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4.xml" ContentType="application/vnd.openxmlformats-officedocument.drawing+xml"/>
  <Override PartName="/xl/ctrlProps/ctrlProp4.xml" ContentType="application/vnd.ms-excel.controlproperties+xml"/>
  <Override PartName="/xl/comments9.xml" ContentType="application/vnd.openxmlformats-officedocument.spreadsheetml.comments+xml"/>
  <Override PartName="/xl/drawings/drawing15.xml" ContentType="application/vnd.openxmlformats-officedocument.drawing+xml"/>
  <Override PartName="/xl/ctrlProps/ctrlProp5.xml" ContentType="application/vnd.ms-excel.controlproperties+xml"/>
  <Override PartName="/xl/comments10.xml" ContentType="application/vnd.openxmlformats-officedocument.spreadsheetml.comments+xml"/>
  <Override PartName="/xl/drawings/drawing16.xml" ContentType="application/vnd.openxmlformats-officedocument.drawing+xml"/>
  <Override PartName="/xl/comments11.xml" ContentType="application/vnd.openxmlformats-officedocument.spreadsheetml.comments+xml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omments12.xml" ContentType="application/vnd.openxmlformats-officedocument.spreadsheetml.comment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8.xml" ContentType="application/vnd.openxmlformats-officedocument.drawing+xml"/>
  <Override PartName="/xl/ctrlProps/ctrlProp6.xml" ContentType="application/vnd.ms-excel.controlproperties+xml"/>
  <Override PartName="/xl/comments13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26.xml" ContentType="application/vnd.openxmlformats-officedocument.drawingml.chart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showInkAnnotation="0"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Títulos\Particular\"/>
    </mc:Choice>
  </mc:AlternateContent>
  <bookViews>
    <workbookView xWindow="0" yWindow="0" windowWidth="28800" windowHeight="11610" tabRatio="774"/>
  </bookViews>
  <sheets>
    <sheet name="Painel" sheetId="49" r:id="rId1"/>
    <sheet name="Valor da Carteira" sheetId="11" r:id="rId2"/>
    <sheet name="Carteira" sheetId="6" r:id="rId3"/>
    <sheet name="Cotação" sheetId="8" r:id="rId4"/>
    <sheet name="NTN-B Principal 150519" sheetId="23" r:id="rId5"/>
    <sheet name="Operações" sheetId="2" r:id="rId6"/>
    <sheet name="NTN-B Principal 150824" sheetId="38" r:id="rId7"/>
    <sheet name="TítulosDisponíveisCompra" sheetId="55" r:id="rId8"/>
    <sheet name="TítulosNegociaçãoTD" sheetId="54" r:id="rId9"/>
    <sheet name="HistóricoAlterações" sheetId="51" r:id="rId10"/>
    <sheet name="Edita&amp;Melhorias" sheetId="44" r:id="rId11"/>
    <sheet name="ExtratoConsolidado" sheetId="47" r:id="rId12"/>
    <sheet name="Instrucoes" sheetId="4" r:id="rId13"/>
    <sheet name="LTN 010118" sheetId="26" r:id="rId14"/>
    <sheet name="LTN 010119" sheetId="25" r:id="rId15"/>
    <sheet name="LTN 010123" sheetId="37" r:id="rId16"/>
    <sheet name="LFT 010323" sheetId="53" r:id="rId17"/>
    <sheet name="LFT 010321" sheetId="41" r:id="rId18"/>
    <sheet name="NTN-B Principal 150535" sheetId="39" r:id="rId19"/>
    <sheet name="Saldo inicial" sheetId="1" r:id="rId20"/>
    <sheet name="ExtratoAnalítico" sheetId="33" r:id="rId21"/>
    <sheet name="Compras" sheetId="35" r:id="rId22"/>
    <sheet name="Gráficos_II" sheetId="46" r:id="rId23"/>
    <sheet name="Rentabilidade" sheetId="10" r:id="rId24"/>
    <sheet name="Taxa" sheetId="16" r:id="rId25"/>
    <sheet name="Comparativo" sheetId="12" r:id="rId26"/>
    <sheet name="Gráficos" sheetId="17" r:id="rId27"/>
    <sheet name="Estratégias-Compra" sheetId="34" r:id="rId28"/>
    <sheet name="Cupons" sheetId="7" r:id="rId29"/>
    <sheet name="LTN 010117" sheetId="28" r:id="rId30"/>
    <sheet name="LTN 010120" sheetId="57" r:id="rId31"/>
    <sheet name="LTN 010121" sheetId="36" r:id="rId32"/>
    <sheet name="NTN-B 150535" sheetId="42" r:id="rId33"/>
    <sheet name="NTN-B Principal 150545" sheetId="56" r:id="rId34"/>
    <sheet name="NTN-F 010125" sheetId="43" r:id="rId35"/>
    <sheet name="NTN-F 010127" sheetId="58" r:id="rId36"/>
    <sheet name="&lt;" sheetId="31" r:id="rId37"/>
    <sheet name="LTN2021" sheetId="19" r:id="rId38"/>
    <sheet name="LTN2023" sheetId="24" r:id="rId39"/>
    <sheet name="Selic" sheetId="20" r:id="rId40"/>
    <sheet name="&gt;" sheetId="32" r:id="rId41"/>
    <sheet name="Testes" sheetId="50" r:id="rId42"/>
    <sheet name="Feriados" sheetId="52" r:id="rId43"/>
  </sheets>
  <externalReferences>
    <externalReference r:id="rId44"/>
    <externalReference r:id="rId45"/>
    <externalReference r:id="rId46"/>
  </externalReferences>
  <definedNames>
    <definedName name="_xlnm._FilterDatabase" localSheetId="2" hidden="1">Carteira!$A$8:$N$39</definedName>
    <definedName name="_xlnm._FilterDatabase" localSheetId="3" hidden="1">Cotação!$A$8:$A$41</definedName>
    <definedName name="_xlnm._FilterDatabase" localSheetId="5" hidden="1">Operações!$A$9:$B$1099</definedName>
    <definedName name="_xlnm._FilterDatabase" localSheetId="0" hidden="1">Painel!$A$1:$A$5</definedName>
    <definedName name="_xlnm._FilterDatabase" localSheetId="1" hidden="1">'Valor da Carteira'!$A$10:$O$22</definedName>
    <definedName name="aa_NTNB150517">'[1]NTN-B 150517'!$A$1:$B$65536</definedName>
    <definedName name="aa_NTNB150535">'[1]NTN-B 150535'!$A$1:$B$65536</definedName>
    <definedName name="aa_NTNB150545">'[1]NTN-B 150545'!$A$1:$B$65536</definedName>
    <definedName name="aa_NTNB150820">'[1]NTN-B 150820'!$A$1:$B$65536</definedName>
    <definedName name="aa_NTNB150824">'[1]NTN-B 150824'!$A$1:$B$65536</definedName>
    <definedName name="aa_NTNB150850">'[1]NTN-B 150850'!$A$1:$B$65536</definedName>
    <definedName name="AnoBase">Carteira!$B$4</definedName>
    <definedName name="graf_LFT010321">Gráficos_II!$R$19:$Y$36</definedName>
    <definedName name="graf_LFT0103212">ExtratoAnalítico!$XEU$19</definedName>
    <definedName name="graf_LFT0103213">ExtratoAnalítico!$XEU$20</definedName>
    <definedName name="graf_LTN010121">Gráficos_II!$J$1:$Q$18</definedName>
    <definedName name="graf_LTN0101212">Gráficos_II!$R$1:$Y$18</definedName>
    <definedName name="graf_NTNBp150535">Gráficos_II!$A$19:$I$36</definedName>
    <definedName name="graf_NTNBp1505352">Gráficos_II!$J$19:$Q$36</definedName>
    <definedName name="graf_NTNBp1505353">Gráficos_II!$A$37:$I$54</definedName>
    <definedName name="gráfico1">Gráficos!$J$1:$Q$19</definedName>
    <definedName name="grafico2">Gráficos!$A$19:$I$37</definedName>
    <definedName name="gráfico2">Gráficos!$A$20:$I$37</definedName>
    <definedName name="HOME">ExtratoConsolidado!$A$12</definedName>
    <definedName name="linha_maxima_titulos" localSheetId="31">'[2]Saldo inicial'!$B$83</definedName>
    <definedName name="linha_maxima_titulos">'Saldo inicial'!$B$83</definedName>
    <definedName name="listadetitulos" localSheetId="31">[2]Instrucoes!$A$11:$A$28</definedName>
    <definedName name="listadetitulos">Instrucoes!$A$11:$A$32</definedName>
    <definedName name="tesouro_direto_precos_e_taxas_dos_titulos" localSheetId="7">TítulosDisponíveisCompra!$A$1:$G$12</definedName>
    <definedName name="titulos_disponiveis">Instrucoes!$U$16:$U$42</definedName>
    <definedName name="titulosdacarteira" localSheetId="31">'[2]Saldo inicial'!$A$9:$A$81</definedName>
    <definedName name="titulosdacarteira">'Saldo inicial'!$A$9:$A$81</definedName>
    <definedName name="TítulosDisponíveis">'Saldo inicial'!$A$8:$A$22</definedName>
    <definedName name="titulosnacarteira" localSheetId="31">'[2]Saldo inicial'!$A$9:$B$81</definedName>
    <definedName name="titulosnacarteira">'Saldo inicial'!$A$9:$B$81</definedName>
    <definedName name="ua_NTNB150517">'[3]NTN-B 150517'!$A$1:$B$65536</definedName>
    <definedName name="ua_NTNB150535">'[3]NTN-B 150535'!$A$1:$B$65536</definedName>
    <definedName name="ua_NTNB150545">'[3]NTN-B 150545'!$A$1:$B$65536</definedName>
    <definedName name="ua_NTNB150820">'[3]NTN-B 150820'!$A$1:$B$65536</definedName>
    <definedName name="ua_NTNB150824">'[3]NTN-B 150824'!$A$1:$B$65536</definedName>
    <definedName name="ua_NTNB150850">'[3]NTN-B 150850'!$A$1:$B$65536</definedName>
    <definedName name="versao">Instrucoes!$B$6</definedName>
  </definedNames>
  <calcPr calcId="171027"/>
</workbook>
</file>

<file path=xl/calcChain.xml><?xml version="1.0" encoding="utf-8"?>
<calcChain xmlns="http://schemas.openxmlformats.org/spreadsheetml/2006/main">
  <c r="E112" i="2" l="1"/>
  <c r="E111" i="2"/>
  <c r="E110" i="2"/>
  <c r="E109" i="2"/>
  <c r="E108" i="2"/>
  <c r="E107" i="2"/>
  <c r="E106" i="2"/>
  <c r="E105" i="2" l="1"/>
  <c r="E104" i="2"/>
  <c r="E103" i="2"/>
  <c r="E96" i="2" l="1"/>
  <c r="E97" i="2"/>
  <c r="E98" i="2"/>
  <c r="E99" i="2"/>
  <c r="E100" i="2"/>
  <c r="E101" i="2"/>
  <c r="E102" i="2"/>
  <c r="L29" i="39" l="1"/>
  <c r="L12" i="37"/>
  <c r="L28" i="39"/>
  <c r="D12" i="54" l="1"/>
  <c r="Q8" i="8" l="1"/>
  <c r="R13" i="8" s="1"/>
  <c r="S13" i="8" s="1"/>
  <c r="P2" i="8"/>
  <c r="AB3" i="8" s="1"/>
  <c r="AB4" i="8" s="1"/>
  <c r="D4" i="54"/>
  <c r="D5" i="54"/>
  <c r="D6" i="54"/>
  <c r="D7" i="54"/>
  <c r="D8" i="54"/>
  <c r="D9" i="54"/>
  <c r="D10" i="54"/>
  <c r="D11" i="54"/>
  <c r="D13" i="54"/>
  <c r="D14" i="54"/>
  <c r="D15" i="54"/>
  <c r="D16" i="54"/>
  <c r="D17" i="54"/>
  <c r="D18" i="54"/>
  <c r="D19" i="54"/>
  <c r="D20" i="54"/>
  <c r="D21" i="54"/>
  <c r="D22" i="54"/>
  <c r="D23" i="54"/>
  <c r="D24" i="54"/>
  <c r="D25" i="54"/>
  <c r="D26" i="54"/>
  <c r="D27" i="54"/>
  <c r="D28" i="54"/>
  <c r="D3" i="54"/>
  <c r="A35" i="6"/>
  <c r="A36" i="6"/>
  <c r="A37" i="6"/>
  <c r="A38" i="6"/>
  <c r="A39" i="6"/>
  <c r="A40" i="8"/>
  <c r="A38" i="8"/>
  <c r="G8" i="6"/>
  <c r="C8" i="6"/>
  <c r="R9" i="8" l="1"/>
  <c r="S9" i="8" s="1"/>
  <c r="C36" i="6"/>
  <c r="A39" i="8"/>
  <c r="A35" i="8"/>
  <c r="C39" i="6"/>
  <c r="C35" i="6"/>
  <c r="A37" i="8"/>
  <c r="C38" i="6"/>
  <c r="A36" i="8"/>
  <c r="C37" i="6"/>
  <c r="R16" i="8"/>
  <c r="S16" i="8" s="1"/>
  <c r="R20" i="8"/>
  <c r="S20" i="8" s="1"/>
  <c r="R12" i="8"/>
  <c r="S12" i="8" s="1"/>
  <c r="R18" i="8"/>
  <c r="S18" i="8" s="1"/>
  <c r="R14" i="8"/>
  <c r="S14" i="8" s="1"/>
  <c r="R10" i="8"/>
  <c r="S10" i="8" s="1"/>
  <c r="R21" i="8"/>
  <c r="S21" i="8" s="1"/>
  <c r="R19" i="8"/>
  <c r="S19" i="8" s="1"/>
  <c r="R17" i="8"/>
  <c r="S17" i="8" s="1"/>
  <c r="R15" i="8"/>
  <c r="S15" i="8" s="1"/>
  <c r="R11" i="8"/>
  <c r="S11" i="8" s="1"/>
  <c r="S3" i="8"/>
  <c r="S4" i="8" s="1"/>
  <c r="W3" i="8"/>
  <c r="W4" i="8" s="1"/>
  <c r="AA3" i="8"/>
  <c r="AA4" i="8" s="1"/>
  <c r="Q3" i="8"/>
  <c r="Q4" i="8" s="1"/>
  <c r="U3" i="8"/>
  <c r="U4" i="8" s="1"/>
  <c r="Y3" i="8"/>
  <c r="Y4" i="8" s="1"/>
  <c r="AC3" i="8"/>
  <c r="AC4" i="8" s="1"/>
  <c r="R3" i="8"/>
  <c r="R4" i="8" s="1"/>
  <c r="T3" i="8"/>
  <c r="T4" i="8" s="1"/>
  <c r="V3" i="8"/>
  <c r="V4" i="8" s="1"/>
  <c r="X3" i="8"/>
  <c r="X4" i="8" s="1"/>
  <c r="Z3" i="8"/>
  <c r="Z4" i="8" s="1"/>
  <c r="D8" i="6"/>
  <c r="D36" i="6" s="1"/>
  <c r="E8" i="6"/>
  <c r="E39" i="6" s="1"/>
  <c r="E36" i="6" l="1"/>
  <c r="D8" i="8"/>
  <c r="D8" i="11" s="1"/>
  <c r="E37" i="6"/>
  <c r="E38" i="6"/>
  <c r="D7" i="8"/>
  <c r="P24" i="8" s="1"/>
  <c r="D38" i="6"/>
  <c r="D35" i="6"/>
  <c r="E35" i="6"/>
  <c r="D39" i="6"/>
  <c r="D37" i="6"/>
  <c r="G3" i="55"/>
  <c r="G4" i="55"/>
  <c r="G5" i="55"/>
  <c r="G6" i="55"/>
  <c r="G8" i="55"/>
  <c r="G9" i="55"/>
  <c r="G10" i="55"/>
  <c r="G12" i="55"/>
  <c r="H4" i="54" a="1"/>
  <c r="H4" i="54" s="1"/>
  <c r="H5" i="54" a="1"/>
  <c r="H5" i="54" s="1"/>
  <c r="H6" i="54" a="1"/>
  <c r="H6" i="54" s="1"/>
  <c r="H7" i="54" a="1"/>
  <c r="H7" i="54" s="1"/>
  <c r="H8" i="54" a="1"/>
  <c r="H8" i="54" s="1"/>
  <c r="H9" i="54" a="1"/>
  <c r="H9" i="54" s="1"/>
  <c r="H10" i="54" a="1"/>
  <c r="H10" i="54" s="1"/>
  <c r="H11" i="54" a="1"/>
  <c r="H11" i="54" s="1"/>
  <c r="H12" i="54" a="1"/>
  <c r="H12" i="54" s="1"/>
  <c r="H13" i="54" a="1"/>
  <c r="H13" i="54" s="1"/>
  <c r="H14" i="54" a="1"/>
  <c r="H14" i="54" s="1"/>
  <c r="H15" i="54" a="1"/>
  <c r="H15" i="54" s="1"/>
  <c r="H16" i="54" a="1"/>
  <c r="H16" i="54" s="1"/>
  <c r="H17" i="54" a="1"/>
  <c r="H17" i="54" s="1"/>
  <c r="H18" i="54" a="1"/>
  <c r="H18" i="54" s="1"/>
  <c r="H19" i="54" a="1"/>
  <c r="H19" i="54" s="1"/>
  <c r="H20" i="54" a="1"/>
  <c r="H20" i="54" s="1"/>
  <c r="H21" i="54" a="1"/>
  <c r="H21" i="54" s="1"/>
  <c r="H22" i="54" a="1"/>
  <c r="H22" i="54" s="1"/>
  <c r="H23" i="54" a="1"/>
  <c r="H23" i="54" s="1"/>
  <c r="H24" i="54" a="1"/>
  <c r="H24" i="54" s="1"/>
  <c r="H25" i="54" a="1"/>
  <c r="H25" i="54" s="1"/>
  <c r="H26" i="54" a="1"/>
  <c r="H26" i="54" s="1"/>
  <c r="H27" i="54" a="1"/>
  <c r="H27" i="54" s="1"/>
  <c r="H28" i="54" a="1"/>
  <c r="H28" i="54" s="1"/>
  <c r="H3" i="54" a="1"/>
  <c r="H3" i="54" s="1"/>
  <c r="G4" i="54" a="1"/>
  <c r="G4" i="54" s="1"/>
  <c r="G5" i="54" a="1"/>
  <c r="G5" i="54" s="1"/>
  <c r="G6" i="54" a="1"/>
  <c r="G6" i="54" s="1"/>
  <c r="G7" i="54" a="1"/>
  <c r="G7" i="54" s="1"/>
  <c r="G8" i="54" a="1"/>
  <c r="G8" i="54" s="1"/>
  <c r="G9" i="54" a="1"/>
  <c r="G9" i="54" s="1"/>
  <c r="G10" i="54" a="1"/>
  <c r="G10" i="54" s="1"/>
  <c r="G11" i="54" a="1"/>
  <c r="G11" i="54" s="1"/>
  <c r="G12" i="54" a="1"/>
  <c r="G12" i="54" s="1"/>
  <c r="G13" i="54" a="1"/>
  <c r="G13" i="54" s="1"/>
  <c r="G14" i="54" a="1"/>
  <c r="G14" i="54" s="1"/>
  <c r="G15" i="54" a="1"/>
  <c r="G15" i="54" s="1"/>
  <c r="G16" i="54" a="1"/>
  <c r="G16" i="54" s="1"/>
  <c r="G17" i="54" a="1"/>
  <c r="G17" i="54" s="1"/>
  <c r="G18" i="54" a="1"/>
  <c r="G18" i="54" s="1"/>
  <c r="G19" i="54" a="1"/>
  <c r="G19" i="54" s="1"/>
  <c r="G20" i="54" a="1"/>
  <c r="G20" i="54" s="1"/>
  <c r="G21" i="54" a="1"/>
  <c r="G21" i="54" s="1"/>
  <c r="G22" i="54" a="1"/>
  <c r="G22" i="54" s="1"/>
  <c r="G23" i="54" a="1"/>
  <c r="G23" i="54" s="1"/>
  <c r="G24" i="54" a="1"/>
  <c r="G24" i="54" s="1"/>
  <c r="G25" i="54" a="1"/>
  <c r="G25" i="54" s="1"/>
  <c r="G26" i="54" a="1"/>
  <c r="G26" i="54" s="1"/>
  <c r="G27" i="54" a="1"/>
  <c r="G27" i="54" s="1"/>
  <c r="G28" i="54" a="1"/>
  <c r="G28" i="54" s="1"/>
  <c r="G3" i="54" a="1"/>
  <c r="G3" i="54" s="1"/>
  <c r="D9" i="11" l="1"/>
  <c r="I26" i="54"/>
  <c r="A32" i="6" s="1"/>
  <c r="G32" i="6" s="1"/>
  <c r="I24" i="54"/>
  <c r="A30" i="6" s="1"/>
  <c r="I22" i="54"/>
  <c r="A28" i="6" s="1"/>
  <c r="G28" i="6" s="1"/>
  <c r="I20" i="54"/>
  <c r="A26" i="6" s="1"/>
  <c r="I18" i="54"/>
  <c r="A24" i="6" s="1"/>
  <c r="I16" i="54"/>
  <c r="A22" i="6" s="1"/>
  <c r="I14" i="54"/>
  <c r="A20" i="6" s="1"/>
  <c r="A20" i="8" s="1"/>
  <c r="I12" i="54"/>
  <c r="A18" i="6" s="1"/>
  <c r="A18" i="8" s="1"/>
  <c r="I10" i="54"/>
  <c r="A16" i="6" s="1"/>
  <c r="A16" i="8" s="1"/>
  <c r="I8" i="54"/>
  <c r="A14" i="6" s="1"/>
  <c r="A14" i="8" s="1"/>
  <c r="I6" i="54"/>
  <c r="A12" i="6" s="1"/>
  <c r="A12" i="8" s="1"/>
  <c r="I4" i="54"/>
  <c r="A10" i="6" s="1"/>
  <c r="A10" i="8" s="1"/>
  <c r="I3" i="54"/>
  <c r="A9" i="6" s="1"/>
  <c r="A9" i="8" s="1"/>
  <c r="I27" i="54"/>
  <c r="A33" i="6" s="1"/>
  <c r="I25" i="54"/>
  <c r="A31" i="6" s="1"/>
  <c r="I23" i="54"/>
  <c r="A29" i="6" s="1"/>
  <c r="G29" i="6" s="1"/>
  <c r="I21" i="54"/>
  <c r="A27" i="6" s="1"/>
  <c r="I19" i="54"/>
  <c r="A25" i="6" s="1"/>
  <c r="I17" i="54"/>
  <c r="A23" i="6" s="1"/>
  <c r="I15" i="54"/>
  <c r="A21" i="6" s="1"/>
  <c r="I13" i="54"/>
  <c r="A19" i="6" s="1"/>
  <c r="A19" i="8" s="1"/>
  <c r="I11" i="54"/>
  <c r="A17" i="6" s="1"/>
  <c r="A17" i="8" s="1"/>
  <c r="I9" i="54"/>
  <c r="A15" i="6" s="1"/>
  <c r="A15" i="8" s="1"/>
  <c r="I7" i="54"/>
  <c r="A13" i="6" s="1"/>
  <c r="A13" i="8" s="1"/>
  <c r="I5" i="54"/>
  <c r="A11" i="6" s="1"/>
  <c r="A11" i="8" s="1"/>
  <c r="I28" i="54"/>
  <c r="A34" i="6" s="1"/>
  <c r="D38" i="8"/>
  <c r="D20" i="8"/>
  <c r="D37" i="8"/>
  <c r="D11" i="8"/>
  <c r="D13" i="8"/>
  <c r="D14" i="8"/>
  <c r="D10" i="8"/>
  <c r="D40" i="8"/>
  <c r="D16" i="8"/>
  <c r="D36" i="8"/>
  <c r="D35" i="8"/>
  <c r="D15" i="8"/>
  <c r="D12" i="8"/>
  <c r="D39" i="8"/>
  <c r="D9" i="8"/>
  <c r="D17" i="8"/>
  <c r="D19" i="8"/>
  <c r="D18" i="8"/>
  <c r="A34" i="8" l="1"/>
  <c r="C34" i="6"/>
  <c r="D34" i="6" s="1"/>
  <c r="E34" i="6" s="1"/>
  <c r="A33" i="8"/>
  <c r="C33" i="6"/>
  <c r="D33" i="6" s="1"/>
  <c r="E33" i="6" s="1"/>
  <c r="A22" i="8"/>
  <c r="E22" i="6"/>
  <c r="D22" i="6"/>
  <c r="C22" i="6"/>
  <c r="A27" i="8"/>
  <c r="C27" i="6"/>
  <c r="D27" i="6" s="1"/>
  <c r="E27" i="6" s="1"/>
  <c r="A24" i="8"/>
  <c r="C24" i="6"/>
  <c r="D24" i="6" s="1"/>
  <c r="E24" i="6" s="1"/>
  <c r="A21" i="8"/>
  <c r="E21" i="6"/>
  <c r="D21" i="6"/>
  <c r="C21" i="6"/>
  <c r="A29" i="8"/>
  <c r="E29" i="6"/>
  <c r="C29" i="6"/>
  <c r="D29" i="6"/>
  <c r="A26" i="8"/>
  <c r="C26" i="6"/>
  <c r="D26" i="6" s="1"/>
  <c r="E26" i="6" s="1"/>
  <c r="A25" i="8"/>
  <c r="C25" i="6"/>
  <c r="D25" i="6" s="1"/>
  <c r="E25" i="6" s="1"/>
  <c r="A23" i="8"/>
  <c r="C23" i="6"/>
  <c r="D23" i="6" s="1"/>
  <c r="E23" i="6" s="1"/>
  <c r="A31" i="8"/>
  <c r="C31" i="6"/>
  <c r="D31" i="6" s="1"/>
  <c r="E31" i="6" s="1"/>
  <c r="A28" i="8"/>
  <c r="E28" i="6"/>
  <c r="C28" i="6"/>
  <c r="D28" i="6"/>
  <c r="A30" i="8"/>
  <c r="C30" i="6"/>
  <c r="D30" i="6" s="1"/>
  <c r="E30" i="6" s="1"/>
  <c r="G30" i="6" s="1"/>
  <c r="A32" i="8"/>
  <c r="E32" i="6"/>
  <c r="C32" i="6"/>
  <c r="D32" i="6"/>
  <c r="L27" i="39"/>
  <c r="L29" i="41"/>
  <c r="D34" i="8"/>
  <c r="D32" i="8"/>
  <c r="D24" i="8"/>
  <c r="D22" i="8"/>
  <c r="D28" i="8"/>
  <c r="D33" i="8"/>
  <c r="D27" i="8"/>
  <c r="D21" i="8"/>
  <c r="D26" i="8"/>
  <c r="D30" i="8"/>
  <c r="D23" i="8"/>
  <c r="D31" i="8"/>
  <c r="D25" i="8"/>
  <c r="D29" i="8"/>
  <c r="A32" i="11" l="1"/>
  <c r="D32" i="11" s="1"/>
  <c r="A31" i="11"/>
  <c r="D31" i="11" s="1"/>
  <c r="A25" i="11"/>
  <c r="D25" i="11" s="1"/>
  <c r="A24" i="11"/>
  <c r="A33" i="11"/>
  <c r="A30" i="11"/>
  <c r="A28" i="11"/>
  <c r="D28" i="11" s="1"/>
  <c r="A26" i="11"/>
  <c r="A29" i="11"/>
  <c r="D29" i="11" s="1"/>
  <c r="A27" i="11"/>
  <c r="A34" i="11"/>
  <c r="D34" i="11" s="1"/>
  <c r="L11" i="37"/>
  <c r="L26" i="39" l="1"/>
  <c r="L28" i="41"/>
  <c r="L27" i="41"/>
  <c r="L10" i="37"/>
  <c r="L26" i="41"/>
  <c r="L25" i="39"/>
  <c r="L9" i="37"/>
  <c r="L4" i="25"/>
  <c r="L25" i="41"/>
  <c r="L24" i="39"/>
  <c r="L23" i="39"/>
  <c r="L8" i="37"/>
  <c r="L22" i="39"/>
  <c r="L24" i="41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L7" i="37"/>
  <c r="E79" i="2"/>
  <c r="L21" i="39"/>
  <c r="E78" i="2"/>
  <c r="N8" i="6" l="1"/>
  <c r="N22" i="6" s="1"/>
  <c r="M8" i="6"/>
  <c r="M22" i="6" s="1"/>
  <c r="L8" i="6"/>
  <c r="L22" i="6" s="1"/>
  <c r="K8" i="6"/>
  <c r="K22" i="6" s="1"/>
  <c r="J8" i="6"/>
  <c r="J22" i="6" s="1"/>
  <c r="I8" i="6"/>
  <c r="H8" i="6"/>
  <c r="G22" i="6"/>
  <c r="F8" i="6"/>
  <c r="B8" i="6"/>
  <c r="B8" i="8" s="1"/>
  <c r="B7" i="8" s="1"/>
  <c r="B9" i="8"/>
  <c r="I17" i="6" l="1"/>
  <c r="I21" i="6"/>
  <c r="I29" i="6"/>
  <c r="I18" i="6"/>
  <c r="I22" i="6"/>
  <c r="I30" i="6"/>
  <c r="I19" i="6"/>
  <c r="I16" i="6"/>
  <c r="I28" i="6"/>
  <c r="I32" i="6"/>
  <c r="H22" i="6"/>
  <c r="H30" i="6"/>
  <c r="H28" i="6"/>
  <c r="H32" i="6"/>
  <c r="H21" i="6"/>
  <c r="H29" i="6"/>
  <c r="H35" i="6"/>
  <c r="F24" i="6"/>
  <c r="G24" i="6" s="1"/>
  <c r="H24" i="6" s="1"/>
  <c r="F28" i="6"/>
  <c r="F32" i="6"/>
  <c r="F36" i="6"/>
  <c r="F40" i="6"/>
  <c r="F21" i="6"/>
  <c r="F25" i="6"/>
  <c r="G25" i="6" s="1"/>
  <c r="H25" i="6" s="1"/>
  <c r="F29" i="6"/>
  <c r="F33" i="6"/>
  <c r="G33" i="6" s="1"/>
  <c r="H33" i="6" s="1"/>
  <c r="F37" i="6"/>
  <c r="F22" i="6"/>
  <c r="F26" i="6"/>
  <c r="G26" i="6" s="1"/>
  <c r="H26" i="6" s="1"/>
  <c r="F30" i="6"/>
  <c r="F34" i="6"/>
  <c r="G34" i="6" s="1"/>
  <c r="H34" i="6" s="1"/>
  <c r="F38" i="6"/>
  <c r="F23" i="6"/>
  <c r="G23" i="6" s="1"/>
  <c r="H23" i="6" s="1"/>
  <c r="F27" i="6"/>
  <c r="G27" i="6" s="1"/>
  <c r="H27" i="6" s="1"/>
  <c r="F31" i="6"/>
  <c r="G31" i="6" s="1"/>
  <c r="H31" i="6" s="1"/>
  <c r="F35" i="6"/>
  <c r="F39" i="6"/>
  <c r="F19" i="6"/>
  <c r="F18" i="6"/>
  <c r="F16" i="6"/>
  <c r="F17" i="6"/>
  <c r="B8" i="11"/>
  <c r="C12" i="6"/>
  <c r="D12" i="6" s="1"/>
  <c r="C16" i="6"/>
  <c r="D16" i="6" s="1"/>
  <c r="E16" i="6" s="1"/>
  <c r="G16" i="6" s="1"/>
  <c r="H16" i="6" s="1"/>
  <c r="J16" i="6" s="1"/>
  <c r="K16" i="6" s="1"/>
  <c r="L16" i="6" s="1"/>
  <c r="M16" i="6" s="1"/>
  <c r="N16" i="6" s="1"/>
  <c r="C20" i="6"/>
  <c r="D20" i="6" s="1"/>
  <c r="C13" i="6"/>
  <c r="D13" i="6" s="1"/>
  <c r="C17" i="6"/>
  <c r="D17" i="6" s="1"/>
  <c r="E17" i="6" s="1"/>
  <c r="G17" i="6" s="1"/>
  <c r="H17" i="6" s="1"/>
  <c r="J17" i="6" s="1"/>
  <c r="K17" i="6" s="1"/>
  <c r="L17" i="6" s="1"/>
  <c r="M17" i="6" s="1"/>
  <c r="N17" i="6" s="1"/>
  <c r="G21" i="6"/>
  <c r="J21" i="6" s="1"/>
  <c r="K21" i="6" s="1"/>
  <c r="L21" i="6" s="1"/>
  <c r="M21" i="6" s="1"/>
  <c r="N21" i="6" s="1"/>
  <c r="C14" i="6"/>
  <c r="D14" i="6" s="1"/>
  <c r="C18" i="6"/>
  <c r="D18" i="6" s="1"/>
  <c r="E18" i="6" s="1"/>
  <c r="G18" i="6" s="1"/>
  <c r="H18" i="6" s="1"/>
  <c r="J18" i="6" s="1"/>
  <c r="K18" i="6" s="1"/>
  <c r="L18" i="6" s="1"/>
  <c r="M18" i="6" s="1"/>
  <c r="N18" i="6" s="1"/>
  <c r="C10" i="6"/>
  <c r="D10" i="6" s="1"/>
  <c r="E10" i="6" s="1"/>
  <c r="F10" i="6" s="1"/>
  <c r="G10" i="6" s="1"/>
  <c r="H10" i="6" s="1"/>
  <c r="I10" i="6" s="1"/>
  <c r="J10" i="6" s="1"/>
  <c r="K10" i="6" s="1"/>
  <c r="L10" i="6" s="1"/>
  <c r="M10" i="6" s="1"/>
  <c r="N10" i="6" s="1"/>
  <c r="C11" i="6"/>
  <c r="D11" i="6" s="1"/>
  <c r="E11" i="6" s="1"/>
  <c r="F11" i="6" s="1"/>
  <c r="G11" i="6" s="1"/>
  <c r="H11" i="6" s="1"/>
  <c r="I11" i="6" s="1"/>
  <c r="J11" i="6" s="1"/>
  <c r="K11" i="6" s="1"/>
  <c r="L11" i="6" s="1"/>
  <c r="M11" i="6" s="1"/>
  <c r="N11" i="6" s="1"/>
  <c r="C15" i="6"/>
  <c r="D15" i="6" s="1"/>
  <c r="C19" i="6"/>
  <c r="D19" i="6" s="1"/>
  <c r="E19" i="6" s="1"/>
  <c r="G19" i="6" s="1"/>
  <c r="H19" i="6" s="1"/>
  <c r="J19" i="6" s="1"/>
  <c r="K19" i="6" s="1"/>
  <c r="L19" i="6" s="1"/>
  <c r="M19" i="6" s="1"/>
  <c r="N19" i="6" s="1"/>
  <c r="C9" i="6" a="1"/>
  <c r="C9" i="6" s="1"/>
  <c r="D9" i="6" s="1"/>
  <c r="E9" i="6" s="1"/>
  <c r="F9" i="6" s="1"/>
  <c r="G9" i="6" s="1"/>
  <c r="H9" i="6" s="1"/>
  <c r="I9" i="6" s="1"/>
  <c r="J9" i="6" s="1"/>
  <c r="K9" i="6" s="1"/>
  <c r="L9" i="6" s="1"/>
  <c r="M9" i="6" s="1"/>
  <c r="N9" i="6" s="1"/>
  <c r="K24" i="6"/>
  <c r="K25" i="6"/>
  <c r="K39" i="6"/>
  <c r="B14" i="8"/>
  <c r="B37" i="8"/>
  <c r="B21" i="8"/>
  <c r="B16" i="8"/>
  <c r="B38" i="8"/>
  <c r="B18" i="8"/>
  <c r="B28" i="8"/>
  <c r="B35" i="8"/>
  <c r="B40" i="8"/>
  <c r="B27" i="8"/>
  <c r="B13" i="8"/>
  <c r="B32" i="8"/>
  <c r="B26" i="8"/>
  <c r="B10" i="8"/>
  <c r="B22" i="8"/>
  <c r="B33" i="8"/>
  <c r="B12" i="8"/>
  <c r="B29" i="8"/>
  <c r="B30" i="8"/>
  <c r="B23" i="8"/>
  <c r="B20" i="8"/>
  <c r="B17" i="8"/>
  <c r="B11" i="8"/>
  <c r="B36" i="8"/>
  <c r="B19" i="8"/>
  <c r="B24" i="8"/>
  <c r="B39" i="8"/>
  <c r="I23" i="6" l="1"/>
  <c r="I27" i="6"/>
  <c r="I34" i="6"/>
  <c r="I25" i="6"/>
  <c r="I26" i="6"/>
  <c r="I33" i="6"/>
  <c r="I24" i="6"/>
  <c r="I31" i="6"/>
  <c r="E15" i="6"/>
  <c r="E14" i="6"/>
  <c r="E13" i="6"/>
  <c r="E20" i="6"/>
  <c r="E12" i="6"/>
  <c r="F12" i="6" s="1"/>
  <c r="F20" i="6" l="1"/>
  <c r="G20" i="6" s="1"/>
  <c r="F15" i="6"/>
  <c r="G15" i="6" s="1"/>
  <c r="F13" i="6"/>
  <c r="G13" i="6" s="1"/>
  <c r="F14" i="6"/>
  <c r="G14" i="6" s="1"/>
  <c r="G12" i="6"/>
  <c r="H14" i="6" l="1"/>
  <c r="J14" i="6" s="1"/>
  <c r="K14" i="6" s="1"/>
  <c r="L14" i="6" s="1"/>
  <c r="M14" i="6" s="1"/>
  <c r="N14" i="6" s="1"/>
  <c r="I14" i="6"/>
  <c r="H12" i="6"/>
  <c r="J12" i="6" s="1"/>
  <c r="K12" i="6" s="1"/>
  <c r="L12" i="6" s="1"/>
  <c r="M12" i="6" s="1"/>
  <c r="N12" i="6" s="1"/>
  <c r="I12" i="6"/>
  <c r="H13" i="6"/>
  <c r="J13" i="6" s="1"/>
  <c r="K13" i="6" s="1"/>
  <c r="L13" i="6" s="1"/>
  <c r="M13" i="6" s="1"/>
  <c r="N13" i="6" s="1"/>
  <c r="I13" i="6"/>
  <c r="H15" i="6"/>
  <c r="J15" i="6" s="1"/>
  <c r="K15" i="6" s="1"/>
  <c r="L15" i="6" s="1"/>
  <c r="M15" i="6" s="1"/>
  <c r="N15" i="6" s="1"/>
  <c r="I15" i="6"/>
  <c r="H20" i="6"/>
  <c r="J20" i="6" s="1"/>
  <c r="K20" i="6" s="1"/>
  <c r="L20" i="6" s="1"/>
  <c r="M20" i="6" s="1"/>
  <c r="N20" i="6" s="1"/>
  <c r="I20" i="6"/>
  <c r="H3" i="52"/>
  <c r="H4" i="52"/>
  <c r="H2" i="52"/>
  <c r="E77" i="2" l="1"/>
  <c r="L23" i="41"/>
  <c r="E76" i="2"/>
  <c r="K189" i="41" l="1"/>
  <c r="Q37" i="37" l="1"/>
  <c r="K34" i="37"/>
  <c r="R37" i="37" s="1"/>
  <c r="N39" i="26"/>
  <c r="S37" i="37" l="1"/>
  <c r="T31" i="37"/>
  <c r="B6" i="47" l="1" a="1"/>
  <c r="B6" i="47" s="1"/>
  <c r="B11" i="47" a="1"/>
  <c r="B11" i="47" s="1"/>
  <c r="B10" i="47" a="1"/>
  <c r="B10" i="47" s="1"/>
  <c r="B9" i="47" a="1"/>
  <c r="B9" i="47" s="1"/>
  <c r="B8" i="47" a="1"/>
  <c r="B8" i="47" s="1"/>
  <c r="B7" i="47" a="1"/>
  <c r="B7" i="47" s="1"/>
  <c r="B5" i="47" a="1"/>
  <c r="B5" i="47" s="1"/>
  <c r="B4" i="47" a="1"/>
  <c r="B4" i="47" s="1"/>
  <c r="B2" i="47" a="1"/>
  <c r="B2" i="47" s="1"/>
  <c r="J1" i="11" l="1"/>
  <c r="AP120" i="37"/>
  <c r="AP121" i="37" s="1"/>
  <c r="AP122" i="37" s="1"/>
  <c r="AP123" i="37" s="1"/>
  <c r="AP124" i="37" s="1"/>
  <c r="AP125" i="37" s="1"/>
  <c r="AP126" i="37" s="1"/>
  <c r="AP127" i="37" s="1"/>
  <c r="AP128" i="37" s="1"/>
  <c r="AP129" i="37" s="1"/>
  <c r="AP130" i="37" s="1"/>
  <c r="AP131" i="37" s="1"/>
  <c r="AP132" i="37" s="1"/>
  <c r="AP133" i="37" s="1"/>
  <c r="AP134" i="37" s="1"/>
  <c r="AP135" i="37" s="1"/>
  <c r="AP136" i="37" s="1"/>
  <c r="AP137" i="37" s="1"/>
  <c r="AP138" i="37" s="1"/>
  <c r="AQ120" i="37"/>
  <c r="AQ121" i="37" s="1"/>
  <c r="AQ122" i="37" s="1"/>
  <c r="AQ123" i="37" s="1"/>
  <c r="AQ124" i="37" s="1"/>
  <c r="AQ125" i="37" s="1"/>
  <c r="AQ126" i="37" s="1"/>
  <c r="AQ127" i="37" s="1"/>
  <c r="AQ128" i="37" s="1"/>
  <c r="AQ129" i="37" s="1"/>
  <c r="AQ130" i="37" s="1"/>
  <c r="AQ131" i="37" s="1"/>
  <c r="AQ132" i="37" s="1"/>
  <c r="AQ133" i="37" s="1"/>
  <c r="AQ134" i="37" s="1"/>
  <c r="AQ135" i="37" s="1"/>
  <c r="AQ136" i="37" s="1"/>
  <c r="AQ137" i="37" s="1"/>
  <c r="AQ138" i="37" s="1"/>
  <c r="AR120" i="37"/>
  <c r="AR121" i="37" s="1"/>
  <c r="AR122" i="37" s="1"/>
  <c r="AR123" i="37" s="1"/>
  <c r="AR124" i="37" s="1"/>
  <c r="AR125" i="37" s="1"/>
  <c r="AR126" i="37" s="1"/>
  <c r="AR127" i="37" s="1"/>
  <c r="AR128" i="37" s="1"/>
  <c r="AR129" i="37" s="1"/>
  <c r="AR130" i="37" s="1"/>
  <c r="AR131" i="37" s="1"/>
  <c r="AR132" i="37" s="1"/>
  <c r="AR133" i="37" s="1"/>
  <c r="AR134" i="37" s="1"/>
  <c r="AR135" i="37" s="1"/>
  <c r="AR136" i="37" s="1"/>
  <c r="AR137" i="37" s="1"/>
  <c r="AR138" i="37" s="1"/>
  <c r="AO120" i="37"/>
  <c r="AO121" i="37" s="1"/>
  <c r="AO122" i="37" s="1"/>
  <c r="AO123" i="37" s="1"/>
  <c r="AO124" i="37" s="1"/>
  <c r="AO125" i="37" s="1"/>
  <c r="AO126" i="37" s="1"/>
  <c r="AO127" i="37" s="1"/>
  <c r="AO128" i="37" s="1"/>
  <c r="AO129" i="37" s="1"/>
  <c r="AO130" i="37" s="1"/>
  <c r="AO131" i="37" s="1"/>
  <c r="AO132" i="37" s="1"/>
  <c r="AO133" i="37" s="1"/>
  <c r="AO134" i="37" s="1"/>
  <c r="AO135" i="37" s="1"/>
  <c r="AO136" i="37" s="1"/>
  <c r="AO137" i="37" s="1"/>
  <c r="AO138" i="37" s="1"/>
  <c r="G1604" i="39" l="1"/>
  <c r="G137" i="37"/>
  <c r="E99" i="49" l="1"/>
  <c r="D109" i="49"/>
  <c r="C11" i="50" l="1" a="1"/>
  <c r="C11" i="50" s="1"/>
  <c r="C14" i="50" s="1" a="1"/>
  <c r="C14" i="50" s="1"/>
  <c r="A3" i="49"/>
  <c r="B9" i="50"/>
  <c r="C9" i="50" a="1"/>
  <c r="C9" i="50" s="1"/>
  <c r="D9" i="50" s="1"/>
  <c r="C16" i="50" l="1"/>
  <c r="B60" i="17" l="1"/>
  <c r="A8" i="7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A8" i="16"/>
  <c r="A59" i="16" s="1"/>
  <c r="A58" i="16" s="1"/>
  <c r="A57" i="16" s="1"/>
  <c r="A55" i="16" s="1"/>
  <c r="A54" i="16" s="1"/>
  <c r="A53" i="16" s="1"/>
  <c r="A51" i="16" s="1"/>
  <c r="A50" i="16" s="1"/>
  <c r="A49" i="16" s="1"/>
  <c r="A47" i="16" s="1"/>
  <c r="A46" i="16" s="1"/>
  <c r="A45" i="16" s="1"/>
  <c r="A43" i="16" s="1"/>
  <c r="A39" i="16" s="1"/>
  <c r="A35" i="16" s="1"/>
  <c r="A31" i="16" s="1"/>
  <c r="A17" i="11" s="1"/>
  <c r="A9" i="11"/>
  <c r="N8" i="8"/>
  <c r="N7" i="8" s="1"/>
  <c r="M8" i="8"/>
  <c r="M7" i="8" s="1"/>
  <c r="L8" i="8"/>
  <c r="L7" i="8" s="1"/>
  <c r="K8" i="8"/>
  <c r="K7" i="8" s="1"/>
  <c r="J8" i="8"/>
  <c r="J7" i="8" s="1"/>
  <c r="I8" i="8"/>
  <c r="I7" i="8" s="1"/>
  <c r="H8" i="8"/>
  <c r="H7" i="8" s="1"/>
  <c r="G8" i="8"/>
  <c r="G7" i="8" s="1"/>
  <c r="F8" i="8"/>
  <c r="F7" i="8" s="1"/>
  <c r="E8" i="8"/>
  <c r="E7" i="8" s="1"/>
  <c r="C8" i="8"/>
  <c r="C7" i="8" s="1"/>
  <c r="J1" i="7"/>
  <c r="J1" i="16"/>
  <c r="J1" i="10"/>
  <c r="A25" i="7"/>
  <c r="A55" i="10"/>
  <c r="A22" i="11"/>
  <c r="D22" i="11" s="1"/>
  <c r="A63" i="7"/>
  <c r="A18" i="11"/>
  <c r="D18" i="11" s="1"/>
  <c r="A53" i="7"/>
  <c r="A65" i="10"/>
  <c r="A41" i="10"/>
  <c r="A79" i="7"/>
  <c r="A57" i="10"/>
  <c r="A47" i="10"/>
  <c r="A58" i="7"/>
  <c r="A43" i="10"/>
  <c r="A37" i="7"/>
  <c r="A21" i="11"/>
  <c r="D21" i="11" s="1"/>
  <c r="A39" i="7"/>
  <c r="A16" i="11"/>
  <c r="D16" i="11" s="1"/>
  <c r="A23" i="11"/>
  <c r="D23" i="11" s="1"/>
  <c r="A29" i="7"/>
  <c r="A40" i="10"/>
  <c r="A45" i="7"/>
  <c r="A50" i="10"/>
  <c r="A38" i="10"/>
  <c r="A49" i="10"/>
  <c r="A59" i="10"/>
  <c r="A19" i="11"/>
  <c r="D19" i="11" s="1"/>
  <c r="A33" i="16"/>
  <c r="A33" i="10"/>
  <c r="A48" i="16"/>
  <c r="A48" i="7"/>
  <c r="A52" i="16"/>
  <c r="A52" i="7"/>
  <c r="A56" i="16"/>
  <c r="A56" i="7"/>
  <c r="A77" i="10"/>
  <c r="A12" i="11"/>
  <c r="D12" i="11" s="1"/>
  <c r="A34" i="7"/>
  <c r="A62" i="7"/>
  <c r="A14" i="16"/>
  <c r="A14" i="11"/>
  <c r="D14" i="11" s="1"/>
  <c r="A37" i="16"/>
  <c r="A78" i="16"/>
  <c r="A41" i="16"/>
  <c r="A73" i="10"/>
  <c r="A10" i="16"/>
  <c r="A10" i="10"/>
  <c r="A15" i="16"/>
  <c r="A17" i="16"/>
  <c r="A20" i="16"/>
  <c r="A29" i="16"/>
  <c r="B8" i="10"/>
  <c r="B4" i="12"/>
  <c r="B8" i="7"/>
  <c r="A9" i="7"/>
  <c r="A9" i="10"/>
  <c r="A11" i="7"/>
  <c r="A15" i="7"/>
  <c r="A35" i="10"/>
  <c r="A75" i="10"/>
  <c r="A12" i="16"/>
  <c r="A13" i="16"/>
  <c r="A21" i="16"/>
  <c r="A24" i="16"/>
  <c r="A28" i="16"/>
  <c r="B9" i="10"/>
  <c r="A20" i="10"/>
  <c r="A11" i="16"/>
  <c r="A74" i="10"/>
  <c r="A16" i="16"/>
  <c r="A18" i="16"/>
  <c r="A22" i="16"/>
  <c r="A26" i="16"/>
  <c r="A30" i="16"/>
  <c r="A19" i="16"/>
  <c r="A23" i="16"/>
  <c r="A27" i="16"/>
  <c r="A32" i="16"/>
  <c r="A34" i="16"/>
  <c r="A36" i="16"/>
  <c r="A38" i="16"/>
  <c r="A40" i="16"/>
  <c r="A42" i="16"/>
  <c r="A44" i="16"/>
  <c r="A61" i="16"/>
  <c r="A65" i="16"/>
  <c r="A69" i="16"/>
  <c r="A73" i="16"/>
  <c r="A64" i="16"/>
  <c r="A68" i="16"/>
  <c r="A72" i="16"/>
  <c r="A76" i="16"/>
  <c r="A77" i="16"/>
  <c r="A63" i="16"/>
  <c r="A67" i="16"/>
  <c r="A71" i="16"/>
  <c r="A75" i="16"/>
  <c r="A60" i="16"/>
  <c r="A62" i="16"/>
  <c r="A66" i="16"/>
  <c r="A70" i="16"/>
  <c r="A74" i="16"/>
  <c r="A79" i="16"/>
  <c r="A2" i="33"/>
  <c r="J2" i="16"/>
  <c r="J2" i="10"/>
  <c r="J2" i="7"/>
  <c r="A54" i="10"/>
  <c r="A26" i="7"/>
  <c r="A66" i="7"/>
  <c r="A22" i="10"/>
  <c r="A32" i="10"/>
  <c r="A23" i="7"/>
  <c r="A27" i="7"/>
  <c r="A51" i="10"/>
  <c r="A45" i="10"/>
  <c r="A54" i="7"/>
  <c r="A26" i="10"/>
  <c r="A18" i="7"/>
  <c r="A32" i="7"/>
  <c r="A51" i="7"/>
  <c r="A23" i="10"/>
  <c r="A66" i="10"/>
  <c r="A34" i="10"/>
  <c r="A75" i="7"/>
  <c r="A35" i="7"/>
  <c r="A78" i="10"/>
  <c r="A46" i="7"/>
  <c r="A71" i="7"/>
  <c r="A41" i="7"/>
  <c r="A68" i="7"/>
  <c r="A36" i="10"/>
  <c r="A37" i="10"/>
  <c r="A58" i="10"/>
  <c r="A46" i="10"/>
  <c r="A71" i="10"/>
  <c r="A31" i="7"/>
  <c r="A67" i="10"/>
  <c r="A42" i="7"/>
  <c r="A30" i="10"/>
  <c r="A14" i="10"/>
  <c r="A60" i="10"/>
  <c r="A67" i="7"/>
  <c r="A30" i="7"/>
  <c r="A14" i="7"/>
  <c r="A60" i="7"/>
  <c r="A16" i="7"/>
  <c r="A76" i="10"/>
  <c r="A52" i="10"/>
  <c r="A78" i="7"/>
  <c r="A68" i="10"/>
  <c r="A36" i="7"/>
  <c r="A31" i="10"/>
  <c r="A27" i="10"/>
  <c r="A42" i="10"/>
  <c r="A76" i="7"/>
  <c r="A70" i="10"/>
  <c r="A72" i="10"/>
  <c r="A64" i="10"/>
  <c r="A59" i="7"/>
  <c r="A77" i="7"/>
  <c r="A70" i="7"/>
  <c r="A72" i="7"/>
  <c r="A64" i="7"/>
  <c r="B9" i="11"/>
  <c r="B5" i="12"/>
  <c r="A11" i="10"/>
  <c r="K9" i="8"/>
  <c r="I9" i="8"/>
  <c r="L9" i="8"/>
  <c r="N9" i="8"/>
  <c r="M9" i="8"/>
  <c r="J9" i="8"/>
  <c r="F12" i="8"/>
  <c r="A13" i="11" l="1"/>
  <c r="D13" i="11" s="1"/>
  <c r="D17" i="11"/>
  <c r="B19" i="11"/>
  <c r="B16" i="11"/>
  <c r="B28" i="11"/>
  <c r="B17" i="11"/>
  <c r="B18" i="11"/>
  <c r="B29" i="11"/>
  <c r="B32" i="11"/>
  <c r="B22" i="11"/>
  <c r="B34" i="11"/>
  <c r="B21" i="11"/>
  <c r="B12" i="11"/>
  <c r="B14" i="11"/>
  <c r="B31" i="11"/>
  <c r="B23" i="11"/>
  <c r="B30" i="11"/>
  <c r="B24" i="11"/>
  <c r="B26" i="11"/>
  <c r="B27" i="11"/>
  <c r="B33" i="11"/>
  <c r="B25" i="11"/>
  <c r="A16" i="10"/>
  <c r="A18" i="10"/>
  <c r="C4" i="12"/>
  <c r="C8" i="7"/>
  <c r="C8" i="10"/>
  <c r="A20" i="11"/>
  <c r="D20" i="11" s="1"/>
  <c r="A15" i="11"/>
  <c r="D15" i="11" s="1"/>
  <c r="A19" i="7"/>
  <c r="A19" i="10"/>
  <c r="A15" i="10"/>
  <c r="A20" i="7"/>
  <c r="A21" i="7"/>
  <c r="A21" i="10"/>
  <c r="A22" i="7"/>
  <c r="A17" i="10"/>
  <c r="C8" i="11"/>
  <c r="M8" i="11"/>
  <c r="G9" i="10"/>
  <c r="I9" i="11"/>
  <c r="G9" i="7"/>
  <c r="I9" i="7"/>
  <c r="H8" i="11"/>
  <c r="E8" i="11"/>
  <c r="E9" i="11"/>
  <c r="A44" i="7"/>
  <c r="A13" i="10"/>
  <c r="A24" i="7"/>
  <c r="A33" i="7"/>
  <c r="A38" i="7"/>
  <c r="A53" i="10"/>
  <c r="A62" i="10"/>
  <c r="A63" i="10"/>
  <c r="A74" i="7"/>
  <c r="A28" i="7"/>
  <c r="A69" i="7"/>
  <c r="A55" i="7"/>
  <c r="A79" i="10"/>
  <c r="A61" i="7"/>
  <c r="A40" i="7"/>
  <c r="A25" i="10"/>
  <c r="L8" i="7"/>
  <c r="L8" i="11"/>
  <c r="I8" i="7"/>
  <c r="I8" i="11"/>
  <c r="F8" i="11"/>
  <c r="J8" i="10"/>
  <c r="J8" i="11"/>
  <c r="N8" i="11"/>
  <c r="G8" i="7"/>
  <c r="G8" i="11"/>
  <c r="K8" i="10"/>
  <c r="K8" i="11"/>
  <c r="A56" i="10"/>
  <c r="A43" i="7"/>
  <c r="A47" i="7"/>
  <c r="A28" i="10"/>
  <c r="A69" i="10"/>
  <c r="A13" i="7"/>
  <c r="A12" i="7"/>
  <c r="A50" i="7"/>
  <c r="A44" i="10"/>
  <c r="A24" i="10"/>
  <c r="A73" i="7"/>
  <c r="A61" i="10"/>
  <c r="A17" i="7"/>
  <c r="D4" i="12"/>
  <c r="L8" i="10"/>
  <c r="D8" i="10"/>
  <c r="G8" i="10"/>
  <c r="L4" i="12"/>
  <c r="H8" i="7"/>
  <c r="K4" i="12"/>
  <c r="I4" i="12"/>
  <c r="E8" i="10"/>
  <c r="H8" i="10"/>
  <c r="D8" i="7"/>
  <c r="H4" i="12"/>
  <c r="K8" i="7"/>
  <c r="G4" i="12"/>
  <c r="N8" i="10"/>
  <c r="N4" i="12"/>
  <c r="J8" i="7"/>
  <c r="N8" i="7"/>
  <c r="F4" i="12"/>
  <c r="J4" i="12"/>
  <c r="F8" i="10"/>
  <c r="F8" i="7"/>
  <c r="A29" i="10"/>
  <c r="A11" i="11"/>
  <c r="B11" i="11" s="1"/>
  <c r="A10" i="7"/>
  <c r="A48" i="10"/>
  <c r="A39" i="10"/>
  <c r="A57" i="7"/>
  <c r="A65" i="7"/>
  <c r="M8" i="7"/>
  <c r="E4" i="12"/>
  <c r="A12" i="10"/>
  <c r="M4" i="12"/>
  <c r="I8" i="10"/>
  <c r="E8" i="7"/>
  <c r="A10" i="11"/>
  <c r="D10" i="11" s="1"/>
  <c r="A49" i="7"/>
  <c r="M8" i="10"/>
  <c r="F27" i="8"/>
  <c r="C12" i="8"/>
  <c r="G11" i="8"/>
  <c r="G23" i="8"/>
  <c r="F30" i="8"/>
  <c r="E33" i="8"/>
  <c r="C11" i="8"/>
  <c r="C32" i="8"/>
  <c r="G30" i="8"/>
  <c r="E25" i="8"/>
  <c r="E39" i="8"/>
  <c r="F9" i="8"/>
  <c r="E40" i="8"/>
  <c r="C29" i="8"/>
  <c r="G28" i="8"/>
  <c r="C22" i="8"/>
  <c r="G18" i="8"/>
  <c r="F24" i="8"/>
  <c r="G20" i="8"/>
  <c r="C35" i="8"/>
  <c r="E28" i="8"/>
  <c r="G16" i="8"/>
  <c r="G26" i="8"/>
  <c r="E32" i="8"/>
  <c r="H16" i="8"/>
  <c r="E14" i="8"/>
  <c r="E15" i="8"/>
  <c r="G9" i="8"/>
  <c r="H15" i="8"/>
  <c r="H12" i="8"/>
  <c r="F22" i="8"/>
  <c r="G14" i="8"/>
  <c r="C10" i="8"/>
  <c r="F31" i="8"/>
  <c r="G24" i="8"/>
  <c r="E29" i="8"/>
  <c r="H21" i="8"/>
  <c r="E20" i="8"/>
  <c r="E35" i="8"/>
  <c r="E30" i="8"/>
  <c r="G31" i="8"/>
  <c r="E10" i="8"/>
  <c r="E13" i="8"/>
  <c r="C38" i="8"/>
  <c r="G34" i="8"/>
  <c r="G15" i="8"/>
  <c r="G29" i="8"/>
  <c r="C30" i="8"/>
  <c r="G10" i="8"/>
  <c r="C20" i="8"/>
  <c r="C37" i="8"/>
  <c r="G12" i="8"/>
  <c r="H30" i="8"/>
  <c r="E36" i="8"/>
  <c r="H25" i="8"/>
  <c r="E18" i="8"/>
  <c r="C39" i="8"/>
  <c r="C27" i="8"/>
  <c r="E11" i="8"/>
  <c r="G21" i="8"/>
  <c r="F20" i="8"/>
  <c r="H19" i="8"/>
  <c r="E9" i="8"/>
  <c r="H28" i="8"/>
  <c r="G22" i="8"/>
  <c r="F34" i="8"/>
  <c r="H18" i="8"/>
  <c r="H23" i="8"/>
  <c r="E38" i="8"/>
  <c r="F17" i="8"/>
  <c r="E16" i="8"/>
  <c r="C14" i="8"/>
  <c r="G32" i="8"/>
  <c r="F14" i="8"/>
  <c r="F29" i="8"/>
  <c r="F26" i="8"/>
  <c r="H13" i="8"/>
  <c r="H31" i="8"/>
  <c r="C9" i="8"/>
  <c r="H26" i="8"/>
  <c r="E31" i="8"/>
  <c r="G33" i="8"/>
  <c r="F25" i="8"/>
  <c r="C21" i="8"/>
  <c r="C18" i="8"/>
  <c r="F21" i="8"/>
  <c r="E23" i="8"/>
  <c r="G19" i="8"/>
  <c r="H24" i="8"/>
  <c r="H14" i="8"/>
  <c r="C40" i="8"/>
  <c r="F23" i="8"/>
  <c r="H17" i="8"/>
  <c r="F32" i="8"/>
  <c r="G13" i="8"/>
  <c r="E26" i="8"/>
  <c r="E22" i="8"/>
  <c r="C36" i="8"/>
  <c r="F28" i="8"/>
  <c r="C26" i="8"/>
  <c r="G27" i="8"/>
  <c r="H33" i="8"/>
  <c r="E12" i="8"/>
  <c r="E24" i="8"/>
  <c r="C17" i="8"/>
  <c r="C13" i="8"/>
  <c r="C19" i="8"/>
  <c r="H22" i="8"/>
  <c r="H9" i="8"/>
  <c r="H34" i="8"/>
  <c r="H20" i="8"/>
  <c r="H27" i="8"/>
  <c r="F33" i="8"/>
  <c r="C23" i="8"/>
  <c r="C33" i="8"/>
  <c r="H10" i="8"/>
  <c r="C24" i="8"/>
  <c r="F18" i="8"/>
  <c r="G25" i="8"/>
  <c r="F19" i="8"/>
  <c r="E21" i="8"/>
  <c r="F16" i="8"/>
  <c r="H32" i="8"/>
  <c r="F13" i="8"/>
  <c r="F15" i="8"/>
  <c r="H11" i="8"/>
  <c r="H29" i="8"/>
  <c r="C16" i="8"/>
  <c r="C28" i="8"/>
  <c r="G17" i="8"/>
  <c r="E17" i="8"/>
  <c r="E37" i="8"/>
  <c r="E27" i="8"/>
  <c r="E19" i="8"/>
  <c r="E34" i="8"/>
  <c r="B13" i="11" l="1"/>
  <c r="B15" i="11"/>
  <c r="E16" i="11"/>
  <c r="E19" i="11"/>
  <c r="E18" i="11"/>
  <c r="E17" i="11"/>
  <c r="E28" i="11"/>
  <c r="E21" i="11"/>
  <c r="E32" i="11"/>
  <c r="E29" i="11"/>
  <c r="E22" i="11"/>
  <c r="B20" i="11"/>
  <c r="E12" i="11"/>
  <c r="E14" i="11"/>
  <c r="E25" i="11"/>
  <c r="E15" i="11"/>
  <c r="E33" i="11"/>
  <c r="E27" i="11"/>
  <c r="E13" i="11"/>
  <c r="E31" i="11"/>
  <c r="E23" i="11"/>
  <c r="E26" i="11"/>
  <c r="E34" i="11"/>
  <c r="E24" i="11"/>
  <c r="E30" i="11"/>
  <c r="E20" i="11"/>
  <c r="J9" i="11"/>
  <c r="D11" i="11"/>
  <c r="F9" i="7"/>
  <c r="J9" i="10"/>
  <c r="J9" i="7"/>
  <c r="F9" i="11"/>
  <c r="G9" i="11"/>
  <c r="I9" i="10"/>
  <c r="F9" i="10"/>
  <c r="E10" i="11"/>
  <c r="E11" i="11"/>
  <c r="C9" i="11"/>
  <c r="C9" i="10"/>
  <c r="C9" i="7"/>
  <c r="D9" i="7"/>
  <c r="D9" i="10"/>
  <c r="E9" i="7"/>
  <c r="E9" i="10"/>
  <c r="H9" i="7"/>
  <c r="H9" i="10"/>
  <c r="H9" i="11"/>
  <c r="N9" i="10"/>
  <c r="N9" i="11"/>
  <c r="D2" i="33" a="1"/>
  <c r="D2" i="33" s="1"/>
  <c r="N9" i="7"/>
  <c r="K9" i="11"/>
  <c r="K9" i="10"/>
  <c r="K9" i="7"/>
  <c r="M9" i="10"/>
  <c r="M9" i="7"/>
  <c r="L9" i="11"/>
  <c r="L9" i="10"/>
  <c r="L9" i="7"/>
  <c r="M9" i="11" s="1"/>
  <c r="M28" i="8"/>
  <c r="I39" i="8"/>
  <c r="N36" i="8"/>
  <c r="L14" i="8"/>
  <c r="N26" i="8"/>
  <c r="L27" i="8"/>
  <c r="I10" i="8"/>
  <c r="J18" i="8"/>
  <c r="L15" i="8"/>
  <c r="F39" i="8"/>
  <c r="N24" i="8"/>
  <c r="K35" i="8"/>
  <c r="I12" i="8"/>
  <c r="K28" i="8"/>
  <c r="N15" i="8"/>
  <c r="I40" i="8"/>
  <c r="L19" i="8"/>
  <c r="H37" i="8"/>
  <c r="L17" i="8"/>
  <c r="I38" i="8"/>
  <c r="M39" i="8"/>
  <c r="N38" i="8"/>
  <c r="L33" i="8"/>
  <c r="J38" i="8"/>
  <c r="N30" i="8"/>
  <c r="L30" i="8"/>
  <c r="M21" i="8"/>
  <c r="M19" i="8"/>
  <c r="F37" i="8"/>
  <c r="J19" i="8"/>
  <c r="L34" i="8"/>
  <c r="N34" i="8"/>
  <c r="J35" i="8"/>
  <c r="M11" i="8"/>
  <c r="K11" i="8"/>
  <c r="N28" i="8"/>
  <c r="M30" i="8"/>
  <c r="I18" i="8"/>
  <c r="I24" i="8"/>
  <c r="L22" i="8"/>
  <c r="J27" i="8"/>
  <c r="N27" i="8"/>
  <c r="K14" i="8"/>
  <c r="G38" i="8"/>
  <c r="K20" i="8"/>
  <c r="L13" i="8"/>
  <c r="I32" i="8"/>
  <c r="J28" i="8"/>
  <c r="I15" i="8"/>
  <c r="M37" i="8"/>
  <c r="L40" i="8"/>
  <c r="L20" i="8"/>
  <c r="J24" i="8"/>
  <c r="K16" i="8"/>
  <c r="L10" i="8"/>
  <c r="K31" i="8"/>
  <c r="L11" i="8"/>
  <c r="M40" i="8"/>
  <c r="I26" i="8"/>
  <c r="K27" i="8"/>
  <c r="L25" i="8"/>
  <c r="J12" i="8"/>
  <c r="K23" i="8"/>
  <c r="L29" i="8"/>
  <c r="M17" i="8"/>
  <c r="L36" i="8"/>
  <c r="F36" i="8"/>
  <c r="I31" i="8"/>
  <c r="J32" i="8"/>
  <c r="M27" i="8"/>
  <c r="I36" i="8"/>
  <c r="M12" i="8"/>
  <c r="M16" i="8"/>
  <c r="F10" i="8"/>
  <c r="N32" i="8"/>
  <c r="K24" i="8"/>
  <c r="L31" i="8"/>
  <c r="K22" i="8"/>
  <c r="I33" i="8"/>
  <c r="M34" i="8"/>
  <c r="I25" i="8"/>
  <c r="I34" i="8"/>
  <c r="L16" i="8"/>
  <c r="M29" i="8"/>
  <c r="N31" i="8"/>
  <c r="M36" i="8"/>
  <c r="L38" i="8"/>
  <c r="L21" i="8"/>
  <c r="M13" i="8"/>
  <c r="K26" i="8"/>
  <c r="L24" i="8"/>
  <c r="M31" i="8"/>
  <c r="J39" i="8"/>
  <c r="J13" i="8"/>
  <c r="H35" i="8"/>
  <c r="G39" i="8"/>
  <c r="K25" i="8"/>
  <c r="I27" i="8"/>
  <c r="N11" i="8"/>
  <c r="I22" i="8"/>
  <c r="L12" i="8"/>
  <c r="J25" i="8"/>
  <c r="F11" i="8"/>
  <c r="N20" i="8"/>
  <c r="K38" i="8"/>
  <c r="K29" i="8"/>
  <c r="I16" i="8"/>
  <c r="I13" i="8"/>
  <c r="N37" i="8"/>
  <c r="I17" i="8"/>
  <c r="M24" i="8"/>
  <c r="L32" i="8"/>
  <c r="J36" i="8"/>
  <c r="H39" i="8"/>
  <c r="N12" i="8"/>
  <c r="G40" i="8"/>
  <c r="K34" i="8"/>
  <c r="I28" i="8"/>
  <c r="H40" i="8"/>
  <c r="N33" i="8"/>
  <c r="M26" i="8"/>
  <c r="F40" i="8"/>
  <c r="N21" i="8"/>
  <c r="J15" i="8"/>
  <c r="L35" i="8"/>
  <c r="J22" i="8"/>
  <c r="N13" i="8"/>
  <c r="K19" i="8"/>
  <c r="I19" i="8"/>
  <c r="F35" i="8"/>
  <c r="N14" i="8"/>
  <c r="G35" i="8"/>
  <c r="I14" i="8"/>
  <c r="I21" i="8"/>
  <c r="K12" i="8"/>
  <c r="N35" i="8"/>
  <c r="J37" i="8"/>
  <c r="N39" i="8"/>
  <c r="L39" i="8"/>
  <c r="J11" i="8"/>
  <c r="K39" i="8"/>
  <c r="M38" i="8"/>
  <c r="M22" i="8"/>
  <c r="G37" i="8"/>
  <c r="K32" i="8"/>
  <c r="H38" i="8"/>
  <c r="K40" i="8"/>
  <c r="I11" i="8"/>
  <c r="J17" i="8"/>
  <c r="I35" i="8"/>
  <c r="M35" i="8"/>
  <c r="K21" i="8"/>
  <c r="M20" i="8"/>
  <c r="K33" i="8"/>
  <c r="J30" i="8"/>
  <c r="N25" i="8"/>
  <c r="N10" i="8"/>
  <c r="N16" i="8"/>
  <c r="K15" i="8"/>
  <c r="N22" i="8"/>
  <c r="N23" i="8"/>
  <c r="M33" i="8"/>
  <c r="L18" i="8"/>
  <c r="K36" i="8"/>
  <c r="L26" i="8"/>
  <c r="F38" i="8"/>
  <c r="K18" i="8"/>
  <c r="J10" i="8"/>
  <c r="N29" i="8"/>
  <c r="K37" i="8"/>
  <c r="J33" i="8"/>
  <c r="G36" i="8"/>
  <c r="N17" i="8"/>
  <c r="H36" i="8"/>
  <c r="K10" i="8"/>
  <c r="K30" i="8"/>
  <c r="J21" i="8"/>
  <c r="M14" i="8"/>
  <c r="M15" i="8"/>
  <c r="K13" i="8"/>
  <c r="N40" i="8"/>
  <c r="J40" i="8"/>
  <c r="I30" i="8"/>
  <c r="L23" i="8"/>
  <c r="L37" i="8"/>
  <c r="J14" i="8"/>
  <c r="J34" i="8"/>
  <c r="J26" i="8"/>
  <c r="J16" i="8"/>
  <c r="J23" i="8"/>
  <c r="M10" i="8"/>
  <c r="I37" i="8"/>
  <c r="N18" i="8"/>
  <c r="K17" i="8"/>
  <c r="I29" i="8"/>
  <c r="M25" i="8"/>
  <c r="I20" i="8"/>
  <c r="M32" i="8"/>
  <c r="L28" i="8"/>
  <c r="J31" i="8"/>
  <c r="M23" i="8"/>
  <c r="I23" i="8"/>
  <c r="N19" i="8"/>
  <c r="J20" i="8"/>
  <c r="M18" i="8"/>
  <c r="J29" i="8"/>
  <c r="B4" i="11" l="1"/>
  <c r="C5" i="11" s="1"/>
  <c r="I11" i="11"/>
  <c r="I10" i="11"/>
  <c r="I12" i="11"/>
  <c r="L11" i="11"/>
  <c r="N12" i="11"/>
  <c r="G11" i="11"/>
  <c r="K12" i="11"/>
  <c r="F12" i="11"/>
  <c r="M12" i="11"/>
  <c r="H12" i="11"/>
  <c r="J12" i="11"/>
  <c r="N11" i="11"/>
  <c r="F11" i="11"/>
  <c r="F10" i="11"/>
  <c r="J10" i="11"/>
  <c r="J11" i="11"/>
  <c r="L12" i="11"/>
  <c r="K11" i="11"/>
  <c r="G12" i="11"/>
  <c r="H11" i="11"/>
  <c r="H10" i="11"/>
  <c r="G10" i="11"/>
  <c r="M10" i="11"/>
  <c r="M11" i="11"/>
  <c r="C19" i="11"/>
  <c r="C17" i="11"/>
  <c r="C18" i="11"/>
  <c r="C16" i="11"/>
  <c r="C32" i="11"/>
  <c r="C28" i="11"/>
  <c r="C22" i="11"/>
  <c r="C21" i="11"/>
  <c r="C34" i="11"/>
  <c r="C29" i="11"/>
  <c r="E4" i="11"/>
  <c r="C12" i="11"/>
  <c r="C14" i="11"/>
  <c r="C23" i="11"/>
  <c r="C25" i="11"/>
  <c r="C20" i="11"/>
  <c r="C27" i="11"/>
  <c r="C26" i="11"/>
  <c r="C15" i="11"/>
  <c r="C13" i="11"/>
  <c r="C31" i="11"/>
  <c r="C24" i="11"/>
  <c r="C33" i="11"/>
  <c r="C30" i="11"/>
  <c r="J12" i="10"/>
  <c r="J10" i="10"/>
  <c r="J11" i="10"/>
  <c r="L10" i="11"/>
  <c r="K10" i="11"/>
  <c r="N10" i="11"/>
  <c r="N4" i="11"/>
  <c r="M10" i="10"/>
  <c r="L10" i="10"/>
  <c r="K10" i="10"/>
  <c r="M12" i="10"/>
  <c r="M11" i="10"/>
  <c r="K11" i="10"/>
  <c r="L11" i="10"/>
  <c r="K12" i="10"/>
  <c r="L12" i="10"/>
  <c r="F5" i="11" l="1"/>
  <c r="F6" i="11" s="1"/>
  <c r="M5" i="11"/>
  <c r="M6" i="11" s="1"/>
  <c r="N5" i="11"/>
  <c r="N6" i="11" s="1"/>
  <c r="K5" i="11"/>
  <c r="K6" i="11" s="1"/>
  <c r="L5" i="11"/>
  <c r="L6" i="11" s="1"/>
  <c r="C6" i="11" l="1"/>
  <c r="D33" i="11"/>
  <c r="D27" i="11"/>
  <c r="D26" i="11"/>
  <c r="D24" i="11"/>
  <c r="D30" i="11"/>
  <c r="D4" i="11" l="1"/>
  <c r="E5" i="11" l="1"/>
  <c r="E6" i="11" s="1"/>
  <c r="M13" i="11" l="1"/>
  <c r="F16" i="11"/>
  <c r="N34" i="11"/>
  <c r="I22" i="11"/>
  <c r="J22" i="10"/>
  <c r="M25" i="11"/>
  <c r="G19" i="11"/>
  <c r="K23" i="11"/>
  <c r="L17" i="10"/>
  <c r="K17" i="11"/>
  <c r="F13" i="11"/>
  <c r="M14" i="10"/>
  <c r="L14" i="11"/>
  <c r="G13" i="11"/>
  <c r="K16" i="10"/>
  <c r="J16" i="11"/>
  <c r="M33" i="11"/>
  <c r="F31" i="11"/>
  <c r="F21" i="11"/>
  <c r="K17" i="10"/>
  <c r="J17" i="11"/>
  <c r="L19" i="10"/>
  <c r="K19" i="11"/>
  <c r="M18" i="11"/>
  <c r="N33" i="11"/>
  <c r="I21" i="11"/>
  <c r="J21" i="10"/>
  <c r="G32" i="11"/>
  <c r="M20" i="11"/>
  <c r="L30" i="11"/>
  <c r="N32" i="11"/>
  <c r="J16" i="10"/>
  <c r="I16" i="11"/>
  <c r="K13" i="10"/>
  <c r="J13" i="11"/>
  <c r="L25" i="11"/>
  <c r="L29" i="11"/>
  <c r="J24" i="11"/>
  <c r="J14" i="10"/>
  <c r="I14" i="11"/>
  <c r="H33" i="11"/>
  <c r="J34" i="11"/>
  <c r="H28" i="11"/>
  <c r="M23" i="11"/>
  <c r="L16" i="11"/>
  <c r="M16" i="10"/>
  <c r="H14" i="11"/>
  <c r="F24" i="11"/>
  <c r="F23" i="11"/>
  <c r="N13" i="11"/>
  <c r="M26" i="11"/>
  <c r="K21" i="11"/>
  <c r="L21" i="10"/>
  <c r="G22" i="11"/>
  <c r="N14" i="11"/>
  <c r="N25" i="11"/>
  <c r="F30" i="11"/>
  <c r="F17" i="11"/>
  <c r="G23" i="11"/>
  <c r="I33" i="11"/>
  <c r="I20" i="11"/>
  <c r="J20" i="10"/>
  <c r="M31" i="11"/>
  <c r="N20" i="11"/>
  <c r="I29" i="11"/>
  <c r="N26" i="11"/>
  <c r="I26" i="11"/>
  <c r="N28" i="11"/>
  <c r="N18" i="11"/>
  <c r="F32" i="11"/>
  <c r="N15" i="11"/>
  <c r="G34" i="11"/>
  <c r="L24" i="11"/>
  <c r="N19" i="11"/>
  <c r="F25" i="11"/>
  <c r="H18" i="11"/>
  <c r="J22" i="11"/>
  <c r="K22" i="10"/>
  <c r="I34" i="11"/>
  <c r="H29" i="11"/>
  <c r="H32" i="11"/>
  <c r="F29" i="11"/>
  <c r="L34" i="11"/>
  <c r="H27" i="11"/>
  <c r="L23" i="11"/>
  <c r="L28" i="11"/>
  <c r="L18" i="11"/>
  <c r="M18" i="10"/>
  <c r="K32" i="11"/>
  <c r="N30" i="11"/>
  <c r="N23" i="11"/>
  <c r="G33" i="11"/>
  <c r="K19" i="10"/>
  <c r="J19" i="11"/>
  <c r="J30" i="11"/>
  <c r="N17" i="11"/>
  <c r="J33" i="11"/>
  <c r="N22" i="11"/>
  <c r="L33" i="11"/>
  <c r="M13" i="10"/>
  <c r="L13" i="11"/>
  <c r="H19" i="11"/>
  <c r="L22" i="10"/>
  <c r="K22" i="11"/>
  <c r="I15" i="11"/>
  <c r="J15" i="10"/>
  <c r="G15" i="11"/>
  <c r="M15" i="11"/>
  <c r="G24" i="11"/>
  <c r="H15" i="11"/>
  <c r="J28" i="11"/>
  <c r="M29" i="11"/>
  <c r="F19" i="11"/>
  <c r="K16" i="11"/>
  <c r="L16" i="10"/>
  <c r="J25" i="11"/>
  <c r="K18" i="11"/>
  <c r="L18" i="10"/>
  <c r="H16" i="11"/>
  <c r="H21" i="11"/>
  <c r="M30" i="11"/>
  <c r="G30" i="11"/>
  <c r="F14" i="11"/>
  <c r="M21" i="11"/>
  <c r="C10" i="11"/>
  <c r="F26" i="11"/>
  <c r="M14" i="11"/>
  <c r="I31" i="11"/>
  <c r="M22" i="11"/>
  <c r="J18" i="11"/>
  <c r="K18" i="10"/>
  <c r="N21" i="11"/>
  <c r="J13" i="10"/>
  <c r="I13" i="11"/>
  <c r="H17" i="11"/>
  <c r="F18" i="11"/>
  <c r="G14" i="11"/>
  <c r="I23" i="11"/>
  <c r="H13" i="11"/>
  <c r="I32" i="11"/>
  <c r="I30" i="11"/>
  <c r="M19" i="10"/>
  <c r="L19" i="11"/>
  <c r="N27" i="11"/>
  <c r="K15" i="11"/>
  <c r="L15" i="10"/>
  <c r="H31" i="11"/>
  <c r="K33" i="11"/>
  <c r="N24" i="11"/>
  <c r="G16" i="11"/>
  <c r="H23" i="11"/>
  <c r="G18" i="11"/>
  <c r="M34" i="11"/>
  <c r="J17" i="10"/>
  <c r="I17" i="11"/>
  <c r="J31" i="11"/>
  <c r="N29" i="11"/>
  <c r="L27" i="11"/>
  <c r="H30" i="11"/>
  <c r="J20" i="11"/>
  <c r="K20" i="10"/>
  <c r="H34" i="11"/>
  <c r="L17" i="11"/>
  <c r="M17" i="10"/>
  <c r="I28" i="11"/>
  <c r="N31" i="11"/>
  <c r="M27" i="11"/>
  <c r="I24" i="11"/>
  <c r="M19" i="11"/>
  <c r="M16" i="11"/>
  <c r="K21" i="10"/>
  <c r="J21" i="11"/>
  <c r="L32" i="11"/>
  <c r="N16" i="11"/>
  <c r="M21" i="10"/>
  <c r="L21" i="11"/>
  <c r="G21" i="11"/>
  <c r="L14" i="10"/>
  <c r="K14" i="11"/>
  <c r="L13" i="10"/>
  <c r="K13" i="11"/>
  <c r="C11" i="11"/>
  <c r="M17" i="11"/>
  <c r="G31" i="11"/>
  <c r="H22" i="11"/>
  <c r="J32" i="11"/>
  <c r="J29" i="11"/>
  <c r="J27" i="11"/>
  <c r="H25" i="11"/>
  <c r="H24" i="11"/>
  <c r="F33" i="11"/>
  <c r="F22" i="11"/>
  <c r="J23" i="11"/>
  <c r="J14" i="11"/>
  <c r="K14" i="10"/>
  <c r="K30" i="11"/>
  <c r="J18" i="10"/>
  <c r="I18" i="11"/>
  <c r="L20" i="10"/>
  <c r="K20" i="11"/>
  <c r="G25" i="11"/>
  <c r="K25" i="11"/>
  <c r="L22" i="11"/>
  <c r="M22" i="10"/>
  <c r="K24" i="11"/>
  <c r="F15" i="11"/>
  <c r="L20" i="11"/>
  <c r="M20" i="10"/>
  <c r="K28" i="11"/>
  <c r="G27" i="11"/>
  <c r="H26" i="11"/>
  <c r="J26" i="11"/>
  <c r="F27" i="11"/>
  <c r="G26" i="11"/>
  <c r="M32" i="11"/>
  <c r="K34" i="11"/>
  <c r="F20" i="11"/>
  <c r="G20" i="11"/>
  <c r="K29" i="11"/>
  <c r="M24" i="11"/>
  <c r="G17" i="11"/>
  <c r="M28" i="11"/>
  <c r="G29" i="11"/>
  <c r="L26" i="11"/>
  <c r="K15" i="10"/>
  <c r="J15" i="11"/>
  <c r="K27" i="11"/>
  <c r="I27" i="11"/>
  <c r="F28" i="11"/>
  <c r="K26" i="11"/>
  <c r="I25" i="11"/>
  <c r="F34" i="11"/>
  <c r="I19" i="11"/>
  <c r="J19" i="10"/>
  <c r="H20" i="11"/>
  <c r="K31" i="11"/>
  <c r="G28" i="11"/>
  <c r="L15" i="11"/>
  <c r="M15" i="10"/>
  <c r="L31" i="11"/>
  <c r="I4" i="11" l="1"/>
  <c r="J5" i="11" s="1"/>
  <c r="J6" i="11" s="1"/>
  <c r="H4" i="11"/>
  <c r="I5" i="11" s="1"/>
  <c r="I6" i="11" s="1"/>
  <c r="G4" i="11"/>
  <c r="H5" i="11" s="1"/>
  <c r="H6" i="11" s="1"/>
  <c r="F4" i="11"/>
  <c r="G5" i="11" s="1"/>
  <c r="G6" i="11" s="1"/>
  <c r="C109" i="49" a="1"/>
  <c r="C109" i="49" s="1"/>
  <c r="C106" i="49" a="1"/>
  <c r="C106" i="49" s="1"/>
  <c r="C101" i="49" a="1"/>
  <c r="C101" i="49" s="1"/>
  <c r="A101" i="49" s="1" a="1"/>
  <c r="A101" i="49" s="1"/>
  <c r="D101" i="49" s="1"/>
  <c r="A7" i="49" s="1"/>
  <c r="C107" i="49" a="1"/>
  <c r="C107" i="49" s="1"/>
  <c r="C102" i="49" a="1"/>
  <c r="C102" i="49" s="1"/>
  <c r="C100" i="49" a="1"/>
  <c r="C100" i="49" s="1"/>
  <c r="A100" i="49" s="1" a="1"/>
  <c r="A100" i="49" s="1"/>
  <c r="D100" i="49" s="1"/>
  <c r="C4" i="49" s="1"/>
  <c r="C5" i="49" a="1"/>
  <c r="C5" i="49" s="1"/>
  <c r="C108" i="49" a="1"/>
  <c r="C108" i="49" s="1"/>
  <c r="C104" i="49" a="1"/>
  <c r="C104" i="49" s="1"/>
  <c r="C99" i="49" a="1"/>
  <c r="C99" i="49" s="1"/>
  <c r="A99" i="49" s="1" a="1"/>
  <c r="A99" i="49" s="1"/>
  <c r="A8" i="49" a="1"/>
  <c r="A8" i="49" s="1"/>
  <c r="C105" i="49" a="1"/>
  <c r="C105" i="49" s="1"/>
  <c r="C103" i="49" a="1"/>
  <c r="C103" i="49" s="1"/>
  <c r="A5" i="49" a="1"/>
  <c r="A5" i="49" s="1"/>
  <c r="C4" i="11"/>
  <c r="D5" i="11" s="1"/>
  <c r="D6" i="11" s="1"/>
  <c r="A2" i="49" l="1" a="1"/>
  <c r="A2" i="49" s="1"/>
  <c r="D99" i="49"/>
  <c r="A4" i="49" s="1"/>
  <c r="A105" i="49" a="1"/>
  <c r="A105" i="49" s="1"/>
  <c r="D105" i="49" s="1"/>
  <c r="A13" i="49" s="1"/>
  <c r="A14" i="49"/>
  <c r="A108" i="49" a="1"/>
  <c r="A108" i="49" s="1"/>
  <c r="D108" i="49" s="1"/>
  <c r="C16" i="49" s="1"/>
  <c r="C17" i="49"/>
  <c r="A107" i="49" a="1"/>
  <c r="A107" i="49" s="1"/>
  <c r="D107" i="49" s="1"/>
  <c r="A16" i="49" s="1"/>
  <c r="A17" i="49"/>
  <c r="A106" i="49" a="1"/>
  <c r="A106" i="49" s="1"/>
  <c r="D106" i="49" s="1"/>
  <c r="C13" i="49" s="1"/>
  <c r="C14" i="49"/>
  <c r="A103" i="49" a="1"/>
  <c r="A103" i="49" s="1"/>
  <c r="D103" i="49" s="1"/>
  <c r="A10" i="49" s="1"/>
  <c r="A11" i="49"/>
  <c r="A104" i="49" a="1"/>
  <c r="A104" i="49" s="1"/>
  <c r="D104" i="49" s="1"/>
  <c r="C10" i="49" s="1"/>
  <c r="C11" i="49"/>
  <c r="A102" i="49" a="1"/>
  <c r="A102" i="49" s="1"/>
  <c r="D102" i="49" s="1"/>
  <c r="C7" i="49" s="1"/>
  <c r="C8" i="49"/>
  <c r="C10" i="47" l="1"/>
  <c r="D10" i="47" s="1"/>
  <c r="E10" i="47" s="1"/>
  <c r="C9" i="47"/>
  <c r="D9" i="47" s="1"/>
  <c r="E9" i="47" s="1"/>
  <c r="C7" i="47"/>
  <c r="D7" i="47" s="1"/>
  <c r="E7" i="47" s="1"/>
  <c r="C3" i="47"/>
  <c r="D3" i="47" s="1"/>
  <c r="E3" i="47" s="1"/>
  <c r="C6" i="47"/>
  <c r="D6" i="47" s="1"/>
  <c r="E6" i="47" s="1"/>
  <c r="C8" i="47"/>
  <c r="D8" i="47" s="1"/>
  <c r="E8" i="47" s="1"/>
  <c r="C4" i="47"/>
  <c r="D4" i="47" s="1"/>
  <c r="E4" i="47" s="1"/>
  <c r="C11" i="47"/>
  <c r="D11" i="47" s="1"/>
  <c r="E11" i="47" s="1"/>
  <c r="C5" i="47"/>
  <c r="D5" i="47" s="1"/>
  <c r="E5" i="47" s="1"/>
  <c r="C2" i="47"/>
  <c r="C12" i="47" l="1"/>
  <c r="D2" i="47"/>
  <c r="D12" i="47" l="1"/>
  <c r="E12" i="47" s="1"/>
  <c r="E2" i="47"/>
</calcChain>
</file>

<file path=xl/comments1.xml><?xml version="1.0" encoding="utf-8"?>
<comments xmlns="http://schemas.openxmlformats.org/spreadsheetml/2006/main">
  <authors>
    <author>Autor</author>
  </authors>
  <commentList>
    <comment ref="M28" authorId="0" shapeId="0">
      <text>
        <r>
          <rPr>
            <sz val="9"/>
            <color indexed="81"/>
            <rFont val="Tahoma"/>
            <family val="2"/>
          </rPr>
          <t xml:space="preserve">Este gráfico permite visualizar como as taxas de juros evoluiram nos últimos meses. Cada curva representa a realidade das taxas praticadas em determinado momento. Esse período pode ser ajustado mediante alteração dos números de meses abaixo.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"Maior data no site:"  </t>
        </r>
        <r>
          <rPr>
            <sz val="9"/>
            <color indexed="81"/>
            <rFont val="Tahoma"/>
            <family val="2"/>
          </rPr>
          <t>informa até que data estão atualizados os dados no site do Tesouro.</t>
        </r>
        <r>
          <rPr>
            <b/>
            <sz val="9"/>
            <color indexed="81"/>
            <rFont val="Tahoma"/>
            <family val="2"/>
          </rPr>
          <t xml:space="preserve">
"Cotações de:" </t>
        </r>
        <r>
          <rPr>
            <sz val="9"/>
            <color indexed="81"/>
            <rFont val="Tahoma"/>
            <family val="2"/>
          </rPr>
          <t>informa até que data foram atualizadas as cotações e taxas da planilha.</t>
        </r>
        <r>
          <rPr>
            <b/>
            <sz val="9"/>
            <color indexed="81"/>
            <rFont val="Tahoma"/>
            <family val="2"/>
          </rPr>
          <t xml:space="preserve">
Atualizar: </t>
        </r>
        <r>
          <rPr>
            <sz val="9"/>
            <color indexed="81"/>
            <rFont val="Tahoma"/>
            <family val="2"/>
          </rPr>
          <t xml:space="preserve">esse botão, em qualquer aba, atualiza todas as informações da planilha (cotações, taxas, juros e rentabilidade).
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
A valorização mostrada aqui é uma aproximação da rentabilidade da sua carteira.
Trata-se do cálculo da valorização bruta de uma carteira hipotética com títulos com pesos semelhantes à sua carteira.   
</t>
        </r>
        <r>
          <rPr>
            <sz val="9"/>
            <color indexed="81"/>
            <rFont val="Tahoma"/>
            <family val="2"/>
          </rPr>
          <t>- Não foi deduzido o gasto com imposto e custódia.
- Não leva em consideração o preço real que você pagou pelo título, e sim, o seu valor no último dia do mês da compra. 
- Quando você compra um título, ele só é considerado na rentabilidade do mês seguinte em diante.
- No cálculo da rentabilidade, considera os juros recebidos.</t>
        </r>
      </text>
    </comment>
    <comment ref="O8" authorId="0" shapeId="0">
      <text>
        <r>
          <rPr>
            <b/>
            <sz val="9"/>
            <color indexed="81"/>
            <rFont val="Tahoma"/>
            <family val="2"/>
          </rPr>
          <t>Escolha o item para visualização desejada:
Carteira:</t>
        </r>
        <r>
          <rPr>
            <sz val="9"/>
            <color indexed="81"/>
            <rFont val="Tahoma"/>
            <family val="2"/>
          </rPr>
          <t xml:space="preserve"> quantidade de cotas na sua carteira atual 
</t>
        </r>
        <r>
          <rPr>
            <b/>
            <sz val="9"/>
            <color indexed="81"/>
            <rFont val="Tahoma"/>
            <family val="2"/>
          </rPr>
          <t>Cotação (R$)</t>
        </r>
        <r>
          <rPr>
            <sz val="9"/>
            <color indexed="81"/>
            <rFont val="Tahoma"/>
            <family val="2"/>
          </rPr>
          <t xml:space="preserve">: cotação atual do título
</t>
        </r>
        <r>
          <rPr>
            <b/>
            <sz val="9"/>
            <color indexed="81"/>
            <rFont val="Tahoma"/>
            <family val="2"/>
          </rPr>
          <t>Taxa (%):</t>
        </r>
        <r>
          <rPr>
            <sz val="9"/>
            <color indexed="81"/>
            <rFont val="Tahoma"/>
            <family val="2"/>
          </rPr>
          <t xml:space="preserve"> taxa atual de juros do título
</t>
        </r>
        <r>
          <rPr>
            <b/>
            <sz val="9"/>
            <color indexed="81"/>
            <rFont val="Tahoma"/>
            <family val="2"/>
          </rPr>
          <t xml:space="preserve">Rentab Mês (%): </t>
        </r>
        <r>
          <rPr>
            <sz val="9"/>
            <color indexed="81"/>
            <rFont val="Tahoma"/>
            <family val="2"/>
          </rPr>
          <t xml:space="preserve">rentabilidade do título no mês atual
</t>
        </r>
        <r>
          <rPr>
            <b/>
            <sz val="9"/>
            <color indexed="81"/>
            <rFont val="Tahoma"/>
            <family val="2"/>
          </rPr>
          <t>Rentab Ano (%):</t>
        </r>
        <r>
          <rPr>
            <sz val="9"/>
            <color indexed="81"/>
            <rFont val="Tahoma"/>
            <family val="2"/>
          </rPr>
          <t xml:space="preserve"> rentabilidade do título acumulada no ano
</t>
        </r>
        <r>
          <rPr>
            <b/>
            <sz val="9"/>
            <color indexed="81"/>
            <rFont val="Tahoma"/>
            <family val="2"/>
          </rPr>
          <t>Alocação (%):</t>
        </r>
        <r>
          <rPr>
            <sz val="9"/>
            <color indexed="81"/>
            <rFont val="Tahoma"/>
            <family val="2"/>
          </rPr>
          <t xml:space="preserve"> participação do título na sua carteira atual</t>
        </r>
      </text>
    </comment>
  </commentList>
</comments>
</file>

<file path=xl/comments3.xml><?xml version="1.0" encoding="utf-8"?>
<comments xmlns="http://schemas.openxmlformats.org/spreadsheetml/2006/main">
  <authors>
    <author>Ricardo Felippe Ramos</author>
  </authors>
  <commentList>
    <comment ref="D6" authorId="0" shapeId="0">
      <text>
        <r>
          <rPr>
            <b/>
            <sz val="9"/>
            <color indexed="81"/>
            <rFont val="Segoe UI"/>
            <family val="2"/>
          </rPr>
          <t xml:space="preserve">Ajuste para encontrar o último dia útil. Verificar forma de automatizar isso
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B9" authorId="0" shapeId="0">
      <text>
        <r>
          <rPr>
            <b/>
            <sz val="8"/>
            <color indexed="81"/>
            <rFont val="Tahoma"/>
            <family val="2"/>
          </rPr>
          <t>A lista de títulos vem da planilha anterior "Saldo". Portanto, se o título que você adquiriu não consta das opções desta coluna, adicione-o na lista de títulos na planilha anterior, com saldo 0 (zero).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 xml:space="preserve">Quantidade negociada.
Se a operação for de venda ou de resgate no final do prazo, preencha com valor negativo.
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 xml:space="preserve">Valor unitário do título negociado.
As informações desta coluna e das posteriores são apenas para fins de controle pessoal. Você pode acrescentar ou remover colunas sem prejudicar o funcionamento da planilha.
</t>
        </r>
      </text>
    </comment>
    <comment ref="E9" authorId="0" shapeId="0">
      <text>
        <r>
          <rPr>
            <b/>
            <sz val="8"/>
            <color indexed="81"/>
            <rFont val="Tahoma"/>
            <family val="2"/>
          </rPr>
          <t xml:space="preserve">Valor  total da negociação (inclui as taxas)
</t>
        </r>
        <r>
          <rPr>
            <sz val="8"/>
            <color indexed="81"/>
            <rFont val="Tahoma"/>
            <family val="2"/>
          </rPr>
          <t xml:space="preserve">As informações desta coluna e das posteriores são apenas para fins de controle pessoal. Você pode acrescentar ou remover colunas sem prejudicar o funcionamento da planilha.
</t>
        </r>
      </text>
    </comment>
    <comment ref="F9" authorId="0" shapeId="0">
      <text>
        <r>
          <rPr>
            <b/>
            <sz val="8"/>
            <color indexed="81"/>
            <rFont val="Tahoma"/>
            <family val="2"/>
          </rPr>
          <t>Rentabilidade contratada (no momento da negociação)</t>
        </r>
        <r>
          <rPr>
            <sz val="8"/>
            <color indexed="81"/>
            <rFont val="Tahoma"/>
            <family val="2"/>
          </rPr>
          <t xml:space="preserve">
Exemplos:
SELIC + 0,2%
IPCA  + 8,2%
Pré: 13,2%
IGPM + 9,2%
As informações desta coluna e das posteriores são apenas para fins de controle pessoal. Você pode acrescentar ou remover colunas sem prejudicar o funcionamento da planilha.
</t>
        </r>
      </text>
    </comment>
    <comment ref="G9" authorId="0" shapeId="0">
      <text>
        <r>
          <rPr>
            <b/>
            <sz val="8"/>
            <color indexed="81"/>
            <rFont val="Tahoma"/>
            <family val="2"/>
          </rPr>
          <t xml:space="preserve">Agente de custódia
</t>
        </r>
        <r>
          <rPr>
            <sz val="8"/>
            <color indexed="81"/>
            <rFont val="Tahoma"/>
            <family val="2"/>
          </rPr>
          <t xml:space="preserve">As informações desta coluna e das posteriores são apenas para fins de controle pessoal. Você pode acrescentar ou remover colunas sem prejudicar o funcionamento da planilha.
</t>
        </r>
      </text>
    </comment>
  </commentList>
</comments>
</file>

<file path=xl/comments5.xml><?xml version="1.0" encoding="utf-8"?>
<comments xmlns="http://schemas.openxmlformats.org/spreadsheetml/2006/main">
  <authors>
    <author>Ricardo</author>
  </authors>
  <commentList>
    <comment ref="I2" authorId="0" shapeId="0">
      <text>
        <r>
          <rPr>
            <b/>
            <sz val="9"/>
            <color indexed="81"/>
            <rFont val="Segoe UI"/>
            <family val="2"/>
          </rPr>
          <t>Ricardo:</t>
        </r>
        <r>
          <rPr>
            <sz val="9"/>
            <color indexed="81"/>
            <rFont val="Segoe UI"/>
            <family val="2"/>
          </rPr>
          <t xml:space="preserve">
Apresenta os títulos que ou estão no portfólio ou são potenciais aquisições.
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Esta planilha requer conexão com a Internet, para atualização dos valores dos títulos e dos juros pagos.
Nota: a rentabilidade exibida é apenas aproximada. Equivale à rentabilidade bruta de uma carteira de títulos com peso semelhante à sua carteira. Não se considerou no cálculo da rentabilidade o pagamento dos impostos e as taxas de custódias.
-------------------------------------------------
Esta aba contém itens de configuração
Lista de agentes: </t>
        </r>
        <r>
          <rPr>
            <sz val="9"/>
            <color indexed="81"/>
            <rFont val="Tahoma"/>
            <family val="2"/>
          </rPr>
          <t>esta lista de corretoras serve apenas para registro das operações realizadas. O registro de operações usa esta lista como filtro.</t>
        </r>
        <r>
          <rPr>
            <b/>
            <sz val="9"/>
            <color indexed="81"/>
            <rFont val="Tahoma"/>
            <family val="2"/>
          </rPr>
          <t xml:space="preserve">
Lista de títulos: </t>
        </r>
        <r>
          <rPr>
            <sz val="9"/>
            <color indexed="81"/>
            <rFont val="Tahoma"/>
            <family val="2"/>
          </rPr>
          <t xml:space="preserve">contém todos os títulos negociados pelo Tesouro Direto. Você pode adicionar novos títulos nesta lista. Siga o padrão, por ex:
LFT 070315
LTN 010117
NTNF 010123
NTNB 150545
NTNBp 150535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Lista de títulos:</t>
        </r>
        <r>
          <rPr>
            <sz val="9"/>
            <color indexed="81"/>
            <rFont val="Tahoma"/>
            <family val="2"/>
          </rPr>
          <t xml:space="preserve"> contém os títulos reconhecidos. Qualquer título negociado deve constar desta lista, pois o registro de operações usa esta lista como filtro.
Esta lista inicialmente contém todos os títulos disponíveis no site do Tesouro no início do ano. Se o título que você quer observar não constar na lista, você pode adicioná-lo.
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 xml:space="preserve">
Lista de agentes: </t>
        </r>
        <r>
          <rPr>
            <sz val="9"/>
            <color indexed="81"/>
            <rFont val="Tahoma"/>
            <family val="2"/>
          </rPr>
          <t xml:space="preserve">esta lista de corretoras serve apenas para registro das operações realizadas. O registro de operações usa esta lista como filtro.
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Preencha a lista abaixo com todos os títulos que você possuía no início do ano, com a respectiva quantidade.
Se você adquirir um título pela primeira vez neste ano, coloque a quantidade 0.
Se o título desejado não estiver nas opções, você poderá digitá-lo respeitando rigorosamente o padrão, por ex:
LFT 070315
LTN 010117
NTNF 010123
NTNB 150545
NTNBp 150535
</t>
        </r>
      </text>
    </comment>
  </commentList>
</comments>
</file>

<file path=xl/comments8.xml><?xml version="1.0" encoding="utf-8"?>
<comments xmlns="http://schemas.openxmlformats.org/spreadsheetml/2006/main">
  <authors>
    <author>Ricardo Felippe Ramos</author>
  </authors>
  <commentList>
    <comment ref="X1" authorId="0" shapeId="0">
      <text>
        <r>
          <rPr>
            <b/>
            <sz val="9"/>
            <color indexed="81"/>
            <rFont val="Segoe UI"/>
            <family val="2"/>
          </rPr>
          <t>Selecione o Título</t>
        </r>
      </text>
    </comment>
    <comment ref="I3" authorId="0" shapeId="0">
      <text>
        <r>
          <rPr>
            <b/>
            <sz val="9"/>
            <color indexed="81"/>
            <rFont val="Segoe UI"/>
            <family val="2"/>
          </rPr>
          <t xml:space="preserve">IR + IOF +TxBVMF +TxAgenteCustódia
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Autor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A rentabilidade é calculada para cada título da seguinte forma:
rentabilidade = (cotação do título no último dia do mês atual + juros pagos no mês atual) /  (cotação do título no último dia o mês anterior)
</t>
        </r>
        <r>
          <rPr>
            <sz val="9"/>
            <color indexed="81"/>
            <rFont val="Tahoma"/>
            <family val="2"/>
          </rPr>
          <t>Obs: A cotação considerada é o valor de Compra (9:00).</t>
        </r>
      </text>
    </comment>
  </commentList>
</comments>
</file>

<file path=xl/comments10.xml><?xml version="1.0" encoding="utf-8"?>
<comments xmlns="http://schemas.openxmlformats.org/spreadsheetml/2006/main">
  <authors>
    <author>Autor</author>
    <author>Ricardo Felippe Ramos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Esta planilha exibe os juros que estão embutidos no título, na data indicada na linha 9: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Obs: em caso de mensagem de planilha não encontrada, clicar em cancelar.</t>
        </r>
      </text>
    </comment>
    <comment ref="P3" authorId="1" shapeId="0">
      <text>
        <r>
          <rPr>
            <b/>
            <sz val="9"/>
            <color indexed="81"/>
            <rFont val="Segoe UI"/>
            <family val="2"/>
          </rPr>
          <t>Ùltimo dia útil do mês.</t>
        </r>
      </text>
    </comment>
  </commentList>
</comments>
</file>

<file path=xl/comments11.xml><?xml version="1.0" encoding="utf-8"?>
<comments xmlns="http://schemas.openxmlformats.org/spreadsheetml/2006/main">
  <authors>
    <author>Autor</author>
  </authors>
  <commentList>
    <comment ref="A12" authorId="0" shapeId="0">
      <text>
        <r>
          <rPr>
            <sz val="8"/>
            <color indexed="81"/>
            <rFont val="Tahoma"/>
            <family val="2"/>
          </rPr>
          <t>Você pode selecionar qualquer um dos seus títulos.
Dica: LFT rende aproximadamente o mesmo que a SELIC e pode servir como benchmark de sua carteira.</t>
        </r>
      </text>
    </comment>
  </commentList>
</comments>
</file>

<file path=xl/comments12.xml><?xml version="1.0" encoding="utf-8"?>
<comments xmlns="http://schemas.openxmlformats.org/spreadsheetml/2006/main">
  <authors>
    <author>Autor</author>
  </authors>
  <commentList>
    <comment ref="D2" authorId="0" shapeId="0">
      <text>
        <r>
          <rPr>
            <sz val="8"/>
            <color indexed="81"/>
            <rFont val="Tahoma"/>
            <family val="2"/>
          </rPr>
          <t xml:space="preserve">Estes gráficos mostram três anos sobrepostos.
2014: preto
2015: vermelho
2016: amarelo
Estes gráficos não levam em consideração os cupons de juros pagos. Ou seja, há uma queda significativa no gráfico no dia do pagamento de juros.
(obs:  NTNB-P , LFT e LTN não pagam cupons de juros)
</t>
        </r>
      </text>
    </comment>
    <comment ref="A58" authorId="0" shapeId="0">
      <text>
        <r>
          <rPr>
            <sz val="9"/>
            <color indexed="81"/>
            <rFont val="Tahoma"/>
            <family val="2"/>
          </rPr>
          <t xml:space="preserve">Este gráfico permite visualizar como as taxas de juros evoluiram nos últimos meses. Cada curva representa a realidade das taxas praticadas em determinado momento. Esse período pode ser ajustado mediante alteração dos números de meses abaixo.
</t>
        </r>
      </text>
    </comment>
  </commentList>
</comments>
</file>

<file path=xl/comments13.xml><?xml version="1.0" encoding="utf-8"?>
<comments xmlns="http://schemas.openxmlformats.org/spreadsheetml/2006/main">
  <authors>
    <author>Autor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Total  dos juros brutos pagos no mês para a carteira.
Obs:
1)  quando o título é do dia 01, o seu cupom de juros aparece na coluna do mês anterior, pois refere-se a direito adquirido  no último dia útil (antes do evento do pagamento). E isto reflete no comportamento do preço do título.
2) a planilha não considera o pagamento de imposto e custódia.
</t>
        </r>
        <r>
          <rPr>
            <sz val="9"/>
            <color indexed="81"/>
            <rFont val="Tahoma"/>
            <family val="2"/>
          </rPr>
          <t xml:space="preserve">Outras anotações:
Informações sobre Juros:  
LTN, LFT e NTN-B principal: só pagam no vencimento  
NTN-C, NTN-B e NTN-F: pagam semestralmente. NTN-F paga 10% aa. NTN-B e NTN-C 6% aa; exceto NTN-C 010131, que paga 12% aa  
Juros são pagos de 6 em 6 meses, contados retrospectivamente a partir da data de vencimento. Ex: NTNB 150511 paga em 15/05 e 15/11  
Todo o valor dos juros é considerado rendimento financeiro para fins de imposto de renda.
Valor dos juros  
NTN-F: R$ 48,81  
NTN-B: 0,029563xVNA   (VNA=valor nominal atualizado)
NTN-C: 0,029563xVNA (semestral) ou  0,0583xVNA (anual)
  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6" background="1" saveData="1">
    <webPr sourceData="1" parsePre="1" consecutive="1" xl2000="1" url="http://www.tesouro.fazenda.gov.br/tesouro-direto-precos-e-taxas-dos-titulo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<sst xmlns="http://schemas.openxmlformats.org/spreadsheetml/2006/main" count="13162" uniqueCount="2486">
  <si>
    <t>Título</t>
  </si>
  <si>
    <t>Quantidade</t>
  </si>
  <si>
    <t>NTNB 150517</t>
  </si>
  <si>
    <t>NTNB 150824</t>
  </si>
  <si>
    <t>NTNB 150535</t>
  </si>
  <si>
    <t>NTNB 150545</t>
  </si>
  <si>
    <t>NTNBp 150824</t>
  </si>
  <si>
    <t>NTNC 010717</t>
  </si>
  <si>
    <t>NTNC 010131</t>
  </si>
  <si>
    <t>NTNF 010117</t>
  </si>
  <si>
    <t>NTNC 010421</t>
  </si>
  <si>
    <t>Valor unitário</t>
  </si>
  <si>
    <t>Rentabilidade contratada</t>
  </si>
  <si>
    <t>Agente</t>
  </si>
  <si>
    <t>Lista de Agentes</t>
  </si>
  <si>
    <t xml:space="preserve"> </t>
  </si>
  <si>
    <t xml:space="preserve">Cotação dos títulos </t>
  </si>
  <si>
    <t>Pagamento de Cupons de Juros</t>
  </si>
  <si>
    <t>Rentabilidade dos Títulos</t>
  </si>
  <si>
    <t>Valor total dos títulos em carteira</t>
  </si>
  <si>
    <t>Total da carteira</t>
  </si>
  <si>
    <t>% mês (quota)</t>
  </si>
  <si>
    <t>% ano</t>
  </si>
  <si>
    <t>Juros totais:</t>
  </si>
  <si>
    <t>Maior data no site:</t>
  </si>
  <si>
    <t>Comparativo da rentabilidade acumulada no ano</t>
  </si>
  <si>
    <t>Carteira</t>
  </si>
  <si>
    <t>Rentabildade acumulada</t>
  </si>
  <si>
    <t>VNA NTNB</t>
  </si>
  <si>
    <t>IPCA</t>
  </si>
  <si>
    <t>VNA NTNC</t>
  </si>
  <si>
    <t>IGPM</t>
  </si>
  <si>
    <t>Até</t>
  </si>
  <si>
    <t>Dica: você pode acrescentar outras colunas para seu controle como: número do protocolo, taxas, etc.</t>
  </si>
  <si>
    <t>Data da compra ou venda</t>
  </si>
  <si>
    <t xml:space="preserve">Taxa de juros dos títulos </t>
  </si>
  <si>
    <t>NTNB 150820</t>
  </si>
  <si>
    <t>Valor total</t>
  </si>
  <si>
    <t>Exibir:</t>
  </si>
  <si>
    <t>NTNBp 150535</t>
  </si>
  <si>
    <t>LFT 070317</t>
  </si>
  <si>
    <t>NTNF 010121</t>
  </si>
  <si>
    <t>NTNF 010123</t>
  </si>
  <si>
    <t>NTNB 150850</t>
  </si>
  <si>
    <t>Cotações de:</t>
  </si>
  <si>
    <t>rentabilidade 
no ano</t>
  </si>
  <si>
    <t>Total (ano):</t>
  </si>
  <si>
    <t>Esta aba é calculada automaticamente a partir dos dados das planilhas de saldo e operações</t>
  </si>
  <si>
    <t>Esta aba informa a rentabilidade de cada título (unidade).</t>
  </si>
  <si>
    <t>LFT: SELIC + juros</t>
  </si>
  <si>
    <t>NTNB: IPCA + juros</t>
  </si>
  <si>
    <t>NTNC: IGPM + juros</t>
  </si>
  <si>
    <t>NTNF e LTN:  juros</t>
  </si>
  <si>
    <t>NTNBp 150519</t>
  </si>
  <si>
    <t>LTN 010117</t>
  </si>
  <si>
    <t>Dica 3: você pode ordenar por tipo de título, e também separá-los com uma linha em branco para uma melhora organização.</t>
  </si>
  <si>
    <t>NTN-B 15/05/2045</t>
  </si>
  <si>
    <t>Gráfico com a evolução dos valores dos Títulos nos últimos anos</t>
  </si>
  <si>
    <t>NTN-B Princ 15/05/2019</t>
  </si>
  <si>
    <t>NTN-B Princ 15/05/2035</t>
  </si>
  <si>
    <t>Instruções / Configurações</t>
  </si>
  <si>
    <t xml:space="preserve">Ao vender ou resgatar os títulos no seu prazo final, preencha a quantidade com valor negativo. </t>
  </si>
  <si>
    <t>Para saber como operar esta planilha, leia os comentários das células.</t>
  </si>
  <si>
    <t>Estrutura a termo das taxas da NTN-B</t>
  </si>
  <si>
    <t>período (meses)</t>
  </si>
  <si>
    <t>NTN-B</t>
  </si>
  <si>
    <t>atual</t>
  </si>
  <si>
    <t>Esta lista deve conter todos os títulos que você possuía no início do ano, ou que veio a negociar no decorrer deste ano.</t>
  </si>
  <si>
    <t>Lista de Títulos disponíveis no dia 01/01</t>
  </si>
  <si>
    <t>NTNF 010125</t>
  </si>
  <si>
    <t>LTN 010118</t>
  </si>
  <si>
    <t>taxa BMF</t>
  </si>
  <si>
    <t>Rico</t>
  </si>
  <si>
    <t>BB</t>
  </si>
  <si>
    <t>XP</t>
  </si>
  <si>
    <t>Dica: você pode adicionar qualquer título para fins de acompanhamento da rentabilidade</t>
  </si>
  <si>
    <t>Dica 2: quando copiar dados de outra planilha, use a opção de COLAR ESPECIAL / Valores, para evitar vínculos entre planilhas</t>
  </si>
  <si>
    <t>Obs: se o título que você adquiriu não consta nas opções, adicione-o na aba "Saldo inicial" com saldo 0.</t>
  </si>
  <si>
    <t>Quantidade inicial</t>
  </si>
  <si>
    <t>Easynvest</t>
  </si>
  <si>
    <t>Valor com corretagem</t>
  </si>
  <si>
    <t>LTN 010121</t>
  </si>
  <si>
    <t>Planilha de acompanhamento de títulos do Tesouro Direto, para o ano de 2016</t>
  </si>
  <si>
    <t>Saldo inicial em 01/01/2016</t>
  </si>
  <si>
    <t>Operações realizadas em 2016</t>
  </si>
  <si>
    <t>Preencha as operações realizadas no decorrer de 2016. As quatro últimas colunas são apenas para seu controle. Você pode editá-las.</t>
  </si>
  <si>
    <t>Número de Títulos (Composição da carteira no decorrer de 2016)</t>
  </si>
  <si>
    <t>"Preço dos Títulos" versus "dia útil (anos 2014 a 2016)"</t>
  </si>
  <si>
    <t>Esta aba é calculada automaticamente e informa o valor bruto dos juros pagos</t>
  </si>
  <si>
    <t>Evolução mensal da sua carteira e sua rentabilidade</t>
  </si>
  <si>
    <t>Esta aba compara a rentabilidade acumulada aproximada de sua carteira com indicadores base</t>
  </si>
  <si>
    <t>LFT 010321</t>
  </si>
  <si>
    <t>NTNBp 150515</t>
  </si>
  <si>
    <t>Em 30/11 comprei 0.60 LFT 2021, no total de 4.415,67, sendo que o valor unitário era de R$ 7322.</t>
  </si>
  <si>
    <t>LTN 010119</t>
  </si>
  <si>
    <t>Vencimento</t>
  </si>
  <si>
    <t>01/03/2021</t>
  </si>
  <si>
    <t>Dia</t>
  </si>
  <si>
    <t>Taxa Compra Manhã</t>
  </si>
  <si>
    <t>Taxa Venda Manhã</t>
  </si>
  <si>
    <t>PU Compra Manhã</t>
  </si>
  <si>
    <t>PU Venda Manhã</t>
  </si>
  <si>
    <t>PU Base Manhã</t>
  </si>
  <si>
    <t>04/01/2016</t>
  </si>
  <si>
    <t>05/01/2016</t>
  </si>
  <si>
    <t>06/01/2016</t>
  </si>
  <si>
    <t>07/01/2016</t>
  </si>
  <si>
    <t>08/01/2016</t>
  </si>
  <si>
    <t>11/01/2016</t>
  </si>
  <si>
    <t>12/01/2016</t>
  </si>
  <si>
    <t>13/01/2016</t>
  </si>
  <si>
    <t>14/01/2016</t>
  </si>
  <si>
    <t>15/01/2016</t>
  </si>
  <si>
    <t>18/01/2016</t>
  </si>
  <si>
    <t>19/01/2016</t>
  </si>
  <si>
    <t>20/01/2016</t>
  </si>
  <si>
    <t>21/01/2016</t>
  </si>
  <si>
    <t>22/01/2016</t>
  </si>
  <si>
    <t>25/01/2016</t>
  </si>
  <si>
    <t>26/01/2016</t>
  </si>
  <si>
    <t>27/01/2016</t>
  </si>
  <si>
    <t>28/01/2016</t>
  </si>
  <si>
    <t>29/01/2016</t>
  </si>
  <si>
    <t>01/02/2016</t>
  </si>
  <si>
    <t>02/02/2016</t>
  </si>
  <si>
    <t>03/02/2016</t>
  </si>
  <si>
    <t>04/02/2016</t>
  </si>
  <si>
    <t>05/02/2016</t>
  </si>
  <si>
    <t>10/02/2016</t>
  </si>
  <si>
    <t>11/02/2016</t>
  </si>
  <si>
    <t>12/02/2016</t>
  </si>
  <si>
    <t>15/02/2016</t>
  </si>
  <si>
    <t>16/02/2016</t>
  </si>
  <si>
    <t>17/02/2016</t>
  </si>
  <si>
    <t>18/02/2016</t>
  </si>
  <si>
    <t>19/02/2016</t>
  </si>
  <si>
    <t>22/02/2016</t>
  </si>
  <si>
    <t>23/02/2016</t>
  </si>
  <si>
    <t>24/02/2016</t>
  </si>
  <si>
    <t>25/02/2016</t>
  </si>
  <si>
    <t>26/02/2016</t>
  </si>
  <si>
    <t>29/02/2016</t>
  </si>
  <si>
    <t>01/03/2016</t>
  </si>
  <si>
    <t>02/03/2016</t>
  </si>
  <si>
    <t>03/03/2016</t>
  </si>
  <si>
    <t>04/03/2016</t>
  </si>
  <si>
    <t>07/03/2016</t>
  </si>
  <si>
    <t>08/03/2016</t>
  </si>
  <si>
    <t>09/03/2016</t>
  </si>
  <si>
    <t>10/03/2016</t>
  </si>
  <si>
    <t>11/03/2016</t>
  </si>
  <si>
    <t>14/03/2016</t>
  </si>
  <si>
    <t>15/03/2016</t>
  </si>
  <si>
    <t>16/03/2016</t>
  </si>
  <si>
    <t>17/03/2016</t>
  </si>
  <si>
    <t>18/03/2016</t>
  </si>
  <si>
    <t>21/03/2016</t>
  </si>
  <si>
    <t>22/03/2016</t>
  </si>
  <si>
    <t>23/03/2016</t>
  </si>
  <si>
    <t>24/03/2016</t>
  </si>
  <si>
    <t>28/03/2016</t>
  </si>
  <si>
    <t>29/03/2016</t>
  </si>
  <si>
    <t>30/03/2016</t>
  </si>
  <si>
    <t>31/03/2016</t>
  </si>
  <si>
    <t>01/04/2016</t>
  </si>
  <si>
    <t>04/04/2016</t>
  </si>
  <si>
    <t>05/04/2016</t>
  </si>
  <si>
    <t>06/04/2016</t>
  </si>
  <si>
    <t>07/04/2016</t>
  </si>
  <si>
    <t>08/04/2016</t>
  </si>
  <si>
    <t>11/04/2016</t>
  </si>
  <si>
    <t>12/04/2016</t>
  </si>
  <si>
    <t>13/04/2016</t>
  </si>
  <si>
    <t>14/04/2016</t>
  </si>
  <si>
    <t>15/04/2016</t>
  </si>
  <si>
    <t>18/04/2016</t>
  </si>
  <si>
    <t>Taxa Selic. Fonte: Ipeadata</t>
  </si>
  <si>
    <t>Curva Papel</t>
  </si>
  <si>
    <t>Selic</t>
  </si>
  <si>
    <t>Dias Corridos</t>
  </si>
  <si>
    <t>Converte Número p Texto</t>
  </si>
  <si>
    <t>01/01/2021: Dados 2015 e 2016</t>
  </si>
  <si>
    <t>Dados p Atualizar Gráfico SELIC x LTN : 2016</t>
  </si>
  <si>
    <t>Dias Úteis(Excluindo # N/D p limpar gráfico)</t>
  </si>
  <si>
    <t>LTN 010123</t>
  </si>
  <si>
    <t>NTNF 010127</t>
  </si>
  <si>
    <t>NTNBp 150826</t>
  </si>
  <si>
    <t>http://www.tesouro.fazenda.gov.br/documents/10180/137713/NTN-B_Principal_2016.xls</t>
  </si>
  <si>
    <t>15/05/2035</t>
  </si>
  <si>
    <t>01/01/2023: Dados 2016</t>
  </si>
  <si>
    <t>01/01/2023: Dados 2015 e 2016</t>
  </si>
  <si>
    <t>http://sisweb.tesouro.gov.br/apex/COSIS_SISTD.obtem_arquivo?p_id=249:93861</t>
  </si>
  <si>
    <t>Preço de VENDA</t>
  </si>
  <si>
    <t>01/01/2017</t>
  </si>
  <si>
    <t>Valor Inicial</t>
  </si>
  <si>
    <t>17/06/2016</t>
  </si>
  <si>
    <t>Data Inicial</t>
  </si>
  <si>
    <t>HISTÓRICO</t>
  </si>
  <si>
    <t>Variação</t>
  </si>
  <si>
    <t>20/06/2016</t>
  </si>
  <si>
    <t>21/06/2016</t>
  </si>
  <si>
    <t>Acumulado</t>
  </si>
  <si>
    <t>22/06/2016</t>
  </si>
  <si>
    <t xml:space="preserve">Ganho/Perda </t>
  </si>
  <si>
    <t>04/07/2016</t>
  </si>
  <si>
    <t>05/07/2016</t>
  </si>
  <si>
    <t>06/07/2016</t>
  </si>
  <si>
    <t>07/07/2016</t>
  </si>
  <si>
    <t>08/07/2016</t>
  </si>
  <si>
    <t>11/07/2016</t>
  </si>
  <si>
    <t>12/07/2016</t>
  </si>
  <si>
    <t>13/07/2016</t>
  </si>
  <si>
    <t>14/07/2016</t>
  </si>
  <si>
    <t>15/07/2016</t>
  </si>
  <si>
    <t>18/07/2016</t>
  </si>
  <si>
    <t>Tesouro IPCA 2024-NTN-B Princ 15/08/2024</t>
  </si>
  <si>
    <t>19/07/2016</t>
  </si>
  <si>
    <t>21/07/2016</t>
  </si>
  <si>
    <t>20/07/2016</t>
  </si>
  <si>
    <t>01/07/2016</t>
  </si>
  <si>
    <t>30/06/2016</t>
  </si>
  <si>
    <t>29/06/2016</t>
  </si>
  <si>
    <t>28/06/2016</t>
  </si>
  <si>
    <t>27/06/2016</t>
  </si>
  <si>
    <t>24/06/2016</t>
  </si>
  <si>
    <t>23/06/2016</t>
  </si>
  <si>
    <t>16/06/2016</t>
  </si>
  <si>
    <t>15/06/2016</t>
  </si>
  <si>
    <t>14/06/2016</t>
  </si>
  <si>
    <t>13/06/2016</t>
  </si>
  <si>
    <t>10/06/2016</t>
  </si>
  <si>
    <t>09/06/2016</t>
  </si>
  <si>
    <t>08/06/2016</t>
  </si>
  <si>
    <t>07/06/2016</t>
  </si>
  <si>
    <t>06/06/2016</t>
  </si>
  <si>
    <t>03/06/2016</t>
  </si>
  <si>
    <t>02/06/2016</t>
  </si>
  <si>
    <t>01/06/2016</t>
  </si>
  <si>
    <t>31/05/2016</t>
  </si>
  <si>
    <t>30/05/2016</t>
  </si>
  <si>
    <t>27/05/2016</t>
  </si>
  <si>
    <t>25/05/2016</t>
  </si>
  <si>
    <t>24/05/2016</t>
  </si>
  <si>
    <t>23/05/2016</t>
  </si>
  <si>
    <t>20/05/2016</t>
  </si>
  <si>
    <t>19/05/2016</t>
  </si>
  <si>
    <t>18/05/2016</t>
  </si>
  <si>
    <t>17/05/2016</t>
  </si>
  <si>
    <t>16/05/2016</t>
  </si>
  <si>
    <t>13/05/2016</t>
  </si>
  <si>
    <t>12/05/2016</t>
  </si>
  <si>
    <t>11/05/2016</t>
  </si>
  <si>
    <t>10/05/2016</t>
  </si>
  <si>
    <t>09/05/2016</t>
  </si>
  <si>
    <t>06/05/2016</t>
  </si>
  <si>
    <t>05/05/2016</t>
  </si>
  <si>
    <t>04/05/2016</t>
  </si>
  <si>
    <t>03/05/2016</t>
  </si>
  <si>
    <t>02/05/2016</t>
  </si>
  <si>
    <t>29/04/2016</t>
  </si>
  <si>
    <t>28/04/2016</t>
  </si>
  <si>
    <t>27/04/2016</t>
  </si>
  <si>
    <t>26/04/2016</t>
  </si>
  <si>
    <t>25/04/2016</t>
  </si>
  <si>
    <t>22/04/2016</t>
  </si>
  <si>
    <t>20/04/2016</t>
  </si>
  <si>
    <t>19/04/2016</t>
  </si>
  <si>
    <t>31/12/2015</t>
  </si>
  <si>
    <t>30/12/2015</t>
  </si>
  <si>
    <t>29/12/2015</t>
  </si>
  <si>
    <t>28/12/2015</t>
  </si>
  <si>
    <t>24/12/2015</t>
  </si>
  <si>
    <t>23/12/2015</t>
  </si>
  <si>
    <t>22/12/2015</t>
  </si>
  <si>
    <t>21/12/2015</t>
  </si>
  <si>
    <t>18/12/2015</t>
  </si>
  <si>
    <t>17/12/2015</t>
  </si>
  <si>
    <t>16/12/2015</t>
  </si>
  <si>
    <t>15/12/2015</t>
  </si>
  <si>
    <t>14/12/2015</t>
  </si>
  <si>
    <t>11/12/2015</t>
  </si>
  <si>
    <t>10/12/2015</t>
  </si>
  <si>
    <t>09/12/2015</t>
  </si>
  <si>
    <t>08/12/2015</t>
  </si>
  <si>
    <t>07/12/2015</t>
  </si>
  <si>
    <t>04/12/2015</t>
  </si>
  <si>
    <t>03/12/2015</t>
  </si>
  <si>
    <t>02/12/2015</t>
  </si>
  <si>
    <t>01/12/2015</t>
  </si>
  <si>
    <t>30/11/2015</t>
  </si>
  <si>
    <t>27/11/2015</t>
  </si>
  <si>
    <t>26/11/2015</t>
  </si>
  <si>
    <t>25/11/2015</t>
  </si>
  <si>
    <t>24/11/2015</t>
  </si>
  <si>
    <t>23/11/2015</t>
  </si>
  <si>
    <t>20/11/2015</t>
  </si>
  <si>
    <t>19/11/2015</t>
  </si>
  <si>
    <t>18/11/2015</t>
  </si>
  <si>
    <t>17/11/2015</t>
  </si>
  <si>
    <t>16/11/2015</t>
  </si>
  <si>
    <t>13/11/2015</t>
  </si>
  <si>
    <t>12/11/2015</t>
  </si>
  <si>
    <t>11/11/2015</t>
  </si>
  <si>
    <t>10/11/2015</t>
  </si>
  <si>
    <t>09/11/2015</t>
  </si>
  <si>
    <t>06/11/2015</t>
  </si>
  <si>
    <t>05/11/2015</t>
  </si>
  <si>
    <t>04/11/2015</t>
  </si>
  <si>
    <t>03/11/2015</t>
  </si>
  <si>
    <t>30/10/2015</t>
  </si>
  <si>
    <t>29/10/2015</t>
  </si>
  <si>
    <t>28/10/2015</t>
  </si>
  <si>
    <t>27/10/2015</t>
  </si>
  <si>
    <t>26/10/2015</t>
  </si>
  <si>
    <t>23/10/2015</t>
  </si>
  <si>
    <t>22/10/2015</t>
  </si>
  <si>
    <t>21/10/2015</t>
  </si>
  <si>
    <t>20/10/2015</t>
  </si>
  <si>
    <t>19/10/2015</t>
  </si>
  <si>
    <t>16/10/2015</t>
  </si>
  <si>
    <t>15/10/2015</t>
  </si>
  <si>
    <t>14/10/2015</t>
  </si>
  <si>
    <t>13/10/2015</t>
  </si>
  <si>
    <t>09/10/2015</t>
  </si>
  <si>
    <t>08/10/2015</t>
  </si>
  <si>
    <t>07/10/2015</t>
  </si>
  <si>
    <t>06/10/2015</t>
  </si>
  <si>
    <t>05/10/2015</t>
  </si>
  <si>
    <t>02/10/2015</t>
  </si>
  <si>
    <t>01/10/2015</t>
  </si>
  <si>
    <t>30/09/2015</t>
  </si>
  <si>
    <t>29/09/2015</t>
  </si>
  <si>
    <t>28/09/2015</t>
  </si>
  <si>
    <t>25/09/2015</t>
  </si>
  <si>
    <t>24/09/2015</t>
  </si>
  <si>
    <t>23/09/2015</t>
  </si>
  <si>
    <t>22/09/2015</t>
  </si>
  <si>
    <t>21/09/2015</t>
  </si>
  <si>
    <t>18/09/2015</t>
  </si>
  <si>
    <t>17/09/2015</t>
  </si>
  <si>
    <t>16/09/2015</t>
  </si>
  <si>
    <t>15/09/2015</t>
  </si>
  <si>
    <t>14/09/2015</t>
  </si>
  <si>
    <t>11/09/2015</t>
  </si>
  <si>
    <t>10/09/2015</t>
  </si>
  <si>
    <t>09/09/2015</t>
  </si>
  <si>
    <t>08/09/2015</t>
  </si>
  <si>
    <t>04/09/2015</t>
  </si>
  <si>
    <t>03/09/2015</t>
  </si>
  <si>
    <t>02/09/2015</t>
  </si>
  <si>
    <t>01/09/2015</t>
  </si>
  <si>
    <t>31/08/2015</t>
  </si>
  <si>
    <t>28/08/2015</t>
  </si>
  <si>
    <t>27/08/2015</t>
  </si>
  <si>
    <t>26/08/2015</t>
  </si>
  <si>
    <t>25/08/2015</t>
  </si>
  <si>
    <t>24/08/2015</t>
  </si>
  <si>
    <t>21/08/2015</t>
  </si>
  <si>
    <t>20/08/2015</t>
  </si>
  <si>
    <t>19/08/2015</t>
  </si>
  <si>
    <t>18/08/2015</t>
  </si>
  <si>
    <t>17/08/2015</t>
  </si>
  <si>
    <t>14/08/2015</t>
  </si>
  <si>
    <t>13/08/2015</t>
  </si>
  <si>
    <t>12/08/2015</t>
  </si>
  <si>
    <t>11/08/2015</t>
  </si>
  <si>
    <t>10/08/2015</t>
  </si>
  <si>
    <t>07/08/2015</t>
  </si>
  <si>
    <t>06/08/2015</t>
  </si>
  <si>
    <t>05/08/2015</t>
  </si>
  <si>
    <t>04/08/2015</t>
  </si>
  <si>
    <t>03/08/2015</t>
  </si>
  <si>
    <t>31/07/2015</t>
  </si>
  <si>
    <t>30/07/2015</t>
  </si>
  <si>
    <t>29/07/2015</t>
  </si>
  <si>
    <t>28/07/2015</t>
  </si>
  <si>
    <t>27/07/2015</t>
  </si>
  <si>
    <t>24/07/2015</t>
  </si>
  <si>
    <t>23/07/2015</t>
  </si>
  <si>
    <t>22/07/2015</t>
  </si>
  <si>
    <t>21/07/2015</t>
  </si>
  <si>
    <t>20/07/2015</t>
  </si>
  <si>
    <t>17/07/2015</t>
  </si>
  <si>
    <t>16/07/2015</t>
  </si>
  <si>
    <t>15/07/2015</t>
  </si>
  <si>
    <t>14/07/2015</t>
  </si>
  <si>
    <t>13/07/2015</t>
  </si>
  <si>
    <t>10/07/2015</t>
  </si>
  <si>
    <t>09/07/2015</t>
  </si>
  <si>
    <t>08/07/2015</t>
  </si>
  <si>
    <t>07/07/2015</t>
  </si>
  <si>
    <t>06/07/2015</t>
  </si>
  <si>
    <t>03/07/2015</t>
  </si>
  <si>
    <t>02/07/2015</t>
  </si>
  <si>
    <t>01/07/2015</t>
  </si>
  <si>
    <t>30/06/2015</t>
  </si>
  <si>
    <t>29/06/2015</t>
  </si>
  <si>
    <t>26/06/2015</t>
  </si>
  <si>
    <t>25/06/2015</t>
  </si>
  <si>
    <t>24/06/2015</t>
  </si>
  <si>
    <t>23/06/2015</t>
  </si>
  <si>
    <t>22/06/2015</t>
  </si>
  <si>
    <t>19/06/2015</t>
  </si>
  <si>
    <t>18/06/2015</t>
  </si>
  <si>
    <t>17/06/2015</t>
  </si>
  <si>
    <t>16/06/2015</t>
  </si>
  <si>
    <t>15/06/2015</t>
  </si>
  <si>
    <t>12/06/2015</t>
  </si>
  <si>
    <t>11/06/2015</t>
  </si>
  <si>
    <t>10/06/2015</t>
  </si>
  <si>
    <t>09/06/2015</t>
  </si>
  <si>
    <t>08/06/2015</t>
  </si>
  <si>
    <t>05/06/2015</t>
  </si>
  <si>
    <t>03/06/2015</t>
  </si>
  <si>
    <t>02/06/2015</t>
  </si>
  <si>
    <t>01/06/2015</t>
  </si>
  <si>
    <t>29/05/2015</t>
  </si>
  <si>
    <t>28/05/2015</t>
  </si>
  <si>
    <t>27/05/2015</t>
  </si>
  <si>
    <t>26/05/2015</t>
  </si>
  <si>
    <t>25/05/2015</t>
  </si>
  <si>
    <t>22/05/2015</t>
  </si>
  <si>
    <t>21/05/2015</t>
  </si>
  <si>
    <t>20/05/2015</t>
  </si>
  <si>
    <t>19/05/2015</t>
  </si>
  <si>
    <t>18/05/2015</t>
  </si>
  <si>
    <t>15/05/2015</t>
  </si>
  <si>
    <t>14/05/2015</t>
  </si>
  <si>
    <t>13/05/2015</t>
  </si>
  <si>
    <t>12/05/2015</t>
  </si>
  <si>
    <t>11/05/2015</t>
  </si>
  <si>
    <t>08/05/2015</t>
  </si>
  <si>
    <t>07/05/2015</t>
  </si>
  <si>
    <t>06/05/2015</t>
  </si>
  <si>
    <t>05/05/2015</t>
  </si>
  <si>
    <t>04/05/2015</t>
  </si>
  <si>
    <t>30/04/2015</t>
  </si>
  <si>
    <t>29/04/2015</t>
  </si>
  <si>
    <t>28/04/2015</t>
  </si>
  <si>
    <t>27/04/2015</t>
  </si>
  <si>
    <t>24/04/2015</t>
  </si>
  <si>
    <t>23/04/2015</t>
  </si>
  <si>
    <t>22/04/2015</t>
  </si>
  <si>
    <t>20/04/2015</t>
  </si>
  <si>
    <t>17/04/2015</t>
  </si>
  <si>
    <t>16/04/2015</t>
  </si>
  <si>
    <t>15/04/2015</t>
  </si>
  <si>
    <t>14/04/2015</t>
  </si>
  <si>
    <t>13/04/2015</t>
  </si>
  <si>
    <t>10/04/2015</t>
  </si>
  <si>
    <t>09/04/2015</t>
  </si>
  <si>
    <t>08/04/2015</t>
  </si>
  <si>
    <t>07/04/2015</t>
  </si>
  <si>
    <t>06/04/2015</t>
  </si>
  <si>
    <t>02/04/2015</t>
  </si>
  <si>
    <t>01/04/2015</t>
  </si>
  <si>
    <t>31/03/2015</t>
  </si>
  <si>
    <t>30/03/2015</t>
  </si>
  <si>
    <t>27/03/2015</t>
  </si>
  <si>
    <t>26/03/2015</t>
  </si>
  <si>
    <t>25/03/2015</t>
  </si>
  <si>
    <t>24/03/2015</t>
  </si>
  <si>
    <t>23/03/2015</t>
  </si>
  <si>
    <t>20/03/2015</t>
  </si>
  <si>
    <t>19/03/2015</t>
  </si>
  <si>
    <t>18/03/2015</t>
  </si>
  <si>
    <t>17/03/2015</t>
  </si>
  <si>
    <t>16/03/2015</t>
  </si>
  <si>
    <t>13/03/2015</t>
  </si>
  <si>
    <t>12/03/2015</t>
  </si>
  <si>
    <t>11/03/2015</t>
  </si>
  <si>
    <t>10/03/2015</t>
  </si>
  <si>
    <t>22/07/2016</t>
  </si>
  <si>
    <t>01/01/2023</t>
  </si>
  <si>
    <t>Taxa Compra 9:00</t>
  </si>
  <si>
    <t>Taxa Venda 9:00</t>
  </si>
  <si>
    <t>PU Compra 9:00</t>
  </si>
  <si>
    <t>PU Venda 9:00</t>
  </si>
  <si>
    <t>PU Extrato 9:00</t>
  </si>
  <si>
    <t>PU Base 9:00</t>
  </si>
  <si>
    <t>02/01/2012</t>
  </si>
  <si>
    <t>03/01/2012</t>
  </si>
  <si>
    <t>04/01/2012</t>
  </si>
  <si>
    <t>05/01/2012</t>
  </si>
  <si>
    <t>06/01/2012</t>
  </si>
  <si>
    <t>09/01/2012</t>
  </si>
  <si>
    <t>10/01/2012</t>
  </si>
  <si>
    <t>11/01/2012</t>
  </si>
  <si>
    <t>12/01/2012</t>
  </si>
  <si>
    <t>13/01/2012</t>
  </si>
  <si>
    <t>16/01/2012</t>
  </si>
  <si>
    <t>17/01/2012</t>
  </si>
  <si>
    <t>18/01/2012</t>
  </si>
  <si>
    <t>19/01/2012</t>
  </si>
  <si>
    <t>20/01/2012</t>
  </si>
  <si>
    <t>23/01/2012</t>
  </si>
  <si>
    <t>24/01/2012</t>
  </si>
  <si>
    <t>25/01/2012</t>
  </si>
  <si>
    <t>26/01/2012</t>
  </si>
  <si>
    <t>27/01/2012</t>
  </si>
  <si>
    <t>30/01/2012</t>
  </si>
  <si>
    <t>31/01/2012</t>
  </si>
  <si>
    <t>01/02/2012</t>
  </si>
  <si>
    <t>02/02/2012</t>
  </si>
  <si>
    <t>03/02/2012</t>
  </si>
  <si>
    <t>06/02/2012</t>
  </si>
  <si>
    <t>07/02/2012</t>
  </si>
  <si>
    <t>08/02/2012</t>
  </si>
  <si>
    <t>09/02/2012</t>
  </si>
  <si>
    <t>10/02/2012</t>
  </si>
  <si>
    <t>13/02/2012</t>
  </si>
  <si>
    <t>14/02/2012</t>
  </si>
  <si>
    <t>15/02/2012</t>
  </si>
  <si>
    <t>16/02/2012</t>
  </si>
  <si>
    <t>17/02/2012</t>
  </si>
  <si>
    <t>22/02/2012</t>
  </si>
  <si>
    <t>23/02/2012</t>
  </si>
  <si>
    <t>24/02/2012</t>
  </si>
  <si>
    <t>27/02/2012</t>
  </si>
  <si>
    <t>28/02/2012</t>
  </si>
  <si>
    <t>29/02/2012</t>
  </si>
  <si>
    <t>01/03/2012</t>
  </si>
  <si>
    <t>02/03/2012</t>
  </si>
  <si>
    <t>05/03/2012</t>
  </si>
  <si>
    <t>06/03/2012</t>
  </si>
  <si>
    <t>07/03/2012</t>
  </si>
  <si>
    <t>08/03/2012</t>
  </si>
  <si>
    <t>09/03/2012</t>
  </si>
  <si>
    <t>12/03/2012</t>
  </si>
  <si>
    <t>13/03/2012</t>
  </si>
  <si>
    <t>14/03/2012</t>
  </si>
  <si>
    <t>15/03/2012</t>
  </si>
  <si>
    <t>16/03/2012</t>
  </si>
  <si>
    <t>19/03/2012</t>
  </si>
  <si>
    <t>20/03/2012</t>
  </si>
  <si>
    <t>21/03/2012</t>
  </si>
  <si>
    <t>22/03/2012</t>
  </si>
  <si>
    <t>23/03/2012</t>
  </si>
  <si>
    <t>26/03/2012</t>
  </si>
  <si>
    <t>27/03/2012</t>
  </si>
  <si>
    <t>28/03/2012</t>
  </si>
  <si>
    <t>29/03/2012</t>
  </si>
  <si>
    <t>30/03/2012</t>
  </si>
  <si>
    <t>02/04/2012</t>
  </si>
  <si>
    <t>03/04/2012</t>
  </si>
  <si>
    <t>04/04/2012</t>
  </si>
  <si>
    <t>05/04/2012</t>
  </si>
  <si>
    <t>09/04/2012</t>
  </si>
  <si>
    <t>10/04/2012</t>
  </si>
  <si>
    <t>11/04/2012</t>
  </si>
  <si>
    <t>12/04/2012</t>
  </si>
  <si>
    <t>13/04/2012</t>
  </si>
  <si>
    <t>16/04/2012</t>
  </si>
  <si>
    <t>17/04/2012</t>
  </si>
  <si>
    <t>18/04/2012</t>
  </si>
  <si>
    <t>19/04/2012</t>
  </si>
  <si>
    <t>20/04/2012</t>
  </si>
  <si>
    <t>23/04/2012</t>
  </si>
  <si>
    <t>24/04/2012</t>
  </si>
  <si>
    <t>25/04/2012</t>
  </si>
  <si>
    <t>26/04/2012</t>
  </si>
  <si>
    <t>27/04/2012</t>
  </si>
  <si>
    <t>30/04/2012</t>
  </si>
  <si>
    <t>02/05/2012</t>
  </si>
  <si>
    <t>03/05/2012</t>
  </si>
  <si>
    <t>04/05/2012</t>
  </si>
  <si>
    <t>07/05/2012</t>
  </si>
  <si>
    <t>08/05/2012</t>
  </si>
  <si>
    <t>09/05/2012</t>
  </si>
  <si>
    <t>10/05/2012</t>
  </si>
  <si>
    <t>11/05/2012</t>
  </si>
  <si>
    <t>14/05/2012</t>
  </si>
  <si>
    <t>15/05/2012</t>
  </si>
  <si>
    <t>16/05/2012</t>
  </si>
  <si>
    <t>17/05/2012</t>
  </si>
  <si>
    <t>18/05/2012</t>
  </si>
  <si>
    <t>21/05/2012</t>
  </si>
  <si>
    <t>22/05/2012</t>
  </si>
  <si>
    <t>23/05/2012</t>
  </si>
  <si>
    <t>24/05/2012</t>
  </si>
  <si>
    <t>25/05/2012</t>
  </si>
  <si>
    <t>28/05/2012</t>
  </si>
  <si>
    <t>29/05/2012</t>
  </si>
  <si>
    <t>30/05/2012</t>
  </si>
  <si>
    <t>31/05/2012</t>
  </si>
  <si>
    <t>01/06/2012</t>
  </si>
  <si>
    <t>04/06/2012</t>
  </si>
  <si>
    <t>05/06/2012</t>
  </si>
  <si>
    <t>06/06/2012</t>
  </si>
  <si>
    <t>08/06/2012</t>
  </si>
  <si>
    <t>11/06/2012</t>
  </si>
  <si>
    <t>12/06/2012</t>
  </si>
  <si>
    <t>13/06/2012</t>
  </si>
  <si>
    <t>14/06/2012</t>
  </si>
  <si>
    <t>15/06/2012</t>
  </si>
  <si>
    <t>18/06/2012</t>
  </si>
  <si>
    <t>19/06/2012</t>
  </si>
  <si>
    <t>20/06/2012</t>
  </si>
  <si>
    <t>21/06/2012</t>
  </si>
  <si>
    <t>22/06/2012</t>
  </si>
  <si>
    <t>25/06/2012</t>
  </si>
  <si>
    <t>26/06/2012</t>
  </si>
  <si>
    <t>27/06/2012</t>
  </si>
  <si>
    <t>28/06/2012</t>
  </si>
  <si>
    <t>29/06/2012</t>
  </si>
  <si>
    <t>02/07/2012</t>
  </si>
  <si>
    <t>03/07/2012</t>
  </si>
  <si>
    <t>04/07/2012</t>
  </si>
  <si>
    <t>05/07/2012</t>
  </si>
  <si>
    <t>06/07/2012</t>
  </si>
  <si>
    <t>09/07/2012</t>
  </si>
  <si>
    <t>10/07/2012</t>
  </si>
  <si>
    <t>11/07/2012</t>
  </si>
  <si>
    <t>12/07/2012</t>
  </si>
  <si>
    <t>13/07/2012</t>
  </si>
  <si>
    <t>16/07/2012</t>
  </si>
  <si>
    <t>17/07/2012</t>
  </si>
  <si>
    <t>18/07/2012</t>
  </si>
  <si>
    <t>19/07/2012</t>
  </si>
  <si>
    <t>20/07/2012</t>
  </si>
  <si>
    <t>23/07/2012</t>
  </si>
  <si>
    <t>24/07/2012</t>
  </si>
  <si>
    <t>25/07/2012</t>
  </si>
  <si>
    <t>26/07/2012</t>
  </si>
  <si>
    <t>27/07/2012</t>
  </si>
  <si>
    <t>30/07/2012</t>
  </si>
  <si>
    <t>31/07/2012</t>
  </si>
  <si>
    <t>01/08/2012</t>
  </si>
  <si>
    <t>02/08/2012</t>
  </si>
  <si>
    <t>03/08/2012</t>
  </si>
  <si>
    <t>06/08/2012</t>
  </si>
  <si>
    <t>07/08/2012</t>
  </si>
  <si>
    <t>08/08/2012</t>
  </si>
  <si>
    <t>09/08/2012</t>
  </si>
  <si>
    <t>10/08/2012</t>
  </si>
  <si>
    <t>13/08/2012</t>
  </si>
  <si>
    <t>14/08/2012</t>
  </si>
  <si>
    <t>15/08/2012</t>
  </si>
  <si>
    <t>16/08/2012</t>
  </si>
  <si>
    <t>17/08/2012</t>
  </si>
  <si>
    <t>20/08/2012</t>
  </si>
  <si>
    <t>21/08/2012</t>
  </si>
  <si>
    <t>22/08/2012</t>
  </si>
  <si>
    <t>23/08/2012</t>
  </si>
  <si>
    <t>24/08/2012</t>
  </si>
  <si>
    <t>27/08/2012</t>
  </si>
  <si>
    <t>28/08/2012</t>
  </si>
  <si>
    <t>29/08/2012</t>
  </si>
  <si>
    <t>30/08/2012</t>
  </si>
  <si>
    <t>31/08/2012</t>
  </si>
  <si>
    <t>03/09/2012</t>
  </si>
  <si>
    <t>04/09/2012</t>
  </si>
  <si>
    <t>05/09/2012</t>
  </si>
  <si>
    <t>06/09/2012</t>
  </si>
  <si>
    <t>10/09/2012</t>
  </si>
  <si>
    <t>11/09/2012</t>
  </si>
  <si>
    <t>12/09/2012</t>
  </si>
  <si>
    <t>13/09/2012</t>
  </si>
  <si>
    <t>14/09/2012</t>
  </si>
  <si>
    <t>17/09/2012</t>
  </si>
  <si>
    <t>18/09/2012</t>
  </si>
  <si>
    <t>19/09/2012</t>
  </si>
  <si>
    <t>20/09/2012</t>
  </si>
  <si>
    <t>21/09/2012</t>
  </si>
  <si>
    <t>24/09/2012</t>
  </si>
  <si>
    <t>25/09/2012</t>
  </si>
  <si>
    <t>26/09/2012</t>
  </si>
  <si>
    <t>27/09/2012</t>
  </si>
  <si>
    <t>28/09/2012</t>
  </si>
  <si>
    <t>01/10/2012</t>
  </si>
  <si>
    <t>02/10/2012</t>
  </si>
  <si>
    <t>03/10/2012</t>
  </si>
  <si>
    <t>04/10/2012</t>
  </si>
  <si>
    <t>05/10/2012</t>
  </si>
  <si>
    <t>08/10/2012</t>
  </si>
  <si>
    <t>09/10/2012</t>
  </si>
  <si>
    <t>10/10/2012</t>
  </si>
  <si>
    <t>11/10/2012</t>
  </si>
  <si>
    <t>15/10/2012</t>
  </si>
  <si>
    <t>16/10/2012</t>
  </si>
  <si>
    <t>17/10/2012</t>
  </si>
  <si>
    <t>18/10/2012</t>
  </si>
  <si>
    <t>19/10/2012</t>
  </si>
  <si>
    <t>22/10/2012</t>
  </si>
  <si>
    <t>23/10/2012</t>
  </si>
  <si>
    <t>24/10/2012</t>
  </si>
  <si>
    <t>25/10/2012</t>
  </si>
  <si>
    <t>26/10/2012</t>
  </si>
  <si>
    <t>29/10/2012</t>
  </si>
  <si>
    <t>30/10/2012</t>
  </si>
  <si>
    <t>31/10/2012</t>
  </si>
  <si>
    <t>01/11/2012</t>
  </si>
  <si>
    <t>05/11/2012</t>
  </si>
  <si>
    <t>06/11/2012</t>
  </si>
  <si>
    <t>07/11/2012</t>
  </si>
  <si>
    <t>08/11/2012</t>
  </si>
  <si>
    <t>09/11/2012</t>
  </si>
  <si>
    <t>12/11/2012</t>
  </si>
  <si>
    <t>13/11/2012</t>
  </si>
  <si>
    <t>14/11/2012</t>
  </si>
  <si>
    <t>16/11/2012</t>
  </si>
  <si>
    <t>19/11/2012</t>
  </si>
  <si>
    <t>20/11/2012</t>
  </si>
  <si>
    <t>21/11/2012</t>
  </si>
  <si>
    <t>22/11/2012</t>
  </si>
  <si>
    <t>23/11/2012</t>
  </si>
  <si>
    <t>26/11/2012</t>
  </si>
  <si>
    <t>27/11/2012</t>
  </si>
  <si>
    <t>28/11/2012</t>
  </si>
  <si>
    <t>29/11/2012</t>
  </si>
  <si>
    <t>30/11/2012</t>
  </si>
  <si>
    <t>03/12/2012</t>
  </si>
  <si>
    <t>04/12/2012</t>
  </si>
  <si>
    <t>05/12/2012</t>
  </si>
  <si>
    <t>06/12/2012</t>
  </si>
  <si>
    <t>07/12/2012</t>
  </si>
  <si>
    <t>10/12/2012</t>
  </si>
  <si>
    <t>11/12/2012</t>
  </si>
  <si>
    <t>12/12/2012</t>
  </si>
  <si>
    <t>13/12/2012</t>
  </si>
  <si>
    <t>14/12/2012</t>
  </si>
  <si>
    <t>17/12/2012</t>
  </si>
  <si>
    <t>18/12/2012</t>
  </si>
  <si>
    <t>19/12/2012</t>
  </si>
  <si>
    <t>20/12/2012</t>
  </si>
  <si>
    <t>21/12/2012</t>
  </si>
  <si>
    <t>26/12/2012</t>
  </si>
  <si>
    <t>27/12/2012</t>
  </si>
  <si>
    <t>28/12/2012</t>
  </si>
  <si>
    <t>02/01/2013</t>
  </si>
  <si>
    <t>03/01/2013</t>
  </si>
  <si>
    <t>04/01/2013</t>
  </si>
  <si>
    <t>07/01/2013</t>
  </si>
  <si>
    <t>08/01/2013</t>
  </si>
  <si>
    <t>09/01/2013</t>
  </si>
  <si>
    <t>10/01/2013</t>
  </si>
  <si>
    <t>11/01/2013</t>
  </si>
  <si>
    <t>14/01/2013</t>
  </si>
  <si>
    <t>15/01/2013</t>
  </si>
  <si>
    <t>16/01/2013</t>
  </si>
  <si>
    <t>17/01/2013</t>
  </si>
  <si>
    <t>18/01/2013</t>
  </si>
  <si>
    <t>21/01/2013</t>
  </si>
  <si>
    <t>22/01/2013</t>
  </si>
  <si>
    <t>23/01/2013</t>
  </si>
  <si>
    <t>24/01/2013</t>
  </si>
  <si>
    <t>28/01/2013</t>
  </si>
  <si>
    <t>29/01/2013</t>
  </si>
  <si>
    <t>30/01/2013</t>
  </si>
  <si>
    <t>31/01/2013</t>
  </si>
  <si>
    <t>01/02/2013</t>
  </si>
  <si>
    <t>04/02/2013</t>
  </si>
  <si>
    <t>05/02/2013</t>
  </si>
  <si>
    <t>06/02/2013</t>
  </si>
  <si>
    <t>07/02/2013</t>
  </si>
  <si>
    <t>08/02/2013</t>
  </si>
  <si>
    <t>13/02/2013</t>
  </si>
  <si>
    <t>14/02/2013</t>
  </si>
  <si>
    <t>15/02/2013</t>
  </si>
  <si>
    <t>18/02/2013</t>
  </si>
  <si>
    <t>19/02/2013</t>
  </si>
  <si>
    <t>20/02/2013</t>
  </si>
  <si>
    <t>21/02/2013</t>
  </si>
  <si>
    <t>22/02/2013</t>
  </si>
  <si>
    <t>25/02/2013</t>
  </si>
  <si>
    <t>26/02/2013</t>
  </si>
  <si>
    <t>27/02/2013</t>
  </si>
  <si>
    <t>28/02/2013</t>
  </si>
  <si>
    <t>01/03/2013</t>
  </si>
  <si>
    <t>04/03/2013</t>
  </si>
  <si>
    <t>05/03/2013</t>
  </si>
  <si>
    <t>06/03/2013</t>
  </si>
  <si>
    <t>07/03/2013</t>
  </si>
  <si>
    <t>08/03/2013</t>
  </si>
  <si>
    <t>11/03/2013</t>
  </si>
  <si>
    <t>12/03/2013</t>
  </si>
  <si>
    <t>13/03/2013</t>
  </si>
  <si>
    <t>14/03/2013</t>
  </si>
  <si>
    <t>15/03/2013</t>
  </si>
  <si>
    <t>18/03/2013</t>
  </si>
  <si>
    <t>19/03/2013</t>
  </si>
  <si>
    <t>20/03/2013</t>
  </si>
  <si>
    <t>21/03/2013</t>
  </si>
  <si>
    <t>22/03/2013</t>
  </si>
  <si>
    <t>25/03/2013</t>
  </si>
  <si>
    <t>26/03/2013</t>
  </si>
  <si>
    <t>27/03/2013</t>
  </si>
  <si>
    <t>28/03/2013</t>
  </si>
  <si>
    <t>01/04/2013</t>
  </si>
  <si>
    <t>02/04/2013</t>
  </si>
  <si>
    <t>03/04/2013</t>
  </si>
  <si>
    <t>04/04/2013</t>
  </si>
  <si>
    <t>05/04/2013</t>
  </si>
  <si>
    <t>08/04/2013</t>
  </si>
  <si>
    <t>09/04/2013</t>
  </si>
  <si>
    <t>10/04/2013</t>
  </si>
  <si>
    <t>11/04/2013</t>
  </si>
  <si>
    <t>12/04/2013</t>
  </si>
  <si>
    <t>15/04/2013</t>
  </si>
  <si>
    <t>16/04/2013</t>
  </si>
  <si>
    <t>17/04/2013</t>
  </si>
  <si>
    <t>18/04/2013</t>
  </si>
  <si>
    <t>19/04/2013</t>
  </si>
  <si>
    <t>22/04/2013</t>
  </si>
  <si>
    <t>23/04/2013</t>
  </si>
  <si>
    <t>24/04/2013</t>
  </si>
  <si>
    <t>25/04/2013</t>
  </si>
  <si>
    <t>26/04/2013</t>
  </si>
  <si>
    <t>29/04/2013</t>
  </si>
  <si>
    <t>30/04/2013</t>
  </si>
  <si>
    <t>02/05/2013</t>
  </si>
  <si>
    <t>03/05/2013</t>
  </si>
  <si>
    <t>06/05/2013</t>
  </si>
  <si>
    <t>07/05/2013</t>
  </si>
  <si>
    <t>08/05/2013</t>
  </si>
  <si>
    <t>09/05/2013</t>
  </si>
  <si>
    <t>10/05/2013</t>
  </si>
  <si>
    <t>13/05/2013</t>
  </si>
  <si>
    <t>14/05/2013</t>
  </si>
  <si>
    <t>15/05/2013</t>
  </si>
  <si>
    <t>16/05/2013</t>
  </si>
  <si>
    <t>17/05/2013</t>
  </si>
  <si>
    <t>20/05/2013</t>
  </si>
  <si>
    <t>21/05/2013</t>
  </si>
  <si>
    <t>22/05/2013</t>
  </si>
  <si>
    <t>23/05/2013</t>
  </si>
  <si>
    <t>24/05/2013</t>
  </si>
  <si>
    <t>27/05/2013</t>
  </si>
  <si>
    <t>28/05/2013</t>
  </si>
  <si>
    <t>29/05/2013</t>
  </si>
  <si>
    <t>31/05/2013</t>
  </si>
  <si>
    <t>03/06/2013</t>
  </si>
  <si>
    <t>04/06/2013</t>
  </si>
  <si>
    <t>05/06/2013</t>
  </si>
  <si>
    <t>06/06/2013</t>
  </si>
  <si>
    <t>07/06/2013</t>
  </si>
  <si>
    <t>10/06/2013</t>
  </si>
  <si>
    <t>11/06/2013</t>
  </si>
  <si>
    <t>12/06/2013</t>
  </si>
  <si>
    <t>13/06/2013</t>
  </si>
  <si>
    <t>14/06/2013</t>
  </si>
  <si>
    <t>17/06/2013</t>
  </si>
  <si>
    <t>18/06/2013</t>
  </si>
  <si>
    <t>19/06/2013</t>
  </si>
  <si>
    <t>20/06/2013</t>
  </si>
  <si>
    <t>21/06/2013</t>
  </si>
  <si>
    <t>24/06/2013</t>
  </si>
  <si>
    <t>25/06/2013</t>
  </si>
  <si>
    <t>26/06/2013</t>
  </si>
  <si>
    <t>27/06/2013</t>
  </si>
  <si>
    <t>28/06/2013</t>
  </si>
  <si>
    <t>01/07/2013</t>
  </si>
  <si>
    <t>02/07/2013</t>
  </si>
  <si>
    <t>03/07/2013</t>
  </si>
  <si>
    <t>04/07/2013</t>
  </si>
  <si>
    <t>05/07/2013</t>
  </si>
  <si>
    <t>08/07/2013</t>
  </si>
  <si>
    <t>10/07/2013</t>
  </si>
  <si>
    <t>11/07/2013</t>
  </si>
  <si>
    <t>12/07/2013</t>
  </si>
  <si>
    <t>15/07/2013</t>
  </si>
  <si>
    <t>16/07/2013</t>
  </si>
  <si>
    <t>17/07/2013</t>
  </si>
  <si>
    <t>18/07/2013</t>
  </si>
  <si>
    <t>19/07/2013</t>
  </si>
  <si>
    <t>22/07/2013</t>
  </si>
  <si>
    <t>23/07/2013</t>
  </si>
  <si>
    <t>24/07/2013</t>
  </si>
  <si>
    <t>25/07/2013</t>
  </si>
  <si>
    <t>26/07/2013</t>
  </si>
  <si>
    <t>29/07/2013</t>
  </si>
  <si>
    <t>30/07/2013</t>
  </si>
  <si>
    <t>31/07/2013</t>
  </si>
  <si>
    <t>01/08/2013</t>
  </si>
  <si>
    <t>02/08/2013</t>
  </si>
  <si>
    <t>05/08/2013</t>
  </si>
  <si>
    <t>06/08/2013</t>
  </si>
  <si>
    <t>07/08/2013</t>
  </si>
  <si>
    <t>08/08/2013</t>
  </si>
  <si>
    <t>09/08/2013</t>
  </si>
  <si>
    <t>12/08/2013</t>
  </si>
  <si>
    <t>13/08/2013</t>
  </si>
  <si>
    <t>14/08/2013</t>
  </si>
  <si>
    <t>15/08/2013</t>
  </si>
  <si>
    <t>16/08/2013</t>
  </si>
  <si>
    <t>19/08/2013</t>
  </si>
  <si>
    <t>20/08/2013</t>
  </si>
  <si>
    <t>21/08/2013</t>
  </si>
  <si>
    <t>22/08/2013</t>
  </si>
  <si>
    <t>23/08/2013</t>
  </si>
  <si>
    <t>26/08/2013</t>
  </si>
  <si>
    <t>27/08/2013</t>
  </si>
  <si>
    <t>28/08/2013</t>
  </si>
  <si>
    <t>29/08/2013</t>
  </si>
  <si>
    <t>30/08/2013</t>
  </si>
  <si>
    <t>02/09/2013</t>
  </si>
  <si>
    <t>03/09/2013</t>
  </si>
  <si>
    <t>04/09/2013</t>
  </si>
  <si>
    <t>05/09/2013</t>
  </si>
  <si>
    <t>06/09/2013</t>
  </si>
  <si>
    <t>09/09/2013</t>
  </si>
  <si>
    <t>10/09/2013</t>
  </si>
  <si>
    <t>11/09/2013</t>
  </si>
  <si>
    <t>12/09/2013</t>
  </si>
  <si>
    <t>13/09/2013</t>
  </si>
  <si>
    <t>16/09/2013</t>
  </si>
  <si>
    <t>17/09/2013</t>
  </si>
  <si>
    <t>18/09/2013</t>
  </si>
  <si>
    <t>19/09/2013</t>
  </si>
  <si>
    <t>20/09/2013</t>
  </si>
  <si>
    <t>23/09/2013</t>
  </si>
  <si>
    <t>24/09/2013</t>
  </si>
  <si>
    <t>25/09/2013</t>
  </si>
  <si>
    <t>26/09/2013</t>
  </si>
  <si>
    <t>27/09/2013</t>
  </si>
  <si>
    <t>30/09/2013</t>
  </si>
  <si>
    <t>01/10/2013</t>
  </si>
  <si>
    <t>02/10/2013</t>
  </si>
  <si>
    <t>03/10/2013</t>
  </si>
  <si>
    <t>04/10/2013</t>
  </si>
  <si>
    <t>07/10/2013</t>
  </si>
  <si>
    <t>08/10/2013</t>
  </si>
  <si>
    <t>09/10/2013</t>
  </si>
  <si>
    <t>10/10/2013</t>
  </si>
  <si>
    <t>11/10/2013</t>
  </si>
  <si>
    <t>14/10/2013</t>
  </si>
  <si>
    <t>15/10/2013</t>
  </si>
  <si>
    <t>16/10/2013</t>
  </si>
  <si>
    <t>17/10/2013</t>
  </si>
  <si>
    <t>18/10/2013</t>
  </si>
  <si>
    <t>21/10/2013</t>
  </si>
  <si>
    <t>22/10/2013</t>
  </si>
  <si>
    <t>23/10/2013</t>
  </si>
  <si>
    <t>24/10/2013</t>
  </si>
  <si>
    <t>25/10/2013</t>
  </si>
  <si>
    <t>28/10/2013</t>
  </si>
  <si>
    <t>29/10/2013</t>
  </si>
  <si>
    <t>30/10/2013</t>
  </si>
  <si>
    <t>31/10/2013</t>
  </si>
  <si>
    <t>01/11/2013</t>
  </si>
  <si>
    <t>04/11/2013</t>
  </si>
  <si>
    <t>05/11/2013</t>
  </si>
  <si>
    <t>06/11/2013</t>
  </si>
  <si>
    <t>07/11/2013</t>
  </si>
  <si>
    <t>08/11/2013</t>
  </si>
  <si>
    <t>11/11/2013</t>
  </si>
  <si>
    <t>12/11/2013</t>
  </si>
  <si>
    <t>13/11/2013</t>
  </si>
  <si>
    <t>14/11/2013</t>
  </si>
  <si>
    <t>18/11/2013</t>
  </si>
  <si>
    <t>19/11/2013</t>
  </si>
  <si>
    <t>20/11/2013</t>
  </si>
  <si>
    <t>21/11/2013</t>
  </si>
  <si>
    <t>22/11/2013</t>
  </si>
  <si>
    <t>25/11/2013</t>
  </si>
  <si>
    <t>26/11/2013</t>
  </si>
  <si>
    <t>27/11/2013</t>
  </si>
  <si>
    <t>28/11/2013</t>
  </si>
  <si>
    <t>29/11/2013</t>
  </si>
  <si>
    <t>02/12/2013</t>
  </si>
  <si>
    <t>03/12/2013</t>
  </si>
  <si>
    <t>04/12/2013</t>
  </si>
  <si>
    <t>05/12/2013</t>
  </si>
  <si>
    <t>06/12/2013</t>
  </si>
  <si>
    <t>09/12/2013</t>
  </si>
  <si>
    <t>10/12/2013</t>
  </si>
  <si>
    <t>11/12/2013</t>
  </si>
  <si>
    <t>12/12/2013</t>
  </si>
  <si>
    <t>13/12/2013</t>
  </si>
  <si>
    <t>16/12/2013</t>
  </si>
  <si>
    <t>17/12/2013</t>
  </si>
  <si>
    <t>18/12/2013</t>
  </si>
  <si>
    <t>19/12/2013</t>
  </si>
  <si>
    <t>20/12/2013</t>
  </si>
  <si>
    <t>23/12/2013</t>
  </si>
  <si>
    <t>24/12/2013</t>
  </si>
  <si>
    <t>26/12/2013</t>
  </si>
  <si>
    <t>27/12/2013</t>
  </si>
  <si>
    <t>30/12/2013</t>
  </si>
  <si>
    <t>31/12/2013</t>
  </si>
  <si>
    <t>02/01/2014</t>
  </si>
  <si>
    <t>03/01/2014</t>
  </si>
  <si>
    <t>06/01/2014</t>
  </si>
  <si>
    <t>07/01/2014</t>
  </si>
  <si>
    <t>08/01/2014</t>
  </si>
  <si>
    <t>09/01/2014</t>
  </si>
  <si>
    <t>10/01/2014</t>
  </si>
  <si>
    <t>13/01/2014</t>
  </si>
  <si>
    <t>14/01/2014</t>
  </si>
  <si>
    <t>15/01/2014</t>
  </si>
  <si>
    <t>16/01/2014</t>
  </si>
  <si>
    <t>17/01/2014</t>
  </si>
  <si>
    <t>20/01/2014</t>
  </si>
  <si>
    <t>21/01/2014</t>
  </si>
  <si>
    <t>22/01/2014</t>
  </si>
  <si>
    <t>23/01/2014</t>
  </si>
  <si>
    <t>24/01/2014</t>
  </si>
  <si>
    <t>27/01/2014</t>
  </si>
  <si>
    <t>28/01/2014</t>
  </si>
  <si>
    <t>29/01/2014</t>
  </si>
  <si>
    <t>30/01/2014</t>
  </si>
  <si>
    <t>31/01/2014</t>
  </si>
  <si>
    <t>03/02/2014</t>
  </si>
  <si>
    <t>04/02/2014</t>
  </si>
  <si>
    <t>05/02/2014</t>
  </si>
  <si>
    <t>06/02/2014</t>
  </si>
  <si>
    <t>07/02/2014</t>
  </si>
  <si>
    <t>10/02/2014</t>
  </si>
  <si>
    <t>11/02/2014</t>
  </si>
  <si>
    <t>12/02/2014</t>
  </si>
  <si>
    <t>13/02/2014</t>
  </si>
  <si>
    <t>14/02/2014</t>
  </si>
  <si>
    <t>17/02/2014</t>
  </si>
  <si>
    <t>18/02/2014</t>
  </si>
  <si>
    <t>19/02/2014</t>
  </si>
  <si>
    <t>20/02/2014</t>
  </si>
  <si>
    <t>21/02/2014</t>
  </si>
  <si>
    <t>24/02/2014</t>
  </si>
  <si>
    <t>25/02/2014</t>
  </si>
  <si>
    <t>26/02/2014</t>
  </si>
  <si>
    <t>27/02/2014</t>
  </si>
  <si>
    <t>28/02/2014</t>
  </si>
  <si>
    <t>05/03/2014</t>
  </si>
  <si>
    <t>06/03/2014</t>
  </si>
  <si>
    <t>07/03/2014</t>
  </si>
  <si>
    <t>10/03/2014</t>
  </si>
  <si>
    <t>11/03/2014</t>
  </si>
  <si>
    <t>12/03/2014</t>
  </si>
  <si>
    <t>13/03/2014</t>
  </si>
  <si>
    <t>14/03/2014</t>
  </si>
  <si>
    <t>17/03/2014</t>
  </si>
  <si>
    <t>18/03/2014</t>
  </si>
  <si>
    <t>19/03/2014</t>
  </si>
  <si>
    <t>20/03/2014</t>
  </si>
  <si>
    <t>21/03/2014</t>
  </si>
  <si>
    <t>24/03/2014</t>
  </si>
  <si>
    <t>25/03/2014</t>
  </si>
  <si>
    <t>26/03/2014</t>
  </si>
  <si>
    <t>27/03/2014</t>
  </si>
  <si>
    <t>28/03/2014</t>
  </si>
  <si>
    <t>31/03/2014</t>
  </si>
  <si>
    <t>01/04/2014</t>
  </si>
  <si>
    <t>02/04/2014</t>
  </si>
  <si>
    <t>03/04/2014</t>
  </si>
  <si>
    <t>04/04/2014</t>
  </si>
  <si>
    <t>07/04/2014</t>
  </si>
  <si>
    <t>08/04/2014</t>
  </si>
  <si>
    <t>09/04/2014</t>
  </si>
  <si>
    <t>10/04/2014</t>
  </si>
  <si>
    <t>11/04/2014</t>
  </si>
  <si>
    <t>14/04/2014</t>
  </si>
  <si>
    <t>15/04/2014</t>
  </si>
  <si>
    <t>16/04/2014</t>
  </si>
  <si>
    <t>17/04/2014</t>
  </si>
  <si>
    <t>22/04/2014</t>
  </si>
  <si>
    <t>23/04/2014</t>
  </si>
  <si>
    <t>24/04/2014</t>
  </si>
  <si>
    <t>25/04/2014</t>
  </si>
  <si>
    <t>28/04/2014</t>
  </si>
  <si>
    <t>29/04/2014</t>
  </si>
  <si>
    <t>30/04/2014</t>
  </si>
  <si>
    <t>02/05/2014</t>
  </si>
  <si>
    <t>05/05/2014</t>
  </si>
  <si>
    <t>06/05/2014</t>
  </si>
  <si>
    <t>07/05/2014</t>
  </si>
  <si>
    <t>08/05/2014</t>
  </si>
  <si>
    <t>09/05/2014</t>
  </si>
  <si>
    <t>12/05/2014</t>
  </si>
  <si>
    <t>13/05/2014</t>
  </si>
  <si>
    <t>14/05/2014</t>
  </si>
  <si>
    <t>15/05/2014</t>
  </si>
  <si>
    <t>16/05/2014</t>
  </si>
  <si>
    <t>19/05/2014</t>
  </si>
  <si>
    <t>20/05/2014</t>
  </si>
  <si>
    <t>21/05/2014</t>
  </si>
  <si>
    <t>22/05/2014</t>
  </si>
  <si>
    <t>23/05/2014</t>
  </si>
  <si>
    <t>26/05/2014</t>
  </si>
  <si>
    <t>27/05/2014</t>
  </si>
  <si>
    <t>28/05/2014</t>
  </si>
  <si>
    <t>29/05/2014</t>
  </si>
  <si>
    <t>30/05/2014</t>
  </si>
  <si>
    <t>02/06/2014</t>
  </si>
  <si>
    <t>03/06/2014</t>
  </si>
  <si>
    <t>04/06/2014</t>
  </si>
  <si>
    <t>05/06/2014</t>
  </si>
  <si>
    <t>06/06/2014</t>
  </si>
  <si>
    <t>09/06/2014</t>
  </si>
  <si>
    <t>10/06/2014</t>
  </si>
  <si>
    <t>11/06/2014</t>
  </si>
  <si>
    <t>12/06/2014</t>
  </si>
  <si>
    <t>13/06/2014</t>
  </si>
  <si>
    <t>16/06/2014</t>
  </si>
  <si>
    <t>17/06/2014</t>
  </si>
  <si>
    <t>18/06/2014</t>
  </si>
  <si>
    <t>20/06/2014</t>
  </si>
  <si>
    <t>23/06/2014</t>
  </si>
  <si>
    <t>24/06/2014</t>
  </si>
  <si>
    <t>25/06/2014</t>
  </si>
  <si>
    <t>26/06/2014</t>
  </si>
  <si>
    <t>27/06/2014</t>
  </si>
  <si>
    <t>30/06/2014</t>
  </si>
  <si>
    <t>01/07/2014</t>
  </si>
  <si>
    <t>02/07/2014</t>
  </si>
  <si>
    <t>03/07/2014</t>
  </si>
  <si>
    <t>04/07/2014</t>
  </si>
  <si>
    <t>07/07/2014</t>
  </si>
  <si>
    <t>08/07/2014</t>
  </si>
  <si>
    <t>09/07/2014</t>
  </si>
  <si>
    <t>10/07/2014</t>
  </si>
  <si>
    <t>11/07/2014</t>
  </si>
  <si>
    <t>14/07/2014</t>
  </si>
  <si>
    <t>15/07/2014</t>
  </si>
  <si>
    <t>16/07/2014</t>
  </si>
  <si>
    <t>17/07/2014</t>
  </si>
  <si>
    <t>18/07/2014</t>
  </si>
  <si>
    <t>21/07/2014</t>
  </si>
  <si>
    <t>22/07/2014</t>
  </si>
  <si>
    <t>23/07/2014</t>
  </si>
  <si>
    <t>24/07/2014</t>
  </si>
  <si>
    <t>25/07/2014</t>
  </si>
  <si>
    <t>28/07/2014</t>
  </si>
  <si>
    <t>29/07/2014</t>
  </si>
  <si>
    <t>30/07/2014</t>
  </si>
  <si>
    <t>31/07/2014</t>
  </si>
  <si>
    <t>01/08/2014</t>
  </si>
  <si>
    <t>04/08/2014</t>
  </si>
  <si>
    <t>05/08/2014</t>
  </si>
  <si>
    <t>06/08/2014</t>
  </si>
  <si>
    <t>07/08/2014</t>
  </si>
  <si>
    <t>08/08/2014</t>
  </si>
  <si>
    <t>11/08/2014</t>
  </si>
  <si>
    <t>12/08/2014</t>
  </si>
  <si>
    <t>13/08/2014</t>
  </si>
  <si>
    <t>14/08/2014</t>
  </si>
  <si>
    <t>15/08/2014</t>
  </si>
  <si>
    <t>18/08/2014</t>
  </si>
  <si>
    <t>19/08/2014</t>
  </si>
  <si>
    <t>20/08/2014</t>
  </si>
  <si>
    <t>21/08/2014</t>
  </si>
  <si>
    <t>22/08/2014</t>
  </si>
  <si>
    <t>25/08/2014</t>
  </si>
  <si>
    <t>26/08/2014</t>
  </si>
  <si>
    <t>27/08/2014</t>
  </si>
  <si>
    <t>28/08/2014</t>
  </si>
  <si>
    <t>29/08/2014</t>
  </si>
  <si>
    <t>01/09/2014</t>
  </si>
  <si>
    <t>02/09/2014</t>
  </si>
  <si>
    <t>03/09/2014</t>
  </si>
  <si>
    <t>04/09/2014</t>
  </si>
  <si>
    <t>05/09/2014</t>
  </si>
  <si>
    <t>08/09/2014</t>
  </si>
  <si>
    <t>09/09/2014</t>
  </si>
  <si>
    <t>10/09/2014</t>
  </si>
  <si>
    <t>11/09/2014</t>
  </si>
  <si>
    <t>12/09/2014</t>
  </si>
  <si>
    <t>15/09/2014</t>
  </si>
  <si>
    <t>16/09/2014</t>
  </si>
  <si>
    <t>17/09/2014</t>
  </si>
  <si>
    <t>18/09/2014</t>
  </si>
  <si>
    <t>19/09/2014</t>
  </si>
  <si>
    <t>22/09/2014</t>
  </si>
  <si>
    <t>23/09/2014</t>
  </si>
  <si>
    <t>24/09/2014</t>
  </si>
  <si>
    <t>25/09/2014</t>
  </si>
  <si>
    <t>26/09/2014</t>
  </si>
  <si>
    <t>29/09/2014</t>
  </si>
  <si>
    <t>30/09/2014</t>
  </si>
  <si>
    <t>01/10/2014</t>
  </si>
  <si>
    <t>02/10/2014</t>
  </si>
  <si>
    <t>03/10/2014</t>
  </si>
  <si>
    <t>06/10/2014</t>
  </si>
  <si>
    <t>07/10/2014</t>
  </si>
  <si>
    <t>08/10/2014</t>
  </si>
  <si>
    <t>09/10/2014</t>
  </si>
  <si>
    <t>10/10/2014</t>
  </si>
  <si>
    <t>13/10/2014</t>
  </si>
  <si>
    <t>14/10/2014</t>
  </si>
  <si>
    <t>15/10/2014</t>
  </si>
  <si>
    <t>16/10/2014</t>
  </si>
  <si>
    <t>17/10/2014</t>
  </si>
  <si>
    <t>20/10/2014</t>
  </si>
  <si>
    <t>21/10/2014</t>
  </si>
  <si>
    <t>22/10/2014</t>
  </si>
  <si>
    <t>23/10/2014</t>
  </si>
  <si>
    <t>24/10/2014</t>
  </si>
  <si>
    <t>27/10/2014</t>
  </si>
  <si>
    <t>28/10/2014</t>
  </si>
  <si>
    <t>29/10/2014</t>
  </si>
  <si>
    <t>30/10/2014</t>
  </si>
  <si>
    <t>31/10/2014</t>
  </si>
  <si>
    <t>03/11/2014</t>
  </si>
  <si>
    <t>04/11/2014</t>
  </si>
  <si>
    <t>05/11/2014</t>
  </si>
  <si>
    <t>06/11/2014</t>
  </si>
  <si>
    <t>07/11/2014</t>
  </si>
  <si>
    <t>10/11/2014</t>
  </si>
  <si>
    <t>11/11/2014</t>
  </si>
  <si>
    <t>12/11/2014</t>
  </si>
  <si>
    <t>13/11/2014</t>
  </si>
  <si>
    <t>14/11/2014</t>
  </si>
  <si>
    <t>17/11/2014</t>
  </si>
  <si>
    <t>18/11/2014</t>
  </si>
  <si>
    <t>19/11/2014</t>
  </si>
  <si>
    <t>20/11/2014</t>
  </si>
  <si>
    <t>21/11/2014</t>
  </si>
  <si>
    <t>24/11/2014</t>
  </si>
  <si>
    <t>25/11/2014</t>
  </si>
  <si>
    <t>26/11/2014</t>
  </si>
  <si>
    <t>27/11/2014</t>
  </si>
  <si>
    <t>28/11/2014</t>
  </si>
  <si>
    <t>01/12/2014</t>
  </si>
  <si>
    <t>02/12/2014</t>
  </si>
  <si>
    <t>03/12/2014</t>
  </si>
  <si>
    <t>04/12/2014</t>
  </si>
  <si>
    <t>05/12/2014</t>
  </si>
  <si>
    <t>08/12/2014</t>
  </si>
  <si>
    <t>09/12/2014</t>
  </si>
  <si>
    <t>10/12/2014</t>
  </si>
  <si>
    <t>11/12/2014</t>
  </si>
  <si>
    <t>12/12/2014</t>
  </si>
  <si>
    <t>15/12/2014</t>
  </si>
  <si>
    <t>16/12/2014</t>
  </si>
  <si>
    <t>17/12/2014</t>
  </si>
  <si>
    <t>18/12/2014</t>
  </si>
  <si>
    <t>19/12/2014</t>
  </si>
  <si>
    <t>22/12/2014</t>
  </si>
  <si>
    <t>23/12/2014</t>
  </si>
  <si>
    <t>24/12/2014</t>
  </si>
  <si>
    <t>26/12/2014</t>
  </si>
  <si>
    <t>29/12/2014</t>
  </si>
  <si>
    <t>30/12/2014</t>
  </si>
  <si>
    <t>31/12/2014</t>
  </si>
  <si>
    <t>02/01/2015</t>
  </si>
  <si>
    <t>05/01/2015</t>
  </si>
  <si>
    <t>06/01/2015</t>
  </si>
  <si>
    <t>07/01/2015</t>
  </si>
  <si>
    <t>08/01/2015</t>
  </si>
  <si>
    <t>09/01/2015</t>
  </si>
  <si>
    <t>12/01/2015</t>
  </si>
  <si>
    <t>13/01/2015</t>
  </si>
  <si>
    <t>14/01/2015</t>
  </si>
  <si>
    <t>15/01/2015</t>
  </si>
  <si>
    <t>16/01/2015</t>
  </si>
  <si>
    <t>19/01/2015</t>
  </si>
  <si>
    <t>20/01/2015</t>
  </si>
  <si>
    <t>21/01/2015</t>
  </si>
  <si>
    <t>22/01/2015</t>
  </si>
  <si>
    <t>23/01/2015</t>
  </si>
  <si>
    <t>26/01/2015</t>
  </si>
  <si>
    <t>27/01/2015</t>
  </si>
  <si>
    <t>28/01/2015</t>
  </si>
  <si>
    <t>29/01/2015</t>
  </si>
  <si>
    <t>30/01/2015</t>
  </si>
  <si>
    <t>02/02/2015</t>
  </si>
  <si>
    <t>03/02/2015</t>
  </si>
  <si>
    <t>04/02/2015</t>
  </si>
  <si>
    <t>05/02/2015</t>
  </si>
  <si>
    <t>06/02/2015</t>
  </si>
  <si>
    <t>09/02/2015</t>
  </si>
  <si>
    <t>10/02/2015</t>
  </si>
  <si>
    <t>11/02/2015</t>
  </si>
  <si>
    <t>12/02/2015</t>
  </si>
  <si>
    <t>13/02/2015</t>
  </si>
  <si>
    <t>18/02/2015</t>
  </si>
  <si>
    <t>19/02/2015</t>
  </si>
  <si>
    <t>20/02/2015</t>
  </si>
  <si>
    <t>23/02/2015</t>
  </si>
  <si>
    <t>24/02/2015</t>
  </si>
  <si>
    <t>25/02/2015</t>
  </si>
  <si>
    <t>26/02/2015</t>
  </si>
  <si>
    <t>27/02/2015</t>
  </si>
  <si>
    <t>02/03/2015</t>
  </si>
  <si>
    <t>03/03/2015</t>
  </si>
  <si>
    <t>04/03/2015</t>
  </si>
  <si>
    <t>05/03/2015</t>
  </si>
  <si>
    <t>06/03/2015</t>
  </si>
  <si>
    <t>09/03/2015</t>
  </si>
  <si>
    <t/>
  </si>
  <si>
    <t>25/07/2016</t>
  </si>
  <si>
    <t>01/01/2018: Dados 2016</t>
  </si>
  <si>
    <t>26/07/2016</t>
  </si>
  <si>
    <t>27/07/2016</t>
  </si>
  <si>
    <t>Data Compra</t>
  </si>
  <si>
    <t>Saldo Atual</t>
  </si>
  <si>
    <t>Transação Origem(R$)</t>
  </si>
  <si>
    <t>Valor bruto(R$)</t>
  </si>
  <si>
    <t>PU Compra(R$)</t>
  </si>
  <si>
    <t>Tx Pactuada(%a.a.)</t>
  </si>
  <si>
    <t>Dias corridos compra</t>
  </si>
  <si>
    <t>Alíquota IR(%)</t>
  </si>
  <si>
    <t>Valor IR</t>
  </si>
  <si>
    <t>IOF</t>
  </si>
  <si>
    <t>Tx BVMF</t>
  </si>
  <si>
    <t>Tx .Agente</t>
  </si>
  <si>
    <t>Valor Líquido</t>
  </si>
  <si>
    <t>Mês</t>
  </si>
  <si>
    <t xml:space="preserve">Ano </t>
  </si>
  <si>
    <t>12 meses</t>
  </si>
  <si>
    <t>Acumulada</t>
  </si>
  <si>
    <t>28/07/2016</t>
  </si>
  <si>
    <t>Valor Velho Ficticio</t>
  </si>
  <si>
    <t>Rentabilidade Anual Equivalente</t>
  </si>
  <si>
    <t>Histórico de Compra</t>
  </si>
  <si>
    <t>Valor Atual</t>
  </si>
  <si>
    <t>29/07/2016</t>
  </si>
  <si>
    <t>Rentabilidade Acumulada</t>
  </si>
  <si>
    <t>NTNBp150535</t>
  </si>
  <si>
    <t>LTN010117</t>
  </si>
  <si>
    <t>LFT010321</t>
  </si>
  <si>
    <t>LTN010118</t>
  </si>
  <si>
    <t>LTN010119</t>
  </si>
  <si>
    <t>LTN010123</t>
  </si>
  <si>
    <t>NTNF010127</t>
  </si>
  <si>
    <t>NTNB150535</t>
  </si>
  <si>
    <t>NTNB150850</t>
  </si>
  <si>
    <t>NTNBp150515</t>
  </si>
  <si>
    <t>NTNBp150519</t>
  </si>
  <si>
    <t>NTNBp150824</t>
  </si>
  <si>
    <t>NTNBp150826</t>
  </si>
  <si>
    <t>Vínculos</t>
  </si>
  <si>
    <t>Encontra nome da letra sem espaços</t>
  </si>
  <si>
    <t>10/03/2010</t>
  </si>
  <si>
    <t>11/03/2010</t>
  </si>
  <si>
    <t>12/03/2010</t>
  </si>
  <si>
    <t>15/03/2010</t>
  </si>
  <si>
    <t>16/03/2010</t>
  </si>
  <si>
    <t>17/03/2010</t>
  </si>
  <si>
    <t>18/03/2010</t>
  </si>
  <si>
    <t>19/03/2010</t>
  </si>
  <si>
    <t>22/03/2010</t>
  </si>
  <si>
    <t>23/03/2010</t>
  </si>
  <si>
    <t>24/03/2010</t>
  </si>
  <si>
    <t>25/03/2010</t>
  </si>
  <si>
    <t>26/03/2010</t>
  </si>
  <si>
    <t>29/03/2010</t>
  </si>
  <si>
    <t>30/03/2010</t>
  </si>
  <si>
    <t>31/03/2010</t>
  </si>
  <si>
    <t>01/04/2010</t>
  </si>
  <si>
    <t>05/04/2010</t>
  </si>
  <si>
    <t>06/04/2010</t>
  </si>
  <si>
    <t>07/04/2010</t>
  </si>
  <si>
    <t>08/04/2010</t>
  </si>
  <si>
    <t>09/04/2010</t>
  </si>
  <si>
    <t>12/04/2010</t>
  </si>
  <si>
    <t>13/04/2010</t>
  </si>
  <si>
    <t>14/04/2010</t>
  </si>
  <si>
    <t>15/04/2010</t>
  </si>
  <si>
    <t>16/04/2010</t>
  </si>
  <si>
    <t>19/04/2010</t>
  </si>
  <si>
    <t>20/04/2010</t>
  </si>
  <si>
    <t>22/04/2010</t>
  </si>
  <si>
    <t>23/04/2010</t>
  </si>
  <si>
    <t>26/04/2010</t>
  </si>
  <si>
    <t>27/04/2010</t>
  </si>
  <si>
    <t>28/04/2010</t>
  </si>
  <si>
    <t>29/04/2010</t>
  </si>
  <si>
    <t>30/04/2010</t>
  </si>
  <si>
    <t>03/05/2010</t>
  </si>
  <si>
    <t>04/05/2010</t>
  </si>
  <si>
    <t>05/05/2010</t>
  </si>
  <si>
    <t>06/05/2010</t>
  </si>
  <si>
    <t>07/05/2010</t>
  </si>
  <si>
    <t>10/05/2010</t>
  </si>
  <si>
    <t>11/05/2010</t>
  </si>
  <si>
    <t>12/05/2010</t>
  </si>
  <si>
    <t>13/05/2010</t>
  </si>
  <si>
    <t>14/05/2010</t>
  </si>
  <si>
    <t>17/05/2010</t>
  </si>
  <si>
    <t>18/05/2010</t>
  </si>
  <si>
    <t>19/05/2010</t>
  </si>
  <si>
    <t>20/05/2010</t>
  </si>
  <si>
    <t>21/05/2010</t>
  </si>
  <si>
    <t>24/05/2010</t>
  </si>
  <si>
    <t>25/05/2010</t>
  </si>
  <si>
    <t>26/05/2010</t>
  </si>
  <si>
    <t>27/05/2010</t>
  </si>
  <si>
    <t>28/05/2010</t>
  </si>
  <si>
    <t>31/05/2010</t>
  </si>
  <si>
    <t>01/06/2010</t>
  </si>
  <si>
    <t>02/06/2010</t>
  </si>
  <si>
    <t>04/06/2010</t>
  </si>
  <si>
    <t>07/06/2010</t>
  </si>
  <si>
    <t>08/06/2010</t>
  </si>
  <si>
    <t>09/06/2010</t>
  </si>
  <si>
    <t>10/06/2010</t>
  </si>
  <si>
    <t>11/06/2010</t>
  </si>
  <si>
    <t>14/06/2010</t>
  </si>
  <si>
    <t>15/06/2010</t>
  </si>
  <si>
    <t>16/06/2010</t>
  </si>
  <si>
    <t>17/06/2010</t>
  </si>
  <si>
    <t>18/06/2010</t>
  </si>
  <si>
    <t>21/06/2010</t>
  </si>
  <si>
    <t>22/06/2010</t>
  </si>
  <si>
    <t>23/06/2010</t>
  </si>
  <si>
    <t>24/06/2010</t>
  </si>
  <si>
    <t>25/06/2010</t>
  </si>
  <si>
    <t>28/06/2010</t>
  </si>
  <si>
    <t>29/06/2010</t>
  </si>
  <si>
    <t>30/06/2010</t>
  </si>
  <si>
    <t>01/07/2010</t>
  </si>
  <si>
    <t>02/07/2010</t>
  </si>
  <si>
    <t>05/07/2010</t>
  </si>
  <si>
    <t>06/07/2010</t>
  </si>
  <si>
    <t>07/07/2010</t>
  </si>
  <si>
    <t>08/07/2010</t>
  </si>
  <si>
    <t>09/07/2010</t>
  </si>
  <si>
    <t>12/07/2010</t>
  </si>
  <si>
    <t>13/07/2010</t>
  </si>
  <si>
    <t>14/07/2010</t>
  </si>
  <si>
    <t>15/07/2010</t>
  </si>
  <si>
    <t>16/07/2010</t>
  </si>
  <si>
    <t>19/07/2010</t>
  </si>
  <si>
    <t>20/07/2010</t>
  </si>
  <si>
    <t>21/07/2010</t>
  </si>
  <si>
    <t>22/07/2010</t>
  </si>
  <si>
    <t>23/07/2010</t>
  </si>
  <si>
    <t>26/07/2010</t>
  </si>
  <si>
    <t>27/07/2010</t>
  </si>
  <si>
    <t>28/07/2010</t>
  </si>
  <si>
    <t>29/07/2010</t>
  </si>
  <si>
    <t>30/07/2010</t>
  </si>
  <si>
    <t>02/08/2010</t>
  </si>
  <si>
    <t>03/08/2010</t>
  </si>
  <si>
    <t>04/08/2010</t>
  </si>
  <si>
    <t>05/08/2010</t>
  </si>
  <si>
    <t>06/08/2010</t>
  </si>
  <si>
    <t>09/08/2010</t>
  </si>
  <si>
    <t>10/08/2010</t>
  </si>
  <si>
    <t>11/08/2010</t>
  </si>
  <si>
    <t>12/08/2010</t>
  </si>
  <si>
    <t>13/08/2010</t>
  </si>
  <si>
    <t>16/08/2010</t>
  </si>
  <si>
    <t>17/08/2010</t>
  </si>
  <si>
    <t>18/08/2010</t>
  </si>
  <si>
    <t>19/08/2010</t>
  </si>
  <si>
    <t>20/08/2010</t>
  </si>
  <si>
    <t>23/08/2010</t>
  </si>
  <si>
    <t>24/08/2010</t>
  </si>
  <si>
    <t>25/08/2010</t>
  </si>
  <si>
    <t>26/08/2010</t>
  </si>
  <si>
    <t>27/08/2010</t>
  </si>
  <si>
    <t>30/08/2010</t>
  </si>
  <si>
    <t>31/08/2010</t>
  </si>
  <si>
    <t>01/09/2010</t>
  </si>
  <si>
    <t>02/09/2010</t>
  </si>
  <si>
    <t>03/09/2010</t>
  </si>
  <si>
    <t>06/09/2010</t>
  </si>
  <si>
    <t>08/09/2010</t>
  </si>
  <si>
    <t>09/09/2010</t>
  </si>
  <si>
    <t>10/09/2010</t>
  </si>
  <si>
    <t>13/09/2010</t>
  </si>
  <si>
    <t>14/09/2010</t>
  </si>
  <si>
    <t>15/09/2010</t>
  </si>
  <si>
    <t>16/09/2010</t>
  </si>
  <si>
    <t>17/09/2010</t>
  </si>
  <si>
    <t>20/09/2010</t>
  </si>
  <si>
    <t>21/09/2010</t>
  </si>
  <si>
    <t>22/09/2010</t>
  </si>
  <si>
    <t>23/09/2010</t>
  </si>
  <si>
    <t>24/09/2010</t>
  </si>
  <si>
    <t>27/09/2010</t>
  </si>
  <si>
    <t>28/09/2010</t>
  </si>
  <si>
    <t>29/09/2010</t>
  </si>
  <si>
    <t>30/09/2010</t>
  </si>
  <si>
    <t>01/10/2010</t>
  </si>
  <si>
    <t>04/10/2010</t>
  </si>
  <si>
    <t>05/10/2010</t>
  </si>
  <si>
    <t>06/10/2010</t>
  </si>
  <si>
    <t>07/10/2010</t>
  </si>
  <si>
    <t>08/10/2010</t>
  </si>
  <si>
    <t>11/10/2010</t>
  </si>
  <si>
    <t>13/10/2010</t>
  </si>
  <si>
    <t>14/10/2010</t>
  </si>
  <si>
    <t>15/10/2010</t>
  </si>
  <si>
    <t>18/10/2010</t>
  </si>
  <si>
    <t>19/10/2010</t>
  </si>
  <si>
    <t>20/10/2010</t>
  </si>
  <si>
    <t>21/10/2010</t>
  </si>
  <si>
    <t>22/10/2010</t>
  </si>
  <si>
    <t>25/10/2010</t>
  </si>
  <si>
    <t>26/10/2010</t>
  </si>
  <si>
    <t>27/10/2010</t>
  </si>
  <si>
    <t>28/10/2010</t>
  </si>
  <si>
    <t>29/10/2010</t>
  </si>
  <si>
    <t>01/11/2010</t>
  </si>
  <si>
    <t>03/11/2010</t>
  </si>
  <si>
    <t>04/11/2010</t>
  </si>
  <si>
    <t>05/11/2010</t>
  </si>
  <si>
    <t>08/11/2010</t>
  </si>
  <si>
    <t>09/11/2010</t>
  </si>
  <si>
    <t>10/11/2010</t>
  </si>
  <si>
    <t>11/11/2010</t>
  </si>
  <si>
    <t>12/11/2010</t>
  </si>
  <si>
    <t>16/11/2010</t>
  </si>
  <si>
    <t>17/11/2010</t>
  </si>
  <si>
    <t>18/11/2010</t>
  </si>
  <si>
    <t>19/11/2010</t>
  </si>
  <si>
    <t>22/11/2010</t>
  </si>
  <si>
    <t>23/11/2010</t>
  </si>
  <si>
    <t>24/11/2010</t>
  </si>
  <si>
    <t>25/11/2010</t>
  </si>
  <si>
    <t>26/11/2010</t>
  </si>
  <si>
    <t>29/11/2010</t>
  </si>
  <si>
    <t>30/11/2010</t>
  </si>
  <si>
    <t>01/12/2010</t>
  </si>
  <si>
    <t>02/12/2010</t>
  </si>
  <si>
    <t>03/12/2010</t>
  </si>
  <si>
    <t>06/12/2010</t>
  </si>
  <si>
    <t>07/12/2010</t>
  </si>
  <si>
    <t>08/12/2010</t>
  </si>
  <si>
    <t>09/12/2010</t>
  </si>
  <si>
    <t>10/12/2010</t>
  </si>
  <si>
    <t>13/12/2010</t>
  </si>
  <si>
    <t>14/12/2010</t>
  </si>
  <si>
    <t>15/12/2010</t>
  </si>
  <si>
    <t>16/12/2010</t>
  </si>
  <si>
    <t>17/12/2010</t>
  </si>
  <si>
    <t>20/12/2010</t>
  </si>
  <si>
    <t>21/12/2010</t>
  </si>
  <si>
    <t>22/12/2010</t>
  </si>
  <si>
    <t>23/12/2010</t>
  </si>
  <si>
    <t>24/12/2010</t>
  </si>
  <si>
    <t>27/12/2010</t>
  </si>
  <si>
    <t>28/12/2010</t>
  </si>
  <si>
    <t>29/12/2010</t>
  </si>
  <si>
    <t>30/12/2010</t>
  </si>
  <si>
    <t>31/12/2010</t>
  </si>
  <si>
    <t>03/01/2011</t>
  </si>
  <si>
    <t>04/01/2011</t>
  </si>
  <si>
    <t>05/01/2011</t>
  </si>
  <si>
    <t>06/01/2011</t>
  </si>
  <si>
    <t>07/01/2011</t>
  </si>
  <si>
    <t>10/01/2011</t>
  </si>
  <si>
    <t>11/01/2011</t>
  </si>
  <si>
    <t>12/01/2011</t>
  </si>
  <si>
    <t>13/01/2011</t>
  </si>
  <si>
    <t>14/01/2011</t>
  </si>
  <si>
    <t>17/01/2011</t>
  </si>
  <si>
    <t>18/01/2011</t>
  </si>
  <si>
    <t>19/01/2011</t>
  </si>
  <si>
    <t>20/01/2011</t>
  </si>
  <si>
    <t>21/01/2011</t>
  </si>
  <si>
    <t>24/01/2011</t>
  </si>
  <si>
    <t>25/01/2011</t>
  </si>
  <si>
    <t>26/01/2011</t>
  </si>
  <si>
    <t>27/01/2011</t>
  </si>
  <si>
    <t>28/01/2011</t>
  </si>
  <si>
    <t>31/01/2011</t>
  </si>
  <si>
    <t>01/02/2011</t>
  </si>
  <si>
    <t>02/02/2011</t>
  </si>
  <si>
    <t>03/02/2011</t>
  </si>
  <si>
    <t>04/02/2011</t>
  </si>
  <si>
    <t>07/02/2011</t>
  </si>
  <si>
    <t>08/02/2011</t>
  </si>
  <si>
    <t>09/02/2011</t>
  </si>
  <si>
    <t>10/02/2011</t>
  </si>
  <si>
    <t>11/02/2011</t>
  </si>
  <si>
    <t>14/02/2011</t>
  </si>
  <si>
    <t>15/02/2011</t>
  </si>
  <si>
    <t>16/02/2011</t>
  </si>
  <si>
    <t>17/02/2011</t>
  </si>
  <si>
    <t>18/02/2011</t>
  </si>
  <si>
    <t>21/02/2011</t>
  </si>
  <si>
    <t>22/02/2011</t>
  </si>
  <si>
    <t>23/02/2011</t>
  </si>
  <si>
    <t>24/02/2011</t>
  </si>
  <si>
    <t>25/02/2011</t>
  </si>
  <si>
    <t>28/02/2011</t>
  </si>
  <si>
    <t>01/03/2011</t>
  </si>
  <si>
    <t>02/03/2011</t>
  </si>
  <si>
    <t>03/03/2011</t>
  </si>
  <si>
    <t>04/03/2011</t>
  </si>
  <si>
    <t>09/03/2011</t>
  </si>
  <si>
    <t>10/03/2011</t>
  </si>
  <si>
    <t>11/03/2011</t>
  </si>
  <si>
    <t>14/03/2011</t>
  </si>
  <si>
    <t>15/03/2011</t>
  </si>
  <si>
    <t>16/03/2011</t>
  </si>
  <si>
    <t>17/03/2011</t>
  </si>
  <si>
    <t>18/03/2011</t>
  </si>
  <si>
    <t>21/03/2011</t>
  </si>
  <si>
    <t>22/03/2011</t>
  </si>
  <si>
    <t>23/03/2011</t>
  </si>
  <si>
    <t>24/03/2011</t>
  </si>
  <si>
    <t>25/03/2011</t>
  </si>
  <si>
    <t>28/03/2011</t>
  </si>
  <si>
    <t>29/03/2011</t>
  </si>
  <si>
    <t>30/03/2011</t>
  </si>
  <si>
    <t>31/03/2011</t>
  </si>
  <si>
    <t>01/04/2011</t>
  </si>
  <si>
    <t>04/04/2011</t>
  </si>
  <si>
    <t>05/04/2011</t>
  </si>
  <si>
    <t>06/04/2011</t>
  </si>
  <si>
    <t>07/04/2011</t>
  </si>
  <si>
    <t>08/04/2011</t>
  </si>
  <si>
    <t>11/04/2011</t>
  </si>
  <si>
    <t>12/04/2011</t>
  </si>
  <si>
    <t>13/04/2011</t>
  </si>
  <si>
    <t>14/04/2011</t>
  </si>
  <si>
    <t>15/04/2011</t>
  </si>
  <si>
    <t>18/04/2011</t>
  </si>
  <si>
    <t>19/04/2011</t>
  </si>
  <si>
    <t>20/04/2011</t>
  </si>
  <si>
    <t>25/04/2011</t>
  </si>
  <si>
    <t>26/04/2011</t>
  </si>
  <si>
    <t>27/04/2011</t>
  </si>
  <si>
    <t>28/04/2011</t>
  </si>
  <si>
    <t>29/04/2011</t>
  </si>
  <si>
    <t>02/05/2011</t>
  </si>
  <si>
    <t>03/05/2011</t>
  </si>
  <si>
    <t>04/05/2011</t>
  </si>
  <si>
    <t>05/05/2011</t>
  </si>
  <si>
    <t>06/05/2011</t>
  </si>
  <si>
    <t>09/05/2011</t>
  </si>
  <si>
    <t>10/05/2011</t>
  </si>
  <si>
    <t>11/05/2011</t>
  </si>
  <si>
    <t>12/05/2011</t>
  </si>
  <si>
    <t>13/05/2011</t>
  </si>
  <si>
    <t>16/05/2011</t>
  </si>
  <si>
    <t>17/05/2011</t>
  </si>
  <si>
    <t>18/05/2011</t>
  </si>
  <si>
    <t>19/05/2011</t>
  </si>
  <si>
    <t>20/05/2011</t>
  </si>
  <si>
    <t>23/05/2011</t>
  </si>
  <si>
    <t>24/05/2011</t>
  </si>
  <si>
    <t>25/05/2011</t>
  </si>
  <si>
    <t>26/05/2011</t>
  </si>
  <si>
    <t>27/05/2011</t>
  </si>
  <si>
    <t>30/05/2011</t>
  </si>
  <si>
    <t>31/05/2011</t>
  </si>
  <si>
    <t>01/06/2011</t>
  </si>
  <si>
    <t>02/06/2011</t>
  </si>
  <si>
    <t>03/06/2011</t>
  </si>
  <si>
    <t>06/06/2011</t>
  </si>
  <si>
    <t>07/06/2011</t>
  </si>
  <si>
    <t>08/06/2011</t>
  </si>
  <si>
    <t>09/06/2011</t>
  </si>
  <si>
    <t>10/06/2011</t>
  </si>
  <si>
    <t>13/06/2011</t>
  </si>
  <si>
    <t>14/06/2011</t>
  </si>
  <si>
    <t>15/06/2011</t>
  </si>
  <si>
    <t>16/06/2011</t>
  </si>
  <si>
    <t>17/06/2011</t>
  </si>
  <si>
    <t>20/06/2011</t>
  </si>
  <si>
    <t>21/06/2011</t>
  </si>
  <si>
    <t>22/06/2011</t>
  </si>
  <si>
    <t>24/06/2011</t>
  </si>
  <si>
    <t>27/06/2011</t>
  </si>
  <si>
    <t>28/06/2011</t>
  </si>
  <si>
    <t>29/06/2011</t>
  </si>
  <si>
    <t>30/06/2011</t>
  </si>
  <si>
    <t>01/07/2011</t>
  </si>
  <si>
    <t>04/07/2011</t>
  </si>
  <si>
    <t>05/07/2011</t>
  </si>
  <si>
    <t>06/07/2011</t>
  </si>
  <si>
    <t>07/07/2011</t>
  </si>
  <si>
    <t>08/07/2011</t>
  </si>
  <si>
    <t>11/07/2011</t>
  </si>
  <si>
    <t>12/07/2011</t>
  </si>
  <si>
    <t>13/07/2011</t>
  </si>
  <si>
    <t>14/07/2011</t>
  </si>
  <si>
    <t>15/07/2011</t>
  </si>
  <si>
    <t>18/07/2011</t>
  </si>
  <si>
    <t>19/07/2011</t>
  </si>
  <si>
    <t>20/07/2011</t>
  </si>
  <si>
    <t>21/07/2011</t>
  </si>
  <si>
    <t>22/07/2011</t>
  </si>
  <si>
    <t>25/07/2011</t>
  </si>
  <si>
    <t>26/07/2011</t>
  </si>
  <si>
    <t>27/07/2011</t>
  </si>
  <si>
    <t>28/07/2011</t>
  </si>
  <si>
    <t>29/07/2011</t>
  </si>
  <si>
    <t>01/08/2011</t>
  </si>
  <si>
    <t>02/08/2011</t>
  </si>
  <si>
    <t>03/08/2011</t>
  </si>
  <si>
    <t>04/08/2011</t>
  </si>
  <si>
    <t>05/08/2011</t>
  </si>
  <si>
    <t>08/08/2011</t>
  </si>
  <si>
    <t>09/08/2011</t>
  </si>
  <si>
    <t>10/08/2011</t>
  </si>
  <si>
    <t>11/08/2011</t>
  </si>
  <si>
    <t>12/08/2011</t>
  </si>
  <si>
    <t>15/08/2011</t>
  </si>
  <si>
    <t>16/08/2011</t>
  </si>
  <si>
    <t>17/08/2011</t>
  </si>
  <si>
    <t>18/08/2011</t>
  </si>
  <si>
    <t>19/08/2011</t>
  </si>
  <si>
    <t>22/08/2011</t>
  </si>
  <si>
    <t>23/08/2011</t>
  </si>
  <si>
    <t>24/08/2011</t>
  </si>
  <si>
    <t>25/08/2011</t>
  </si>
  <si>
    <t>26/08/2011</t>
  </si>
  <si>
    <t>29/08/2011</t>
  </si>
  <si>
    <t>30/08/2011</t>
  </si>
  <si>
    <t>31/08/2011</t>
  </si>
  <si>
    <t>01/09/2011</t>
  </si>
  <si>
    <t>02/09/2011</t>
  </si>
  <si>
    <t>05/09/2011</t>
  </si>
  <si>
    <t>06/09/2011</t>
  </si>
  <si>
    <t>08/09/2011</t>
  </si>
  <si>
    <t>09/09/2011</t>
  </si>
  <si>
    <t>12/09/2011</t>
  </si>
  <si>
    <t>13/09/2011</t>
  </si>
  <si>
    <t>14/09/2011</t>
  </si>
  <si>
    <t>15/09/2011</t>
  </si>
  <si>
    <t>16/09/2011</t>
  </si>
  <si>
    <t>19/09/2011</t>
  </si>
  <si>
    <t>20/09/2011</t>
  </si>
  <si>
    <t>21/09/2011</t>
  </si>
  <si>
    <t>22/09/2011</t>
  </si>
  <si>
    <t>23/09/2011</t>
  </si>
  <si>
    <t>26/09/2011</t>
  </si>
  <si>
    <t>27/09/2011</t>
  </si>
  <si>
    <t>28/09/2011</t>
  </si>
  <si>
    <t>29/09/2011</t>
  </si>
  <si>
    <t>30/09/2011</t>
  </si>
  <si>
    <t>03/10/2011</t>
  </si>
  <si>
    <t>04/10/2011</t>
  </si>
  <si>
    <t>05/10/2011</t>
  </si>
  <si>
    <t>06/10/2011</t>
  </si>
  <si>
    <t>07/10/2011</t>
  </si>
  <si>
    <t>10/10/2011</t>
  </si>
  <si>
    <t>11/10/2011</t>
  </si>
  <si>
    <t>13/10/2011</t>
  </si>
  <si>
    <t>14/10/2011</t>
  </si>
  <si>
    <t>17/10/2011</t>
  </si>
  <si>
    <t>18/10/2011</t>
  </si>
  <si>
    <t>19/10/2011</t>
  </si>
  <si>
    <t>20/10/2011</t>
  </si>
  <si>
    <t>21/10/2011</t>
  </si>
  <si>
    <t>24/10/2011</t>
  </si>
  <si>
    <t>25/10/2011</t>
  </si>
  <si>
    <t>26/10/2011</t>
  </si>
  <si>
    <t>27/10/2011</t>
  </si>
  <si>
    <t>28/10/2011</t>
  </si>
  <si>
    <t>31/10/2011</t>
  </si>
  <si>
    <t>01/11/2011</t>
  </si>
  <si>
    <t>03/11/2011</t>
  </si>
  <si>
    <t>04/11/2011</t>
  </si>
  <si>
    <t>07/11/2011</t>
  </si>
  <si>
    <t>08/11/2011</t>
  </si>
  <si>
    <t>09/11/2011</t>
  </si>
  <si>
    <t>10/11/2011</t>
  </si>
  <si>
    <t>11/11/2011</t>
  </si>
  <si>
    <t>14/11/2011</t>
  </si>
  <si>
    <t>16/11/2011</t>
  </si>
  <si>
    <t>17/11/2011</t>
  </si>
  <si>
    <t>18/11/2011</t>
  </si>
  <si>
    <t>21/11/2011</t>
  </si>
  <si>
    <t>22/11/2011</t>
  </si>
  <si>
    <t>23/11/2011</t>
  </si>
  <si>
    <t>24/11/2011</t>
  </si>
  <si>
    <t>25/11/2011</t>
  </si>
  <si>
    <t>28/11/2011</t>
  </si>
  <si>
    <t>29/11/2011</t>
  </si>
  <si>
    <t>30/11/2011</t>
  </si>
  <si>
    <t>01/12/2011</t>
  </si>
  <si>
    <t>02/12/2011</t>
  </si>
  <si>
    <t>05/12/2011</t>
  </si>
  <si>
    <t>06/12/2011</t>
  </si>
  <si>
    <t>07/12/2011</t>
  </si>
  <si>
    <t>08/12/2011</t>
  </si>
  <si>
    <t>09/12/2011</t>
  </si>
  <si>
    <t>12/12/2011</t>
  </si>
  <si>
    <t>13/12/2011</t>
  </si>
  <si>
    <t>14/12/2011</t>
  </si>
  <si>
    <t>15/12/2011</t>
  </si>
  <si>
    <t>16/12/2011</t>
  </si>
  <si>
    <t>19/12/2011</t>
  </si>
  <si>
    <t>20/12/2011</t>
  </si>
  <si>
    <t>21/12/2011</t>
  </si>
  <si>
    <t>22/12/2011</t>
  </si>
  <si>
    <t>23/12/2011</t>
  </si>
  <si>
    <t>26/12/2011</t>
  </si>
  <si>
    <t>27/12/2011</t>
  </si>
  <si>
    <t>28/12/2011</t>
  </si>
  <si>
    <t>29/12/2011</t>
  </si>
  <si>
    <t>30/12/2011</t>
  </si>
  <si>
    <t>09/03/2006</t>
  </si>
  <si>
    <t>Quantidade de títulos</t>
  </si>
  <si>
    <t>Valores (R$)</t>
  </si>
  <si>
    <t>Inicial</t>
  </si>
  <si>
    <t>Créditos</t>
  </si>
  <si>
    <t>Débitos</t>
  </si>
  <si>
    <t>Bloq.</t>
  </si>
  <si>
    <t>Atual</t>
  </si>
  <si>
    <t>Bruto atual</t>
  </si>
  <si>
    <t>Líquido atual</t>
  </si>
  <si>
    <t>Tesouro IPCA+ 2019 (NTNB Princ)</t>
  </si>
  <si>
    <t>Tesouro IPCA+ 2035 (NTNB Princ)</t>
  </si>
  <si>
    <t>Tesouro IPCA+ com Juros Semestrais 2035 (NTNB)</t>
  </si>
  <si>
    <t>Tesouro Prefixado 2017 (LTN)</t>
  </si>
  <si>
    <t>Tesouro Prefixado 2018 (LTN)</t>
  </si>
  <si>
    <t>Tesouro Prefixado 2019 (LTN)</t>
  </si>
  <si>
    <t>Tesouro Prefixado 2021 (LTN)</t>
  </si>
  <si>
    <t>Tesouro Prefixado 2023 (LTN)</t>
  </si>
  <si>
    <t>Tesouro Prefixado com Juros Semestrais 2025 (NTNF)</t>
  </si>
  <si>
    <t>Tesouro Selic 2021 (LFT)</t>
  </si>
  <si>
    <t>COMPRAS LFT</t>
  </si>
  <si>
    <t>data compra</t>
  </si>
  <si>
    <t>saldo atual</t>
  </si>
  <si>
    <t>transação origem(r$)</t>
  </si>
  <si>
    <t>valor bruto(r$)</t>
  </si>
  <si>
    <t>pu compra(r$)</t>
  </si>
  <si>
    <t>tx pactuada(%a.a.)</t>
  </si>
  <si>
    <t>dias corridos compra</t>
  </si>
  <si>
    <t>alíquota ir(%)</t>
  </si>
  <si>
    <t>valor ir</t>
  </si>
  <si>
    <t>iof</t>
  </si>
  <si>
    <t>tx bvmf</t>
  </si>
  <si>
    <t>tx .agente</t>
  </si>
  <si>
    <t>valor líquido</t>
  </si>
  <si>
    <t>mês</t>
  </si>
  <si>
    <t>ano</t>
  </si>
  <si>
    <t>acumulada</t>
  </si>
  <si>
    <t>Ricardo</t>
  </si>
  <si>
    <t>""</t>
  </si>
  <si>
    <t>Selecione</t>
  </si>
  <si>
    <t>Tesouro Prefixado 2021 (LTN)-2016</t>
  </si>
  <si>
    <t>Tesouro Prefixado 2023 (LTN)-2016</t>
  </si>
  <si>
    <t>02/08/2016</t>
  </si>
  <si>
    <t>LTN010121</t>
  </si>
  <si>
    <t>IR +IOF+TxBVMF+TX.Agente Custódia</t>
  </si>
  <si>
    <t>Taxas =</t>
  </si>
  <si>
    <t>Taxas(R$)</t>
  </si>
  <si>
    <t>Alíquota IR</t>
  </si>
  <si>
    <t>Última Atualização</t>
  </si>
  <si>
    <t>Divulgação</t>
  </si>
  <si>
    <t>Nº Títulos</t>
  </si>
  <si>
    <t>Qtade Títulos</t>
  </si>
  <si>
    <t>||||||||||||||||| 17,44%</t>
  </si>
  <si>
    <t>9,23% |||||||||</t>
  </si>
  <si>
    <t>|||||||||||||||| 16,64%</t>
  </si>
  <si>
    <t>9,26% |||||||||</t>
  </si>
  <si>
    <t>|||||||||||||||| 16,12%</t>
  </si>
  <si>
    <t>9,27% |||||||||</t>
  </si>
  <si>
    <t>||||||||||||| 13,73%</t>
  </si>
  <si>
    <t>9,24% |||||||||</t>
  </si>
  <si>
    <t>|||||||||| 10,37%</t>
  </si>
  <si>
    <t>9,15% |||||||||</t>
  </si>
  <si>
    <t>||||||||| 9,97%</t>
  </si>
  <si>
    <t>9,2% |||||||||</t>
  </si>
  <si>
    <t>||||||||| 9,39%</t>
  </si>
  <si>
    <t>9,16% |||||||||</t>
  </si>
  <si>
    <t>|||||||| 8,88%</t>
  </si>
  <si>
    <t>9,14% |||||||||</t>
  </si>
  <si>
    <t>|||||||| 8,82%</t>
  </si>
  <si>
    <t>9,12% |||||||||</t>
  </si>
  <si>
    <t>|||||||| 8,42%</t>
  </si>
  <si>
    <t>9,06% |||||||||</t>
  </si>
  <si>
    <t>|||||| 6,5%</t>
  </si>
  <si>
    <t>8,96% ||||||||</t>
  </si>
  <si>
    <t>|||||| 6%</t>
  </si>
  <si>
    <t>9,13% |||||||||</t>
  </si>
  <si>
    <t>|||| 4,44%</t>
  </si>
  <si>
    <t>||| 3,79%</t>
  </si>
  <si>
    <t>8,98% ||||||||</t>
  </si>
  <si>
    <t>||| 3,19%</t>
  </si>
  <si>
    <t>9,09% |||||||||</t>
  </si>
  <si>
    <t>|| 2,32%</t>
  </si>
  <si>
    <t>8,74% ||||||||</t>
  </si>
  <si>
    <t>|||||||||||||||||| 18,67%</t>
  </si>
  <si>
    <t>11,6% |||||||||||</t>
  </si>
  <si>
    <t>||||||||||||||||||| 19,32%</t>
  </si>
  <si>
    <t>12,09% ||||||||||||</t>
  </si>
  <si>
    <t>|||||||||||||||||||||| 22,93%</t>
  </si>
  <si>
    <t>14,84% ||||||||||||||</t>
  </si>
  <si>
    <t>||||||||||||||||||||||||||||| 29,03%</t>
  </si>
  <si>
    <t>19,41% |||||||||||||||||||</t>
  </si>
  <si>
    <t>|||||||||||||||||||||||||||||||||||||||||||||| 46,42%</t>
  </si>
  <si>
    <t>35,54% |||||||||||||||||||||||||||||||||||</t>
  </si>
  <si>
    <t>|||||||||||||||||||||||||||||||||||||||||||| 44,77%</t>
  </si>
  <si>
    <t>34,44% ||||||||||||||||||||||||||||||||||</t>
  </si>
  <si>
    <t>|||||||||||||||||||||||||||||||||||||||||||||||||||||||||| 58,35%</t>
  </si>
  <si>
    <t>45,83% |||||||||||||||||||||||||||||||||||||||||||||</t>
  </si>
  <si>
    <t>||||||||||||||||||||||||||||||||||| 35,74%</t>
  </si>
  <si>
    <t>33,43% |||||||||||||||||||||||||||||||||</t>
  </si>
  <si>
    <t>|||||||||||||||||||||||||||||| 30,76%</t>
  </si>
  <si>
    <t>30,62% ||||||||||||||||||||||||||||||</t>
  </si>
  <si>
    <t>|||||||||||||||||||||||||||||||||||| 36,6%</t>
  </si>
  <si>
    <t>38,94% ||||||||||||||||||||||||||||||||||||||</t>
  </si>
  <si>
    <t>||||||||||||||||||||||||||||||||||||||| 39,81%</t>
  </si>
  <si>
    <t>44,36% ||||||||||||||||||||||||||||||||||||||||||||</t>
  </si>
  <si>
    <t>||||||||||||||||||||||||||||||||||||||||||| 43,43%</t>
  </si>
  <si>
    <t>65,69% |||||||||||||||||||||||||||||||||||||||||||||||||||||||||||||||||</t>
  </si>
  <si>
    <t>|||||||||||||||||||||||||||||||||||| 36,1%</t>
  </si>
  <si>
    <t>61,04% |||||||||||||||||||||||||||||||||||||||||||||||||||||||||||||</t>
  </si>
  <si>
    <t>||||||||||| 11,48%</t>
  </si>
  <si>
    <t>25,64% |||||||||||||||||||||||||</t>
  </si>
  <si>
    <t>||||||||||||| 13,69%</t>
  </si>
  <si>
    <t>32,79% ||||||||||||||||||||||||||||||||</t>
  </si>
  <si>
    <t>|||||||| 8,97%</t>
  </si>
  <si>
    <t>23,14% |||||||||||||||||||||||</t>
  </si>
  <si>
    <t>|| 2,12%</t>
  </si>
  <si>
    <t>25,84% |||||||||||||||||||||||||</t>
  </si>
  <si>
    <t>Nome</t>
  </si>
  <si>
    <t>Qtde Dias</t>
  </si>
  <si>
    <t>Líquido</t>
  </si>
  <si>
    <t>Bruto(R$)</t>
  </si>
  <si>
    <t>R. Acumulada</t>
  </si>
  <si>
    <t>Valor Origem(R$)</t>
  </si>
  <si>
    <t>03/08/2016</t>
  </si>
  <si>
    <t xml:space="preserve">Emulação </t>
  </si>
  <si>
    <t>ÀREA DE CÁLCULO</t>
  </si>
  <si>
    <t>Área de Vínculo</t>
  </si>
  <si>
    <t>04/08/2016</t>
  </si>
  <si>
    <t>05/08/2016</t>
  </si>
  <si>
    <t>01/08/2016</t>
  </si>
  <si>
    <t>Ajuste</t>
  </si>
  <si>
    <t>TESOURO DIRETO</t>
  </si>
  <si>
    <t>Data:</t>
  </si>
  <si>
    <t>COMPRAS LTN 010121</t>
  </si>
  <si>
    <t>COMPRAS LTN 010123</t>
  </si>
  <si>
    <t>NTN-B 150535</t>
  </si>
  <si>
    <t>COMPRAS NTN-Bp 150519</t>
  </si>
  <si>
    <t>NTN-Bp 150519</t>
  </si>
  <si>
    <t>COMPRAS NTN-B 150824</t>
  </si>
  <si>
    <t>COMPRAS NTN-F</t>
  </si>
  <si>
    <t xml:space="preserve"> 0,87%</t>
  </si>
  <si>
    <t>8,11% ||||||||</t>
  </si>
  <si>
    <t>|||||||||||||||||||| 20,64%</t>
  </si>
  <si>
    <t>|||||||||||||||||||| 20,31%</t>
  </si>
  <si>
    <t>9,51% |||||||||</t>
  </si>
  <si>
    <t>||||||||||||||| 15,81%</t>
  </si>
  <si>
    <t>9,44% |||||||||</t>
  </si>
  <si>
    <t>|||||||||||||| 14,71%</t>
  </si>
  <si>
    <t>9,05% |||||||||</t>
  </si>
  <si>
    <t>||||||||||||| 13,78%</t>
  </si>
  <si>
    <t>8,82% ||||||||</t>
  </si>
  <si>
    <t>||||||||||||| 13,21%</t>
  </si>
  <si>
    <t>8,79% ||||||||</t>
  </si>
  <si>
    <t>||||||||||||||||||| 19,13%</t>
  </si>
  <si>
    <t>14,98% ||||||||||||||</t>
  </si>
  <si>
    <t>||||||| 7,65%</t>
  </si>
  <si>
    <t>16,3% ||||||||||||||||</t>
  </si>
  <si>
    <t>|||||||||||||||||||||||||||| 28,76%</t>
  </si>
  <si>
    <t>25,24% |||||||||||||||||||||||||</t>
  </si>
  <si>
    <t>|||||||||||||||||||||||||||| 28,34%</t>
  </si>
  <si>
    <t>28,73% ||||||||||||||||||||||||||||</t>
  </si>
  <si>
    <t>|||||||||||||||||||||||||| 26,92%</t>
  </si>
  <si>
    <t>28,58% ||||||||||||||||||||||||||||</t>
  </si>
  <si>
    <t>||||||||| 9,46%</t>
  </si>
  <si>
    <t>24,23% ||||||||||||||||||||||||</t>
  </si>
  <si>
    <t>||||| 5,72%</t>
  </si>
  <si>
    <t>15,9% |||||||||||||||</t>
  </si>
  <si>
    <t>|||||| 6,79%</t>
  </si>
  <si>
    <t>25,46% |||||||||||||||||||||||||</t>
  </si>
  <si>
    <t>| 1,8%</t>
  </si>
  <si>
    <t>15,08% |||||||||||||||</t>
  </si>
  <si>
    <t>|||||||||||||||||||| 20,26%</t>
  </si>
  <si>
    <t>11,09% |||||||||||</t>
  </si>
  <si>
    <t>|||||||||||||||||| 18,89%</t>
  </si>
  <si>
    <t>14,36% ||||||||||||||</t>
  </si>
  <si>
    <t>||||||||||||||||||||| 21,12%</t>
  </si>
  <si>
    <t>16,51% ||||||||||||||||</t>
  </si>
  <si>
    <t>||||||||||||||| 15,33%</t>
  </si>
  <si>
    <t>13,54% |||||||||||||</t>
  </si>
  <si>
    <t>|||||||| 8,35%</t>
  </si>
  <si>
    <t>4,06% ||||</t>
  </si>
  <si>
    <t>NTN-F</t>
  </si>
  <si>
    <t>Tx Pactuada(%a.a)</t>
  </si>
  <si>
    <t>08/08/2016</t>
  </si>
  <si>
    <t>COMPRA 01</t>
  </si>
  <si>
    <t>Tx. Diária Pactuada</t>
  </si>
  <si>
    <t>Taxa Contratada</t>
  </si>
  <si>
    <t>Tx Mercado</t>
  </si>
  <si>
    <t>Preço-Curva</t>
  </si>
  <si>
    <t>Preço-Mercado</t>
  </si>
  <si>
    <t>COMPRA 02</t>
  </si>
  <si>
    <t>Detalhes</t>
  </si>
  <si>
    <t>PREFIXADO</t>
  </si>
  <si>
    <t>SELIC</t>
  </si>
  <si>
    <t>COMPRAS LTN010118</t>
  </si>
  <si>
    <t>COMPRAS LTN010119</t>
  </si>
  <si>
    <t>Nomenclatura do BVMF-BOVESPA</t>
  </si>
  <si>
    <t>Nomenclatura Planilha</t>
  </si>
  <si>
    <t>Nomenclatura Planilhas STN</t>
  </si>
  <si>
    <t>NTN-B Principal 150519</t>
  </si>
  <si>
    <t>NTN-B Principal 150535</t>
  </si>
  <si>
    <t>NTN-F 010125</t>
  </si>
  <si>
    <t>Tesouro Prefixado com Juros Semestrais 2027 (NTNF)</t>
  </si>
  <si>
    <t>Tesouro IPCA+ com Juros Semestrais 2050 (NTNB)</t>
  </si>
  <si>
    <t>Tesouro IPCA+ 2024 (NTNB Princ)</t>
  </si>
  <si>
    <t>NTN-F 010127</t>
  </si>
  <si>
    <t>NTN-B 150850</t>
  </si>
  <si>
    <t>NTN-B Principal 150824</t>
  </si>
  <si>
    <t>Rentab (mês)</t>
  </si>
  <si>
    <t>Alterações</t>
  </si>
  <si>
    <t>Editar macros de Edição banco de dados das letras</t>
  </si>
  <si>
    <t>Situação</t>
  </si>
  <si>
    <t>a fazer</t>
  </si>
  <si>
    <t>Estudar duration</t>
  </si>
  <si>
    <t>DADO FALTANTE DE 09/08/2016 até 22/08/2016</t>
  </si>
  <si>
    <t>Atualizar Dados do Gráfico: Clique no Gráfico</t>
  </si>
  <si>
    <t>Total</t>
  </si>
  <si>
    <t>RESUMO</t>
  </si>
  <si>
    <t>--</t>
  </si>
  <si>
    <t>Tipo</t>
  </si>
  <si>
    <t>%</t>
  </si>
  <si>
    <t>Notas de Edição</t>
  </si>
  <si>
    <t>Células com Cálculo</t>
  </si>
  <si>
    <t>Títulos Disponíveis</t>
  </si>
  <si>
    <t>Edições Úteis</t>
  </si>
  <si>
    <t>Título Disponível para Compra</t>
  </si>
  <si>
    <t>Título Indisponível para Compra</t>
  </si>
  <si>
    <t>Total Portfólio</t>
  </si>
  <si>
    <t>15/09/2016: Criar métrica que indique o retorno acumulado proporcional p cada título.</t>
  </si>
  <si>
    <t>graf_LTN010117</t>
  </si>
  <si>
    <t>graf_LTN010118</t>
  </si>
  <si>
    <t>graf_LTN010119</t>
  </si>
  <si>
    <t>graf_LTN 010121</t>
  </si>
  <si>
    <t>graf_LTN010123</t>
  </si>
  <si>
    <t>graf_LFT010321</t>
  </si>
  <si>
    <t>graf_NTNF 010125</t>
  </si>
  <si>
    <t>graf_NTNF010127</t>
  </si>
  <si>
    <t>graf_NTNB150535</t>
  </si>
  <si>
    <t>graf_NTNB150850</t>
  </si>
  <si>
    <t>graf_NTNBp150515</t>
  </si>
  <si>
    <t>graf_NTNBp150519</t>
  </si>
  <si>
    <t>graf_NTNBp150824</t>
  </si>
  <si>
    <t>graf_NTNBp150826</t>
  </si>
  <si>
    <t>graf_NTNBp150535</t>
  </si>
  <si>
    <t>00/01/1900</t>
  </si>
  <si>
    <t xml:space="preserve"> 0%</t>
  </si>
  <si>
    <t>graf_LTN010121</t>
  </si>
  <si>
    <t>31/08/2016</t>
  </si>
  <si>
    <t>há 1 mês</t>
  </si>
  <si>
    <t>há 4 meses</t>
  </si>
  <si>
    <t>há 12 meses</t>
  </si>
  <si>
    <t>||||| 5,46%</t>
  </si>
  <si>
    <t>||||| 5,26%</t>
  </si>
  <si>
    <t>01/01/2014</t>
  </si>
  <si>
    <t>04/01/2014</t>
  </si>
  <si>
    <t>05/01/2014</t>
  </si>
  <si>
    <t>11/01/2014</t>
  </si>
  <si>
    <t>12/01/2014</t>
  </si>
  <si>
    <t>18/01/2014</t>
  </si>
  <si>
    <t>19/01/2014</t>
  </si>
  <si>
    <t>25/01/2014</t>
  </si>
  <si>
    <t>26/01/2014</t>
  </si>
  <si>
    <t>01/02/2014</t>
  </si>
  <si>
    <t>02/02/2014</t>
  </si>
  <si>
    <t>08/02/2014</t>
  </si>
  <si>
    <t>09/02/2014</t>
  </si>
  <si>
    <t>15/02/2014</t>
  </si>
  <si>
    <t>16/02/2014</t>
  </si>
  <si>
    <t>22/02/2014</t>
  </si>
  <si>
    <t>23/02/2014</t>
  </si>
  <si>
    <t>01/03/2014</t>
  </si>
  <si>
    <t>02/03/2014</t>
  </si>
  <si>
    <t>03/03/2014</t>
  </si>
  <si>
    <t>04/03/2014</t>
  </si>
  <si>
    <t>08/03/2014</t>
  </si>
  <si>
    <t>09/03/2014</t>
  </si>
  <si>
    <t>15/03/2014</t>
  </si>
  <si>
    <t>16/03/2014</t>
  </si>
  <si>
    <t>22/03/2014</t>
  </si>
  <si>
    <t>23/03/2014</t>
  </si>
  <si>
    <t>29/03/2014</t>
  </si>
  <si>
    <t>30/03/2014</t>
  </si>
  <si>
    <t>05/04/2014</t>
  </si>
  <si>
    <t>06/04/2014</t>
  </si>
  <si>
    <t>12/04/2014</t>
  </si>
  <si>
    <t>13/04/2014</t>
  </si>
  <si>
    <t>18/04/2014</t>
  </si>
  <si>
    <t>19/04/2014</t>
  </si>
  <si>
    <t>20/04/2014</t>
  </si>
  <si>
    <t>21/04/2014</t>
  </si>
  <si>
    <t>26/04/2014</t>
  </si>
  <si>
    <t>27/04/2014</t>
  </si>
  <si>
    <t>01/05/2014</t>
  </si>
  <si>
    <t>03/05/2014</t>
  </si>
  <si>
    <t>04/05/2014</t>
  </si>
  <si>
    <t>10/05/2014</t>
  </si>
  <si>
    <t>11/05/2014</t>
  </si>
  <si>
    <t>17/05/2014</t>
  </si>
  <si>
    <t>18/05/2014</t>
  </si>
  <si>
    <t>24/05/2014</t>
  </si>
  <si>
    <t>25/05/2014</t>
  </si>
  <si>
    <t>31/05/2014</t>
  </si>
  <si>
    <t>01/06/2014</t>
  </si>
  <si>
    <t>07/06/2014</t>
  </si>
  <si>
    <t>08/06/2014</t>
  </si>
  <si>
    <t>14/06/2014</t>
  </si>
  <si>
    <t>15/06/2014</t>
  </si>
  <si>
    <t>19/06/2014</t>
  </si>
  <si>
    <t>21/06/2014</t>
  </si>
  <si>
    <t>22/06/2014</t>
  </si>
  <si>
    <t>28/06/2014</t>
  </si>
  <si>
    <t>29/06/2014</t>
  </si>
  <si>
    <t>05/07/2014</t>
  </si>
  <si>
    <t>06/07/2014</t>
  </si>
  <si>
    <t>12/07/2014</t>
  </si>
  <si>
    <t>13/07/2014</t>
  </si>
  <si>
    <t>19/07/2014</t>
  </si>
  <si>
    <t>20/07/2014</t>
  </si>
  <si>
    <t>26/07/2014</t>
  </si>
  <si>
    <t>27/07/2014</t>
  </si>
  <si>
    <t>02/08/2014</t>
  </si>
  <si>
    <t>03/08/2014</t>
  </si>
  <si>
    <t>09/08/2014</t>
  </si>
  <si>
    <t>10/08/2014</t>
  </si>
  <si>
    <t>16/08/2014</t>
  </si>
  <si>
    <t>17/08/2014</t>
  </si>
  <si>
    <t>23/08/2014</t>
  </si>
  <si>
    <t>24/08/2014</t>
  </si>
  <si>
    <t>30/08/2014</t>
  </si>
  <si>
    <t>31/08/2014</t>
  </si>
  <si>
    <t>06/09/2014</t>
  </si>
  <si>
    <t>07/09/2014</t>
  </si>
  <si>
    <t>13/09/2014</t>
  </si>
  <si>
    <t>14/09/2014</t>
  </si>
  <si>
    <t>20/09/2014</t>
  </si>
  <si>
    <t>21/09/2014</t>
  </si>
  <si>
    <t>27/09/2014</t>
  </si>
  <si>
    <t>28/09/2014</t>
  </si>
  <si>
    <t>04/10/2014</t>
  </si>
  <si>
    <t>05/10/2014</t>
  </si>
  <si>
    <t>11/10/2014</t>
  </si>
  <si>
    <t>12/10/2014</t>
  </si>
  <si>
    <t>18/10/2014</t>
  </si>
  <si>
    <t>19/10/2014</t>
  </si>
  <si>
    <t>25/10/2014</t>
  </si>
  <si>
    <t>26/10/2014</t>
  </si>
  <si>
    <t>01/11/2014</t>
  </si>
  <si>
    <t>02/11/2014</t>
  </si>
  <si>
    <t>08/11/2014</t>
  </si>
  <si>
    <t>09/11/2014</t>
  </si>
  <si>
    <t>15/11/2014</t>
  </si>
  <si>
    <t>16/11/2014</t>
  </si>
  <si>
    <t>22/11/2014</t>
  </si>
  <si>
    <t>23/11/2014</t>
  </si>
  <si>
    <t>29/11/2014</t>
  </si>
  <si>
    <t>30/11/2014</t>
  </si>
  <si>
    <t>06/12/2014</t>
  </si>
  <si>
    <t>07/12/2014</t>
  </si>
  <si>
    <t>13/12/2014</t>
  </si>
  <si>
    <t>14/12/2014</t>
  </si>
  <si>
    <t>20/12/2014</t>
  </si>
  <si>
    <t>21/12/2014</t>
  </si>
  <si>
    <t>25/12/2014</t>
  </si>
  <si>
    <t>27/12/2014</t>
  </si>
  <si>
    <t>28/12/2014</t>
  </si>
  <si>
    <t>01/01/2015</t>
  </si>
  <si>
    <t>03/01/2015</t>
  </si>
  <si>
    <t>04/01/2015</t>
  </si>
  <si>
    <t>10/01/2015</t>
  </si>
  <si>
    <t>11/01/2015</t>
  </si>
  <si>
    <t>17/01/2015</t>
  </si>
  <si>
    <t>18/01/2015</t>
  </si>
  <si>
    <t>24/01/2015</t>
  </si>
  <si>
    <t>25/01/2015</t>
  </si>
  <si>
    <t>31/01/2015</t>
  </si>
  <si>
    <t>01/02/2015</t>
  </si>
  <si>
    <t>07/02/2015</t>
  </si>
  <si>
    <t>08/02/2015</t>
  </si>
  <si>
    <t>14/02/2015</t>
  </si>
  <si>
    <t>15/02/2015</t>
  </si>
  <si>
    <t>16/02/2015</t>
  </si>
  <si>
    <t>17/02/2015</t>
  </si>
  <si>
    <t>21/02/2015</t>
  </si>
  <si>
    <t>22/02/2015</t>
  </si>
  <si>
    <t>28/02/2015</t>
  </si>
  <si>
    <t>01/03/2015</t>
  </si>
  <si>
    <t>07/03/2015</t>
  </si>
  <si>
    <t>08/03/2015</t>
  </si>
  <si>
    <t>14/03/2015</t>
  </si>
  <si>
    <t>15/03/2015</t>
  </si>
  <si>
    <t>21/03/2015</t>
  </si>
  <si>
    <t>22/03/2015</t>
  </si>
  <si>
    <t>28/03/2015</t>
  </si>
  <si>
    <t>29/03/2015</t>
  </si>
  <si>
    <t>03/04/2015</t>
  </si>
  <si>
    <t>04/04/2015</t>
  </si>
  <si>
    <t>05/04/2015</t>
  </si>
  <si>
    <t>11/04/2015</t>
  </si>
  <si>
    <t>12/04/2015</t>
  </si>
  <si>
    <t>18/04/2015</t>
  </si>
  <si>
    <t>19/04/2015</t>
  </si>
  <si>
    <t>21/04/2015</t>
  </si>
  <si>
    <t>25/04/2015</t>
  </si>
  <si>
    <t>26/04/2015</t>
  </si>
  <si>
    <t>01/05/2015</t>
  </si>
  <si>
    <t>02/05/2015</t>
  </si>
  <si>
    <t>03/05/2015</t>
  </si>
  <si>
    <t>09/05/2015</t>
  </si>
  <si>
    <t>10/05/2015</t>
  </si>
  <si>
    <t>16/05/2015</t>
  </si>
  <si>
    <t>17/05/2015</t>
  </si>
  <si>
    <t>23/05/2015</t>
  </si>
  <si>
    <t>24/05/2015</t>
  </si>
  <si>
    <t>30/05/2015</t>
  </si>
  <si>
    <t>31/05/2015</t>
  </si>
  <si>
    <t>04/06/2015</t>
  </si>
  <si>
    <t>06/06/2015</t>
  </si>
  <si>
    <t>07/06/2015</t>
  </si>
  <si>
    <t>13/06/2015</t>
  </si>
  <si>
    <t>14/06/2015</t>
  </si>
  <si>
    <t>20/06/2015</t>
  </si>
  <si>
    <t>21/06/2015</t>
  </si>
  <si>
    <t>27/06/2015</t>
  </si>
  <si>
    <t>28/06/2015</t>
  </si>
  <si>
    <t>04/07/2015</t>
  </si>
  <si>
    <t>05/07/2015</t>
  </si>
  <si>
    <t>11/07/2015</t>
  </si>
  <si>
    <t>12/07/2015</t>
  </si>
  <si>
    <t>18/07/2015</t>
  </si>
  <si>
    <t>19/07/2015</t>
  </si>
  <si>
    <t>25/07/2015</t>
  </si>
  <si>
    <t>26/07/2015</t>
  </si>
  <si>
    <t>01/08/2015</t>
  </si>
  <si>
    <t>02/08/2015</t>
  </si>
  <si>
    <t>08/08/2015</t>
  </si>
  <si>
    <t>09/08/2015</t>
  </si>
  <si>
    <t>15/08/2015</t>
  </si>
  <si>
    <t>16/08/2015</t>
  </si>
  <si>
    <t>22/08/2015</t>
  </si>
  <si>
    <t>23/08/2015</t>
  </si>
  <si>
    <t>29/08/2015</t>
  </si>
  <si>
    <t>30/08/2015</t>
  </si>
  <si>
    <t>05/09/2015</t>
  </si>
  <si>
    <t>06/09/2015</t>
  </si>
  <si>
    <t>07/09/2015</t>
  </si>
  <si>
    <t>12/09/2015</t>
  </si>
  <si>
    <t>13/09/2015</t>
  </si>
  <si>
    <t>19/09/2015</t>
  </si>
  <si>
    <t>20/09/2015</t>
  </si>
  <si>
    <t>26/09/2015</t>
  </si>
  <si>
    <t>27/09/2015</t>
  </si>
  <si>
    <t>03/10/2015</t>
  </si>
  <si>
    <t>04/10/2015</t>
  </si>
  <si>
    <t>10/10/2015</t>
  </si>
  <si>
    <t>11/10/2015</t>
  </si>
  <si>
    <t>12/10/2015</t>
  </si>
  <si>
    <t>17/10/2015</t>
  </si>
  <si>
    <t>18/10/2015</t>
  </si>
  <si>
    <t>24/10/2015</t>
  </si>
  <si>
    <t>25/10/2015</t>
  </si>
  <si>
    <t>31/10/2015</t>
  </si>
  <si>
    <t>01/11/2015</t>
  </si>
  <si>
    <t>02/11/2015</t>
  </si>
  <si>
    <t>07/11/2015</t>
  </si>
  <si>
    <t>08/11/2015</t>
  </si>
  <si>
    <t>14/11/2015</t>
  </si>
  <si>
    <t>15/11/2015</t>
  </si>
  <si>
    <t>21/11/2015</t>
  </si>
  <si>
    <t>22/11/2015</t>
  </si>
  <si>
    <t>28/11/2015</t>
  </si>
  <si>
    <t>29/11/2015</t>
  </si>
  <si>
    <t>05/12/2015</t>
  </si>
  <si>
    <t>06/12/2015</t>
  </si>
  <si>
    <t>12/12/2015</t>
  </si>
  <si>
    <t>13/12/2015</t>
  </si>
  <si>
    <t>19/12/2015</t>
  </si>
  <si>
    <t>20/12/2015</t>
  </si>
  <si>
    <t>25/12/2015</t>
  </si>
  <si>
    <t>26/12/2015</t>
  </si>
  <si>
    <t>27/12/2015</t>
  </si>
  <si>
    <t>01/01/2016</t>
  </si>
  <si>
    <t>02/01/2016</t>
  </si>
  <si>
    <t>03/01/2016</t>
  </si>
  <si>
    <t>09/01/2016</t>
  </si>
  <si>
    <t>10/01/2016</t>
  </si>
  <si>
    <t>16/01/2016</t>
  </si>
  <si>
    <t>17/01/2016</t>
  </si>
  <si>
    <t>23/01/2016</t>
  </si>
  <si>
    <t>24/01/2016</t>
  </si>
  <si>
    <t>30/01/2016</t>
  </si>
  <si>
    <t>31/01/2016</t>
  </si>
  <si>
    <t>06/02/2016</t>
  </si>
  <si>
    <t>07/02/2016</t>
  </si>
  <si>
    <t>08/02/2016</t>
  </si>
  <si>
    <t>09/02/2016</t>
  </si>
  <si>
    <t>13/02/2016</t>
  </si>
  <si>
    <t>14/02/2016</t>
  </si>
  <si>
    <t>20/02/2016</t>
  </si>
  <si>
    <t>21/02/2016</t>
  </si>
  <si>
    <t>27/02/2016</t>
  </si>
  <si>
    <t>28/02/2016</t>
  </si>
  <si>
    <t>05/03/2016</t>
  </si>
  <si>
    <t>06/03/2016</t>
  </si>
  <si>
    <t>12/03/2016</t>
  </si>
  <si>
    <t>13/03/2016</t>
  </si>
  <si>
    <t>19/03/2016</t>
  </si>
  <si>
    <t>20/03/2016</t>
  </si>
  <si>
    <t>25/03/2016</t>
  </si>
  <si>
    <t>26/03/2016</t>
  </si>
  <si>
    <t>27/03/2016</t>
  </si>
  <si>
    <t>02/04/2016</t>
  </si>
  <si>
    <t>03/04/2016</t>
  </si>
  <si>
    <t>09/04/2016</t>
  </si>
  <si>
    <t>10/04/2016</t>
  </si>
  <si>
    <t>16/04/2016</t>
  </si>
  <si>
    <t>17/04/2016</t>
  </si>
  <si>
    <t>21/04/2016</t>
  </si>
  <si>
    <t>23/04/2016</t>
  </si>
  <si>
    <t>24/04/2016</t>
  </si>
  <si>
    <t>30/04/2016</t>
  </si>
  <si>
    <t>01/05/2016</t>
  </si>
  <si>
    <t>07/05/2016</t>
  </si>
  <si>
    <t>08/05/2016</t>
  </si>
  <si>
    <t>Data Atualização Gráfico:</t>
  </si>
  <si>
    <t>Atualização manual</t>
  </si>
  <si>
    <t>hoje</t>
  </si>
  <si>
    <t>AA</t>
  </si>
  <si>
    <t>AB</t>
  </si>
  <si>
    <t>AC</t>
  </si>
  <si>
    <t>AD</t>
  </si>
  <si>
    <t>AE</t>
  </si>
  <si>
    <t>AF</t>
  </si>
  <si>
    <t>RANKING TÍTULOS POR VALOR ALOCADO</t>
  </si>
  <si>
    <t>ORDEM</t>
  </si>
  <si>
    <t>Volatilidade Gráficos(Clique no Gráfico para  Atualizar)</t>
  </si>
  <si>
    <t>Tesouro Prefixado 2018 (LTN)-2016</t>
  </si>
  <si>
    <t>Arquivo utilizado até a data de 04/10/2016, uma vez que o STN somente disponizava os dados na página da internet e esta planilha fazia a leitura e atualização diária dos dados diretamente no site do STN</t>
  </si>
  <si>
    <t>Inutilizar guia Cotação_dia</t>
  </si>
  <si>
    <t>Buscar na fonte-STN data da última disponibilização de dados</t>
  </si>
  <si>
    <t>comparar com a última data de atualização e atualizar se for o caso</t>
  </si>
  <si>
    <t>Identificar títulos com compra cancelada</t>
  </si>
  <si>
    <t>EASYNVEST</t>
  </si>
  <si>
    <t>Atualizar valor títulos -ok</t>
  </si>
  <si>
    <t>Maior data site:</t>
  </si>
  <si>
    <t>Padrões dos dados</t>
  </si>
  <si>
    <t>Os datas oriundas das planilhas da STN tem como padrão vir como texto. Os valores vem como não texto</t>
  </si>
  <si>
    <t>Short Goal</t>
  </si>
  <si>
    <t>Long Goal</t>
  </si>
  <si>
    <t xml:space="preserve">Editar código leitura dados históricos </t>
  </si>
  <si>
    <t>Simplificar planilha</t>
  </si>
  <si>
    <t>Editar Eixo dos gráficos</t>
  </si>
  <si>
    <t>Ganho em R$</t>
  </si>
  <si>
    <t>Ganho %</t>
  </si>
  <si>
    <t>Investido</t>
  </si>
  <si>
    <t>4) Esta listagem não inclui os feriados municipais, eleições e o último dia do ano. O critério adotado foi o de indicar os feriados em que não há sensibilização das Reservas Bancárias.</t>
  </si>
  <si>
    <t>3) De acordo com a Resolução nº 2.596/99, no último dia útil do ano não haverá atendimento ao público.</t>
  </si>
  <si>
    <t>2) A lei nº 9.504/97 estabeleceu que, em ano eleitoral, o 1º turno das eleições será realizado no primeiro domingo de outubro; e o 2º turno, quando houver, no último domingo do referido mês.</t>
  </si>
  <si>
    <t>1) De acordo com a Resolução n º 2.516, a partir do ano 2000, a quinta-feira da Semana Santa foi considerada dia útil. Esta mesma Resolução dispensou as instituições financeiras do cumprimento do horário mínimo de funcionamento, desde que informem ao público.</t>
  </si>
  <si>
    <t>Fonte: ANBIMA</t>
  </si>
  <si>
    <t>Natal</t>
  </si>
  <si>
    <t>quarta-feira</t>
  </si>
  <si>
    <t>Proclamação da República</t>
  </si>
  <si>
    <t>terça-feira</t>
  </si>
  <si>
    <t>Finados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</si>
  <si>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</si>
  <si>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Independência do Brasil</t>
  </si>
  <si>
    <t>Corpus Christi</t>
  </si>
  <si>
    <t>quinta-feira</t>
  </si>
  <si>
    <t>Dia do Trabalho</t>
  </si>
  <si>
    <t>Tiradentes</t>
  </si>
  <si>
    <t>Paixão de Cristo</t>
  </si>
  <si>
    <t>sexta-feira</t>
  </si>
  <si>
    <t>Carnaval</t>
  </si>
  <si>
    <t>segunda-feira</t>
  </si>
  <si>
    <t>Confraternização Universal</t>
  </si>
  <si>
    <t>sábado</t>
  </si>
  <si>
    <t>domingo</t>
  </si>
  <si>
    <t>Feriado</t>
  </si>
  <si>
    <t>Dia da Semana</t>
  </si>
  <si>
    <t>Data</t>
  </si>
  <si>
    <t>Taxa Atual</t>
  </si>
  <si>
    <t>Dias úteis</t>
  </si>
  <si>
    <t>Rent Período</t>
  </si>
  <si>
    <t>Pergunta: Como funciona o fluxo de caixa de cada bônus?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</si>
  <si>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</si>
  <si>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Investigar: Estrutura a Termo das Taxas de Juros</t>
  </si>
  <si>
    <t>Completar: Planilha de Rentabilidade</t>
  </si>
  <si>
    <t xml:space="preserve">Ano-Base:  </t>
  </si>
  <si>
    <t>EASYNVEST/7136276</t>
  </si>
  <si>
    <t>EASYNVEST/7136252</t>
  </si>
  <si>
    <t>EASYNVEST/Protocolo nº 7136216</t>
  </si>
  <si>
    <t>Protocolo nº 7136201</t>
  </si>
  <si>
    <t>Protocolo nº 7078494</t>
  </si>
  <si>
    <t>Protocolo nº 7078471</t>
  </si>
  <si>
    <t>Protocolo nº 7078433</t>
  </si>
  <si>
    <t>Protocolo nº 7078419</t>
  </si>
  <si>
    <t>Protocolo nº 7219709</t>
  </si>
  <si>
    <t>Protocolo nº 7219643</t>
  </si>
  <si>
    <t>Protocolo nº 7219603</t>
  </si>
  <si>
    <t>Protocolo nº 7289903</t>
  </si>
  <si>
    <t>Protocolo nº 7366192</t>
  </si>
  <si>
    <t>Protocolo nº 7366208</t>
  </si>
  <si>
    <t>Protocolo nº 7366248</t>
  </si>
  <si>
    <t>Tesouro Prefixado 2020 (LTN)</t>
  </si>
  <si>
    <t>Tesouro Selic 2023 (LFT)</t>
  </si>
  <si>
    <t>Tesouro IPCA+ 2045 (NTNB Princ)</t>
  </si>
  <si>
    <t>E</t>
  </si>
  <si>
    <t>S</t>
  </si>
  <si>
    <t>Arquivo:LFT_2017</t>
  </si>
  <si>
    <t>LFT 010323</t>
  </si>
  <si>
    <t>LTN_2017</t>
  </si>
  <si>
    <t>LTN 010120</t>
  </si>
  <si>
    <t>NTN-C_2017</t>
  </si>
  <si>
    <t>NTN-C 010717</t>
  </si>
  <si>
    <t>NTN-C 010421</t>
  </si>
  <si>
    <t>NTN-C 010131</t>
  </si>
  <si>
    <t>NTN-B_2017</t>
  </si>
  <si>
    <t>NTN-B 150517</t>
  </si>
  <si>
    <t>NTN-B 150820</t>
  </si>
  <si>
    <t>NTN-B 150824</t>
  </si>
  <si>
    <t>NTN-B 150826</t>
  </si>
  <si>
    <t>NTN-B 150545</t>
  </si>
  <si>
    <t>NTN-B_Principal_2017</t>
  </si>
  <si>
    <t>NTN-B Principal 150545</t>
  </si>
  <si>
    <t>NTN-F_2017</t>
  </si>
  <si>
    <t>NTN-F 010121</t>
  </si>
  <si>
    <t>NTN-F 010123</t>
  </si>
  <si>
    <t>Data de vencimento</t>
  </si>
  <si>
    <t>Tesouro IGPM+ com Juros Semestrais 2017 (NTNC)</t>
  </si>
  <si>
    <t>Tesouro IGPM+ com Juros Semestrais 2021 (NTNC)</t>
  </si>
  <si>
    <t>Tesouro IGPM+ com Juros Semestrais 2031 (NTNC)</t>
  </si>
  <si>
    <t>Tesouro IPCA+ com Juros Semestrais 2017 (NTNB)</t>
  </si>
  <si>
    <t>Tesouro IPCA+ com Juros Semestrais 2020 (NTNB)</t>
  </si>
  <si>
    <t>Tesouro IPCA+ com Juros Semestrais 2024 (NTNB)</t>
  </si>
  <si>
    <t>Tesouro IPCA+ com Juros Semestrais 2026 (NTNB)</t>
  </si>
  <si>
    <t>Tesouro IPCA+ com Juros Semestrais 2045 (NTNB)</t>
  </si>
  <si>
    <t>Tesouro Prefixado com Juros Semestrais 2021 (NTNF)</t>
  </si>
  <si>
    <t>Tesouro Prefixado com Juros Semestrais 2023 (NTNF)</t>
  </si>
  <si>
    <t>Tesouro Selic 2017 (LFT)</t>
  </si>
  <si>
    <t>Site: https://tesourodireto.bmfbovespa.com.br/PortalInvestidor/bem-vindo.aspx</t>
  </si>
  <si>
    <t>Títulos públicos em negociação no Tesouro Direto(09/02/2017)</t>
  </si>
  <si>
    <t>Aba Correspondente</t>
  </si>
  <si>
    <t>Número aba do Arquivo excel disponibilizado pelo STN</t>
  </si>
  <si>
    <t>Nome do arquivo</t>
  </si>
  <si>
    <t>Adquirido</t>
  </si>
  <si>
    <t>Disponível p Compra</t>
  </si>
  <si>
    <t>Número total linhas a preencher:</t>
  </si>
  <si>
    <t>Taxa de Rendimento (% a.a.)</t>
  </si>
  <si>
    <t>Valor Mínimo</t>
  </si>
  <si>
    <t>Preço Unitário</t>
  </si>
  <si>
    <t>Indexados ao IPCA</t>
  </si>
  <si>
    <t>15/08/2024</t>
  </si>
  <si>
    <t>R$40,54</t>
  </si>
  <si>
    <t>R$2.027,41</t>
  </si>
  <si>
    <t>R$35,31</t>
  </si>
  <si>
    <t>R$1.177,27</t>
  </si>
  <si>
    <t>15/05/2045</t>
  </si>
  <si>
    <t>R$35,43</t>
  </si>
  <si>
    <t>R$708,77</t>
  </si>
  <si>
    <t>R$32,77</t>
  </si>
  <si>
    <t>R$3.277,45</t>
  </si>
  <si>
    <t>Prefixados</t>
  </si>
  <si>
    <t>R$30,33</t>
  </si>
  <si>
    <t>R$758,46</t>
  </si>
  <si>
    <t>R$33,51</t>
  </si>
  <si>
    <t>R$558,61</t>
  </si>
  <si>
    <t>R$39,86</t>
  </si>
  <si>
    <t>R$996,68</t>
  </si>
  <si>
    <t>Indexados à Taxa Selic</t>
  </si>
  <si>
    <t>R$85,40</t>
  </si>
  <si>
    <t>R$8.540,26</t>
  </si>
  <si>
    <t>Título Novo?</t>
  </si>
  <si>
    <t>Visualizar Valor?</t>
  </si>
  <si>
    <t>Mês Atual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</si>
  <si>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</si>
  <si>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</si>
  <si>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</si>
  <si>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</si>
  <si>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</si>
  <si>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</si>
  <si>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</si>
  <si>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</si>
  <si>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</si>
  <si>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</si>
  <si>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</si>
  <si>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</si>
  <si>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Fim de Mês</t>
  </si>
  <si>
    <t>Localização Dados</t>
  </si>
  <si>
    <t>Protocolo nº 7498739</t>
  </si>
  <si>
    <t>Protocolo nº 7498756</t>
  </si>
  <si>
    <t>Protocolo nº 7498793</t>
  </si>
  <si>
    <t>Protocolo nº 7528186</t>
  </si>
  <si>
    <t>Protocolo nº 7528206</t>
  </si>
  <si>
    <t>Protocolo nº 7528256</t>
  </si>
  <si>
    <t>Protocolo nº 7550086</t>
  </si>
  <si>
    <t>Protocolo nº 7849937</t>
  </si>
  <si>
    <t>Protocolo nº 7849959</t>
  </si>
  <si>
    <t>Protocolo nº 7850032</t>
  </si>
  <si>
    <t>05/05/2017</t>
  </si>
  <si>
    <t>Protocolo nº 8143813</t>
  </si>
  <si>
    <t>Protocolo nº 8143821</t>
  </si>
  <si>
    <t>Protocolo nº 8143839</t>
  </si>
  <si>
    <t>Protocolo nº 8143852</t>
  </si>
  <si>
    <t>Protocolo nº 8433926</t>
  </si>
  <si>
    <t>Protocolo nº 8433986</t>
  </si>
  <si>
    <t>Protocolo nº 8434059</t>
  </si>
  <si>
    <t>31/07/2017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</si>
</sst>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3" formatCode="_-* #,##0.00_-;\-* #,##0.00_-;_-* &quot;-&quot;??_-;_-@_-"/>
    <numFmt numFmtId="164" formatCode="#,##0.0"/>
    <numFmt numFmtId="165" formatCode="dd/mm/yyyy;@"/>
    <numFmt numFmtId="166" formatCode="&quot;R$ &quot;#,##0.00"/>
    <numFmt numFmtId="167" formatCode="mmm/yyyy"/>
    <numFmt numFmtId="168" formatCode="dd\ mmm\ yyyy"/>
    <numFmt numFmtId="169" formatCode="0.0%"/>
    <numFmt numFmtId="170" formatCode="0.0"/>
    <numFmt numFmtId="171" formatCode="0.000000000%"/>
    <numFmt numFmtId="172" formatCode="0.0000"/>
    <numFmt numFmtId="173" formatCode="&quot;R$&quot;\ #,##0.00"/>
    <numFmt numFmtId="174" formatCode="_-* #,##0_-;\-* #,##0_-;_-* &quot;-&quot;??_-;_-@_-"/>
    <numFmt numFmtId="175" formatCode="dd/mm/aaaa"/>
    <numFmt numFmtId="176" formatCode="_-* #,##0.000_-;\-* #,##0.000_-;_-* &quot;-&quot;??_-;_-@_-"/>
    <numFmt numFmtId="177" formatCode="dd/mm/yyyy"/>
  </numFmts>
  <fonts count="9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8"/>
      <color indexed="81"/>
      <name val="Tahoma"/>
      <family val="2"/>
    </font>
    <font>
      <sz val="9"/>
      <name val="Arial Narrow"/>
      <family val="2"/>
    </font>
    <font>
      <sz val="8"/>
      <color indexed="81"/>
      <name val="Tahoma"/>
      <family val="2"/>
    </font>
    <font>
      <sz val="9"/>
      <name val="Courier New"/>
      <family val="3"/>
    </font>
    <font>
      <b/>
      <sz val="9"/>
      <name val="Arial"/>
      <family val="2"/>
    </font>
    <font>
      <sz val="9"/>
      <name val="Arial"/>
      <family val="2"/>
    </font>
    <font>
      <b/>
      <i/>
      <sz val="9"/>
      <name val="Arial"/>
      <family val="2"/>
    </font>
    <font>
      <sz val="7"/>
      <name val="Arial"/>
      <family val="2"/>
    </font>
    <font>
      <i/>
      <sz val="7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22"/>
      <name val="Arial"/>
      <family val="2"/>
    </font>
    <font>
      <sz val="8"/>
      <name val="Arial"/>
      <family val="2"/>
    </font>
    <font>
      <sz val="10"/>
      <name val="Courier New"/>
      <family val="3"/>
    </font>
    <font>
      <sz val="9"/>
      <name val="Calibri"/>
      <family val="2"/>
    </font>
    <font>
      <b/>
      <sz val="9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u/>
      <sz val="9"/>
      <name val="Arial"/>
      <family val="2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7"/>
      <name val="Calibri"/>
      <family val="2"/>
      <scheme val="minor"/>
    </font>
    <font>
      <b/>
      <sz val="11"/>
      <name val="Calibri"/>
      <family val="2"/>
      <scheme val="minor"/>
    </font>
    <font>
      <b/>
      <i/>
      <sz val="9"/>
      <name val="Calibri"/>
      <family val="2"/>
      <scheme val="minor"/>
    </font>
    <font>
      <u/>
      <sz val="10"/>
      <color theme="10"/>
      <name val="Calibri"/>
      <family val="2"/>
      <scheme val="minor"/>
    </font>
    <font>
      <i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6"/>
      <color theme="6" tint="-0.249977111117893"/>
      <name val="Calibri"/>
      <family val="2"/>
      <scheme val="minor"/>
    </font>
    <font>
      <i/>
      <sz val="6"/>
      <color theme="0"/>
      <name val="Calibri"/>
      <family val="2"/>
      <scheme val="minor"/>
    </font>
    <font>
      <i/>
      <sz val="6"/>
      <color theme="0"/>
      <name val="Arial"/>
      <family val="2"/>
    </font>
    <font>
      <sz val="11"/>
      <name val="Calibri"/>
      <family val="2"/>
      <scheme val="minor"/>
    </font>
    <font>
      <sz val="7"/>
      <color theme="0" tint="-0.14996795556505021"/>
      <name val="Calibri"/>
      <family val="2"/>
      <scheme val="minor"/>
    </font>
    <font>
      <sz val="10"/>
      <color theme="0" tint="-0.14996795556505021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color rgb="FF00B0F0"/>
      <name val="Courier New"/>
      <family val="3"/>
    </font>
    <font>
      <u/>
      <sz val="9"/>
      <color rgb="FF00B0F0"/>
      <name val="Courier New"/>
      <family val="3"/>
    </font>
    <font>
      <sz val="10"/>
      <color rgb="FF000000"/>
      <name val="Arial"/>
      <family val="2"/>
    </font>
    <font>
      <sz val="9"/>
      <color rgb="FFFF0000"/>
      <name val="Courier New"/>
      <family val="3"/>
    </font>
    <font>
      <sz val="9"/>
      <color rgb="FF333333"/>
      <name val="Arial"/>
      <family val="2"/>
    </font>
    <font>
      <sz val="10"/>
      <name val="Arial"/>
      <family val="2"/>
    </font>
    <font>
      <b/>
      <sz val="9"/>
      <color indexed="81"/>
      <name val="Segoe UI"/>
      <family val="2"/>
    </font>
    <font>
      <b/>
      <sz val="15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9"/>
      <color indexed="81"/>
      <name val="Segoe UI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color rgb="FFFA7D00"/>
      <name val="Calibri"/>
      <family val="2"/>
      <scheme val="minor"/>
    </font>
    <font>
      <sz val="9"/>
      <color rgb="FF2CA443"/>
      <name val="Arial"/>
      <family val="2"/>
    </font>
    <font>
      <sz val="12"/>
      <name val="Wingdings"/>
      <charset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9"/>
      <color theme="9" tint="-0.249977111117893"/>
      <name val="Arial"/>
      <family val="2"/>
    </font>
    <font>
      <b/>
      <sz val="10"/>
      <color theme="9" tint="-0.249977111117893"/>
      <name val="Arial"/>
      <family val="2"/>
    </font>
    <font>
      <b/>
      <sz val="12"/>
      <color theme="1"/>
      <name val="Calibri"/>
      <family val="2"/>
      <scheme val="minor"/>
    </font>
    <font>
      <b/>
      <sz val="24"/>
      <color theme="9" tint="-0.249977111117893"/>
      <name val="Arial"/>
      <family val="2"/>
    </font>
    <font>
      <b/>
      <sz val="20"/>
      <color theme="9" tint="-0.249977111117893"/>
      <name val="Arial"/>
      <family val="2"/>
    </font>
    <font>
      <b/>
      <sz val="22"/>
      <color theme="9" tint="-0.249977111117893"/>
      <name val="Arial"/>
      <family val="2"/>
    </font>
    <font>
      <b/>
      <sz val="28"/>
      <color theme="9" tint="-0.249977111117893"/>
      <name val="Arial"/>
      <family val="2"/>
    </font>
    <font>
      <b/>
      <sz val="30"/>
      <color theme="9" tint="-0.249977111117893"/>
      <name val="Arial"/>
      <family val="2"/>
    </font>
    <font>
      <b/>
      <sz val="27"/>
      <color theme="9" tint="-0.249977111117893"/>
      <name val="Arial"/>
      <family val="2"/>
    </font>
    <font>
      <b/>
      <sz val="25"/>
      <color theme="9" tint="-0.249977111117893"/>
      <name val="Arial"/>
      <family val="2"/>
    </font>
    <font>
      <b/>
      <sz val="23"/>
      <color theme="9" tint="-0.249977111117893"/>
      <name val="Arial"/>
      <family val="2"/>
    </font>
    <font>
      <b/>
      <sz val="21"/>
      <color theme="9" tint="-0.249977111117893"/>
      <name val="Arial"/>
      <family val="2"/>
    </font>
    <font>
      <b/>
      <sz val="19"/>
      <color theme="9" tint="-0.249977111117893"/>
      <name val="Arial"/>
      <family val="2"/>
    </font>
    <font>
      <sz val="12"/>
      <color rgb="FF2CA443"/>
      <name val="Arial"/>
      <family val="2"/>
    </font>
    <font>
      <b/>
      <sz val="8"/>
      <color theme="1"/>
      <name val="Calibri"/>
      <family val="2"/>
      <scheme val="minor"/>
    </font>
    <font>
      <u/>
      <sz val="10"/>
      <name val="Arial"/>
      <family val="2"/>
    </font>
    <font>
      <b/>
      <sz val="14"/>
      <name val="Calibri"/>
      <family val="2"/>
      <scheme val="minor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1"/>
      <color rgb="FFFA7D00"/>
      <name val="Calibri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vertAlign val="superscript"/>
      <sz val="9"/>
      <color indexed="8"/>
      <name val="Arial"/>
      <family val="2"/>
    </font>
    <font>
      <b/>
      <u/>
      <sz val="9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gray0625"/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0.14999847407452621"/>
        <bgColor theme="4" tint="0.59999389629810485"/>
      </patternFill>
    </fill>
    <fill>
      <gradientFill degree="180">
        <stop position="0">
          <color theme="0"/>
        </stop>
        <stop position="1">
          <color theme="0"/>
        </stop>
      </gradientFill>
    </fill>
    <fill>
      <patternFill patternType="solid">
        <fgColor rgb="FFF2F2F2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55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16">
    <xf numFmtId="0" fontId="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17" fillId="0" borderId="0"/>
    <xf numFmtId="9" fontId="18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55" fillId="0" borderId="0" applyFont="0" applyFill="0" applyBorder="0" applyAlignment="0" applyProtection="0"/>
    <xf numFmtId="0" fontId="57" fillId="0" borderId="24" applyNumberFormat="0" applyFill="0" applyAlignment="0" applyProtection="0"/>
    <xf numFmtId="0" fontId="58" fillId="0" borderId="25" applyNumberFormat="0" applyFill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60" fillId="20" borderId="28" applyNumberFormat="0" applyFont="0" applyAlignment="0" applyProtection="0"/>
    <xf numFmtId="0" fontId="68" fillId="0" borderId="0" applyNumberFormat="0" applyFill="0" applyBorder="0" applyAlignment="0" applyProtection="0"/>
    <xf numFmtId="0" fontId="88" fillId="25" borderId="46" applyNumberFormat="0" applyAlignment="0" applyProtection="0"/>
  </cellStyleXfs>
  <cellXfs count="922">
    <xf numFmtId="0" fontId="0" fillId="0" borderId="0" xfId="0"/>
    <xf numFmtId="0" fontId="7" fillId="0" borderId="0" xfId="0" applyFont="1"/>
    <xf numFmtId="164" fontId="9" fillId="0" borderId="0" xfId="0" applyNumberFormat="1" applyFont="1"/>
    <xf numFmtId="166" fontId="9" fillId="0" borderId="0" xfId="0" applyNumberFormat="1" applyFont="1"/>
    <xf numFmtId="165" fontId="9" fillId="0" borderId="0" xfId="0" applyNumberFormat="1" applyFont="1"/>
    <xf numFmtId="4" fontId="9" fillId="0" borderId="0" xfId="0" applyNumberFormat="1" applyFont="1"/>
    <xf numFmtId="0" fontId="10" fillId="0" borderId="0" xfId="0" applyFont="1"/>
    <xf numFmtId="0" fontId="11" fillId="0" borderId="0" xfId="0" applyFont="1"/>
    <xf numFmtId="14" fontId="11" fillId="0" borderId="0" xfId="0" applyNumberFormat="1" applyFont="1"/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 wrapText="1"/>
    </xf>
    <xf numFmtId="165" fontId="11" fillId="0" borderId="0" xfId="0" applyNumberFormat="1" applyFont="1"/>
    <xf numFmtId="164" fontId="11" fillId="0" borderId="0" xfId="0" applyNumberFormat="1" applyFont="1"/>
    <xf numFmtId="166" fontId="11" fillId="0" borderId="0" xfId="0" applyNumberFormat="1" applyFont="1"/>
    <xf numFmtId="14" fontId="13" fillId="0" borderId="0" xfId="0" applyNumberFormat="1" applyFont="1" applyAlignment="1">
      <alignment horizontal="center" vertical="center"/>
    </xf>
    <xf numFmtId="0" fontId="14" fillId="0" borderId="0" xfId="0" applyFont="1"/>
    <xf numFmtId="0" fontId="13" fillId="0" borderId="0" xfId="0" applyFont="1"/>
    <xf numFmtId="0" fontId="15" fillId="2" borderId="1" xfId="0" applyFont="1" applyFill="1" applyBorder="1"/>
    <xf numFmtId="0" fontId="16" fillId="2" borderId="1" xfId="0" applyFont="1" applyFill="1" applyBorder="1"/>
    <xf numFmtId="0" fontId="16" fillId="0" borderId="0" xfId="0" applyFont="1"/>
    <xf numFmtId="0" fontId="10" fillId="3" borderId="2" xfId="0" applyFont="1" applyFill="1" applyBorder="1" applyAlignment="1">
      <alignment horizontal="center" vertical="center"/>
    </xf>
    <xf numFmtId="169" fontId="11" fillId="0" borderId="0" xfId="0" applyNumberFormat="1" applyFont="1"/>
    <xf numFmtId="0" fontId="19" fillId="0" borderId="0" xfId="0" applyFont="1"/>
    <xf numFmtId="0" fontId="0" fillId="2" borderId="0" xfId="0" applyFill="1"/>
    <xf numFmtId="0" fontId="11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17" fillId="0" borderId="0" xfId="2"/>
    <xf numFmtId="0" fontId="30" fillId="2" borderId="1" xfId="0" applyFont="1" applyFill="1" applyBorder="1"/>
    <xf numFmtId="0" fontId="31" fillId="2" borderId="1" xfId="0" applyFont="1" applyFill="1" applyBorder="1"/>
    <xf numFmtId="0" fontId="32" fillId="0" borderId="0" xfId="0" applyFont="1"/>
    <xf numFmtId="0" fontId="33" fillId="0" borderId="0" xfId="0" applyFont="1"/>
    <xf numFmtId="165" fontId="33" fillId="0" borderId="0" xfId="0" applyNumberFormat="1" applyFont="1"/>
    <xf numFmtId="0" fontId="34" fillId="0" borderId="0" xfId="0" applyFont="1"/>
    <xf numFmtId="0" fontId="32" fillId="0" borderId="0" xfId="0" applyFont="1" applyAlignment="1">
      <alignment horizontal="center" vertical="center"/>
    </xf>
    <xf numFmtId="0" fontId="35" fillId="4" borderId="2" xfId="0" applyFont="1" applyFill="1" applyBorder="1" applyAlignment="1">
      <alignment horizontal="center" vertical="center"/>
    </xf>
    <xf numFmtId="0" fontId="36" fillId="0" borderId="0" xfId="0" applyFont="1"/>
    <xf numFmtId="166" fontId="36" fillId="0" borderId="0" xfId="0" applyNumberFormat="1" applyFont="1"/>
    <xf numFmtId="166" fontId="33" fillId="0" borderId="0" xfId="0" applyNumberFormat="1" applyFont="1"/>
    <xf numFmtId="0" fontId="32" fillId="0" borderId="0" xfId="0" applyFont="1" applyAlignment="1">
      <alignment horizontal="center" vertical="center" wrapText="1"/>
    </xf>
    <xf numFmtId="14" fontId="33" fillId="0" borderId="0" xfId="0" applyNumberFormat="1" applyFont="1"/>
    <xf numFmtId="0" fontId="33" fillId="0" borderId="0" xfId="0" applyFont="1" applyAlignment="1">
      <alignment horizontal="center"/>
    </xf>
    <xf numFmtId="49" fontId="33" fillId="0" borderId="0" xfId="0" applyNumberFormat="1" applyFont="1"/>
    <xf numFmtId="0" fontId="33" fillId="2" borderId="3" xfId="0" applyFont="1" applyFill="1" applyBorder="1"/>
    <xf numFmtId="0" fontId="33" fillId="2" borderId="4" xfId="0" applyFont="1" applyFill="1" applyBorder="1"/>
    <xf numFmtId="4" fontId="33" fillId="0" borderId="0" xfId="0" applyNumberFormat="1" applyFont="1"/>
    <xf numFmtId="0" fontId="33" fillId="0" borderId="12" xfId="0" applyFont="1" applyBorder="1"/>
    <xf numFmtId="167" fontId="32" fillId="5" borderId="12" xfId="0" applyNumberFormat="1" applyFont="1" applyFill="1" applyBorder="1" applyAlignment="1">
      <alignment horizontal="center" vertical="center"/>
    </xf>
    <xf numFmtId="4" fontId="33" fillId="0" borderId="12" xfId="0" applyNumberFormat="1" applyFont="1" applyBorder="1"/>
    <xf numFmtId="169" fontId="33" fillId="0" borderId="12" xfId="0" applyNumberFormat="1" applyFont="1" applyBorder="1"/>
    <xf numFmtId="0" fontId="32" fillId="0" borderId="12" xfId="0" applyFont="1" applyBorder="1" applyAlignment="1">
      <alignment horizontal="center"/>
    </xf>
    <xf numFmtId="0" fontId="32" fillId="5" borderId="1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/>
    </xf>
    <xf numFmtId="165" fontId="9" fillId="6" borderId="2" xfId="0" applyNumberFormat="1" applyFont="1" applyFill="1" applyBorder="1" applyAlignment="1">
      <alignment horizontal="center"/>
    </xf>
    <xf numFmtId="0" fontId="37" fillId="0" borderId="0" xfId="1" applyFont="1" applyAlignment="1" applyProtection="1"/>
    <xf numFmtId="0" fontId="31" fillId="2" borderId="1" xfId="0" applyFont="1" applyFill="1" applyBorder="1" applyAlignment="1">
      <alignment horizontal="right"/>
    </xf>
    <xf numFmtId="165" fontId="36" fillId="0" borderId="0" xfId="0" applyNumberFormat="1" applyFont="1"/>
    <xf numFmtId="164" fontId="36" fillId="0" borderId="0" xfId="0" applyNumberFormat="1" applyFont="1"/>
    <xf numFmtId="0" fontId="36" fillId="0" borderId="0" xfId="0" applyFont="1" applyAlignment="1">
      <alignment horizontal="right"/>
    </xf>
    <xf numFmtId="164" fontId="33" fillId="0" borderId="0" xfId="0" applyNumberFormat="1" applyFont="1"/>
    <xf numFmtId="0" fontId="33" fillId="0" borderId="0" xfId="0" applyFont="1" applyAlignment="1">
      <alignment horizontal="right"/>
    </xf>
    <xf numFmtId="164" fontId="34" fillId="0" borderId="0" xfId="0" applyNumberFormat="1" applyFont="1"/>
    <xf numFmtId="166" fontId="34" fillId="0" borderId="0" xfId="0" applyNumberFormat="1" applyFont="1"/>
    <xf numFmtId="0" fontId="34" fillId="0" borderId="0" xfId="0" applyFont="1" applyAlignment="1">
      <alignment horizontal="right"/>
    </xf>
    <xf numFmtId="165" fontId="32" fillId="4" borderId="2" xfId="0" applyNumberFormat="1" applyFont="1" applyFill="1" applyBorder="1" applyAlignment="1">
      <alignment horizontal="center" vertical="center" wrapText="1"/>
    </xf>
    <xf numFmtId="164" fontId="32" fillId="4" borderId="2" xfId="0" applyNumberFormat="1" applyFont="1" applyFill="1" applyBorder="1" applyAlignment="1">
      <alignment horizontal="center" vertical="center" wrapText="1"/>
    </xf>
    <xf numFmtId="166" fontId="33" fillId="4" borderId="2" xfId="0" applyNumberFormat="1" applyFont="1" applyFill="1" applyBorder="1" applyAlignment="1">
      <alignment horizontal="center" vertical="center" wrapText="1"/>
    </xf>
    <xf numFmtId="0" fontId="33" fillId="4" borderId="2" xfId="0" applyFont="1" applyFill="1" applyBorder="1" applyAlignment="1">
      <alignment horizontal="right" vertical="center" wrapText="1"/>
    </xf>
    <xf numFmtId="0" fontId="33" fillId="4" borderId="2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2" fontId="33" fillId="0" borderId="0" xfId="0" applyNumberFormat="1" applyFont="1"/>
    <xf numFmtId="14" fontId="34" fillId="0" borderId="0" xfId="0" applyNumberFormat="1" applyFont="1" applyAlignment="1">
      <alignment horizontal="center" vertical="center"/>
    </xf>
    <xf numFmtId="0" fontId="33" fillId="2" borderId="5" xfId="0" applyFont="1" applyFill="1" applyBorder="1"/>
    <xf numFmtId="0" fontId="33" fillId="2" borderId="6" xfId="0" applyFont="1" applyFill="1" applyBorder="1"/>
    <xf numFmtId="0" fontId="33" fillId="2" borderId="0" xfId="0" applyFont="1" applyFill="1" applyBorder="1"/>
    <xf numFmtId="168" fontId="33" fillId="2" borderId="0" xfId="0" applyNumberFormat="1" applyFont="1" applyFill="1" applyBorder="1" applyAlignment="1">
      <alignment horizontal="left"/>
    </xf>
    <xf numFmtId="0" fontId="38" fillId="0" borderId="0" xfId="0" applyFont="1"/>
    <xf numFmtId="0" fontId="32" fillId="3" borderId="2" xfId="0" applyFont="1" applyFill="1" applyBorder="1" applyAlignment="1">
      <alignment horizontal="center"/>
    </xf>
    <xf numFmtId="0" fontId="39" fillId="0" borderId="0" xfId="0" applyFont="1"/>
    <xf numFmtId="0" fontId="40" fillId="0" borderId="0" xfId="2" applyFont="1"/>
    <xf numFmtId="0" fontId="39" fillId="0" borderId="0" xfId="2" applyFont="1"/>
    <xf numFmtId="170" fontId="33" fillId="0" borderId="12" xfId="0" applyNumberFormat="1" applyFont="1" applyBorder="1"/>
    <xf numFmtId="164" fontId="33" fillId="0" borderId="12" xfId="0" applyNumberFormat="1" applyFont="1" applyBorder="1"/>
    <xf numFmtId="14" fontId="32" fillId="0" borderId="12" xfId="0" applyNumberFormat="1" applyFont="1" applyBorder="1" applyAlignment="1">
      <alignment horizontal="center" vertical="center"/>
    </xf>
    <xf numFmtId="4" fontId="22" fillId="0" borderId="12" xfId="0" applyNumberFormat="1" applyFont="1" applyBorder="1"/>
    <xf numFmtId="0" fontId="22" fillId="0" borderId="12" xfId="0" applyFont="1" applyBorder="1"/>
    <xf numFmtId="0" fontId="23" fillId="0" borderId="12" xfId="0" applyFont="1" applyBorder="1" applyAlignment="1">
      <alignment horizontal="center"/>
    </xf>
    <xf numFmtId="14" fontId="34" fillId="0" borderId="12" xfId="0" applyNumberFormat="1" applyFont="1" applyBorder="1" applyAlignment="1">
      <alignment horizontal="right" vertical="center"/>
    </xf>
    <xf numFmtId="14" fontId="34" fillId="0" borderId="12" xfId="0" applyNumberFormat="1" applyFont="1" applyBorder="1" applyAlignment="1">
      <alignment horizontal="center" vertical="center"/>
    </xf>
    <xf numFmtId="169" fontId="23" fillId="0" borderId="12" xfId="0" applyNumberFormat="1" applyFont="1" applyBorder="1" applyAlignment="1">
      <alignment horizontal="center"/>
    </xf>
    <xf numFmtId="10" fontId="22" fillId="0" borderId="12" xfId="0" applyNumberFormat="1" applyFont="1" applyBorder="1"/>
    <xf numFmtId="2" fontId="32" fillId="5" borderId="12" xfId="0" applyNumberFormat="1" applyFont="1" applyFill="1" applyBorder="1" applyAlignment="1">
      <alignment horizontal="center" vertical="center"/>
    </xf>
    <xf numFmtId="22" fontId="33" fillId="2" borderId="7" xfId="0" applyNumberFormat="1" applyFont="1" applyFill="1" applyBorder="1"/>
    <xf numFmtId="168" fontId="33" fillId="2" borderId="4" xfId="0" applyNumberFormat="1" applyFont="1" applyFill="1" applyBorder="1" applyAlignment="1">
      <alignment horizontal="left"/>
    </xf>
    <xf numFmtId="0" fontId="41" fillId="2" borderId="4" xfId="0" applyFont="1" applyFill="1" applyBorder="1" applyAlignment="1">
      <alignment horizontal="right"/>
    </xf>
    <xf numFmtId="0" fontId="33" fillId="2" borderId="8" xfId="0" applyFont="1" applyFill="1" applyBorder="1"/>
    <xf numFmtId="22" fontId="33" fillId="0" borderId="0" xfId="0" applyNumberFormat="1" applyFont="1"/>
    <xf numFmtId="0" fontId="32" fillId="5" borderId="12" xfId="0" applyFont="1" applyFill="1" applyBorder="1" applyAlignment="1">
      <alignment horizontal="center" vertical="center" wrapText="1"/>
    </xf>
    <xf numFmtId="0" fontId="42" fillId="7" borderId="0" xfId="0" applyFont="1" applyFill="1"/>
    <xf numFmtId="4" fontId="42" fillId="7" borderId="0" xfId="0" applyNumberFormat="1" applyFont="1" applyFill="1"/>
    <xf numFmtId="0" fontId="43" fillId="7" borderId="0" xfId="0" applyFont="1" applyFill="1"/>
    <xf numFmtId="14" fontId="43" fillId="7" borderId="0" xfId="0" applyNumberFormat="1" applyFont="1" applyFill="1" applyAlignment="1">
      <alignment horizontal="center" vertical="center"/>
    </xf>
    <xf numFmtId="49" fontId="32" fillId="8" borderId="12" xfId="0" applyNumberFormat="1" applyFont="1" applyFill="1" applyBorder="1"/>
    <xf numFmtId="4" fontId="32" fillId="8" borderId="12" xfId="0" applyNumberFormat="1" applyFont="1" applyFill="1" applyBorder="1"/>
    <xf numFmtId="169" fontId="33" fillId="0" borderId="13" xfId="0" applyNumberFormat="1" applyFont="1" applyFill="1" applyBorder="1" applyAlignment="1">
      <alignment horizontal="center" vertical="center"/>
    </xf>
    <xf numFmtId="169" fontId="33" fillId="0" borderId="12" xfId="0" applyNumberFormat="1" applyFont="1" applyFill="1" applyBorder="1" applyAlignment="1">
      <alignment horizontal="center" vertical="center"/>
    </xf>
    <xf numFmtId="0" fontId="44" fillId="0" borderId="0" xfId="0" applyFont="1"/>
    <xf numFmtId="0" fontId="35" fillId="0" borderId="0" xfId="0" applyFont="1"/>
    <xf numFmtId="10" fontId="9" fillId="6" borderId="2" xfId="0" applyNumberFormat="1" applyFont="1" applyFill="1" applyBorder="1" applyAlignment="1">
      <alignment horizontal="center"/>
    </xf>
    <xf numFmtId="4" fontId="9" fillId="6" borderId="2" xfId="0" applyNumberFormat="1" applyFont="1" applyFill="1" applyBorder="1" applyAlignment="1">
      <alignment horizontal="center"/>
    </xf>
    <xf numFmtId="2" fontId="11" fillId="0" borderId="0" xfId="0" applyNumberFormat="1" applyFont="1"/>
    <xf numFmtId="171" fontId="11" fillId="0" borderId="0" xfId="0" applyNumberFormat="1" applyFont="1"/>
    <xf numFmtId="14" fontId="31" fillId="2" borderId="1" xfId="0" applyNumberFormat="1" applyFont="1" applyFill="1" applyBorder="1"/>
    <xf numFmtId="0" fontId="0" fillId="9" borderId="0" xfId="0" applyFill="1"/>
    <xf numFmtId="0" fontId="19" fillId="9" borderId="0" xfId="0" applyFont="1" applyFill="1"/>
    <xf numFmtId="2" fontId="19" fillId="9" borderId="0" xfId="0" applyNumberFormat="1" applyFont="1" applyFill="1"/>
    <xf numFmtId="0" fontId="17" fillId="9" borderId="0" xfId="0" applyFont="1" applyFill="1"/>
    <xf numFmtId="0" fontId="32" fillId="0" borderId="9" xfId="0" applyFont="1" applyBorder="1" applyAlignment="1">
      <alignment horizontal="center" vertical="center" wrapText="1"/>
    </xf>
    <xf numFmtId="167" fontId="32" fillId="0" borderId="9" xfId="0" applyNumberFormat="1" applyFont="1" applyBorder="1" applyAlignment="1">
      <alignment horizontal="center" vertical="center"/>
    </xf>
    <xf numFmtId="14" fontId="34" fillId="0" borderId="9" xfId="0" applyNumberFormat="1" applyFont="1" applyBorder="1" applyAlignment="1">
      <alignment horizontal="center" vertical="center"/>
    </xf>
    <xf numFmtId="14" fontId="45" fillId="0" borderId="9" xfId="0" applyNumberFormat="1" applyFont="1" applyBorder="1" applyAlignment="1">
      <alignment horizontal="center" vertical="center"/>
    </xf>
    <xf numFmtId="0" fontId="39" fillId="2" borderId="9" xfId="0" applyFont="1" applyFill="1" applyBorder="1"/>
    <xf numFmtId="0" fontId="46" fillId="2" borderId="9" xfId="0" applyFont="1" applyFill="1" applyBorder="1"/>
    <xf numFmtId="169" fontId="46" fillId="2" borderId="9" xfId="0" applyNumberFormat="1" applyFont="1" applyFill="1" applyBorder="1"/>
    <xf numFmtId="0" fontId="47" fillId="0" borderId="9" xfId="0" applyFont="1" applyBorder="1"/>
    <xf numFmtId="2" fontId="46" fillId="0" borderId="9" xfId="0" applyNumberFormat="1" applyFont="1" applyBorder="1"/>
    <xf numFmtId="4" fontId="46" fillId="0" borderId="9" xfId="0" applyNumberFormat="1" applyFont="1" applyBorder="1"/>
    <xf numFmtId="0" fontId="0" fillId="0" borderId="9" xfId="0" applyBorder="1"/>
    <xf numFmtId="0" fontId="46" fillId="0" borderId="9" xfId="0" applyFont="1" applyBorder="1"/>
    <xf numFmtId="14" fontId="48" fillId="0" borderId="0" xfId="0" applyNumberFormat="1" applyFont="1"/>
    <xf numFmtId="0" fontId="48" fillId="0" borderId="0" xfId="2" applyFont="1"/>
    <xf numFmtId="14" fontId="48" fillId="0" borderId="0" xfId="2" applyNumberFormat="1" applyFont="1"/>
    <xf numFmtId="10" fontId="33" fillId="0" borderId="0" xfId="0" applyNumberFormat="1" applyFont="1"/>
    <xf numFmtId="0" fontId="30" fillId="0" borderId="0" xfId="2" applyFont="1"/>
    <xf numFmtId="0" fontId="31" fillId="0" borderId="0" xfId="2" applyFont="1"/>
    <xf numFmtId="0" fontId="16" fillId="0" borderId="0" xfId="2" applyFont="1"/>
    <xf numFmtId="0" fontId="26" fillId="0" borderId="0" xfId="2" applyFont="1"/>
    <xf numFmtId="10" fontId="17" fillId="0" borderId="0" xfId="2" applyNumberFormat="1"/>
    <xf numFmtId="0" fontId="11" fillId="0" borderId="0" xfId="2" applyFont="1" applyAlignment="1">
      <alignment horizontal="center"/>
    </xf>
    <xf numFmtId="0" fontId="49" fillId="2" borderId="9" xfId="0" applyFont="1" applyFill="1" applyBorder="1"/>
    <xf numFmtId="0" fontId="20" fillId="0" borderId="0" xfId="0" applyFont="1"/>
    <xf numFmtId="0" fontId="32" fillId="4" borderId="2" xfId="0" applyFont="1" applyFill="1" applyBorder="1" applyAlignment="1">
      <alignment horizontal="center" vertical="center"/>
    </xf>
    <xf numFmtId="0" fontId="27" fillId="0" borderId="0" xfId="0" applyFont="1"/>
    <xf numFmtId="2" fontId="33" fillId="0" borderId="12" xfId="0" applyNumberFormat="1" applyFont="1" applyBorder="1"/>
    <xf numFmtId="0" fontId="0" fillId="0" borderId="10" xfId="0" applyBorder="1" applyAlignment="1">
      <alignment horizontal="center" vertical="center" wrapText="1"/>
    </xf>
    <xf numFmtId="4" fontId="28" fillId="0" borderId="0" xfId="0" applyNumberFormat="1" applyFont="1" applyFill="1" applyBorder="1" applyAlignment="1" applyProtection="1"/>
    <xf numFmtId="0" fontId="0" fillId="0" borderId="0" xfId="0" applyFill="1" applyBorder="1" applyAlignment="1">
      <alignment horizontal="center" vertical="center" wrapText="1"/>
    </xf>
    <xf numFmtId="10" fontId="0" fillId="0" borderId="10" xfId="3" applyNumberFormat="1" applyFont="1" applyBorder="1" applyAlignment="1">
      <alignment horizontal="center" vertical="center" wrapText="1"/>
    </xf>
    <xf numFmtId="10" fontId="0" fillId="0" borderId="0" xfId="3" applyNumberFormat="1" applyFont="1"/>
    <xf numFmtId="10" fontId="0" fillId="0" borderId="0" xfId="3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17" fillId="0" borderId="0" xfId="0" applyFont="1"/>
    <xf numFmtId="10" fontId="0" fillId="0" borderId="11" xfId="3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29" fillId="0" borderId="0" xfId="1" applyAlignment="1" applyProtection="1"/>
    <xf numFmtId="172" fontId="0" fillId="0" borderId="0" xfId="0" applyNumberFormat="1"/>
    <xf numFmtId="10" fontId="17" fillId="0" borderId="0" xfId="3" applyNumberFormat="1" applyFont="1"/>
    <xf numFmtId="165" fontId="50" fillId="6" borderId="2" xfId="0" applyNumberFormat="1" applyFont="1" applyFill="1" applyBorder="1" applyAlignment="1">
      <alignment horizontal="center"/>
    </xf>
    <xf numFmtId="0" fontId="50" fillId="6" borderId="2" xfId="0" applyFont="1" applyFill="1" applyBorder="1" applyAlignment="1">
      <alignment horizontal="center"/>
    </xf>
    <xf numFmtId="4" fontId="50" fillId="6" borderId="2" xfId="0" applyNumberFormat="1" applyFont="1" applyFill="1" applyBorder="1" applyAlignment="1">
      <alignment horizontal="center"/>
    </xf>
    <xf numFmtId="0" fontId="51" fillId="6" borderId="2" xfId="0" applyFont="1" applyFill="1" applyBorder="1" applyAlignment="1">
      <alignment horizontal="center"/>
    </xf>
    <xf numFmtId="10" fontId="50" fillId="6" borderId="2" xfId="0" applyNumberFormat="1" applyFont="1" applyFill="1" applyBorder="1" applyAlignment="1">
      <alignment horizontal="center"/>
    </xf>
    <xf numFmtId="0" fontId="0" fillId="0" borderId="0" xfId="0"/>
    <xf numFmtId="10" fontId="0" fillId="0" borderId="0" xfId="0" applyNumberFormat="1"/>
    <xf numFmtId="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68" fontId="11" fillId="0" borderId="0" xfId="0" applyNumberFormat="1" applyFont="1"/>
    <xf numFmtId="165" fontId="53" fillId="6" borderId="2" xfId="0" applyNumberFormat="1" applyFont="1" applyFill="1" applyBorder="1" applyAlignment="1">
      <alignment horizontal="center"/>
    </xf>
    <xf numFmtId="0" fontId="53" fillId="6" borderId="2" xfId="0" applyFont="1" applyFill="1" applyBorder="1" applyAlignment="1">
      <alignment horizontal="center"/>
    </xf>
    <xf numFmtId="4" fontId="53" fillId="6" borderId="2" xfId="0" applyNumberFormat="1" applyFont="1" applyFill="1" applyBorder="1" applyAlignment="1">
      <alignment horizontal="center"/>
    </xf>
    <xf numFmtId="17" fontId="11" fillId="0" borderId="0" xfId="0" applyNumberFormat="1" applyFont="1"/>
    <xf numFmtId="14" fontId="11" fillId="0" borderId="0" xfId="0" applyNumberFormat="1" applyFont="1" applyAlignment="1">
      <alignment horizontal="center"/>
    </xf>
    <xf numFmtId="0" fontId="0" fillId="0" borderId="0" xfId="0"/>
    <xf numFmtId="17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/>
    <xf numFmtId="10" fontId="22" fillId="0" borderId="12" xfId="3" applyNumberFormat="1" applyFont="1" applyBorder="1"/>
    <xf numFmtId="168" fontId="33" fillId="0" borderId="0" xfId="0" applyNumberFormat="1" applyFont="1" applyFill="1" applyBorder="1" applyAlignment="1">
      <alignment horizontal="left"/>
    </xf>
    <xf numFmtId="4" fontId="32" fillId="0" borderId="12" xfId="0" applyNumberFormat="1" applyFont="1" applyFill="1" applyBorder="1"/>
    <xf numFmtId="10" fontId="11" fillId="0" borderId="0" xfId="3" applyNumberFormat="1" applyFont="1"/>
    <xf numFmtId="4" fontId="11" fillId="0" borderId="0" xfId="0" applyNumberFormat="1" applyFont="1"/>
    <xf numFmtId="4" fontId="32" fillId="0" borderId="13" xfId="0" applyNumberFormat="1" applyFont="1" applyFill="1" applyBorder="1"/>
    <xf numFmtId="0" fontId="11" fillId="0" borderId="17" xfId="0" applyFont="1" applyBorder="1" applyAlignment="1">
      <alignment horizontal="center"/>
    </xf>
    <xf numFmtId="0" fontId="0" fillId="0" borderId="0" xfId="0"/>
    <xf numFmtId="0" fontId="0" fillId="0" borderId="0" xfId="0"/>
    <xf numFmtId="0" fontId="54" fillId="12" borderId="0" xfId="0" applyFont="1" applyFill="1" applyAlignment="1">
      <alignment horizontal="right" vertical="top" readingOrder="1"/>
    </xf>
    <xf numFmtId="2" fontId="0" fillId="0" borderId="0" xfId="0" applyNumberFormat="1"/>
    <xf numFmtId="0" fontId="17" fillId="0" borderId="0" xfId="2"/>
    <xf numFmtId="10" fontId="0" fillId="0" borderId="0" xfId="5" applyNumberFormat="1" applyFont="1"/>
    <xf numFmtId="10" fontId="0" fillId="0" borderId="21" xfId="0" applyNumberFormat="1" applyBorder="1" applyAlignment="1">
      <alignment horizontal="right"/>
    </xf>
    <xf numFmtId="10" fontId="0" fillId="0" borderId="0" xfId="0" applyNumberFormat="1" applyAlignment="1">
      <alignment horizontal="right"/>
    </xf>
    <xf numFmtId="4" fontId="0" fillId="0" borderId="22" xfId="0" applyNumberFormat="1" applyBorder="1"/>
    <xf numFmtId="4" fontId="17" fillId="0" borderId="0" xfId="2" applyNumberFormat="1" applyBorder="1"/>
    <xf numFmtId="10" fontId="17" fillId="0" borderId="6" xfId="5" applyNumberFormat="1" applyBorder="1"/>
    <xf numFmtId="10" fontId="17" fillId="0" borderId="0" xfId="5" applyNumberFormat="1" applyBorder="1"/>
    <xf numFmtId="4" fontId="17" fillId="0" borderId="0" xfId="2" applyNumberFormat="1" applyBorder="1" applyAlignment="1">
      <alignment horizontal="center" wrapText="1"/>
    </xf>
    <xf numFmtId="10" fontId="17" fillId="0" borderId="6" xfId="5" applyNumberFormat="1" applyBorder="1" applyAlignment="1">
      <alignment horizontal="center" wrapText="1"/>
    </xf>
    <xf numFmtId="10" fontId="17" fillId="0" borderId="0" xfId="5" applyNumberFormat="1" applyBorder="1" applyAlignment="1">
      <alignment horizontal="center" wrapText="1"/>
    </xf>
    <xf numFmtId="4" fontId="17" fillId="0" borderId="0" xfId="2" applyNumberFormat="1" applyFont="1" applyBorder="1" applyAlignment="1">
      <alignment horizontal="center" wrapText="1"/>
    </xf>
    <xf numFmtId="4" fontId="17" fillId="0" borderId="0" xfId="2" applyNumberFormat="1" applyBorder="1"/>
    <xf numFmtId="10" fontId="17" fillId="0" borderId="6" xfId="5" applyNumberFormat="1" applyBorder="1"/>
    <xf numFmtId="10" fontId="17" fillId="0" borderId="0" xfId="5" applyNumberFormat="1" applyBorder="1"/>
    <xf numFmtId="0" fontId="17" fillId="0" borderId="0" xfId="2"/>
    <xf numFmtId="4" fontId="17" fillId="0" borderId="0" xfId="2" applyNumberFormat="1" applyBorder="1"/>
    <xf numFmtId="10" fontId="17" fillId="0" borderId="6" xfId="5" applyNumberFormat="1" applyBorder="1"/>
    <xf numFmtId="10" fontId="17" fillId="0" borderId="0" xfId="5" applyNumberFormat="1" applyBorder="1"/>
    <xf numFmtId="0" fontId="17" fillId="0" borderId="0" xfId="2"/>
    <xf numFmtId="4" fontId="17" fillId="0" borderId="0" xfId="2" applyNumberFormat="1" applyBorder="1"/>
    <xf numFmtId="10" fontId="17" fillId="0" borderId="6" xfId="5" applyNumberFormat="1" applyBorder="1"/>
    <xf numFmtId="10" fontId="17" fillId="0" borderId="0" xfId="5" applyNumberFormat="1" applyBorder="1"/>
    <xf numFmtId="0" fontId="17" fillId="0" borderId="0" xfId="2"/>
    <xf numFmtId="4" fontId="17" fillId="0" borderId="0" xfId="2" applyNumberFormat="1" applyBorder="1"/>
    <xf numFmtId="10" fontId="17" fillId="0" borderId="6" xfId="5" applyNumberFormat="1" applyBorder="1"/>
    <xf numFmtId="10" fontId="17" fillId="0" borderId="0" xfId="5" applyNumberFormat="1" applyBorder="1"/>
    <xf numFmtId="0" fontId="17" fillId="0" borderId="0" xfId="2"/>
    <xf numFmtId="4" fontId="17" fillId="0" borderId="0" xfId="2" applyNumberFormat="1" applyBorder="1"/>
    <xf numFmtId="10" fontId="17" fillId="0" borderId="6" xfId="5" applyNumberFormat="1" applyBorder="1"/>
    <xf numFmtId="10" fontId="17" fillId="0" borderId="0" xfId="5" applyNumberFormat="1" applyBorder="1"/>
    <xf numFmtId="4" fontId="17" fillId="0" borderId="0" xfId="2" applyNumberFormat="1" applyBorder="1" applyAlignment="1">
      <alignment horizontal="center" wrapText="1"/>
    </xf>
    <xf numFmtId="10" fontId="17" fillId="0" borderId="6" xfId="5" applyNumberFormat="1" applyBorder="1" applyAlignment="1">
      <alignment horizontal="center" wrapText="1"/>
    </xf>
    <xf numFmtId="4" fontId="17" fillId="0" borderId="0" xfId="2" applyNumberFormat="1" applyFont="1" applyBorder="1" applyAlignment="1">
      <alignment horizontal="center" wrapText="1"/>
    </xf>
    <xf numFmtId="0" fontId="17" fillId="0" borderId="0" xfId="2"/>
    <xf numFmtId="4" fontId="17" fillId="0" borderId="0" xfId="2" applyNumberFormat="1" applyBorder="1"/>
    <xf numFmtId="10" fontId="17" fillId="0" borderId="6" xfId="5" applyNumberFormat="1" applyBorder="1"/>
    <xf numFmtId="10" fontId="17" fillId="0" borderId="0" xfId="5" applyNumberFormat="1" applyBorder="1"/>
    <xf numFmtId="14" fontId="17" fillId="0" borderId="0" xfId="2" applyNumberFormat="1"/>
    <xf numFmtId="4" fontId="17" fillId="0" borderId="0" xfId="2" applyNumberFormat="1" applyBorder="1"/>
    <xf numFmtId="10" fontId="17" fillId="0" borderId="6" xfId="5" applyNumberFormat="1" applyBorder="1"/>
    <xf numFmtId="10" fontId="17" fillId="0" borderId="0" xfId="5" applyNumberFormat="1" applyBorder="1"/>
    <xf numFmtId="10" fontId="17" fillId="0" borderId="0" xfId="2" applyNumberFormat="1" applyAlignment="1">
      <alignment horizontal="right"/>
    </xf>
    <xf numFmtId="10" fontId="17" fillId="0" borderId="21" xfId="2" applyNumberFormat="1" applyBorder="1" applyAlignment="1">
      <alignment horizontal="right"/>
    </xf>
    <xf numFmtId="4" fontId="17" fillId="0" borderId="0" xfId="2" applyNumberFormat="1"/>
    <xf numFmtId="4" fontId="17" fillId="0" borderId="22" xfId="2" applyNumberFormat="1" applyBorder="1"/>
    <xf numFmtId="10" fontId="17" fillId="0" borderId="0" xfId="2" applyNumberFormat="1" applyAlignment="1">
      <alignment horizontal="right"/>
    </xf>
    <xf numFmtId="10" fontId="17" fillId="0" borderId="21" xfId="2" applyNumberFormat="1" applyBorder="1" applyAlignment="1">
      <alignment horizontal="right"/>
    </xf>
    <xf numFmtId="4" fontId="17" fillId="0" borderId="0" xfId="2" applyNumberFormat="1"/>
    <xf numFmtId="4" fontId="17" fillId="0" borderId="22" xfId="2" applyNumberFormat="1" applyBorder="1"/>
    <xf numFmtId="10" fontId="17" fillId="0" borderId="0" xfId="2" applyNumberFormat="1" applyAlignment="1">
      <alignment horizontal="right"/>
    </xf>
    <xf numFmtId="10" fontId="17" fillId="0" borderId="21" xfId="2" applyNumberFormat="1" applyBorder="1" applyAlignment="1">
      <alignment horizontal="right"/>
    </xf>
    <xf numFmtId="4" fontId="17" fillId="0" borderId="0" xfId="2" applyNumberFormat="1"/>
    <xf numFmtId="4" fontId="17" fillId="0" borderId="22" xfId="2" applyNumberFormat="1" applyBorder="1"/>
    <xf numFmtId="10" fontId="17" fillId="0" borderId="0" xfId="2" applyNumberFormat="1" applyAlignment="1">
      <alignment horizontal="right"/>
    </xf>
    <xf numFmtId="10" fontId="17" fillId="0" borderId="21" xfId="2" applyNumberFormat="1" applyBorder="1" applyAlignment="1">
      <alignment horizontal="right"/>
    </xf>
    <xf numFmtId="4" fontId="17" fillId="0" borderId="0" xfId="2" applyNumberFormat="1"/>
    <xf numFmtId="4" fontId="17" fillId="0" borderId="22" xfId="2" applyNumberFormat="1" applyBorder="1"/>
    <xf numFmtId="10" fontId="17" fillId="0" borderId="0" xfId="2" applyNumberFormat="1" applyAlignment="1">
      <alignment horizontal="right"/>
    </xf>
    <xf numFmtId="10" fontId="17" fillId="0" borderId="21" xfId="2" applyNumberFormat="1" applyBorder="1" applyAlignment="1">
      <alignment horizontal="right"/>
    </xf>
    <xf numFmtId="4" fontId="17" fillId="0" borderId="0" xfId="2" applyNumberFormat="1"/>
    <xf numFmtId="4" fontId="17" fillId="0" borderId="22" xfId="2" applyNumberFormat="1" applyBorder="1"/>
    <xf numFmtId="10" fontId="17" fillId="0" borderId="0" xfId="2" applyNumberFormat="1" applyAlignment="1">
      <alignment horizontal="right"/>
    </xf>
    <xf numFmtId="10" fontId="17" fillId="0" borderId="21" xfId="2" applyNumberFormat="1" applyBorder="1" applyAlignment="1">
      <alignment horizontal="right"/>
    </xf>
    <xf numFmtId="4" fontId="17" fillId="0" borderId="0" xfId="2" applyNumberFormat="1"/>
    <xf numFmtId="4" fontId="17" fillId="0" borderId="22" xfId="2" applyNumberFormat="1" applyBorder="1"/>
    <xf numFmtId="0" fontId="0" fillId="0" borderId="0" xfId="0"/>
    <xf numFmtId="0" fontId="0" fillId="0" borderId="0" xfId="0"/>
    <xf numFmtId="43" fontId="0" fillId="0" borderId="0" xfId="6" applyFont="1"/>
    <xf numFmtId="0" fontId="0" fillId="0" borderId="0" xfId="0"/>
    <xf numFmtId="0" fontId="0" fillId="0" borderId="0" xfId="0" applyAlignment="1">
      <alignment horizontal="right"/>
    </xf>
    <xf numFmtId="170" fontId="0" fillId="0" borderId="0" xfId="3" applyNumberFormat="1" applyFont="1"/>
    <xf numFmtId="0" fontId="0" fillId="0" borderId="10" xfId="0" applyBorder="1" applyAlignment="1">
      <alignment horizontal="center" vertical="center" wrapText="1"/>
    </xf>
    <xf numFmtId="0" fontId="0" fillId="0" borderId="0" xfId="0"/>
    <xf numFmtId="0" fontId="17" fillId="0" borderId="10" xfId="2" applyBorder="1" applyAlignment="1">
      <alignment horizontal="center" vertical="center" wrapText="1"/>
    </xf>
    <xf numFmtId="0" fontId="17" fillId="0" borderId="0" xfId="2"/>
    <xf numFmtId="0" fontId="0" fillId="0" borderId="0" xfId="0" applyAlignment="1"/>
    <xf numFmtId="0" fontId="0" fillId="0" borderId="2" xfId="0" applyBorder="1" applyAlignment="1">
      <alignment horizontal="center"/>
    </xf>
    <xf numFmtId="0" fontId="17" fillId="0" borderId="0" xfId="0" applyFont="1" applyBorder="1"/>
    <xf numFmtId="0" fontId="0" fillId="0" borderId="0" xfId="0" applyFill="1"/>
    <xf numFmtId="0" fontId="17" fillId="0" borderId="0" xfId="0" applyFont="1" applyFill="1"/>
    <xf numFmtId="14" fontId="54" fillId="0" borderId="0" xfId="0" applyNumberFormat="1" applyFont="1" applyFill="1" applyAlignment="1">
      <alignment horizontal="center" vertical="top" readingOrder="1"/>
    </xf>
    <xf numFmtId="0" fontId="54" fillId="0" borderId="0" xfId="0" applyFont="1" applyFill="1" applyAlignment="1">
      <alignment horizontal="right" vertical="top" readingOrder="1"/>
    </xf>
    <xf numFmtId="4" fontId="54" fillId="0" borderId="0" xfId="0" applyNumberFormat="1" applyFont="1" applyFill="1" applyAlignment="1">
      <alignment horizontal="right" vertical="top" readingOrder="1"/>
    </xf>
    <xf numFmtId="0" fontId="0" fillId="0" borderId="0" xfId="0" applyBorder="1"/>
    <xf numFmtId="0" fontId="0" fillId="0" borderId="0" xfId="0" applyProtection="1">
      <protection locked="0"/>
    </xf>
    <xf numFmtId="0" fontId="17" fillId="0" borderId="0" xfId="2" applyProtection="1">
      <protection locked="0"/>
    </xf>
    <xf numFmtId="0" fontId="11" fillId="0" borderId="0" xfId="0" applyFont="1" applyProtection="1">
      <protection locked="0"/>
    </xf>
    <xf numFmtId="14" fontId="17" fillId="0" borderId="0" xfId="2" applyNumberFormat="1" applyAlignment="1">
      <alignment horizontal="left" wrapText="1"/>
    </xf>
    <xf numFmtId="10" fontId="17" fillId="0" borderId="0" xfId="2" applyNumberFormat="1" applyAlignment="1">
      <alignment horizontal="right"/>
    </xf>
    <xf numFmtId="4" fontId="17" fillId="0" borderId="0" xfId="2" applyNumberFormat="1"/>
    <xf numFmtId="170" fontId="0" fillId="0" borderId="0" xfId="0" applyNumberFormat="1"/>
    <xf numFmtId="169" fontId="0" fillId="0" borderId="0" xfId="3" applyNumberFormat="1" applyFont="1"/>
    <xf numFmtId="0" fontId="0" fillId="0" borderId="0" xfId="0" applyAlignment="1">
      <alignment horizontal="center"/>
    </xf>
    <xf numFmtId="0" fontId="0" fillId="0" borderId="0" xfId="0"/>
    <xf numFmtId="0" fontId="0" fillId="0" borderId="0" xfId="0" applyFill="1" applyProtection="1">
      <protection locked="0"/>
    </xf>
    <xf numFmtId="0" fontId="0" fillId="0" borderId="0" xfId="0" applyFont="1"/>
    <xf numFmtId="0" fontId="0" fillId="0" borderId="0" xfId="0" applyFill="1" applyBorder="1"/>
    <xf numFmtId="0" fontId="0" fillId="0" borderId="0" xfId="0" applyBorder="1" applyAlignment="1"/>
    <xf numFmtId="10" fontId="0" fillId="0" borderId="0" xfId="3" applyNumberFormat="1" applyFont="1" applyBorder="1"/>
    <xf numFmtId="0" fontId="54" fillId="0" borderId="0" xfId="0" applyFont="1" applyFill="1" applyBorder="1" applyAlignment="1">
      <alignment horizontal="right" vertical="top" readingOrder="1"/>
    </xf>
    <xf numFmtId="2" fontId="0" fillId="0" borderId="0" xfId="0" applyNumberFormat="1" applyBorder="1"/>
    <xf numFmtId="170" fontId="0" fillId="0" borderId="0" xfId="3" applyNumberFormat="1" applyFont="1" applyBorder="1"/>
    <xf numFmtId="0" fontId="17" fillId="0" borderId="0" xfId="0" applyFont="1" applyFill="1" applyBorder="1"/>
    <xf numFmtId="4" fontId="54" fillId="0" borderId="0" xfId="0" applyNumberFormat="1" applyFont="1" applyFill="1" applyBorder="1" applyAlignment="1">
      <alignment horizontal="right" vertical="top" readingOrder="1"/>
    </xf>
    <xf numFmtId="14" fontId="57" fillId="0" borderId="24" xfId="7" applyNumberFormat="1" applyAlignment="1">
      <alignment horizontal="center" vertical="center"/>
    </xf>
    <xf numFmtId="173" fontId="57" fillId="0" borderId="24" xfId="7" applyNumberFormat="1" applyAlignment="1">
      <alignment horizontal="center" vertical="center"/>
    </xf>
    <xf numFmtId="0" fontId="17" fillId="0" borderId="0" xfId="2"/>
    <xf numFmtId="0" fontId="0" fillId="0" borderId="0" xfId="0"/>
    <xf numFmtId="0" fontId="58" fillId="0" borderId="25" xfId="8"/>
    <xf numFmtId="0" fontId="58" fillId="13" borderId="25" xfId="8" applyFill="1"/>
    <xf numFmtId="0" fontId="4" fillId="16" borderId="0" xfId="10" applyAlignment="1">
      <alignment horizontal="center" vertical="center"/>
    </xf>
    <xf numFmtId="174" fontId="0" fillId="0" borderId="0" xfId="6" applyNumberFormat="1" applyFont="1"/>
    <xf numFmtId="174" fontId="0" fillId="0" borderId="0" xfId="0" applyNumberFormat="1"/>
    <xf numFmtId="14" fontId="54" fillId="0" borderId="14" xfId="0" applyNumberFormat="1" applyFont="1" applyFill="1" applyBorder="1" applyAlignment="1">
      <alignment horizontal="center" vertical="top" readingOrder="1"/>
    </xf>
    <xf numFmtId="0" fontId="54" fillId="0" borderId="16" xfId="0" applyFont="1" applyFill="1" applyBorder="1" applyAlignment="1">
      <alignment horizontal="right" vertical="top" readingOrder="1"/>
    </xf>
    <xf numFmtId="4" fontId="54" fillId="0" borderId="16" xfId="0" applyNumberFormat="1" applyFont="1" applyFill="1" applyBorder="1" applyAlignment="1">
      <alignment horizontal="right" vertical="top" readingOrder="1"/>
    </xf>
    <xf numFmtId="0" fontId="54" fillId="0" borderId="15" xfId="0" applyFont="1" applyFill="1" applyBorder="1" applyAlignment="1">
      <alignment horizontal="right" vertical="top" readingOrder="1"/>
    </xf>
    <xf numFmtId="14" fontId="54" fillId="0" borderId="26" xfId="0" applyNumberFormat="1" applyFont="1" applyFill="1" applyBorder="1" applyAlignment="1">
      <alignment horizontal="center" vertical="top" readingOrder="1"/>
    </xf>
    <xf numFmtId="0" fontId="54" fillId="0" borderId="27" xfId="0" applyFont="1" applyFill="1" applyBorder="1" applyAlignment="1">
      <alignment horizontal="right" vertical="top" readingOrder="1"/>
    </xf>
    <xf numFmtId="0" fontId="0" fillId="0" borderId="27" xfId="0" applyFill="1" applyBorder="1"/>
    <xf numFmtId="0" fontId="0" fillId="0" borderId="27" xfId="0" applyBorder="1"/>
    <xf numFmtId="0" fontId="0" fillId="0" borderId="26" xfId="0" applyBorder="1"/>
    <xf numFmtId="0" fontId="17" fillId="10" borderId="18" xfId="0" applyFont="1" applyFill="1" applyBorder="1"/>
    <xf numFmtId="0" fontId="0" fillId="0" borderId="19" xfId="0" applyBorder="1"/>
    <xf numFmtId="0" fontId="0" fillId="0" borderId="20" xfId="0" applyBorder="1"/>
    <xf numFmtId="174" fontId="54" fillId="0" borderId="0" xfId="0" applyNumberFormat="1" applyFont="1" applyFill="1" applyAlignment="1">
      <alignment horizontal="right" vertical="top" readingOrder="1"/>
    </xf>
    <xf numFmtId="14" fontId="0" fillId="0" borderId="0" xfId="0" applyNumberFormat="1" applyFill="1"/>
    <xf numFmtId="0" fontId="0" fillId="0" borderId="0" xfId="0" applyFill="1" applyAlignment="1">
      <alignment horizontal="left"/>
    </xf>
    <xf numFmtId="0" fontId="54" fillId="0" borderId="0" xfId="0" applyFont="1" applyFill="1" applyAlignment="1">
      <alignment horizontal="left" vertical="top"/>
    </xf>
    <xf numFmtId="0" fontId="0" fillId="0" borderId="0" xfId="0"/>
    <xf numFmtId="0" fontId="0" fillId="13" borderId="0" xfId="0" applyFill="1" applyBorder="1"/>
    <xf numFmtId="0" fontId="0" fillId="13" borderId="0" xfId="0" applyFill="1" applyBorder="1" applyAlignment="1">
      <alignment horizontal="right"/>
    </xf>
    <xf numFmtId="0" fontId="17" fillId="13" borderId="0" xfId="0" applyFont="1" applyFill="1" applyBorder="1"/>
    <xf numFmtId="4" fontId="54" fillId="13" borderId="0" xfId="0" applyNumberFormat="1" applyFont="1" applyFill="1" applyBorder="1" applyAlignment="1">
      <alignment horizontal="right" vertical="top" readingOrder="1"/>
    </xf>
    <xf numFmtId="0" fontId="0" fillId="13" borderId="0" xfId="0" applyFill="1"/>
    <xf numFmtId="0" fontId="0" fillId="13" borderId="0" xfId="0" applyFill="1" applyAlignment="1">
      <alignment horizontal="right"/>
    </xf>
    <xf numFmtId="0" fontId="54" fillId="13" borderId="0" xfId="0" applyFont="1" applyFill="1" applyAlignment="1">
      <alignment horizontal="right" vertical="top" readingOrder="1"/>
    </xf>
    <xf numFmtId="4" fontId="54" fillId="13" borderId="0" xfId="0" applyNumberFormat="1" applyFont="1" applyFill="1" applyAlignment="1">
      <alignment horizontal="right" vertical="top" readingOrder="1"/>
    </xf>
    <xf numFmtId="0" fontId="17" fillId="13" borderId="0" xfId="0" applyFont="1" applyFill="1"/>
    <xf numFmtId="4" fontId="17" fillId="13" borderId="0" xfId="2" applyNumberFormat="1" applyFill="1" applyBorder="1"/>
    <xf numFmtId="10" fontId="17" fillId="13" borderId="0" xfId="5" applyNumberFormat="1" applyFill="1" applyBorder="1"/>
    <xf numFmtId="0" fontId="3" fillId="16" borderId="0" xfId="10" applyFont="1" applyAlignment="1">
      <alignment horizontal="center" vertical="center"/>
    </xf>
    <xf numFmtId="0" fontId="0" fillId="0" borderId="0" xfId="0" applyFont="1" applyFill="1"/>
    <xf numFmtId="0" fontId="54" fillId="13" borderId="0" xfId="0" applyFont="1" applyFill="1" applyBorder="1" applyAlignment="1">
      <alignment horizontal="right" vertical="top" readingOrder="1"/>
    </xf>
    <xf numFmtId="43" fontId="17" fillId="19" borderId="0" xfId="6" applyFont="1" applyFill="1" applyAlignment="1">
      <alignment horizontal="center"/>
    </xf>
    <xf numFmtId="0" fontId="0" fillId="0" borderId="0" xfId="0" applyFill="1" applyAlignment="1">
      <alignment horizontal="right"/>
    </xf>
    <xf numFmtId="0" fontId="54" fillId="0" borderId="0" xfId="0" applyFont="1" applyFill="1" applyAlignment="1">
      <alignment horizontal="right" vertical="top"/>
    </xf>
    <xf numFmtId="0" fontId="0" fillId="0" borderId="0" xfId="0"/>
    <xf numFmtId="175" fontId="11" fillId="0" borderId="0" xfId="0" applyNumberFormat="1" applyFont="1"/>
    <xf numFmtId="0" fontId="0" fillId="0" borderId="0" xfId="0"/>
    <xf numFmtId="0" fontId="57" fillId="0" borderId="24" xfId="7" applyAlignment="1">
      <alignment horizontal="center"/>
    </xf>
    <xf numFmtId="0" fontId="57" fillId="0" borderId="24" xfId="7" applyAlignment="1">
      <alignment horizontal="center" vertical="center"/>
    </xf>
    <xf numFmtId="0" fontId="0" fillId="0" borderId="0" xfId="0"/>
    <xf numFmtId="0" fontId="61" fillId="0" borderId="0" xfId="0" applyFont="1"/>
    <xf numFmtId="0" fontId="62" fillId="0" borderId="25" xfId="8" applyFont="1"/>
    <xf numFmtId="43" fontId="17" fillId="0" borderId="0" xfId="6" applyFont="1"/>
    <xf numFmtId="0" fontId="0" fillId="0" borderId="29" xfId="0" applyBorder="1" applyAlignment="1">
      <alignment horizontal="center"/>
    </xf>
    <xf numFmtId="14" fontId="0" fillId="0" borderId="14" xfId="0" applyNumberFormat="1" applyBorder="1"/>
    <xf numFmtId="43" fontId="0" fillId="0" borderId="16" xfId="6" applyFont="1" applyBorder="1"/>
    <xf numFmtId="174" fontId="0" fillId="0" borderId="16" xfId="6" applyNumberFormat="1" applyFont="1" applyBorder="1"/>
    <xf numFmtId="0" fontId="0" fillId="0" borderId="16" xfId="0" applyBorder="1"/>
    <xf numFmtId="0" fontId="0" fillId="0" borderId="15" xfId="0" applyBorder="1" applyAlignment="1">
      <alignment horizontal="right"/>
    </xf>
    <xf numFmtId="14" fontId="0" fillId="0" borderId="26" xfId="0" applyNumberFormat="1" applyBorder="1"/>
    <xf numFmtId="43" fontId="0" fillId="0" borderId="0" xfId="6" applyFont="1" applyBorder="1"/>
    <xf numFmtId="174" fontId="0" fillId="0" borderId="0" xfId="6" applyNumberFormat="1" applyFont="1" applyBorder="1"/>
    <xf numFmtId="0" fontId="0" fillId="0" borderId="27" xfId="0" applyBorder="1" applyAlignment="1">
      <alignment horizontal="right"/>
    </xf>
    <xf numFmtId="0" fontId="0" fillId="0" borderId="18" xfId="0" applyBorder="1"/>
    <xf numFmtId="43" fontId="0" fillId="0" borderId="19" xfId="6" applyFont="1" applyBorder="1"/>
    <xf numFmtId="0" fontId="54" fillId="12" borderId="16" xfId="0" applyFont="1" applyFill="1" applyBorder="1" applyAlignment="1">
      <alignment horizontal="right" vertical="top" readingOrder="1"/>
    </xf>
    <xf numFmtId="4" fontId="54" fillId="12" borderId="16" xfId="0" applyNumberFormat="1" applyFont="1" applyFill="1" applyBorder="1" applyAlignment="1">
      <alignment horizontal="right" vertical="top" readingOrder="1"/>
    </xf>
    <xf numFmtId="0" fontId="54" fillId="12" borderId="15" xfId="0" applyFont="1" applyFill="1" applyBorder="1" applyAlignment="1">
      <alignment horizontal="right" vertical="top" readingOrder="1"/>
    </xf>
    <xf numFmtId="10" fontId="0" fillId="0" borderId="0" xfId="3" applyNumberFormat="1" applyFont="1" applyFill="1"/>
    <xf numFmtId="1" fontId="0" fillId="0" borderId="0" xfId="0" applyNumberFormat="1" applyFill="1"/>
    <xf numFmtId="2" fontId="0" fillId="0" borderId="0" xfId="0" applyNumberFormat="1" applyFill="1"/>
    <xf numFmtId="172" fontId="0" fillId="0" borderId="0" xfId="0" applyNumberFormat="1" applyFill="1"/>
    <xf numFmtId="10" fontId="0" fillId="0" borderId="0" xfId="0" applyNumberFormat="1" applyFill="1"/>
    <xf numFmtId="2" fontId="0" fillId="0" borderId="0" xfId="0" applyNumberFormat="1" applyFill="1" applyProtection="1">
      <protection locked="0"/>
    </xf>
    <xf numFmtId="10" fontId="0" fillId="0" borderId="0" xfId="3" applyNumberFormat="1" applyFont="1" applyFill="1" applyBorder="1"/>
    <xf numFmtId="14" fontId="0" fillId="0" borderId="0" xfId="0" applyNumberFormat="1" applyFill="1" applyBorder="1"/>
    <xf numFmtId="0" fontId="0" fillId="0" borderId="0" xfId="0" applyFill="1" applyBorder="1" applyProtection="1">
      <protection locked="0"/>
    </xf>
    <xf numFmtId="10" fontId="0" fillId="0" borderId="26" xfId="3" applyNumberFormat="1" applyFont="1" applyFill="1" applyBorder="1"/>
    <xf numFmtId="1" fontId="0" fillId="0" borderId="0" xfId="0" applyNumberFormat="1" applyFill="1" applyBorder="1"/>
    <xf numFmtId="14" fontId="54" fillId="0" borderId="0" xfId="0" applyNumberFormat="1" applyFont="1" applyFill="1" applyBorder="1" applyAlignment="1">
      <alignment horizontal="center" vertical="top" readingOrder="1"/>
    </xf>
    <xf numFmtId="2" fontId="0" fillId="0" borderId="0" xfId="0" applyNumberFormat="1" applyFill="1" applyBorder="1"/>
    <xf numFmtId="172" fontId="0" fillId="0" borderId="0" xfId="0" applyNumberFormat="1" applyFill="1" applyBorder="1"/>
    <xf numFmtId="10" fontId="0" fillId="0" borderId="18" xfId="3" applyNumberFormat="1" applyFont="1" applyFill="1" applyBorder="1"/>
    <xf numFmtId="1" fontId="0" fillId="0" borderId="19" xfId="0" applyNumberFormat="1" applyFill="1" applyBorder="1"/>
    <xf numFmtId="2" fontId="0" fillId="0" borderId="19" xfId="0" applyNumberFormat="1" applyFill="1" applyBorder="1"/>
    <xf numFmtId="10" fontId="0" fillId="0" borderId="19" xfId="3" applyNumberFormat="1" applyFont="1" applyFill="1" applyBorder="1"/>
    <xf numFmtId="172" fontId="0" fillId="0" borderId="19" xfId="0" applyNumberFormat="1" applyFill="1" applyBorder="1"/>
    <xf numFmtId="0" fontId="0" fillId="0" borderId="19" xfId="0" applyFill="1" applyBorder="1"/>
    <xf numFmtId="14" fontId="0" fillId="0" borderId="19" xfId="0" applyNumberFormat="1" applyFill="1" applyBorder="1"/>
    <xf numFmtId="0" fontId="0" fillId="0" borderId="20" xfId="0" applyFill="1" applyBorder="1"/>
    <xf numFmtId="14" fontId="0" fillId="0" borderId="0" xfId="3" applyNumberFormat="1" applyFont="1" applyFill="1" applyBorder="1"/>
    <xf numFmtId="14" fontId="17" fillId="19" borderId="0" xfId="6" applyNumberFormat="1" applyFont="1" applyFill="1" applyAlignment="1">
      <alignment horizontal="center"/>
    </xf>
    <xf numFmtId="0" fontId="2" fillId="16" borderId="0" xfId="10" applyFont="1" applyAlignment="1">
      <alignment horizontal="center" vertical="center"/>
    </xf>
    <xf numFmtId="10" fontId="10" fillId="0" borderId="0" xfId="3" applyNumberFormat="1" applyFont="1"/>
    <xf numFmtId="0" fontId="0" fillId="0" borderId="0" xfId="0"/>
    <xf numFmtId="0" fontId="0" fillId="0" borderId="0" xfId="0"/>
    <xf numFmtId="14" fontId="29" fillId="0" borderId="0" xfId="1" applyNumberFormat="1" applyAlignment="1" applyProtection="1"/>
    <xf numFmtId="14" fontId="29" fillId="0" borderId="14" xfId="1" applyNumberFormat="1" applyFill="1" applyBorder="1" applyAlignment="1" applyProtection="1">
      <alignment horizontal="center" vertical="top" readingOrder="1"/>
    </xf>
    <xf numFmtId="0" fontId="64" fillId="0" borderId="0" xfId="0" applyFont="1" applyAlignment="1">
      <alignment horizontal="center"/>
    </xf>
    <xf numFmtId="14" fontId="29" fillId="0" borderId="26" xfId="1" applyNumberFormat="1" applyFill="1" applyBorder="1" applyAlignment="1" applyProtection="1">
      <alignment horizontal="center" vertical="top" readingOrder="1"/>
    </xf>
    <xf numFmtId="0" fontId="0" fillId="0" borderId="0" xfId="0"/>
    <xf numFmtId="0" fontId="21" fillId="6" borderId="2" xfId="0" applyFont="1" applyFill="1" applyBorder="1" applyAlignment="1">
      <alignment horizontal="left"/>
    </xf>
    <xf numFmtId="0" fontId="21" fillId="10" borderId="2" xfId="0" applyFont="1" applyFill="1" applyBorder="1" applyAlignment="1">
      <alignment horizontal="left"/>
    </xf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0" fontId="9" fillId="6" borderId="2" xfId="0" applyFont="1" applyFill="1" applyBorder="1" applyAlignment="1">
      <alignment horizontal="left"/>
    </xf>
    <xf numFmtId="0" fontId="11" fillId="0" borderId="0" xfId="0" applyFont="1" applyAlignment="1">
      <alignment horizontal="left"/>
    </xf>
    <xf numFmtId="0" fontId="31" fillId="2" borderId="1" xfId="0" applyFont="1" applyFill="1" applyBorder="1" applyAlignment="1">
      <alignment horizontal="left" vertical="top"/>
    </xf>
    <xf numFmtId="0" fontId="36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4" fillId="0" borderId="0" xfId="0" applyFont="1" applyAlignment="1">
      <alignment horizontal="left" vertical="top"/>
    </xf>
    <xf numFmtId="21" fontId="32" fillId="4" borderId="2" xfId="0" applyNumberFormat="1" applyFont="1" applyFill="1" applyBorder="1" applyAlignment="1">
      <alignment horizontal="left" vertical="top" wrapText="1"/>
    </xf>
    <xf numFmtId="0" fontId="50" fillId="6" borderId="2" xfId="0" applyFont="1" applyFill="1" applyBorder="1" applyAlignment="1">
      <alignment horizontal="left" vertical="top"/>
    </xf>
    <xf numFmtId="0" fontId="9" fillId="6" borderId="2" xfId="0" applyFont="1" applyFill="1" applyBorder="1" applyAlignment="1">
      <alignment horizontal="left" vertical="top"/>
    </xf>
    <xf numFmtId="0" fontId="53" fillId="6" borderId="2" xfId="0" applyFont="1" applyFill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30" fillId="2" borderId="1" xfId="0" applyFont="1" applyFill="1" applyBorder="1" applyAlignment="1">
      <alignment horizontal="left"/>
    </xf>
    <xf numFmtId="49" fontId="33" fillId="0" borderId="0" xfId="0" applyNumberFormat="1" applyFont="1" applyAlignment="1">
      <alignment horizontal="left"/>
    </xf>
    <xf numFmtId="49" fontId="33" fillId="11" borderId="0" xfId="0" applyNumberFormat="1" applyFont="1" applyFill="1" applyAlignment="1">
      <alignment horizontal="left"/>
    </xf>
    <xf numFmtId="0" fontId="38" fillId="0" borderId="0" xfId="0" applyFont="1" applyAlignment="1">
      <alignment horizontal="left"/>
    </xf>
    <xf numFmtId="0" fontId="32" fillId="5" borderId="12" xfId="0" applyFont="1" applyFill="1" applyBorder="1" applyAlignment="1">
      <alignment horizontal="left" vertical="center"/>
    </xf>
    <xf numFmtId="0" fontId="23" fillId="0" borderId="12" xfId="0" applyFont="1" applyBorder="1" applyAlignment="1">
      <alignment horizontal="left"/>
    </xf>
    <xf numFmtId="165" fontId="33" fillId="0" borderId="0" xfId="0" applyNumberFormat="1" applyFont="1" applyAlignment="1">
      <alignment horizontal="left"/>
    </xf>
    <xf numFmtId="0" fontId="32" fillId="4" borderId="2" xfId="0" applyFont="1" applyFill="1" applyBorder="1" applyAlignment="1">
      <alignment horizontal="left" vertical="center"/>
    </xf>
    <xf numFmtId="0" fontId="9" fillId="3" borderId="2" xfId="0" applyFont="1" applyFill="1" applyBorder="1" applyAlignment="1">
      <alignment horizontal="left"/>
    </xf>
    <xf numFmtId="49" fontId="32" fillId="8" borderId="12" xfId="0" applyNumberFormat="1" applyFont="1" applyFill="1" applyBorder="1" applyAlignment="1">
      <alignment horizontal="left"/>
    </xf>
    <xf numFmtId="0" fontId="33" fillId="0" borderId="13" xfId="0" applyFont="1" applyFill="1" applyBorder="1" applyAlignment="1">
      <alignment horizontal="left" vertical="center"/>
    </xf>
    <xf numFmtId="0" fontId="33" fillId="0" borderId="12" xfId="0" applyFont="1" applyFill="1" applyBorder="1" applyAlignment="1">
      <alignment horizontal="left" vertical="center"/>
    </xf>
    <xf numFmtId="0" fontId="42" fillId="7" borderId="0" xfId="0" applyFont="1" applyFill="1" applyAlignment="1">
      <alignment horizontal="left"/>
    </xf>
    <xf numFmtId="49" fontId="32" fillId="0" borderId="0" xfId="0" applyNumberFormat="1" applyFont="1" applyAlignment="1">
      <alignment horizontal="left"/>
    </xf>
    <xf numFmtId="0" fontId="32" fillId="0" borderId="12" xfId="0" applyFont="1" applyBorder="1" applyAlignment="1">
      <alignment horizontal="left"/>
    </xf>
    <xf numFmtId="0" fontId="32" fillId="0" borderId="0" xfId="0" applyFont="1" applyAlignment="1">
      <alignment horizontal="left"/>
    </xf>
    <xf numFmtId="4" fontId="0" fillId="0" borderId="0" xfId="0" applyNumberFormat="1"/>
    <xf numFmtId="0" fontId="0" fillId="0" borderId="0" xfId="0"/>
    <xf numFmtId="0" fontId="0" fillId="0" borderId="0" xfId="0"/>
    <xf numFmtId="14" fontId="67" fillId="22" borderId="33" xfId="0" applyNumberFormat="1" applyFont="1" applyFill="1" applyBorder="1" applyAlignment="1">
      <alignment horizontal="center"/>
    </xf>
    <xf numFmtId="0" fontId="17" fillId="0" borderId="21" xfId="2" applyFill="1" applyBorder="1" applyAlignment="1">
      <alignment horizontal="center" vertical="center" wrapText="1"/>
    </xf>
    <xf numFmtId="14" fontId="17" fillId="0" borderId="0" xfId="0" applyNumberFormat="1" applyFont="1"/>
    <xf numFmtId="0" fontId="0" fillId="0" borderId="0" xfId="0"/>
    <xf numFmtId="0" fontId="0" fillId="0" borderId="0" xfId="0"/>
    <xf numFmtId="0" fontId="0" fillId="0" borderId="0" xfId="0"/>
    <xf numFmtId="0" fontId="68" fillId="0" borderId="36" xfId="14" applyFill="1" applyBorder="1" applyAlignment="1">
      <alignment horizontal="left"/>
    </xf>
    <xf numFmtId="0" fontId="63" fillId="10" borderId="35" xfId="0" applyFont="1" applyFill="1" applyBorder="1" applyAlignment="1">
      <alignment horizontal="left" vertical="top" readingOrder="1"/>
    </xf>
    <xf numFmtId="4" fontId="54" fillId="10" borderId="32" xfId="0" applyNumberFormat="1" applyFont="1" applyFill="1" applyBorder="1" applyAlignment="1">
      <alignment horizontal="right" vertical="top" readingOrder="1"/>
    </xf>
    <xf numFmtId="0" fontId="29" fillId="10" borderId="32" xfId="1" applyFont="1" applyFill="1" applyBorder="1" applyAlignment="1" applyProtection="1">
      <alignment horizontal="center" vertical="center" readingOrder="1"/>
    </xf>
    <xf numFmtId="0" fontId="65" fillId="23" borderId="32" xfId="0" applyFont="1" applyFill="1" applyBorder="1"/>
    <xf numFmtId="0" fontId="63" fillId="0" borderId="35" xfId="0" applyFont="1" applyFill="1" applyBorder="1" applyAlignment="1">
      <alignment horizontal="left" vertical="top" readingOrder="1"/>
    </xf>
    <xf numFmtId="4" fontId="54" fillId="0" borderId="32" xfId="0" applyNumberFormat="1" applyFont="1" applyFill="1" applyBorder="1" applyAlignment="1">
      <alignment horizontal="right" vertical="top" readingOrder="1"/>
    </xf>
    <xf numFmtId="0" fontId="29" fillId="0" borderId="32" xfId="1" applyFont="1" applyFill="1" applyBorder="1" applyAlignment="1" applyProtection="1">
      <alignment horizontal="center" vertical="center" readingOrder="1"/>
    </xf>
    <xf numFmtId="0" fontId="65" fillId="0" borderId="32" xfId="0" applyFont="1" applyFill="1" applyBorder="1"/>
    <xf numFmtId="0" fontId="67" fillId="22" borderId="34" xfId="0" applyFont="1" applyFill="1" applyBorder="1" applyAlignment="1">
      <alignment horizontal="center"/>
    </xf>
    <xf numFmtId="0" fontId="65" fillId="22" borderId="34" xfId="0" applyFont="1" applyFill="1" applyBorder="1" applyAlignment="1">
      <alignment horizontal="center"/>
    </xf>
    <xf numFmtId="0" fontId="66" fillId="21" borderId="0" xfId="0" applyFont="1" applyFill="1" applyBorder="1" applyAlignment="1"/>
    <xf numFmtId="0" fontId="17" fillId="0" borderId="2" xfId="0" applyFont="1" applyBorder="1"/>
    <xf numFmtId="10" fontId="0" fillId="0" borderId="2" xfId="3" applyNumberFormat="1" applyFont="1" applyBorder="1"/>
    <xf numFmtId="9" fontId="66" fillId="21" borderId="0" xfId="3" applyFont="1" applyFill="1" applyBorder="1" applyAlignment="1"/>
    <xf numFmtId="0" fontId="66" fillId="21" borderId="0" xfId="0" quotePrefix="1" applyFont="1" applyFill="1" applyBorder="1" applyAlignment="1">
      <alignment horizontal="center" vertical="center"/>
    </xf>
    <xf numFmtId="9" fontId="66" fillId="21" borderId="0" xfId="3" quotePrefix="1" applyFont="1" applyFill="1" applyBorder="1" applyAlignment="1">
      <alignment horizontal="center" vertical="center"/>
    </xf>
    <xf numFmtId="43" fontId="66" fillId="21" borderId="0" xfId="6" applyFont="1" applyFill="1" applyBorder="1" applyAlignment="1"/>
    <xf numFmtId="0" fontId="17" fillId="0" borderId="0" xfId="2"/>
    <xf numFmtId="0" fontId="0" fillId="0" borderId="0" xfId="0"/>
    <xf numFmtId="10" fontId="0" fillId="0" borderId="0" xfId="3" applyNumberFormat="1" applyFont="1" applyAlignment="1">
      <alignment horizontal="right"/>
    </xf>
    <xf numFmtId="176" fontId="0" fillId="0" borderId="0" xfId="6" applyNumberFormat="1" applyFont="1"/>
    <xf numFmtId="176" fontId="0" fillId="0" borderId="2" xfId="6" applyNumberFormat="1" applyFont="1" applyBorder="1" applyAlignment="1">
      <alignment horizontal="center"/>
    </xf>
    <xf numFmtId="176" fontId="0" fillId="0" borderId="0" xfId="6" applyNumberFormat="1" applyFont="1" applyAlignment="1">
      <alignment horizontal="right"/>
    </xf>
    <xf numFmtId="176" fontId="17" fillId="0" borderId="0" xfId="6" applyNumberFormat="1" applyFont="1"/>
    <xf numFmtId="4" fontId="69" fillId="10" borderId="32" xfId="0" applyNumberFormat="1" applyFont="1" applyFill="1" applyBorder="1" applyAlignment="1">
      <alignment horizontal="right" vertical="top" readingOrder="1"/>
    </xf>
    <xf numFmtId="4" fontId="69" fillId="10" borderId="32" xfId="0" applyNumberFormat="1" applyFont="1" applyFill="1" applyBorder="1" applyAlignment="1">
      <alignment horizontal="right" vertical="center" readingOrder="1"/>
    </xf>
    <xf numFmtId="4" fontId="69" fillId="0" borderId="32" xfId="0" applyNumberFormat="1" applyFont="1" applyFill="1" applyBorder="1" applyAlignment="1">
      <alignment horizontal="right" vertical="top" readingOrder="1"/>
    </xf>
    <xf numFmtId="0" fontId="70" fillId="0" borderId="21" xfId="2" applyFont="1" applyFill="1" applyBorder="1" applyAlignment="1">
      <alignment horizontal="center" vertical="center" wrapText="1"/>
    </xf>
    <xf numFmtId="0" fontId="33" fillId="2" borderId="37" xfId="0" applyFont="1" applyFill="1" applyBorder="1"/>
    <xf numFmtId="0" fontId="33" fillId="2" borderId="19" xfId="0" applyFont="1" applyFill="1" applyBorder="1"/>
    <xf numFmtId="0" fontId="31" fillId="2" borderId="19" xfId="0" applyFont="1" applyFill="1" applyBorder="1"/>
    <xf numFmtId="0" fontId="71" fillId="18" borderId="0" xfId="12" applyFont="1" applyBorder="1" applyAlignment="1">
      <alignment horizontal="center" vertical="center"/>
    </xf>
    <xf numFmtId="0" fontId="1" fillId="16" borderId="0" xfId="10" applyFont="1" applyAlignment="1">
      <alignment horizontal="center" vertical="center"/>
    </xf>
    <xf numFmtId="0" fontId="26" fillId="24" borderId="39" xfId="0" applyFont="1" applyFill="1" applyBorder="1" applyAlignment="1">
      <alignment horizontal="left"/>
    </xf>
    <xf numFmtId="0" fontId="26" fillId="24" borderId="39" xfId="0" applyFont="1" applyFill="1" applyBorder="1" applyAlignment="1">
      <alignment horizontal="right"/>
    </xf>
    <xf numFmtId="0" fontId="26" fillId="24" borderId="40" xfId="0" applyFont="1" applyFill="1" applyBorder="1" applyAlignment="1">
      <alignment horizontal="left"/>
    </xf>
    <xf numFmtId="0" fontId="26" fillId="24" borderId="40" xfId="0" applyFont="1" applyFill="1" applyBorder="1" applyAlignment="1">
      <alignment horizontal="right"/>
    </xf>
    <xf numFmtId="0" fontId="26" fillId="24" borderId="41" xfId="0" applyFont="1" applyFill="1" applyBorder="1" applyAlignment="1">
      <alignment horizontal="left"/>
    </xf>
    <xf numFmtId="0" fontId="26" fillId="24" borderId="41" xfId="0" applyFont="1" applyFill="1" applyBorder="1" applyAlignment="1">
      <alignment horizontal="right"/>
    </xf>
    <xf numFmtId="0" fontId="4" fillId="0" borderId="0" xfId="9" applyFill="1" applyBorder="1" applyAlignment="1">
      <alignment horizontal="center"/>
    </xf>
    <xf numFmtId="0" fontId="4" fillId="0" borderId="0" xfId="9" applyFill="1"/>
    <xf numFmtId="0" fontId="4" fillId="0" borderId="0" xfId="9" applyFill="1" applyAlignment="1">
      <alignment horizontal="center"/>
    </xf>
    <xf numFmtId="0" fontId="4" fillId="0" borderId="0" xfId="9" applyFill="1" applyBorder="1"/>
    <xf numFmtId="0" fontId="4" fillId="0" borderId="0" xfId="9" applyFill="1" applyBorder="1" applyAlignment="1"/>
    <xf numFmtId="10" fontId="0" fillId="20" borderId="38" xfId="13" applyNumberFormat="1" applyFont="1" applyBorder="1"/>
    <xf numFmtId="0" fontId="0" fillId="20" borderId="38" xfId="13" applyFont="1" applyBorder="1"/>
    <xf numFmtId="0" fontId="0" fillId="0" borderId="42" xfId="13" applyFont="1" applyFill="1" applyBorder="1" applyAlignment="1">
      <alignment horizontal="left"/>
    </xf>
    <xf numFmtId="0" fontId="0" fillId="0" borderId="43" xfId="13" applyFont="1" applyFill="1" applyBorder="1" applyAlignment="1">
      <alignment horizontal="left"/>
    </xf>
    <xf numFmtId="0" fontId="0" fillId="0" borderId="44" xfId="13" applyFont="1" applyFill="1" applyBorder="1" applyAlignment="1">
      <alignment horizontal="left"/>
    </xf>
    <xf numFmtId="0" fontId="0" fillId="0" borderId="0" xfId="0"/>
    <xf numFmtId="0" fontId="17" fillId="0" borderId="0" xfId="2"/>
    <xf numFmtId="0" fontId="0" fillId="0" borderId="0" xfId="0"/>
    <xf numFmtId="14" fontId="0" fillId="0" borderId="10" xfId="0" applyNumberFormat="1" applyBorder="1" applyAlignment="1">
      <alignment horizontal="center" vertical="center" wrapText="1"/>
    </xf>
    <xf numFmtId="10" fontId="54" fillId="10" borderId="32" xfId="3" applyNumberFormat="1" applyFont="1" applyFill="1" applyBorder="1" applyAlignment="1">
      <alignment horizontal="right" vertical="top" readingOrder="1"/>
    </xf>
    <xf numFmtId="10" fontId="54" fillId="0" borderId="32" xfId="3" applyNumberFormat="1" applyFont="1" applyFill="1" applyBorder="1" applyAlignment="1">
      <alignment horizontal="right" vertical="top" readingOrder="1"/>
    </xf>
    <xf numFmtId="0" fontId="63" fillId="0" borderId="39" xfId="0" applyFont="1" applyFill="1" applyBorder="1" applyAlignment="1">
      <alignment horizontal="left" vertical="top" readingOrder="1"/>
    </xf>
    <xf numFmtId="0" fontId="82" fillId="0" borderId="39" xfId="0" applyFont="1" applyFill="1" applyBorder="1" applyAlignment="1">
      <alignment horizontal="center" vertical="top" readingOrder="1"/>
    </xf>
    <xf numFmtId="0" fontId="83" fillId="18" borderId="0" xfId="12" applyFont="1" applyBorder="1" applyAlignment="1">
      <alignment horizontal="center" vertical="center"/>
    </xf>
    <xf numFmtId="0" fontId="84" fillId="0" borderId="0" xfId="0" applyFont="1"/>
    <xf numFmtId="0" fontId="39" fillId="0" borderId="0" xfId="2" applyFont="1" applyFill="1" applyBorder="1"/>
    <xf numFmtId="0" fontId="48" fillId="0" borderId="0" xfId="2" applyFont="1" applyFill="1" applyBorder="1"/>
    <xf numFmtId="14" fontId="48" fillId="0" borderId="0" xfId="2" applyNumberFormat="1" applyFont="1" applyFill="1" applyBorder="1"/>
    <xf numFmtId="14" fontId="48" fillId="0" borderId="0" xfId="0" applyNumberFormat="1" applyFont="1" applyFill="1" applyBorder="1"/>
    <xf numFmtId="14" fontId="33" fillId="0" borderId="0" xfId="0" applyNumberFormat="1" applyFont="1" applyFill="1" applyBorder="1"/>
    <xf numFmtId="10" fontId="33" fillId="0" borderId="0" xfId="0" applyNumberFormat="1" applyFont="1" applyFill="1" applyBorder="1"/>
    <xf numFmtId="0" fontId="32" fillId="0" borderId="0" xfId="0" applyFont="1" applyFill="1" applyBorder="1" applyAlignment="1">
      <alignment horizontal="center"/>
    </xf>
    <xf numFmtId="0" fontId="86" fillId="11" borderId="0" xfId="0" applyFont="1" applyFill="1"/>
    <xf numFmtId="10" fontId="17" fillId="0" borderId="0" xfId="3" applyNumberFormat="1" applyFont="1" applyBorder="1" applyAlignment="1">
      <alignment horizontal="center" wrapText="1"/>
    </xf>
    <xf numFmtId="10" fontId="17" fillId="0" borderId="0" xfId="3" applyNumberFormat="1" applyFont="1" applyBorder="1"/>
    <xf numFmtId="10" fontId="17" fillId="0" borderId="0" xfId="3" applyNumberFormat="1" applyFont="1" applyAlignment="1">
      <alignment horizontal="right"/>
    </xf>
    <xf numFmtId="14" fontId="0" fillId="0" borderId="0" xfId="0" applyNumberFormat="1" applyAlignment="1">
      <alignment vertical="top"/>
    </xf>
    <xf numFmtId="10" fontId="17" fillId="0" borderId="10" xfId="3" applyNumberFormat="1" applyFont="1" applyBorder="1" applyAlignment="1">
      <alignment horizontal="center" vertical="center" wrapText="1"/>
    </xf>
    <xf numFmtId="173" fontId="17" fillId="0" borderId="10" xfId="2" applyNumberFormat="1" applyBorder="1" applyAlignment="1">
      <alignment horizontal="center" vertical="center" wrapText="1"/>
    </xf>
    <xf numFmtId="173" fontId="17" fillId="0" borderId="0" xfId="2" applyNumberFormat="1"/>
    <xf numFmtId="173" fontId="0" fillId="0" borderId="0" xfId="0" applyNumberFormat="1"/>
    <xf numFmtId="173" fontId="17" fillId="0" borderId="0" xfId="2" applyNumberFormat="1" applyBorder="1" applyAlignment="1">
      <alignment horizontal="center" wrapText="1"/>
    </xf>
    <xf numFmtId="173" fontId="17" fillId="0" borderId="0" xfId="2" applyNumberFormat="1" applyBorder="1"/>
    <xf numFmtId="0" fontId="0" fillId="0" borderId="0" xfId="0"/>
    <xf numFmtId="0" fontId="0" fillId="0" borderId="0" xfId="0"/>
    <xf numFmtId="4" fontId="75" fillId="7" borderId="45" xfId="0" applyNumberFormat="1" applyFont="1" applyFill="1" applyBorder="1" applyAlignment="1">
      <alignment horizontal="center" vertical="center" readingOrder="1"/>
    </xf>
    <xf numFmtId="4" fontId="77" fillId="7" borderId="45" xfId="0" applyNumberFormat="1" applyFont="1" applyFill="1" applyBorder="1" applyAlignment="1">
      <alignment horizontal="center" vertical="center" readingOrder="1"/>
    </xf>
    <xf numFmtId="4" fontId="78" fillId="7" borderId="45" xfId="0" applyNumberFormat="1" applyFont="1" applyFill="1" applyBorder="1" applyAlignment="1">
      <alignment horizontal="center" vertical="center" readingOrder="1"/>
    </xf>
    <xf numFmtId="4" fontId="72" fillId="7" borderId="45" xfId="0" applyNumberFormat="1" applyFont="1" applyFill="1" applyBorder="1" applyAlignment="1">
      <alignment horizontal="center" vertical="center" readingOrder="1"/>
    </xf>
    <xf numFmtId="4" fontId="79" fillId="7" borderId="45" xfId="0" applyNumberFormat="1" applyFont="1" applyFill="1" applyBorder="1" applyAlignment="1">
      <alignment horizontal="center" vertical="center" readingOrder="1"/>
    </xf>
    <xf numFmtId="4" fontId="80" fillId="7" borderId="45" xfId="0" applyNumberFormat="1" applyFont="1" applyFill="1" applyBorder="1" applyAlignment="1">
      <alignment horizontal="center" vertical="center" readingOrder="1"/>
    </xf>
    <xf numFmtId="4" fontId="74" fillId="7" borderId="45" xfId="0" applyNumberFormat="1" applyFont="1" applyFill="1" applyBorder="1" applyAlignment="1">
      <alignment horizontal="center" vertical="center" readingOrder="1"/>
    </xf>
    <xf numFmtId="4" fontId="73" fillId="7" borderId="45" xfId="0" applyNumberFormat="1" applyFont="1" applyFill="1" applyBorder="1" applyAlignment="1">
      <alignment horizontal="center" vertical="center" readingOrder="1"/>
    </xf>
    <xf numFmtId="4" fontId="81" fillId="7" borderId="45" xfId="0" applyNumberFormat="1" applyFont="1" applyFill="1" applyBorder="1" applyAlignment="1">
      <alignment horizontal="center" vertical="center" readingOrder="1"/>
    </xf>
    <xf numFmtId="10" fontId="73" fillId="7" borderId="45" xfId="3" applyNumberFormat="1" applyFont="1" applyFill="1" applyBorder="1" applyAlignment="1">
      <alignment horizontal="center" vertical="center" readingOrder="1"/>
    </xf>
    <xf numFmtId="0" fontId="0" fillId="0" borderId="0" xfId="0"/>
    <xf numFmtId="0" fontId="17" fillId="0" borderId="0" xfId="0" applyFont="1" applyAlignment="1">
      <alignment vertical="center" wrapText="1"/>
    </xf>
    <xf numFmtId="14" fontId="87" fillId="0" borderId="0" xfId="0" applyNumberFormat="1" applyFont="1"/>
    <xf numFmtId="4" fontId="70" fillId="7" borderId="0" xfId="0" applyNumberFormat="1" applyFont="1" applyFill="1" applyBorder="1" applyAlignment="1">
      <alignment horizontal="center" vertical="center" readingOrder="1"/>
    </xf>
    <xf numFmtId="0" fontId="88" fillId="25" borderId="46" xfId="15"/>
    <xf numFmtId="43" fontId="88" fillId="25" borderId="46" xfId="15" applyNumberFormat="1"/>
    <xf numFmtId="9" fontId="0" fillId="0" borderId="0" xfId="3" applyFont="1"/>
    <xf numFmtId="0" fontId="17" fillId="0" borderId="14" xfId="0" applyFont="1" applyBorder="1" applyAlignment="1">
      <alignment horizontal="center"/>
    </xf>
    <xf numFmtId="4" fontId="76" fillId="7" borderId="18" xfId="0" applyNumberFormat="1" applyFont="1" applyFill="1" applyBorder="1" applyAlignment="1">
      <alignment horizontal="center" vertical="center" readingOrder="1"/>
    </xf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  <xf numFmtId="14" fontId="17" fillId="0" borderId="10" xfId="2" applyNumberFormat="1" applyBorder="1" applyAlignment="1">
      <alignment horizontal="center" vertical="center" wrapText="1"/>
    </xf>
    <xf numFmtId="14" fontId="11" fillId="0" borderId="17" xfId="0" applyNumberFormat="1" applyFont="1" applyBorder="1" applyAlignment="1">
      <alignment horizontal="center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0" fontId="66" fillId="21" borderId="0" xfId="3" applyNumberFormat="1" applyFont="1" applyFill="1" applyBorder="1" applyAlignment="1"/>
    <xf numFmtId="14" fontId="0" fillId="0" borderId="0" xfId="0" applyNumberFormat="1"/>
    <xf numFmtId="0" fontId="17" fillId="0" borderId="0" xfId="2"/>
    <xf numFmtId="14" fontId="0" fillId="0" borderId="0" xfId="0" applyNumberFormat="1"/>
    <xf numFmtId="14" fontId="17" fillId="0" borderId="0" xfId="6" applyNumberFormat="1" applyFont="1" applyFill="1" applyBorder="1"/>
    <xf numFmtId="1" fontId="0" fillId="0" borderId="0" xfId="3" applyNumberFormat="1" applyFont="1" applyFill="1" applyBorder="1"/>
    <xf numFmtId="0" fontId="89" fillId="0" borderId="0" xfId="2" applyFont="1" applyAlignment="1">
      <alignment horizontal="left"/>
    </xf>
    <xf numFmtId="0" fontId="90" fillId="0" borderId="0" xfId="2" applyFont="1"/>
    <xf numFmtId="0" fontId="89" fillId="26" borderId="47" xfId="2" applyFont="1" applyFill="1" applyBorder="1" applyAlignment="1">
      <alignment horizontal="left" wrapText="1"/>
    </xf>
    <xf numFmtId="0" fontId="89" fillId="26" borderId="48" xfId="2" applyFont="1" applyFill="1" applyBorder="1" applyAlignment="1">
      <alignment horizontal="left" wrapText="1"/>
    </xf>
    <xf numFmtId="14" fontId="89" fillId="26" borderId="49" xfId="2" applyNumberFormat="1" applyFont="1" applyFill="1" applyBorder="1" applyAlignment="1">
      <alignment horizontal="left" wrapText="1"/>
    </xf>
    <xf numFmtId="0" fontId="89" fillId="26" borderId="50" xfId="2" applyFont="1" applyFill="1" applyBorder="1" applyAlignment="1">
      <alignment horizontal="left" wrapText="1"/>
    </xf>
    <xf numFmtId="0" fontId="89" fillId="26" borderId="51" xfId="2" applyFont="1" applyFill="1" applyBorder="1" applyAlignment="1">
      <alignment horizontal="left" wrapText="1"/>
    </xf>
    <xf numFmtId="14" fontId="89" fillId="26" borderId="52" xfId="2" applyNumberFormat="1" applyFont="1" applyFill="1" applyBorder="1" applyAlignment="1">
      <alignment horizontal="left" wrapText="1"/>
    </xf>
    <xf numFmtId="0" fontId="89" fillId="27" borderId="47" xfId="2" applyFont="1" applyFill="1" applyBorder="1" applyAlignment="1">
      <alignment horizontal="left" wrapText="1"/>
    </xf>
    <xf numFmtId="0" fontId="89" fillId="27" borderId="48" xfId="2" applyFont="1" applyFill="1" applyBorder="1" applyAlignment="1">
      <alignment horizontal="left" wrapText="1"/>
    </xf>
    <xf numFmtId="14" fontId="89" fillId="27" borderId="49" xfId="2" applyNumberFormat="1" applyFont="1" applyFill="1" applyBorder="1" applyAlignment="1">
      <alignment horizontal="left" wrapText="1"/>
    </xf>
    <xf numFmtId="0" fontId="89" fillId="27" borderId="50" xfId="2" applyFont="1" applyFill="1" applyBorder="1" applyAlignment="1">
      <alignment horizontal="left" wrapText="1"/>
    </xf>
    <xf numFmtId="0" fontId="89" fillId="27" borderId="51" xfId="2" applyFont="1" applyFill="1" applyBorder="1" applyAlignment="1">
      <alignment horizontal="left" wrapText="1"/>
    </xf>
    <xf numFmtId="14" fontId="89" fillId="27" borderId="52" xfId="2" applyNumberFormat="1" applyFont="1" applyFill="1" applyBorder="1" applyAlignment="1">
      <alignment horizontal="left" wrapText="1"/>
    </xf>
    <xf numFmtId="0" fontId="90" fillId="28" borderId="50" xfId="2" applyFont="1" applyFill="1" applyBorder="1" applyAlignment="1">
      <alignment horizontal="left" wrapText="1"/>
    </xf>
    <xf numFmtId="0" fontId="90" fillId="28" borderId="51" xfId="2" applyFont="1" applyFill="1" applyBorder="1" applyAlignment="1">
      <alignment horizontal="left" wrapText="1"/>
    </xf>
    <xf numFmtId="0" fontId="90" fillId="28" borderId="52" xfId="2" applyFont="1" applyFill="1" applyBorder="1" applyAlignment="1">
      <alignment horizontal="left" wrapText="1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17" fillId="0" borderId="0" xfId="2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33" fillId="0" borderId="0" xfId="0" applyNumberFormat="1" applyFont="1" applyFill="1" applyBorder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33" fillId="0" borderId="12" xfId="0" applyNumberFormat="1" applyFont="1" applyBorder="1"/>
    <xf numFmtId="2" fontId="11" fillId="0" borderId="12" xfId="0" applyNumberFormat="1" applyFont="1" applyBorder="1"/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65" fontId="9" fillId="29" borderId="2" xfId="0" applyNumberFormat="1" applyFont="1" applyFill="1" applyBorder="1" applyAlignment="1">
      <alignment horizontal="center"/>
    </xf>
    <xf numFmtId="0" fontId="9" fillId="29" borderId="2" xfId="0" applyFont="1" applyFill="1" applyBorder="1" applyAlignment="1">
      <alignment horizontal="left" vertical="top"/>
    </xf>
    <xf numFmtId="0" fontId="9" fillId="29" borderId="2" xfId="0" applyFont="1" applyFill="1" applyBorder="1" applyAlignment="1">
      <alignment horizontal="center"/>
    </xf>
    <xf numFmtId="4" fontId="9" fillId="29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0" fontId="84" fillId="0" borderId="0" xfId="2" applyFont="1"/>
    <xf numFmtId="10" fontId="84" fillId="0" borderId="0" xfId="3" applyNumberFormat="1" applyFont="1"/>
    <xf numFmtId="0" fontId="84" fillId="0" borderId="0" xfId="0" applyFont="1" applyFill="1" applyBorder="1"/>
    <xf numFmtId="0" fontId="84" fillId="0" borderId="0" xfId="0" applyFont="1" applyBorder="1"/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/>
    <xf numFmtId="0" fontId="21" fillId="30" borderId="2" xfId="0" applyFont="1" applyFill="1" applyBorder="1" applyAlignment="1">
      <alignment horizontal="left"/>
    </xf>
    <xf numFmtId="1" fontId="34" fillId="0" borderId="0" xfId="0" applyNumberFormat="1" applyFont="1"/>
    <xf numFmtId="165" fontId="36" fillId="0" borderId="0" xfId="0" applyNumberFormat="1" applyFont="1" applyAlignment="1">
      <alignment horizontal="right"/>
    </xf>
    <xf numFmtId="3" fontId="36" fillId="0" borderId="0" xfId="0" applyNumberFormat="1" applyFont="1" applyAlignment="1">
      <alignment horizontal="left"/>
    </xf>
    <xf numFmtId="0" fontId="0" fillId="0" borderId="0" xfId="0"/>
    <xf numFmtId="0" fontId="0" fillId="0" borderId="0" xfId="0"/>
    <xf numFmtId="0" fontId="0" fillId="0" borderId="10" xfId="0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1" fontId="11" fillId="0" borderId="0" xfId="3" applyNumberFormat="1" applyFont="1" applyAlignment="1">
      <alignment horizontal="center"/>
    </xf>
    <xf numFmtId="14" fontId="88" fillId="25" borderId="46" xfId="15" applyNumberFormat="1" applyAlignment="1">
      <alignment horizontal="center" vertical="center"/>
    </xf>
    <xf numFmtId="0" fontId="33" fillId="0" borderId="0" xfId="0" quotePrefix="1" applyFont="1"/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67" fontId="92" fillId="5" borderId="12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0" fontId="23" fillId="0" borderId="13" xfId="0" applyFont="1" applyBorder="1" applyAlignment="1">
      <alignment horizontal="left"/>
    </xf>
    <xf numFmtId="4" fontId="22" fillId="0" borderId="13" xfId="0" applyNumberFormat="1" applyFont="1" applyBorder="1"/>
    <xf numFmtId="0" fontId="32" fillId="5" borderId="53" xfId="0" applyFont="1" applyFill="1" applyBorder="1" applyAlignment="1">
      <alignment horizontal="left" vertical="center"/>
    </xf>
    <xf numFmtId="167" fontId="32" fillId="5" borderId="54" xfId="0" applyNumberFormat="1" applyFont="1" applyFill="1" applyBorder="1" applyAlignment="1">
      <alignment horizontal="center" vertical="center"/>
    </xf>
    <xf numFmtId="0" fontId="32" fillId="3" borderId="55" xfId="0" applyFont="1" applyFill="1" applyBorder="1" applyAlignment="1">
      <alignment horizontal="center"/>
    </xf>
    <xf numFmtId="14" fontId="42" fillId="7" borderId="26" xfId="0" applyNumberFormat="1" applyFont="1" applyFill="1" applyBorder="1" applyAlignment="1">
      <alignment horizontal="left" vertical="center"/>
    </xf>
    <xf numFmtId="14" fontId="42" fillId="7" borderId="0" xfId="0" applyNumberFormat="1" applyFont="1" applyFill="1" applyBorder="1" applyAlignment="1">
      <alignment horizontal="center" vertical="center"/>
    </xf>
    <xf numFmtId="14" fontId="42" fillId="7" borderId="27" xfId="0" applyNumberFormat="1" applyFont="1" applyFill="1" applyBorder="1" applyAlignment="1">
      <alignment horizontal="center" vertical="center"/>
    </xf>
    <xf numFmtId="0" fontId="23" fillId="0" borderId="56" xfId="0" applyFont="1" applyBorder="1" applyAlignment="1">
      <alignment horizontal="left"/>
    </xf>
    <xf numFmtId="4" fontId="22" fillId="0" borderId="57" xfId="0" applyNumberFormat="1" applyFont="1" applyBorder="1"/>
    <xf numFmtId="0" fontId="23" fillId="0" borderId="58" xfId="0" applyFont="1" applyBorder="1" applyAlignment="1">
      <alignment horizontal="left"/>
    </xf>
    <xf numFmtId="4" fontId="22" fillId="0" borderId="59" xfId="0" applyNumberFormat="1" applyFont="1" applyBorder="1"/>
    <xf numFmtId="4" fontId="22" fillId="0" borderId="60" xfId="0" applyNumberFormat="1" applyFont="1" applyBorder="1"/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0" fontId="0" fillId="0" borderId="0" xfId="0"/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0" fontId="0" fillId="0" borderId="0" xfId="0"/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0" fontId="0" fillId="0" borderId="0" xfId="0"/>
    <xf numFmtId="14" fontId="0" fillId="0" borderId="0" xfId="0" applyNumberFormat="1"/>
    <xf numFmtId="14" fontId="11" fillId="0" borderId="0" xfId="0" applyNumberFormat="1" applyFont="1" applyAlignment="1">
      <alignment horizontal="center"/>
    </xf>
    <xf numFmtId="0" fontId="17" fillId="0" borderId="16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0" xfId="0" applyFont="1" applyAlignment="1">
      <alignment horizontal="righ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0" fontId="40" fillId="0" borderId="0" xfId="2" applyFont="1" applyAlignment="1">
      <alignment horizontal="left" vertical="top"/>
    </xf>
    <xf numFmtId="0" fontId="85" fillId="11" borderId="0" xfId="2" applyFont="1" applyFill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22" fontId="30" fillId="2" borderId="30" xfId="0" applyNumberFormat="1" applyFont="1" applyFill="1" applyBorder="1" applyAlignment="1">
      <alignment horizontal="center"/>
    </xf>
    <xf numFmtId="22" fontId="30" fillId="2" borderId="1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0" xfId="0"/>
    <xf numFmtId="14" fontId="17" fillId="0" borderId="6" xfId="2" applyNumberFormat="1" applyBorder="1" applyAlignment="1">
      <alignment horizontal="center"/>
    </xf>
    <xf numFmtId="14" fontId="17" fillId="0" borderId="0" xfId="2" applyNumberFormat="1" applyBorder="1" applyAlignment="1">
      <alignment horizontal="center"/>
    </xf>
    <xf numFmtId="0" fontId="17" fillId="0" borderId="23" xfId="2" applyBorder="1" applyAlignment="1"/>
    <xf numFmtId="0" fontId="17" fillId="0" borderId="10" xfId="2" applyBorder="1" applyAlignment="1">
      <alignment horizontal="center" vertical="center" wrapText="1"/>
    </xf>
    <xf numFmtId="0" fontId="17" fillId="0" borderId="0" xfId="2"/>
    <xf numFmtId="0" fontId="17" fillId="0" borderId="2" xfId="0" applyFont="1" applyBorder="1" applyAlignment="1">
      <alignment horizontal="center"/>
    </xf>
    <xf numFmtId="0" fontId="21" fillId="6" borderId="6" xfId="0" applyFont="1" applyFill="1" applyBorder="1" applyAlignment="1">
      <alignment horizontal="left"/>
    </xf>
    <xf numFmtId="0" fontId="21" fillId="6" borderId="0" xfId="0" applyFont="1" applyFill="1" applyBorder="1" applyAlignment="1">
      <alignment horizontal="left"/>
    </xf>
    <xf numFmtId="0" fontId="32" fillId="0" borderId="30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2" fillId="0" borderId="31" xfId="0" applyFont="1" applyBorder="1" applyAlignment="1">
      <alignment horizontal="center"/>
    </xf>
    <xf numFmtId="0" fontId="21" fillId="10" borderId="6" xfId="0" applyFont="1" applyFill="1" applyBorder="1" applyAlignment="1">
      <alignment horizontal="left"/>
    </xf>
    <xf numFmtId="0" fontId="21" fillId="10" borderId="0" xfId="0" applyFont="1" applyFill="1" applyBorder="1" applyAlignment="1">
      <alignment horizontal="left"/>
    </xf>
    <xf numFmtId="0" fontId="17" fillId="0" borderId="10" xfId="0" applyFont="1" applyBorder="1" applyAlignment="1">
      <alignment horizontal="center" vertical="center" wrapText="1"/>
    </xf>
    <xf numFmtId="0" fontId="29" fillId="0" borderId="30" xfId="1" applyBorder="1" applyAlignment="1" applyProtection="1">
      <alignment horizontal="center"/>
    </xf>
    <xf numFmtId="0" fontId="29" fillId="0" borderId="1" xfId="1" applyBorder="1" applyAlignment="1" applyProtection="1">
      <alignment horizontal="center"/>
    </xf>
    <xf numFmtId="0" fontId="29" fillId="0" borderId="31" xfId="1" applyBorder="1" applyAlignment="1" applyProtection="1">
      <alignment horizontal="center"/>
    </xf>
    <xf numFmtId="0" fontId="17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7" fillId="0" borderId="24" xfId="7" applyAlignment="1">
      <alignment horizontal="center"/>
    </xf>
    <xf numFmtId="0" fontId="57" fillId="0" borderId="24" xfId="7" applyAlignment="1">
      <alignment horizontal="center" vertical="center"/>
    </xf>
    <xf numFmtId="0" fontId="4" fillId="0" borderId="0" xfId="11" applyFill="1" applyBorder="1" applyAlignment="1">
      <alignment horizontal="center"/>
    </xf>
    <xf numFmtId="0" fontId="4" fillId="0" borderId="0" xfId="9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1" borderId="0" xfId="0" applyFill="1" applyAlignment="1">
      <alignment horizontal="center"/>
    </xf>
    <xf numFmtId="177" fontId="0" fillId="0" borderId="0" xfId="0" applyNumberFormat="1"/>
    <xf numFmtId="177" fontId="11" fillId="0" borderId="0" xfId="0" applyNumberFormat="1" applyFont="1" applyAlignment="1">
      <alignment horizontal="center"/>
    </xf>
  </cellXfs>
  <cellStyles count="16">
    <cellStyle name="20% - Ênfase1" xfId="9" builtinId="30"/>
    <cellStyle name="20% - Ênfase5" xfId="11" builtinId="46"/>
    <cellStyle name="40% - Ênfase1" xfId="10" builtinId="31"/>
    <cellStyle name="40% - Ênfase5" xfId="12" builtinId="47"/>
    <cellStyle name="Cálculo" xfId="15" builtinId="22"/>
    <cellStyle name="Célula Vinculada" xfId="8" builtinId="24"/>
    <cellStyle name="Hiperlink" xfId="1" builtinId="8"/>
    <cellStyle name="Normal" xfId="0" builtinId="0"/>
    <cellStyle name="Normal 2" xfId="2"/>
    <cellStyle name="Nota" xfId="13" builtinId="10"/>
    <cellStyle name="Porcentagem" xfId="3" builtinId="5"/>
    <cellStyle name="Porcentagem 2" xfId="5"/>
    <cellStyle name="Separador de milhares 2" xfId="4"/>
    <cellStyle name="Texto de Aviso" xfId="14" builtinId="11"/>
    <cellStyle name="Título 1" xfId="7" builtinId="16"/>
    <cellStyle name="Vírgula" xfId="6" builtinId="3"/>
  </cellStyles>
  <dxfs count="4"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ont>
        <color rgb="FFFFFF00"/>
      </font>
      <fill>
        <patternFill>
          <bgColor theme="4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508CD4"/>
      <color rgb="FF0000CC"/>
      <color rgb="FFF5F5F5"/>
      <color rgb="FF565656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Composição Portfólio</a:t>
            </a:r>
          </a:p>
        </c:rich>
      </c:tx>
      <c:layout>
        <c:manualLayout>
          <c:xMode val="edge"/>
          <c:yMode val="edge"/>
          <c:x val="0.36329281655327061"/>
          <c:y val="1.98855406232115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8757663787172238"/>
          <c:y val="0.12121800564403133"/>
          <c:w val="0.51111482467897951"/>
          <c:h val="0.77323396448353654"/>
        </c:manualLayout>
      </c:layout>
      <c:pieChart>
        <c:varyColors val="1"/>
        <c:ser>
          <c:idx val="1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4B78-47C7-B4AE-8CACB5FB50D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4B78-47C7-B4AE-8CACB5FB50D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4B78-47C7-B4AE-8CACB5FB50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sng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ExtratoConsolidado!$L$2:$L$4</c:f>
              <c:strCache>
                <c:ptCount val="3"/>
                <c:pt idx="0">
                  <c:v>IPCA</c:v>
                </c:pt>
                <c:pt idx="1">
                  <c:v>PREFIXADO</c:v>
                </c:pt>
                <c:pt idx="2">
                  <c:v>SELIC</c:v>
                </c:pt>
              </c:strCache>
            </c:strRef>
          </c:cat>
          <c:val>
            <c:numRef>
              <c:f>ExtratoConsolidado!$M$2:$M$4</c:f>
              <c:numCache>
                <c:formatCode>0.00%</c:formatCode>
                <c:ptCount val="3"/>
                <c:pt idx="0">
                  <c:v>0.36635024583165304</c:v>
                </c:pt>
                <c:pt idx="1">
                  <c:v>0.23913077347815431</c:v>
                </c:pt>
                <c:pt idx="2">
                  <c:v>0.39451898069019264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8-47C7-B4AE-8CACB5FB50DA}"/>
            </c:ext>
          </c:extLst>
        </c:ser>
        <c:ser>
          <c:idx val="0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8-4B78-47C7-B4AE-8CACB5FB50D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B78-47C7-B4AE-8CACB5FB50D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B78-47C7-B4AE-8CACB5FB50DA}"/>
              </c:ext>
            </c:extLst>
          </c:dPt>
          <c:dLbls>
            <c:dLbl>
              <c:idx val="1"/>
              <c:layout>
                <c:manualLayout>
                  <c:x val="-3.559870550161806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800"/>
                      <a:t>PREFIXADO</a:t>
                    </a:r>
                    <a:r>
                      <a:rPr lang="en-US" sz="800" baseline="0"/>
                      <a:t>
</a:t>
                    </a:r>
                    <a:r>
                      <a:rPr lang="en-US" baseline="0"/>
                      <a:t>24%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78-47C7-B4AE-8CACB5FB50DA}"/>
                </c:ext>
              </c:extLst>
            </c:dLbl>
            <c:spPr>
              <a:solidFill>
                <a:srgbClr val="F79646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ExtratoConsolidado!$L$2:$L$4</c:f>
              <c:strCache>
                <c:ptCount val="3"/>
                <c:pt idx="0">
                  <c:v>IPCA</c:v>
                </c:pt>
                <c:pt idx="1">
                  <c:v>PREFIXADO</c:v>
                </c:pt>
                <c:pt idx="2">
                  <c:v>SELIC</c:v>
                </c:pt>
              </c:strCache>
            </c:strRef>
          </c:cat>
          <c:val>
            <c:numRef>
              <c:f>ExtratoConsolidado!$M$2:$M$4</c:f>
              <c:numCache>
                <c:formatCode>0.00%</c:formatCode>
                <c:ptCount val="3"/>
                <c:pt idx="0">
                  <c:v>0.36635024583165304</c:v>
                </c:pt>
                <c:pt idx="1">
                  <c:v>0.23913077347815431</c:v>
                </c:pt>
                <c:pt idx="2">
                  <c:v>0.39451898069019264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B78-47C7-B4AE-8CACB5FB5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 u="sng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250231481481479E-2"/>
          <c:y val="4.8247283134160962E-2"/>
          <c:w val="0.87601796726628689"/>
          <c:h val="0.85946977216083331"/>
        </c:manualLayout>
      </c:layout>
      <c:lineChart>
        <c:grouping val="standard"/>
        <c:varyColors val="0"/>
        <c:ser>
          <c:idx val="0"/>
          <c:order val="0"/>
          <c:tx>
            <c:v>LFT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79"/>
              <c:layout>
                <c:manualLayout>
                  <c:x val="0.11645870469399881"/>
                  <c:y val="6.76328502415458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88-46C6-8A74-5B5B5F8F566D}"/>
                </c:ext>
              </c:extLst>
            </c:dLbl>
            <c:dLbl>
              <c:idx val="97"/>
              <c:layout>
                <c:manualLayout>
                  <c:x val="-0.21390374331550802"/>
                  <c:y val="9.66183574879227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88-46C6-8A74-5B5B5F8F566D}"/>
                </c:ext>
              </c:extLst>
            </c:dLbl>
            <c:dLbl>
              <c:idx val="140"/>
              <c:layout>
                <c:manualLayout>
                  <c:x val="0"/>
                  <c:y val="1.56790123456790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88-46C6-8A74-5B5B5F8F5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'LFT 010321'!$E$47:$E$204</c:f>
              <c:numCache>
                <c:formatCode>#,##0.00</c:formatCode>
                <c:ptCount val="158"/>
                <c:pt idx="0">
                  <c:v>7566.35</c:v>
                </c:pt>
                <c:pt idx="1">
                  <c:v>7570.34</c:v>
                </c:pt>
                <c:pt idx="2">
                  <c:v>7574.33</c:v>
                </c:pt>
                <c:pt idx="3">
                  <c:v>7578.32</c:v>
                </c:pt>
                <c:pt idx="4">
                  <c:v>7582.32</c:v>
                </c:pt>
                <c:pt idx="5">
                  <c:v>7586.32</c:v>
                </c:pt>
                <c:pt idx="6">
                  <c:v>7590.32</c:v>
                </c:pt>
                <c:pt idx="7">
                  <c:v>7594.32</c:v>
                </c:pt>
                <c:pt idx="8">
                  <c:v>7598.33</c:v>
                </c:pt>
                <c:pt idx="9">
                  <c:v>7602.33</c:v>
                </c:pt>
                <c:pt idx="10">
                  <c:v>7606.34</c:v>
                </c:pt>
                <c:pt idx="11">
                  <c:v>7606.62</c:v>
                </c:pt>
                <c:pt idx="12">
                  <c:v>7614.37</c:v>
                </c:pt>
                <c:pt idx="13">
                  <c:v>7618.38</c:v>
                </c:pt>
                <c:pt idx="14">
                  <c:v>7618.67</c:v>
                </c:pt>
                <c:pt idx="15">
                  <c:v>7622.69</c:v>
                </c:pt>
                <c:pt idx="16">
                  <c:v>7626.71</c:v>
                </c:pt>
                <c:pt idx="17">
                  <c:v>7630.74</c:v>
                </c:pt>
                <c:pt idx="18">
                  <c:v>7634.76</c:v>
                </c:pt>
                <c:pt idx="19">
                  <c:v>7638.79</c:v>
                </c:pt>
                <c:pt idx="20">
                  <c:v>7642.82</c:v>
                </c:pt>
                <c:pt idx="21">
                  <c:v>7646.86</c:v>
                </c:pt>
                <c:pt idx="22">
                  <c:v>7650.89</c:v>
                </c:pt>
                <c:pt idx="23">
                  <c:v>7654.93</c:v>
                </c:pt>
                <c:pt idx="24">
                  <c:v>7658.97</c:v>
                </c:pt>
                <c:pt idx="25">
                  <c:v>7663.01</c:v>
                </c:pt>
                <c:pt idx="26">
                  <c:v>7667.05</c:v>
                </c:pt>
                <c:pt idx="27">
                  <c:v>7671.1</c:v>
                </c:pt>
                <c:pt idx="28">
                  <c:v>7675.15</c:v>
                </c:pt>
                <c:pt idx="29">
                  <c:v>7679.2</c:v>
                </c:pt>
                <c:pt idx="30">
                  <c:v>7683.25</c:v>
                </c:pt>
                <c:pt idx="31">
                  <c:v>7687.3</c:v>
                </c:pt>
                <c:pt idx="32">
                  <c:v>7691.36</c:v>
                </c:pt>
                <c:pt idx="33">
                  <c:v>7695.42</c:v>
                </c:pt>
                <c:pt idx="34">
                  <c:v>7699.48</c:v>
                </c:pt>
                <c:pt idx="35">
                  <c:v>7703.54</c:v>
                </c:pt>
                <c:pt idx="36">
                  <c:v>7707.61</c:v>
                </c:pt>
                <c:pt idx="37">
                  <c:v>7711.68</c:v>
                </c:pt>
                <c:pt idx="38">
                  <c:v>7715.75</c:v>
                </c:pt>
                <c:pt idx="39">
                  <c:v>7719.81</c:v>
                </c:pt>
                <c:pt idx="40">
                  <c:v>7723.89</c:v>
                </c:pt>
                <c:pt idx="41">
                  <c:v>7727.97</c:v>
                </c:pt>
                <c:pt idx="42">
                  <c:v>7732.04</c:v>
                </c:pt>
                <c:pt idx="43">
                  <c:v>7736.13</c:v>
                </c:pt>
                <c:pt idx="44">
                  <c:v>7740.21</c:v>
                </c:pt>
                <c:pt idx="45">
                  <c:v>7744.29</c:v>
                </c:pt>
                <c:pt idx="46">
                  <c:v>7748.38</c:v>
                </c:pt>
                <c:pt idx="47">
                  <c:v>7752.46</c:v>
                </c:pt>
                <c:pt idx="48">
                  <c:v>7752.87</c:v>
                </c:pt>
                <c:pt idx="49">
                  <c:v>7756.96</c:v>
                </c:pt>
                <c:pt idx="50">
                  <c:v>7761.06</c:v>
                </c:pt>
                <c:pt idx="51">
                  <c:v>7765.16</c:v>
                </c:pt>
                <c:pt idx="52">
                  <c:v>7772.94</c:v>
                </c:pt>
                <c:pt idx="53">
                  <c:v>7777.05</c:v>
                </c:pt>
                <c:pt idx="54">
                  <c:v>7781.15</c:v>
                </c:pt>
                <c:pt idx="55">
                  <c:v>7785.25</c:v>
                </c:pt>
                <c:pt idx="56">
                  <c:v>7789.37</c:v>
                </c:pt>
                <c:pt idx="57">
                  <c:v>7789.8</c:v>
                </c:pt>
                <c:pt idx="58">
                  <c:v>7793.91</c:v>
                </c:pt>
                <c:pt idx="59">
                  <c:v>7798.02</c:v>
                </c:pt>
                <c:pt idx="60">
                  <c:v>7802.14</c:v>
                </c:pt>
                <c:pt idx="61">
                  <c:v>7806.27</c:v>
                </c:pt>
                <c:pt idx="62">
                  <c:v>7810.38</c:v>
                </c:pt>
                <c:pt idx="63">
                  <c:v>7814.51</c:v>
                </c:pt>
                <c:pt idx="64">
                  <c:v>7818.64</c:v>
                </c:pt>
                <c:pt idx="65">
                  <c:v>7822.77</c:v>
                </c:pt>
                <c:pt idx="66">
                  <c:v>7826.89</c:v>
                </c:pt>
                <c:pt idx="67">
                  <c:v>7831.03</c:v>
                </c:pt>
                <c:pt idx="68">
                  <c:v>7835.17</c:v>
                </c:pt>
                <c:pt idx="69">
                  <c:v>7839.31</c:v>
                </c:pt>
                <c:pt idx="70">
                  <c:v>7843.45</c:v>
                </c:pt>
                <c:pt idx="71">
                  <c:v>7847.58</c:v>
                </c:pt>
                <c:pt idx="72">
                  <c:v>7851.73</c:v>
                </c:pt>
                <c:pt idx="73">
                  <c:v>7855.88</c:v>
                </c:pt>
                <c:pt idx="74">
                  <c:v>7860.03</c:v>
                </c:pt>
                <c:pt idx="75">
                  <c:v>7864.17</c:v>
                </c:pt>
                <c:pt idx="76">
                  <c:v>7868.33</c:v>
                </c:pt>
                <c:pt idx="77">
                  <c:v>7872.48</c:v>
                </c:pt>
                <c:pt idx="78">
                  <c:v>7876.64</c:v>
                </c:pt>
                <c:pt idx="79">
                  <c:v>7880.8</c:v>
                </c:pt>
                <c:pt idx="80">
                  <c:v>7884.96</c:v>
                </c:pt>
                <c:pt idx="81">
                  <c:v>7889.13</c:v>
                </c:pt>
                <c:pt idx="82">
                  <c:v>7893.29</c:v>
                </c:pt>
                <c:pt idx="83">
                  <c:v>7897.46</c:v>
                </c:pt>
                <c:pt idx="84">
                  <c:v>7901.63</c:v>
                </c:pt>
                <c:pt idx="85">
                  <c:v>7905.8</c:v>
                </c:pt>
                <c:pt idx="86">
                  <c:v>7909.98</c:v>
                </c:pt>
                <c:pt idx="87">
                  <c:v>7914.16</c:v>
                </c:pt>
                <c:pt idx="88">
                  <c:v>7918.33</c:v>
                </c:pt>
                <c:pt idx="89">
                  <c:v>7922.52</c:v>
                </c:pt>
                <c:pt idx="90">
                  <c:v>7926.7</c:v>
                </c:pt>
                <c:pt idx="91">
                  <c:v>7930.89</c:v>
                </c:pt>
                <c:pt idx="92">
                  <c:v>7935.07</c:v>
                </c:pt>
                <c:pt idx="93">
                  <c:v>7939.26</c:v>
                </c:pt>
                <c:pt idx="94">
                  <c:v>7943.46</c:v>
                </c:pt>
                <c:pt idx="95">
                  <c:v>7947.66</c:v>
                </c:pt>
                <c:pt idx="96">
                  <c:v>7951.85</c:v>
                </c:pt>
                <c:pt idx="97">
                  <c:v>7956.05</c:v>
                </c:pt>
                <c:pt idx="98">
                  <c:v>7960.25</c:v>
                </c:pt>
                <c:pt idx="99">
                  <c:v>7964.46</c:v>
                </c:pt>
                <c:pt idx="100">
                  <c:v>7968.66</c:v>
                </c:pt>
                <c:pt idx="101">
                  <c:v>7972.87</c:v>
                </c:pt>
                <c:pt idx="102">
                  <c:v>7977.08</c:v>
                </c:pt>
                <c:pt idx="103">
                  <c:v>7981.29</c:v>
                </c:pt>
                <c:pt idx="104">
                  <c:v>7985.51</c:v>
                </c:pt>
                <c:pt idx="105">
                  <c:v>7989.72</c:v>
                </c:pt>
                <c:pt idx="106">
                  <c:v>7993.94</c:v>
                </c:pt>
                <c:pt idx="107">
                  <c:v>7998.17</c:v>
                </c:pt>
                <c:pt idx="108">
                  <c:v>8002.39</c:v>
                </c:pt>
                <c:pt idx="109">
                  <c:v>8006.61</c:v>
                </c:pt>
                <c:pt idx="110">
                  <c:v>8010.84</c:v>
                </c:pt>
                <c:pt idx="111">
                  <c:v>8015.07</c:v>
                </c:pt>
                <c:pt idx="112">
                  <c:v>8019.31</c:v>
                </c:pt>
                <c:pt idx="113">
                  <c:v>8023.54</c:v>
                </c:pt>
                <c:pt idx="114">
                  <c:v>8027.78</c:v>
                </c:pt>
                <c:pt idx="115">
                  <c:v>8032.02</c:v>
                </c:pt>
                <c:pt idx="116">
                  <c:v>8036.26</c:v>
                </c:pt>
                <c:pt idx="117">
                  <c:v>8044.75</c:v>
                </c:pt>
                <c:pt idx="118">
                  <c:v>8049</c:v>
                </c:pt>
                <c:pt idx="119">
                  <c:v>8053.25</c:v>
                </c:pt>
                <c:pt idx="120">
                  <c:v>8057.5</c:v>
                </c:pt>
                <c:pt idx="121">
                  <c:v>8061.75</c:v>
                </c:pt>
                <c:pt idx="122">
                  <c:v>8066.01</c:v>
                </c:pt>
                <c:pt idx="123">
                  <c:v>8070.27</c:v>
                </c:pt>
                <c:pt idx="124">
                  <c:v>8074.54</c:v>
                </c:pt>
                <c:pt idx="125">
                  <c:v>8078.8</c:v>
                </c:pt>
                <c:pt idx="126">
                  <c:v>8083.06</c:v>
                </c:pt>
                <c:pt idx="127">
                  <c:v>8087.33</c:v>
                </c:pt>
                <c:pt idx="128">
                  <c:v>8091.61</c:v>
                </c:pt>
                <c:pt idx="129">
                  <c:v>8095.88</c:v>
                </c:pt>
                <c:pt idx="130">
                  <c:v>8100.15</c:v>
                </c:pt>
                <c:pt idx="131">
                  <c:v>8104.43</c:v>
                </c:pt>
                <c:pt idx="132">
                  <c:v>8108.71</c:v>
                </c:pt>
                <c:pt idx="133">
                  <c:v>8112.99</c:v>
                </c:pt>
                <c:pt idx="134">
                  <c:v>8117.27</c:v>
                </c:pt>
                <c:pt idx="135">
                  <c:v>8121.56</c:v>
                </c:pt>
                <c:pt idx="136">
                  <c:v>8125.85</c:v>
                </c:pt>
                <c:pt idx="137">
                  <c:v>8130.15</c:v>
                </c:pt>
                <c:pt idx="138">
                  <c:v>8134.44</c:v>
                </c:pt>
                <c:pt idx="139">
                  <c:v>8138.73</c:v>
                </c:pt>
                <c:pt idx="140">
                  <c:v>8143.03</c:v>
                </c:pt>
                <c:pt idx="141">
                  <c:v>8147.33</c:v>
                </c:pt>
                <c:pt idx="142">
                  <c:v>8151.64</c:v>
                </c:pt>
                <c:pt idx="143">
                  <c:v>8152.37</c:v>
                </c:pt>
                <c:pt idx="144">
                  <c:v>8156.68</c:v>
                </c:pt>
                <c:pt idx="145">
                  <c:v>8160.99</c:v>
                </c:pt>
                <c:pt idx="146">
                  <c:v>8165.3</c:v>
                </c:pt>
                <c:pt idx="147">
                  <c:v>8169.62</c:v>
                </c:pt>
                <c:pt idx="148">
                  <c:v>8173.93</c:v>
                </c:pt>
                <c:pt idx="149">
                  <c:v>8178.25</c:v>
                </c:pt>
                <c:pt idx="150">
                  <c:v>8182.58</c:v>
                </c:pt>
                <c:pt idx="151">
                  <c:v>8186.9</c:v>
                </c:pt>
                <c:pt idx="152">
                  <c:v>8191.23</c:v>
                </c:pt>
                <c:pt idx="153">
                  <c:v>8195.56</c:v>
                </c:pt>
                <c:pt idx="154">
                  <c:v>8199.89</c:v>
                </c:pt>
                <c:pt idx="155">
                  <c:v>8204.2199999999993</c:v>
                </c:pt>
                <c:pt idx="156">
                  <c:v>8208.49</c:v>
                </c:pt>
                <c:pt idx="157">
                  <c:v>8212.76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88-46C6-8A74-5B5B5F8F5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69632"/>
        <c:axId val="194469072"/>
      </c:lineChart>
      <c:catAx>
        <c:axId val="1944696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469072"/>
        <c:crosses val="autoZero"/>
        <c:auto val="1"/>
        <c:lblAlgn val="ctr"/>
        <c:lblOffset val="100"/>
        <c:tickLblSkip val="16"/>
        <c:tickMarkSkip val="1"/>
        <c:noMultiLvlLbl val="0"/>
      </c:catAx>
      <c:valAx>
        <c:axId val="194469072"/>
        <c:scaling>
          <c:orientation val="minMax"/>
          <c:max val="8300"/>
          <c:min val="75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46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 alignWithMargins="0"/>
    <c:pageMargins b="0.98425196899999956" l="0.78740157499999996" r="0.78740157499999996" t="0.98425196899999956" header="0.49212598500000226" footer="0.4921259850000022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/>
              <a:t>2016</a:t>
            </a:r>
          </a:p>
        </c:rich>
      </c:tx>
      <c:layout>
        <c:manualLayout>
          <c:xMode val="edge"/>
          <c:yMode val="edge"/>
          <c:x val="0.47176555487901134"/>
          <c:y val="4.05246913580246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332685185185185"/>
          <c:y val="2.4382407407407408E-2"/>
          <c:w val="0.82591030272163379"/>
          <c:h val="0.86012942866382436"/>
        </c:manualLayout>
      </c:layout>
      <c:lineChart>
        <c:grouping val="standard"/>
        <c:varyColors val="0"/>
        <c:ser>
          <c:idx val="0"/>
          <c:order val="0"/>
          <c:tx>
            <c:v>Preço Venda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38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3C-451E-8079-5A041E3E84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'NTN-B Principal 150535'!$E$1463:$E$1867</c:f>
              <c:numCache>
                <c:formatCode>"R$"\ #,##0.00</c:formatCode>
                <c:ptCount val="405"/>
                <c:pt idx="0">
                  <c:v>687.99</c:v>
                </c:pt>
                <c:pt idx="1">
                  <c:v>690.88</c:v>
                </c:pt>
                <c:pt idx="2">
                  <c:v>698.79</c:v>
                </c:pt>
                <c:pt idx="3">
                  <c:v>702.99</c:v>
                </c:pt>
                <c:pt idx="4">
                  <c:v>691.01</c:v>
                </c:pt>
                <c:pt idx="5">
                  <c:v>684.03</c:v>
                </c:pt>
                <c:pt idx="6">
                  <c:v>688.13</c:v>
                </c:pt>
                <c:pt idx="7">
                  <c:v>691.01</c:v>
                </c:pt>
                <c:pt idx="8">
                  <c:v>685.25</c:v>
                </c:pt>
                <c:pt idx="9">
                  <c:v>686.08</c:v>
                </c:pt>
                <c:pt idx="10">
                  <c:v>682.81</c:v>
                </c:pt>
                <c:pt idx="11">
                  <c:v>684.44</c:v>
                </c:pt>
                <c:pt idx="12">
                  <c:v>667.93</c:v>
                </c:pt>
                <c:pt idx="13">
                  <c:v>655.33000000000004</c:v>
                </c:pt>
                <c:pt idx="14">
                  <c:v>649.54</c:v>
                </c:pt>
                <c:pt idx="15">
                  <c:v>652.16</c:v>
                </c:pt>
                <c:pt idx="16">
                  <c:v>652.58000000000004</c:v>
                </c:pt>
                <c:pt idx="17">
                  <c:v>661.2</c:v>
                </c:pt>
                <c:pt idx="18">
                  <c:v>660.45</c:v>
                </c:pt>
                <c:pt idx="19">
                  <c:v>673.23</c:v>
                </c:pt>
                <c:pt idx="20">
                  <c:v>676.07</c:v>
                </c:pt>
                <c:pt idx="21">
                  <c:v>689.91</c:v>
                </c:pt>
                <c:pt idx="22">
                  <c:v>674.52</c:v>
                </c:pt>
                <c:pt idx="23">
                  <c:v>676.16</c:v>
                </c:pt>
                <c:pt idx="24">
                  <c:v>678.6</c:v>
                </c:pt>
                <c:pt idx="25">
                  <c:v>683.93</c:v>
                </c:pt>
                <c:pt idx="26">
                  <c:v>685.63</c:v>
                </c:pt>
                <c:pt idx="27">
                  <c:v>685.45</c:v>
                </c:pt>
                <c:pt idx="28">
                  <c:v>696.96</c:v>
                </c:pt>
                <c:pt idx="29">
                  <c:v>707.4</c:v>
                </c:pt>
                <c:pt idx="30">
                  <c:v>699.05</c:v>
                </c:pt>
                <c:pt idx="31">
                  <c:v>703.22</c:v>
                </c:pt>
                <c:pt idx="32">
                  <c:v>689.21</c:v>
                </c:pt>
                <c:pt idx="33">
                  <c:v>695.8</c:v>
                </c:pt>
                <c:pt idx="34">
                  <c:v>704.96</c:v>
                </c:pt>
                <c:pt idx="35">
                  <c:v>704.25</c:v>
                </c:pt>
                <c:pt idx="36">
                  <c:v>709.73</c:v>
                </c:pt>
                <c:pt idx="37">
                  <c:v>708.12</c:v>
                </c:pt>
                <c:pt idx="38">
                  <c:v>704.79</c:v>
                </c:pt>
                <c:pt idx="39">
                  <c:v>706.49</c:v>
                </c:pt>
                <c:pt idx="40">
                  <c:v>701.92</c:v>
                </c:pt>
                <c:pt idx="41">
                  <c:v>708.63</c:v>
                </c:pt>
                <c:pt idx="42">
                  <c:v>811.16</c:v>
                </c:pt>
                <c:pt idx="43">
                  <c:v>784.52</c:v>
                </c:pt>
                <c:pt idx="44">
                  <c:v>771.1</c:v>
                </c:pt>
                <c:pt idx="45">
                  <c:v>806.28</c:v>
                </c:pt>
                <c:pt idx="46">
                  <c:v>824.26</c:v>
                </c:pt>
                <c:pt idx="47">
                  <c:v>817.88</c:v>
                </c:pt>
                <c:pt idx="48">
                  <c:v>831.63</c:v>
                </c:pt>
                <c:pt idx="49">
                  <c:v>797.03</c:v>
                </c:pt>
                <c:pt idx="50">
                  <c:v>768.06</c:v>
                </c:pt>
                <c:pt idx="51">
                  <c:v>810.65</c:v>
                </c:pt>
                <c:pt idx="52">
                  <c:v>833.32</c:v>
                </c:pt>
                <c:pt idx="53">
                  <c:v>845.69</c:v>
                </c:pt>
                <c:pt idx="54">
                  <c:v>853.65</c:v>
                </c:pt>
                <c:pt idx="55">
                  <c:v>877.27</c:v>
                </c:pt>
                <c:pt idx="56">
                  <c:v>848.52</c:v>
                </c:pt>
                <c:pt idx="57">
                  <c:v>854.96</c:v>
                </c:pt>
                <c:pt idx="58">
                  <c:v>859.91</c:v>
                </c:pt>
                <c:pt idx="59">
                  <c:v>869.54</c:v>
                </c:pt>
                <c:pt idx="60">
                  <c:v>863.68</c:v>
                </c:pt>
                <c:pt idx="61">
                  <c:v>858.13</c:v>
                </c:pt>
                <c:pt idx="62">
                  <c:v>864.63</c:v>
                </c:pt>
                <c:pt idx="63">
                  <c:v>851.18</c:v>
                </c:pt>
                <c:pt idx="64">
                  <c:v>850</c:v>
                </c:pt>
                <c:pt idx="65">
                  <c:v>845.8</c:v>
                </c:pt>
                <c:pt idx="66">
                  <c:v>853.69</c:v>
                </c:pt>
                <c:pt idx="67">
                  <c:v>866.32</c:v>
                </c:pt>
                <c:pt idx="68">
                  <c:v>869.75</c:v>
                </c:pt>
                <c:pt idx="69">
                  <c:v>873.2</c:v>
                </c:pt>
                <c:pt idx="70">
                  <c:v>895.67</c:v>
                </c:pt>
                <c:pt idx="71">
                  <c:v>894.8</c:v>
                </c:pt>
                <c:pt idx="72">
                  <c:v>916.25</c:v>
                </c:pt>
                <c:pt idx="73">
                  <c:v>908.48</c:v>
                </c:pt>
                <c:pt idx="74">
                  <c:v>888.18</c:v>
                </c:pt>
                <c:pt idx="75">
                  <c:v>887.21</c:v>
                </c:pt>
                <c:pt idx="76">
                  <c:v>879.7</c:v>
                </c:pt>
                <c:pt idx="77">
                  <c:v>886.38</c:v>
                </c:pt>
                <c:pt idx="78">
                  <c:v>888.34</c:v>
                </c:pt>
                <c:pt idx="79">
                  <c:v>904.71</c:v>
                </c:pt>
                <c:pt idx="80">
                  <c:v>905.42</c:v>
                </c:pt>
                <c:pt idx="81">
                  <c:v>922.12</c:v>
                </c:pt>
                <c:pt idx="82">
                  <c:v>914.31</c:v>
                </c:pt>
                <c:pt idx="83">
                  <c:v>921.24</c:v>
                </c:pt>
                <c:pt idx="84">
                  <c:v>923.27</c:v>
                </c:pt>
                <c:pt idx="85">
                  <c:v>942.84</c:v>
                </c:pt>
                <c:pt idx="86">
                  <c:v>934.87</c:v>
                </c:pt>
                <c:pt idx="87">
                  <c:v>928.63</c:v>
                </c:pt>
                <c:pt idx="88">
                  <c:v>955.96</c:v>
                </c:pt>
                <c:pt idx="89">
                  <c:v>944.49</c:v>
                </c:pt>
                <c:pt idx="90">
                  <c:v>960.61</c:v>
                </c:pt>
                <c:pt idx="91">
                  <c:v>961.04</c:v>
                </c:pt>
                <c:pt idx="92">
                  <c:v>963.19</c:v>
                </c:pt>
                <c:pt idx="93">
                  <c:v>956.76</c:v>
                </c:pt>
                <c:pt idx="94">
                  <c:v>928.61</c:v>
                </c:pt>
                <c:pt idx="95">
                  <c:v>942.77</c:v>
                </c:pt>
                <c:pt idx="96">
                  <c:v>933.38</c:v>
                </c:pt>
                <c:pt idx="97">
                  <c:v>918.99</c:v>
                </c:pt>
                <c:pt idx="98">
                  <c:v>922.93</c:v>
                </c:pt>
                <c:pt idx="99">
                  <c:v>920.54</c:v>
                </c:pt>
                <c:pt idx="100">
                  <c:v>906.37</c:v>
                </c:pt>
                <c:pt idx="101">
                  <c:v>914.9</c:v>
                </c:pt>
                <c:pt idx="102">
                  <c:v>905.63</c:v>
                </c:pt>
                <c:pt idx="103">
                  <c:v>910.91</c:v>
                </c:pt>
                <c:pt idx="104">
                  <c:v>915.03</c:v>
                </c:pt>
                <c:pt idx="105">
                  <c:v>923.64</c:v>
                </c:pt>
                <c:pt idx="106">
                  <c:v>925.73</c:v>
                </c:pt>
                <c:pt idx="107">
                  <c:v>923.11</c:v>
                </c:pt>
                <c:pt idx="108">
                  <c:v>930.15</c:v>
                </c:pt>
                <c:pt idx="109">
                  <c:v>929.42</c:v>
                </c:pt>
                <c:pt idx="110">
                  <c:v>920.03</c:v>
                </c:pt>
                <c:pt idx="111">
                  <c:v>922.11</c:v>
                </c:pt>
                <c:pt idx="112">
                  <c:v>927.36</c:v>
                </c:pt>
                <c:pt idx="113">
                  <c:v>926.05</c:v>
                </c:pt>
                <c:pt idx="114">
                  <c:v>928.23</c:v>
                </c:pt>
                <c:pt idx="115">
                  <c:v>931.85</c:v>
                </c:pt>
                <c:pt idx="116">
                  <c:v>933.83</c:v>
                </c:pt>
                <c:pt idx="117">
                  <c:v>939.19</c:v>
                </c:pt>
                <c:pt idx="118">
                  <c:v>936.2</c:v>
                </c:pt>
                <c:pt idx="119">
                  <c:v>943.43</c:v>
                </c:pt>
                <c:pt idx="120">
                  <c:v>947.12</c:v>
                </c:pt>
                <c:pt idx="121">
                  <c:v>960.98</c:v>
                </c:pt>
                <c:pt idx="122">
                  <c:v>964.74</c:v>
                </c:pt>
                <c:pt idx="123">
                  <c:v>958.26</c:v>
                </c:pt>
                <c:pt idx="124">
                  <c:v>957.13</c:v>
                </c:pt>
                <c:pt idx="125">
                  <c:v>954.08</c:v>
                </c:pt>
                <c:pt idx="126">
                  <c:v>947.69</c:v>
                </c:pt>
                <c:pt idx="127">
                  <c:v>936.36</c:v>
                </c:pt>
                <c:pt idx="128">
                  <c:v>931.74</c:v>
                </c:pt>
                <c:pt idx="129">
                  <c:v>930.57</c:v>
                </c:pt>
                <c:pt idx="130">
                  <c:v>944.16</c:v>
                </c:pt>
                <c:pt idx="131">
                  <c:v>951.2</c:v>
                </c:pt>
                <c:pt idx="132">
                  <c:v>954.9</c:v>
                </c:pt>
                <c:pt idx="133">
                  <c:v>963.72</c:v>
                </c:pt>
                <c:pt idx="134">
                  <c:v>974.65</c:v>
                </c:pt>
                <c:pt idx="135">
                  <c:v>981.94</c:v>
                </c:pt>
                <c:pt idx="136">
                  <c:v>989.29</c:v>
                </c:pt>
                <c:pt idx="137">
                  <c:v>979.21</c:v>
                </c:pt>
                <c:pt idx="138">
                  <c:v>983.05</c:v>
                </c:pt>
                <c:pt idx="139">
                  <c:v>980.17</c:v>
                </c:pt>
                <c:pt idx="140">
                  <c:v>973.62</c:v>
                </c:pt>
                <c:pt idx="141">
                  <c:v>972.26</c:v>
                </c:pt>
                <c:pt idx="142">
                  <c:v>982.99</c:v>
                </c:pt>
                <c:pt idx="143">
                  <c:v>986.83</c:v>
                </c:pt>
                <c:pt idx="144">
                  <c:v>992.71</c:v>
                </c:pt>
                <c:pt idx="145">
                  <c:v>991.32</c:v>
                </c:pt>
                <c:pt idx="146">
                  <c:v>995.2</c:v>
                </c:pt>
                <c:pt idx="147">
                  <c:v>993.81</c:v>
                </c:pt>
                <c:pt idx="148">
                  <c:v>1002.99</c:v>
                </c:pt>
                <c:pt idx="149">
                  <c:v>1007.18</c:v>
                </c:pt>
                <c:pt idx="150">
                  <c:v>1007.55</c:v>
                </c:pt>
                <c:pt idx="151" formatCode="#,##0.00">
                  <c:v>1002.59</c:v>
                </c:pt>
                <c:pt idx="152" formatCode="#,##0.00">
                  <c:v>1013.64</c:v>
                </c:pt>
                <c:pt idx="153" formatCode="#,##0.00">
                  <c:v>1014.82</c:v>
                </c:pt>
                <c:pt idx="154" formatCode="#,##0.00">
                  <c:v>1030.01</c:v>
                </c:pt>
                <c:pt idx="155" formatCode="#,##0.00">
                  <c:v>1030.3699999999999</c:v>
                </c:pt>
                <c:pt idx="156" formatCode="#,##0.00">
                  <c:v>1034.3699999999999</c:v>
                </c:pt>
                <c:pt idx="157" formatCode="#,##0.00">
                  <c:v>1034.73</c:v>
                </c:pt>
                <c:pt idx="158" formatCode="#,##0.00">
                  <c:v>1038.75</c:v>
                </c:pt>
                <c:pt idx="159" formatCode="#,##0.00">
                  <c:v>1035.71</c:v>
                </c:pt>
                <c:pt idx="160" formatCode="#,##0.00">
                  <c:v>1036.06</c:v>
                </c:pt>
                <c:pt idx="161" formatCode="#,##0.00">
                  <c:v>1024.06</c:v>
                </c:pt>
                <c:pt idx="162" formatCode="#,##0.00">
                  <c:v>1012.01</c:v>
                </c:pt>
                <c:pt idx="163" formatCode="#,##0.00">
                  <c:v>1009.1</c:v>
                </c:pt>
                <c:pt idx="164" formatCode="#,##0.00">
                  <c:v>997.12</c:v>
                </c:pt>
                <c:pt idx="165" formatCode="#,##0.00">
                  <c:v>1006.29</c:v>
                </c:pt>
                <c:pt idx="166" formatCode="#,##0.00">
                  <c:v>1001.37</c:v>
                </c:pt>
                <c:pt idx="167" formatCode="#,##0.00">
                  <c:v>1001.73</c:v>
                </c:pt>
                <c:pt idx="168" formatCode="#,##0.00">
                  <c:v>998.12</c:v>
                </c:pt>
                <c:pt idx="169" formatCode="#,##0.00">
                  <c:v>1005.5</c:v>
                </c:pt>
                <c:pt idx="170" formatCode="#,##0.00">
                  <c:v>1005.02</c:v>
                </c:pt>
                <c:pt idx="171" formatCode="#,##0.00">
                  <c:v>1007.15</c:v>
                </c:pt>
                <c:pt idx="172" formatCode="#,##0.00">
                  <c:v>1002.6</c:v>
                </c:pt>
                <c:pt idx="173" formatCode="#,##0.00">
                  <c:v>992.46</c:v>
                </c:pt>
                <c:pt idx="174" formatCode="#,##0.00">
                  <c:v>998.07</c:v>
                </c:pt>
                <c:pt idx="175" formatCode="#,##0.00">
                  <c:v>982.81</c:v>
                </c:pt>
                <c:pt idx="176" formatCode="#,##0.00">
                  <c:v>984.87</c:v>
                </c:pt>
                <c:pt idx="177" formatCode="#,##0.00">
                  <c:v>980.24</c:v>
                </c:pt>
                <c:pt idx="178" formatCode="#,##0.00">
                  <c:v>980.57</c:v>
                </c:pt>
                <c:pt idx="179" formatCode="#,##0.00">
                  <c:v>979.18</c:v>
                </c:pt>
                <c:pt idx="180" formatCode="#,##0.00">
                  <c:v>976.09</c:v>
                </c:pt>
                <c:pt idx="181" formatCode="#,##0.00">
                  <c:v>988.46</c:v>
                </c:pt>
                <c:pt idx="182" formatCode="#,##0.00">
                  <c:v>1004.3</c:v>
                </c:pt>
                <c:pt idx="183" formatCode="#,##0.00">
                  <c:v>1009.89</c:v>
                </c:pt>
                <c:pt idx="184" formatCode="#,##0.00">
                  <c:v>1010.18</c:v>
                </c:pt>
                <c:pt idx="185" formatCode="#,##0.00">
                  <c:v>1014.03</c:v>
                </c:pt>
                <c:pt idx="186" formatCode="#,##0.00">
                  <c:v>1021.46</c:v>
                </c:pt>
                <c:pt idx="187" formatCode="#,##0.00">
                  <c:v>1020.11</c:v>
                </c:pt>
                <c:pt idx="188" formatCode="#,##0.00">
                  <c:v>1027.58</c:v>
                </c:pt>
                <c:pt idx="189" formatCode="#,##0.00">
                  <c:v>1046.04</c:v>
                </c:pt>
                <c:pt idx="190" formatCode="#,##0.00">
                  <c:v>1037.22</c:v>
                </c:pt>
                <c:pt idx="191" formatCode="#,##0.00">
                  <c:v>1048.48</c:v>
                </c:pt>
                <c:pt idx="192" formatCode="#,##0.00">
                  <c:v>1042.3800000000001</c:v>
                </c:pt>
                <c:pt idx="193" formatCode="#,##0.00">
                  <c:v>1046.3</c:v>
                </c:pt>
                <c:pt idx="194" formatCode="#,##0.00">
                  <c:v>1044.76</c:v>
                </c:pt>
                <c:pt idx="195" formatCode="#,##0.00">
                  <c:v>1045.02</c:v>
                </c:pt>
                <c:pt idx="196" formatCode="#,##0.00">
                  <c:v>1049.17</c:v>
                </c:pt>
                <c:pt idx="197" formatCode="#,##0.00">
                  <c:v>1049.52</c:v>
                </c:pt>
                <c:pt idx="198" formatCode="#,##0.00">
                  <c:v>1055.3900000000001</c:v>
                </c:pt>
                <c:pt idx="199" formatCode="#,##0.00">
                  <c:v>1055.74</c:v>
                </c:pt>
                <c:pt idx="200" formatCode="#,##0.00">
                  <c:v>1061.6400000000001</c:v>
                </c:pt>
                <c:pt idx="201" formatCode="#,##0.00">
                  <c:v>1067.81</c:v>
                </c:pt>
                <c:pt idx="202" formatCode="#,##0.00">
                  <c:v>1062.4000000000001</c:v>
                </c:pt>
                <c:pt idx="203" formatCode="#,##0.00">
                  <c:v>1068.32</c:v>
                </c:pt>
                <c:pt idx="204" formatCode="#,##0.00">
                  <c:v>1057.5</c:v>
                </c:pt>
                <c:pt idx="205" formatCode="#,##0.00">
                  <c:v>1041.3399999999999</c:v>
                </c:pt>
                <c:pt idx="206" formatCode="#,##0.00">
                  <c:v>1031.01</c:v>
                </c:pt>
                <c:pt idx="207" formatCode="#,##0.00">
                  <c:v>1027.74</c:v>
                </c:pt>
                <c:pt idx="208" formatCode="#,##0.00">
                  <c:v>1029.96</c:v>
                </c:pt>
                <c:pt idx="209" formatCode="#,##0.00">
                  <c:v>1026.71</c:v>
                </c:pt>
                <c:pt idx="210" formatCode="#,##0.00">
                  <c:v>1030.81</c:v>
                </c:pt>
                <c:pt idx="211" formatCode="#,##0.00">
                  <c:v>1034.74</c:v>
                </c:pt>
                <c:pt idx="212" formatCode="#,##0.00">
                  <c:v>1040.5</c:v>
                </c:pt>
                <c:pt idx="213" formatCode="#,##0.00">
                  <c:v>1029.75</c:v>
                </c:pt>
                <c:pt idx="214" formatCode="#,##0.00">
                  <c:v>1026.48</c:v>
                </c:pt>
                <c:pt idx="215" formatCode="#,##0.00">
                  <c:v>969.74</c:v>
                </c:pt>
                <c:pt idx="216" formatCode="#,##0.00">
                  <c:v>953.5</c:v>
                </c:pt>
                <c:pt idx="217" formatCode="#,##0.00">
                  <c:v>957.17</c:v>
                </c:pt>
                <c:pt idx="218" formatCode="#,##0.00">
                  <c:v>974.27</c:v>
                </c:pt>
                <c:pt idx="219" formatCode="#,##0.00">
                  <c:v>981.67</c:v>
                </c:pt>
                <c:pt idx="220" formatCode="#,##0.00">
                  <c:v>982.03</c:v>
                </c:pt>
                <c:pt idx="221" formatCode="#,##0.00">
                  <c:v>997.84</c:v>
                </c:pt>
                <c:pt idx="222" formatCode="#,##0.00">
                  <c:v>991.3</c:v>
                </c:pt>
                <c:pt idx="223" formatCode="#,##0.00">
                  <c:v>984.55</c:v>
                </c:pt>
                <c:pt idx="224" formatCode="#,##0.00">
                  <c:v>971.53</c:v>
                </c:pt>
                <c:pt idx="225" formatCode="#,##0.00">
                  <c:v>971.86</c:v>
                </c:pt>
                <c:pt idx="226" formatCode="#,##0.00">
                  <c:v>977.26</c:v>
                </c:pt>
                <c:pt idx="227" formatCode="#,##0.00">
                  <c:v>984.39</c:v>
                </c:pt>
                <c:pt idx="228" formatCode="#,##0.00">
                  <c:v>983.02</c:v>
                </c:pt>
                <c:pt idx="229" formatCode="#,##0.00">
                  <c:v>943.58</c:v>
                </c:pt>
                <c:pt idx="230" formatCode="#,##0.00">
                  <c:v>958.7</c:v>
                </c:pt>
                <c:pt idx="231" formatCode="#,##0.00">
                  <c:v>952.43</c:v>
                </c:pt>
                <c:pt idx="232" formatCode="#,##0.00">
                  <c:v>962.68</c:v>
                </c:pt>
                <c:pt idx="233" formatCode="#,##0.00">
                  <c:v>974.73</c:v>
                </c:pt>
                <c:pt idx="234" formatCode="#,##0.00">
                  <c:v>989.4</c:v>
                </c:pt>
                <c:pt idx="235" formatCode="#,##0.00">
                  <c:v>974.42</c:v>
                </c:pt>
                <c:pt idx="236" formatCode="#,##0.00">
                  <c:v>983.17</c:v>
                </c:pt>
                <c:pt idx="237" formatCode="#,##0.00">
                  <c:v>988.57</c:v>
                </c:pt>
                <c:pt idx="238" formatCode="#,##0.00">
                  <c:v>980.45</c:v>
                </c:pt>
                <c:pt idx="239" formatCode="#,##0.00">
                  <c:v>1005.16</c:v>
                </c:pt>
                <c:pt idx="240" formatCode="#,##0.00">
                  <c:v>990.04</c:v>
                </c:pt>
                <c:pt idx="241" formatCode="#,##0.00">
                  <c:v>1002.47</c:v>
                </c:pt>
                <c:pt idx="242" formatCode="#,##0.00">
                  <c:v>1004.59</c:v>
                </c:pt>
                <c:pt idx="243" formatCode="#,##0.00">
                  <c:v>1001.08</c:v>
                </c:pt>
                <c:pt idx="244" formatCode="#,##0.00">
                  <c:v>1019.07</c:v>
                </c:pt>
                <c:pt idx="245" formatCode="#,##0.00">
                  <c:v>1017.64</c:v>
                </c:pt>
                <c:pt idx="246" formatCode="#,##0.00">
                  <c:v>1023.27</c:v>
                </c:pt>
                <c:pt idx="247" formatCode="#,##0.00">
                  <c:v>1025.3800000000001</c:v>
                </c:pt>
                <c:pt idx="248" formatCode="#,##0.00">
                  <c:v>1039.08</c:v>
                </c:pt>
                <c:pt idx="249" formatCode="#,##0.00">
                  <c:v>1068.56</c:v>
                </c:pt>
                <c:pt idx="250" formatCode="#,##0.00">
                  <c:v>1067.06</c:v>
                </c:pt>
                <c:pt idx="251" formatCode="#,##0.00">
                  <c:v>1065.56</c:v>
                </c:pt>
                <c:pt idx="252" formatCode="#,##0.00">
                  <c:v>1071.6600000000001</c:v>
                </c:pt>
                <c:pt idx="253" formatCode="#,##0.00">
                  <c:v>1057.28</c:v>
                </c:pt>
                <c:pt idx="254" formatCode="#,##0.00">
                  <c:v>1055.8</c:v>
                </c:pt>
                <c:pt idx="255" formatCode="#,##0.00">
                  <c:v>1046.98</c:v>
                </c:pt>
                <c:pt idx="256" formatCode="#,##0.00">
                  <c:v>1071.08</c:v>
                </c:pt>
                <c:pt idx="257" formatCode="#,##0.00">
                  <c:v>1081.01</c:v>
                </c:pt>
                <c:pt idx="258" formatCode="#,##0.00">
                  <c:v>1094.5999999999999</c:v>
                </c:pt>
                <c:pt idx="259" formatCode="#,##0.00">
                  <c:v>1110.28</c:v>
                </c:pt>
                <c:pt idx="260" formatCode="#,##0.00">
                  <c:v>1095.46</c:v>
                </c:pt>
                <c:pt idx="261" formatCode="#,##0.00">
                  <c:v>1090.24</c:v>
                </c:pt>
                <c:pt idx="262" formatCode="#,##0.00">
                  <c:v>1094.6400000000001</c:v>
                </c:pt>
                <c:pt idx="263" formatCode="#,##0.00">
                  <c:v>1087.51</c:v>
                </c:pt>
                <c:pt idx="264" formatCode="#,##0.00">
                  <c:v>1092.0899999999999</c:v>
                </c:pt>
                <c:pt idx="265" formatCode="#,##0.00">
                  <c:v>1092.5</c:v>
                </c:pt>
                <c:pt idx="266" formatCode="#,##0.00">
                  <c:v>1087.6199999999999</c:v>
                </c:pt>
                <c:pt idx="267" formatCode="#,##0.00">
                  <c:v>1082.42</c:v>
                </c:pt>
                <c:pt idx="268" formatCode="#,##0.00">
                  <c:v>1086.56</c:v>
                </c:pt>
                <c:pt idx="269" formatCode="#,##0.00">
                  <c:v>1096.3800000000001</c:v>
                </c:pt>
                <c:pt idx="270" formatCode="#,##0.00">
                  <c:v>1106.28</c:v>
                </c:pt>
                <c:pt idx="271" formatCode="#,##0.00">
                  <c:v>1112.78</c:v>
                </c:pt>
                <c:pt idx="272" formatCode="#,##0.00">
                  <c:v>1117.04</c:v>
                </c:pt>
                <c:pt idx="273" formatCode="#,##0.00">
                  <c:v>1115.53</c:v>
                </c:pt>
                <c:pt idx="274" formatCode="#,##0.00">
                  <c:v>1142.58</c:v>
                </c:pt>
                <c:pt idx="275" formatCode="#,##0.00">
                  <c:v>1155.1300000000001</c:v>
                </c:pt>
                <c:pt idx="276" formatCode="#,##0.00">
                  <c:v>1155.51</c:v>
                </c:pt>
                <c:pt idx="277" formatCode="#,##0.00">
                  <c:v>1153.9000000000001</c:v>
                </c:pt>
                <c:pt idx="278" formatCode="#,##0.00">
                  <c:v>1154.33</c:v>
                </c:pt>
                <c:pt idx="279" formatCode="#,##0.00">
                  <c:v>1148.8</c:v>
                </c:pt>
                <c:pt idx="280" formatCode="#,##0.00">
                  <c:v>1135.8399999999999</c:v>
                </c:pt>
                <c:pt idx="281" formatCode="#,##0.00">
                  <c:v>1146.0899999999999</c:v>
                </c:pt>
                <c:pt idx="282" formatCode="#,##0.00">
                  <c:v>1150.48</c:v>
                </c:pt>
                <c:pt idx="283" formatCode="#,##0.00">
                  <c:v>1164.8699999999999</c:v>
                </c:pt>
                <c:pt idx="284" formatCode="#,##0.00">
                  <c:v>1177.3</c:v>
                </c:pt>
                <c:pt idx="285" formatCode="#,##0.00">
                  <c:v>1178.47</c:v>
                </c:pt>
                <c:pt idx="286" formatCode="#,##0.00">
                  <c:v>1176.8599999999999</c:v>
                </c:pt>
                <c:pt idx="287" formatCode="#,##0.00">
                  <c:v>1185.42</c:v>
                </c:pt>
                <c:pt idx="288" formatCode="#,##0.00">
                  <c:v>1182.1400000000001</c:v>
                </c:pt>
                <c:pt idx="289" formatCode="#,##0.00">
                  <c:v>1188.69</c:v>
                </c:pt>
                <c:pt idx="290" formatCode="#,##0.00">
                  <c:v>1185.03</c:v>
                </c:pt>
                <c:pt idx="291" formatCode="#,##0.00">
                  <c:v>1181.3800000000001</c:v>
                </c:pt>
                <c:pt idx="292" formatCode="#,##0.00">
                  <c:v>1169.67</c:v>
                </c:pt>
                <c:pt idx="293" formatCode="#,##0.00">
                  <c:v>1177.3399999999999</c:v>
                </c:pt>
                <c:pt idx="294" formatCode="#,##0.00">
                  <c:v>1187.8900000000001</c:v>
                </c:pt>
                <c:pt idx="295" formatCode="#,##0.00">
                  <c:v>1174.05</c:v>
                </c:pt>
                <c:pt idx="296" formatCode="#,##0.00">
                  <c:v>1162.33</c:v>
                </c:pt>
                <c:pt idx="297" formatCode="#,##0.00">
                  <c:v>1172.69</c:v>
                </c:pt>
                <c:pt idx="298" formatCode="#,##0.00">
                  <c:v>1175.19</c:v>
                </c:pt>
                <c:pt idx="299" formatCode="#,##0.00">
                  <c:v>1177.53</c:v>
                </c:pt>
                <c:pt idx="300" formatCode="#,##0.00">
                  <c:v>1192.1099999999999</c:v>
                </c:pt>
                <c:pt idx="301" formatCode="#,##0.00">
                  <c:v>1172.1300000000001</c:v>
                </c:pt>
                <c:pt idx="302" formatCode="#,##0.00">
                  <c:v>1166.5</c:v>
                </c:pt>
                <c:pt idx="303" formatCode="#,##0.00">
                  <c:v>1173.04</c:v>
                </c:pt>
                <c:pt idx="304" formatCode="#,##0.00">
                  <c:v>1169.3499999999999</c:v>
                </c:pt>
                <c:pt idx="305" formatCode="#,##0.00">
                  <c:v>1177.73</c:v>
                </c:pt>
                <c:pt idx="306" formatCode="#,##0.00">
                  <c:v>1178.06</c:v>
                </c:pt>
                <c:pt idx="307" formatCode="#,##0.00">
                  <c:v>1176.3800000000001</c:v>
                </c:pt>
                <c:pt idx="308" formatCode="#,##0.00">
                  <c:v>1174.8699999999999</c:v>
                </c:pt>
                <c:pt idx="309" formatCode="#,##0.00">
                  <c:v>1185.32</c:v>
                </c:pt>
                <c:pt idx="310" formatCode="#,##0.00">
                  <c:v>1179.57</c:v>
                </c:pt>
                <c:pt idx="311" formatCode="#,##0.00">
                  <c:v>1181.93</c:v>
                </c:pt>
                <c:pt idx="312" formatCode="#,##0.00">
                  <c:v>1172.18</c:v>
                </c:pt>
                <c:pt idx="313" formatCode="#,##0.00">
                  <c:v>1162.8</c:v>
                </c:pt>
                <c:pt idx="314" formatCode="#,##0.00">
                  <c:v>1169.1199999999999</c:v>
                </c:pt>
                <c:pt idx="315" formatCode="#,##0.00">
                  <c:v>1171.46</c:v>
                </c:pt>
                <c:pt idx="316" formatCode="#,##0.00">
                  <c:v>1159.83</c:v>
                </c:pt>
                <c:pt idx="317" formatCode="#,##0.00">
                  <c:v>1164.4000000000001</c:v>
                </c:pt>
                <c:pt idx="318" formatCode="#,##0.00">
                  <c:v>1160.76</c:v>
                </c:pt>
                <c:pt idx="319" formatCode="#,##0.00">
                  <c:v>1163.07</c:v>
                </c:pt>
                <c:pt idx="320" formatCode="#,##0.00">
                  <c:v>1159.43</c:v>
                </c:pt>
                <c:pt idx="321" formatCode="#,##0.00">
                  <c:v>1158.04</c:v>
                </c:pt>
                <c:pt idx="322" formatCode="#,##0.00">
                  <c:v>1158.1300000000001</c:v>
                </c:pt>
                <c:pt idx="323" formatCode="#,##0.00">
                  <c:v>1140.79</c:v>
                </c:pt>
                <c:pt idx="324" formatCode="#,##0.00">
                  <c:v>1129.49</c:v>
                </c:pt>
                <c:pt idx="325" formatCode="#,##0.00">
                  <c:v>1141.4000000000001</c:v>
                </c:pt>
                <c:pt idx="326" formatCode="#,##0.00">
                  <c:v>1138</c:v>
                </c:pt>
                <c:pt idx="327" formatCode="#,##0.00">
                  <c:v>1142.19</c:v>
                </c:pt>
                <c:pt idx="328" formatCode="#,##0.00">
                  <c:v>1148.3399999999999</c:v>
                </c:pt>
                <c:pt idx="329" formatCode="#,##0.00">
                  <c:v>1146.69</c:v>
                </c:pt>
                <c:pt idx="330" formatCode="#,##0.00">
                  <c:v>1147.1199999999999</c:v>
                </c:pt>
                <c:pt idx="331" formatCode="#,##0.00">
                  <c:v>1151.3399999999999</c:v>
                </c:pt>
                <c:pt idx="332" formatCode="#,##0.00">
                  <c:v>1157.54</c:v>
                </c:pt>
                <c:pt idx="333" formatCode="#,##0.00">
                  <c:v>1159.6099999999999</c:v>
                </c:pt>
                <c:pt idx="334" formatCode="#,##0.00">
                  <c:v>1169.82</c:v>
                </c:pt>
                <c:pt idx="335" formatCode="#,##0.00">
                  <c:v>1180.23</c:v>
                </c:pt>
                <c:pt idx="336" formatCode="#,##0.00">
                  <c:v>1194.83</c:v>
                </c:pt>
                <c:pt idx="337" formatCode="#,##0.00">
                  <c:v>1209.6099999999999</c:v>
                </c:pt>
                <c:pt idx="338" formatCode="#,##0.00">
                  <c:v>1228.75</c:v>
                </c:pt>
                <c:pt idx="339" formatCode="#,##0.00">
                  <c:v>1037.32</c:v>
                </c:pt>
                <c:pt idx="340" formatCode="#,##0.00">
                  <c:v>1031.07</c:v>
                </c:pt>
                <c:pt idx="341" formatCode="#,##0.00">
                  <c:v>1083.3</c:v>
                </c:pt>
                <c:pt idx="342" formatCode="#,##0.00">
                  <c:v>1098.49</c:v>
                </c:pt>
                <c:pt idx="343" formatCode="#,##0.00">
                  <c:v>1127.1199999999999</c:v>
                </c:pt>
                <c:pt idx="344" formatCode="#,##0.00">
                  <c:v>1112.3599999999999</c:v>
                </c:pt>
                <c:pt idx="345" formatCode="#,##0.00">
                  <c:v>1122.5899999999999</c:v>
                </c:pt>
                <c:pt idx="346" formatCode="#,##0.00">
                  <c:v>1117.32</c:v>
                </c:pt>
                <c:pt idx="347" formatCode="#,##0.00">
                  <c:v>1129.1500000000001</c:v>
                </c:pt>
                <c:pt idx="348" formatCode="#,##0.00">
                  <c:v>1131.48</c:v>
                </c:pt>
                <c:pt idx="349" formatCode="#,##0.00">
                  <c:v>1124.26</c:v>
                </c:pt>
                <c:pt idx="350" formatCode="#,##0.00">
                  <c:v>1109.9000000000001</c:v>
                </c:pt>
                <c:pt idx="351" formatCode="#,##0.00">
                  <c:v>1089.8699999999999</c:v>
                </c:pt>
                <c:pt idx="352" formatCode="#,##0.00">
                  <c:v>1086.6099999999999</c:v>
                </c:pt>
                <c:pt idx="353" formatCode="#,##0.00">
                  <c:v>1098.0899999999999</c:v>
                </c:pt>
                <c:pt idx="354" formatCode="#,##0.00">
                  <c:v>1080.1199999999999</c:v>
                </c:pt>
                <c:pt idx="355" formatCode="#,##0.00">
                  <c:v>1099.44</c:v>
                </c:pt>
                <c:pt idx="356" formatCode="#,##0.00">
                  <c:v>1097.94</c:v>
                </c:pt>
                <c:pt idx="357" formatCode="#,##0.00">
                  <c:v>1105.73</c:v>
                </c:pt>
                <c:pt idx="358" formatCode="#,##0.00">
                  <c:v>1094.9000000000001</c:v>
                </c:pt>
                <c:pt idx="359" formatCode="#,##0.00">
                  <c:v>1121.3900000000001</c:v>
                </c:pt>
                <c:pt idx="360" formatCode="#,##0.00">
                  <c:v>1127.29</c:v>
                </c:pt>
                <c:pt idx="361" formatCode="#,##0.00">
                  <c:v>1121.79</c:v>
                </c:pt>
                <c:pt idx="362" formatCode="#,##0.00">
                  <c:v>1116.33</c:v>
                </c:pt>
                <c:pt idx="363" formatCode="#,##0.00">
                  <c:v>1110.81</c:v>
                </c:pt>
                <c:pt idx="364" formatCode="#,##0.00">
                  <c:v>1110.79</c:v>
                </c:pt>
                <c:pt idx="365" formatCode="#,##0.00">
                  <c:v>1109.0999999999999</c:v>
                </c:pt>
                <c:pt idx="366" formatCode="#,##0.00">
                  <c:v>1101.8399999999999</c:v>
                </c:pt>
                <c:pt idx="367" formatCode="#,##0.00">
                  <c:v>1134.04</c:v>
                </c:pt>
                <c:pt idx="368" formatCode="#,##0.00">
                  <c:v>1120.79</c:v>
                </c:pt>
                <c:pt idx="369" formatCode="#,##0.00">
                  <c:v>1120.97</c:v>
                </c:pt>
                <c:pt idx="370" formatCode="#,##0.00">
                  <c:v>1111.76</c:v>
                </c:pt>
                <c:pt idx="371" formatCode="#,##0.00">
                  <c:v>1117.57</c:v>
                </c:pt>
                <c:pt idx="372" formatCode="#,##0.00">
                  <c:v>1110.25</c:v>
                </c:pt>
                <c:pt idx="373" formatCode="#,##0.00">
                  <c:v>1113.49</c:v>
                </c:pt>
                <c:pt idx="374" formatCode="#,##0.00">
                  <c:v>1119.29</c:v>
                </c:pt>
                <c:pt idx="375" formatCode="#,##0.00">
                  <c:v>1111.95</c:v>
                </c:pt>
                <c:pt idx="376" formatCode="#,##0.00">
                  <c:v>1121.49</c:v>
                </c:pt>
                <c:pt idx="377" formatCode="#,##0.00">
                  <c:v>1123.54</c:v>
                </c:pt>
                <c:pt idx="378" formatCode="#,##0.00">
                  <c:v>1125.72</c:v>
                </c:pt>
                <c:pt idx="379" formatCode="#,##0.00">
                  <c:v>1133.6300000000001</c:v>
                </c:pt>
                <c:pt idx="380" formatCode="#,##0.00">
                  <c:v>1141.5899999999999</c:v>
                </c:pt>
                <c:pt idx="381" formatCode="#,##0.00">
                  <c:v>1163.23</c:v>
                </c:pt>
                <c:pt idx="382" formatCode="#,##0.00">
                  <c:v>1171.4000000000001</c:v>
                </c:pt>
                <c:pt idx="383" formatCode="#,##0.00">
                  <c:v>1183.47</c:v>
                </c:pt>
                <c:pt idx="384" formatCode="#,##0.00">
                  <c:v>1181.77</c:v>
                </c:pt>
                <c:pt idx="385" formatCode="#,##0.00">
                  <c:v>1178.08</c:v>
                </c:pt>
                <c:pt idx="386" formatCode="#,##0.00">
                  <c:v>1170.46</c:v>
                </c:pt>
                <c:pt idx="387" formatCode="#,##0.00">
                  <c:v>1182.6199999999999</c:v>
                </c:pt>
                <c:pt idx="388" formatCode="#,##0.00">
                  <c:v>1180.99</c:v>
                </c:pt>
                <c:pt idx="389" formatCode="#,##0.00">
                  <c:v>1173.3599999999999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64-4DF8-A4FA-599D269BA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63360"/>
        <c:axId val="359662800"/>
      </c:lineChart>
      <c:lineChart>
        <c:grouping val="standard"/>
        <c:varyColors val="0"/>
        <c:ser>
          <c:idx val="1"/>
          <c:order val="1"/>
          <c:tx>
            <c:v>Tx Venda</c:v>
          </c:tx>
          <c:spPr>
            <a:ln w="22225" cap="rnd">
              <a:solidFill>
                <a:schemeClr val="accent2"/>
              </a:solidFill>
              <a:prstDash val="sysDot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38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3C-451E-8079-5A041E3E84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'NTN-B Principal 150535'!$C$1463:$C$1867</c:f>
              <c:numCache>
                <c:formatCode>0.00%</c:formatCode>
                <c:ptCount val="405"/>
                <c:pt idx="0">
                  <c:v>7.4999999999999997E-2</c:v>
                </c:pt>
                <c:pt idx="1">
                  <c:v>7.4800000000000005E-2</c:v>
                </c:pt>
                <c:pt idx="2">
                  <c:v>7.4200000000000002E-2</c:v>
                </c:pt>
                <c:pt idx="3">
                  <c:v>7.3899999999999993E-2</c:v>
                </c:pt>
                <c:pt idx="4">
                  <c:v>7.4900000000000008E-2</c:v>
                </c:pt>
                <c:pt idx="5">
                  <c:v>7.5499999999999998E-2</c:v>
                </c:pt>
                <c:pt idx="6">
                  <c:v>7.5199999999999989E-2</c:v>
                </c:pt>
                <c:pt idx="7">
                  <c:v>7.4999999999999997E-2</c:v>
                </c:pt>
                <c:pt idx="8">
                  <c:v>7.5499999999999998E-2</c:v>
                </c:pt>
                <c:pt idx="9">
                  <c:v>7.5499999999999998E-2</c:v>
                </c:pt>
                <c:pt idx="10">
                  <c:v>7.5800000000000006E-2</c:v>
                </c:pt>
                <c:pt idx="11">
                  <c:v>7.5700000000000003E-2</c:v>
                </c:pt>
                <c:pt idx="12">
                  <c:v>7.7100000000000002E-2</c:v>
                </c:pt>
                <c:pt idx="13">
                  <c:v>7.8200000000000006E-2</c:v>
                </c:pt>
                <c:pt idx="14">
                  <c:v>7.8799999999999995E-2</c:v>
                </c:pt>
                <c:pt idx="15">
                  <c:v>7.8600000000000003E-2</c:v>
                </c:pt>
                <c:pt idx="16">
                  <c:v>7.8600000000000003E-2</c:v>
                </c:pt>
                <c:pt idx="17">
                  <c:v>7.7899999999999997E-2</c:v>
                </c:pt>
                <c:pt idx="18">
                  <c:v>7.8E-2</c:v>
                </c:pt>
                <c:pt idx="19">
                  <c:v>7.6999999999999999E-2</c:v>
                </c:pt>
                <c:pt idx="20">
                  <c:v>7.6799999999999993E-2</c:v>
                </c:pt>
                <c:pt idx="21">
                  <c:v>7.5700000000000003E-2</c:v>
                </c:pt>
                <c:pt idx="22">
                  <c:v>7.6999999999999999E-2</c:v>
                </c:pt>
                <c:pt idx="23">
                  <c:v>7.690000000000001E-2</c:v>
                </c:pt>
                <c:pt idx="24">
                  <c:v>7.690000000000001E-2</c:v>
                </c:pt>
                <c:pt idx="25">
                  <c:v>7.6499999999999999E-2</c:v>
                </c:pt>
                <c:pt idx="26">
                  <c:v>7.6399999999999996E-2</c:v>
                </c:pt>
                <c:pt idx="27">
                  <c:v>7.6499999999999999E-2</c:v>
                </c:pt>
                <c:pt idx="28">
                  <c:v>7.5600000000000001E-2</c:v>
                </c:pt>
                <c:pt idx="29">
                  <c:v>7.4800000000000005E-2</c:v>
                </c:pt>
                <c:pt idx="30">
                  <c:v>7.5499999999999998E-2</c:v>
                </c:pt>
                <c:pt idx="31">
                  <c:v>7.5199999999999989E-2</c:v>
                </c:pt>
                <c:pt idx="32">
                  <c:v>7.6399999999999996E-2</c:v>
                </c:pt>
                <c:pt idx="33">
                  <c:v>7.5899999999999995E-2</c:v>
                </c:pt>
                <c:pt idx="34">
                  <c:v>7.5199999999999989E-2</c:v>
                </c:pt>
                <c:pt idx="35">
                  <c:v>7.5300000000000006E-2</c:v>
                </c:pt>
                <c:pt idx="36">
                  <c:v>7.4900000000000008E-2</c:v>
                </c:pt>
                <c:pt idx="37">
                  <c:v>7.51E-2</c:v>
                </c:pt>
                <c:pt idx="38">
                  <c:v>7.5399999999999995E-2</c:v>
                </c:pt>
                <c:pt idx="39">
                  <c:v>7.5300000000000006E-2</c:v>
                </c:pt>
                <c:pt idx="40">
                  <c:v>7.5700000000000003E-2</c:v>
                </c:pt>
                <c:pt idx="41">
                  <c:v>7.5199999999999989E-2</c:v>
                </c:pt>
                <c:pt idx="42">
                  <c:v>6.7699999999999996E-2</c:v>
                </c:pt>
                <c:pt idx="43">
                  <c:v>6.9599999999999995E-2</c:v>
                </c:pt>
                <c:pt idx="44">
                  <c:v>7.0599999999999996E-2</c:v>
                </c:pt>
                <c:pt idx="45">
                  <c:v>6.8099999999999994E-2</c:v>
                </c:pt>
                <c:pt idx="46">
                  <c:v>6.6900000000000001E-2</c:v>
                </c:pt>
                <c:pt idx="47">
                  <c:v>6.7400000000000002E-2</c:v>
                </c:pt>
                <c:pt idx="48">
                  <c:v>6.6500000000000004E-2</c:v>
                </c:pt>
                <c:pt idx="49">
                  <c:v>6.8900000000000003E-2</c:v>
                </c:pt>
                <c:pt idx="50">
                  <c:v>7.0999999999999994E-2</c:v>
                </c:pt>
                <c:pt idx="51">
                  <c:v>6.8000000000000005E-2</c:v>
                </c:pt>
                <c:pt idx="52">
                  <c:v>6.6500000000000004E-2</c:v>
                </c:pt>
                <c:pt idx="53">
                  <c:v>6.5700000000000008E-2</c:v>
                </c:pt>
                <c:pt idx="54">
                  <c:v>6.5199999999999994E-2</c:v>
                </c:pt>
                <c:pt idx="55">
                  <c:v>6.3700000000000007E-2</c:v>
                </c:pt>
                <c:pt idx="56">
                  <c:v>6.5599999999999992E-2</c:v>
                </c:pt>
                <c:pt idx="57">
                  <c:v>6.5199999999999994E-2</c:v>
                </c:pt>
                <c:pt idx="58">
                  <c:v>6.4899999999999999E-2</c:v>
                </c:pt>
                <c:pt idx="59">
                  <c:v>6.4299999999999996E-2</c:v>
                </c:pt>
                <c:pt idx="60">
                  <c:v>6.4699999999999994E-2</c:v>
                </c:pt>
                <c:pt idx="61">
                  <c:v>6.5099999999999991E-2</c:v>
                </c:pt>
                <c:pt idx="62">
                  <c:v>6.4699999999999994E-2</c:v>
                </c:pt>
                <c:pt idx="63">
                  <c:v>6.5599999999999992E-2</c:v>
                </c:pt>
                <c:pt idx="64">
                  <c:v>6.5700000000000008E-2</c:v>
                </c:pt>
                <c:pt idx="65">
                  <c:v>6.6000000000000003E-2</c:v>
                </c:pt>
                <c:pt idx="66">
                  <c:v>6.5500000000000003E-2</c:v>
                </c:pt>
                <c:pt idx="67">
                  <c:v>6.4699999999999994E-2</c:v>
                </c:pt>
                <c:pt idx="68">
                  <c:v>6.4500000000000002E-2</c:v>
                </c:pt>
                <c:pt idx="69">
                  <c:v>6.4299999999999996E-2</c:v>
                </c:pt>
                <c:pt idx="70">
                  <c:v>6.2899999999999998E-2</c:v>
                </c:pt>
                <c:pt idx="71">
                  <c:v>6.3E-2</c:v>
                </c:pt>
                <c:pt idx="72">
                  <c:v>6.1699999999999998E-2</c:v>
                </c:pt>
                <c:pt idx="73">
                  <c:v>6.2199999999999998E-2</c:v>
                </c:pt>
                <c:pt idx="74">
                  <c:v>6.3500000000000001E-2</c:v>
                </c:pt>
                <c:pt idx="75">
                  <c:v>6.3600000000000004E-2</c:v>
                </c:pt>
                <c:pt idx="76">
                  <c:v>6.4100000000000004E-2</c:v>
                </c:pt>
                <c:pt idx="77">
                  <c:v>6.3700000000000007E-2</c:v>
                </c:pt>
                <c:pt idx="78">
                  <c:v>6.3600000000000004E-2</c:v>
                </c:pt>
                <c:pt idx="79">
                  <c:v>6.2600000000000003E-2</c:v>
                </c:pt>
                <c:pt idx="80">
                  <c:v>6.2600000000000003E-2</c:v>
                </c:pt>
                <c:pt idx="81">
                  <c:v>6.1600000000000002E-2</c:v>
                </c:pt>
                <c:pt idx="82">
                  <c:v>6.2100000000000002E-2</c:v>
                </c:pt>
                <c:pt idx="83">
                  <c:v>6.1699999999999998E-2</c:v>
                </c:pt>
                <c:pt idx="84">
                  <c:v>6.1600000000000002E-2</c:v>
                </c:pt>
                <c:pt idx="85">
                  <c:v>6.0499999999999998E-2</c:v>
                </c:pt>
                <c:pt idx="86">
                  <c:v>6.0999999999999999E-2</c:v>
                </c:pt>
                <c:pt idx="87">
                  <c:v>6.1399999999999996E-2</c:v>
                </c:pt>
                <c:pt idx="88">
                  <c:v>5.9800000000000006E-2</c:v>
                </c:pt>
                <c:pt idx="89">
                  <c:v>6.0499999999999998E-2</c:v>
                </c:pt>
                <c:pt idx="90">
                  <c:v>5.96E-2</c:v>
                </c:pt>
                <c:pt idx="91">
                  <c:v>5.96E-2</c:v>
                </c:pt>
                <c:pt idx="92">
                  <c:v>5.9500000000000004E-2</c:v>
                </c:pt>
                <c:pt idx="93">
                  <c:v>5.9900000000000002E-2</c:v>
                </c:pt>
                <c:pt idx="94">
                  <c:v>6.1600000000000002E-2</c:v>
                </c:pt>
                <c:pt idx="95">
                  <c:v>6.08E-2</c:v>
                </c:pt>
                <c:pt idx="96">
                  <c:v>6.1399999999999996E-2</c:v>
                </c:pt>
                <c:pt idx="97">
                  <c:v>6.2300000000000001E-2</c:v>
                </c:pt>
                <c:pt idx="98">
                  <c:v>6.2100000000000002E-2</c:v>
                </c:pt>
                <c:pt idx="99">
                  <c:v>6.2300000000000001E-2</c:v>
                </c:pt>
                <c:pt idx="100">
                  <c:v>6.3200000000000006E-2</c:v>
                </c:pt>
                <c:pt idx="101">
                  <c:v>6.2699999999999992E-2</c:v>
                </c:pt>
                <c:pt idx="102">
                  <c:v>6.3299999999999995E-2</c:v>
                </c:pt>
                <c:pt idx="103">
                  <c:v>6.3E-2</c:v>
                </c:pt>
                <c:pt idx="104">
                  <c:v>6.2800000000000009E-2</c:v>
                </c:pt>
                <c:pt idx="105">
                  <c:v>6.2300000000000001E-2</c:v>
                </c:pt>
                <c:pt idx="106">
                  <c:v>6.2199999999999998E-2</c:v>
                </c:pt>
                <c:pt idx="107">
                  <c:v>6.2400000000000004E-2</c:v>
                </c:pt>
                <c:pt idx="108">
                  <c:v>6.2E-2</c:v>
                </c:pt>
                <c:pt idx="109">
                  <c:v>6.2100000000000002E-2</c:v>
                </c:pt>
                <c:pt idx="110">
                  <c:v>6.2699999999999992E-2</c:v>
                </c:pt>
                <c:pt idx="111">
                  <c:v>6.2600000000000003E-2</c:v>
                </c:pt>
                <c:pt idx="112">
                  <c:v>6.2300000000000001E-2</c:v>
                </c:pt>
                <c:pt idx="113">
                  <c:v>6.2400000000000004E-2</c:v>
                </c:pt>
                <c:pt idx="114">
                  <c:v>6.2300000000000001E-2</c:v>
                </c:pt>
                <c:pt idx="115">
                  <c:v>6.2100000000000002E-2</c:v>
                </c:pt>
                <c:pt idx="116">
                  <c:v>6.2E-2</c:v>
                </c:pt>
                <c:pt idx="117">
                  <c:v>6.1699999999999998E-2</c:v>
                </c:pt>
                <c:pt idx="118">
                  <c:v>6.1900000000000004E-2</c:v>
                </c:pt>
                <c:pt idx="119">
                  <c:v>6.1500000000000006E-2</c:v>
                </c:pt>
                <c:pt idx="120">
                  <c:v>6.13E-2</c:v>
                </c:pt>
                <c:pt idx="121">
                  <c:v>6.0499999999999998E-2</c:v>
                </c:pt>
                <c:pt idx="122">
                  <c:v>6.0299999999999999E-2</c:v>
                </c:pt>
                <c:pt idx="123">
                  <c:v>6.0700000000000004E-2</c:v>
                </c:pt>
                <c:pt idx="124">
                  <c:v>6.08E-2</c:v>
                </c:pt>
                <c:pt idx="125">
                  <c:v>6.0999999999999999E-2</c:v>
                </c:pt>
                <c:pt idx="126">
                  <c:v>6.1399999999999996E-2</c:v>
                </c:pt>
                <c:pt idx="127">
                  <c:v>6.2100000000000002E-2</c:v>
                </c:pt>
                <c:pt idx="128">
                  <c:v>6.2400000000000004E-2</c:v>
                </c:pt>
                <c:pt idx="129">
                  <c:v>6.25E-2</c:v>
                </c:pt>
                <c:pt idx="130">
                  <c:v>6.1699999999999998E-2</c:v>
                </c:pt>
                <c:pt idx="131">
                  <c:v>6.13E-2</c:v>
                </c:pt>
                <c:pt idx="132">
                  <c:v>6.1100000000000002E-2</c:v>
                </c:pt>
                <c:pt idx="133">
                  <c:v>6.0599999999999994E-2</c:v>
                </c:pt>
                <c:pt idx="134">
                  <c:v>0.06</c:v>
                </c:pt>
                <c:pt idx="135">
                  <c:v>5.96E-2</c:v>
                </c:pt>
                <c:pt idx="136">
                  <c:v>5.9200000000000003E-2</c:v>
                </c:pt>
                <c:pt idx="137">
                  <c:v>5.9800000000000006E-2</c:v>
                </c:pt>
                <c:pt idx="138">
                  <c:v>5.96E-2</c:v>
                </c:pt>
                <c:pt idx="139">
                  <c:v>5.9800000000000006E-2</c:v>
                </c:pt>
                <c:pt idx="140">
                  <c:v>6.0199999999999997E-2</c:v>
                </c:pt>
                <c:pt idx="141">
                  <c:v>6.0299999999999999E-2</c:v>
                </c:pt>
                <c:pt idx="142">
                  <c:v>5.9699999999999996E-2</c:v>
                </c:pt>
                <c:pt idx="143">
                  <c:v>5.9500000000000004E-2</c:v>
                </c:pt>
                <c:pt idx="144">
                  <c:v>5.9200000000000003E-2</c:v>
                </c:pt>
                <c:pt idx="145">
                  <c:v>5.9299999999999999E-2</c:v>
                </c:pt>
                <c:pt idx="146">
                  <c:v>5.91E-2</c:v>
                </c:pt>
                <c:pt idx="147">
                  <c:v>5.9200000000000003E-2</c:v>
                </c:pt>
                <c:pt idx="148">
                  <c:v>5.8700000000000002E-2</c:v>
                </c:pt>
                <c:pt idx="149">
                  <c:v>5.8499999999999996E-2</c:v>
                </c:pt>
                <c:pt idx="150">
                  <c:v>5.8499999999999996E-2</c:v>
                </c:pt>
                <c:pt idx="151">
                  <c:v>5.8799999999999998E-2</c:v>
                </c:pt>
                <c:pt idx="152">
                  <c:v>5.8200000000000002E-2</c:v>
                </c:pt>
                <c:pt idx="153">
                  <c:v>5.8200000000000002E-2</c:v>
                </c:pt>
                <c:pt idx="154">
                  <c:v>5.74E-2</c:v>
                </c:pt>
                <c:pt idx="155">
                  <c:v>5.74E-2</c:v>
                </c:pt>
                <c:pt idx="156">
                  <c:v>5.7200000000000001E-2</c:v>
                </c:pt>
                <c:pt idx="157">
                  <c:v>5.7200000000000001E-2</c:v>
                </c:pt>
                <c:pt idx="158">
                  <c:v>5.7000000000000002E-2</c:v>
                </c:pt>
                <c:pt idx="159">
                  <c:v>5.7200000000000001E-2</c:v>
                </c:pt>
                <c:pt idx="160">
                  <c:v>5.7200000000000001E-2</c:v>
                </c:pt>
                <c:pt idx="161">
                  <c:v>5.79E-2</c:v>
                </c:pt>
                <c:pt idx="162">
                  <c:v>5.8600000000000006E-2</c:v>
                </c:pt>
                <c:pt idx="163">
                  <c:v>5.8799999999999998E-2</c:v>
                </c:pt>
                <c:pt idx="164">
                  <c:v>5.9500000000000004E-2</c:v>
                </c:pt>
                <c:pt idx="165">
                  <c:v>5.9000000000000004E-2</c:v>
                </c:pt>
                <c:pt idx="166">
                  <c:v>5.9299999999999999E-2</c:v>
                </c:pt>
                <c:pt idx="167">
                  <c:v>5.9299999999999999E-2</c:v>
                </c:pt>
                <c:pt idx="168">
                  <c:v>5.9500000000000004E-2</c:v>
                </c:pt>
                <c:pt idx="169">
                  <c:v>5.91E-2</c:v>
                </c:pt>
                <c:pt idx="170">
                  <c:v>5.9200000000000003E-2</c:v>
                </c:pt>
                <c:pt idx="171">
                  <c:v>5.91E-2</c:v>
                </c:pt>
                <c:pt idx="172">
                  <c:v>5.9400000000000001E-2</c:v>
                </c:pt>
                <c:pt idx="173">
                  <c:v>0.06</c:v>
                </c:pt>
                <c:pt idx="174">
                  <c:v>5.9699999999999996E-2</c:v>
                </c:pt>
                <c:pt idx="175">
                  <c:v>6.0599999999999994E-2</c:v>
                </c:pt>
                <c:pt idx="176">
                  <c:v>6.0499999999999998E-2</c:v>
                </c:pt>
                <c:pt idx="177">
                  <c:v>6.08E-2</c:v>
                </c:pt>
                <c:pt idx="178">
                  <c:v>6.08E-2</c:v>
                </c:pt>
                <c:pt idx="179">
                  <c:v>6.0899999999999996E-2</c:v>
                </c:pt>
                <c:pt idx="180">
                  <c:v>6.1100000000000002E-2</c:v>
                </c:pt>
                <c:pt idx="181">
                  <c:v>6.0400000000000002E-2</c:v>
                </c:pt>
                <c:pt idx="182">
                  <c:v>5.9500000000000004E-2</c:v>
                </c:pt>
                <c:pt idx="183">
                  <c:v>5.9200000000000003E-2</c:v>
                </c:pt>
                <c:pt idx="184">
                  <c:v>5.9200000000000003E-2</c:v>
                </c:pt>
                <c:pt idx="185">
                  <c:v>5.9000000000000004E-2</c:v>
                </c:pt>
                <c:pt idx="186">
                  <c:v>5.8600000000000006E-2</c:v>
                </c:pt>
                <c:pt idx="187">
                  <c:v>5.8700000000000002E-2</c:v>
                </c:pt>
                <c:pt idx="188">
                  <c:v>5.8299999999999998E-2</c:v>
                </c:pt>
                <c:pt idx="189">
                  <c:v>5.7300000000000004E-2</c:v>
                </c:pt>
                <c:pt idx="190">
                  <c:v>5.7800000000000004E-2</c:v>
                </c:pt>
                <c:pt idx="191">
                  <c:v>5.7200000000000001E-2</c:v>
                </c:pt>
                <c:pt idx="192">
                  <c:v>5.7500000000000002E-2</c:v>
                </c:pt>
                <c:pt idx="193">
                  <c:v>5.7300000000000004E-2</c:v>
                </c:pt>
                <c:pt idx="194">
                  <c:v>5.74E-2</c:v>
                </c:pt>
                <c:pt idx="195">
                  <c:v>5.74E-2</c:v>
                </c:pt>
                <c:pt idx="196">
                  <c:v>5.7200000000000001E-2</c:v>
                </c:pt>
                <c:pt idx="197">
                  <c:v>5.7200000000000001E-2</c:v>
                </c:pt>
                <c:pt idx="198">
                  <c:v>5.6900000000000006E-2</c:v>
                </c:pt>
                <c:pt idx="199">
                  <c:v>5.6900000000000006E-2</c:v>
                </c:pt>
                <c:pt idx="200">
                  <c:v>5.6600000000000004E-2</c:v>
                </c:pt>
                <c:pt idx="201">
                  <c:v>5.6299999999999996E-2</c:v>
                </c:pt>
                <c:pt idx="202">
                  <c:v>5.6600000000000004E-2</c:v>
                </c:pt>
                <c:pt idx="203">
                  <c:v>5.6299999999999996E-2</c:v>
                </c:pt>
                <c:pt idx="204">
                  <c:v>5.6900000000000006E-2</c:v>
                </c:pt>
                <c:pt idx="205">
                  <c:v>5.7800000000000004E-2</c:v>
                </c:pt>
                <c:pt idx="206">
                  <c:v>5.8400000000000001E-2</c:v>
                </c:pt>
                <c:pt idx="207">
                  <c:v>5.8600000000000006E-2</c:v>
                </c:pt>
                <c:pt idx="208">
                  <c:v>5.8499999999999996E-2</c:v>
                </c:pt>
                <c:pt idx="209">
                  <c:v>5.8700000000000002E-2</c:v>
                </c:pt>
                <c:pt idx="210">
                  <c:v>5.8499999999999996E-2</c:v>
                </c:pt>
                <c:pt idx="211">
                  <c:v>5.8299999999999998E-2</c:v>
                </c:pt>
                <c:pt idx="212">
                  <c:v>5.7999999999999996E-2</c:v>
                </c:pt>
                <c:pt idx="213">
                  <c:v>5.8600000000000006E-2</c:v>
                </c:pt>
                <c:pt idx="214">
                  <c:v>5.8799999999999998E-2</c:v>
                </c:pt>
                <c:pt idx="215">
                  <c:v>6.2100000000000002E-2</c:v>
                </c:pt>
                <c:pt idx="216">
                  <c:v>6.3099999999999989E-2</c:v>
                </c:pt>
                <c:pt idx="217">
                  <c:v>6.2899999999999998E-2</c:v>
                </c:pt>
                <c:pt idx="218">
                  <c:v>6.1900000000000004E-2</c:v>
                </c:pt>
                <c:pt idx="219">
                  <c:v>6.1500000000000006E-2</c:v>
                </c:pt>
                <c:pt idx="220">
                  <c:v>6.1500000000000006E-2</c:v>
                </c:pt>
                <c:pt idx="221">
                  <c:v>6.0599999999999994E-2</c:v>
                </c:pt>
                <c:pt idx="222">
                  <c:v>6.0999999999999999E-2</c:v>
                </c:pt>
                <c:pt idx="223">
                  <c:v>6.1399999999999996E-2</c:v>
                </c:pt>
                <c:pt idx="224">
                  <c:v>6.2199999999999998E-2</c:v>
                </c:pt>
                <c:pt idx="225">
                  <c:v>6.2199999999999998E-2</c:v>
                </c:pt>
                <c:pt idx="226">
                  <c:v>6.1900000000000004E-2</c:v>
                </c:pt>
                <c:pt idx="227">
                  <c:v>6.1500000000000006E-2</c:v>
                </c:pt>
                <c:pt idx="228">
                  <c:v>6.1600000000000002E-2</c:v>
                </c:pt>
                <c:pt idx="229">
                  <c:v>6.4000000000000001E-2</c:v>
                </c:pt>
                <c:pt idx="230">
                  <c:v>6.3099999999999989E-2</c:v>
                </c:pt>
                <c:pt idx="231">
                  <c:v>6.3500000000000001E-2</c:v>
                </c:pt>
                <c:pt idx="232">
                  <c:v>6.2899999999999998E-2</c:v>
                </c:pt>
                <c:pt idx="233">
                  <c:v>6.2199999999999998E-2</c:v>
                </c:pt>
                <c:pt idx="234">
                  <c:v>6.13E-2</c:v>
                </c:pt>
                <c:pt idx="235">
                  <c:v>6.2199999999999998E-2</c:v>
                </c:pt>
                <c:pt idx="236">
                  <c:v>6.1699999999999998E-2</c:v>
                </c:pt>
                <c:pt idx="237">
                  <c:v>6.1399999999999996E-2</c:v>
                </c:pt>
                <c:pt idx="238">
                  <c:v>6.1900000000000004E-2</c:v>
                </c:pt>
                <c:pt idx="239">
                  <c:v>6.0499999999999998E-2</c:v>
                </c:pt>
                <c:pt idx="240">
                  <c:v>6.1399999999999996E-2</c:v>
                </c:pt>
                <c:pt idx="241">
                  <c:v>6.0700000000000004E-2</c:v>
                </c:pt>
                <c:pt idx="242">
                  <c:v>6.0599999999999994E-2</c:v>
                </c:pt>
                <c:pt idx="243">
                  <c:v>6.08E-2</c:v>
                </c:pt>
                <c:pt idx="244">
                  <c:v>5.9800000000000006E-2</c:v>
                </c:pt>
                <c:pt idx="245">
                  <c:v>5.9900000000000002E-2</c:v>
                </c:pt>
                <c:pt idx="246">
                  <c:v>5.96E-2</c:v>
                </c:pt>
                <c:pt idx="247">
                  <c:v>5.9500000000000004E-2</c:v>
                </c:pt>
                <c:pt idx="248">
                  <c:v>5.8799999999999998E-2</c:v>
                </c:pt>
                <c:pt idx="249">
                  <c:v>5.7200000000000001E-2</c:v>
                </c:pt>
                <c:pt idx="250">
                  <c:v>5.7300000000000004E-2</c:v>
                </c:pt>
                <c:pt idx="251">
                  <c:v>5.74E-2</c:v>
                </c:pt>
                <c:pt idx="252">
                  <c:v>5.7099999999999998E-2</c:v>
                </c:pt>
                <c:pt idx="253">
                  <c:v>5.79E-2</c:v>
                </c:pt>
                <c:pt idx="254">
                  <c:v>5.7999999999999996E-2</c:v>
                </c:pt>
                <c:pt idx="255">
                  <c:v>5.8499999999999996E-2</c:v>
                </c:pt>
                <c:pt idx="256">
                  <c:v>5.7200000000000001E-2</c:v>
                </c:pt>
                <c:pt idx="257">
                  <c:v>5.67E-2</c:v>
                </c:pt>
                <c:pt idx="258">
                  <c:v>5.5999999999999994E-2</c:v>
                </c:pt>
                <c:pt idx="259">
                  <c:v>5.5199999999999999E-2</c:v>
                </c:pt>
                <c:pt idx="260">
                  <c:v>5.5999999999999994E-2</c:v>
                </c:pt>
                <c:pt idx="261">
                  <c:v>5.6299999999999996E-2</c:v>
                </c:pt>
                <c:pt idx="262">
                  <c:v>5.6100000000000004E-2</c:v>
                </c:pt>
                <c:pt idx="263">
                  <c:v>5.6500000000000002E-2</c:v>
                </c:pt>
                <c:pt idx="264">
                  <c:v>5.6299999999999996E-2</c:v>
                </c:pt>
                <c:pt idx="265">
                  <c:v>5.6299999999999996E-2</c:v>
                </c:pt>
                <c:pt idx="266">
                  <c:v>5.6600000000000004E-2</c:v>
                </c:pt>
                <c:pt idx="267">
                  <c:v>5.6900000000000006E-2</c:v>
                </c:pt>
                <c:pt idx="268">
                  <c:v>5.67E-2</c:v>
                </c:pt>
                <c:pt idx="269">
                  <c:v>5.62E-2</c:v>
                </c:pt>
                <c:pt idx="270">
                  <c:v>5.57E-2</c:v>
                </c:pt>
                <c:pt idx="271">
                  <c:v>5.5399999999999998E-2</c:v>
                </c:pt>
                <c:pt idx="272">
                  <c:v>5.5199999999999999E-2</c:v>
                </c:pt>
                <c:pt idx="273">
                  <c:v>5.5300000000000002E-2</c:v>
                </c:pt>
                <c:pt idx="274">
                  <c:v>5.3899999999999997E-2</c:v>
                </c:pt>
                <c:pt idx="275">
                  <c:v>5.33E-2</c:v>
                </c:pt>
                <c:pt idx="276">
                  <c:v>5.33E-2</c:v>
                </c:pt>
                <c:pt idx="277">
                  <c:v>5.3399999999999996E-2</c:v>
                </c:pt>
                <c:pt idx="278">
                  <c:v>5.3399999999999996E-2</c:v>
                </c:pt>
                <c:pt idx="279">
                  <c:v>5.3699999999999998E-2</c:v>
                </c:pt>
                <c:pt idx="280">
                  <c:v>5.4400000000000004E-2</c:v>
                </c:pt>
                <c:pt idx="281">
                  <c:v>5.3899999999999997E-2</c:v>
                </c:pt>
                <c:pt idx="282">
                  <c:v>5.3699999999999998E-2</c:v>
                </c:pt>
                <c:pt idx="283">
                  <c:v>5.2999999999999999E-2</c:v>
                </c:pt>
                <c:pt idx="284">
                  <c:v>5.2400000000000002E-2</c:v>
                </c:pt>
                <c:pt idx="285">
                  <c:v>5.2400000000000002E-2</c:v>
                </c:pt>
                <c:pt idx="286">
                  <c:v>5.2499999999999998E-2</c:v>
                </c:pt>
                <c:pt idx="287">
                  <c:v>5.21E-2</c:v>
                </c:pt>
                <c:pt idx="288">
                  <c:v>5.2300000000000006E-2</c:v>
                </c:pt>
                <c:pt idx="289">
                  <c:v>5.2000000000000005E-2</c:v>
                </c:pt>
                <c:pt idx="290">
                  <c:v>5.2199999999999996E-2</c:v>
                </c:pt>
                <c:pt idx="291">
                  <c:v>5.2400000000000002E-2</c:v>
                </c:pt>
                <c:pt idx="292">
                  <c:v>5.2999999999999999E-2</c:v>
                </c:pt>
                <c:pt idx="293">
                  <c:v>5.2600000000000001E-2</c:v>
                </c:pt>
                <c:pt idx="294">
                  <c:v>5.21E-2</c:v>
                </c:pt>
                <c:pt idx="295">
                  <c:v>5.28E-2</c:v>
                </c:pt>
                <c:pt idx="296">
                  <c:v>5.3399999999999996E-2</c:v>
                </c:pt>
                <c:pt idx="297">
                  <c:v>5.2900000000000003E-2</c:v>
                </c:pt>
                <c:pt idx="298">
                  <c:v>5.28E-2</c:v>
                </c:pt>
                <c:pt idx="299">
                  <c:v>5.2699999999999997E-2</c:v>
                </c:pt>
                <c:pt idx="300">
                  <c:v>5.2000000000000005E-2</c:v>
                </c:pt>
                <c:pt idx="301">
                  <c:v>5.2999999999999999E-2</c:v>
                </c:pt>
                <c:pt idx="302">
                  <c:v>5.33E-2</c:v>
                </c:pt>
                <c:pt idx="303">
                  <c:v>5.2999999999999999E-2</c:v>
                </c:pt>
                <c:pt idx="304">
                  <c:v>5.3200000000000004E-2</c:v>
                </c:pt>
                <c:pt idx="305">
                  <c:v>5.28E-2</c:v>
                </c:pt>
                <c:pt idx="306">
                  <c:v>5.28E-2</c:v>
                </c:pt>
                <c:pt idx="307">
                  <c:v>5.2900000000000003E-2</c:v>
                </c:pt>
                <c:pt idx="308">
                  <c:v>5.2999999999999999E-2</c:v>
                </c:pt>
                <c:pt idx="309">
                  <c:v>5.2499999999999998E-2</c:v>
                </c:pt>
                <c:pt idx="310">
                  <c:v>5.28E-2</c:v>
                </c:pt>
                <c:pt idx="311">
                  <c:v>5.2699999999999997E-2</c:v>
                </c:pt>
                <c:pt idx="312">
                  <c:v>5.3200000000000004E-2</c:v>
                </c:pt>
                <c:pt idx="313">
                  <c:v>5.3699999999999998E-2</c:v>
                </c:pt>
                <c:pt idx="314">
                  <c:v>5.3399999999999996E-2</c:v>
                </c:pt>
                <c:pt idx="315">
                  <c:v>5.33E-2</c:v>
                </c:pt>
                <c:pt idx="316">
                  <c:v>5.3899999999999997E-2</c:v>
                </c:pt>
                <c:pt idx="317">
                  <c:v>5.3699999999999998E-2</c:v>
                </c:pt>
                <c:pt idx="318">
                  <c:v>5.3899999999999997E-2</c:v>
                </c:pt>
                <c:pt idx="319">
                  <c:v>5.3800000000000001E-2</c:v>
                </c:pt>
                <c:pt idx="320">
                  <c:v>5.4000000000000006E-2</c:v>
                </c:pt>
                <c:pt idx="321">
                  <c:v>5.4100000000000002E-2</c:v>
                </c:pt>
                <c:pt idx="322">
                  <c:v>5.4100000000000002E-2</c:v>
                </c:pt>
                <c:pt idx="323">
                  <c:v>5.5E-2</c:v>
                </c:pt>
                <c:pt idx="324">
                  <c:v>5.5599999999999997E-2</c:v>
                </c:pt>
                <c:pt idx="325">
                  <c:v>5.5E-2</c:v>
                </c:pt>
                <c:pt idx="326">
                  <c:v>5.5199999999999999E-2</c:v>
                </c:pt>
                <c:pt idx="327">
                  <c:v>5.5E-2</c:v>
                </c:pt>
                <c:pt idx="328">
                  <c:v>5.4699999999999999E-2</c:v>
                </c:pt>
                <c:pt idx="329">
                  <c:v>5.4800000000000001E-2</c:v>
                </c:pt>
                <c:pt idx="330">
                  <c:v>5.4800000000000001E-2</c:v>
                </c:pt>
                <c:pt idx="331">
                  <c:v>5.4600000000000003E-2</c:v>
                </c:pt>
                <c:pt idx="332">
                  <c:v>5.4299999999999994E-2</c:v>
                </c:pt>
                <c:pt idx="333">
                  <c:v>5.4199999999999998E-2</c:v>
                </c:pt>
                <c:pt idx="334">
                  <c:v>5.3699999999999998E-2</c:v>
                </c:pt>
                <c:pt idx="335">
                  <c:v>5.3200000000000004E-2</c:v>
                </c:pt>
                <c:pt idx="336">
                  <c:v>5.2499999999999998E-2</c:v>
                </c:pt>
                <c:pt idx="337">
                  <c:v>5.1799999999999999E-2</c:v>
                </c:pt>
                <c:pt idx="338">
                  <c:v>5.0900000000000001E-2</c:v>
                </c:pt>
                <c:pt idx="339">
                  <c:v>6.0899999999999996E-2</c:v>
                </c:pt>
                <c:pt idx="340">
                  <c:v>6.13E-2</c:v>
                </c:pt>
                <c:pt idx="341">
                  <c:v>5.8400000000000001E-2</c:v>
                </c:pt>
                <c:pt idx="342">
                  <c:v>5.7599999999999998E-2</c:v>
                </c:pt>
                <c:pt idx="343">
                  <c:v>5.6100000000000004E-2</c:v>
                </c:pt>
                <c:pt idx="344">
                  <c:v>5.6900000000000006E-2</c:v>
                </c:pt>
                <c:pt idx="345">
                  <c:v>5.6399999999999999E-2</c:v>
                </c:pt>
                <c:pt idx="346">
                  <c:v>5.67E-2</c:v>
                </c:pt>
                <c:pt idx="347">
                  <c:v>5.6100000000000004E-2</c:v>
                </c:pt>
                <c:pt idx="348">
                  <c:v>5.5999999999999994E-2</c:v>
                </c:pt>
                <c:pt idx="349">
                  <c:v>5.6399999999999999E-2</c:v>
                </c:pt>
                <c:pt idx="350">
                  <c:v>5.7200000000000001E-2</c:v>
                </c:pt>
                <c:pt idx="351">
                  <c:v>5.8299999999999998E-2</c:v>
                </c:pt>
                <c:pt idx="352">
                  <c:v>5.8499999999999996E-2</c:v>
                </c:pt>
                <c:pt idx="353">
                  <c:v>5.79E-2</c:v>
                </c:pt>
                <c:pt idx="354">
                  <c:v>5.8899999999999994E-2</c:v>
                </c:pt>
                <c:pt idx="355">
                  <c:v>5.7800000000000004E-2</c:v>
                </c:pt>
                <c:pt idx="356">
                  <c:v>5.79E-2</c:v>
                </c:pt>
                <c:pt idx="357">
                  <c:v>5.7500000000000002E-2</c:v>
                </c:pt>
                <c:pt idx="358">
                  <c:v>5.8099999999999999E-2</c:v>
                </c:pt>
                <c:pt idx="359">
                  <c:v>5.67E-2</c:v>
                </c:pt>
                <c:pt idx="360">
                  <c:v>5.6399999999999999E-2</c:v>
                </c:pt>
                <c:pt idx="361">
                  <c:v>5.67E-2</c:v>
                </c:pt>
                <c:pt idx="362">
                  <c:v>5.7000000000000002E-2</c:v>
                </c:pt>
                <c:pt idx="363">
                  <c:v>5.7300000000000004E-2</c:v>
                </c:pt>
                <c:pt idx="364">
                  <c:v>5.7300000000000004E-2</c:v>
                </c:pt>
                <c:pt idx="365">
                  <c:v>5.74E-2</c:v>
                </c:pt>
                <c:pt idx="366">
                  <c:v>5.7800000000000004E-2</c:v>
                </c:pt>
                <c:pt idx="367">
                  <c:v>5.6100000000000004E-2</c:v>
                </c:pt>
                <c:pt idx="368">
                  <c:v>5.6799999999999996E-2</c:v>
                </c:pt>
                <c:pt idx="369">
                  <c:v>5.6799999999999996E-2</c:v>
                </c:pt>
                <c:pt idx="370">
                  <c:v>5.7300000000000004E-2</c:v>
                </c:pt>
                <c:pt idx="371">
                  <c:v>5.7000000000000002E-2</c:v>
                </c:pt>
                <c:pt idx="372">
                  <c:v>5.74E-2</c:v>
                </c:pt>
                <c:pt idx="373">
                  <c:v>5.7200000000000001E-2</c:v>
                </c:pt>
                <c:pt idx="374">
                  <c:v>5.6900000000000006E-2</c:v>
                </c:pt>
                <c:pt idx="375">
                  <c:v>5.7300000000000004E-2</c:v>
                </c:pt>
                <c:pt idx="376">
                  <c:v>5.6799999999999996E-2</c:v>
                </c:pt>
                <c:pt idx="377">
                  <c:v>5.67E-2</c:v>
                </c:pt>
                <c:pt idx="378">
                  <c:v>5.6600000000000004E-2</c:v>
                </c:pt>
                <c:pt idx="379">
                  <c:v>5.62E-2</c:v>
                </c:pt>
                <c:pt idx="380">
                  <c:v>5.5800000000000002E-2</c:v>
                </c:pt>
                <c:pt idx="381">
                  <c:v>5.4699999999999999E-2</c:v>
                </c:pt>
                <c:pt idx="382">
                  <c:v>5.4299999999999994E-2</c:v>
                </c:pt>
                <c:pt idx="383">
                  <c:v>5.3699999999999998E-2</c:v>
                </c:pt>
                <c:pt idx="384">
                  <c:v>5.3800000000000001E-2</c:v>
                </c:pt>
                <c:pt idx="385">
                  <c:v>5.4000000000000006E-2</c:v>
                </c:pt>
                <c:pt idx="386">
                  <c:v>5.4400000000000004E-2</c:v>
                </c:pt>
                <c:pt idx="387">
                  <c:v>5.3800000000000001E-2</c:v>
                </c:pt>
                <c:pt idx="388">
                  <c:v>5.3899999999999997E-2</c:v>
                </c:pt>
                <c:pt idx="389">
                  <c:v>5.4299999999999994E-2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64-4DF8-A4FA-599D269BA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64480"/>
        <c:axId val="359663920"/>
      </c:lineChart>
      <c:valAx>
        <c:axId val="359662800"/>
        <c:scaling>
          <c:orientation val="minMax"/>
          <c:max val="1400"/>
          <c:min val="65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" sourceLinked="0"/>
        <c:majorTickMark val="out"/>
        <c:minorTickMark val="none"/>
        <c:tickLblPos val="nextTo"/>
        <c:spPr>
          <a:noFill/>
          <a:ln w="22225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9663360"/>
        <c:crosses val="autoZero"/>
        <c:crossBetween val="between"/>
        <c:majorUnit val="375"/>
        <c:minorUnit val="100"/>
      </c:valAx>
      <c:catAx>
        <c:axId val="359663360"/>
        <c:scaling>
          <c:orientation val="minMax"/>
        </c:scaling>
        <c:delete val="1"/>
        <c:axPos val="b"/>
        <c:majorTickMark val="out"/>
        <c:minorTickMark val="none"/>
        <c:tickLblPos val="nextTo"/>
        <c:crossAx val="359662800"/>
        <c:crosses val="autoZero"/>
        <c:auto val="1"/>
        <c:lblAlgn val="ctr"/>
        <c:lblOffset val="100"/>
        <c:noMultiLvlLbl val="0"/>
      </c:catAx>
      <c:valAx>
        <c:axId val="359663920"/>
        <c:scaling>
          <c:orientation val="minMax"/>
          <c:max val="0.1"/>
          <c:min val="5.000000000000001E-2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22225">
            <a:solidFill>
              <a:srgbClr val="FF0000"/>
            </a:solidFill>
            <a:prstDash val="sysDot"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9664480"/>
        <c:crosses val="max"/>
        <c:crossBetween val="between"/>
        <c:majorUnit val="2.5000000000000005E-2"/>
      </c:valAx>
      <c:catAx>
        <c:axId val="359664480"/>
        <c:scaling>
          <c:orientation val="minMax"/>
        </c:scaling>
        <c:delete val="1"/>
        <c:axPos val="b"/>
        <c:majorTickMark val="out"/>
        <c:minorTickMark val="none"/>
        <c:tickLblPos val="nextTo"/>
        <c:crossAx val="359663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928992926354405"/>
          <c:y val="0.90784475308641976"/>
          <c:w val="0.41198094982095756"/>
          <c:h val="8.9284728297851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222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 alignWithMargins="0"/>
    <c:pageMargins b="0.98425196899999956" l="0.78740157499999996" r="0.78740157499999996" t="0.98425196899999956" header="0.49212598500000054" footer="0.4921259850000005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Gráficos!$C$60</c:f>
              <c:strCache>
                <c:ptCount val="1"/>
                <c:pt idx="0">
                  <c:v>atual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Gráficos!$D$59:$J$59</c:f>
              <c:numCache>
                <c:formatCode>m/d/yyyy</c:formatCode>
                <c:ptCount val="7"/>
                <c:pt idx="0">
                  <c:v>42870</c:v>
                </c:pt>
                <c:pt idx="1">
                  <c:v>44058</c:v>
                </c:pt>
                <c:pt idx="2">
                  <c:v>45519</c:v>
                </c:pt>
                <c:pt idx="3">
                  <c:v>49444</c:v>
                </c:pt>
                <c:pt idx="4">
                  <c:v>53097</c:v>
                </c:pt>
                <c:pt idx="5">
                  <c:v>55015</c:v>
                </c:pt>
              </c:numCache>
            </c:numRef>
          </c:cat>
          <c:val>
            <c:numRef>
              <c:f>Gráficos!$D$60:$J$60</c:f>
              <c:numCache>
                <c:formatCode>0.00%</c:formatCode>
                <c:ptCount val="7"/>
                <c:pt idx="0">
                  <c:v>6.0700000000000004E-2</c:v>
                </c:pt>
                <c:pt idx="1">
                  <c:v>5.8299999999999998E-2</c:v>
                </c:pt>
                <c:pt idx="2">
                  <c:v>5.7500000000000002E-2</c:v>
                </c:pt>
                <c:pt idx="3">
                  <c:v>5.8700000000000002E-2</c:v>
                </c:pt>
                <c:pt idx="4">
                  <c:v>5.96E-2</c:v>
                </c:pt>
                <c:pt idx="5">
                  <c:v>5.9200000000000003E-2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D2-4C78-A102-0FC895487B0E}"/>
            </c:ext>
          </c:extLst>
        </c:ser>
        <c:ser>
          <c:idx val="1"/>
          <c:order val="1"/>
          <c:tx>
            <c:strRef>
              <c:f>Gráficos!$C$61</c:f>
              <c:strCache>
                <c:ptCount val="1"/>
                <c:pt idx="0">
                  <c:v>há 1 mês</c:v>
                </c:pt>
              </c:strCache>
            </c:strRef>
          </c:tx>
          <c:spPr>
            <a:ln w="2222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Gráficos!$D$59:$J$59</c:f>
              <c:numCache>
                <c:formatCode>m/d/yyyy</c:formatCode>
                <c:ptCount val="7"/>
                <c:pt idx="0">
                  <c:v>42870</c:v>
                </c:pt>
                <c:pt idx="1">
                  <c:v>44058</c:v>
                </c:pt>
                <c:pt idx="2">
                  <c:v>45519</c:v>
                </c:pt>
                <c:pt idx="3">
                  <c:v>49444</c:v>
                </c:pt>
                <c:pt idx="4">
                  <c:v>53097</c:v>
                </c:pt>
                <c:pt idx="5">
                  <c:v>55015</c:v>
                </c:pt>
              </c:numCache>
            </c:numRef>
          </c:cat>
          <c:val>
            <c:numRef>
              <c:f>Gráficos!$D$61:$J$61</c:f>
              <c:numCache>
                <c:formatCode>0.00%</c:formatCode>
                <c:ptCount val="7"/>
                <c:pt idx="0">
                  <c:v>6.0700000000000004E-2</c:v>
                </c:pt>
                <c:pt idx="1">
                  <c:v>5.8299999999999998E-2</c:v>
                </c:pt>
                <c:pt idx="2">
                  <c:v>5.7500000000000002E-2</c:v>
                </c:pt>
                <c:pt idx="3">
                  <c:v>5.8700000000000002E-2</c:v>
                </c:pt>
                <c:pt idx="4">
                  <c:v>5.96E-2</c:v>
                </c:pt>
                <c:pt idx="5">
                  <c:v>5.9200000000000003E-2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D2-4C78-A102-0FC895487B0E}"/>
            </c:ext>
          </c:extLst>
        </c:ser>
        <c:ser>
          <c:idx val="2"/>
          <c:order val="2"/>
          <c:tx>
            <c:strRef>
              <c:f>Gráficos!$C$62</c:f>
              <c:strCache>
                <c:ptCount val="1"/>
                <c:pt idx="0">
                  <c:v>há 4 meses</c:v>
                </c:pt>
              </c:strCache>
            </c:strRef>
          </c:tx>
          <c:spPr>
            <a:ln w="1905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Gráficos!$D$59:$J$59</c:f>
              <c:numCache>
                <c:formatCode>m/d/yyyy</c:formatCode>
                <c:ptCount val="7"/>
                <c:pt idx="0">
                  <c:v>42870</c:v>
                </c:pt>
                <c:pt idx="1">
                  <c:v>44058</c:v>
                </c:pt>
                <c:pt idx="2">
                  <c:v>45519</c:v>
                </c:pt>
                <c:pt idx="3">
                  <c:v>49444</c:v>
                </c:pt>
                <c:pt idx="4">
                  <c:v>53097</c:v>
                </c:pt>
                <c:pt idx="5">
                  <c:v>55015</c:v>
                </c:pt>
              </c:numCache>
            </c:numRef>
          </c:cat>
          <c:val>
            <c:numRef>
              <c:f>Gráficos!$D$62:$J$62</c:f>
              <c:numCache>
                <c:formatCode>0.00%</c:formatCode>
                <c:ptCount val="7"/>
                <c:pt idx="0">
                  <c:v>6.0700000000000004E-2</c:v>
                </c:pt>
                <c:pt idx="1">
                  <c:v>5.8299999999999998E-2</c:v>
                </c:pt>
                <c:pt idx="2">
                  <c:v>5.7500000000000002E-2</c:v>
                </c:pt>
                <c:pt idx="3">
                  <c:v>5.8700000000000002E-2</c:v>
                </c:pt>
                <c:pt idx="4">
                  <c:v>5.96E-2</c:v>
                </c:pt>
                <c:pt idx="5">
                  <c:v>5.9200000000000003E-2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9D2-4C78-A102-0FC895487B0E}"/>
            </c:ext>
          </c:extLst>
        </c:ser>
        <c:ser>
          <c:idx val="3"/>
          <c:order val="3"/>
          <c:tx>
            <c:strRef>
              <c:f>Gráficos!$C$63</c:f>
              <c:strCache>
                <c:ptCount val="1"/>
                <c:pt idx="0">
                  <c:v>há 12 meses</c:v>
                </c:pt>
              </c:strCache>
            </c:strRef>
          </c:tx>
          <c:spPr>
            <a:ln w="15875"/>
          </c:spPr>
          <c:marker>
            <c:symbol val="none"/>
          </c:marker>
          <c:cat>
            <c:numRef>
              <c:f>Gráficos!$D$59:$J$59</c:f>
              <c:numCache>
                <c:formatCode>m/d/yyyy</c:formatCode>
                <c:ptCount val="7"/>
                <c:pt idx="0">
                  <c:v>42870</c:v>
                </c:pt>
                <c:pt idx="1">
                  <c:v>44058</c:v>
                </c:pt>
                <c:pt idx="2">
                  <c:v>45519</c:v>
                </c:pt>
                <c:pt idx="3">
                  <c:v>49444</c:v>
                </c:pt>
                <c:pt idx="4">
                  <c:v>53097</c:v>
                </c:pt>
                <c:pt idx="5">
                  <c:v>55015</c:v>
                </c:pt>
              </c:numCache>
            </c:numRef>
          </c:cat>
          <c:val>
            <c:numRef>
              <c:f>Gráficos!$D$63:$J$63</c:f>
              <c:numCache>
                <c:formatCode>0.00%</c:formatCode>
                <c:ptCount val="7"/>
                <c:pt idx="0">
                  <c:v>7.4200000000000002E-2</c:v>
                </c:pt>
                <c:pt idx="1">
                  <c:v>7.8E-2</c:v>
                </c:pt>
                <c:pt idx="2">
                  <c:v>7.7699999999999991E-2</c:v>
                </c:pt>
                <c:pt idx="3">
                  <c:v>7.6600000000000001E-2</c:v>
                </c:pt>
                <c:pt idx="4">
                  <c:v>7.5999999999999998E-2</c:v>
                </c:pt>
                <c:pt idx="5">
                  <c:v>7.5800000000000006E-2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9D2-4C78-A102-0FC895487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649824"/>
        <c:axId val="360650384"/>
      </c:lineChart>
      <c:dateAx>
        <c:axId val="3606498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8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60650384"/>
        <c:crosses val="autoZero"/>
        <c:auto val="1"/>
        <c:lblOffset val="100"/>
        <c:baseTimeUnit val="years"/>
        <c:majorUnit val="5"/>
        <c:majorTimeUnit val="years"/>
        <c:minorUnit val="1"/>
        <c:minorTimeUnit val="years"/>
      </c:dateAx>
      <c:valAx>
        <c:axId val="360650384"/>
        <c:scaling>
          <c:orientation val="minMax"/>
          <c:min val="1.500000000000000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606498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673061622014226"/>
          <c:y val="0.38526912181303113"/>
          <c:w val="0.11446554086399574"/>
          <c:h val="0.22662889518413593"/>
        </c:manualLayout>
      </c:layout>
      <c:overlay val="0"/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39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F1-411C-9F01-EE8DA57E3F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'LTN 010118'!$E$3:$E$410</c:f>
              <c:numCache>
                <c:formatCode>General</c:formatCode>
                <c:ptCount val="408"/>
                <c:pt idx="0">
                  <c:v>738.65</c:v>
                </c:pt>
                <c:pt idx="1">
                  <c:v>739.48</c:v>
                </c:pt>
                <c:pt idx="2">
                  <c:v>743.57</c:v>
                </c:pt>
                <c:pt idx="3">
                  <c:v>745.78</c:v>
                </c:pt>
                <c:pt idx="4">
                  <c:v>745.21</c:v>
                </c:pt>
                <c:pt idx="5">
                  <c:v>745.78</c:v>
                </c:pt>
                <c:pt idx="6">
                  <c:v>745.72</c:v>
                </c:pt>
                <c:pt idx="7">
                  <c:v>746.79</c:v>
                </c:pt>
                <c:pt idx="8">
                  <c:v>745.99</c:v>
                </c:pt>
                <c:pt idx="9">
                  <c:v>746.68</c:v>
                </c:pt>
                <c:pt idx="10">
                  <c:v>746.25</c:v>
                </c:pt>
                <c:pt idx="11">
                  <c:v>746.82</c:v>
                </c:pt>
                <c:pt idx="12">
                  <c:v>747.4</c:v>
                </c:pt>
                <c:pt idx="13">
                  <c:v>748.84</c:v>
                </c:pt>
                <c:pt idx="14">
                  <c:v>752.59</c:v>
                </c:pt>
                <c:pt idx="15">
                  <c:v>755.21</c:v>
                </c:pt>
                <c:pt idx="16">
                  <c:v>755.65</c:v>
                </c:pt>
                <c:pt idx="17">
                  <c:v>759.35</c:v>
                </c:pt>
                <c:pt idx="18">
                  <c:v>760.54</c:v>
                </c:pt>
                <c:pt idx="19">
                  <c:v>766.4</c:v>
                </c:pt>
                <c:pt idx="20">
                  <c:v>765.81</c:v>
                </c:pt>
                <c:pt idx="21">
                  <c:v>769.53</c:v>
                </c:pt>
                <c:pt idx="22">
                  <c:v>768.31</c:v>
                </c:pt>
                <c:pt idx="23">
                  <c:v>768.22</c:v>
                </c:pt>
                <c:pt idx="24">
                  <c:v>766.01</c:v>
                </c:pt>
                <c:pt idx="25">
                  <c:v>766.82</c:v>
                </c:pt>
                <c:pt idx="26">
                  <c:v>768.75</c:v>
                </c:pt>
                <c:pt idx="27">
                  <c:v>767.93</c:v>
                </c:pt>
                <c:pt idx="28">
                  <c:v>769.48</c:v>
                </c:pt>
                <c:pt idx="29">
                  <c:v>770.66</c:v>
                </c:pt>
                <c:pt idx="30">
                  <c:v>773.21</c:v>
                </c:pt>
                <c:pt idx="31">
                  <c:v>775.14</c:v>
                </c:pt>
                <c:pt idx="32">
                  <c:v>774.56</c:v>
                </c:pt>
                <c:pt idx="33">
                  <c:v>776.98</c:v>
                </c:pt>
                <c:pt idx="34">
                  <c:v>777.91</c:v>
                </c:pt>
                <c:pt idx="35">
                  <c:v>777.58</c:v>
                </c:pt>
                <c:pt idx="36">
                  <c:v>779.5</c:v>
                </c:pt>
                <c:pt idx="37">
                  <c:v>778.79</c:v>
                </c:pt>
                <c:pt idx="38">
                  <c:v>778.59</c:v>
                </c:pt>
                <c:pt idx="39">
                  <c:v>780.38</c:v>
                </c:pt>
                <c:pt idx="40">
                  <c:v>784.04</c:v>
                </c:pt>
                <c:pt idx="41">
                  <c:v>784.33</c:v>
                </c:pt>
                <c:pt idx="42">
                  <c:v>786.62</c:v>
                </c:pt>
                <c:pt idx="43">
                  <c:v>786.29</c:v>
                </c:pt>
                <c:pt idx="44">
                  <c:v>784.47</c:v>
                </c:pt>
                <c:pt idx="45">
                  <c:v>791.48</c:v>
                </c:pt>
                <c:pt idx="46">
                  <c:v>792.64</c:v>
                </c:pt>
                <c:pt idx="47">
                  <c:v>793.17</c:v>
                </c:pt>
                <c:pt idx="48">
                  <c:v>796.58</c:v>
                </c:pt>
                <c:pt idx="49">
                  <c:v>794.98</c:v>
                </c:pt>
                <c:pt idx="50">
                  <c:v>793.15</c:v>
                </c:pt>
                <c:pt idx="51">
                  <c:v>796.91</c:v>
                </c:pt>
                <c:pt idx="52">
                  <c:v>798.69</c:v>
                </c:pt>
                <c:pt idx="53">
                  <c:v>800.21</c:v>
                </c:pt>
                <c:pt idx="54">
                  <c:v>800.36</c:v>
                </c:pt>
                <c:pt idx="55">
                  <c:v>802.76</c:v>
                </c:pt>
                <c:pt idx="56">
                  <c:v>800.67</c:v>
                </c:pt>
                <c:pt idx="57">
                  <c:v>802.06</c:v>
                </c:pt>
                <c:pt idx="58">
                  <c:v>803.21</c:v>
                </c:pt>
                <c:pt idx="59">
                  <c:v>804.47</c:v>
                </c:pt>
                <c:pt idx="60">
                  <c:v>801.54</c:v>
                </c:pt>
                <c:pt idx="61">
                  <c:v>799.98</c:v>
                </c:pt>
                <c:pt idx="62">
                  <c:v>802.59</c:v>
                </c:pt>
                <c:pt idx="63">
                  <c:v>801.53</c:v>
                </c:pt>
                <c:pt idx="64">
                  <c:v>802.42</c:v>
                </c:pt>
                <c:pt idx="65">
                  <c:v>802.1</c:v>
                </c:pt>
                <c:pt idx="66">
                  <c:v>803.36</c:v>
                </c:pt>
                <c:pt idx="67">
                  <c:v>804.37</c:v>
                </c:pt>
                <c:pt idx="68">
                  <c:v>806.6</c:v>
                </c:pt>
                <c:pt idx="69">
                  <c:v>807.12</c:v>
                </c:pt>
                <c:pt idx="70">
                  <c:v>810.2</c:v>
                </c:pt>
                <c:pt idx="71">
                  <c:v>811.2</c:v>
                </c:pt>
                <c:pt idx="72">
                  <c:v>813.67</c:v>
                </c:pt>
                <c:pt idx="73">
                  <c:v>815.41</c:v>
                </c:pt>
                <c:pt idx="74">
                  <c:v>815.92</c:v>
                </c:pt>
                <c:pt idx="75">
                  <c:v>816.55</c:v>
                </c:pt>
                <c:pt idx="76">
                  <c:v>816.7</c:v>
                </c:pt>
                <c:pt idx="77">
                  <c:v>817.7</c:v>
                </c:pt>
                <c:pt idx="78">
                  <c:v>817.12</c:v>
                </c:pt>
                <c:pt idx="79">
                  <c:v>818.96</c:v>
                </c:pt>
                <c:pt idx="80">
                  <c:v>818.27</c:v>
                </c:pt>
                <c:pt idx="81">
                  <c:v>819.26</c:v>
                </c:pt>
                <c:pt idx="82">
                  <c:v>819.17</c:v>
                </c:pt>
                <c:pt idx="83">
                  <c:v>819.56</c:v>
                </c:pt>
                <c:pt idx="84">
                  <c:v>819.24</c:v>
                </c:pt>
                <c:pt idx="85">
                  <c:v>819.75</c:v>
                </c:pt>
                <c:pt idx="86">
                  <c:v>819.91</c:v>
                </c:pt>
                <c:pt idx="87">
                  <c:v>819.35</c:v>
                </c:pt>
                <c:pt idx="88">
                  <c:v>822.6</c:v>
                </c:pt>
                <c:pt idx="89">
                  <c:v>822.75</c:v>
                </c:pt>
                <c:pt idx="90">
                  <c:v>823.73</c:v>
                </c:pt>
                <c:pt idx="91">
                  <c:v>823.65</c:v>
                </c:pt>
                <c:pt idx="92">
                  <c:v>823.57</c:v>
                </c:pt>
                <c:pt idx="93">
                  <c:v>823.02</c:v>
                </c:pt>
                <c:pt idx="94">
                  <c:v>822.13</c:v>
                </c:pt>
                <c:pt idx="95">
                  <c:v>823.7</c:v>
                </c:pt>
                <c:pt idx="96">
                  <c:v>823.62</c:v>
                </c:pt>
                <c:pt idx="97">
                  <c:v>823.79</c:v>
                </c:pt>
                <c:pt idx="98">
                  <c:v>823.72</c:v>
                </c:pt>
                <c:pt idx="99">
                  <c:v>823.42</c:v>
                </c:pt>
                <c:pt idx="100">
                  <c:v>823.13</c:v>
                </c:pt>
                <c:pt idx="101">
                  <c:v>825.61</c:v>
                </c:pt>
                <c:pt idx="102">
                  <c:v>825.89</c:v>
                </c:pt>
                <c:pt idx="103">
                  <c:v>827.33</c:v>
                </c:pt>
                <c:pt idx="104">
                  <c:v>828.64</c:v>
                </c:pt>
                <c:pt idx="105">
                  <c:v>830.42</c:v>
                </c:pt>
                <c:pt idx="106">
                  <c:v>831.16</c:v>
                </c:pt>
                <c:pt idx="107">
                  <c:v>830.97</c:v>
                </c:pt>
                <c:pt idx="108">
                  <c:v>832.28</c:v>
                </c:pt>
                <c:pt idx="109">
                  <c:v>831.76</c:v>
                </c:pt>
                <c:pt idx="110">
                  <c:v>830.67</c:v>
                </c:pt>
                <c:pt idx="111">
                  <c:v>831.41</c:v>
                </c:pt>
                <c:pt idx="112">
                  <c:v>831.46</c:v>
                </c:pt>
                <c:pt idx="113">
                  <c:v>831.52</c:v>
                </c:pt>
                <c:pt idx="114">
                  <c:v>831.36</c:v>
                </c:pt>
                <c:pt idx="115">
                  <c:v>831.75</c:v>
                </c:pt>
                <c:pt idx="116">
                  <c:v>832.15</c:v>
                </c:pt>
                <c:pt idx="117">
                  <c:v>834.01</c:v>
                </c:pt>
                <c:pt idx="118">
                  <c:v>834.07</c:v>
                </c:pt>
                <c:pt idx="119">
                  <c:v>835.02</c:v>
                </c:pt>
                <c:pt idx="120">
                  <c:v>835.53</c:v>
                </c:pt>
                <c:pt idx="121">
                  <c:v>834.71</c:v>
                </c:pt>
                <c:pt idx="122">
                  <c:v>835.77</c:v>
                </c:pt>
                <c:pt idx="123">
                  <c:v>834.62</c:v>
                </c:pt>
                <c:pt idx="124">
                  <c:v>834.36</c:v>
                </c:pt>
                <c:pt idx="125">
                  <c:v>836.52</c:v>
                </c:pt>
                <c:pt idx="126">
                  <c:v>837.36</c:v>
                </c:pt>
                <c:pt idx="127">
                  <c:v>837.1</c:v>
                </c:pt>
                <c:pt idx="128">
                  <c:v>836.96</c:v>
                </c:pt>
                <c:pt idx="129">
                  <c:v>837.69</c:v>
                </c:pt>
                <c:pt idx="130">
                  <c:v>839.07</c:v>
                </c:pt>
                <c:pt idx="131">
                  <c:v>839.47</c:v>
                </c:pt>
                <c:pt idx="132">
                  <c:v>839.76</c:v>
                </c:pt>
                <c:pt idx="133">
                  <c:v>840.37</c:v>
                </c:pt>
                <c:pt idx="134">
                  <c:v>840.88</c:v>
                </c:pt>
                <c:pt idx="135">
                  <c:v>841.06</c:v>
                </c:pt>
                <c:pt idx="136">
                  <c:v>841.57</c:v>
                </c:pt>
                <c:pt idx="137">
                  <c:v>841.97</c:v>
                </c:pt>
                <c:pt idx="138">
                  <c:v>842.91</c:v>
                </c:pt>
                <c:pt idx="139">
                  <c:v>841.71</c:v>
                </c:pt>
                <c:pt idx="140">
                  <c:v>841.47</c:v>
                </c:pt>
                <c:pt idx="141" formatCode="#,##0.00">
                  <c:v>842.09</c:v>
                </c:pt>
                <c:pt idx="142" formatCode="#,##0.00">
                  <c:v>842.17</c:v>
                </c:pt>
                <c:pt idx="143" formatCode="#,##0.00">
                  <c:v>842.69</c:v>
                </c:pt>
                <c:pt idx="144" formatCode="#,##0.00">
                  <c:v>842.35</c:v>
                </c:pt>
                <c:pt idx="145" formatCode="#,##0.00">
                  <c:v>843.6</c:v>
                </c:pt>
                <c:pt idx="146" formatCode="#,##0.00">
                  <c:v>844.43</c:v>
                </c:pt>
                <c:pt idx="147" formatCode="#,##0.00">
                  <c:v>844.62</c:v>
                </c:pt>
                <c:pt idx="148" formatCode="#,##0.00">
                  <c:v>844.92</c:v>
                </c:pt>
                <c:pt idx="149" formatCode="#,##0.00">
                  <c:v>845.85</c:v>
                </c:pt>
                <c:pt idx="150" formatCode="#,##0.00">
                  <c:v>846.98</c:v>
                </c:pt>
                <c:pt idx="151" formatCode="#,##0.00">
                  <c:v>847.07</c:v>
                </c:pt>
                <c:pt idx="152" formatCode="#,##0.00">
                  <c:v>848.41</c:v>
                </c:pt>
                <c:pt idx="153" formatCode="#,##0.00">
                  <c:v>848.81</c:v>
                </c:pt>
                <c:pt idx="154" formatCode="#,##0.00">
                  <c:v>849.21</c:v>
                </c:pt>
                <c:pt idx="155" formatCode="#,##0.00">
                  <c:v>849.62</c:v>
                </c:pt>
                <c:pt idx="156" formatCode="#,##0.00">
                  <c:v>850.02</c:v>
                </c:pt>
                <c:pt idx="157" formatCode="#,##0.00">
                  <c:v>849.91</c:v>
                </c:pt>
                <c:pt idx="158" formatCode="#,##0.00">
                  <c:v>850.21</c:v>
                </c:pt>
                <c:pt idx="159" formatCode="#,##0.00">
                  <c:v>850.21</c:v>
                </c:pt>
                <c:pt idx="160" formatCode="#,##0.00">
                  <c:v>851.12</c:v>
                </c:pt>
                <c:pt idx="161" formatCode="#,##0.00">
                  <c:v>851.93</c:v>
                </c:pt>
                <c:pt idx="162" formatCode="#,##0.00">
                  <c:v>851.93</c:v>
                </c:pt>
                <c:pt idx="163" formatCode="#,##0.00">
                  <c:v>852.34</c:v>
                </c:pt>
                <c:pt idx="164" formatCode="#,##0.00">
                  <c:v>852.35</c:v>
                </c:pt>
                <c:pt idx="165" formatCode="#,##0.00">
                  <c:v>852.45</c:v>
                </c:pt>
                <c:pt idx="166" formatCode="#,##0.00">
                  <c:v>853.06</c:v>
                </c:pt>
                <c:pt idx="167" formatCode="#,##0.00">
                  <c:v>853.37</c:v>
                </c:pt>
                <c:pt idx="168" formatCode="#,##0.00">
                  <c:v>855.67</c:v>
                </c:pt>
                <c:pt idx="169" formatCode="#,##0.00">
                  <c:v>856.77</c:v>
                </c:pt>
                <c:pt idx="170" formatCode="#,##0.00">
                  <c:v>856.97</c:v>
                </c:pt>
                <c:pt idx="171" formatCode="#,##0.00">
                  <c:v>857.77</c:v>
                </c:pt>
                <c:pt idx="172" formatCode="#,##0.00">
                  <c:v>858.47</c:v>
                </c:pt>
                <c:pt idx="173" formatCode="#,##0.00">
                  <c:v>857.69</c:v>
                </c:pt>
                <c:pt idx="174" formatCode="#,##0.00">
                  <c:v>858.49</c:v>
                </c:pt>
                <c:pt idx="175" formatCode="#,##0.00">
                  <c:v>857.62</c:v>
                </c:pt>
                <c:pt idx="176" formatCode="#,##0.00">
                  <c:v>858.52</c:v>
                </c:pt>
                <c:pt idx="177" formatCode="#,##0.00">
                  <c:v>859.31</c:v>
                </c:pt>
                <c:pt idx="178" formatCode="#,##0.00">
                  <c:v>860.2</c:v>
                </c:pt>
                <c:pt idx="179" formatCode="#,##0.00">
                  <c:v>860.61</c:v>
                </c:pt>
                <c:pt idx="180" formatCode="#,##0.00">
                  <c:v>861.69</c:v>
                </c:pt>
                <c:pt idx="181" formatCode="#,##0.00">
                  <c:v>863.15</c:v>
                </c:pt>
                <c:pt idx="182" formatCode="#,##0.00">
                  <c:v>864.62</c:v>
                </c:pt>
                <c:pt idx="183" formatCode="#,##0.00">
                  <c:v>865.3</c:v>
                </c:pt>
                <c:pt idx="184" formatCode="#,##0.00">
                  <c:v>865.7</c:v>
                </c:pt>
                <c:pt idx="185" formatCode="#,##0.00">
                  <c:v>866.77</c:v>
                </c:pt>
                <c:pt idx="186" formatCode="#,##0.00">
                  <c:v>867.07</c:v>
                </c:pt>
                <c:pt idx="187" formatCode="#,##0.00">
                  <c:v>867.08</c:v>
                </c:pt>
                <c:pt idx="188" formatCode="#,##0.00">
                  <c:v>867.58</c:v>
                </c:pt>
                <c:pt idx="189" formatCode="#,##0.00">
                  <c:v>868.92</c:v>
                </c:pt>
                <c:pt idx="190" formatCode="#,##0.00">
                  <c:v>868.56</c:v>
                </c:pt>
                <c:pt idx="191" formatCode="#,##0.00">
                  <c:v>869.81</c:v>
                </c:pt>
                <c:pt idx="192" formatCode="#,##0.00">
                  <c:v>870.96</c:v>
                </c:pt>
                <c:pt idx="193" formatCode="#,##0.00">
                  <c:v>870.96</c:v>
                </c:pt>
                <c:pt idx="194" formatCode="#,##0.00">
                  <c:v>870.96</c:v>
                </c:pt>
                <c:pt idx="195" formatCode="#,##0.00">
                  <c:v>871.82</c:v>
                </c:pt>
                <c:pt idx="196" formatCode="#,##0.00">
                  <c:v>871.84</c:v>
                </c:pt>
                <c:pt idx="197" formatCode="#,##0.00">
                  <c:v>872.23</c:v>
                </c:pt>
                <c:pt idx="198" formatCode="#,##0.00">
                  <c:v>872.91</c:v>
                </c:pt>
                <c:pt idx="199" formatCode="#,##0.00">
                  <c:v>873.21</c:v>
                </c:pt>
                <c:pt idx="200" formatCode="#,##0.00">
                  <c:v>873.6</c:v>
                </c:pt>
                <c:pt idx="201" formatCode="#,##0.00">
                  <c:v>873.81</c:v>
                </c:pt>
                <c:pt idx="202" formatCode="#,##0.00">
                  <c:v>872.82</c:v>
                </c:pt>
                <c:pt idx="203" formatCode="#,##0.00">
                  <c:v>873.59</c:v>
                </c:pt>
                <c:pt idx="204" formatCode="#,##0.00">
                  <c:v>873.16</c:v>
                </c:pt>
                <c:pt idx="205" formatCode="#,##0.00">
                  <c:v>873.83</c:v>
                </c:pt>
                <c:pt idx="206" formatCode="#,##0.00">
                  <c:v>873.51</c:v>
                </c:pt>
                <c:pt idx="207" formatCode="#,##0.00">
                  <c:v>873.64</c:v>
                </c:pt>
                <c:pt idx="208" formatCode="#,##0.00">
                  <c:v>874.22</c:v>
                </c:pt>
                <c:pt idx="209" formatCode="#,##0.00">
                  <c:v>874.89</c:v>
                </c:pt>
                <c:pt idx="210" formatCode="#,##0.00">
                  <c:v>875.47</c:v>
                </c:pt>
                <c:pt idx="211" formatCode="#,##0.00">
                  <c:v>875.52</c:v>
                </c:pt>
                <c:pt idx="212" formatCode="#,##0.00">
                  <c:v>876.1</c:v>
                </c:pt>
                <c:pt idx="213" formatCode="#,##0.00">
                  <c:v>876.68</c:v>
                </c:pt>
                <c:pt idx="214" formatCode="#,##0.00">
                  <c:v>877.44</c:v>
                </c:pt>
                <c:pt idx="215" formatCode="#,##0.00">
                  <c:v>877.84</c:v>
                </c:pt>
                <c:pt idx="216" formatCode="#,##0.00">
                  <c:v>878.24</c:v>
                </c:pt>
                <c:pt idx="217" formatCode="#,##0.00">
                  <c:v>876.27</c:v>
                </c:pt>
                <c:pt idx="218" formatCode="#,##0.00">
                  <c:v>875.64</c:v>
                </c:pt>
                <c:pt idx="219" formatCode="#,##0.00">
                  <c:v>876.57</c:v>
                </c:pt>
                <c:pt idx="220" formatCode="#,##0.00">
                  <c:v>877.76</c:v>
                </c:pt>
                <c:pt idx="221" formatCode="#,##0.00">
                  <c:v>878.17</c:v>
                </c:pt>
                <c:pt idx="222" formatCode="#,##0.00">
                  <c:v>879.18</c:v>
                </c:pt>
                <c:pt idx="223" formatCode="#,##0.00">
                  <c:v>881.14</c:v>
                </c:pt>
                <c:pt idx="224" formatCode="#,##0.00">
                  <c:v>882.06</c:v>
                </c:pt>
                <c:pt idx="225" formatCode="#,##0.00">
                  <c:v>882.46</c:v>
                </c:pt>
                <c:pt idx="226" formatCode="#,##0.00">
                  <c:v>882.18</c:v>
                </c:pt>
                <c:pt idx="227" formatCode="#,##0.00">
                  <c:v>883.01</c:v>
                </c:pt>
                <c:pt idx="228" formatCode="#,##0.00">
                  <c:v>883.75</c:v>
                </c:pt>
                <c:pt idx="229" formatCode="#,##0.00">
                  <c:v>884.49</c:v>
                </c:pt>
                <c:pt idx="230" formatCode="#,##0.00">
                  <c:v>884.98</c:v>
                </c:pt>
                <c:pt idx="231" formatCode="#,##0.00">
                  <c:v>882.85</c:v>
                </c:pt>
                <c:pt idx="232" formatCode="#,##0.00">
                  <c:v>884.77</c:v>
                </c:pt>
                <c:pt idx="233" formatCode="#,##0.00">
                  <c:v>886.51</c:v>
                </c:pt>
                <c:pt idx="234" formatCode="#,##0.00">
                  <c:v>887.5</c:v>
                </c:pt>
                <c:pt idx="235" formatCode="#,##0.00">
                  <c:v>888.15</c:v>
                </c:pt>
                <c:pt idx="236" formatCode="#,##0.00">
                  <c:v>888.79</c:v>
                </c:pt>
                <c:pt idx="237" formatCode="#,##0.00">
                  <c:v>889.27</c:v>
                </c:pt>
                <c:pt idx="238" formatCode="#,##0.00">
                  <c:v>889.84</c:v>
                </c:pt>
                <c:pt idx="239" formatCode="#,##0.00">
                  <c:v>890.15</c:v>
                </c:pt>
                <c:pt idx="240" formatCode="#,##0.00">
                  <c:v>890.71</c:v>
                </c:pt>
                <c:pt idx="241" formatCode="#,##0.00">
                  <c:v>891.93</c:v>
                </c:pt>
                <c:pt idx="242" formatCode="#,##0.00">
                  <c:v>892.57</c:v>
                </c:pt>
                <c:pt idx="243" formatCode="#,##0.00">
                  <c:v>893.21</c:v>
                </c:pt>
                <c:pt idx="244" formatCode="#,##0.00">
                  <c:v>894.25</c:v>
                </c:pt>
                <c:pt idx="245" formatCode="#,##0.00">
                  <c:v>894.4</c:v>
                </c:pt>
                <c:pt idx="246" formatCode="#,##0.00">
                  <c:v>895.19</c:v>
                </c:pt>
                <c:pt idx="247" formatCode="#,##0.00">
                  <c:v>895.66</c:v>
                </c:pt>
                <c:pt idx="248" formatCode="#,##0.00">
                  <c:v>895.81</c:v>
                </c:pt>
                <c:pt idx="249" formatCode="#,##0.00">
                  <c:v>896.36</c:v>
                </c:pt>
                <c:pt idx="250" formatCode="#,##0.00">
                  <c:v>897.69</c:v>
                </c:pt>
                <c:pt idx="251" formatCode="#,##0.00">
                  <c:v>898.72</c:v>
                </c:pt>
                <c:pt idx="252" formatCode="#,##0.00">
                  <c:v>899.34</c:v>
                </c:pt>
                <c:pt idx="253" formatCode="#,##0.00">
                  <c:v>899.96</c:v>
                </c:pt>
                <c:pt idx="254" formatCode="#,##0.00">
                  <c:v>900.66</c:v>
                </c:pt>
                <c:pt idx="255" formatCode="#,##0.00">
                  <c:v>901.13</c:v>
                </c:pt>
                <c:pt idx="256" formatCode="#,##0.00">
                  <c:v>901.51</c:v>
                </c:pt>
                <c:pt idx="257" formatCode="#,##0.00">
                  <c:v>902.37</c:v>
                </c:pt>
                <c:pt idx="258" formatCode="#,##0.00">
                  <c:v>905.69</c:v>
                </c:pt>
                <c:pt idx="259" formatCode="#,##0.00">
                  <c:v>905.53</c:v>
                </c:pt>
                <c:pt idx="260" formatCode="#,##0.00">
                  <c:v>905.59</c:v>
                </c:pt>
                <c:pt idx="261" formatCode="#,##0.00">
                  <c:v>906.43</c:v>
                </c:pt>
                <c:pt idx="262" formatCode="#,##0.00">
                  <c:v>906.58</c:v>
                </c:pt>
                <c:pt idx="263" formatCode="#,##0.00">
                  <c:v>907.11</c:v>
                </c:pt>
                <c:pt idx="264" formatCode="#,##0.00">
                  <c:v>907.71</c:v>
                </c:pt>
                <c:pt idx="265" formatCode="#,##0.00">
                  <c:v>908.62</c:v>
                </c:pt>
                <c:pt idx="266" formatCode="#,##0.00">
                  <c:v>909.22</c:v>
                </c:pt>
                <c:pt idx="267" formatCode="#,##0.00">
                  <c:v>909.44</c:v>
                </c:pt>
                <c:pt idx="268" formatCode="#,##0.00">
                  <c:v>909.82</c:v>
                </c:pt>
                <c:pt idx="269" formatCode="#,##0.00">
                  <c:v>910.12</c:v>
                </c:pt>
                <c:pt idx="270" formatCode="#,##0.00">
                  <c:v>910.64</c:v>
                </c:pt>
                <c:pt idx="271" formatCode="#,##0.00">
                  <c:v>911.46</c:v>
                </c:pt>
                <c:pt idx="272" formatCode="#,##0.00">
                  <c:v>911.91</c:v>
                </c:pt>
                <c:pt idx="273" formatCode="#,##0.00">
                  <c:v>912.43</c:v>
                </c:pt>
                <c:pt idx="274" formatCode="#,##0.00">
                  <c:v>912.95</c:v>
                </c:pt>
                <c:pt idx="275" formatCode="#,##0.00">
                  <c:v>913.25</c:v>
                </c:pt>
                <c:pt idx="276" formatCode="#,##0.00">
                  <c:v>914.64</c:v>
                </c:pt>
                <c:pt idx="277" formatCode="#,##0.00">
                  <c:v>915.3</c:v>
                </c:pt>
                <c:pt idx="278" formatCode="#,##0.00">
                  <c:v>915.96</c:v>
                </c:pt>
                <c:pt idx="279" formatCode="#,##0.00">
                  <c:v>916.4</c:v>
                </c:pt>
                <c:pt idx="280" formatCode="#,##0.00">
                  <c:v>916.84</c:v>
                </c:pt>
                <c:pt idx="281" formatCode="#,##0.00">
                  <c:v>917.27</c:v>
                </c:pt>
                <c:pt idx="282" formatCode="#,##0.00">
                  <c:v>917.5</c:v>
                </c:pt>
                <c:pt idx="283" formatCode="#,##0.00">
                  <c:v>918.5</c:v>
                </c:pt>
                <c:pt idx="284" formatCode="#,##0.00">
                  <c:v>919.22</c:v>
                </c:pt>
                <c:pt idx="285" formatCode="#,##0.00">
                  <c:v>919.65</c:v>
                </c:pt>
                <c:pt idx="286" formatCode="#,##0.00">
                  <c:v>920.92</c:v>
                </c:pt>
                <c:pt idx="287" formatCode="#,##0.00">
                  <c:v>921.49</c:v>
                </c:pt>
                <c:pt idx="288" formatCode="#,##0.00">
                  <c:v>921.99</c:v>
                </c:pt>
                <c:pt idx="289" formatCode="#,##0.00">
                  <c:v>922.62</c:v>
                </c:pt>
                <c:pt idx="290" formatCode="#,##0.00">
                  <c:v>922.98</c:v>
                </c:pt>
                <c:pt idx="291" formatCode="#,##0.00">
                  <c:v>923.61</c:v>
                </c:pt>
                <c:pt idx="292" formatCode="#,##0.00">
                  <c:v>924.11</c:v>
                </c:pt>
                <c:pt idx="293" formatCode="#,##0.00">
                  <c:v>924.4</c:v>
                </c:pt>
                <c:pt idx="294" formatCode="#,##0.00">
                  <c:v>924.62</c:v>
                </c:pt>
                <c:pt idx="295" formatCode="#,##0.00">
                  <c:v>925.52</c:v>
                </c:pt>
                <c:pt idx="296" formatCode="#,##0.00">
                  <c:v>926.54</c:v>
                </c:pt>
                <c:pt idx="297" formatCode="#,##0.00">
                  <c:v>927.03</c:v>
                </c:pt>
                <c:pt idx="298" formatCode="#,##0.00">
                  <c:v>927.12</c:v>
                </c:pt>
                <c:pt idx="299" formatCode="#,##0.00">
                  <c:v>928.06</c:v>
                </c:pt>
                <c:pt idx="300" formatCode="#,##0.00">
                  <c:v>928.28</c:v>
                </c:pt>
                <c:pt idx="301" formatCode="#,##0.00">
                  <c:v>928.64</c:v>
                </c:pt>
                <c:pt idx="302" formatCode="#,##0.00">
                  <c:v>929.12</c:v>
                </c:pt>
                <c:pt idx="303" formatCode="#,##0.00">
                  <c:v>929.41</c:v>
                </c:pt>
                <c:pt idx="304" formatCode="#,##0.00">
                  <c:v>929.76</c:v>
                </c:pt>
                <c:pt idx="305" formatCode="#,##0.00">
                  <c:v>930.3</c:v>
                </c:pt>
                <c:pt idx="306" formatCode="#,##0.00">
                  <c:v>931.23</c:v>
                </c:pt>
                <c:pt idx="307" formatCode="#,##0.00">
                  <c:v>931.77</c:v>
                </c:pt>
                <c:pt idx="308" formatCode="#,##0.00">
                  <c:v>932.5</c:v>
                </c:pt>
                <c:pt idx="309" formatCode="#,##0.00">
                  <c:v>932.28</c:v>
                </c:pt>
                <c:pt idx="310" formatCode="#,##0.00">
                  <c:v>932.5</c:v>
                </c:pt>
                <c:pt idx="311" formatCode="#,##0.00">
                  <c:v>933.04</c:v>
                </c:pt>
                <c:pt idx="312" formatCode="#,##0.00">
                  <c:v>933.76</c:v>
                </c:pt>
                <c:pt idx="313" formatCode="#,##0.00">
                  <c:v>934.29</c:v>
                </c:pt>
                <c:pt idx="314" formatCode="#,##0.00">
                  <c:v>934.64</c:v>
                </c:pt>
                <c:pt idx="315" formatCode="#,##0.00">
                  <c:v>934.93</c:v>
                </c:pt>
                <c:pt idx="316" formatCode="#,##0.00">
                  <c:v>935.7</c:v>
                </c:pt>
                <c:pt idx="317" formatCode="#,##0.00">
                  <c:v>936.41</c:v>
                </c:pt>
                <c:pt idx="318" formatCode="#,##0.00">
                  <c:v>936.94</c:v>
                </c:pt>
                <c:pt idx="319" formatCode="#,##0.00">
                  <c:v>937.04</c:v>
                </c:pt>
                <c:pt idx="320" formatCode="#,##0.00">
                  <c:v>937.68</c:v>
                </c:pt>
                <c:pt idx="321" formatCode="#,##0.00">
                  <c:v>938.5</c:v>
                </c:pt>
                <c:pt idx="322" formatCode="#,##0.00">
                  <c:v>938.9</c:v>
                </c:pt>
                <c:pt idx="323" formatCode="#,##0.00">
                  <c:v>939.24</c:v>
                </c:pt>
                <c:pt idx="324" formatCode="#,##0.00">
                  <c:v>939.64</c:v>
                </c:pt>
                <c:pt idx="325" formatCode="#,##0.00">
                  <c:v>939.92</c:v>
                </c:pt>
                <c:pt idx="326" formatCode="#,##0.00">
                  <c:v>940.14</c:v>
                </c:pt>
                <c:pt idx="327" formatCode="#,##0.00">
                  <c:v>940.77</c:v>
                </c:pt>
                <c:pt idx="328" formatCode="#,##0.00">
                  <c:v>941.17</c:v>
                </c:pt>
                <c:pt idx="329" formatCode="#,##0.00">
                  <c:v>941.45</c:v>
                </c:pt>
                <c:pt idx="330" formatCode="#,##0.00">
                  <c:v>942.25</c:v>
                </c:pt>
                <c:pt idx="331" formatCode="#,##0.00">
                  <c:v>942.36</c:v>
                </c:pt>
                <c:pt idx="332" formatCode="#,##0.00">
                  <c:v>942.76</c:v>
                </c:pt>
                <c:pt idx="333" formatCode="#,##0.00">
                  <c:v>942.76</c:v>
                </c:pt>
                <c:pt idx="334" formatCode="#,##0.00">
                  <c:v>943.26</c:v>
                </c:pt>
                <c:pt idx="335" formatCode="#,##0.00">
                  <c:v>943.82</c:v>
                </c:pt>
                <c:pt idx="336" formatCode="#,##0.00">
                  <c:v>944.54</c:v>
                </c:pt>
                <c:pt idx="337" formatCode="#,##0.00">
                  <c:v>945.21</c:v>
                </c:pt>
                <c:pt idx="338" formatCode="#,##0.00">
                  <c:v>945.81</c:v>
                </c:pt>
                <c:pt idx="339" formatCode="#,##0.00">
                  <c:v>946.53</c:v>
                </c:pt>
                <c:pt idx="340" formatCode="#,##0.00">
                  <c:v>947.34</c:v>
                </c:pt>
                <c:pt idx="341" formatCode="#,##0.00">
                  <c:v>947.94</c:v>
                </c:pt>
                <c:pt idx="342" formatCode="#,##0.00">
                  <c:v>942.32</c:v>
                </c:pt>
                <c:pt idx="343" formatCode="#,##0.00">
                  <c:v>943.41</c:v>
                </c:pt>
                <c:pt idx="344" formatCode="#,##0.00">
                  <c:v>944.76</c:v>
                </c:pt>
                <c:pt idx="345" formatCode="#,##0.00">
                  <c:v>945.27</c:v>
                </c:pt>
                <c:pt idx="346" formatCode="#,##0.00">
                  <c:v>946.45</c:v>
                </c:pt>
                <c:pt idx="347" formatCode="#,##0.00">
                  <c:v>946.79</c:v>
                </c:pt>
                <c:pt idx="348" formatCode="#,##0.00">
                  <c:v>947.75</c:v>
                </c:pt>
                <c:pt idx="349" formatCode="#,##0.00">
                  <c:v>948.7</c:v>
                </c:pt>
                <c:pt idx="350" formatCode="#,##0.00">
                  <c:v>949.29</c:v>
                </c:pt>
                <c:pt idx="351" formatCode="#,##0.00">
                  <c:v>949.48</c:v>
                </c:pt>
                <c:pt idx="352" formatCode="#,##0.00">
                  <c:v>949.51</c:v>
                </c:pt>
                <c:pt idx="353" formatCode="#,##0.00">
                  <c:v>949.75</c:v>
                </c:pt>
                <c:pt idx="354" formatCode="#,##0.00">
                  <c:v>949.8</c:v>
                </c:pt>
                <c:pt idx="355" formatCode="#,##0.00">
                  <c:v>950.73</c:v>
                </c:pt>
                <c:pt idx="356" formatCode="#,##0.00">
                  <c:v>951.31</c:v>
                </c:pt>
                <c:pt idx="357" formatCode="#,##0.00">
                  <c:v>951.36</c:v>
                </c:pt>
                <c:pt idx="358" formatCode="#,##0.00">
                  <c:v>952.13</c:v>
                </c:pt>
                <c:pt idx="359" formatCode="#,##0.00">
                  <c:v>952.99</c:v>
                </c:pt>
                <c:pt idx="360" formatCode="#,##0.00">
                  <c:v>953.42</c:v>
                </c:pt>
                <c:pt idx="361" formatCode="#,##0.00">
                  <c:v>953.47</c:v>
                </c:pt>
                <c:pt idx="362" formatCode="#,##0.00">
                  <c:v>954.51</c:v>
                </c:pt>
                <c:pt idx="363" formatCode="#,##0.00">
                  <c:v>955.3</c:v>
                </c:pt>
                <c:pt idx="364" formatCode="#,##0.00">
                  <c:v>955.49</c:v>
                </c:pt>
                <c:pt idx="365" formatCode="#,##0.00">
                  <c:v>956.18</c:v>
                </c:pt>
                <c:pt idx="366" formatCode="#,##0.00">
                  <c:v>956.42</c:v>
                </c:pt>
                <c:pt idx="367" formatCode="#,##0.00">
                  <c:v>956.84</c:v>
                </c:pt>
                <c:pt idx="368" formatCode="#,##0.00">
                  <c:v>957.21</c:v>
                </c:pt>
                <c:pt idx="369" formatCode="#,##0.00">
                  <c:v>957.49</c:v>
                </c:pt>
                <c:pt idx="370" formatCode="#,##0.00">
                  <c:v>958.04</c:v>
                </c:pt>
                <c:pt idx="371" formatCode="#,##0.00">
                  <c:v>958.24</c:v>
                </c:pt>
                <c:pt idx="372" formatCode="#,##0.00">
                  <c:v>958.82</c:v>
                </c:pt>
                <c:pt idx="373" formatCode="#,##0.00">
                  <c:v>959.45</c:v>
                </c:pt>
                <c:pt idx="374" formatCode="#,##0.00">
                  <c:v>959.9</c:v>
                </c:pt>
                <c:pt idx="375" formatCode="#,##0.00">
                  <c:v>960.14</c:v>
                </c:pt>
                <c:pt idx="376" formatCode="#,##0.00">
                  <c:v>960.63</c:v>
                </c:pt>
                <c:pt idx="377" formatCode="#,##0.00">
                  <c:v>961.03</c:v>
                </c:pt>
                <c:pt idx="378" formatCode="#,##0.00">
                  <c:v>961.23</c:v>
                </c:pt>
                <c:pt idx="379" formatCode="#,##0.00">
                  <c:v>961.72</c:v>
                </c:pt>
                <c:pt idx="380" formatCode="#,##0.00">
                  <c:v>962.08</c:v>
                </c:pt>
                <c:pt idx="381" formatCode="#,##0.00">
                  <c:v>962.56</c:v>
                </c:pt>
                <c:pt idx="382" formatCode="#,##0.00">
                  <c:v>963.08</c:v>
                </c:pt>
                <c:pt idx="383" formatCode="#,##0.00">
                  <c:v>963.32</c:v>
                </c:pt>
                <c:pt idx="384" formatCode="#,##0.00">
                  <c:v>963.76</c:v>
                </c:pt>
                <c:pt idx="385" formatCode="#,##0.00">
                  <c:v>964.31</c:v>
                </c:pt>
                <c:pt idx="386" formatCode="#,##0.00">
                  <c:v>964.74</c:v>
                </c:pt>
                <c:pt idx="387" formatCode="#,##0.00">
                  <c:v>965.17</c:v>
                </c:pt>
                <c:pt idx="388" formatCode="#,##0.00">
                  <c:v>965.48</c:v>
                </c:pt>
                <c:pt idx="389" formatCode="#,##0.00">
                  <c:v>965.87</c:v>
                </c:pt>
                <c:pt idx="390" formatCode="#,##0.00">
                  <c:v>967.01</c:v>
                </c:pt>
                <c:pt idx="391" formatCode="#,##0.00">
                  <c:v>967.32</c:v>
                </c:pt>
                <c:pt idx="392" formatCode="#,##0.00">
                  <c:v>967.7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D9-4EE3-B3EB-C9E33265E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668256"/>
        <c:axId val="360668816"/>
      </c:lineChart>
      <c:lineChart>
        <c:grouping val="standard"/>
        <c:varyColors val="0"/>
        <c:ser>
          <c:idx val="1"/>
          <c:order val="1"/>
          <c:tx>
            <c:v>Tx Venda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39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F1-411C-9F01-EE8DA57E3F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'LTN 010118'!$C$3:$C$410</c:f>
              <c:numCache>
                <c:formatCode>0.00%</c:formatCode>
                <c:ptCount val="408"/>
                <c:pt idx="0">
                  <c:v>0.1653</c:v>
                </c:pt>
                <c:pt idx="1">
                  <c:v>0.16500000000000001</c:v>
                </c:pt>
                <c:pt idx="2">
                  <c:v>0.16209999999999999</c:v>
                </c:pt>
                <c:pt idx="3">
                  <c:v>0.16070000000000001</c:v>
                </c:pt>
                <c:pt idx="4">
                  <c:v>0.1615</c:v>
                </c:pt>
                <c:pt idx="5">
                  <c:v>0.16139999999999999</c:v>
                </c:pt>
                <c:pt idx="6">
                  <c:v>0.1618</c:v>
                </c:pt>
                <c:pt idx="7">
                  <c:v>0.1613</c:v>
                </c:pt>
                <c:pt idx="8">
                  <c:v>0.1623</c:v>
                </c:pt>
                <c:pt idx="9">
                  <c:v>0.16209999999999999</c:v>
                </c:pt>
                <c:pt idx="10">
                  <c:v>0.1628</c:v>
                </c:pt>
                <c:pt idx="11">
                  <c:v>0.16270000000000001</c:v>
                </c:pt>
                <c:pt idx="12">
                  <c:v>0.16259999999999999</c:v>
                </c:pt>
                <c:pt idx="13">
                  <c:v>0.1618</c:v>
                </c:pt>
                <c:pt idx="14">
                  <c:v>0.1595</c:v>
                </c:pt>
                <c:pt idx="15">
                  <c:v>0.15740000000000001</c:v>
                </c:pt>
                <c:pt idx="16">
                  <c:v>0.15740000000000001</c:v>
                </c:pt>
                <c:pt idx="17">
                  <c:v>0.15479999999999999</c:v>
                </c:pt>
                <c:pt idx="18">
                  <c:v>0.1542</c:v>
                </c:pt>
                <c:pt idx="19">
                  <c:v>0.14990000000000001</c:v>
                </c:pt>
                <c:pt idx="20">
                  <c:v>0.1507</c:v>
                </c:pt>
                <c:pt idx="21">
                  <c:v>0.14810000000000001</c:v>
                </c:pt>
                <c:pt idx="22">
                  <c:v>0.14940000000000001</c:v>
                </c:pt>
                <c:pt idx="23">
                  <c:v>0.14979999999999999</c:v>
                </c:pt>
                <c:pt idx="24">
                  <c:v>0.15190000000000001</c:v>
                </c:pt>
                <c:pt idx="25">
                  <c:v>0.15160000000000001</c:v>
                </c:pt>
                <c:pt idx="26">
                  <c:v>0.15040000000000001</c:v>
                </c:pt>
                <c:pt idx="27">
                  <c:v>0.15140000000000001</c:v>
                </c:pt>
                <c:pt idx="28">
                  <c:v>0.15049999999999999</c:v>
                </c:pt>
                <c:pt idx="29">
                  <c:v>0.14990000000000001</c:v>
                </c:pt>
                <c:pt idx="30">
                  <c:v>0.1482</c:v>
                </c:pt>
                <c:pt idx="31">
                  <c:v>0.14699999999999999</c:v>
                </c:pt>
                <c:pt idx="32">
                  <c:v>0.14779999999999999</c:v>
                </c:pt>
                <c:pt idx="33">
                  <c:v>0.1462</c:v>
                </c:pt>
                <c:pt idx="34">
                  <c:v>0.14580000000000001</c:v>
                </c:pt>
                <c:pt idx="35">
                  <c:v>0.1464</c:v>
                </c:pt>
                <c:pt idx="36">
                  <c:v>0.1452</c:v>
                </c:pt>
                <c:pt idx="37">
                  <c:v>0.14610000000000001</c:v>
                </c:pt>
                <c:pt idx="38">
                  <c:v>0.14660000000000001</c:v>
                </c:pt>
                <c:pt idx="39">
                  <c:v>0.14549999999999999</c:v>
                </c:pt>
                <c:pt idx="40">
                  <c:v>0.1429</c:v>
                </c:pt>
                <c:pt idx="41">
                  <c:v>0.14299999999999999</c:v>
                </c:pt>
                <c:pt idx="42">
                  <c:v>0.14149999999999999</c:v>
                </c:pt>
                <c:pt idx="43">
                  <c:v>0.1421</c:v>
                </c:pt>
                <c:pt idx="44">
                  <c:v>0.1439</c:v>
                </c:pt>
                <c:pt idx="45">
                  <c:v>0.1386</c:v>
                </c:pt>
                <c:pt idx="46">
                  <c:v>0.13800000000000001</c:v>
                </c:pt>
                <c:pt idx="47">
                  <c:v>0.13789999999999999</c:v>
                </c:pt>
                <c:pt idx="48">
                  <c:v>0.13550000000000001</c:v>
                </c:pt>
                <c:pt idx="49">
                  <c:v>0.1371</c:v>
                </c:pt>
                <c:pt idx="50">
                  <c:v>0.1389</c:v>
                </c:pt>
                <c:pt idx="51">
                  <c:v>0.13619999999999999</c:v>
                </c:pt>
                <c:pt idx="52">
                  <c:v>0.1351</c:v>
                </c:pt>
                <c:pt idx="53">
                  <c:v>0.13420000000000001</c:v>
                </c:pt>
                <c:pt idx="54">
                  <c:v>0.13439999999999999</c:v>
                </c:pt>
                <c:pt idx="55">
                  <c:v>0.1328</c:v>
                </c:pt>
                <c:pt idx="56">
                  <c:v>0.1348</c:v>
                </c:pt>
                <c:pt idx="57">
                  <c:v>0.13400000000000001</c:v>
                </c:pt>
                <c:pt idx="58">
                  <c:v>0.13339999999999999</c:v>
                </c:pt>
                <c:pt idx="59">
                  <c:v>0.13270000000000001</c:v>
                </c:pt>
                <c:pt idx="60">
                  <c:v>0.13539999999999999</c:v>
                </c:pt>
                <c:pt idx="61">
                  <c:v>0.13700000000000001</c:v>
                </c:pt>
                <c:pt idx="62">
                  <c:v>0.13519999999999999</c:v>
                </c:pt>
                <c:pt idx="63">
                  <c:v>0.13639999999999999</c:v>
                </c:pt>
                <c:pt idx="64">
                  <c:v>0.13600000000000001</c:v>
                </c:pt>
                <c:pt idx="65">
                  <c:v>0.1366</c:v>
                </c:pt>
                <c:pt idx="66">
                  <c:v>0.13589999999999999</c:v>
                </c:pt>
                <c:pt idx="67">
                  <c:v>0.13539999999999999</c:v>
                </c:pt>
                <c:pt idx="68">
                  <c:v>0.13389999999999999</c:v>
                </c:pt>
                <c:pt idx="69">
                  <c:v>0.1338</c:v>
                </c:pt>
                <c:pt idx="70">
                  <c:v>0.13159999999999999</c:v>
                </c:pt>
                <c:pt idx="71">
                  <c:v>0.13109999999999999</c:v>
                </c:pt>
                <c:pt idx="72">
                  <c:v>0.12939999999999999</c:v>
                </c:pt>
                <c:pt idx="73">
                  <c:v>0.1283</c:v>
                </c:pt>
                <c:pt idx="74">
                  <c:v>0.12820000000000001</c:v>
                </c:pt>
                <c:pt idx="75">
                  <c:v>0.128</c:v>
                </c:pt>
                <c:pt idx="76">
                  <c:v>0.12820000000000001</c:v>
                </c:pt>
                <c:pt idx="77">
                  <c:v>0.12770000000000001</c:v>
                </c:pt>
                <c:pt idx="78">
                  <c:v>0.1285</c:v>
                </c:pt>
                <c:pt idx="79">
                  <c:v>0.1273</c:v>
                </c:pt>
                <c:pt idx="80">
                  <c:v>0.12820000000000001</c:v>
                </c:pt>
                <c:pt idx="81">
                  <c:v>0.12770000000000001</c:v>
                </c:pt>
                <c:pt idx="82">
                  <c:v>0.12809999999999999</c:v>
                </c:pt>
                <c:pt idx="83">
                  <c:v>0.12809999999999999</c:v>
                </c:pt>
                <c:pt idx="84">
                  <c:v>0.12870000000000001</c:v>
                </c:pt>
                <c:pt idx="85">
                  <c:v>0.12859999999999999</c:v>
                </c:pt>
                <c:pt idx="86">
                  <c:v>0.1288</c:v>
                </c:pt>
                <c:pt idx="87">
                  <c:v>0.12959999999999999</c:v>
                </c:pt>
                <c:pt idx="88">
                  <c:v>0.12720000000000001</c:v>
                </c:pt>
                <c:pt idx="89">
                  <c:v>0.12740000000000001</c:v>
                </c:pt>
                <c:pt idx="90">
                  <c:v>0.12690000000000001</c:v>
                </c:pt>
                <c:pt idx="91">
                  <c:v>0.1273</c:v>
                </c:pt>
                <c:pt idx="92">
                  <c:v>0.12770000000000001</c:v>
                </c:pt>
                <c:pt idx="93">
                  <c:v>0.1285</c:v>
                </c:pt>
                <c:pt idx="94">
                  <c:v>0.12959999999999999</c:v>
                </c:pt>
                <c:pt idx="95">
                  <c:v>0.12859999999999999</c:v>
                </c:pt>
                <c:pt idx="96">
                  <c:v>0.129</c:v>
                </c:pt>
                <c:pt idx="97">
                  <c:v>0.12920000000000001</c:v>
                </c:pt>
                <c:pt idx="98">
                  <c:v>0.12959999999999999</c:v>
                </c:pt>
                <c:pt idx="99">
                  <c:v>0.13020000000000001</c:v>
                </c:pt>
                <c:pt idx="100">
                  <c:v>0.1308</c:v>
                </c:pt>
                <c:pt idx="101">
                  <c:v>0.129</c:v>
                </c:pt>
                <c:pt idx="102">
                  <c:v>0.12909999999999999</c:v>
                </c:pt>
                <c:pt idx="103">
                  <c:v>0.12820000000000001</c:v>
                </c:pt>
                <c:pt idx="104">
                  <c:v>0.12740000000000001</c:v>
                </c:pt>
                <c:pt idx="105">
                  <c:v>0.12620000000000001</c:v>
                </c:pt>
                <c:pt idx="106">
                  <c:v>0.12590000000000001</c:v>
                </c:pt>
                <c:pt idx="107">
                  <c:v>0.12640000000000001</c:v>
                </c:pt>
                <c:pt idx="108">
                  <c:v>0.12559999999999999</c:v>
                </c:pt>
                <c:pt idx="109">
                  <c:v>0.12640000000000001</c:v>
                </c:pt>
                <c:pt idx="110">
                  <c:v>0.12770000000000001</c:v>
                </c:pt>
                <c:pt idx="111">
                  <c:v>0.12740000000000001</c:v>
                </c:pt>
                <c:pt idx="112">
                  <c:v>0.12770000000000001</c:v>
                </c:pt>
                <c:pt idx="113">
                  <c:v>0.128</c:v>
                </c:pt>
                <c:pt idx="114">
                  <c:v>0.1285</c:v>
                </c:pt>
                <c:pt idx="115">
                  <c:v>0.1285</c:v>
                </c:pt>
                <c:pt idx="116">
                  <c:v>0.1285</c:v>
                </c:pt>
                <c:pt idx="117">
                  <c:v>0.12720000000000001</c:v>
                </c:pt>
                <c:pt idx="118">
                  <c:v>0.1275</c:v>
                </c:pt>
                <c:pt idx="119">
                  <c:v>0.127</c:v>
                </c:pt>
                <c:pt idx="120">
                  <c:v>0.12690000000000001</c:v>
                </c:pt>
                <c:pt idx="121">
                  <c:v>0.128</c:v>
                </c:pt>
                <c:pt idx="122">
                  <c:v>0.12740000000000001</c:v>
                </c:pt>
                <c:pt idx="123">
                  <c:v>0.1288</c:v>
                </c:pt>
                <c:pt idx="124">
                  <c:v>0.12939999999999999</c:v>
                </c:pt>
                <c:pt idx="125">
                  <c:v>0.1278</c:v>
                </c:pt>
                <c:pt idx="126">
                  <c:v>0.12740000000000001</c:v>
                </c:pt>
                <c:pt idx="127">
                  <c:v>0.128</c:v>
                </c:pt>
                <c:pt idx="128">
                  <c:v>0.1285</c:v>
                </c:pt>
                <c:pt idx="129">
                  <c:v>0.12820000000000001</c:v>
                </c:pt>
                <c:pt idx="130">
                  <c:v>0.1273</c:v>
                </c:pt>
                <c:pt idx="131">
                  <c:v>0.1273</c:v>
                </c:pt>
                <c:pt idx="132">
                  <c:v>0.12740000000000001</c:v>
                </c:pt>
                <c:pt idx="133">
                  <c:v>0.12720000000000001</c:v>
                </c:pt>
                <c:pt idx="134">
                  <c:v>0.12709999999999999</c:v>
                </c:pt>
                <c:pt idx="135">
                  <c:v>0.1273</c:v>
                </c:pt>
                <c:pt idx="136">
                  <c:v>0.12720000000000001</c:v>
                </c:pt>
                <c:pt idx="137">
                  <c:v>0.12720000000000001</c:v>
                </c:pt>
                <c:pt idx="138">
                  <c:v>0.12670000000000001</c:v>
                </c:pt>
                <c:pt idx="139">
                  <c:v>0.12820000000000001</c:v>
                </c:pt>
                <c:pt idx="140">
                  <c:v>0.1288</c:v>
                </c:pt>
                <c:pt idx="141">
                  <c:v>0.12859999999999999</c:v>
                </c:pt>
                <c:pt idx="142">
                  <c:v>0.12890000000000001</c:v>
                </c:pt>
                <c:pt idx="143">
                  <c:v>0.1288</c:v>
                </c:pt>
                <c:pt idx="144">
                  <c:v>0.1295</c:v>
                </c:pt>
                <c:pt idx="145">
                  <c:v>0.12869999999999998</c:v>
                </c:pt>
                <c:pt idx="146">
                  <c:v>0.1283</c:v>
                </c:pt>
                <c:pt idx="147">
                  <c:v>0.1285</c:v>
                </c:pt>
                <c:pt idx="148">
                  <c:v>0.12859999999999999</c:v>
                </c:pt>
                <c:pt idx="149">
                  <c:v>0.12809999999999999</c:v>
                </c:pt>
                <c:pt idx="150">
                  <c:v>0.12740000000000001</c:v>
                </c:pt>
                <c:pt idx="151">
                  <c:v>0.12770000000000001</c:v>
                </c:pt>
                <c:pt idx="152">
                  <c:v>0.1268</c:v>
                </c:pt>
                <c:pt idx="153">
                  <c:v>0.1268</c:v>
                </c:pt>
                <c:pt idx="154">
                  <c:v>0.1268</c:v>
                </c:pt>
                <c:pt idx="155">
                  <c:v>0.1268</c:v>
                </c:pt>
                <c:pt idx="156">
                  <c:v>0.1268</c:v>
                </c:pt>
                <c:pt idx="157">
                  <c:v>0.1273</c:v>
                </c:pt>
                <c:pt idx="158">
                  <c:v>0.12740000000000001</c:v>
                </c:pt>
                <c:pt idx="159">
                  <c:v>0.1278</c:v>
                </c:pt>
                <c:pt idx="160">
                  <c:v>0.1273</c:v>
                </c:pt>
                <c:pt idx="161">
                  <c:v>0.1273</c:v>
                </c:pt>
                <c:pt idx="162">
                  <c:v>0.12770000000000001</c:v>
                </c:pt>
                <c:pt idx="163">
                  <c:v>0.12770000000000001</c:v>
                </c:pt>
                <c:pt idx="164">
                  <c:v>0.12809999999999999</c:v>
                </c:pt>
                <c:pt idx="165">
                  <c:v>0.12839999999999999</c:v>
                </c:pt>
                <c:pt idx="166">
                  <c:v>0.12820000000000001</c:v>
                </c:pt>
                <c:pt idx="167">
                  <c:v>0.1283</c:v>
                </c:pt>
                <c:pt idx="168">
                  <c:v>0.12640000000000001</c:v>
                </c:pt>
                <c:pt idx="169">
                  <c:v>0.12570000000000001</c:v>
                </c:pt>
                <c:pt idx="170">
                  <c:v>0.12590000000000001</c:v>
                </c:pt>
                <c:pt idx="171">
                  <c:v>0.1255</c:v>
                </c:pt>
                <c:pt idx="172">
                  <c:v>0.12520000000000001</c:v>
                </c:pt>
                <c:pt idx="173">
                  <c:v>0.12640000000000001</c:v>
                </c:pt>
                <c:pt idx="174">
                  <c:v>0.126</c:v>
                </c:pt>
                <c:pt idx="175">
                  <c:v>0.1273</c:v>
                </c:pt>
                <c:pt idx="176">
                  <c:v>0.1268</c:v>
                </c:pt>
                <c:pt idx="177">
                  <c:v>0.12640000000000001</c:v>
                </c:pt>
                <c:pt idx="178">
                  <c:v>0.12590000000000001</c:v>
                </c:pt>
                <c:pt idx="179">
                  <c:v>0.12590000000000001</c:v>
                </c:pt>
                <c:pt idx="180">
                  <c:v>0.12520000000000001</c:v>
                </c:pt>
                <c:pt idx="181">
                  <c:v>0.1241</c:v>
                </c:pt>
                <c:pt idx="182">
                  <c:v>0.12300000000000001</c:v>
                </c:pt>
                <c:pt idx="183">
                  <c:v>0.12269999999999999</c:v>
                </c:pt>
                <c:pt idx="184">
                  <c:v>0.12269999999999999</c:v>
                </c:pt>
                <c:pt idx="185">
                  <c:v>0.122</c:v>
                </c:pt>
                <c:pt idx="186">
                  <c:v>0.12210000000000001</c:v>
                </c:pt>
                <c:pt idx="187">
                  <c:v>0.1225</c:v>
                </c:pt>
                <c:pt idx="188">
                  <c:v>0.12240000000000001</c:v>
                </c:pt>
                <c:pt idx="189">
                  <c:v>0.12140000000000001</c:v>
                </c:pt>
                <c:pt idx="190">
                  <c:v>0.1222</c:v>
                </c:pt>
                <c:pt idx="191">
                  <c:v>0.12130000000000001</c:v>
                </c:pt>
                <c:pt idx="192">
                  <c:v>0.12050000000000001</c:v>
                </c:pt>
                <c:pt idx="193">
                  <c:v>0.12050000000000001</c:v>
                </c:pt>
                <c:pt idx="194">
                  <c:v>0.12050000000000001</c:v>
                </c:pt>
                <c:pt idx="195">
                  <c:v>0.12</c:v>
                </c:pt>
                <c:pt idx="196">
                  <c:v>0.12039999999999999</c:v>
                </c:pt>
                <c:pt idx="197">
                  <c:v>0.12039999999999999</c:v>
                </c:pt>
                <c:pt idx="198">
                  <c:v>0.1201</c:v>
                </c:pt>
                <c:pt idx="199">
                  <c:v>0.1202</c:v>
                </c:pt>
                <c:pt idx="200">
                  <c:v>0.1202</c:v>
                </c:pt>
                <c:pt idx="201">
                  <c:v>0.12039999999999999</c:v>
                </c:pt>
                <c:pt idx="202">
                  <c:v>0.12189999999999999</c:v>
                </c:pt>
                <c:pt idx="203">
                  <c:v>0.1215</c:v>
                </c:pt>
                <c:pt idx="204">
                  <c:v>0.12240000000000001</c:v>
                </c:pt>
                <c:pt idx="205">
                  <c:v>0.12210000000000001</c:v>
                </c:pt>
                <c:pt idx="206">
                  <c:v>0.1229</c:v>
                </c:pt>
                <c:pt idx="207">
                  <c:v>0.1232</c:v>
                </c:pt>
                <c:pt idx="208">
                  <c:v>0.12300000000000001</c:v>
                </c:pt>
                <c:pt idx="209">
                  <c:v>0.12269999999999999</c:v>
                </c:pt>
                <c:pt idx="210">
                  <c:v>0.1225</c:v>
                </c:pt>
                <c:pt idx="211">
                  <c:v>0.1229</c:v>
                </c:pt>
                <c:pt idx="212">
                  <c:v>0.12269999999999999</c:v>
                </c:pt>
                <c:pt idx="213">
                  <c:v>0.1225</c:v>
                </c:pt>
                <c:pt idx="214">
                  <c:v>0.12210000000000001</c:v>
                </c:pt>
                <c:pt idx="215">
                  <c:v>0.12210000000000001</c:v>
                </c:pt>
                <c:pt idx="216">
                  <c:v>0.12210000000000001</c:v>
                </c:pt>
                <c:pt idx="217">
                  <c:v>0.12480000000000001</c:v>
                </c:pt>
                <c:pt idx="218">
                  <c:v>0.126</c:v>
                </c:pt>
                <c:pt idx="219">
                  <c:v>0.12539999999999998</c:v>
                </c:pt>
                <c:pt idx="220">
                  <c:v>0.1245</c:v>
                </c:pt>
                <c:pt idx="221">
                  <c:v>0.1245</c:v>
                </c:pt>
                <c:pt idx="222">
                  <c:v>0.12380000000000001</c:v>
                </c:pt>
                <c:pt idx="223">
                  <c:v>0.122</c:v>
                </c:pt>
                <c:pt idx="224">
                  <c:v>0.12140000000000001</c:v>
                </c:pt>
                <c:pt idx="225">
                  <c:v>0.12140000000000001</c:v>
                </c:pt>
                <c:pt idx="226">
                  <c:v>0.1222</c:v>
                </c:pt>
                <c:pt idx="227">
                  <c:v>0.1217</c:v>
                </c:pt>
                <c:pt idx="228">
                  <c:v>0.12130000000000001</c:v>
                </c:pt>
                <c:pt idx="229">
                  <c:v>0.12089999999999999</c:v>
                </c:pt>
                <c:pt idx="230">
                  <c:v>0.1208</c:v>
                </c:pt>
                <c:pt idx="231">
                  <c:v>0.12380000000000001</c:v>
                </c:pt>
                <c:pt idx="232">
                  <c:v>0.122</c:v>
                </c:pt>
                <c:pt idx="233">
                  <c:v>0.12039999999999999</c:v>
                </c:pt>
                <c:pt idx="234">
                  <c:v>0.1197</c:v>
                </c:pt>
                <c:pt idx="235">
                  <c:v>0.11939999999999999</c:v>
                </c:pt>
                <c:pt idx="236">
                  <c:v>0.1191</c:v>
                </c:pt>
                <c:pt idx="237">
                  <c:v>0.11900000000000001</c:v>
                </c:pt>
                <c:pt idx="238">
                  <c:v>0.1188</c:v>
                </c:pt>
                <c:pt idx="239">
                  <c:v>0.11890000000000001</c:v>
                </c:pt>
                <c:pt idx="240">
                  <c:v>0.11869999999999999</c:v>
                </c:pt>
                <c:pt idx="241">
                  <c:v>0.1177</c:v>
                </c:pt>
                <c:pt idx="242">
                  <c:v>0.1174</c:v>
                </c:pt>
                <c:pt idx="243">
                  <c:v>0.11710000000000001</c:v>
                </c:pt>
                <c:pt idx="244">
                  <c:v>0.11630000000000001</c:v>
                </c:pt>
                <c:pt idx="245">
                  <c:v>0.1166</c:v>
                </c:pt>
                <c:pt idx="246">
                  <c:v>0.11609999999999999</c:v>
                </c:pt>
                <c:pt idx="247">
                  <c:v>0.11599999999999999</c:v>
                </c:pt>
                <c:pt idx="248">
                  <c:v>0.11630000000000001</c:v>
                </c:pt>
                <c:pt idx="249">
                  <c:v>0.11609999999999999</c:v>
                </c:pt>
                <c:pt idx="250">
                  <c:v>0.1159</c:v>
                </c:pt>
                <c:pt idx="251">
                  <c:v>0.11509999999999999</c:v>
                </c:pt>
                <c:pt idx="252">
                  <c:v>0.1148</c:v>
                </c:pt>
                <c:pt idx="253">
                  <c:v>0.11449999999999999</c:v>
                </c:pt>
                <c:pt idx="254">
                  <c:v>0.11410000000000001</c:v>
                </c:pt>
                <c:pt idx="255">
                  <c:v>0.114</c:v>
                </c:pt>
                <c:pt idx="256">
                  <c:v>0.114</c:v>
                </c:pt>
                <c:pt idx="257">
                  <c:v>0.1134</c:v>
                </c:pt>
                <c:pt idx="258">
                  <c:v>0.1096</c:v>
                </c:pt>
                <c:pt idx="259">
                  <c:v>0.1103</c:v>
                </c:pt>
                <c:pt idx="260">
                  <c:v>0.11070000000000001</c:v>
                </c:pt>
                <c:pt idx="261">
                  <c:v>0.1101</c:v>
                </c:pt>
                <c:pt idx="262">
                  <c:v>0.1104</c:v>
                </c:pt>
                <c:pt idx="263">
                  <c:v>0.11019999999999999</c:v>
                </c:pt>
                <c:pt idx="264">
                  <c:v>0.1099</c:v>
                </c:pt>
                <c:pt idx="265">
                  <c:v>0.10920000000000001</c:v>
                </c:pt>
                <c:pt idx="266">
                  <c:v>0.1094</c:v>
                </c:pt>
                <c:pt idx="267">
                  <c:v>0.1096</c:v>
                </c:pt>
                <c:pt idx="268">
                  <c:v>0.1096</c:v>
                </c:pt>
                <c:pt idx="269">
                  <c:v>0.10970000000000001</c:v>
                </c:pt>
                <c:pt idx="270">
                  <c:v>0.10949999999999999</c:v>
                </c:pt>
                <c:pt idx="271">
                  <c:v>0.10890000000000001</c:v>
                </c:pt>
                <c:pt idx="272">
                  <c:v>0.10880000000000001</c:v>
                </c:pt>
                <c:pt idx="273">
                  <c:v>0.10859999999999999</c:v>
                </c:pt>
                <c:pt idx="274">
                  <c:v>0.1084</c:v>
                </c:pt>
                <c:pt idx="275">
                  <c:v>0.1085</c:v>
                </c:pt>
                <c:pt idx="276">
                  <c:v>0.1076</c:v>
                </c:pt>
                <c:pt idx="277">
                  <c:v>0.1072</c:v>
                </c:pt>
                <c:pt idx="278">
                  <c:v>0.10679999999999999</c:v>
                </c:pt>
                <c:pt idx="279">
                  <c:v>0.1067</c:v>
                </c:pt>
                <c:pt idx="280">
                  <c:v>0.1066</c:v>
                </c:pt>
                <c:pt idx="281">
                  <c:v>0.1065</c:v>
                </c:pt>
                <c:pt idx="282">
                  <c:v>0.1067</c:v>
                </c:pt>
                <c:pt idx="283">
                  <c:v>0.10580000000000001</c:v>
                </c:pt>
                <c:pt idx="284">
                  <c:v>0.10529999999999999</c:v>
                </c:pt>
                <c:pt idx="285">
                  <c:v>0.1052</c:v>
                </c:pt>
                <c:pt idx="286">
                  <c:v>0.10390000000000001</c:v>
                </c:pt>
                <c:pt idx="287">
                  <c:v>0.1036</c:v>
                </c:pt>
                <c:pt idx="288">
                  <c:v>0.10339999999999999</c:v>
                </c:pt>
                <c:pt idx="289">
                  <c:v>0.10300000000000001</c:v>
                </c:pt>
                <c:pt idx="290">
                  <c:v>0.10300000000000001</c:v>
                </c:pt>
                <c:pt idx="291">
                  <c:v>0.1026</c:v>
                </c:pt>
                <c:pt idx="292">
                  <c:v>0.1024</c:v>
                </c:pt>
                <c:pt idx="293">
                  <c:v>0.10249999999999999</c:v>
                </c:pt>
                <c:pt idx="294">
                  <c:v>0.1027</c:v>
                </c:pt>
                <c:pt idx="295">
                  <c:v>0.10189999999999999</c:v>
                </c:pt>
                <c:pt idx="296">
                  <c:v>0.1009</c:v>
                </c:pt>
                <c:pt idx="297">
                  <c:v>0.1007</c:v>
                </c:pt>
                <c:pt idx="298">
                  <c:v>0.1011</c:v>
                </c:pt>
                <c:pt idx="299">
                  <c:v>0.1002</c:v>
                </c:pt>
                <c:pt idx="300">
                  <c:v>0.10039999999999999</c:v>
                </c:pt>
                <c:pt idx="301">
                  <c:v>0.10039999999999999</c:v>
                </c:pt>
                <c:pt idx="302">
                  <c:v>0.1002</c:v>
                </c:pt>
                <c:pt idx="303">
                  <c:v>0.1003</c:v>
                </c:pt>
                <c:pt idx="304">
                  <c:v>0.1003</c:v>
                </c:pt>
                <c:pt idx="305">
                  <c:v>0.1</c:v>
                </c:pt>
                <c:pt idx="306">
                  <c:v>9.9100000000000008E-2</c:v>
                </c:pt>
                <c:pt idx="307">
                  <c:v>9.8800000000000013E-2</c:v>
                </c:pt>
                <c:pt idx="308">
                  <c:v>9.820000000000001E-2</c:v>
                </c:pt>
                <c:pt idx="309">
                  <c:v>9.9100000000000008E-2</c:v>
                </c:pt>
                <c:pt idx="310">
                  <c:v>9.9299999999999999E-2</c:v>
                </c:pt>
                <c:pt idx="311">
                  <c:v>9.9000000000000005E-2</c:v>
                </c:pt>
                <c:pt idx="312">
                  <c:v>9.8400000000000001E-2</c:v>
                </c:pt>
                <c:pt idx="313">
                  <c:v>9.8100000000000007E-2</c:v>
                </c:pt>
                <c:pt idx="314">
                  <c:v>9.8100000000000007E-2</c:v>
                </c:pt>
                <c:pt idx="315">
                  <c:v>9.820000000000001E-2</c:v>
                </c:pt>
                <c:pt idx="316">
                  <c:v>9.7500000000000003E-2</c:v>
                </c:pt>
                <c:pt idx="317">
                  <c:v>9.69E-2</c:v>
                </c:pt>
                <c:pt idx="318">
                  <c:v>9.6600000000000005E-2</c:v>
                </c:pt>
                <c:pt idx="319">
                  <c:v>9.6999999999999989E-2</c:v>
                </c:pt>
                <c:pt idx="320">
                  <c:v>9.6500000000000002E-2</c:v>
                </c:pt>
                <c:pt idx="321">
                  <c:v>9.5700000000000007E-2</c:v>
                </c:pt>
                <c:pt idx="322">
                  <c:v>9.5600000000000004E-2</c:v>
                </c:pt>
                <c:pt idx="323">
                  <c:v>9.5600000000000004E-2</c:v>
                </c:pt>
                <c:pt idx="324">
                  <c:v>9.5500000000000002E-2</c:v>
                </c:pt>
                <c:pt idx="325">
                  <c:v>9.5600000000000004E-2</c:v>
                </c:pt>
                <c:pt idx="326">
                  <c:v>9.5799999999999996E-2</c:v>
                </c:pt>
                <c:pt idx="327">
                  <c:v>9.5299999999999996E-2</c:v>
                </c:pt>
                <c:pt idx="328">
                  <c:v>9.5199999999999993E-2</c:v>
                </c:pt>
                <c:pt idx="329">
                  <c:v>9.5299999999999996E-2</c:v>
                </c:pt>
                <c:pt idx="330">
                  <c:v>9.4499999999999987E-2</c:v>
                </c:pt>
                <c:pt idx="331">
                  <c:v>9.4899999999999998E-2</c:v>
                </c:pt>
                <c:pt idx="332">
                  <c:v>9.4800000000000009E-2</c:v>
                </c:pt>
                <c:pt idx="333">
                  <c:v>9.4800000000000009E-2</c:v>
                </c:pt>
                <c:pt idx="334">
                  <c:v>9.4499999999999987E-2</c:v>
                </c:pt>
                <c:pt idx="335">
                  <c:v>9.4100000000000003E-2</c:v>
                </c:pt>
                <c:pt idx="336">
                  <c:v>9.3399999999999997E-2</c:v>
                </c:pt>
                <c:pt idx="337">
                  <c:v>9.2799999999999994E-2</c:v>
                </c:pt>
                <c:pt idx="338">
                  <c:v>9.2300000000000007E-2</c:v>
                </c:pt>
                <c:pt idx="339">
                  <c:v>9.1600000000000001E-2</c:v>
                </c:pt>
                <c:pt idx="340">
                  <c:v>9.0700000000000003E-2</c:v>
                </c:pt>
                <c:pt idx="341">
                  <c:v>9.0200000000000002E-2</c:v>
                </c:pt>
                <c:pt idx="342">
                  <c:v>0.1014</c:v>
                </c:pt>
                <c:pt idx="343">
                  <c:v>0.1</c:v>
                </c:pt>
                <c:pt idx="344">
                  <c:v>9.8100000000000007E-2</c:v>
                </c:pt>
                <c:pt idx="345">
                  <c:v>9.7799999999999998E-2</c:v>
                </c:pt>
                <c:pt idx="346">
                  <c:v>9.6199999999999994E-2</c:v>
                </c:pt>
                <c:pt idx="347">
                  <c:v>9.6199999999999994E-2</c:v>
                </c:pt>
                <c:pt idx="348">
                  <c:v>9.5000000000000001E-2</c:v>
                </c:pt>
                <c:pt idx="349">
                  <c:v>9.3800000000000008E-2</c:v>
                </c:pt>
                <c:pt idx="350">
                  <c:v>9.3299999999999994E-2</c:v>
                </c:pt>
                <c:pt idx="351">
                  <c:v>9.3599999999999989E-2</c:v>
                </c:pt>
                <c:pt idx="352">
                  <c:v>9.4200000000000006E-2</c:v>
                </c:pt>
                <c:pt idx="353">
                  <c:v>9.4399999999999998E-2</c:v>
                </c:pt>
                <c:pt idx="354">
                  <c:v>9.5000000000000001E-2</c:v>
                </c:pt>
                <c:pt idx="355">
                  <c:v>9.3800000000000008E-2</c:v>
                </c:pt>
                <c:pt idx="356">
                  <c:v>9.3299999999999994E-2</c:v>
                </c:pt>
                <c:pt idx="357">
                  <c:v>9.3900000000000011E-2</c:v>
                </c:pt>
                <c:pt idx="358">
                  <c:v>9.3000000000000013E-2</c:v>
                </c:pt>
                <c:pt idx="359">
                  <c:v>9.1899999999999996E-2</c:v>
                </c:pt>
                <c:pt idx="360">
                  <c:v>9.1700000000000004E-2</c:v>
                </c:pt>
                <c:pt idx="361">
                  <c:v>9.2300000000000007E-2</c:v>
                </c:pt>
                <c:pt idx="362">
                  <c:v>9.1499999999999998E-2</c:v>
                </c:pt>
                <c:pt idx="363">
                  <c:v>9.0500000000000011E-2</c:v>
                </c:pt>
                <c:pt idx="364">
                  <c:v>9.0800000000000006E-2</c:v>
                </c:pt>
                <c:pt idx="365">
                  <c:v>0.09</c:v>
                </c:pt>
                <c:pt idx="366">
                  <c:v>9.0200000000000002E-2</c:v>
                </c:pt>
                <c:pt idx="367">
                  <c:v>0.09</c:v>
                </c:pt>
                <c:pt idx="368">
                  <c:v>8.9900000000000008E-2</c:v>
                </c:pt>
                <c:pt idx="369">
                  <c:v>0.09</c:v>
                </c:pt>
                <c:pt idx="370">
                  <c:v>8.9499999999999996E-2</c:v>
                </c:pt>
                <c:pt idx="371">
                  <c:v>8.9800000000000005E-2</c:v>
                </c:pt>
                <c:pt idx="372">
                  <c:v>8.9200000000000002E-2</c:v>
                </c:pt>
                <c:pt idx="373">
                  <c:v>8.8499999999999995E-2</c:v>
                </c:pt>
                <c:pt idx="374">
                  <c:v>8.8200000000000001E-2</c:v>
                </c:pt>
                <c:pt idx="375">
                  <c:v>8.8399999999999992E-2</c:v>
                </c:pt>
                <c:pt idx="376">
                  <c:v>8.8000000000000009E-2</c:v>
                </c:pt>
                <c:pt idx="377">
                  <c:v>8.7799999999999989E-2</c:v>
                </c:pt>
                <c:pt idx="378">
                  <c:v>8.8100000000000012E-2</c:v>
                </c:pt>
                <c:pt idx="379">
                  <c:v>8.77E-2</c:v>
                </c:pt>
                <c:pt idx="380">
                  <c:v>8.7599999999999997E-2</c:v>
                </c:pt>
                <c:pt idx="381">
                  <c:v>8.72E-2</c:v>
                </c:pt>
                <c:pt idx="382">
                  <c:v>8.6699999999999999E-2</c:v>
                </c:pt>
                <c:pt idx="383">
                  <c:v>8.6899999999999991E-2</c:v>
                </c:pt>
                <c:pt idx="384">
                  <c:v>8.6599999999999996E-2</c:v>
                </c:pt>
                <c:pt idx="385">
                  <c:v>8.5999999999999993E-2</c:v>
                </c:pt>
                <c:pt idx="386">
                  <c:v>8.5699999999999998E-2</c:v>
                </c:pt>
                <c:pt idx="387">
                  <c:v>8.539999999999999E-2</c:v>
                </c:pt>
                <c:pt idx="388">
                  <c:v>8.539999999999999E-2</c:v>
                </c:pt>
                <c:pt idx="389">
                  <c:v>8.5199999999999998E-2</c:v>
                </c:pt>
                <c:pt idx="390">
                  <c:v>8.3000000000000004E-2</c:v>
                </c:pt>
                <c:pt idx="391">
                  <c:v>8.3000000000000004E-2</c:v>
                </c:pt>
                <c:pt idx="392">
                  <c:v>8.2799999999999999E-2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D9-4EE3-B3EB-C9E33265E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73392"/>
        <c:axId val="360669376"/>
      </c:lineChart>
      <c:catAx>
        <c:axId val="36066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0668816"/>
        <c:crosses val="autoZero"/>
        <c:auto val="1"/>
        <c:lblAlgn val="ctr"/>
        <c:lblOffset val="100"/>
        <c:noMultiLvlLbl val="0"/>
      </c:catAx>
      <c:valAx>
        <c:axId val="360668816"/>
        <c:scaling>
          <c:orientation val="minMax"/>
          <c:max val="95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0668256"/>
        <c:crosses val="autoZero"/>
        <c:crossBetween val="between"/>
        <c:majorUnit val="100"/>
      </c:valAx>
      <c:valAx>
        <c:axId val="360669376"/>
        <c:scaling>
          <c:orientation val="minMax"/>
          <c:min val="9.0000000000000024E-2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0773392"/>
        <c:crosses val="max"/>
        <c:crossBetween val="between"/>
        <c:majorUnit val="4.0000000000000008E-2"/>
      </c:valAx>
      <c:catAx>
        <c:axId val="360773392"/>
        <c:scaling>
          <c:orientation val="minMax"/>
        </c:scaling>
        <c:delete val="1"/>
        <c:axPos val="b"/>
        <c:majorTickMark val="out"/>
        <c:minorTickMark val="none"/>
        <c:tickLblPos val="nextTo"/>
        <c:crossAx val="360669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Preço Venda Antecipada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39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71-4E73-ABF5-1F0259C198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'LTN 010121'!$E$208:$E$614</c:f>
              <c:numCache>
                <c:formatCode>General</c:formatCode>
                <c:ptCount val="407"/>
                <c:pt idx="0">
                  <c:v>465.37</c:v>
                </c:pt>
                <c:pt idx="1">
                  <c:v>466.85</c:v>
                </c:pt>
                <c:pt idx="2">
                  <c:v>473.75</c:v>
                </c:pt>
                <c:pt idx="3">
                  <c:v>477.08</c:v>
                </c:pt>
                <c:pt idx="4">
                  <c:v>473.91</c:v>
                </c:pt>
                <c:pt idx="5">
                  <c:v>472.99</c:v>
                </c:pt>
                <c:pt idx="6">
                  <c:v>473.07</c:v>
                </c:pt>
                <c:pt idx="7">
                  <c:v>473.96</c:v>
                </c:pt>
                <c:pt idx="8">
                  <c:v>471.43</c:v>
                </c:pt>
                <c:pt idx="9">
                  <c:v>472.12</c:v>
                </c:pt>
                <c:pt idx="10">
                  <c:v>470.41</c:v>
                </c:pt>
                <c:pt idx="11">
                  <c:v>472.69</c:v>
                </c:pt>
                <c:pt idx="12">
                  <c:v>469.98</c:v>
                </c:pt>
                <c:pt idx="13">
                  <c:v>466.12</c:v>
                </c:pt>
                <c:pt idx="14">
                  <c:v>469.06</c:v>
                </c:pt>
                <c:pt idx="15">
                  <c:v>472.23</c:v>
                </c:pt>
                <c:pt idx="16">
                  <c:v>472.52</c:v>
                </c:pt>
                <c:pt idx="17">
                  <c:v>477.61</c:v>
                </c:pt>
                <c:pt idx="18">
                  <c:v>476.49</c:v>
                </c:pt>
                <c:pt idx="19">
                  <c:v>486.53</c:v>
                </c:pt>
                <c:pt idx="20">
                  <c:v>487.22</c:v>
                </c:pt>
                <c:pt idx="21">
                  <c:v>493.94</c:v>
                </c:pt>
                <c:pt idx="22">
                  <c:v>488.41</c:v>
                </c:pt>
                <c:pt idx="23">
                  <c:v>491.17</c:v>
                </c:pt>
                <c:pt idx="24">
                  <c:v>487.13</c:v>
                </c:pt>
                <c:pt idx="25">
                  <c:v>487.21</c:v>
                </c:pt>
                <c:pt idx="26">
                  <c:v>488.93</c:v>
                </c:pt>
                <c:pt idx="27">
                  <c:v>483.71</c:v>
                </c:pt>
                <c:pt idx="28">
                  <c:v>485.21</c:v>
                </c:pt>
                <c:pt idx="29">
                  <c:v>486.31</c:v>
                </c:pt>
                <c:pt idx="30">
                  <c:v>486.8</c:v>
                </c:pt>
                <c:pt idx="31">
                  <c:v>490.98</c:v>
                </c:pt>
                <c:pt idx="32">
                  <c:v>490.44</c:v>
                </c:pt>
                <c:pt idx="33">
                  <c:v>493.4</c:v>
                </c:pt>
                <c:pt idx="34">
                  <c:v>498.88</c:v>
                </c:pt>
                <c:pt idx="35">
                  <c:v>494.8</c:v>
                </c:pt>
                <c:pt idx="36">
                  <c:v>499.03</c:v>
                </c:pt>
                <c:pt idx="37">
                  <c:v>495.16</c:v>
                </c:pt>
                <c:pt idx="38">
                  <c:v>494.63</c:v>
                </c:pt>
                <c:pt idx="39">
                  <c:v>498.01</c:v>
                </c:pt>
                <c:pt idx="40">
                  <c:v>501.43</c:v>
                </c:pt>
                <c:pt idx="41">
                  <c:v>504.86</c:v>
                </c:pt>
                <c:pt idx="42">
                  <c:v>519.71</c:v>
                </c:pt>
                <c:pt idx="43">
                  <c:v>518.69000000000005</c:v>
                </c:pt>
                <c:pt idx="44">
                  <c:v>514.86</c:v>
                </c:pt>
                <c:pt idx="45">
                  <c:v>526.25</c:v>
                </c:pt>
                <c:pt idx="46">
                  <c:v>527.20000000000005</c:v>
                </c:pt>
                <c:pt idx="47">
                  <c:v>528.14</c:v>
                </c:pt>
                <c:pt idx="48">
                  <c:v>530.64</c:v>
                </c:pt>
                <c:pt idx="49">
                  <c:v>524.52</c:v>
                </c:pt>
                <c:pt idx="50">
                  <c:v>516.55999999999995</c:v>
                </c:pt>
                <c:pt idx="51">
                  <c:v>529.91999999999996</c:v>
                </c:pt>
                <c:pt idx="52">
                  <c:v>534.87</c:v>
                </c:pt>
                <c:pt idx="53">
                  <c:v>536.04999999999995</c:v>
                </c:pt>
                <c:pt idx="54">
                  <c:v>539.70000000000005</c:v>
                </c:pt>
                <c:pt idx="55">
                  <c:v>545.65</c:v>
                </c:pt>
                <c:pt idx="56">
                  <c:v>537.11</c:v>
                </c:pt>
                <c:pt idx="57">
                  <c:v>541.66</c:v>
                </c:pt>
                <c:pt idx="58">
                  <c:v>543.97</c:v>
                </c:pt>
                <c:pt idx="59">
                  <c:v>549.04</c:v>
                </c:pt>
                <c:pt idx="60">
                  <c:v>544.29999999999995</c:v>
                </c:pt>
                <c:pt idx="61">
                  <c:v>540.07000000000005</c:v>
                </c:pt>
                <c:pt idx="62">
                  <c:v>544.63</c:v>
                </c:pt>
                <c:pt idx="63">
                  <c:v>539.73</c:v>
                </c:pt>
                <c:pt idx="64">
                  <c:v>539.12</c:v>
                </c:pt>
                <c:pt idx="65">
                  <c:v>536.73</c:v>
                </c:pt>
                <c:pt idx="66">
                  <c:v>542.14</c:v>
                </c:pt>
                <c:pt idx="67">
                  <c:v>545.57000000000005</c:v>
                </c:pt>
                <c:pt idx="68">
                  <c:v>548.79</c:v>
                </c:pt>
                <c:pt idx="69">
                  <c:v>551.57000000000005</c:v>
                </c:pt>
                <c:pt idx="70">
                  <c:v>560.37</c:v>
                </c:pt>
                <c:pt idx="71">
                  <c:v>562.51</c:v>
                </c:pt>
                <c:pt idx="72">
                  <c:v>565.59</c:v>
                </c:pt>
                <c:pt idx="73">
                  <c:v>567.04</c:v>
                </c:pt>
                <c:pt idx="74">
                  <c:v>566.61</c:v>
                </c:pt>
                <c:pt idx="75">
                  <c:v>566.88</c:v>
                </c:pt>
                <c:pt idx="76">
                  <c:v>566.22</c:v>
                </c:pt>
                <c:pt idx="77">
                  <c:v>569.78</c:v>
                </c:pt>
                <c:pt idx="78">
                  <c:v>570.04999999999995</c:v>
                </c:pt>
                <c:pt idx="79">
                  <c:v>575.05999999999995</c:v>
                </c:pt>
                <c:pt idx="80">
                  <c:v>572.01</c:v>
                </c:pt>
                <c:pt idx="81">
                  <c:v>579.17999999999995</c:v>
                </c:pt>
                <c:pt idx="82">
                  <c:v>577.54</c:v>
                </c:pt>
                <c:pt idx="83">
                  <c:v>577.80999999999995</c:v>
                </c:pt>
                <c:pt idx="84">
                  <c:v>574.52</c:v>
                </c:pt>
                <c:pt idx="85">
                  <c:v>576.92999999999995</c:v>
                </c:pt>
                <c:pt idx="86">
                  <c:v>576.01</c:v>
                </c:pt>
                <c:pt idx="87">
                  <c:v>573.45000000000005</c:v>
                </c:pt>
                <c:pt idx="88">
                  <c:v>584.42999999999995</c:v>
                </c:pt>
                <c:pt idx="89">
                  <c:v>583.98</c:v>
                </c:pt>
                <c:pt idx="90">
                  <c:v>586.9</c:v>
                </c:pt>
                <c:pt idx="91">
                  <c:v>585.72</c:v>
                </c:pt>
                <c:pt idx="92">
                  <c:v>584.07000000000005</c:v>
                </c:pt>
                <c:pt idx="93">
                  <c:v>581.71</c:v>
                </c:pt>
                <c:pt idx="94">
                  <c:v>576.30999999999995</c:v>
                </c:pt>
                <c:pt idx="95">
                  <c:v>578.70000000000005</c:v>
                </c:pt>
                <c:pt idx="96">
                  <c:v>577.79999999999995</c:v>
                </c:pt>
                <c:pt idx="97">
                  <c:v>576.9</c:v>
                </c:pt>
                <c:pt idx="98">
                  <c:v>577.41</c:v>
                </c:pt>
                <c:pt idx="99">
                  <c:v>574.64</c:v>
                </c:pt>
                <c:pt idx="100">
                  <c:v>570.97</c:v>
                </c:pt>
                <c:pt idx="101">
                  <c:v>575.19000000000005</c:v>
                </c:pt>
                <c:pt idx="102">
                  <c:v>573.15</c:v>
                </c:pt>
                <c:pt idx="103">
                  <c:v>575.51</c:v>
                </c:pt>
                <c:pt idx="104">
                  <c:v>578.82000000000005</c:v>
                </c:pt>
                <c:pt idx="105">
                  <c:v>584.75</c:v>
                </c:pt>
                <c:pt idx="106">
                  <c:v>587.39</c:v>
                </c:pt>
                <c:pt idx="107">
                  <c:v>585.77</c:v>
                </c:pt>
                <c:pt idx="108">
                  <c:v>587.94000000000005</c:v>
                </c:pt>
                <c:pt idx="109">
                  <c:v>587.02</c:v>
                </c:pt>
                <c:pt idx="110">
                  <c:v>581.88</c:v>
                </c:pt>
                <c:pt idx="111">
                  <c:v>580.29</c:v>
                </c:pt>
                <c:pt idx="112">
                  <c:v>581.26</c:v>
                </c:pt>
                <c:pt idx="113">
                  <c:v>580.61</c:v>
                </c:pt>
                <c:pt idx="114">
                  <c:v>580.19000000000005</c:v>
                </c:pt>
                <c:pt idx="115">
                  <c:v>582.55999999999995</c:v>
                </c:pt>
                <c:pt idx="116">
                  <c:v>583.54</c:v>
                </c:pt>
                <c:pt idx="117">
                  <c:v>586.86</c:v>
                </c:pt>
                <c:pt idx="118">
                  <c:v>586.9</c:v>
                </c:pt>
                <c:pt idx="119">
                  <c:v>586.94000000000005</c:v>
                </c:pt>
                <c:pt idx="120">
                  <c:v>588.63</c:v>
                </c:pt>
                <c:pt idx="121">
                  <c:v>593.15</c:v>
                </c:pt>
                <c:pt idx="122">
                  <c:v>597.71</c:v>
                </c:pt>
                <c:pt idx="123">
                  <c:v>594.65</c:v>
                </c:pt>
                <c:pt idx="124">
                  <c:v>596.59</c:v>
                </c:pt>
                <c:pt idx="125">
                  <c:v>595.91</c:v>
                </c:pt>
                <c:pt idx="126">
                  <c:v>598.09</c:v>
                </c:pt>
                <c:pt idx="127">
                  <c:v>595.74</c:v>
                </c:pt>
                <c:pt idx="128">
                  <c:v>594.13</c:v>
                </c:pt>
                <c:pt idx="129">
                  <c:v>595.58000000000004</c:v>
                </c:pt>
                <c:pt idx="130">
                  <c:v>600.85</c:v>
                </c:pt>
                <c:pt idx="131">
                  <c:v>602.54999999999995</c:v>
                </c:pt>
                <c:pt idx="132">
                  <c:v>599.96</c:v>
                </c:pt>
                <c:pt idx="133">
                  <c:v>601.42999999999995</c:v>
                </c:pt>
                <c:pt idx="134">
                  <c:v>603.13</c:v>
                </c:pt>
                <c:pt idx="135">
                  <c:v>603.64</c:v>
                </c:pt>
                <c:pt idx="136">
                  <c:v>604.39</c:v>
                </c:pt>
                <c:pt idx="137">
                  <c:v>603.71</c:v>
                </c:pt>
                <c:pt idx="138">
                  <c:v>605.66</c:v>
                </c:pt>
                <c:pt idx="139" formatCode="#,##0.00">
                  <c:v>604.73</c:v>
                </c:pt>
                <c:pt idx="140" formatCode="#,##0.00">
                  <c:v>602.63</c:v>
                </c:pt>
                <c:pt idx="141" formatCode="#,##0.00">
                  <c:v>601.95000000000005</c:v>
                </c:pt>
                <c:pt idx="142" formatCode="#,##0.00">
                  <c:v>603.89</c:v>
                </c:pt>
                <c:pt idx="143" formatCode="#,##0.00">
                  <c:v>603.92999999999995</c:v>
                </c:pt>
                <c:pt idx="144" formatCode="#,##0.00">
                  <c:v>603.49</c:v>
                </c:pt>
                <c:pt idx="145" formatCode="#,##0.00">
                  <c:v>606.37</c:v>
                </c:pt>
                <c:pt idx="146" formatCode="#,##0.00">
                  <c:v>607.84</c:v>
                </c:pt>
                <c:pt idx="147" formatCode="#,##0.00">
                  <c:v>605.26</c:v>
                </c:pt>
                <c:pt idx="148" formatCode="#,##0.00">
                  <c:v>604.83000000000004</c:v>
                </c:pt>
                <c:pt idx="149" formatCode="#,##0.00">
                  <c:v>607.71</c:v>
                </c:pt>
                <c:pt idx="150" formatCode="#,##0.00">
                  <c:v>610.84</c:v>
                </c:pt>
                <c:pt idx="151" formatCode="#,##0.00">
                  <c:v>608.73</c:v>
                </c:pt>
                <c:pt idx="152" formatCode="#,##0.00">
                  <c:v>611.39</c:v>
                </c:pt>
                <c:pt idx="153" formatCode="#,##0.00">
                  <c:v>611.66</c:v>
                </c:pt>
                <c:pt idx="154" formatCode="#,##0.00">
                  <c:v>611.22</c:v>
                </c:pt>
                <c:pt idx="155" formatCode="#,##0.00">
                  <c:v>611.26</c:v>
                </c:pt>
                <c:pt idx="156" formatCode="#,##0.00">
                  <c:v>612.48</c:v>
                </c:pt>
                <c:pt idx="157" formatCode="#,##0.00">
                  <c:v>613.23</c:v>
                </c:pt>
                <c:pt idx="158" formatCode="#,##0.00">
                  <c:v>612.32000000000005</c:v>
                </c:pt>
                <c:pt idx="159" formatCode="#,##0.00">
                  <c:v>611.16999999999996</c:v>
                </c:pt>
                <c:pt idx="160" formatCode="#,##0.00">
                  <c:v>613.34</c:v>
                </c:pt>
                <c:pt idx="161" formatCode="#,##0.00">
                  <c:v>612.23</c:v>
                </c:pt>
                <c:pt idx="162" formatCode="#,##0.00">
                  <c:v>611.55999999999995</c:v>
                </c:pt>
                <c:pt idx="163" formatCode="#,##0.00">
                  <c:v>611.83000000000004</c:v>
                </c:pt>
                <c:pt idx="164" formatCode="#,##0.00">
                  <c:v>607.65</c:v>
                </c:pt>
                <c:pt idx="165" formatCode="#,##0.00">
                  <c:v>609.79999999999995</c:v>
                </c:pt>
                <c:pt idx="166" formatCode="#,##0.00">
                  <c:v>608.21</c:v>
                </c:pt>
                <c:pt idx="167" formatCode="#,##0.00">
                  <c:v>611.53</c:v>
                </c:pt>
                <c:pt idx="168" formatCode="#,##0.00">
                  <c:v>613.45000000000005</c:v>
                </c:pt>
                <c:pt idx="169" formatCode="#,##0.00">
                  <c:v>615.62</c:v>
                </c:pt>
                <c:pt idx="170" formatCode="#,##0.00">
                  <c:v>614.95000000000005</c:v>
                </c:pt>
                <c:pt idx="171" formatCode="#,##0.00">
                  <c:v>616.64</c:v>
                </c:pt>
                <c:pt idx="172" formatCode="#,##0.00">
                  <c:v>616.44000000000005</c:v>
                </c:pt>
                <c:pt idx="173" formatCode="#,##0.00">
                  <c:v>611.79</c:v>
                </c:pt>
                <c:pt idx="174" formatCode="#,##0.00">
                  <c:v>614.64</c:v>
                </c:pt>
                <c:pt idx="175" formatCode="#,##0.00">
                  <c:v>608.4</c:v>
                </c:pt>
                <c:pt idx="176" formatCode="#,##0.00">
                  <c:v>610.29999999999995</c:v>
                </c:pt>
                <c:pt idx="177" formatCode="#,##0.00">
                  <c:v>612.44000000000005</c:v>
                </c:pt>
                <c:pt idx="178" formatCode="#,##0.00">
                  <c:v>613.65</c:v>
                </c:pt>
                <c:pt idx="179" formatCode="#,##0.00">
                  <c:v>614.16</c:v>
                </c:pt>
                <c:pt idx="180" formatCode="#,##0.00">
                  <c:v>614.44000000000005</c:v>
                </c:pt>
                <c:pt idx="181" formatCode="#,##0.00">
                  <c:v>619.16999999999996</c:v>
                </c:pt>
                <c:pt idx="182" formatCode="#,##0.00">
                  <c:v>623.22</c:v>
                </c:pt>
                <c:pt idx="183" formatCode="#,##0.00">
                  <c:v>623.73</c:v>
                </c:pt>
                <c:pt idx="184" formatCode="#,##0.00">
                  <c:v>623.29999999999995</c:v>
                </c:pt>
                <c:pt idx="185" formatCode="#,##0.00">
                  <c:v>627.13</c:v>
                </c:pt>
                <c:pt idx="186" formatCode="#,##0.00">
                  <c:v>628.59</c:v>
                </c:pt>
                <c:pt idx="187" formatCode="#,##0.00">
                  <c:v>626.73</c:v>
                </c:pt>
                <c:pt idx="188" formatCode="#,##0.00">
                  <c:v>627.71</c:v>
                </c:pt>
                <c:pt idx="189" formatCode="#,##0.00">
                  <c:v>633</c:v>
                </c:pt>
                <c:pt idx="190" formatCode="#,##0.00">
                  <c:v>631.12</c:v>
                </c:pt>
                <c:pt idx="191" formatCode="#,##0.00">
                  <c:v>634.74</c:v>
                </c:pt>
                <c:pt idx="192" formatCode="#,##0.00">
                  <c:v>634.77</c:v>
                </c:pt>
                <c:pt idx="193" formatCode="#,##0.00">
                  <c:v>634.77</c:v>
                </c:pt>
                <c:pt idx="194" formatCode="#,##0.00">
                  <c:v>634.77</c:v>
                </c:pt>
                <c:pt idx="195" formatCode="#,##0.00">
                  <c:v>636.96</c:v>
                </c:pt>
                <c:pt idx="196" formatCode="#,##0.00">
                  <c:v>637.96</c:v>
                </c:pt>
                <c:pt idx="197" formatCode="#,##0.00">
                  <c:v>637.03</c:v>
                </c:pt>
                <c:pt idx="198" formatCode="#,##0.00">
                  <c:v>637.29999999999995</c:v>
                </c:pt>
                <c:pt idx="199" formatCode="#,##0.00">
                  <c:v>637.33000000000004</c:v>
                </c:pt>
                <c:pt idx="200" formatCode="#,##0.00">
                  <c:v>638.08000000000004</c:v>
                </c:pt>
                <c:pt idx="201" formatCode="#,##0.00">
                  <c:v>639.79</c:v>
                </c:pt>
                <c:pt idx="202" formatCode="#,##0.00">
                  <c:v>641.03</c:v>
                </c:pt>
                <c:pt idx="203" formatCode="#,##0.00">
                  <c:v>643.22</c:v>
                </c:pt>
                <c:pt idx="204" formatCode="#,##0.00">
                  <c:v>640.13</c:v>
                </c:pt>
                <c:pt idx="205" formatCode="#,##0.00">
                  <c:v>643.04</c:v>
                </c:pt>
                <c:pt idx="206" formatCode="#,##0.00">
                  <c:v>641.15</c:v>
                </c:pt>
                <c:pt idx="207" formatCode="#,##0.00">
                  <c:v>639.27</c:v>
                </c:pt>
                <c:pt idx="208" formatCode="#,##0.00">
                  <c:v>637.88</c:v>
                </c:pt>
                <c:pt idx="209" formatCode="#,##0.00">
                  <c:v>638.39</c:v>
                </c:pt>
                <c:pt idx="210" formatCode="#,##0.00">
                  <c:v>639.38</c:v>
                </c:pt>
                <c:pt idx="211" formatCode="#,##0.00">
                  <c:v>636.80999999999995</c:v>
                </c:pt>
                <c:pt idx="212" formatCode="#,##0.00">
                  <c:v>635.66999999999996</c:v>
                </c:pt>
                <c:pt idx="213" formatCode="#,##0.00">
                  <c:v>638.07000000000005</c:v>
                </c:pt>
                <c:pt idx="214" formatCode="#,##0.00">
                  <c:v>640.95000000000005</c:v>
                </c:pt>
                <c:pt idx="215" formatCode="#,##0.00">
                  <c:v>638.38</c:v>
                </c:pt>
                <c:pt idx="216" formatCode="#,##0.00">
                  <c:v>637.25</c:v>
                </c:pt>
                <c:pt idx="217" formatCode="#,##0.00">
                  <c:v>619.96</c:v>
                </c:pt>
                <c:pt idx="218" formatCode="#,##0.00">
                  <c:v>616.16999999999996</c:v>
                </c:pt>
                <c:pt idx="219" formatCode="#,##0.00">
                  <c:v>618.94000000000005</c:v>
                </c:pt>
                <c:pt idx="220" formatCode="#,##0.00">
                  <c:v>624.46</c:v>
                </c:pt>
                <c:pt idx="221" formatCode="#,##0.00">
                  <c:v>622.69000000000005</c:v>
                </c:pt>
                <c:pt idx="222" formatCode="#,##0.00">
                  <c:v>623.42999999999995</c:v>
                </c:pt>
                <c:pt idx="223" formatCode="#,##0.00">
                  <c:v>631.04999999999995</c:v>
                </c:pt>
                <c:pt idx="224" formatCode="#,##0.00">
                  <c:v>631.33000000000004</c:v>
                </c:pt>
                <c:pt idx="225" formatCode="#,##0.00">
                  <c:v>631.38</c:v>
                </c:pt>
                <c:pt idx="226" formatCode="#,##0.00">
                  <c:v>625.94000000000005</c:v>
                </c:pt>
                <c:pt idx="227" formatCode="#,##0.00">
                  <c:v>626.67999999999995</c:v>
                </c:pt>
                <c:pt idx="228" formatCode="#,##0.00">
                  <c:v>630.16</c:v>
                </c:pt>
                <c:pt idx="229" formatCode="#,##0.00">
                  <c:v>631.59</c:v>
                </c:pt>
                <c:pt idx="230" formatCode="#,##0.00">
                  <c:v>634.4</c:v>
                </c:pt>
                <c:pt idx="231" formatCode="#,##0.00">
                  <c:v>619.26</c:v>
                </c:pt>
                <c:pt idx="232" formatCode="#,##0.00">
                  <c:v>624.71</c:v>
                </c:pt>
                <c:pt idx="233" formatCode="#,##0.00">
                  <c:v>626.80999999999995</c:v>
                </c:pt>
                <c:pt idx="234" formatCode="#,##0.00">
                  <c:v>631.64</c:v>
                </c:pt>
                <c:pt idx="235" formatCode="#,##0.00">
                  <c:v>634.21</c:v>
                </c:pt>
                <c:pt idx="236" formatCode="#,##0.00">
                  <c:v>637.94000000000005</c:v>
                </c:pt>
                <c:pt idx="237" formatCode="#,##0.00">
                  <c:v>633.63</c:v>
                </c:pt>
                <c:pt idx="238" formatCode="#,##0.00">
                  <c:v>635.52</c:v>
                </c:pt>
                <c:pt idx="239" formatCode="#,##0.00">
                  <c:v>633.52</c:v>
                </c:pt>
                <c:pt idx="240" formatCode="#,##0.00">
                  <c:v>631.08000000000004</c:v>
                </c:pt>
                <c:pt idx="241" formatCode="#,##0.00">
                  <c:v>635</c:v>
                </c:pt>
                <c:pt idx="242" formatCode="#,##0.00">
                  <c:v>634.83000000000004</c:v>
                </c:pt>
                <c:pt idx="243" formatCode="#,##0.00">
                  <c:v>638.08000000000004</c:v>
                </c:pt>
                <c:pt idx="244" formatCode="#,##0.00">
                  <c:v>641.11</c:v>
                </c:pt>
                <c:pt idx="245" formatCode="#,##0.00">
                  <c:v>643.24</c:v>
                </c:pt>
                <c:pt idx="246" formatCode="#,##0.00">
                  <c:v>646.76</c:v>
                </c:pt>
                <c:pt idx="247" formatCode="#,##0.00">
                  <c:v>646.57000000000005</c:v>
                </c:pt>
                <c:pt idx="248" formatCode="#,##0.00">
                  <c:v>648.24</c:v>
                </c:pt>
                <c:pt idx="249" formatCode="#,##0.00">
                  <c:v>648.29</c:v>
                </c:pt>
                <c:pt idx="250" formatCode="#,##0.00">
                  <c:v>649.59</c:v>
                </c:pt>
                <c:pt idx="251" formatCode="#,##0.00">
                  <c:v>652.66</c:v>
                </c:pt>
                <c:pt idx="252" formatCode="#,##0.00">
                  <c:v>653.87</c:v>
                </c:pt>
                <c:pt idx="253" formatCode="#,##0.00">
                  <c:v>652.05999999999995</c:v>
                </c:pt>
                <c:pt idx="254" formatCode="#,##0.00">
                  <c:v>654.42999999999995</c:v>
                </c:pt>
                <c:pt idx="255" formatCode="#,##0.00">
                  <c:v>654.24</c:v>
                </c:pt>
                <c:pt idx="256" formatCode="#,##0.00">
                  <c:v>655.45</c:v>
                </c:pt>
                <c:pt idx="257" formatCode="#,##0.00">
                  <c:v>657.12</c:v>
                </c:pt>
                <c:pt idx="258" formatCode="#,##0.00">
                  <c:v>664.68</c:v>
                </c:pt>
                <c:pt idx="259" formatCode="#,##0.00">
                  <c:v>665.43</c:v>
                </c:pt>
                <c:pt idx="260" formatCode="#,##0.00">
                  <c:v>665.46</c:v>
                </c:pt>
                <c:pt idx="261" formatCode="#,##0.00">
                  <c:v>667.86</c:v>
                </c:pt>
                <c:pt idx="262" formatCode="#,##0.00">
                  <c:v>666.72</c:v>
                </c:pt>
                <c:pt idx="263" formatCode="#,##0.00">
                  <c:v>667.23</c:v>
                </c:pt>
                <c:pt idx="264" formatCode="#,##0.00">
                  <c:v>670.58</c:v>
                </c:pt>
                <c:pt idx="265" formatCode="#,##0.00">
                  <c:v>671.8</c:v>
                </c:pt>
                <c:pt idx="266" formatCode="#,##0.00">
                  <c:v>673.05</c:v>
                </c:pt>
                <c:pt idx="267" formatCode="#,##0.00">
                  <c:v>671.19</c:v>
                </c:pt>
                <c:pt idx="268" formatCode="#,##0.00">
                  <c:v>670.04</c:v>
                </c:pt>
                <c:pt idx="269" formatCode="#,##0.00">
                  <c:v>670.32</c:v>
                </c:pt>
                <c:pt idx="270" formatCode="#,##0.00">
                  <c:v>671.06</c:v>
                </c:pt>
                <c:pt idx="271" formatCode="#,##0.00">
                  <c:v>672.04</c:v>
                </c:pt>
                <c:pt idx="272" formatCode="#,##0.00">
                  <c:v>672.79</c:v>
                </c:pt>
                <c:pt idx="273" formatCode="#,##0.00">
                  <c:v>674.24</c:v>
                </c:pt>
                <c:pt idx="274" formatCode="#,##0.00">
                  <c:v>677.59</c:v>
                </c:pt>
                <c:pt idx="275" formatCode="#,##0.00">
                  <c:v>677.15</c:v>
                </c:pt>
                <c:pt idx="276" formatCode="#,##0.00">
                  <c:v>681.02</c:v>
                </c:pt>
                <c:pt idx="277" formatCode="#,##0.00">
                  <c:v>682.96</c:v>
                </c:pt>
                <c:pt idx="278" formatCode="#,##0.00">
                  <c:v>683.7</c:v>
                </c:pt>
                <c:pt idx="279" formatCode="#,##0.00">
                  <c:v>684.69</c:v>
                </c:pt>
                <c:pt idx="280" formatCode="#,##0.00">
                  <c:v>684.47</c:v>
                </c:pt>
                <c:pt idx="281" formatCode="#,##0.00">
                  <c:v>684.03</c:v>
                </c:pt>
                <c:pt idx="282" formatCode="#,##0.00">
                  <c:v>682.16</c:v>
                </c:pt>
                <c:pt idx="283" formatCode="#,##0.00">
                  <c:v>684.09</c:v>
                </c:pt>
                <c:pt idx="284" formatCode="#,##0.00">
                  <c:v>685.31</c:v>
                </c:pt>
                <c:pt idx="285" formatCode="#,##0.00">
                  <c:v>687</c:v>
                </c:pt>
                <c:pt idx="286" formatCode="#,##0.00">
                  <c:v>689.66</c:v>
                </c:pt>
                <c:pt idx="287" formatCode="#,##0.00">
                  <c:v>689.93</c:v>
                </c:pt>
                <c:pt idx="288" formatCode="#,##0.00">
                  <c:v>690.19</c:v>
                </c:pt>
                <c:pt idx="289" formatCode="#,##0.00">
                  <c:v>692.13</c:v>
                </c:pt>
                <c:pt idx="290" formatCode="#,##0.00">
                  <c:v>690.01</c:v>
                </c:pt>
                <c:pt idx="291" formatCode="#,##0.00">
                  <c:v>693.86</c:v>
                </c:pt>
                <c:pt idx="292" formatCode="#,##0.00">
                  <c:v>694.13</c:v>
                </c:pt>
                <c:pt idx="293" formatCode="#,##0.00">
                  <c:v>692.72</c:v>
                </c:pt>
                <c:pt idx="294" formatCode="#,##0.00">
                  <c:v>690.13</c:v>
                </c:pt>
                <c:pt idx="295" formatCode="#,##0.00">
                  <c:v>692.3</c:v>
                </c:pt>
                <c:pt idx="296" formatCode="#,##0.00">
                  <c:v>695.19</c:v>
                </c:pt>
                <c:pt idx="297" formatCode="#,##0.00">
                  <c:v>694.73</c:v>
                </c:pt>
                <c:pt idx="298" formatCode="#,##0.00">
                  <c:v>692.15</c:v>
                </c:pt>
                <c:pt idx="299" formatCode="#,##0.00">
                  <c:v>695.03</c:v>
                </c:pt>
                <c:pt idx="300" formatCode="#,##0.00">
                  <c:v>694.34</c:v>
                </c:pt>
                <c:pt idx="301" formatCode="#,##0.00">
                  <c:v>695.32</c:v>
                </c:pt>
                <c:pt idx="302" formatCode="#,##0.00">
                  <c:v>697.02</c:v>
                </c:pt>
                <c:pt idx="303" formatCode="#,##0.00">
                  <c:v>695.38</c:v>
                </c:pt>
                <c:pt idx="304" formatCode="#,##0.00">
                  <c:v>694.46</c:v>
                </c:pt>
                <c:pt idx="305" formatCode="#,##0.00">
                  <c:v>696.86</c:v>
                </c:pt>
                <c:pt idx="306" formatCode="#,##0.00">
                  <c:v>699.74</c:v>
                </c:pt>
                <c:pt idx="307" formatCode="#,##0.00">
                  <c:v>700.48</c:v>
                </c:pt>
                <c:pt idx="308" formatCode="#,##0.00">
                  <c:v>700.51</c:v>
                </c:pt>
                <c:pt idx="309" formatCode="#,##0.00">
                  <c:v>700.06</c:v>
                </c:pt>
                <c:pt idx="310" formatCode="#,##0.00">
                  <c:v>700.09</c:v>
                </c:pt>
                <c:pt idx="311" formatCode="#,##0.00">
                  <c:v>701.31</c:v>
                </c:pt>
                <c:pt idx="312" formatCode="#,##0.00">
                  <c:v>701.81</c:v>
                </c:pt>
                <c:pt idx="313" formatCode="#,##0.00">
                  <c:v>703.97</c:v>
                </c:pt>
                <c:pt idx="314" formatCode="#,##0.00">
                  <c:v>701.39</c:v>
                </c:pt>
                <c:pt idx="315" formatCode="#,##0.00">
                  <c:v>700</c:v>
                </c:pt>
                <c:pt idx="316" formatCode="#,##0.00">
                  <c:v>702.87</c:v>
                </c:pt>
                <c:pt idx="317" formatCode="#,##0.00">
                  <c:v>704.79</c:v>
                </c:pt>
                <c:pt idx="318" formatCode="#,##0.00">
                  <c:v>703.16</c:v>
                </c:pt>
                <c:pt idx="319" formatCode="#,##0.00">
                  <c:v>702.25</c:v>
                </c:pt>
                <c:pt idx="320" formatCode="#,##0.00">
                  <c:v>702.75</c:v>
                </c:pt>
                <c:pt idx="321" formatCode="#,##0.00">
                  <c:v>703.96</c:v>
                </c:pt>
                <c:pt idx="322" formatCode="#,##0.00">
                  <c:v>703.52</c:v>
                </c:pt>
                <c:pt idx="323" formatCode="#,##0.00">
                  <c:v>702.85</c:v>
                </c:pt>
                <c:pt idx="324" formatCode="#,##0.00">
                  <c:v>704.29</c:v>
                </c:pt>
                <c:pt idx="325" formatCode="#,##0.00">
                  <c:v>701.51</c:v>
                </c:pt>
                <c:pt idx="326" formatCode="#,##0.00">
                  <c:v>699.44</c:v>
                </c:pt>
                <c:pt idx="327" formatCode="#,##0.00">
                  <c:v>702.04</c:v>
                </c:pt>
                <c:pt idx="328" formatCode="#,##0.00">
                  <c:v>700.68</c:v>
                </c:pt>
                <c:pt idx="329" formatCode="#,##0.00">
                  <c:v>703.05</c:v>
                </c:pt>
                <c:pt idx="330" formatCode="#,##0.00">
                  <c:v>705.42</c:v>
                </c:pt>
                <c:pt idx="331" formatCode="#,##0.00">
                  <c:v>703.12</c:v>
                </c:pt>
                <c:pt idx="332" formatCode="#,##0.00">
                  <c:v>702.93</c:v>
                </c:pt>
                <c:pt idx="333" formatCode="#,##0.00">
                  <c:v>704.36</c:v>
                </c:pt>
                <c:pt idx="334" formatCode="#,##0.00">
                  <c:v>706.26</c:v>
                </c:pt>
                <c:pt idx="335" formatCode="#,##0.00">
                  <c:v>708.63</c:v>
                </c:pt>
                <c:pt idx="336" formatCode="#,##0.00">
                  <c:v>710.07</c:v>
                </c:pt>
                <c:pt idx="337" formatCode="#,##0.00">
                  <c:v>711.27</c:v>
                </c:pt>
                <c:pt idx="338" formatCode="#,##0.00">
                  <c:v>712.94</c:v>
                </c:pt>
                <c:pt idx="339" formatCode="#,##0.00">
                  <c:v>714.62</c:v>
                </c:pt>
                <c:pt idx="340" formatCode="#,##0.00">
                  <c:v>716.77</c:v>
                </c:pt>
                <c:pt idx="341" formatCode="#,##0.00">
                  <c:v>675.04</c:v>
                </c:pt>
                <c:pt idx="342" formatCode="#,##0.00">
                  <c:v>674.02</c:v>
                </c:pt>
                <c:pt idx="343" formatCode="#,##0.00">
                  <c:v>676.28</c:v>
                </c:pt>
                <c:pt idx="344" formatCode="#,##0.00">
                  <c:v>677.22</c:v>
                </c:pt>
                <c:pt idx="345" formatCode="#,##0.00">
                  <c:v>689.44</c:v>
                </c:pt>
                <c:pt idx="346" formatCode="#,##0.00">
                  <c:v>693.08</c:v>
                </c:pt>
                <c:pt idx="347" formatCode="#,##0.00">
                  <c:v>695.83</c:v>
                </c:pt>
                <c:pt idx="348" formatCode="#,##0.00">
                  <c:v>696.11</c:v>
                </c:pt>
                <c:pt idx="349" formatCode="#,##0.00">
                  <c:v>700.46</c:v>
                </c:pt>
                <c:pt idx="350" formatCode="#,##0.00">
                  <c:v>700.96</c:v>
                </c:pt>
                <c:pt idx="351" formatCode="#,##0.00">
                  <c:v>700.78</c:v>
                </c:pt>
                <c:pt idx="352" formatCode="#,##0.00">
                  <c:v>699.48</c:v>
                </c:pt>
                <c:pt idx="353" formatCode="#,##0.00">
                  <c:v>696.17</c:v>
                </c:pt>
                <c:pt idx="354" formatCode="#,##0.00">
                  <c:v>698.69</c:v>
                </c:pt>
                <c:pt idx="355" formatCode="#,##0.00">
                  <c:v>701.67</c:v>
                </c:pt>
                <c:pt idx="356" formatCode="#,##0.00">
                  <c:v>699.02</c:v>
                </c:pt>
                <c:pt idx="357" formatCode="#,##0.00">
                  <c:v>702</c:v>
                </c:pt>
                <c:pt idx="358" formatCode="#,##0.00">
                  <c:v>705.21</c:v>
                </c:pt>
                <c:pt idx="359" formatCode="#,##0.00">
                  <c:v>707.07</c:v>
                </c:pt>
                <c:pt idx="360" formatCode="#,##0.00">
                  <c:v>703.73</c:v>
                </c:pt>
                <c:pt idx="361" formatCode="#,##0.00">
                  <c:v>709.71</c:v>
                </c:pt>
                <c:pt idx="362" formatCode="#,##0.00">
                  <c:v>712.94</c:v>
                </c:pt>
                <c:pt idx="363" formatCode="#,##0.00">
                  <c:v>710.94</c:v>
                </c:pt>
                <c:pt idx="364" formatCode="#,##0.00">
                  <c:v>710.98</c:v>
                </c:pt>
                <c:pt idx="365" formatCode="#,##0.00">
                  <c:v>708.77</c:v>
                </c:pt>
                <c:pt idx="366" formatCode="#,##0.00">
                  <c:v>709.05</c:v>
                </c:pt>
                <c:pt idx="367" formatCode="#,##0.00">
                  <c:v>709.1</c:v>
                </c:pt>
                <c:pt idx="368" formatCode="#,##0.00">
                  <c:v>708.03</c:v>
                </c:pt>
                <c:pt idx="369" formatCode="#,##0.00">
                  <c:v>713.03</c:v>
                </c:pt>
                <c:pt idx="370" formatCode="#,##0.00">
                  <c:v>711.5</c:v>
                </c:pt>
                <c:pt idx="371" formatCode="#,##0.00">
                  <c:v>714.71</c:v>
                </c:pt>
                <c:pt idx="372" formatCode="#,##0.00">
                  <c:v>715.21</c:v>
                </c:pt>
                <c:pt idx="373" formatCode="#,##0.00">
                  <c:v>716.16</c:v>
                </c:pt>
                <c:pt idx="374" formatCode="#,##0.00">
                  <c:v>715.31</c:v>
                </c:pt>
                <c:pt idx="375" formatCode="#,##0.00">
                  <c:v>717.84</c:v>
                </c:pt>
                <c:pt idx="376" formatCode="#,##0.00">
                  <c:v>717.66</c:v>
                </c:pt>
                <c:pt idx="377" formatCode="#,##0.00">
                  <c:v>717.93</c:v>
                </c:pt>
                <c:pt idx="378" formatCode="#,##0.00">
                  <c:v>720.24</c:v>
                </c:pt>
                <c:pt idx="379" formatCode="#,##0.00">
                  <c:v>722.78</c:v>
                </c:pt>
                <c:pt idx="380" formatCode="#,##0.00">
                  <c:v>722.82</c:v>
                </c:pt>
                <c:pt idx="381" formatCode="#,##0.00">
                  <c:v>725.13</c:v>
                </c:pt>
                <c:pt idx="382" formatCode="#,##0.00">
                  <c:v>726.77</c:v>
                </c:pt>
                <c:pt idx="383" formatCode="#,##0.00">
                  <c:v>728.86</c:v>
                </c:pt>
                <c:pt idx="384" formatCode="#,##0.00">
                  <c:v>731.18</c:v>
                </c:pt>
                <c:pt idx="385" formatCode="#,##0.00">
                  <c:v>731.45</c:v>
                </c:pt>
                <c:pt idx="386" formatCode="#,##0.00">
                  <c:v>732.4</c:v>
                </c:pt>
                <c:pt idx="387" formatCode="#,##0.00">
                  <c:v>732.21</c:v>
                </c:pt>
                <c:pt idx="388" formatCode="#,##0.00">
                  <c:v>730.87</c:v>
                </c:pt>
                <c:pt idx="389" formatCode="#,##0.00">
                  <c:v>735.94</c:v>
                </c:pt>
                <c:pt idx="390" formatCode="#,##0.00">
                  <c:v>735.06</c:v>
                </c:pt>
                <c:pt idx="391" formatCode="#,##0.00">
                  <c:v>735.55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F-4258-8F26-665F19E3B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76192"/>
        <c:axId val="360776752"/>
      </c:lineChart>
      <c:lineChart>
        <c:grouping val="standard"/>
        <c:varyColors val="0"/>
        <c:ser>
          <c:idx val="1"/>
          <c:order val="1"/>
          <c:tx>
            <c:v>Tx Venda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39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71-4E73-ABF5-1F0259C198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'LTN 010121'!$C$208:$C$614</c:f>
              <c:numCache>
                <c:formatCode>0.00%</c:formatCode>
                <c:ptCount val="407"/>
                <c:pt idx="0">
                  <c:v>0.1663</c:v>
                </c:pt>
                <c:pt idx="1">
                  <c:v>0.16570000000000001</c:v>
                </c:pt>
                <c:pt idx="2">
                  <c:v>0.16239999999999999</c:v>
                </c:pt>
                <c:pt idx="3">
                  <c:v>0.16089999999999999</c:v>
                </c:pt>
                <c:pt idx="4">
                  <c:v>0.16260000000000002</c:v>
                </c:pt>
                <c:pt idx="5">
                  <c:v>0.16320000000000001</c:v>
                </c:pt>
                <c:pt idx="6">
                  <c:v>0.16329999999999997</c:v>
                </c:pt>
                <c:pt idx="7">
                  <c:v>0.16300000000000001</c:v>
                </c:pt>
                <c:pt idx="8">
                  <c:v>0.16440000000000002</c:v>
                </c:pt>
                <c:pt idx="9">
                  <c:v>0.16420000000000001</c:v>
                </c:pt>
                <c:pt idx="10">
                  <c:v>0.16519999999999999</c:v>
                </c:pt>
                <c:pt idx="11">
                  <c:v>0.16420000000000001</c:v>
                </c:pt>
                <c:pt idx="12">
                  <c:v>0.16570000000000001</c:v>
                </c:pt>
                <c:pt idx="13">
                  <c:v>0.1678</c:v>
                </c:pt>
                <c:pt idx="14">
                  <c:v>0.1666</c:v>
                </c:pt>
                <c:pt idx="15">
                  <c:v>0.16500000000000001</c:v>
                </c:pt>
                <c:pt idx="16">
                  <c:v>0.16500000000000001</c:v>
                </c:pt>
                <c:pt idx="17">
                  <c:v>0.16260000000000002</c:v>
                </c:pt>
                <c:pt idx="18">
                  <c:v>0.16329999999999997</c:v>
                </c:pt>
                <c:pt idx="19">
                  <c:v>0.1585</c:v>
                </c:pt>
                <c:pt idx="20">
                  <c:v>0.1583</c:v>
                </c:pt>
                <c:pt idx="21">
                  <c:v>0.1552</c:v>
                </c:pt>
                <c:pt idx="22">
                  <c:v>0.158</c:v>
                </c:pt>
                <c:pt idx="23">
                  <c:v>0.15679999999999999</c:v>
                </c:pt>
                <c:pt idx="24">
                  <c:v>0.15890000000000001</c:v>
                </c:pt>
                <c:pt idx="25">
                  <c:v>0.159</c:v>
                </c:pt>
                <c:pt idx="26">
                  <c:v>0.1583</c:v>
                </c:pt>
                <c:pt idx="27">
                  <c:v>0.161</c:v>
                </c:pt>
                <c:pt idx="28">
                  <c:v>0.16039999999999999</c:v>
                </c:pt>
                <c:pt idx="29">
                  <c:v>0.16</c:v>
                </c:pt>
                <c:pt idx="30">
                  <c:v>0.15990000000000001</c:v>
                </c:pt>
                <c:pt idx="31">
                  <c:v>0.158</c:v>
                </c:pt>
                <c:pt idx="32">
                  <c:v>0.15839999999999999</c:v>
                </c:pt>
                <c:pt idx="33">
                  <c:v>0.15710000000000002</c:v>
                </c:pt>
                <c:pt idx="34">
                  <c:v>0.15460000000000002</c:v>
                </c:pt>
                <c:pt idx="35">
                  <c:v>0.15670000000000001</c:v>
                </c:pt>
                <c:pt idx="36">
                  <c:v>0.15479999999999999</c:v>
                </c:pt>
                <c:pt idx="37">
                  <c:v>0.15679999999999999</c:v>
                </c:pt>
                <c:pt idx="38">
                  <c:v>0.15720000000000001</c:v>
                </c:pt>
                <c:pt idx="39">
                  <c:v>0.15570000000000001</c:v>
                </c:pt>
                <c:pt idx="40">
                  <c:v>0.1542</c:v>
                </c:pt>
                <c:pt idx="41">
                  <c:v>0.1527</c:v>
                </c:pt>
                <c:pt idx="42">
                  <c:v>0.1459</c:v>
                </c:pt>
                <c:pt idx="43">
                  <c:v>0.14649999999999999</c:v>
                </c:pt>
                <c:pt idx="44">
                  <c:v>0.1484</c:v>
                </c:pt>
                <c:pt idx="45">
                  <c:v>0.14330000000000001</c:v>
                </c:pt>
                <c:pt idx="46">
                  <c:v>0.14300000000000002</c:v>
                </c:pt>
                <c:pt idx="47">
                  <c:v>0.14269999999999999</c:v>
                </c:pt>
                <c:pt idx="48">
                  <c:v>0.14169999999999999</c:v>
                </c:pt>
                <c:pt idx="49">
                  <c:v>0.14460000000000001</c:v>
                </c:pt>
                <c:pt idx="50">
                  <c:v>0.1484</c:v>
                </c:pt>
                <c:pt idx="51">
                  <c:v>0.1424</c:v>
                </c:pt>
                <c:pt idx="52">
                  <c:v>0.14029999999999998</c:v>
                </c:pt>
                <c:pt idx="53">
                  <c:v>0.1399</c:v>
                </c:pt>
                <c:pt idx="54">
                  <c:v>0.1384</c:v>
                </c:pt>
                <c:pt idx="55">
                  <c:v>0.13589999999999999</c:v>
                </c:pt>
                <c:pt idx="56">
                  <c:v>0.13980000000000001</c:v>
                </c:pt>
                <c:pt idx="57">
                  <c:v>0.13789999999999999</c:v>
                </c:pt>
                <c:pt idx="58">
                  <c:v>0.13699999999999998</c:v>
                </c:pt>
                <c:pt idx="59">
                  <c:v>0.13489999999999999</c:v>
                </c:pt>
                <c:pt idx="60">
                  <c:v>0.1371</c:v>
                </c:pt>
                <c:pt idx="61">
                  <c:v>0.1391</c:v>
                </c:pt>
                <c:pt idx="62">
                  <c:v>0.13720000000000002</c:v>
                </c:pt>
                <c:pt idx="63">
                  <c:v>0.13949999999999999</c:v>
                </c:pt>
                <c:pt idx="64">
                  <c:v>0.1399</c:v>
                </c:pt>
                <c:pt idx="65">
                  <c:v>0.1411</c:v>
                </c:pt>
                <c:pt idx="66">
                  <c:v>0.13880000000000001</c:v>
                </c:pt>
                <c:pt idx="67">
                  <c:v>0.13739999999999999</c:v>
                </c:pt>
                <c:pt idx="68">
                  <c:v>0.1361</c:v>
                </c:pt>
                <c:pt idx="69">
                  <c:v>0.13500000000000001</c:v>
                </c:pt>
                <c:pt idx="70">
                  <c:v>0.1313</c:v>
                </c:pt>
                <c:pt idx="71">
                  <c:v>0.1305</c:v>
                </c:pt>
                <c:pt idx="72">
                  <c:v>0.1293</c:v>
                </c:pt>
                <c:pt idx="73">
                  <c:v>0.1288</c:v>
                </c:pt>
                <c:pt idx="74">
                  <c:v>0.12909999999999999</c:v>
                </c:pt>
                <c:pt idx="75">
                  <c:v>0.12909999999999999</c:v>
                </c:pt>
                <c:pt idx="76">
                  <c:v>0.1295</c:v>
                </c:pt>
                <c:pt idx="77">
                  <c:v>0.12809999999999999</c:v>
                </c:pt>
                <c:pt idx="78">
                  <c:v>0.12809999999999999</c:v>
                </c:pt>
                <c:pt idx="79">
                  <c:v>0.12609999999999999</c:v>
                </c:pt>
                <c:pt idx="80">
                  <c:v>0.1275</c:v>
                </c:pt>
                <c:pt idx="81">
                  <c:v>0.1246</c:v>
                </c:pt>
                <c:pt idx="82">
                  <c:v>0.12539999999999998</c:v>
                </c:pt>
                <c:pt idx="83">
                  <c:v>0.12539999999999998</c:v>
                </c:pt>
                <c:pt idx="84">
                  <c:v>0.12689999999999999</c:v>
                </c:pt>
                <c:pt idx="85">
                  <c:v>0.126</c:v>
                </c:pt>
                <c:pt idx="86">
                  <c:v>0.1265</c:v>
                </c:pt>
                <c:pt idx="87">
                  <c:v>0.12770000000000001</c:v>
                </c:pt>
                <c:pt idx="88">
                  <c:v>0.1232</c:v>
                </c:pt>
                <c:pt idx="89">
                  <c:v>0.1235</c:v>
                </c:pt>
                <c:pt idx="90">
                  <c:v>0.12240000000000001</c:v>
                </c:pt>
                <c:pt idx="91">
                  <c:v>0.12300000000000001</c:v>
                </c:pt>
                <c:pt idx="92">
                  <c:v>0.12380000000000001</c:v>
                </c:pt>
                <c:pt idx="93">
                  <c:v>0.1249</c:v>
                </c:pt>
                <c:pt idx="94">
                  <c:v>0.1273</c:v>
                </c:pt>
                <c:pt idx="95">
                  <c:v>0.12640000000000001</c:v>
                </c:pt>
                <c:pt idx="96">
                  <c:v>0.12689999999999999</c:v>
                </c:pt>
                <c:pt idx="97">
                  <c:v>0.12740000000000001</c:v>
                </c:pt>
                <c:pt idx="98">
                  <c:v>0.1273</c:v>
                </c:pt>
                <c:pt idx="99">
                  <c:v>0.12859999999999999</c:v>
                </c:pt>
                <c:pt idx="100">
                  <c:v>0.1303</c:v>
                </c:pt>
                <c:pt idx="101">
                  <c:v>0.12859999999999999</c:v>
                </c:pt>
                <c:pt idx="102">
                  <c:v>0.12960000000000002</c:v>
                </c:pt>
                <c:pt idx="103">
                  <c:v>0.12869999999999998</c:v>
                </c:pt>
                <c:pt idx="104">
                  <c:v>0.12740000000000001</c:v>
                </c:pt>
                <c:pt idx="105">
                  <c:v>0.125</c:v>
                </c:pt>
                <c:pt idx="106">
                  <c:v>0.124</c:v>
                </c:pt>
                <c:pt idx="107">
                  <c:v>0.12480000000000001</c:v>
                </c:pt>
                <c:pt idx="108">
                  <c:v>0.124</c:v>
                </c:pt>
                <c:pt idx="109">
                  <c:v>0.1245</c:v>
                </c:pt>
                <c:pt idx="110">
                  <c:v>0.1268</c:v>
                </c:pt>
                <c:pt idx="111">
                  <c:v>0.12759999999999999</c:v>
                </c:pt>
                <c:pt idx="112">
                  <c:v>0.1273</c:v>
                </c:pt>
                <c:pt idx="113">
                  <c:v>0.12770000000000001</c:v>
                </c:pt>
                <c:pt idx="114">
                  <c:v>0.128</c:v>
                </c:pt>
                <c:pt idx="115">
                  <c:v>0.12710000000000002</c:v>
                </c:pt>
                <c:pt idx="116">
                  <c:v>0.1268</c:v>
                </c:pt>
                <c:pt idx="117">
                  <c:v>0.1255</c:v>
                </c:pt>
                <c:pt idx="118">
                  <c:v>0.12560000000000002</c:v>
                </c:pt>
                <c:pt idx="119">
                  <c:v>0.12570000000000001</c:v>
                </c:pt>
                <c:pt idx="120">
                  <c:v>0.12509999999999999</c:v>
                </c:pt>
                <c:pt idx="121">
                  <c:v>0.12330000000000001</c:v>
                </c:pt>
                <c:pt idx="122">
                  <c:v>0.1215</c:v>
                </c:pt>
                <c:pt idx="123">
                  <c:v>0.1229</c:v>
                </c:pt>
                <c:pt idx="124">
                  <c:v>0.1222</c:v>
                </c:pt>
                <c:pt idx="125">
                  <c:v>0.1226</c:v>
                </c:pt>
                <c:pt idx="126">
                  <c:v>0.12179999999999999</c:v>
                </c:pt>
                <c:pt idx="127">
                  <c:v>0.1229</c:v>
                </c:pt>
                <c:pt idx="128">
                  <c:v>0.12369999999999999</c:v>
                </c:pt>
                <c:pt idx="129">
                  <c:v>0.1232</c:v>
                </c:pt>
                <c:pt idx="130">
                  <c:v>0.1211</c:v>
                </c:pt>
                <c:pt idx="131">
                  <c:v>0.12050000000000001</c:v>
                </c:pt>
                <c:pt idx="132">
                  <c:v>0.1217</c:v>
                </c:pt>
                <c:pt idx="133">
                  <c:v>0.12119999999999999</c:v>
                </c:pt>
                <c:pt idx="134">
                  <c:v>0.1206</c:v>
                </c:pt>
                <c:pt idx="135">
                  <c:v>0.12050000000000001</c:v>
                </c:pt>
                <c:pt idx="136">
                  <c:v>0.12029999999999999</c:v>
                </c:pt>
                <c:pt idx="137">
                  <c:v>0.1207</c:v>
                </c:pt>
                <c:pt idx="138">
                  <c:v>0.12</c:v>
                </c:pt>
                <c:pt idx="139">
                  <c:v>0.12050000000000001</c:v>
                </c:pt>
                <c:pt idx="140">
                  <c:v>0.1215</c:v>
                </c:pt>
                <c:pt idx="141">
                  <c:v>0.12189999999999999</c:v>
                </c:pt>
                <c:pt idx="142">
                  <c:v>0.12119999999999999</c:v>
                </c:pt>
                <c:pt idx="143">
                  <c:v>0.12130000000000001</c:v>
                </c:pt>
                <c:pt idx="144">
                  <c:v>0.1216</c:v>
                </c:pt>
                <c:pt idx="145">
                  <c:v>0.12050000000000001</c:v>
                </c:pt>
                <c:pt idx="146">
                  <c:v>0.12</c:v>
                </c:pt>
                <c:pt idx="147">
                  <c:v>0.12119999999999999</c:v>
                </c:pt>
                <c:pt idx="148">
                  <c:v>0.1215</c:v>
                </c:pt>
                <c:pt idx="149">
                  <c:v>0.12039999999999999</c:v>
                </c:pt>
                <c:pt idx="150">
                  <c:v>0.1192</c:v>
                </c:pt>
                <c:pt idx="151">
                  <c:v>0.1202</c:v>
                </c:pt>
                <c:pt idx="152">
                  <c:v>0.1192</c:v>
                </c:pt>
                <c:pt idx="153">
                  <c:v>0.1192</c:v>
                </c:pt>
                <c:pt idx="154">
                  <c:v>0.1195</c:v>
                </c:pt>
                <c:pt idx="155">
                  <c:v>0.11960000000000001</c:v>
                </c:pt>
                <c:pt idx="156">
                  <c:v>0.1192</c:v>
                </c:pt>
                <c:pt idx="157">
                  <c:v>0.11900000000000001</c:v>
                </c:pt>
                <c:pt idx="158">
                  <c:v>0.1195</c:v>
                </c:pt>
                <c:pt idx="159">
                  <c:v>0.1201</c:v>
                </c:pt>
                <c:pt idx="160">
                  <c:v>0.1193</c:v>
                </c:pt>
                <c:pt idx="161">
                  <c:v>0.12</c:v>
                </c:pt>
                <c:pt idx="162">
                  <c:v>0.12039999999999999</c:v>
                </c:pt>
                <c:pt idx="163">
                  <c:v>0.12039999999999999</c:v>
                </c:pt>
                <c:pt idx="164">
                  <c:v>0.12230000000000001</c:v>
                </c:pt>
                <c:pt idx="165">
                  <c:v>0.1215</c:v>
                </c:pt>
                <c:pt idx="166">
                  <c:v>0.12230000000000001</c:v>
                </c:pt>
                <c:pt idx="167">
                  <c:v>0.121</c:v>
                </c:pt>
                <c:pt idx="168">
                  <c:v>0.12029999999999999</c:v>
                </c:pt>
                <c:pt idx="169">
                  <c:v>0.1195</c:v>
                </c:pt>
                <c:pt idx="170">
                  <c:v>0.11990000000000001</c:v>
                </c:pt>
                <c:pt idx="171">
                  <c:v>0.1193</c:v>
                </c:pt>
                <c:pt idx="172">
                  <c:v>0.1195</c:v>
                </c:pt>
                <c:pt idx="173">
                  <c:v>0.1216</c:v>
                </c:pt>
                <c:pt idx="174">
                  <c:v>0.12050000000000001</c:v>
                </c:pt>
                <c:pt idx="175">
                  <c:v>0.12330000000000001</c:v>
                </c:pt>
                <c:pt idx="176">
                  <c:v>0.1226</c:v>
                </c:pt>
                <c:pt idx="177">
                  <c:v>0.12179999999999999</c:v>
                </c:pt>
                <c:pt idx="178">
                  <c:v>0.12140000000000001</c:v>
                </c:pt>
                <c:pt idx="179">
                  <c:v>0.12130000000000001</c:v>
                </c:pt>
                <c:pt idx="180">
                  <c:v>0.12130000000000001</c:v>
                </c:pt>
                <c:pt idx="181">
                  <c:v>0.11939999999999999</c:v>
                </c:pt>
                <c:pt idx="182">
                  <c:v>0.11779999999999999</c:v>
                </c:pt>
                <c:pt idx="183">
                  <c:v>0.1177</c:v>
                </c:pt>
                <c:pt idx="184">
                  <c:v>0.11800000000000001</c:v>
                </c:pt>
                <c:pt idx="185">
                  <c:v>0.11650000000000001</c:v>
                </c:pt>
                <c:pt idx="186">
                  <c:v>0.11599999999999999</c:v>
                </c:pt>
                <c:pt idx="187">
                  <c:v>0.11689999999999999</c:v>
                </c:pt>
                <c:pt idx="188">
                  <c:v>0.1166</c:v>
                </c:pt>
                <c:pt idx="189">
                  <c:v>0.11449999999999999</c:v>
                </c:pt>
                <c:pt idx="190">
                  <c:v>0.11539999999999999</c:v>
                </c:pt>
                <c:pt idx="191">
                  <c:v>0.114</c:v>
                </c:pt>
                <c:pt idx="192">
                  <c:v>0.11410000000000001</c:v>
                </c:pt>
                <c:pt idx="193">
                  <c:v>0.11410000000000001</c:v>
                </c:pt>
                <c:pt idx="194">
                  <c:v>0.11410000000000001</c:v>
                </c:pt>
                <c:pt idx="195">
                  <c:v>0.1133</c:v>
                </c:pt>
                <c:pt idx="196">
                  <c:v>0.113</c:v>
                </c:pt>
                <c:pt idx="197">
                  <c:v>0.11349999999999999</c:v>
                </c:pt>
                <c:pt idx="198">
                  <c:v>0.11349999999999999</c:v>
                </c:pt>
                <c:pt idx="199">
                  <c:v>0.11359999999999999</c:v>
                </c:pt>
                <c:pt idx="200">
                  <c:v>0.1134</c:v>
                </c:pt>
                <c:pt idx="201">
                  <c:v>0.1128</c:v>
                </c:pt>
                <c:pt idx="202">
                  <c:v>0.1124</c:v>
                </c:pt>
                <c:pt idx="203">
                  <c:v>0.1116</c:v>
                </c:pt>
                <c:pt idx="204">
                  <c:v>0.113</c:v>
                </c:pt>
                <c:pt idx="205">
                  <c:v>0.1119</c:v>
                </c:pt>
                <c:pt idx="206">
                  <c:v>0.1128</c:v>
                </c:pt>
                <c:pt idx="207">
                  <c:v>0.1137</c:v>
                </c:pt>
                <c:pt idx="208">
                  <c:v>0.1144</c:v>
                </c:pt>
                <c:pt idx="209">
                  <c:v>0.1143</c:v>
                </c:pt>
                <c:pt idx="210">
                  <c:v>0.114</c:v>
                </c:pt>
                <c:pt idx="211">
                  <c:v>0.1152</c:v>
                </c:pt>
                <c:pt idx="212">
                  <c:v>0.1158</c:v>
                </c:pt>
                <c:pt idx="213">
                  <c:v>0.1149</c:v>
                </c:pt>
                <c:pt idx="214">
                  <c:v>0.11380000000000001</c:v>
                </c:pt>
                <c:pt idx="215">
                  <c:v>0.115</c:v>
                </c:pt>
                <c:pt idx="216">
                  <c:v>0.11560000000000001</c:v>
                </c:pt>
                <c:pt idx="217">
                  <c:v>0.1232</c:v>
                </c:pt>
                <c:pt idx="218">
                  <c:v>0.125</c:v>
                </c:pt>
                <c:pt idx="219">
                  <c:v>0.12390000000000001</c:v>
                </c:pt>
                <c:pt idx="220">
                  <c:v>0.1216</c:v>
                </c:pt>
                <c:pt idx="221">
                  <c:v>0.1225</c:v>
                </c:pt>
                <c:pt idx="222">
                  <c:v>0.12230000000000001</c:v>
                </c:pt>
                <c:pt idx="223">
                  <c:v>0.1191</c:v>
                </c:pt>
                <c:pt idx="224">
                  <c:v>0.1191</c:v>
                </c:pt>
                <c:pt idx="225">
                  <c:v>0.1192</c:v>
                </c:pt>
                <c:pt idx="226">
                  <c:v>0.1217</c:v>
                </c:pt>
                <c:pt idx="227">
                  <c:v>0.1215</c:v>
                </c:pt>
                <c:pt idx="228">
                  <c:v>0.1201</c:v>
                </c:pt>
                <c:pt idx="229">
                  <c:v>0.11960000000000001</c:v>
                </c:pt>
                <c:pt idx="230">
                  <c:v>0.11849999999999999</c:v>
                </c:pt>
                <c:pt idx="231">
                  <c:v>0.12529999999999999</c:v>
                </c:pt>
                <c:pt idx="232">
                  <c:v>0.12300000000000001</c:v>
                </c:pt>
                <c:pt idx="233">
                  <c:v>0.1222</c:v>
                </c:pt>
                <c:pt idx="234">
                  <c:v>0.1202</c:v>
                </c:pt>
                <c:pt idx="235">
                  <c:v>0.1192</c:v>
                </c:pt>
                <c:pt idx="236">
                  <c:v>0.1177</c:v>
                </c:pt>
                <c:pt idx="237">
                  <c:v>0.1197</c:v>
                </c:pt>
                <c:pt idx="238">
                  <c:v>0.11900000000000001</c:v>
                </c:pt>
                <c:pt idx="239">
                  <c:v>0.12</c:v>
                </c:pt>
                <c:pt idx="240">
                  <c:v>0.12119999999999999</c:v>
                </c:pt>
                <c:pt idx="241">
                  <c:v>0.11960000000000001</c:v>
                </c:pt>
                <c:pt idx="242">
                  <c:v>0.1198</c:v>
                </c:pt>
                <c:pt idx="243">
                  <c:v>0.11849999999999999</c:v>
                </c:pt>
                <c:pt idx="244">
                  <c:v>0.1173</c:v>
                </c:pt>
                <c:pt idx="245">
                  <c:v>0.11650000000000001</c:v>
                </c:pt>
                <c:pt idx="246">
                  <c:v>0.11509999999999999</c:v>
                </c:pt>
                <c:pt idx="247">
                  <c:v>0.1153</c:v>
                </c:pt>
                <c:pt idx="248">
                  <c:v>0.11470000000000001</c:v>
                </c:pt>
                <c:pt idx="249">
                  <c:v>0.1148</c:v>
                </c:pt>
                <c:pt idx="250">
                  <c:v>0.11460000000000001</c:v>
                </c:pt>
                <c:pt idx="251">
                  <c:v>0.1134</c:v>
                </c:pt>
                <c:pt idx="252">
                  <c:v>0.113</c:v>
                </c:pt>
                <c:pt idx="253">
                  <c:v>0.1139</c:v>
                </c:pt>
                <c:pt idx="254">
                  <c:v>0.113</c:v>
                </c:pt>
                <c:pt idx="255">
                  <c:v>0.11320000000000001</c:v>
                </c:pt>
                <c:pt idx="256">
                  <c:v>0.1128</c:v>
                </c:pt>
                <c:pt idx="257">
                  <c:v>0.11220000000000001</c:v>
                </c:pt>
                <c:pt idx="258">
                  <c:v>0.1091</c:v>
                </c:pt>
                <c:pt idx="259">
                  <c:v>0.10890000000000001</c:v>
                </c:pt>
                <c:pt idx="260">
                  <c:v>0.109</c:v>
                </c:pt>
                <c:pt idx="261">
                  <c:v>0.1081</c:v>
                </c:pt>
                <c:pt idx="262">
                  <c:v>0.10869999999999999</c:v>
                </c:pt>
                <c:pt idx="263">
                  <c:v>0.10859999999999999</c:v>
                </c:pt>
                <c:pt idx="264">
                  <c:v>0.10730000000000001</c:v>
                </c:pt>
                <c:pt idx="265">
                  <c:v>0.1069</c:v>
                </c:pt>
                <c:pt idx="266">
                  <c:v>0.1066</c:v>
                </c:pt>
                <c:pt idx="267">
                  <c:v>0.1075</c:v>
                </c:pt>
                <c:pt idx="268">
                  <c:v>0.1081</c:v>
                </c:pt>
                <c:pt idx="269">
                  <c:v>0.1081</c:v>
                </c:pt>
                <c:pt idx="270">
                  <c:v>0.1079</c:v>
                </c:pt>
                <c:pt idx="271">
                  <c:v>0.1076</c:v>
                </c:pt>
                <c:pt idx="272">
                  <c:v>0.1074</c:v>
                </c:pt>
                <c:pt idx="273">
                  <c:v>0.1069</c:v>
                </c:pt>
                <c:pt idx="274">
                  <c:v>0.1056</c:v>
                </c:pt>
                <c:pt idx="275">
                  <c:v>0.10589999999999999</c:v>
                </c:pt>
                <c:pt idx="276">
                  <c:v>0.1045</c:v>
                </c:pt>
                <c:pt idx="277">
                  <c:v>0.1038</c:v>
                </c:pt>
                <c:pt idx="278">
                  <c:v>0.1036</c:v>
                </c:pt>
                <c:pt idx="279">
                  <c:v>0.1033</c:v>
                </c:pt>
                <c:pt idx="280">
                  <c:v>0.10349999999999999</c:v>
                </c:pt>
                <c:pt idx="281">
                  <c:v>0.1038</c:v>
                </c:pt>
                <c:pt idx="282">
                  <c:v>0.1047</c:v>
                </c:pt>
                <c:pt idx="283">
                  <c:v>0.10400000000000001</c:v>
                </c:pt>
                <c:pt idx="284">
                  <c:v>0.1036</c:v>
                </c:pt>
                <c:pt idx="285">
                  <c:v>0.10300000000000001</c:v>
                </c:pt>
                <c:pt idx="286">
                  <c:v>0.10199999999999999</c:v>
                </c:pt>
                <c:pt idx="287">
                  <c:v>0.10199999999999999</c:v>
                </c:pt>
                <c:pt idx="288">
                  <c:v>0.10199999999999999</c:v>
                </c:pt>
                <c:pt idx="289">
                  <c:v>0.1013</c:v>
                </c:pt>
                <c:pt idx="290">
                  <c:v>0.1023</c:v>
                </c:pt>
                <c:pt idx="291">
                  <c:v>0.1008</c:v>
                </c:pt>
                <c:pt idx="292">
                  <c:v>0.1008</c:v>
                </c:pt>
                <c:pt idx="293">
                  <c:v>0.10150000000000001</c:v>
                </c:pt>
                <c:pt idx="294">
                  <c:v>0.1027</c:v>
                </c:pt>
                <c:pt idx="295">
                  <c:v>0.10189999999999999</c:v>
                </c:pt>
                <c:pt idx="296">
                  <c:v>0.1008</c:v>
                </c:pt>
                <c:pt idx="297">
                  <c:v>0.1011</c:v>
                </c:pt>
                <c:pt idx="298">
                  <c:v>0.1023</c:v>
                </c:pt>
                <c:pt idx="299">
                  <c:v>0.1012</c:v>
                </c:pt>
                <c:pt idx="300">
                  <c:v>0.1016</c:v>
                </c:pt>
                <c:pt idx="301">
                  <c:v>0.1013</c:v>
                </c:pt>
                <c:pt idx="302">
                  <c:v>0.1007</c:v>
                </c:pt>
                <c:pt idx="303">
                  <c:v>0.10150000000000001</c:v>
                </c:pt>
                <c:pt idx="304">
                  <c:v>0.10199999999999999</c:v>
                </c:pt>
                <c:pt idx="305">
                  <c:v>0.1011</c:v>
                </c:pt>
                <c:pt idx="306">
                  <c:v>0.1</c:v>
                </c:pt>
                <c:pt idx="307">
                  <c:v>9.98E-2</c:v>
                </c:pt>
                <c:pt idx="308">
                  <c:v>9.9900000000000003E-2</c:v>
                </c:pt>
                <c:pt idx="309">
                  <c:v>0.1002</c:v>
                </c:pt>
                <c:pt idx="310">
                  <c:v>0.1003</c:v>
                </c:pt>
                <c:pt idx="311">
                  <c:v>9.9900000000000003E-2</c:v>
                </c:pt>
                <c:pt idx="312">
                  <c:v>9.98E-2</c:v>
                </c:pt>
                <c:pt idx="313">
                  <c:v>9.9000000000000005E-2</c:v>
                </c:pt>
                <c:pt idx="314">
                  <c:v>0.1002</c:v>
                </c:pt>
                <c:pt idx="315">
                  <c:v>0.1009</c:v>
                </c:pt>
                <c:pt idx="316">
                  <c:v>9.98E-2</c:v>
                </c:pt>
                <c:pt idx="317">
                  <c:v>9.9100000000000008E-2</c:v>
                </c:pt>
                <c:pt idx="318">
                  <c:v>9.9900000000000003E-2</c:v>
                </c:pt>
                <c:pt idx="319">
                  <c:v>0.10039999999999999</c:v>
                </c:pt>
                <c:pt idx="320">
                  <c:v>0.1003</c:v>
                </c:pt>
                <c:pt idx="321">
                  <c:v>9.9900000000000003E-2</c:v>
                </c:pt>
                <c:pt idx="322">
                  <c:v>0.1002</c:v>
                </c:pt>
                <c:pt idx="323">
                  <c:v>0.10060000000000001</c:v>
                </c:pt>
                <c:pt idx="324">
                  <c:v>0.10009999999999999</c:v>
                </c:pt>
                <c:pt idx="325">
                  <c:v>0.1014</c:v>
                </c:pt>
                <c:pt idx="326">
                  <c:v>0.1024</c:v>
                </c:pt>
                <c:pt idx="327">
                  <c:v>0.1014</c:v>
                </c:pt>
                <c:pt idx="328">
                  <c:v>0.10210000000000001</c:v>
                </c:pt>
                <c:pt idx="329">
                  <c:v>0.1012</c:v>
                </c:pt>
                <c:pt idx="330">
                  <c:v>0.1003</c:v>
                </c:pt>
                <c:pt idx="331">
                  <c:v>0.1014</c:v>
                </c:pt>
                <c:pt idx="332">
                  <c:v>0.1016</c:v>
                </c:pt>
                <c:pt idx="333">
                  <c:v>0.1011</c:v>
                </c:pt>
                <c:pt idx="334">
                  <c:v>0.10039999999999999</c:v>
                </c:pt>
                <c:pt idx="335">
                  <c:v>9.9499999999999991E-2</c:v>
                </c:pt>
                <c:pt idx="336">
                  <c:v>9.9000000000000005E-2</c:v>
                </c:pt>
                <c:pt idx="337">
                  <c:v>9.8599999999999993E-2</c:v>
                </c:pt>
                <c:pt idx="338">
                  <c:v>9.8000000000000004E-2</c:v>
                </c:pt>
                <c:pt idx="339">
                  <c:v>9.74E-2</c:v>
                </c:pt>
                <c:pt idx="340">
                  <c:v>9.6600000000000005E-2</c:v>
                </c:pt>
                <c:pt idx="341">
                  <c:v>0.11509999999999999</c:v>
                </c:pt>
                <c:pt idx="342">
                  <c:v>0.1157</c:v>
                </c:pt>
                <c:pt idx="343">
                  <c:v>0.1148</c:v>
                </c:pt>
                <c:pt idx="344">
                  <c:v>0.11449999999999999</c:v>
                </c:pt>
                <c:pt idx="345">
                  <c:v>0.1091</c:v>
                </c:pt>
                <c:pt idx="346">
                  <c:v>0.1076</c:v>
                </c:pt>
                <c:pt idx="347">
                  <c:v>0.1065</c:v>
                </c:pt>
                <c:pt idx="348">
                  <c:v>0.1065</c:v>
                </c:pt>
                <c:pt idx="349">
                  <c:v>0.1047</c:v>
                </c:pt>
                <c:pt idx="350">
                  <c:v>0.10460000000000001</c:v>
                </c:pt>
                <c:pt idx="351">
                  <c:v>0.1048</c:v>
                </c:pt>
                <c:pt idx="352">
                  <c:v>0.10550000000000001</c:v>
                </c:pt>
                <c:pt idx="353">
                  <c:v>0.10710000000000001</c:v>
                </c:pt>
                <c:pt idx="354">
                  <c:v>0.1061</c:v>
                </c:pt>
                <c:pt idx="355">
                  <c:v>0.10490000000000001</c:v>
                </c:pt>
                <c:pt idx="356">
                  <c:v>0.10619999999999999</c:v>
                </c:pt>
                <c:pt idx="357">
                  <c:v>0.105</c:v>
                </c:pt>
                <c:pt idx="358">
                  <c:v>0.10369999999999999</c:v>
                </c:pt>
                <c:pt idx="359">
                  <c:v>0.10300000000000001</c:v>
                </c:pt>
                <c:pt idx="360">
                  <c:v>0.10460000000000001</c:v>
                </c:pt>
                <c:pt idx="361">
                  <c:v>0.10220000000000001</c:v>
                </c:pt>
                <c:pt idx="362">
                  <c:v>0.1009</c:v>
                </c:pt>
                <c:pt idx="363">
                  <c:v>0.10189999999999999</c:v>
                </c:pt>
                <c:pt idx="364">
                  <c:v>0.10199999999999999</c:v>
                </c:pt>
                <c:pt idx="365">
                  <c:v>0.10310000000000001</c:v>
                </c:pt>
                <c:pt idx="366">
                  <c:v>0.10310000000000001</c:v>
                </c:pt>
                <c:pt idx="367">
                  <c:v>0.1032</c:v>
                </c:pt>
                <c:pt idx="368">
                  <c:v>0.1038</c:v>
                </c:pt>
                <c:pt idx="369">
                  <c:v>0.1017</c:v>
                </c:pt>
                <c:pt idx="370">
                  <c:v>0.10249999999999999</c:v>
                </c:pt>
                <c:pt idx="371">
                  <c:v>0.1012</c:v>
                </c:pt>
                <c:pt idx="372">
                  <c:v>0.1011</c:v>
                </c:pt>
                <c:pt idx="373">
                  <c:v>0.1008</c:v>
                </c:pt>
                <c:pt idx="374">
                  <c:v>0.1013</c:v>
                </c:pt>
                <c:pt idx="375">
                  <c:v>0.1003</c:v>
                </c:pt>
                <c:pt idx="376">
                  <c:v>0.10050000000000001</c:v>
                </c:pt>
                <c:pt idx="377">
                  <c:v>0.10050000000000001</c:v>
                </c:pt>
                <c:pt idx="378">
                  <c:v>9.9600000000000008E-2</c:v>
                </c:pt>
                <c:pt idx="379">
                  <c:v>9.8599999999999993E-2</c:v>
                </c:pt>
                <c:pt idx="380">
                  <c:v>9.8699999999999996E-2</c:v>
                </c:pt>
                <c:pt idx="381">
                  <c:v>9.7799999999999998E-2</c:v>
                </c:pt>
                <c:pt idx="382">
                  <c:v>9.7200000000000009E-2</c:v>
                </c:pt>
                <c:pt idx="383">
                  <c:v>9.64E-2</c:v>
                </c:pt>
                <c:pt idx="384">
                  <c:v>9.5500000000000002E-2</c:v>
                </c:pt>
                <c:pt idx="385">
                  <c:v>9.5500000000000002E-2</c:v>
                </c:pt>
                <c:pt idx="386">
                  <c:v>9.5199999999999993E-2</c:v>
                </c:pt>
                <c:pt idx="387">
                  <c:v>9.5399999999999985E-2</c:v>
                </c:pt>
                <c:pt idx="388">
                  <c:v>9.6099999999999991E-2</c:v>
                </c:pt>
                <c:pt idx="389">
                  <c:v>9.4E-2</c:v>
                </c:pt>
                <c:pt idx="390">
                  <c:v>9.4499999999999987E-2</c:v>
                </c:pt>
                <c:pt idx="391">
                  <c:v>9.4399999999999998E-2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EF-4258-8F26-665F19E3B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040816"/>
        <c:axId val="362040256"/>
      </c:lineChart>
      <c:catAx>
        <c:axId val="360776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0776752"/>
        <c:crosses val="autoZero"/>
        <c:auto val="1"/>
        <c:lblAlgn val="ctr"/>
        <c:lblOffset val="100"/>
        <c:noMultiLvlLbl val="0"/>
      </c:catAx>
      <c:valAx>
        <c:axId val="360776752"/>
        <c:scaling>
          <c:orientation val="minMax"/>
          <c:min val="4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2225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0776192"/>
        <c:crosses val="autoZero"/>
        <c:crossBetween val="between"/>
        <c:majorUnit val="100"/>
      </c:valAx>
      <c:valAx>
        <c:axId val="362040256"/>
        <c:scaling>
          <c:orientation val="minMax"/>
          <c:max val="0.13"/>
          <c:min val="9.0000000000000024E-2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2040816"/>
        <c:crosses val="max"/>
        <c:crossBetween val="between"/>
        <c:majorUnit val="1.0000000000000002E-2"/>
      </c:valAx>
      <c:catAx>
        <c:axId val="362040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2040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37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A5-4582-AED7-D6F5550E7B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'LTN 010123'!$E$3:$E$391</c:f>
              <c:numCache>
                <c:formatCode>"R$"\ #,##0.00</c:formatCode>
                <c:ptCount val="389"/>
                <c:pt idx="0">
                  <c:v>345.49</c:v>
                </c:pt>
                <c:pt idx="1">
                  <c:v>351.27</c:v>
                </c:pt>
                <c:pt idx="2">
                  <c:v>349.41</c:v>
                </c:pt>
                <c:pt idx="3">
                  <c:v>359.92</c:v>
                </c:pt>
                <c:pt idx="4">
                  <c:v>360.99</c:v>
                </c:pt>
                <c:pt idx="5">
                  <c:v>367.04</c:v>
                </c:pt>
                <c:pt idx="6">
                  <c:v>361.2</c:v>
                </c:pt>
                <c:pt idx="7">
                  <c:v>365.07</c:v>
                </c:pt>
                <c:pt idx="8">
                  <c:v>359.7</c:v>
                </c:pt>
                <c:pt idx="9">
                  <c:v>360.34</c:v>
                </c:pt>
                <c:pt idx="10">
                  <c:v>361.41</c:v>
                </c:pt>
                <c:pt idx="11">
                  <c:v>356.53</c:v>
                </c:pt>
                <c:pt idx="12">
                  <c:v>358.01</c:v>
                </c:pt>
                <c:pt idx="13">
                  <c:v>359.07</c:v>
                </c:pt>
                <c:pt idx="14">
                  <c:v>358.86</c:v>
                </c:pt>
                <c:pt idx="15">
                  <c:v>362.9</c:v>
                </c:pt>
                <c:pt idx="16">
                  <c:v>362.47</c:v>
                </c:pt>
                <c:pt idx="17">
                  <c:v>365.69</c:v>
                </c:pt>
                <c:pt idx="18">
                  <c:v>371.56</c:v>
                </c:pt>
                <c:pt idx="19">
                  <c:v>366.33</c:v>
                </c:pt>
                <c:pt idx="20">
                  <c:v>370.24</c:v>
                </c:pt>
                <c:pt idx="21">
                  <c:v>365.9</c:v>
                </c:pt>
                <c:pt idx="22">
                  <c:v>365.04</c:v>
                </c:pt>
                <c:pt idx="23">
                  <c:v>367.41</c:v>
                </c:pt>
                <c:pt idx="24">
                  <c:v>371.31</c:v>
                </c:pt>
                <c:pt idx="25">
                  <c:v>375.26</c:v>
                </c:pt>
                <c:pt idx="26">
                  <c:v>393.18</c:v>
                </c:pt>
                <c:pt idx="27">
                  <c:v>392.7</c:v>
                </c:pt>
                <c:pt idx="28">
                  <c:v>387.6</c:v>
                </c:pt>
                <c:pt idx="29">
                  <c:v>398.28</c:v>
                </c:pt>
                <c:pt idx="30">
                  <c:v>399.44</c:v>
                </c:pt>
                <c:pt idx="31">
                  <c:v>400.6</c:v>
                </c:pt>
                <c:pt idx="32">
                  <c:v>403.19</c:v>
                </c:pt>
                <c:pt idx="33">
                  <c:v>396.08</c:v>
                </c:pt>
                <c:pt idx="34">
                  <c:v>387.3</c:v>
                </c:pt>
                <c:pt idx="35">
                  <c:v>401.7</c:v>
                </c:pt>
                <c:pt idx="36">
                  <c:v>407.65</c:v>
                </c:pt>
                <c:pt idx="37">
                  <c:v>408.35</c:v>
                </c:pt>
                <c:pt idx="38">
                  <c:v>412.21</c:v>
                </c:pt>
                <c:pt idx="39">
                  <c:v>418.82</c:v>
                </c:pt>
                <c:pt idx="40">
                  <c:v>408.75</c:v>
                </c:pt>
                <c:pt idx="41">
                  <c:v>414.07</c:v>
                </c:pt>
                <c:pt idx="42">
                  <c:v>416.01</c:v>
                </c:pt>
                <c:pt idx="43">
                  <c:v>422.42</c:v>
                </c:pt>
                <c:pt idx="44">
                  <c:v>417.92</c:v>
                </c:pt>
                <c:pt idx="45">
                  <c:v>413.23</c:v>
                </c:pt>
                <c:pt idx="46">
                  <c:v>418.1</c:v>
                </c:pt>
                <c:pt idx="47">
                  <c:v>411.71</c:v>
                </c:pt>
                <c:pt idx="48">
                  <c:v>411.45</c:v>
                </c:pt>
                <c:pt idx="49">
                  <c:v>408.05</c:v>
                </c:pt>
                <c:pt idx="50">
                  <c:v>414.06</c:v>
                </c:pt>
                <c:pt idx="51">
                  <c:v>417.45</c:v>
                </c:pt>
                <c:pt idx="52">
                  <c:v>422.61</c:v>
                </c:pt>
                <c:pt idx="53">
                  <c:v>426.08</c:v>
                </c:pt>
                <c:pt idx="54">
                  <c:v>434.67</c:v>
                </c:pt>
                <c:pt idx="55">
                  <c:v>437.46</c:v>
                </c:pt>
                <c:pt idx="56">
                  <c:v>440.78</c:v>
                </c:pt>
                <c:pt idx="57">
                  <c:v>441.78</c:v>
                </c:pt>
                <c:pt idx="58">
                  <c:v>440.69</c:v>
                </c:pt>
                <c:pt idx="59">
                  <c:v>440.65</c:v>
                </c:pt>
                <c:pt idx="60">
                  <c:v>439.82</c:v>
                </c:pt>
                <c:pt idx="61">
                  <c:v>443.94</c:v>
                </c:pt>
                <c:pt idx="62">
                  <c:v>444.68</c:v>
                </c:pt>
                <c:pt idx="63">
                  <c:v>450.7</c:v>
                </c:pt>
                <c:pt idx="64">
                  <c:v>446.69</c:v>
                </c:pt>
                <c:pt idx="65">
                  <c:v>455.14</c:v>
                </c:pt>
                <c:pt idx="66">
                  <c:v>453.48</c:v>
                </c:pt>
                <c:pt idx="67">
                  <c:v>453.43</c:v>
                </c:pt>
                <c:pt idx="68">
                  <c:v>449.39</c:v>
                </c:pt>
                <c:pt idx="69">
                  <c:v>451.99</c:v>
                </c:pt>
                <c:pt idx="70">
                  <c:v>450.88</c:v>
                </c:pt>
                <c:pt idx="71">
                  <c:v>447.93</c:v>
                </c:pt>
                <c:pt idx="72">
                  <c:v>460.69</c:v>
                </c:pt>
                <c:pt idx="73">
                  <c:v>459.82</c:v>
                </c:pt>
                <c:pt idx="74">
                  <c:v>463.56</c:v>
                </c:pt>
                <c:pt idx="75">
                  <c:v>462.41</c:v>
                </c:pt>
                <c:pt idx="76">
                  <c:v>460.19</c:v>
                </c:pt>
                <c:pt idx="77">
                  <c:v>457.45</c:v>
                </c:pt>
                <c:pt idx="78">
                  <c:v>450.23</c:v>
                </c:pt>
                <c:pt idx="79">
                  <c:v>452.82</c:v>
                </c:pt>
                <c:pt idx="80">
                  <c:v>451.72</c:v>
                </c:pt>
                <c:pt idx="81">
                  <c:v>450.62</c:v>
                </c:pt>
                <c:pt idx="82">
                  <c:v>450.31</c:v>
                </c:pt>
                <c:pt idx="83">
                  <c:v>447.91</c:v>
                </c:pt>
                <c:pt idx="84">
                  <c:v>443.99</c:v>
                </c:pt>
                <c:pt idx="85">
                  <c:v>448.35</c:v>
                </c:pt>
                <c:pt idx="86">
                  <c:v>445.97</c:v>
                </c:pt>
                <c:pt idx="87">
                  <c:v>448</c:v>
                </c:pt>
                <c:pt idx="88">
                  <c:v>451.87</c:v>
                </c:pt>
                <c:pt idx="89">
                  <c:v>458.44</c:v>
                </c:pt>
                <c:pt idx="90">
                  <c:v>461.86</c:v>
                </c:pt>
                <c:pt idx="91">
                  <c:v>459.67</c:v>
                </c:pt>
                <c:pt idx="92">
                  <c:v>462.3</c:v>
                </c:pt>
                <c:pt idx="93">
                  <c:v>460.91</c:v>
                </c:pt>
                <c:pt idx="94">
                  <c:v>455.02</c:v>
                </c:pt>
                <c:pt idx="95">
                  <c:v>452.35</c:v>
                </c:pt>
                <c:pt idx="96">
                  <c:v>452.83</c:v>
                </c:pt>
                <c:pt idx="97">
                  <c:v>451.75</c:v>
                </c:pt>
                <c:pt idx="98">
                  <c:v>451.18</c:v>
                </c:pt>
                <c:pt idx="99">
                  <c:v>454.01</c:v>
                </c:pt>
                <c:pt idx="100">
                  <c:v>455.28</c:v>
                </c:pt>
                <c:pt idx="101">
                  <c:v>458.92</c:v>
                </c:pt>
                <c:pt idx="102">
                  <c:v>459.14</c:v>
                </c:pt>
                <c:pt idx="103">
                  <c:v>459.09</c:v>
                </c:pt>
                <c:pt idx="104">
                  <c:v>461.17</c:v>
                </c:pt>
                <c:pt idx="105">
                  <c:v>467</c:v>
                </c:pt>
                <c:pt idx="106">
                  <c:v>472.37</c:v>
                </c:pt>
                <c:pt idx="107">
                  <c:v>469.6</c:v>
                </c:pt>
                <c:pt idx="108">
                  <c:v>471.71</c:v>
                </c:pt>
                <c:pt idx="109">
                  <c:v>469.76</c:v>
                </c:pt>
                <c:pt idx="110">
                  <c:v>472.69</c:v>
                </c:pt>
                <c:pt idx="111">
                  <c:v>469.66</c:v>
                </c:pt>
                <c:pt idx="112">
                  <c:v>467.72</c:v>
                </c:pt>
                <c:pt idx="113">
                  <c:v>469.01</c:v>
                </c:pt>
                <c:pt idx="114">
                  <c:v>476.02</c:v>
                </c:pt>
                <c:pt idx="115">
                  <c:v>477.6</c:v>
                </c:pt>
                <c:pt idx="116">
                  <c:v>474.54</c:v>
                </c:pt>
                <c:pt idx="117">
                  <c:v>476.39</c:v>
                </c:pt>
                <c:pt idx="118">
                  <c:v>478.53</c:v>
                </c:pt>
                <c:pt idx="119">
                  <c:v>479.57</c:v>
                </c:pt>
                <c:pt idx="120">
                  <c:v>480.61</c:v>
                </c:pt>
                <c:pt idx="121">
                  <c:v>479.18</c:v>
                </c:pt>
                <c:pt idx="122">
                  <c:v>481.88</c:v>
                </c:pt>
                <c:pt idx="123">
                  <c:v>481.54</c:v>
                </c:pt>
                <c:pt idx="124">
                  <c:v>479.01</c:v>
                </c:pt>
                <c:pt idx="125">
                  <c:v>477.59</c:v>
                </c:pt>
                <c:pt idx="126">
                  <c:v>479.73</c:v>
                </c:pt>
                <c:pt idx="127">
                  <c:v>479.94</c:v>
                </c:pt>
                <c:pt idx="128">
                  <c:v>479.89</c:v>
                </c:pt>
                <c:pt idx="129">
                  <c:v>482.85</c:v>
                </c:pt>
                <c:pt idx="130">
                  <c:v>484.17</c:v>
                </c:pt>
                <c:pt idx="131">
                  <c:v>480.55</c:v>
                </c:pt>
                <c:pt idx="132">
                  <c:v>479.95</c:v>
                </c:pt>
                <c:pt idx="133">
                  <c:v>482.9</c:v>
                </c:pt>
                <c:pt idx="134">
                  <c:v>485.87</c:v>
                </c:pt>
                <c:pt idx="135" formatCode="#,##0.00">
                  <c:v>483.61</c:v>
                </c:pt>
                <c:pt idx="136" formatCode="#,##0.00">
                  <c:v>486.86</c:v>
                </c:pt>
                <c:pt idx="137" formatCode="#,##0.00">
                  <c:v>486.81</c:v>
                </c:pt>
                <c:pt idx="138" formatCode="#,##0.00">
                  <c:v>486.47</c:v>
                </c:pt>
                <c:pt idx="139" formatCode="#,##0.00">
                  <c:v>486.14</c:v>
                </c:pt>
                <c:pt idx="140" formatCode="#,##0.00">
                  <c:v>488.02</c:v>
                </c:pt>
                <c:pt idx="141" formatCode="#,##0.00">
                  <c:v>489.06</c:v>
                </c:pt>
                <c:pt idx="142" formatCode="#,##0.00">
                  <c:v>488.18</c:v>
                </c:pt>
                <c:pt idx="143" formatCode="#,##0.00">
                  <c:v>486.47</c:v>
                </c:pt>
                <c:pt idx="144" formatCode="#,##0.00">
                  <c:v>488.62</c:v>
                </c:pt>
                <c:pt idx="145" formatCode="#,##0.00">
                  <c:v>486.85</c:v>
                </c:pt>
                <c:pt idx="146" formatCode="#,##0.00">
                  <c:v>485.7</c:v>
                </c:pt>
                <c:pt idx="147" formatCode="#,##0.00">
                  <c:v>485.92</c:v>
                </c:pt>
                <c:pt idx="148" formatCode="#,##0.00">
                  <c:v>479.9</c:v>
                </c:pt>
                <c:pt idx="149" formatCode="#,##0.00">
                  <c:v>483.64</c:v>
                </c:pt>
                <c:pt idx="150" formatCode="#,##0.00">
                  <c:v>481.15</c:v>
                </c:pt>
                <c:pt idx="151" formatCode="#,##0.00">
                  <c:v>484.89</c:v>
                </c:pt>
                <c:pt idx="152" formatCode="#,##0.00">
                  <c:v>487.03</c:v>
                </c:pt>
                <c:pt idx="153" formatCode="#,##0.00">
                  <c:v>488.89</c:v>
                </c:pt>
                <c:pt idx="154" formatCode="#,##0.00">
                  <c:v>487.74</c:v>
                </c:pt>
                <c:pt idx="155" formatCode="#,##0.00">
                  <c:v>489.06</c:v>
                </c:pt>
                <c:pt idx="156" formatCode="#,##0.00">
                  <c:v>487.91</c:v>
                </c:pt>
                <c:pt idx="157" formatCode="#,##0.00">
                  <c:v>482.16</c:v>
                </c:pt>
                <c:pt idx="158" formatCode="#,##0.00">
                  <c:v>485.09</c:v>
                </c:pt>
                <c:pt idx="159" formatCode="#,##0.00">
                  <c:v>477.79</c:v>
                </c:pt>
                <c:pt idx="160" formatCode="#,##0.00">
                  <c:v>478.81</c:v>
                </c:pt>
                <c:pt idx="161" formatCode="#,##0.00">
                  <c:v>481.44</c:v>
                </c:pt>
                <c:pt idx="162" formatCode="#,##0.00">
                  <c:v>482.74</c:v>
                </c:pt>
                <c:pt idx="163" formatCode="#,##0.00">
                  <c:v>483.23</c:v>
                </c:pt>
                <c:pt idx="164" formatCode="#,##0.00">
                  <c:v>483.72</c:v>
                </c:pt>
                <c:pt idx="165" formatCode="#,##0.00">
                  <c:v>489.36</c:v>
                </c:pt>
                <c:pt idx="166" formatCode="#,##0.00">
                  <c:v>494.79</c:v>
                </c:pt>
                <c:pt idx="167" formatCode="#,##0.00">
                  <c:v>495.01</c:v>
                </c:pt>
                <c:pt idx="168" formatCode="#,##0.00">
                  <c:v>494.13</c:v>
                </c:pt>
                <c:pt idx="169" formatCode="#,##0.00">
                  <c:v>498.5</c:v>
                </c:pt>
                <c:pt idx="170" formatCode="#,##0.00">
                  <c:v>501.22</c:v>
                </c:pt>
                <c:pt idx="171" formatCode="#,##0.00">
                  <c:v>499.22</c:v>
                </c:pt>
                <c:pt idx="172" formatCode="#,##0.00">
                  <c:v>501.11</c:v>
                </c:pt>
                <c:pt idx="173" formatCode="#,##0.00">
                  <c:v>506.65</c:v>
                </c:pt>
                <c:pt idx="174" formatCode="#,##0.00">
                  <c:v>503.5</c:v>
                </c:pt>
                <c:pt idx="175" formatCode="#,##0.00">
                  <c:v>507.66</c:v>
                </c:pt>
                <c:pt idx="176" formatCode="#,##0.00">
                  <c:v>507.6</c:v>
                </c:pt>
                <c:pt idx="177" formatCode="#,##0.00">
                  <c:v>509.51</c:v>
                </c:pt>
                <c:pt idx="178" formatCode="#,##0.00">
                  <c:v>511.43</c:v>
                </c:pt>
                <c:pt idx="179" formatCode="#,##0.00">
                  <c:v>510.52</c:v>
                </c:pt>
                <c:pt idx="180" formatCode="#,##0.00">
                  <c:v>510.46</c:v>
                </c:pt>
                <c:pt idx="181" formatCode="#,##0.00">
                  <c:v>510.11</c:v>
                </c:pt>
                <c:pt idx="182" formatCode="#,##0.00">
                  <c:v>512.03</c:v>
                </c:pt>
                <c:pt idx="183" formatCode="#,##0.00">
                  <c:v>513.95000000000005</c:v>
                </c:pt>
                <c:pt idx="184" formatCode="#,##0.00">
                  <c:v>517.32000000000005</c:v>
                </c:pt>
                <c:pt idx="185" formatCode="#,##0.00">
                  <c:v>518.97</c:v>
                </c:pt>
                <c:pt idx="186" formatCode="#,##0.00">
                  <c:v>515.17999999999995</c:v>
                </c:pt>
                <c:pt idx="187" formatCode="#,##0.00">
                  <c:v>519.41</c:v>
                </c:pt>
                <c:pt idx="188" formatCode="#,##0.00">
                  <c:v>517.62</c:v>
                </c:pt>
                <c:pt idx="189" formatCode="#,##0.00">
                  <c:v>514.71</c:v>
                </c:pt>
                <c:pt idx="190" formatCode="#,##0.00">
                  <c:v>512.66</c:v>
                </c:pt>
                <c:pt idx="191" formatCode="#,##0.00">
                  <c:v>512.6</c:v>
                </c:pt>
                <c:pt idx="192" formatCode="#,##0.00">
                  <c:v>513.11</c:v>
                </c:pt>
                <c:pt idx="193" formatCode="#,##0.00">
                  <c:v>509.67</c:v>
                </c:pt>
                <c:pt idx="194" formatCode="#,##0.00">
                  <c:v>507.66</c:v>
                </c:pt>
                <c:pt idx="195" formatCode="#,##0.00">
                  <c:v>510.68</c:v>
                </c:pt>
                <c:pt idx="196" formatCode="#,##0.00">
                  <c:v>514.55999999999995</c:v>
                </c:pt>
                <c:pt idx="197" formatCode="#,##0.00">
                  <c:v>511.4</c:v>
                </c:pt>
                <c:pt idx="198" formatCode="#,##0.00">
                  <c:v>509.67</c:v>
                </c:pt>
                <c:pt idx="199" formatCode="#,##0.00">
                  <c:v>488.67</c:v>
                </c:pt>
                <c:pt idx="200" formatCode="#,##0.00">
                  <c:v>484.41</c:v>
                </c:pt>
                <c:pt idx="201" formatCode="#,##0.00">
                  <c:v>488.33</c:v>
                </c:pt>
                <c:pt idx="202" formatCode="#,##0.00">
                  <c:v>494.15</c:v>
                </c:pt>
                <c:pt idx="203" formatCode="#,##0.00">
                  <c:v>491.97</c:v>
                </c:pt>
                <c:pt idx="204" formatCode="#,##0.00">
                  <c:v>491.93</c:v>
                </c:pt>
                <c:pt idx="205" formatCode="#,##0.00">
                  <c:v>499.96</c:v>
                </c:pt>
                <c:pt idx="206" formatCode="#,##0.00">
                  <c:v>500.19</c:v>
                </c:pt>
                <c:pt idx="207" formatCode="#,##0.00">
                  <c:v>500.41</c:v>
                </c:pt>
                <c:pt idx="208" formatCode="#,##0.00">
                  <c:v>493.38</c:v>
                </c:pt>
                <c:pt idx="209" formatCode="#,##0.00">
                  <c:v>493.61</c:v>
                </c:pt>
                <c:pt idx="210" formatCode="#,##0.00">
                  <c:v>497.85</c:v>
                </c:pt>
                <c:pt idx="211" formatCode="#,##0.00">
                  <c:v>499.16</c:v>
                </c:pt>
                <c:pt idx="212" formatCode="#,##0.00">
                  <c:v>502.36</c:v>
                </c:pt>
                <c:pt idx="213" formatCode="#,##0.00">
                  <c:v>484.51</c:v>
                </c:pt>
                <c:pt idx="214" formatCode="#,##0.00">
                  <c:v>489.72</c:v>
                </c:pt>
                <c:pt idx="215" formatCode="#,##0.00">
                  <c:v>491.53</c:v>
                </c:pt>
                <c:pt idx="216" formatCode="#,##0.00">
                  <c:v>497.34</c:v>
                </c:pt>
                <c:pt idx="217" formatCode="#,##0.00">
                  <c:v>500.52</c:v>
                </c:pt>
                <c:pt idx="218" formatCode="#,##0.00">
                  <c:v>505.62</c:v>
                </c:pt>
                <c:pt idx="219" formatCode="#,##0.00">
                  <c:v>499.1</c:v>
                </c:pt>
                <c:pt idx="220" formatCode="#,##0.00">
                  <c:v>500.67</c:v>
                </c:pt>
                <c:pt idx="221" formatCode="#,##0.00">
                  <c:v>498.21</c:v>
                </c:pt>
                <c:pt idx="222" formatCode="#,##0.00">
                  <c:v>494.98</c:v>
                </c:pt>
                <c:pt idx="223" formatCode="#,##0.00">
                  <c:v>499.21</c:v>
                </c:pt>
                <c:pt idx="224" formatCode="#,##0.00">
                  <c:v>499.17</c:v>
                </c:pt>
                <c:pt idx="225" formatCode="#,##0.00">
                  <c:v>502.88</c:v>
                </c:pt>
                <c:pt idx="226" formatCode="#,##0.00">
                  <c:v>506.9</c:v>
                </c:pt>
                <c:pt idx="227" formatCode="#,##0.00">
                  <c:v>509.03</c:v>
                </c:pt>
                <c:pt idx="228" formatCode="#,##0.00">
                  <c:v>514.19000000000005</c:v>
                </c:pt>
                <c:pt idx="229" formatCode="#,##0.00">
                  <c:v>513.87</c:v>
                </c:pt>
                <c:pt idx="230" formatCode="#,##0.00">
                  <c:v>516.03</c:v>
                </c:pt>
                <c:pt idx="231" formatCode="#,##0.00">
                  <c:v>515.41999999999996</c:v>
                </c:pt>
                <c:pt idx="232" formatCode="#,##0.00">
                  <c:v>517.49</c:v>
                </c:pt>
                <c:pt idx="233" formatCode="#,##0.00">
                  <c:v>521.32000000000005</c:v>
                </c:pt>
                <c:pt idx="234" formatCode="#,##0.00">
                  <c:v>522.38</c:v>
                </c:pt>
                <c:pt idx="235" formatCode="#,##0.00">
                  <c:v>519.27</c:v>
                </c:pt>
                <c:pt idx="236" formatCode="#,##0.00">
                  <c:v>521.44000000000005</c:v>
                </c:pt>
                <c:pt idx="237" formatCode="#,##0.00">
                  <c:v>521.39</c:v>
                </c:pt>
                <c:pt idx="238" formatCode="#,##0.00">
                  <c:v>523.29</c:v>
                </c:pt>
                <c:pt idx="239" formatCode="#,##0.00">
                  <c:v>524.63</c:v>
                </c:pt>
                <c:pt idx="240" formatCode="#,##0.00">
                  <c:v>533.32000000000005</c:v>
                </c:pt>
                <c:pt idx="241" formatCode="#,##0.00">
                  <c:v>533.26</c:v>
                </c:pt>
                <c:pt idx="242" formatCode="#,##0.00">
                  <c:v>532.91999999999996</c:v>
                </c:pt>
                <c:pt idx="243" formatCode="#,##0.00">
                  <c:v>535.99</c:v>
                </c:pt>
                <c:pt idx="244" formatCode="#,##0.00">
                  <c:v>534.79</c:v>
                </c:pt>
                <c:pt idx="245" formatCode="#,##0.00">
                  <c:v>535.29999999999995</c:v>
                </c:pt>
                <c:pt idx="246" formatCode="#,##0.00">
                  <c:v>539.24</c:v>
                </c:pt>
                <c:pt idx="247" formatCode="#,##0.00">
                  <c:v>540.62</c:v>
                </c:pt>
                <c:pt idx="248" formatCode="#,##0.00">
                  <c:v>542.79</c:v>
                </c:pt>
                <c:pt idx="249" formatCode="#,##0.00">
                  <c:v>540.41999999999996</c:v>
                </c:pt>
                <c:pt idx="250" formatCode="#,##0.00">
                  <c:v>538.92999999999995</c:v>
                </c:pt>
                <c:pt idx="251" formatCode="#,##0.00">
                  <c:v>539.72</c:v>
                </c:pt>
                <c:pt idx="252" formatCode="#,##0.00">
                  <c:v>540.24</c:v>
                </c:pt>
                <c:pt idx="253" formatCode="#,##0.00">
                  <c:v>540.46</c:v>
                </c:pt>
                <c:pt idx="254" formatCode="#,##0.00">
                  <c:v>541.83000000000004</c:v>
                </c:pt>
                <c:pt idx="255" formatCode="#,##0.00">
                  <c:v>544.07000000000005</c:v>
                </c:pt>
                <c:pt idx="256" formatCode="#,##0.00">
                  <c:v>548.04999999999995</c:v>
                </c:pt>
                <c:pt idx="257" formatCode="#,##0.00">
                  <c:v>547.69000000000005</c:v>
                </c:pt>
                <c:pt idx="258" formatCode="#,##0.00">
                  <c:v>553.09</c:v>
                </c:pt>
                <c:pt idx="259" formatCode="#,##0.00">
                  <c:v>555.66</c:v>
                </c:pt>
                <c:pt idx="260" formatCode="#,##0.00">
                  <c:v>556.17999999999995</c:v>
                </c:pt>
                <c:pt idx="261" formatCode="#,##0.00">
                  <c:v>557.58000000000004</c:v>
                </c:pt>
                <c:pt idx="262" formatCode="#,##0.00">
                  <c:v>556.62</c:v>
                </c:pt>
                <c:pt idx="263" formatCode="#,##0.00">
                  <c:v>556.54999999999995</c:v>
                </c:pt>
                <c:pt idx="264" formatCode="#,##0.00">
                  <c:v>553.84</c:v>
                </c:pt>
                <c:pt idx="265" formatCode="#,##0.00">
                  <c:v>556.11</c:v>
                </c:pt>
                <c:pt idx="266" formatCode="#,##0.00">
                  <c:v>557.51</c:v>
                </c:pt>
                <c:pt idx="267" formatCode="#,##0.00">
                  <c:v>559.79</c:v>
                </c:pt>
                <c:pt idx="268" formatCode="#,##0.00">
                  <c:v>562.37</c:v>
                </c:pt>
                <c:pt idx="269" formatCode="#,##0.00">
                  <c:v>562.89</c:v>
                </c:pt>
                <c:pt idx="270" formatCode="#,##0.00">
                  <c:v>562.52</c:v>
                </c:pt>
                <c:pt idx="271" formatCode="#,##0.00">
                  <c:v>565.11</c:v>
                </c:pt>
                <c:pt idx="272" formatCode="#,##0.00">
                  <c:v>561.19000000000005</c:v>
                </c:pt>
                <c:pt idx="273" formatCode="#,##0.00">
                  <c:v>565.85</c:v>
                </c:pt>
                <c:pt idx="274" formatCode="#,##0.00">
                  <c:v>565.78</c:v>
                </c:pt>
                <c:pt idx="275" formatCode="#,##0.00">
                  <c:v>564.22</c:v>
                </c:pt>
                <c:pt idx="276" formatCode="#,##0.00">
                  <c:v>560.32000000000005</c:v>
                </c:pt>
                <c:pt idx="277" formatCode="#,##0.00">
                  <c:v>562.59</c:v>
                </c:pt>
                <c:pt idx="278" formatCode="#,##0.00">
                  <c:v>566.36</c:v>
                </c:pt>
                <c:pt idx="279" formatCode="#,##0.00">
                  <c:v>565.1</c:v>
                </c:pt>
                <c:pt idx="280" formatCode="#,##0.00">
                  <c:v>561.21</c:v>
                </c:pt>
                <c:pt idx="281" formatCode="#,##0.00">
                  <c:v>565.25</c:v>
                </c:pt>
                <c:pt idx="282" formatCode="#,##0.00">
                  <c:v>564.88</c:v>
                </c:pt>
                <c:pt idx="283" formatCode="#,##0.00">
                  <c:v>565.99</c:v>
                </c:pt>
                <c:pt idx="284" formatCode="#,##0.00">
                  <c:v>567.99</c:v>
                </c:pt>
                <c:pt idx="285" formatCode="#,##0.00">
                  <c:v>565.54999999999995</c:v>
                </c:pt>
                <c:pt idx="286" formatCode="#,##0.00">
                  <c:v>563.72</c:v>
                </c:pt>
                <c:pt idx="287" formatCode="#,##0.00">
                  <c:v>567.47</c:v>
                </c:pt>
                <c:pt idx="288" formatCode="#,##0.00">
                  <c:v>570.95000000000005</c:v>
                </c:pt>
                <c:pt idx="289" formatCode="#,##0.00">
                  <c:v>572.05999999999995</c:v>
                </c:pt>
                <c:pt idx="290" formatCode="#,##0.00">
                  <c:v>571.69000000000005</c:v>
                </c:pt>
                <c:pt idx="291" formatCode="#,##0.00">
                  <c:v>571.61</c:v>
                </c:pt>
                <c:pt idx="292" formatCode="#,##0.00">
                  <c:v>571.54</c:v>
                </c:pt>
                <c:pt idx="293" formatCode="#,##0.00">
                  <c:v>573.54</c:v>
                </c:pt>
                <c:pt idx="294" formatCode="#,##0.00">
                  <c:v>573.47</c:v>
                </c:pt>
                <c:pt idx="295" formatCode="#,##0.00">
                  <c:v>576.66999999999996</c:v>
                </c:pt>
                <c:pt idx="296" formatCode="#,##0.00">
                  <c:v>572.72</c:v>
                </c:pt>
                <c:pt idx="297" formatCode="#,##0.00">
                  <c:v>570.87</c:v>
                </c:pt>
                <c:pt idx="298" formatCode="#,##0.00">
                  <c:v>574.65</c:v>
                </c:pt>
                <c:pt idx="299" formatCode="#,##0.00">
                  <c:v>577.25</c:v>
                </c:pt>
                <c:pt idx="300" formatCode="#,##0.00">
                  <c:v>574.20000000000005</c:v>
                </c:pt>
                <c:pt idx="301" formatCode="#,##0.00">
                  <c:v>572.65</c:v>
                </c:pt>
                <c:pt idx="302" formatCode="#,##0.00">
                  <c:v>573.16999999999996</c:v>
                </c:pt>
                <c:pt idx="303" formatCode="#,##0.00">
                  <c:v>574.57000000000005</c:v>
                </c:pt>
                <c:pt idx="304" formatCode="#,##0.00">
                  <c:v>573.32000000000005</c:v>
                </c:pt>
                <c:pt idx="305" formatCode="#,##0.00">
                  <c:v>572.95000000000005</c:v>
                </c:pt>
                <c:pt idx="306" formatCode="#,##0.00">
                  <c:v>574.05999999999995</c:v>
                </c:pt>
                <c:pt idx="307" formatCode="#,##0.00">
                  <c:v>570.47</c:v>
                </c:pt>
                <c:pt idx="308" formatCode="#,##0.00">
                  <c:v>566.61</c:v>
                </c:pt>
                <c:pt idx="309" formatCode="#,##0.00">
                  <c:v>570.33000000000004</c:v>
                </c:pt>
                <c:pt idx="310" formatCode="#,##0.00">
                  <c:v>567.94000000000005</c:v>
                </c:pt>
                <c:pt idx="311" formatCode="#,##0.00">
                  <c:v>570.78</c:v>
                </c:pt>
                <c:pt idx="312" formatCode="#,##0.00">
                  <c:v>573.92999999999995</c:v>
                </c:pt>
                <c:pt idx="313" formatCode="#,##0.00">
                  <c:v>570.94000000000005</c:v>
                </c:pt>
                <c:pt idx="314" formatCode="#,##0.00">
                  <c:v>570.87</c:v>
                </c:pt>
                <c:pt idx="315" formatCode="#,##0.00">
                  <c:v>572.85</c:v>
                </c:pt>
                <c:pt idx="316" formatCode="#,##0.00">
                  <c:v>574.83000000000004</c:v>
                </c:pt>
                <c:pt idx="317" formatCode="#,##0.00">
                  <c:v>577.11</c:v>
                </c:pt>
                <c:pt idx="318" formatCode="#,##0.00">
                  <c:v>578.22</c:v>
                </c:pt>
                <c:pt idx="319" formatCode="#,##0.00">
                  <c:v>579.62</c:v>
                </c:pt>
                <c:pt idx="320" formatCode="#,##0.00">
                  <c:v>581.32000000000005</c:v>
                </c:pt>
                <c:pt idx="321" formatCode="#,##0.00">
                  <c:v>582.42999999999995</c:v>
                </c:pt>
                <c:pt idx="322" formatCode="#,##0.00">
                  <c:v>585.33000000000004</c:v>
                </c:pt>
                <c:pt idx="323" formatCode="#,##0.00">
                  <c:v>533.36</c:v>
                </c:pt>
                <c:pt idx="324" formatCode="#,##0.00">
                  <c:v>531.47</c:v>
                </c:pt>
                <c:pt idx="325" formatCode="#,##0.00">
                  <c:v>534.37</c:v>
                </c:pt>
                <c:pt idx="326" formatCode="#,##0.00">
                  <c:v>534.87</c:v>
                </c:pt>
                <c:pt idx="327" formatCode="#,##0.00">
                  <c:v>548.94000000000005</c:v>
                </c:pt>
                <c:pt idx="328" formatCode="#,##0.00">
                  <c:v>554.99</c:v>
                </c:pt>
                <c:pt idx="329" formatCode="#,##0.00">
                  <c:v>557.74</c:v>
                </c:pt>
                <c:pt idx="330" formatCode="#,##0.00">
                  <c:v>556.29</c:v>
                </c:pt>
                <c:pt idx="331" formatCode="#,##0.00">
                  <c:v>561.29</c:v>
                </c:pt>
                <c:pt idx="332" formatCode="#,##0.00">
                  <c:v>562.37</c:v>
                </c:pt>
                <c:pt idx="333" formatCode="#,##0.00">
                  <c:v>562.88</c:v>
                </c:pt>
                <c:pt idx="334" formatCode="#,##0.00">
                  <c:v>560.86</c:v>
                </c:pt>
                <c:pt idx="335" formatCode="#,##0.00">
                  <c:v>557.17999999999995</c:v>
                </c:pt>
                <c:pt idx="336" formatCode="#,##0.00">
                  <c:v>559.36</c:v>
                </c:pt>
                <c:pt idx="337" formatCode="#,##0.00">
                  <c:v>562.4</c:v>
                </c:pt>
                <c:pt idx="338" formatCode="#,##0.00">
                  <c:v>558.42999999999995</c:v>
                </c:pt>
                <c:pt idx="339" formatCode="#,##0.00">
                  <c:v>561.74</c:v>
                </c:pt>
                <c:pt idx="340" formatCode="#,##0.00">
                  <c:v>565.05999999999995</c:v>
                </c:pt>
                <c:pt idx="341" formatCode="#,##0.00">
                  <c:v>567.84</c:v>
                </c:pt>
                <c:pt idx="342" formatCode="#,##0.00">
                  <c:v>564.4</c:v>
                </c:pt>
                <c:pt idx="343" formatCode="#,##0.00">
                  <c:v>572.79</c:v>
                </c:pt>
                <c:pt idx="344" formatCode="#,##0.00">
                  <c:v>576.75</c:v>
                </c:pt>
                <c:pt idx="345" formatCode="#,##0.00">
                  <c:v>574.11</c:v>
                </c:pt>
                <c:pt idx="346" formatCode="#,##0.00">
                  <c:v>572.05999999999995</c:v>
                </c:pt>
                <c:pt idx="347" formatCode="#,##0.00">
                  <c:v>569.45000000000005</c:v>
                </c:pt>
                <c:pt idx="348" formatCode="#,##0.00">
                  <c:v>569.4</c:v>
                </c:pt>
                <c:pt idx="349" formatCode="#,##0.00">
                  <c:v>569.91999999999996</c:v>
                </c:pt>
                <c:pt idx="350" formatCode="#,##0.00">
                  <c:v>567.33000000000004</c:v>
                </c:pt>
                <c:pt idx="351" formatCode="#,##0.00">
                  <c:v>574.91999999999996</c:v>
                </c:pt>
                <c:pt idx="352" formatCode="#,##0.00">
                  <c:v>572.88</c:v>
                </c:pt>
                <c:pt idx="353" formatCode="#,##0.00">
                  <c:v>576.24</c:v>
                </c:pt>
                <c:pt idx="354" formatCode="#,##0.00">
                  <c:v>577.04</c:v>
                </c:pt>
                <c:pt idx="355" formatCode="#,##0.00">
                  <c:v>576.98</c:v>
                </c:pt>
                <c:pt idx="356" formatCode="#,##0.00">
                  <c:v>575.5</c:v>
                </c:pt>
                <c:pt idx="357" formatCode="#,##0.00">
                  <c:v>578.01</c:v>
                </c:pt>
                <c:pt idx="358" formatCode="#,##0.00">
                  <c:v>577.96</c:v>
                </c:pt>
                <c:pt idx="359" formatCode="#,##0.00">
                  <c:v>578.76</c:v>
                </c:pt>
                <c:pt idx="360" formatCode="#,##0.00">
                  <c:v>581.55999999999995</c:v>
                </c:pt>
                <c:pt idx="361" formatCode="#,##0.00">
                  <c:v>585.54</c:v>
                </c:pt>
                <c:pt idx="362" formatCode="#,##0.00">
                  <c:v>585.76</c:v>
                </c:pt>
                <c:pt idx="363" formatCode="#,##0.00">
                  <c:v>588.6</c:v>
                </c:pt>
                <c:pt idx="364" formatCode="#,##0.00">
                  <c:v>589.99</c:v>
                </c:pt>
                <c:pt idx="365" formatCode="#,##0.00">
                  <c:v>592.84</c:v>
                </c:pt>
                <c:pt idx="366" formatCode="#,##0.00">
                  <c:v>595.12</c:v>
                </c:pt>
                <c:pt idx="367" formatCode="#,##0.00">
                  <c:v>595.92999999999995</c:v>
                </c:pt>
                <c:pt idx="368" formatCode="#,##0.00">
                  <c:v>596.15</c:v>
                </c:pt>
                <c:pt idx="369" formatCode="#,##0.00">
                  <c:v>595.79</c:v>
                </c:pt>
                <c:pt idx="370" formatCode="#,##0.00">
                  <c:v>593.97</c:v>
                </c:pt>
                <c:pt idx="371" formatCode="#,##0.00">
                  <c:v>599.17999999999995</c:v>
                </c:pt>
                <c:pt idx="372" formatCode="#,##0.00">
                  <c:v>597.64</c:v>
                </c:pt>
                <c:pt idx="373" formatCode="#,##0.00">
                  <c:v>597.28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B-43BC-96E8-75971E2D5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178288"/>
        <c:axId val="362178848"/>
      </c:lineChart>
      <c:lineChart>
        <c:grouping val="standard"/>
        <c:varyColors val="0"/>
        <c:ser>
          <c:idx val="1"/>
          <c:order val="1"/>
          <c:tx>
            <c:v>Tx. Venda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37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A5-4582-AED7-D6F5550E7B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'LTN 010123'!$C$3:$C$391</c:f>
              <c:numCache>
                <c:formatCode>0.00%</c:formatCode>
                <c:ptCount val="389"/>
                <c:pt idx="0">
                  <c:v>0.16649999999999998</c:v>
                </c:pt>
                <c:pt idx="1">
                  <c:v>0.1638</c:v>
                </c:pt>
                <c:pt idx="2">
                  <c:v>0.1648</c:v>
                </c:pt>
                <c:pt idx="3">
                  <c:v>0.15990000000000001</c:v>
                </c:pt>
                <c:pt idx="4">
                  <c:v>0.1595</c:v>
                </c:pt>
                <c:pt idx="5">
                  <c:v>0.15679999999999999</c:v>
                </c:pt>
                <c:pt idx="6">
                  <c:v>0.15960000000000002</c:v>
                </c:pt>
                <c:pt idx="7">
                  <c:v>0.15789999999999998</c:v>
                </c:pt>
                <c:pt idx="8">
                  <c:v>0.1605</c:v>
                </c:pt>
                <c:pt idx="9">
                  <c:v>0.1603</c:v>
                </c:pt>
                <c:pt idx="10">
                  <c:v>0.15990000000000001</c:v>
                </c:pt>
                <c:pt idx="11">
                  <c:v>0.1623</c:v>
                </c:pt>
                <c:pt idx="12">
                  <c:v>0.16170000000000001</c:v>
                </c:pt>
                <c:pt idx="13">
                  <c:v>0.1613</c:v>
                </c:pt>
                <c:pt idx="14">
                  <c:v>0.16149999999999998</c:v>
                </c:pt>
                <c:pt idx="15">
                  <c:v>0.15970000000000001</c:v>
                </c:pt>
                <c:pt idx="16">
                  <c:v>0.16</c:v>
                </c:pt>
                <c:pt idx="17">
                  <c:v>0.15859999999999999</c:v>
                </c:pt>
                <c:pt idx="18">
                  <c:v>0.156</c:v>
                </c:pt>
                <c:pt idx="19">
                  <c:v>0.1585</c:v>
                </c:pt>
                <c:pt idx="20">
                  <c:v>0.15679999999999999</c:v>
                </c:pt>
                <c:pt idx="21">
                  <c:v>0.15890000000000001</c:v>
                </c:pt>
                <c:pt idx="22">
                  <c:v>0.15939999999999999</c:v>
                </c:pt>
                <c:pt idx="23">
                  <c:v>0.15839999999999999</c:v>
                </c:pt>
                <c:pt idx="24">
                  <c:v>0.15670000000000001</c:v>
                </c:pt>
                <c:pt idx="25">
                  <c:v>0.155</c:v>
                </c:pt>
                <c:pt idx="26">
                  <c:v>0.1472</c:v>
                </c:pt>
                <c:pt idx="27">
                  <c:v>0.14749999999999999</c:v>
                </c:pt>
                <c:pt idx="28">
                  <c:v>0.14980000000000002</c:v>
                </c:pt>
                <c:pt idx="29">
                  <c:v>0.14529999999999998</c:v>
                </c:pt>
                <c:pt idx="30">
                  <c:v>0.1449</c:v>
                </c:pt>
                <c:pt idx="31">
                  <c:v>0.14449999999999999</c:v>
                </c:pt>
                <c:pt idx="32">
                  <c:v>0.14349999999999999</c:v>
                </c:pt>
                <c:pt idx="33">
                  <c:v>0.14660000000000001</c:v>
                </c:pt>
                <c:pt idx="34">
                  <c:v>0.15049999999999999</c:v>
                </c:pt>
                <c:pt idx="35">
                  <c:v>0.1444</c:v>
                </c:pt>
                <c:pt idx="36">
                  <c:v>0.14199999999999999</c:v>
                </c:pt>
                <c:pt idx="37">
                  <c:v>0.14180000000000001</c:v>
                </c:pt>
                <c:pt idx="38">
                  <c:v>0.14029999999999998</c:v>
                </c:pt>
                <c:pt idx="39">
                  <c:v>0.13769999999999999</c:v>
                </c:pt>
                <c:pt idx="40">
                  <c:v>0.1419</c:v>
                </c:pt>
                <c:pt idx="41">
                  <c:v>0.13980000000000001</c:v>
                </c:pt>
                <c:pt idx="42">
                  <c:v>0.1391</c:v>
                </c:pt>
                <c:pt idx="43">
                  <c:v>0.1366</c:v>
                </c:pt>
                <c:pt idx="44">
                  <c:v>0.13849999999999998</c:v>
                </c:pt>
                <c:pt idx="45">
                  <c:v>0.14050000000000001</c:v>
                </c:pt>
                <c:pt idx="46">
                  <c:v>0.1386</c:v>
                </c:pt>
                <c:pt idx="47">
                  <c:v>0.14130000000000001</c:v>
                </c:pt>
                <c:pt idx="48">
                  <c:v>0.14150000000000001</c:v>
                </c:pt>
                <c:pt idx="49">
                  <c:v>0.14300000000000002</c:v>
                </c:pt>
                <c:pt idx="50">
                  <c:v>0.1406</c:v>
                </c:pt>
                <c:pt idx="51">
                  <c:v>0.13930000000000001</c:v>
                </c:pt>
                <c:pt idx="52">
                  <c:v>0.13730000000000001</c:v>
                </c:pt>
                <c:pt idx="53">
                  <c:v>0.13600000000000001</c:v>
                </c:pt>
                <c:pt idx="54">
                  <c:v>0.13269999999999998</c:v>
                </c:pt>
                <c:pt idx="55">
                  <c:v>0.13170000000000001</c:v>
                </c:pt>
                <c:pt idx="56">
                  <c:v>0.1305</c:v>
                </c:pt>
                <c:pt idx="57">
                  <c:v>0.13019999999999998</c:v>
                </c:pt>
                <c:pt idx="58">
                  <c:v>0.13070000000000001</c:v>
                </c:pt>
                <c:pt idx="59">
                  <c:v>0.1308</c:v>
                </c:pt>
                <c:pt idx="60">
                  <c:v>0.13119999999999998</c:v>
                </c:pt>
                <c:pt idx="61">
                  <c:v>0.12970000000000001</c:v>
                </c:pt>
                <c:pt idx="62">
                  <c:v>0.1295</c:v>
                </c:pt>
                <c:pt idx="63">
                  <c:v>0.1273</c:v>
                </c:pt>
                <c:pt idx="64">
                  <c:v>0.12890000000000001</c:v>
                </c:pt>
                <c:pt idx="65">
                  <c:v>0.1258</c:v>
                </c:pt>
                <c:pt idx="66">
                  <c:v>0.1265</c:v>
                </c:pt>
                <c:pt idx="67">
                  <c:v>0.12659999999999999</c:v>
                </c:pt>
                <c:pt idx="68">
                  <c:v>0.12820000000000001</c:v>
                </c:pt>
                <c:pt idx="69">
                  <c:v>0.1273</c:v>
                </c:pt>
                <c:pt idx="70">
                  <c:v>0.1278</c:v>
                </c:pt>
                <c:pt idx="71">
                  <c:v>0.129</c:v>
                </c:pt>
                <c:pt idx="72">
                  <c:v>0.12429999999999999</c:v>
                </c:pt>
                <c:pt idx="73">
                  <c:v>0.12470000000000001</c:v>
                </c:pt>
                <c:pt idx="74">
                  <c:v>0.1234</c:v>
                </c:pt>
                <c:pt idx="75">
                  <c:v>0.12390000000000001</c:v>
                </c:pt>
                <c:pt idx="76">
                  <c:v>0.12480000000000001</c:v>
                </c:pt>
                <c:pt idx="77">
                  <c:v>0.12590000000000001</c:v>
                </c:pt>
                <c:pt idx="78">
                  <c:v>0.12869999999999998</c:v>
                </c:pt>
                <c:pt idx="79">
                  <c:v>0.1278</c:v>
                </c:pt>
                <c:pt idx="80">
                  <c:v>0.1283</c:v>
                </c:pt>
                <c:pt idx="81">
                  <c:v>0.1288</c:v>
                </c:pt>
                <c:pt idx="82">
                  <c:v>0.129</c:v>
                </c:pt>
                <c:pt idx="83">
                  <c:v>0.13</c:v>
                </c:pt>
                <c:pt idx="84">
                  <c:v>0.13159999999999999</c:v>
                </c:pt>
                <c:pt idx="85">
                  <c:v>0.13</c:v>
                </c:pt>
                <c:pt idx="86">
                  <c:v>0.13100000000000001</c:v>
                </c:pt>
                <c:pt idx="87">
                  <c:v>0.1303</c:v>
                </c:pt>
                <c:pt idx="88">
                  <c:v>0.12890000000000001</c:v>
                </c:pt>
                <c:pt idx="89">
                  <c:v>0.1265</c:v>
                </c:pt>
                <c:pt idx="90">
                  <c:v>0.12529999999999999</c:v>
                </c:pt>
                <c:pt idx="91">
                  <c:v>0.12619999999999998</c:v>
                </c:pt>
                <c:pt idx="92">
                  <c:v>0.12529999999999999</c:v>
                </c:pt>
                <c:pt idx="93">
                  <c:v>0.12590000000000001</c:v>
                </c:pt>
                <c:pt idx="94">
                  <c:v>0.12820000000000001</c:v>
                </c:pt>
                <c:pt idx="95">
                  <c:v>0.1293</c:v>
                </c:pt>
                <c:pt idx="96">
                  <c:v>0.12920000000000001</c:v>
                </c:pt>
                <c:pt idx="97">
                  <c:v>0.12970000000000001</c:v>
                </c:pt>
                <c:pt idx="98">
                  <c:v>0.13</c:v>
                </c:pt>
                <c:pt idx="99">
                  <c:v>0.129</c:v>
                </c:pt>
                <c:pt idx="100">
                  <c:v>0.12859999999999999</c:v>
                </c:pt>
                <c:pt idx="101">
                  <c:v>0.1273</c:v>
                </c:pt>
                <c:pt idx="102">
                  <c:v>0.1273</c:v>
                </c:pt>
                <c:pt idx="103">
                  <c:v>0.12740000000000001</c:v>
                </c:pt>
                <c:pt idx="104">
                  <c:v>0.12670000000000001</c:v>
                </c:pt>
                <c:pt idx="105">
                  <c:v>0.1246</c:v>
                </c:pt>
                <c:pt idx="106">
                  <c:v>0.12269999999999999</c:v>
                </c:pt>
                <c:pt idx="107">
                  <c:v>0.12380000000000001</c:v>
                </c:pt>
                <c:pt idx="108">
                  <c:v>0.1231</c:v>
                </c:pt>
                <c:pt idx="109">
                  <c:v>0.12390000000000001</c:v>
                </c:pt>
                <c:pt idx="110">
                  <c:v>0.1229</c:v>
                </c:pt>
                <c:pt idx="111">
                  <c:v>0.1241</c:v>
                </c:pt>
                <c:pt idx="112">
                  <c:v>0.1249</c:v>
                </c:pt>
                <c:pt idx="113">
                  <c:v>0.1245</c:v>
                </c:pt>
                <c:pt idx="114">
                  <c:v>0.122</c:v>
                </c:pt>
                <c:pt idx="115">
                  <c:v>0.1215</c:v>
                </c:pt>
                <c:pt idx="116">
                  <c:v>0.12269999999999999</c:v>
                </c:pt>
                <c:pt idx="117">
                  <c:v>0.12210000000000001</c:v>
                </c:pt>
                <c:pt idx="118">
                  <c:v>0.12140000000000001</c:v>
                </c:pt>
                <c:pt idx="119">
                  <c:v>0.1211</c:v>
                </c:pt>
                <c:pt idx="120">
                  <c:v>0.1208</c:v>
                </c:pt>
                <c:pt idx="121">
                  <c:v>0.12140000000000001</c:v>
                </c:pt>
                <c:pt idx="122">
                  <c:v>0.12050000000000001</c:v>
                </c:pt>
                <c:pt idx="123">
                  <c:v>0.1207</c:v>
                </c:pt>
                <c:pt idx="124">
                  <c:v>0.1217</c:v>
                </c:pt>
                <c:pt idx="125">
                  <c:v>0.12230000000000001</c:v>
                </c:pt>
                <c:pt idx="126">
                  <c:v>0.1216</c:v>
                </c:pt>
                <c:pt idx="127">
                  <c:v>0.1216</c:v>
                </c:pt>
                <c:pt idx="128">
                  <c:v>0.1217</c:v>
                </c:pt>
                <c:pt idx="129">
                  <c:v>0.1207</c:v>
                </c:pt>
                <c:pt idx="130">
                  <c:v>0.12029999999999999</c:v>
                </c:pt>
                <c:pt idx="131">
                  <c:v>0.1217</c:v>
                </c:pt>
                <c:pt idx="132">
                  <c:v>0.122</c:v>
                </c:pt>
                <c:pt idx="133">
                  <c:v>0.121</c:v>
                </c:pt>
                <c:pt idx="134">
                  <c:v>0.12</c:v>
                </c:pt>
                <c:pt idx="135">
                  <c:v>0.12089999999999999</c:v>
                </c:pt>
                <c:pt idx="136">
                  <c:v>0.1198</c:v>
                </c:pt>
                <c:pt idx="137">
                  <c:v>0.11990000000000001</c:v>
                </c:pt>
                <c:pt idx="138">
                  <c:v>0.1201</c:v>
                </c:pt>
                <c:pt idx="139">
                  <c:v>0.12029999999999999</c:v>
                </c:pt>
                <c:pt idx="140">
                  <c:v>0.1197</c:v>
                </c:pt>
                <c:pt idx="141">
                  <c:v>0.11939999999999999</c:v>
                </c:pt>
                <c:pt idx="142">
                  <c:v>0.1198</c:v>
                </c:pt>
                <c:pt idx="143">
                  <c:v>0.12050000000000001</c:v>
                </c:pt>
                <c:pt idx="144">
                  <c:v>0.1198</c:v>
                </c:pt>
                <c:pt idx="145">
                  <c:v>0.1206</c:v>
                </c:pt>
                <c:pt idx="146">
                  <c:v>0.1211</c:v>
                </c:pt>
                <c:pt idx="147">
                  <c:v>0.1211</c:v>
                </c:pt>
                <c:pt idx="148">
                  <c:v>0.1234</c:v>
                </c:pt>
                <c:pt idx="149">
                  <c:v>0.12210000000000001</c:v>
                </c:pt>
                <c:pt idx="150">
                  <c:v>0.1231</c:v>
                </c:pt>
                <c:pt idx="151">
                  <c:v>0.12179999999999999</c:v>
                </c:pt>
                <c:pt idx="152">
                  <c:v>0.1211</c:v>
                </c:pt>
                <c:pt idx="153">
                  <c:v>0.12050000000000001</c:v>
                </c:pt>
                <c:pt idx="154">
                  <c:v>0.121</c:v>
                </c:pt>
                <c:pt idx="155">
                  <c:v>0.1206</c:v>
                </c:pt>
                <c:pt idx="156">
                  <c:v>0.1211</c:v>
                </c:pt>
                <c:pt idx="157">
                  <c:v>0.12330000000000001</c:v>
                </c:pt>
                <c:pt idx="158">
                  <c:v>0.12230000000000001</c:v>
                </c:pt>
                <c:pt idx="159">
                  <c:v>0.12509999999999999</c:v>
                </c:pt>
                <c:pt idx="160">
                  <c:v>0.12480000000000001</c:v>
                </c:pt>
                <c:pt idx="161">
                  <c:v>0.12390000000000001</c:v>
                </c:pt>
                <c:pt idx="162">
                  <c:v>0.1235</c:v>
                </c:pt>
                <c:pt idx="163">
                  <c:v>0.1234</c:v>
                </c:pt>
                <c:pt idx="164">
                  <c:v>0.12330000000000001</c:v>
                </c:pt>
                <c:pt idx="165">
                  <c:v>0.12130000000000001</c:v>
                </c:pt>
                <c:pt idx="166">
                  <c:v>0.11939999999999999</c:v>
                </c:pt>
                <c:pt idx="167">
                  <c:v>0.11939999999999999</c:v>
                </c:pt>
                <c:pt idx="168">
                  <c:v>0.1198</c:v>
                </c:pt>
                <c:pt idx="169">
                  <c:v>0.1183</c:v>
                </c:pt>
                <c:pt idx="170">
                  <c:v>0.1174</c:v>
                </c:pt>
                <c:pt idx="171">
                  <c:v>0.1182</c:v>
                </c:pt>
                <c:pt idx="172">
                  <c:v>0.1176</c:v>
                </c:pt>
                <c:pt idx="173">
                  <c:v>0.1157</c:v>
                </c:pt>
                <c:pt idx="174">
                  <c:v>0.11689999999999999</c:v>
                </c:pt>
                <c:pt idx="175">
                  <c:v>0.11550000000000001</c:v>
                </c:pt>
                <c:pt idx="176">
                  <c:v>0.11560000000000001</c:v>
                </c:pt>
                <c:pt idx="177">
                  <c:v>0.115</c:v>
                </c:pt>
                <c:pt idx="178">
                  <c:v>0.1144</c:v>
                </c:pt>
                <c:pt idx="179">
                  <c:v>0.1148</c:v>
                </c:pt>
                <c:pt idx="180">
                  <c:v>0.1149</c:v>
                </c:pt>
                <c:pt idx="181">
                  <c:v>0.11509999999999999</c:v>
                </c:pt>
                <c:pt idx="182">
                  <c:v>0.11449999999999999</c:v>
                </c:pt>
                <c:pt idx="183">
                  <c:v>0.1139</c:v>
                </c:pt>
                <c:pt idx="184">
                  <c:v>0.1128</c:v>
                </c:pt>
                <c:pt idx="185">
                  <c:v>0.11230000000000001</c:v>
                </c:pt>
                <c:pt idx="186">
                  <c:v>0.1137</c:v>
                </c:pt>
                <c:pt idx="187">
                  <c:v>0.11230000000000001</c:v>
                </c:pt>
                <c:pt idx="188">
                  <c:v>0.113</c:v>
                </c:pt>
                <c:pt idx="189">
                  <c:v>0.11410000000000001</c:v>
                </c:pt>
                <c:pt idx="190">
                  <c:v>0.1149</c:v>
                </c:pt>
                <c:pt idx="191">
                  <c:v>0.115</c:v>
                </c:pt>
                <c:pt idx="192">
                  <c:v>0.1149</c:v>
                </c:pt>
                <c:pt idx="193">
                  <c:v>0.1162</c:v>
                </c:pt>
                <c:pt idx="194">
                  <c:v>0.11699999999999999</c:v>
                </c:pt>
                <c:pt idx="195">
                  <c:v>0.11599999999999999</c:v>
                </c:pt>
                <c:pt idx="196">
                  <c:v>0.11470000000000001</c:v>
                </c:pt>
                <c:pt idx="197">
                  <c:v>0.1159</c:v>
                </c:pt>
                <c:pt idx="198">
                  <c:v>0.1166</c:v>
                </c:pt>
                <c:pt idx="199">
                  <c:v>0.1244</c:v>
                </c:pt>
                <c:pt idx="200">
                  <c:v>0.12609999999999999</c:v>
                </c:pt>
                <c:pt idx="201">
                  <c:v>0.12470000000000001</c:v>
                </c:pt>
                <c:pt idx="202">
                  <c:v>0.1226</c:v>
                </c:pt>
                <c:pt idx="203">
                  <c:v>0.1235</c:v>
                </c:pt>
                <c:pt idx="204">
                  <c:v>0.12359999999999999</c:v>
                </c:pt>
                <c:pt idx="205">
                  <c:v>0.1207</c:v>
                </c:pt>
                <c:pt idx="206">
                  <c:v>0.1207</c:v>
                </c:pt>
                <c:pt idx="207">
                  <c:v>0.1207</c:v>
                </c:pt>
                <c:pt idx="208">
                  <c:v>0.1234</c:v>
                </c:pt>
                <c:pt idx="209">
                  <c:v>0.1234</c:v>
                </c:pt>
                <c:pt idx="210">
                  <c:v>0.12189999999999999</c:v>
                </c:pt>
                <c:pt idx="211">
                  <c:v>0.1215</c:v>
                </c:pt>
                <c:pt idx="212">
                  <c:v>0.12039999999999999</c:v>
                </c:pt>
                <c:pt idx="213">
                  <c:v>0.12720000000000001</c:v>
                </c:pt>
                <c:pt idx="214">
                  <c:v>0.12529999999999999</c:v>
                </c:pt>
                <c:pt idx="215">
                  <c:v>0.12470000000000001</c:v>
                </c:pt>
                <c:pt idx="216">
                  <c:v>0.1226</c:v>
                </c:pt>
                <c:pt idx="217">
                  <c:v>0.1215</c:v>
                </c:pt>
                <c:pt idx="218">
                  <c:v>0.1197</c:v>
                </c:pt>
                <c:pt idx="219">
                  <c:v>0.1222</c:v>
                </c:pt>
                <c:pt idx="220">
                  <c:v>0.1217</c:v>
                </c:pt>
                <c:pt idx="221">
                  <c:v>0.12269999999999999</c:v>
                </c:pt>
                <c:pt idx="222">
                  <c:v>0.124</c:v>
                </c:pt>
                <c:pt idx="223">
                  <c:v>0.1225</c:v>
                </c:pt>
                <c:pt idx="224">
                  <c:v>0.1226</c:v>
                </c:pt>
                <c:pt idx="225">
                  <c:v>0.12130000000000001</c:v>
                </c:pt>
                <c:pt idx="226">
                  <c:v>0.11990000000000001</c:v>
                </c:pt>
                <c:pt idx="227">
                  <c:v>0.1192</c:v>
                </c:pt>
                <c:pt idx="228">
                  <c:v>0.1174</c:v>
                </c:pt>
                <c:pt idx="229">
                  <c:v>0.1176</c:v>
                </c:pt>
                <c:pt idx="230">
                  <c:v>0.11689999999999999</c:v>
                </c:pt>
                <c:pt idx="231">
                  <c:v>0.11720000000000001</c:v>
                </c:pt>
                <c:pt idx="232">
                  <c:v>0.1167</c:v>
                </c:pt>
                <c:pt idx="233">
                  <c:v>0.11539999999999999</c:v>
                </c:pt>
                <c:pt idx="234">
                  <c:v>0.11509999999999999</c:v>
                </c:pt>
                <c:pt idx="235">
                  <c:v>0.11630000000000001</c:v>
                </c:pt>
                <c:pt idx="236">
                  <c:v>0.11560000000000001</c:v>
                </c:pt>
                <c:pt idx="237">
                  <c:v>0.1157</c:v>
                </c:pt>
                <c:pt idx="238">
                  <c:v>0.11509999999999999</c:v>
                </c:pt>
                <c:pt idx="239">
                  <c:v>0.11470000000000001</c:v>
                </c:pt>
                <c:pt idx="240">
                  <c:v>0.11169999999999999</c:v>
                </c:pt>
                <c:pt idx="241">
                  <c:v>0.1118</c:v>
                </c:pt>
                <c:pt idx="242">
                  <c:v>0.11199999999999999</c:v>
                </c:pt>
                <c:pt idx="243">
                  <c:v>0.111</c:v>
                </c:pt>
                <c:pt idx="244">
                  <c:v>0.1115</c:v>
                </c:pt>
                <c:pt idx="245">
                  <c:v>0.1114</c:v>
                </c:pt>
                <c:pt idx="246">
                  <c:v>0.1101</c:v>
                </c:pt>
                <c:pt idx="247">
                  <c:v>0.10970000000000001</c:v>
                </c:pt>
                <c:pt idx="248">
                  <c:v>0.1091</c:v>
                </c:pt>
                <c:pt idx="249">
                  <c:v>0.11</c:v>
                </c:pt>
                <c:pt idx="250">
                  <c:v>0.1106</c:v>
                </c:pt>
                <c:pt idx="251">
                  <c:v>0.1104</c:v>
                </c:pt>
                <c:pt idx="252">
                  <c:v>0.1103</c:v>
                </c:pt>
                <c:pt idx="253">
                  <c:v>0.1103</c:v>
                </c:pt>
                <c:pt idx="254">
                  <c:v>0.1099</c:v>
                </c:pt>
                <c:pt idx="255">
                  <c:v>0.10920000000000001</c:v>
                </c:pt>
                <c:pt idx="256">
                  <c:v>0.1079</c:v>
                </c:pt>
                <c:pt idx="257">
                  <c:v>0.1081</c:v>
                </c:pt>
                <c:pt idx="258">
                  <c:v>0.10640000000000001</c:v>
                </c:pt>
                <c:pt idx="259">
                  <c:v>0.1056</c:v>
                </c:pt>
                <c:pt idx="260">
                  <c:v>0.10550000000000001</c:v>
                </c:pt>
                <c:pt idx="261">
                  <c:v>0.1051</c:v>
                </c:pt>
                <c:pt idx="262">
                  <c:v>0.10550000000000001</c:v>
                </c:pt>
                <c:pt idx="263">
                  <c:v>0.1056</c:v>
                </c:pt>
                <c:pt idx="264">
                  <c:v>0.1066</c:v>
                </c:pt>
                <c:pt idx="265">
                  <c:v>0.10589999999999999</c:v>
                </c:pt>
                <c:pt idx="266">
                  <c:v>0.10550000000000001</c:v>
                </c:pt>
                <c:pt idx="267">
                  <c:v>0.1048</c:v>
                </c:pt>
                <c:pt idx="268">
                  <c:v>0.10400000000000001</c:v>
                </c:pt>
                <c:pt idx="269">
                  <c:v>0.10390000000000001</c:v>
                </c:pt>
                <c:pt idx="270">
                  <c:v>0.1041</c:v>
                </c:pt>
                <c:pt idx="271">
                  <c:v>0.1033</c:v>
                </c:pt>
                <c:pt idx="272">
                  <c:v>0.1047</c:v>
                </c:pt>
                <c:pt idx="273">
                  <c:v>0.1032</c:v>
                </c:pt>
                <c:pt idx="274">
                  <c:v>0.1033</c:v>
                </c:pt>
                <c:pt idx="275">
                  <c:v>0.10390000000000001</c:v>
                </c:pt>
                <c:pt idx="276">
                  <c:v>0.10529999999999999</c:v>
                </c:pt>
                <c:pt idx="277">
                  <c:v>0.10460000000000001</c:v>
                </c:pt>
                <c:pt idx="278">
                  <c:v>0.10339999999999999</c:v>
                </c:pt>
                <c:pt idx="279">
                  <c:v>0.10390000000000001</c:v>
                </c:pt>
                <c:pt idx="280">
                  <c:v>0.10529999999999999</c:v>
                </c:pt>
                <c:pt idx="281">
                  <c:v>0.10400000000000001</c:v>
                </c:pt>
                <c:pt idx="282">
                  <c:v>0.1042</c:v>
                </c:pt>
                <c:pt idx="283">
                  <c:v>0.10390000000000001</c:v>
                </c:pt>
                <c:pt idx="284">
                  <c:v>0.1033</c:v>
                </c:pt>
                <c:pt idx="285">
                  <c:v>0.1042</c:v>
                </c:pt>
                <c:pt idx="286">
                  <c:v>0.10490000000000001</c:v>
                </c:pt>
                <c:pt idx="287">
                  <c:v>0.10369999999999999</c:v>
                </c:pt>
                <c:pt idx="288">
                  <c:v>0.1026</c:v>
                </c:pt>
                <c:pt idx="289">
                  <c:v>0.1023</c:v>
                </c:pt>
                <c:pt idx="290">
                  <c:v>0.10249999999999999</c:v>
                </c:pt>
                <c:pt idx="291">
                  <c:v>0.1026</c:v>
                </c:pt>
                <c:pt idx="292">
                  <c:v>0.1027</c:v>
                </c:pt>
                <c:pt idx="293">
                  <c:v>0.10210000000000001</c:v>
                </c:pt>
                <c:pt idx="294">
                  <c:v>0.10220000000000001</c:v>
                </c:pt>
                <c:pt idx="295">
                  <c:v>0.1012</c:v>
                </c:pt>
                <c:pt idx="296">
                  <c:v>0.1026</c:v>
                </c:pt>
                <c:pt idx="297">
                  <c:v>0.1033</c:v>
                </c:pt>
                <c:pt idx="298">
                  <c:v>0.10210000000000001</c:v>
                </c:pt>
                <c:pt idx="299">
                  <c:v>0.1013</c:v>
                </c:pt>
                <c:pt idx="300">
                  <c:v>0.1024</c:v>
                </c:pt>
                <c:pt idx="301">
                  <c:v>0.10300000000000001</c:v>
                </c:pt>
                <c:pt idx="302">
                  <c:v>0.10289999999999999</c:v>
                </c:pt>
                <c:pt idx="303">
                  <c:v>0.10249999999999999</c:v>
                </c:pt>
                <c:pt idx="304">
                  <c:v>0.10300000000000001</c:v>
                </c:pt>
                <c:pt idx="305">
                  <c:v>0.1032</c:v>
                </c:pt>
                <c:pt idx="306">
                  <c:v>0.10289999999999999</c:v>
                </c:pt>
                <c:pt idx="307">
                  <c:v>0.1042</c:v>
                </c:pt>
                <c:pt idx="308">
                  <c:v>0.1056</c:v>
                </c:pt>
                <c:pt idx="309">
                  <c:v>0.10439999999999999</c:v>
                </c:pt>
                <c:pt idx="310">
                  <c:v>0.10529999999999999</c:v>
                </c:pt>
                <c:pt idx="311">
                  <c:v>0.10439999999999999</c:v>
                </c:pt>
                <c:pt idx="312">
                  <c:v>0.10339999999999999</c:v>
                </c:pt>
                <c:pt idx="313">
                  <c:v>0.1045</c:v>
                </c:pt>
                <c:pt idx="314">
                  <c:v>0.10460000000000001</c:v>
                </c:pt>
                <c:pt idx="315">
                  <c:v>0.10400000000000001</c:v>
                </c:pt>
                <c:pt idx="316">
                  <c:v>0.10339999999999999</c:v>
                </c:pt>
                <c:pt idx="317">
                  <c:v>0.1027</c:v>
                </c:pt>
                <c:pt idx="318">
                  <c:v>0.1024</c:v>
                </c:pt>
                <c:pt idx="319">
                  <c:v>0.10199999999999999</c:v>
                </c:pt>
                <c:pt idx="320">
                  <c:v>0.10150000000000001</c:v>
                </c:pt>
                <c:pt idx="321">
                  <c:v>0.1012</c:v>
                </c:pt>
                <c:pt idx="322">
                  <c:v>0.1003</c:v>
                </c:pt>
                <c:pt idx="323">
                  <c:v>0.1188</c:v>
                </c:pt>
                <c:pt idx="324">
                  <c:v>0.11960000000000001</c:v>
                </c:pt>
                <c:pt idx="325">
                  <c:v>0.1186</c:v>
                </c:pt>
                <c:pt idx="326">
                  <c:v>0.11849999999999999</c:v>
                </c:pt>
                <c:pt idx="327">
                  <c:v>0.1134</c:v>
                </c:pt>
                <c:pt idx="328">
                  <c:v>0.11130000000000001</c:v>
                </c:pt>
                <c:pt idx="329">
                  <c:v>0.1104</c:v>
                </c:pt>
                <c:pt idx="330">
                  <c:v>0.111</c:v>
                </c:pt>
                <c:pt idx="331">
                  <c:v>0.10929999999999999</c:v>
                </c:pt>
                <c:pt idx="332">
                  <c:v>0.109</c:v>
                </c:pt>
                <c:pt idx="333">
                  <c:v>0.10890000000000001</c:v>
                </c:pt>
                <c:pt idx="334">
                  <c:v>0.10970000000000001</c:v>
                </c:pt>
                <c:pt idx="335">
                  <c:v>0.11109999999999999</c:v>
                </c:pt>
                <c:pt idx="336">
                  <c:v>0.1104</c:v>
                </c:pt>
                <c:pt idx="337">
                  <c:v>0.1094</c:v>
                </c:pt>
                <c:pt idx="338">
                  <c:v>0.1109</c:v>
                </c:pt>
                <c:pt idx="339">
                  <c:v>0.10980000000000001</c:v>
                </c:pt>
                <c:pt idx="340">
                  <c:v>0.10869999999999999</c:v>
                </c:pt>
                <c:pt idx="341">
                  <c:v>0.10779999999999999</c:v>
                </c:pt>
                <c:pt idx="342">
                  <c:v>0.1091</c:v>
                </c:pt>
                <c:pt idx="343">
                  <c:v>0.10630000000000001</c:v>
                </c:pt>
                <c:pt idx="344">
                  <c:v>0.105</c:v>
                </c:pt>
                <c:pt idx="345">
                  <c:v>0.106</c:v>
                </c:pt>
                <c:pt idx="346">
                  <c:v>0.10679999999999999</c:v>
                </c:pt>
                <c:pt idx="347">
                  <c:v>0.10779999999999999</c:v>
                </c:pt>
                <c:pt idx="348">
                  <c:v>0.1079</c:v>
                </c:pt>
                <c:pt idx="349">
                  <c:v>0.10779999999999999</c:v>
                </c:pt>
                <c:pt idx="350">
                  <c:v>0.10880000000000001</c:v>
                </c:pt>
                <c:pt idx="351">
                  <c:v>0.10619999999999999</c:v>
                </c:pt>
                <c:pt idx="352">
                  <c:v>0.107</c:v>
                </c:pt>
                <c:pt idx="353">
                  <c:v>0.10589999999999999</c:v>
                </c:pt>
                <c:pt idx="354">
                  <c:v>0.1057</c:v>
                </c:pt>
                <c:pt idx="355">
                  <c:v>0.10580000000000001</c:v>
                </c:pt>
                <c:pt idx="356">
                  <c:v>0.10640000000000001</c:v>
                </c:pt>
                <c:pt idx="357">
                  <c:v>0.1056</c:v>
                </c:pt>
                <c:pt idx="358">
                  <c:v>0.1057</c:v>
                </c:pt>
                <c:pt idx="359">
                  <c:v>0.10550000000000001</c:v>
                </c:pt>
                <c:pt idx="360">
                  <c:v>0.10460000000000001</c:v>
                </c:pt>
                <c:pt idx="361">
                  <c:v>0.1033</c:v>
                </c:pt>
                <c:pt idx="362">
                  <c:v>0.1033</c:v>
                </c:pt>
                <c:pt idx="363">
                  <c:v>0.1024</c:v>
                </c:pt>
                <c:pt idx="364">
                  <c:v>0.10199999999999999</c:v>
                </c:pt>
                <c:pt idx="365">
                  <c:v>0.1011</c:v>
                </c:pt>
                <c:pt idx="366">
                  <c:v>0.10039999999999999</c:v>
                </c:pt>
                <c:pt idx="367">
                  <c:v>0.1002</c:v>
                </c:pt>
                <c:pt idx="368">
                  <c:v>0.1002</c:v>
                </c:pt>
                <c:pt idx="369">
                  <c:v>0.10039999999999999</c:v>
                </c:pt>
                <c:pt idx="370">
                  <c:v>0.1011</c:v>
                </c:pt>
                <c:pt idx="371">
                  <c:v>9.9399999999999988E-2</c:v>
                </c:pt>
                <c:pt idx="372">
                  <c:v>0.1</c:v>
                </c:pt>
                <c:pt idx="373">
                  <c:v>0.1002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B-43BC-96E8-75971E2D5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179968"/>
        <c:axId val="362179408"/>
      </c:lineChart>
      <c:catAx>
        <c:axId val="3621782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2178848"/>
        <c:crosses val="autoZero"/>
        <c:auto val="1"/>
        <c:lblAlgn val="ctr"/>
        <c:lblOffset val="100"/>
        <c:noMultiLvlLbl val="0"/>
      </c:catAx>
      <c:valAx>
        <c:axId val="362178848"/>
        <c:scaling>
          <c:orientation val="minMax"/>
          <c:max val="600"/>
          <c:min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2178288"/>
        <c:crosses val="autoZero"/>
        <c:crossBetween val="between"/>
        <c:majorUnit val="125"/>
      </c:valAx>
      <c:valAx>
        <c:axId val="362179408"/>
        <c:scaling>
          <c:orientation val="minMax"/>
          <c:max val="0.15000000000000002"/>
          <c:min val="7.0000000000000007E-2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2179968"/>
        <c:crosses val="max"/>
        <c:crossBetween val="between"/>
        <c:majorUnit val="4.0000000000000008E-2"/>
      </c:valAx>
      <c:catAx>
        <c:axId val="362179968"/>
        <c:scaling>
          <c:orientation val="minMax"/>
        </c:scaling>
        <c:delete val="1"/>
        <c:axPos val="b"/>
        <c:majorTickMark val="out"/>
        <c:minorTickMark val="none"/>
        <c:tickLblPos val="nextTo"/>
        <c:crossAx val="362179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 alignWithMargins="0"/>
    <c:pageMargins b="0.98425196899999956" l="0.78740157499999996" r="0.78740157499999996" t="0.98425196899999956" header="0.49212598500000054" footer="0.4921259850000005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71983598616695E-2"/>
          <c:y val="2.1884575474577304E-2"/>
          <c:w val="0.93732247417570635"/>
          <c:h val="0.85946977216083331"/>
        </c:manualLayout>
      </c:layout>
      <c:lineChart>
        <c:grouping val="standard"/>
        <c:varyColors val="0"/>
        <c:ser>
          <c:idx val="0"/>
          <c:order val="0"/>
          <c:tx>
            <c:strRef>
              <c:f>'Valor da Carteira'!$T$5:$T$7</c:f>
              <c:strCache>
                <c:ptCount val="3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'Valor da Carteira'!$T$10:$T$146</c:f>
              <c:numCache>
                <c:formatCode>General</c:formatCode>
                <c:ptCount val="137"/>
                <c:pt idx="0">
                  <c:v>76800.467700000008</c:v>
                </c:pt>
                <c:pt idx="1">
                  <c:v>76398.388999999996</c:v>
                </c:pt>
                <c:pt idx="2" formatCode="#,##0.00">
                  <c:v>76097.061400000006</c:v>
                </c:pt>
                <c:pt idx="3" formatCode="#,##0.00">
                  <c:v>76097.061400000006</c:v>
                </c:pt>
                <c:pt idx="4" formatCode="#,##0.00">
                  <c:v>76528.934599999993</c:v>
                </c:pt>
                <c:pt idx="5" formatCode="#,##0.00">
                  <c:v>76159.382400000002</c:v>
                </c:pt>
                <c:pt idx="6" formatCode="#,##0.00">
                  <c:v>74541.729499999987</c:v>
                </c:pt>
                <c:pt idx="7" formatCode="#,##0.00">
                  <c:v>74141.358999999997</c:v>
                </c:pt>
                <c:pt idx="8" formatCode="#,##0.00">
                  <c:v>74650.671600000001</c:v>
                </c:pt>
                <c:pt idx="9" formatCode="#,##0.00">
                  <c:v>74810.145300000004</c:v>
                </c:pt>
                <c:pt idx="10" formatCode="#,##0.00">
                  <c:v>74841.186600000001</c:v>
                </c:pt>
                <c:pt idx="11" formatCode="#,##0.00">
                  <c:v>75353.294199999989</c:v>
                </c:pt>
                <c:pt idx="12" formatCode="#,##0.00">
                  <c:v>75241.403699999995</c:v>
                </c:pt>
                <c:pt idx="13" formatCode="#,##0.00">
                  <c:v>75103.789600000004</c:v>
                </c:pt>
                <c:pt idx="14" formatCode="#,##0.00">
                  <c:v>74749.503699999987</c:v>
                </c:pt>
                <c:pt idx="15" formatCode="#,##0.00">
                  <c:v>74960.258199999997</c:v>
                </c:pt>
                <c:pt idx="16" formatCode="#,##0.00">
                  <c:v>75171.069600000003</c:v>
                </c:pt>
                <c:pt idx="17" formatCode="#,##0.00">
                  <c:v>75284.81</c:v>
                </c:pt>
                <c:pt idx="18" formatCode="#,##0.00">
                  <c:v>74063.635700000013</c:v>
                </c:pt>
                <c:pt idx="19" formatCode="#,##0.00">
                  <c:v>74550.828000000009</c:v>
                </c:pt>
                <c:pt idx="20" formatCode="#,##0.00">
                  <c:v>74480.703500000003</c:v>
                </c:pt>
                <c:pt idx="21" formatCode="#,##0.00">
                  <c:v>74840.674599999998</c:v>
                </c:pt>
                <c:pt idx="22" formatCode="#,##0.00">
                  <c:v>75192.353700000007</c:v>
                </c:pt>
                <c:pt idx="23" formatCode="#,##0.00">
                  <c:v>75631.200700000001</c:v>
                </c:pt>
                <c:pt idx="24" formatCode="#,##0.00">
                  <c:v>75446.119099999996</c:v>
                </c:pt>
                <c:pt idx="25" formatCode="#,##0.00">
                  <c:v>75552.130600000004</c:v>
                </c:pt>
                <c:pt idx="26" formatCode="#,##0.00">
                  <c:v>75330.409600000014</c:v>
                </c:pt>
                <c:pt idx="27" formatCode="#,##0.00">
                  <c:v>76026.204599999997</c:v>
                </c:pt>
                <c:pt idx="28" formatCode="#,##0.00">
                  <c:v>75697.763200000001</c:v>
                </c:pt>
                <c:pt idx="29" formatCode="#,##0.00">
                  <c:v>76070.925600000002</c:v>
                </c:pt>
                <c:pt idx="30" formatCode="#,##0.00">
                  <c:v>76206.584699999992</c:v>
                </c:pt>
                <c:pt idx="31" formatCode="#,##0.00">
                  <c:v>76166.850599999991</c:v>
                </c:pt>
                <c:pt idx="32" formatCode="#,##0.00">
                  <c:v>88334.769300000014</c:v>
                </c:pt>
                <c:pt idx="33" formatCode="#,##0.00">
                  <c:v>89270.23060000001</c:v>
                </c:pt>
                <c:pt idx="34">
                  <c:v>90142.349000000002</c:v>
                </c:pt>
                <c:pt idx="35" formatCode="#,##0.00">
                  <c:v>90538.925300000003</c:v>
                </c:pt>
                <c:pt idx="36" formatCode="#,##0.00">
                  <c:v>90774.891000000003</c:v>
                </c:pt>
                <c:pt idx="37" formatCode="#,##0.00">
                  <c:v>90842.713600000003</c:v>
                </c:pt>
                <c:pt idx="38" formatCode="#,##0.00">
                  <c:v>90812.323100000009</c:v>
                </c:pt>
                <c:pt idx="39" formatCode="#,##0.00">
                  <c:v>90555.981700000004</c:v>
                </c:pt>
                <c:pt idx="40" formatCode="#,##0.00">
                  <c:v>90701.050100000008</c:v>
                </c:pt>
                <c:pt idx="41" formatCode="#,##0.00">
                  <c:v>94143.251599999989</c:v>
                </c:pt>
                <c:pt idx="42" formatCode="#,##0.00">
                  <c:v>94412.018200000006</c:v>
                </c:pt>
                <c:pt idx="43" formatCode="#,##0.00">
                  <c:v>94651.222799999989</c:v>
                </c:pt>
                <c:pt idx="44" formatCode="#,##0.00">
                  <c:v>94623.151299999998</c:v>
                </c:pt>
                <c:pt idx="45" formatCode="#,##0.00">
                  <c:v>95900</c:v>
                </c:pt>
                <c:pt idx="46" formatCode="#,##0.00">
                  <c:v>96043.974500000011</c:v>
                </c:pt>
                <c:pt idx="47" formatCode="#,##0.00">
                  <c:v>96060.76370000001</c:v>
                </c:pt>
                <c:pt idx="48" formatCode="#,##0.00">
                  <c:v>95914.865399999995</c:v>
                </c:pt>
                <c:pt idx="49" formatCode="#,##0.00">
                  <c:v>95859.087900000013</c:v>
                </c:pt>
                <c:pt idx="50">
                  <c:v>96049.518899999995</c:v>
                </c:pt>
                <c:pt idx="51">
                  <c:v>96547.277899999986</c:v>
                </c:pt>
                <c:pt idx="52">
                  <c:v>97005.508100000006</c:v>
                </c:pt>
                <c:pt idx="53">
                  <c:v>98000</c:v>
                </c:pt>
                <c:pt idx="54">
                  <c:v>102452.20850000001</c:v>
                </c:pt>
                <c:pt idx="55">
                  <c:v>100927.54639999999</c:v>
                </c:pt>
                <c:pt idx="56">
                  <c:v>101280.00649999997</c:v>
                </c:pt>
                <c:pt idx="57">
                  <c:v>101188.38679999998</c:v>
                </c:pt>
                <c:pt idx="58">
                  <c:v>101058.4602</c:v>
                </c:pt>
                <c:pt idx="59">
                  <c:v>100620.79389999999</c:v>
                </c:pt>
                <c:pt idx="60" formatCode="#,##0.00">
                  <c:v>101394.10519999999</c:v>
                </c:pt>
                <c:pt idx="61">
                  <c:v>100959.67889999998</c:v>
                </c:pt>
                <c:pt idx="62">
                  <c:v>100513.07250000001</c:v>
                </c:pt>
                <c:pt idx="63">
                  <c:v>100972.92359999999</c:v>
                </c:pt>
                <c:pt idx="64">
                  <c:v>101193.79209999999</c:v>
                </c:pt>
                <c:pt idx="65">
                  <c:v>101716.66399999999</c:v>
                </c:pt>
                <c:pt idx="66">
                  <c:v>101055.78950000001</c:v>
                </c:pt>
                <c:pt idx="67">
                  <c:v>100855.30769999999</c:v>
                </c:pt>
                <c:pt idx="68">
                  <c:v>101186.43260000001</c:v>
                </c:pt>
                <c:pt idx="69">
                  <c:v>101198.55009999999</c:v>
                </c:pt>
                <c:pt idx="70">
                  <c:v>101514.3616</c:v>
                </c:pt>
                <c:pt idx="71">
                  <c:v>101537.39199999999</c:v>
                </c:pt>
                <c:pt idx="72">
                  <c:v>101489.35589999998</c:v>
                </c:pt>
                <c:pt idx="73">
                  <c:v>101452.15169999999</c:v>
                </c:pt>
                <c:pt idx="74">
                  <c:v>101852.8968</c:v>
                </c:pt>
                <c:pt idx="75">
                  <c:v>105927.40509999999</c:v>
                </c:pt>
                <c:pt idx="76">
                  <c:v>105517.91459999999</c:v>
                </c:pt>
                <c:pt idx="77">
                  <c:v>105188.2231</c:v>
                </c:pt>
                <c:pt idx="78">
                  <c:v>105526.74029999999</c:v>
                </c:pt>
                <c:pt idx="79">
                  <c:v>105706.24280000001</c:v>
                </c:pt>
                <c:pt idx="80">
                  <c:v>105306.7141</c:v>
                </c:pt>
                <c:pt idx="81">
                  <c:v>105291.48049999998</c:v>
                </c:pt>
                <c:pt idx="82">
                  <c:v>104695.1329</c:v>
                </c:pt>
                <c:pt idx="83">
                  <c:v>104240.05230000001</c:v>
                </c:pt>
                <c:pt idx="84">
                  <c:v>104757.72959999999</c:v>
                </c:pt>
                <c:pt idx="85">
                  <c:v>104601.5374</c:v>
                </c:pt>
                <c:pt idx="86">
                  <c:v>104838.82949999999</c:v>
                </c:pt>
                <c:pt idx="87">
                  <c:v>105156.93779999999</c:v>
                </c:pt>
                <c:pt idx="88">
                  <c:v>105032.5018</c:v>
                </c:pt>
                <c:pt idx="89">
                  <c:v>105270.14919999999</c:v>
                </c:pt>
                <c:pt idx="90">
                  <c:v>105552.8685</c:v>
                </c:pt>
                <c:pt idx="91">
                  <c:v>105711.75719999999</c:v>
                </c:pt>
                <c:pt idx="92">
                  <c:v>106410.67740000002</c:v>
                </c:pt>
                <c:pt idx="93">
                  <c:v>107509.30529999998</c:v>
                </c:pt>
                <c:pt idx="94">
                  <c:v>108239.7751</c:v>
                </c:pt>
                <c:pt idx="95">
                  <c:v>100416.66580000002</c:v>
                </c:pt>
                <c:pt idx="96">
                  <c:v>102010.12450000001</c:v>
                </c:pt>
                <c:pt idx="97">
                  <c:v>102562.21789999999</c:v>
                </c:pt>
                <c:pt idx="98">
                  <c:v>103645.613</c:v>
                </c:pt>
                <c:pt idx="99">
                  <c:v>104080.74129999998</c:v>
                </c:pt>
                <c:pt idx="100">
                  <c:v>103890.8017</c:v>
                </c:pt>
                <c:pt idx="101">
                  <c:v>104467.74399999999</c:v>
                </c:pt>
                <c:pt idx="102">
                  <c:v>104580.53349999999</c:v>
                </c:pt>
                <c:pt idx="103">
                  <c:v>104378.09859999998</c:v>
                </c:pt>
                <c:pt idx="104">
                  <c:v>103864.35340000001</c:v>
                </c:pt>
                <c:pt idx="105">
                  <c:v>103120.3812</c:v>
                </c:pt>
                <c:pt idx="106">
                  <c:v>103110.84</c:v>
                </c:pt>
                <c:pt idx="107">
                  <c:v>103596.08959999998</c:v>
                </c:pt>
                <c:pt idx="108">
                  <c:v>102909.24690000001</c:v>
                </c:pt>
                <c:pt idx="109">
                  <c:v>103650.802</c:v>
                </c:pt>
                <c:pt idx="110">
                  <c:v>103741.39690000002</c:v>
                </c:pt>
                <c:pt idx="111">
                  <c:v>111844.5223</c:v>
                </c:pt>
                <c:pt idx="112">
                  <c:v>#N/A</c:v>
                </c:pt>
                <c:pt idx="113">
                  <c:v>112597.65410000001</c:v>
                </c:pt>
                <c:pt idx="114">
                  <c:v>112954.37270000001</c:v>
                </c:pt>
                <c:pt idx="115">
                  <c:v>112695.75449999998</c:v>
                </c:pt>
                <c:pt idx="116">
                  <c:v>112230.89300000001</c:v>
                </c:pt>
                <c:pt idx="117">
                  <c:v>112254.9936</c:v>
                </c:pt>
                <c:pt idx="118">
                  <c:v>112227.09839999999</c:v>
                </c:pt>
                <c:pt idx="119">
                  <c:v>111913.31769999999</c:v>
                </c:pt>
                <c:pt idx="120">
                  <c:v>113298.34640000001</c:v>
                </c:pt>
                <c:pt idx="121">
                  <c:v>112728.80360000001</c:v>
                </c:pt>
                <c:pt idx="122">
                  <c:v>112874.16579999997</c:v>
                </c:pt>
                <c:pt idx="123">
                  <c:v>112598.06859999998</c:v>
                </c:pt>
                <c:pt idx="124">
                  <c:v>112598.06859999998</c:v>
                </c:pt>
                <c:pt idx="125">
                  <c:v>112744.0272</c:v>
                </c:pt>
                <c:pt idx="126">
                  <c:v>112974.92319999999</c:v>
                </c:pt>
                <c:pt idx="127">
                  <c:v>112769.11069999999</c:v>
                </c:pt>
                <c:pt idx="128">
                  <c:v>113225.54199999999</c:v>
                </c:pt>
                <c:pt idx="129">
                  <c:v>113445.55899999999</c:v>
                </c:pt>
                <c:pt idx="130">
                  <c:v>113957.65399999999</c:v>
                </c:pt>
                <c:pt idx="131">
                  <c:v>114311.44130000001</c:v>
                </c:pt>
                <c:pt idx="132">
                  <c:v>115171.7668</c:v>
                </c:pt>
                <c:pt idx="133">
                  <c:v>116038.25850000001</c:v>
                </c:pt>
                <c:pt idx="134">
                  <c:v>115909.7494</c:v>
                </c:pt>
                <c:pt idx="135">
                  <c:v>115607.54019999999</c:v>
                </c:pt>
                <c:pt idx="136">
                  <c:v>115950.26909999999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E-48B6-BC19-E139F88C4D5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00E-48B6-BC19-E139F88C4D5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00E-48B6-BC19-E139F88C4D5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00E-48B6-BC19-E139F88C4D5D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000E-48B6-BC19-E139F88C4D5D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000E-48B6-BC19-E139F88C4D5D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000E-48B6-BC19-E139F88C4D5D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7-000E-48B6-BC19-E139F88C4D5D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8-000E-48B6-BC19-E139F88C4D5D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9-000E-48B6-BC19-E139F88C4D5D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A-000E-48B6-BC19-E139F88C4D5D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B-000E-48B6-BC19-E139F88C4D5D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C-000E-48B6-BC19-E139F88C4D5D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D-000E-48B6-BC19-E139F88C4D5D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E-000E-48B6-BC19-E139F88C4D5D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F-000E-48B6-BC19-E139F88C4D5D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0-000E-48B6-BC19-E139F88C4D5D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1-000E-48B6-BC19-E139F88C4D5D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2-000E-48B6-BC19-E139F88C4D5D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3-000E-48B6-BC19-E139F88C4D5D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4-000E-48B6-BC19-E139F88C4D5D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5-000E-48B6-BC19-E139F88C4D5D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6-000E-48B6-BC19-E139F88C4D5D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7-000E-48B6-BC19-E139F88C4D5D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8-000E-48B6-BC19-E139F88C4D5D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9-000E-48B6-BC19-E139F88C4D5D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A-000E-48B6-BC19-E139F88C4D5D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B-000E-48B6-BC19-E139F88C4D5D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C-000E-48B6-BC19-E139F88C4D5D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D-000E-48B6-BC19-E139F88C4D5D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E-000E-48B6-BC19-E139F88C4D5D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F-000E-48B6-BC19-E139F88C4D5D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0-000E-48B6-BC19-E139F88C4D5D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1-000E-48B6-BC19-E139F88C4D5D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2-000E-48B6-BC19-E139F88C4D5D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3-000E-48B6-BC19-E139F88C4D5D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4-000E-48B6-BC19-E139F88C4D5D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5-000E-48B6-BC19-E139F88C4D5D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6-000E-48B6-BC19-E139F88C4D5D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7-000E-48B6-BC19-E139F88C4D5D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8-000E-48B6-BC19-E139F88C4D5D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9-000E-48B6-BC19-E139F88C4D5D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A-000E-48B6-BC19-E139F88C4D5D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B-000E-48B6-BC19-E139F88C4D5D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C-000E-48B6-BC19-E139F88C4D5D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D-000E-48B6-BC19-E139F88C4D5D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E-000E-48B6-BC19-E139F88C4D5D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F-000E-48B6-BC19-E139F88C4D5D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0-000E-48B6-BC19-E139F88C4D5D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1-000E-48B6-BC19-E139F88C4D5D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2-000E-48B6-BC19-E139F88C4D5D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3-000E-48B6-BC19-E139F88C4D5D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4-000E-48B6-BC19-E139F88C4D5D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5-000E-48B6-BC19-E139F88C4D5D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6-000E-48B6-BC19-E139F88C4D5D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7-000E-48B6-BC19-E139F88C4D5D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8-000E-48B6-BC19-E139F88C4D5D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9-000E-48B6-BC19-E139F88C4D5D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A-000E-48B6-BC19-E139F88C4D5D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B-000E-48B6-BC19-E139F88C4D5D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C-000E-48B6-BC19-E139F88C4D5D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D-000E-48B6-BC19-E139F88C4D5D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E-000E-48B6-BC19-E139F88C4D5D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3F-000E-48B6-BC19-E139F88C4D5D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0-000E-48B6-BC19-E139F88C4D5D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1-000E-48B6-BC19-E139F88C4D5D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2-000E-48B6-BC19-E139F88C4D5D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3-000E-48B6-BC19-E139F88C4D5D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4-000E-48B6-BC19-E139F88C4D5D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5-000E-48B6-BC19-E139F88C4D5D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6-000E-48B6-BC19-E139F88C4D5D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7-000E-48B6-BC19-E139F88C4D5D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8-000E-48B6-BC19-E139F88C4D5D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9-000E-48B6-BC19-E139F88C4D5D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A-000E-48B6-BC19-E139F88C4D5D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4B-000E-48B6-BC19-E139F88C4D5D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9A8D-43F7-86F9-7AB8A72225BA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943-4309-9323-079C76C9867F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943-4309-9323-079C76C9867F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943-4309-9323-079C76C9867F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14C-4BDE-8256-2B1881885D59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14C-4BDE-8256-2B1881885D59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14C-4BDE-8256-2B1881885D59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14C-4BDE-8256-2B1881885D59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C14C-4BDE-8256-2B1881885D59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C14C-4BDE-8256-2B1881885D59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C14C-4BDE-8256-2B1881885D59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7-C14C-4BDE-8256-2B1881885D59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8-C14C-4BDE-8256-2B1881885D59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ECD-4263-800D-D3058740E3AA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4AF-4991-9C4B-93D8C15A1AFB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B98-42B5-8032-394F32ECD608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623-4471-9D79-39CC87897D73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710-4830-AD9A-F3FAA4703D63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710-4830-AD9A-F3FAA4703D63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710-4830-AD9A-F3FAA4703D63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710-4830-AD9A-F3FAA4703D63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6710-4830-AD9A-F3FAA4703D63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6710-4830-AD9A-F3FAA4703D63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6710-4830-AD9A-F3FAA4703D63}"/>
            </c:ext>
          </c:extLst>
        </c:ser>
        <c:ser>
          <c:idx val="100"/>
          <c:order val="100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7-6710-4830-AD9A-F3FAA4703D63}"/>
            </c:ext>
          </c:extLst>
        </c:ser>
        <c:ser>
          <c:idx val="101"/>
          <c:order val="101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8-6710-4830-AD9A-F3FAA4703D63}"/>
            </c:ext>
          </c:extLst>
        </c:ser>
        <c:ser>
          <c:idx val="102"/>
          <c:order val="102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9-6710-4830-AD9A-F3FAA4703D63}"/>
            </c:ext>
          </c:extLst>
        </c:ser>
        <c:ser>
          <c:idx val="103"/>
          <c:order val="103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A-6710-4830-AD9A-F3FAA4703D63}"/>
            </c:ext>
          </c:extLst>
        </c:ser>
        <c:ser>
          <c:idx val="104"/>
          <c:order val="104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B-6710-4830-AD9A-F3FAA4703D63}"/>
            </c:ext>
          </c:extLst>
        </c:ser>
        <c:ser>
          <c:idx val="105"/>
          <c:order val="105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C-6710-4830-AD9A-F3FAA4703D63}"/>
            </c:ext>
          </c:extLst>
        </c:ser>
        <c:ser>
          <c:idx val="106"/>
          <c:order val="106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D-6710-4830-AD9A-F3FAA4703D63}"/>
            </c:ext>
          </c:extLst>
        </c:ser>
        <c:ser>
          <c:idx val="107"/>
          <c:order val="107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E-6710-4830-AD9A-F3FAA4703D63}"/>
            </c:ext>
          </c:extLst>
        </c:ser>
        <c:ser>
          <c:idx val="108"/>
          <c:order val="108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F-6710-4830-AD9A-F3FAA4703D63}"/>
            </c:ext>
          </c:extLst>
        </c:ser>
        <c:ser>
          <c:idx val="109"/>
          <c:order val="109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0-6710-4830-AD9A-F3FAA4703D63}"/>
            </c:ext>
          </c:extLst>
        </c:ser>
        <c:ser>
          <c:idx val="110"/>
          <c:order val="110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1-6710-4830-AD9A-F3FAA4703D63}"/>
            </c:ext>
          </c:extLst>
        </c:ser>
        <c:ser>
          <c:idx val="111"/>
          <c:order val="111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2-6710-4830-AD9A-F3FAA4703D63}"/>
            </c:ext>
          </c:extLst>
        </c:ser>
        <c:ser>
          <c:idx val="112"/>
          <c:order val="11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3-6710-4830-AD9A-F3FAA4703D63}"/>
            </c:ext>
          </c:extLst>
        </c:ser>
        <c:ser>
          <c:idx val="113"/>
          <c:order val="113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4-6710-4830-AD9A-F3FAA4703D63}"/>
            </c:ext>
          </c:extLst>
        </c:ser>
        <c:ser>
          <c:idx val="114"/>
          <c:order val="114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5-6710-4830-AD9A-F3FAA4703D63}"/>
            </c:ext>
          </c:extLst>
        </c:ser>
        <c:ser>
          <c:idx val="115"/>
          <c:order val="115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6-6710-4830-AD9A-F3FAA4703D63}"/>
            </c:ext>
          </c:extLst>
        </c:ser>
        <c:ser>
          <c:idx val="116"/>
          <c:order val="116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7-6710-4830-AD9A-F3FAA4703D63}"/>
            </c:ext>
          </c:extLst>
        </c:ser>
        <c:ser>
          <c:idx val="117"/>
          <c:order val="117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8-6710-4830-AD9A-F3FAA4703D63}"/>
            </c:ext>
          </c:extLst>
        </c:ser>
        <c:ser>
          <c:idx val="118"/>
          <c:order val="118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1FC-4212-991B-1D6C66E5CE1C}"/>
            </c:ext>
          </c:extLst>
        </c:ser>
        <c:ser>
          <c:idx val="119"/>
          <c:order val="119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D869-4C2A-9034-AF4194142074}"/>
            </c:ext>
          </c:extLst>
        </c:ser>
        <c:ser>
          <c:idx val="120"/>
          <c:order val="120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517-4FA2-B188-71CC082B4BE0}"/>
            </c:ext>
          </c:extLst>
        </c:ser>
        <c:ser>
          <c:idx val="121"/>
          <c:order val="121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1BE-4787-9F3D-7056BB9D03D6}"/>
            </c:ext>
          </c:extLst>
        </c:ser>
        <c:ser>
          <c:idx val="122"/>
          <c:order val="122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A0B-48E3-8060-712307AE152A}"/>
            </c:ext>
          </c:extLst>
        </c:ser>
        <c:ser>
          <c:idx val="123"/>
          <c:order val="123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0C7-43F8-AFF4-9669C37B9B50}"/>
            </c:ext>
          </c:extLst>
        </c:ser>
        <c:ser>
          <c:idx val="124"/>
          <c:order val="124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BAC-41A8-824C-30CDEE19E105}"/>
            </c:ext>
          </c:extLst>
        </c:ser>
        <c:ser>
          <c:idx val="125"/>
          <c:order val="125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327-4F21-9851-CC6D5B934BC7}"/>
            </c:ext>
          </c:extLst>
        </c:ser>
        <c:ser>
          <c:idx val="126"/>
          <c:order val="126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FF7-4F7A-B80C-6186A1BD3615}"/>
            </c:ext>
          </c:extLst>
        </c:ser>
        <c:ser>
          <c:idx val="127"/>
          <c:order val="127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E14-4AE5-8883-149B60C789D0}"/>
            </c:ext>
          </c:extLst>
        </c:ser>
        <c:ser>
          <c:idx val="128"/>
          <c:order val="128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FF-42B8-A7B1-9B96F7CEE8F0}"/>
            </c:ext>
          </c:extLst>
        </c:ser>
        <c:ser>
          <c:idx val="129"/>
          <c:order val="129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D7-4298-BC8A-623B230B1886}"/>
            </c:ext>
          </c:extLst>
        </c:ser>
        <c:ser>
          <c:idx val="130"/>
          <c:order val="130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693-48B6-AFF3-C4F583267984}"/>
            </c:ext>
          </c:extLst>
        </c:ser>
        <c:ser>
          <c:idx val="131"/>
          <c:order val="131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AB2-4F12-8F1B-70372A42B99A}"/>
            </c:ext>
          </c:extLst>
        </c:ser>
        <c:ser>
          <c:idx val="132"/>
          <c:order val="132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AB2-4F12-8F1B-70372A42B99A}"/>
            </c:ext>
          </c:extLst>
        </c:ser>
        <c:ser>
          <c:idx val="133"/>
          <c:order val="133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AB2-4F12-8F1B-70372A42B99A}"/>
            </c:ext>
          </c:extLst>
        </c:ser>
        <c:ser>
          <c:idx val="134"/>
          <c:order val="134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A06-43E2-9987-F3C4783C7C4F}"/>
            </c:ext>
          </c:extLst>
        </c:ser>
        <c:ser>
          <c:idx val="135"/>
          <c:order val="135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B6-4D8E-854D-FD396C96AA36}"/>
            </c:ext>
          </c:extLst>
        </c:ser>
        <c:ser>
          <c:idx val="136"/>
          <c:order val="136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368-4AC6-B7A7-9492419E6CCB}"/>
            </c:ext>
          </c:extLst>
        </c:ser>
        <c:ser>
          <c:idx val="137"/>
          <c:order val="137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368-4AC6-B7A7-9492419E6CCB}"/>
            </c:ext>
          </c:extLst>
        </c:ser>
        <c:ser>
          <c:idx val="138"/>
          <c:order val="138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EEC-49C8-ABA4-ED1EC6ADFCE0}"/>
            </c:ext>
          </c:extLst>
        </c:ser>
        <c:ser>
          <c:idx val="139"/>
          <c:order val="139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CCA-47DD-98F2-FCB8FD6FB417}"/>
            </c:ext>
          </c:extLst>
        </c:ser>
        <c:ser>
          <c:idx val="140"/>
          <c:order val="140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577-4D21-BF8C-FAF2C7DF3FE2}"/>
            </c:ext>
          </c:extLst>
        </c:ser>
        <c:ser>
          <c:idx val="141"/>
          <c:order val="141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DE4D-4D5F-AA4B-AE0CA353DAD1}"/>
            </c:ext>
          </c:extLst>
        </c:ser>
        <c:ser>
          <c:idx val="142"/>
          <c:order val="142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F09-4730-BFD1-4E7EDF8E63A8}"/>
            </c:ext>
          </c:extLst>
        </c:ser>
        <c:ser>
          <c:idx val="143"/>
          <c:order val="143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F09-4730-BFD1-4E7EDF8E63A8}"/>
            </c:ext>
          </c:extLst>
        </c:ser>
        <c:ser>
          <c:idx val="144"/>
          <c:order val="144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F09-4730-BFD1-4E7EDF8E63A8}"/>
            </c:ext>
          </c:extLst>
        </c:ser>
        <c:ser>
          <c:idx val="145"/>
          <c:order val="145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F09-4730-BFD1-4E7EDF8E63A8}"/>
            </c:ext>
          </c:extLst>
        </c:ser>
        <c:ser>
          <c:idx val="146"/>
          <c:order val="146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D3C5-4CA1-8AF0-98F49A438ED8}"/>
            </c:ext>
          </c:extLst>
        </c:ser>
        <c:ser>
          <c:idx val="147"/>
          <c:order val="147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9A0A-418C-9304-640FB2B77BE2}"/>
            </c:ext>
          </c:extLst>
        </c:ser>
        <c:ser>
          <c:idx val="148"/>
          <c:order val="148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05-49BE-83C8-817DDB54DDCB}"/>
            </c:ext>
          </c:extLst>
        </c:ser>
        <c:ser>
          <c:idx val="149"/>
          <c:order val="149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0B2-4B61-9783-19888348CB8B}"/>
            </c:ext>
          </c:extLst>
        </c:ser>
        <c:ser>
          <c:idx val="150"/>
          <c:order val="150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83F-44CD-8A6D-3A2A2575DE2C}"/>
            </c:ext>
          </c:extLst>
        </c:ser>
        <c:ser>
          <c:idx val="151"/>
          <c:order val="151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C0-4B37-8544-5D2342CCBBD0}"/>
            </c:ext>
          </c:extLst>
        </c:ser>
        <c:ser>
          <c:idx val="152"/>
          <c:order val="152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EA6-458D-9E7D-0C21283B8284}"/>
            </c:ext>
          </c:extLst>
        </c:ser>
        <c:ser>
          <c:idx val="153"/>
          <c:order val="153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830-44F5-B6BE-0F32F68F37DE}"/>
            </c:ext>
          </c:extLst>
        </c:ser>
        <c:ser>
          <c:idx val="154"/>
          <c:order val="154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040-4903-A7A9-37B2C24A15D2}"/>
            </c:ext>
          </c:extLst>
        </c:ser>
        <c:ser>
          <c:idx val="155"/>
          <c:order val="155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040-4903-A7A9-37B2C24A15D2}"/>
            </c:ext>
          </c:extLst>
        </c:ser>
        <c:ser>
          <c:idx val="156"/>
          <c:order val="156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040-4903-A7A9-37B2C24A15D2}"/>
            </c:ext>
          </c:extLst>
        </c:ser>
        <c:ser>
          <c:idx val="157"/>
          <c:order val="157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040-4903-A7A9-37B2C24A15D2}"/>
            </c:ext>
          </c:extLst>
        </c:ser>
        <c:ser>
          <c:idx val="158"/>
          <c:order val="158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77C-456B-8108-2B2C1F815D77}"/>
            </c:ext>
          </c:extLst>
        </c:ser>
        <c:ser>
          <c:idx val="159"/>
          <c:order val="159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F79-409B-BA1B-7A6CE0F6B92F}"/>
            </c:ext>
          </c:extLst>
        </c:ser>
        <c:ser>
          <c:idx val="160"/>
          <c:order val="160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CE6-4884-A153-9C633E38B177}"/>
            </c:ext>
          </c:extLst>
        </c:ser>
        <c:ser>
          <c:idx val="161"/>
          <c:order val="161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18C-499C-8949-5F8127C7A452}"/>
            </c:ext>
          </c:extLst>
        </c:ser>
        <c:ser>
          <c:idx val="162"/>
          <c:order val="16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2E2-4810-AF9C-2470D7E13FBC}"/>
            </c:ext>
          </c:extLst>
        </c:ser>
        <c:ser>
          <c:idx val="163"/>
          <c:order val="163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9D-4C7A-914C-45678810E4EE}"/>
            </c:ext>
          </c:extLst>
        </c:ser>
        <c:ser>
          <c:idx val="164"/>
          <c:order val="164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9D-4C7A-914C-45678810E4EE}"/>
            </c:ext>
          </c:extLst>
        </c:ser>
        <c:ser>
          <c:idx val="165"/>
          <c:order val="165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E03-4417-926A-C179B5BE60D0}"/>
            </c:ext>
          </c:extLst>
        </c:ser>
        <c:ser>
          <c:idx val="166"/>
          <c:order val="166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ECE-4B34-8F8C-71FE39F90880}"/>
            </c:ext>
          </c:extLst>
        </c:ser>
        <c:ser>
          <c:idx val="167"/>
          <c:order val="167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F36-4C70-BB7F-3055F5E458B3}"/>
            </c:ext>
          </c:extLst>
        </c:ser>
        <c:ser>
          <c:idx val="168"/>
          <c:order val="168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4CD-4953-A1C7-2AC92094F03D}"/>
            </c:ext>
          </c:extLst>
        </c:ser>
        <c:ser>
          <c:idx val="169"/>
          <c:order val="169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382-4D50-91B4-72BE4F894E15}"/>
            </c:ext>
          </c:extLst>
        </c:ser>
        <c:ser>
          <c:idx val="170"/>
          <c:order val="170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563-42BE-A9B1-600AC7E1B2F2}"/>
            </c:ext>
          </c:extLst>
        </c:ser>
        <c:ser>
          <c:idx val="171"/>
          <c:order val="171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155-4EB1-968D-DEA755487E8A}"/>
            </c:ext>
          </c:extLst>
        </c:ser>
        <c:ser>
          <c:idx val="172"/>
          <c:order val="172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E92-4A18-8C2F-66412A8E4FAF}"/>
            </c:ext>
          </c:extLst>
        </c:ser>
        <c:ser>
          <c:idx val="173"/>
          <c:order val="173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AF7-4278-AA47-BFBB174CD037}"/>
            </c:ext>
          </c:extLst>
        </c:ser>
        <c:ser>
          <c:idx val="174"/>
          <c:order val="174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69F-4158-882E-443CF279849D}"/>
            </c:ext>
          </c:extLst>
        </c:ser>
        <c:ser>
          <c:idx val="175"/>
          <c:order val="175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268-457F-8513-A5848E261770}"/>
            </c:ext>
          </c:extLst>
        </c:ser>
        <c:ser>
          <c:idx val="176"/>
          <c:order val="176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C7-4EEA-B19A-E5BA92D462E6}"/>
            </c:ext>
          </c:extLst>
        </c:ser>
        <c:ser>
          <c:idx val="177"/>
          <c:order val="177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C7-4EEA-B19A-E5BA92D462E6}"/>
            </c:ext>
          </c:extLst>
        </c:ser>
        <c:ser>
          <c:idx val="178"/>
          <c:order val="178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F93-4396-B320-44B080BD2C90}"/>
            </c:ext>
          </c:extLst>
        </c:ser>
        <c:ser>
          <c:idx val="179"/>
          <c:order val="179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D6B-4325-A242-699DED5FB9FD}"/>
            </c:ext>
          </c:extLst>
        </c:ser>
        <c:ser>
          <c:idx val="180"/>
          <c:order val="180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A16-4D46-8E2F-7C98BC9EA35B}"/>
            </c:ext>
          </c:extLst>
        </c:ser>
        <c:ser>
          <c:idx val="181"/>
          <c:order val="181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DC79-4481-B385-AB518D6FE50A}"/>
            </c:ext>
          </c:extLst>
        </c:ser>
        <c:ser>
          <c:idx val="182"/>
          <c:order val="182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93F-4522-AFB0-33576599C111}"/>
            </c:ext>
          </c:extLst>
        </c:ser>
        <c:ser>
          <c:idx val="183"/>
          <c:order val="183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548-42A1-BBC0-B992B942BDE9}"/>
            </c:ext>
          </c:extLst>
        </c:ser>
        <c:ser>
          <c:idx val="184"/>
          <c:order val="184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904A-49B5-8D7B-9203D79A8950}"/>
            </c:ext>
          </c:extLst>
        </c:ser>
        <c:ser>
          <c:idx val="185"/>
          <c:order val="185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3AC-40AD-803A-0814B6928053}"/>
            </c:ext>
          </c:extLst>
        </c:ser>
        <c:ser>
          <c:idx val="186"/>
          <c:order val="186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A0-4858-B7E2-0E4A3659230C}"/>
            </c:ext>
          </c:extLst>
        </c:ser>
        <c:ser>
          <c:idx val="187"/>
          <c:order val="187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3B6-438C-8F4F-B5E2CBA623F2}"/>
            </c:ext>
          </c:extLst>
        </c:ser>
        <c:ser>
          <c:idx val="188"/>
          <c:order val="188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DC5-4C60-80E3-D588CAD769AF}"/>
            </c:ext>
          </c:extLst>
        </c:ser>
        <c:ser>
          <c:idx val="189"/>
          <c:order val="189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F1F-49D5-B63D-A2DF28707CB6}"/>
            </c:ext>
          </c:extLst>
        </c:ser>
        <c:ser>
          <c:idx val="190"/>
          <c:order val="190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F1F-49D5-B63D-A2DF28707CB6}"/>
            </c:ext>
          </c:extLst>
        </c:ser>
        <c:ser>
          <c:idx val="191"/>
          <c:order val="191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524-4DE3-A1C5-579AF2CB6BFF}"/>
            </c:ext>
          </c:extLst>
        </c:ser>
        <c:ser>
          <c:idx val="192"/>
          <c:order val="192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D693-48C6-A069-5DF8BF738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56416"/>
        <c:axId val="409856976"/>
      </c:lineChart>
      <c:catAx>
        <c:axId val="40985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9856976"/>
        <c:crosses val="autoZero"/>
        <c:auto val="1"/>
        <c:lblAlgn val="ctr"/>
        <c:lblOffset val="100"/>
        <c:noMultiLvlLbl val="0"/>
      </c:catAx>
      <c:valAx>
        <c:axId val="409856976"/>
        <c:scaling>
          <c:orientation val="minMax"/>
          <c:min val="7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985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 alignWithMargins="0"/>
    <c:pageMargins b="0.98425196899999956" l="0.78740157499999996" r="0.78740157499999996" t="0.98425196899999956" header="0.49212598500000226" footer="0.4921259850000022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88087371892136"/>
          <c:y val="0.19137998255577932"/>
          <c:w val="0.82080726495726508"/>
          <c:h val="0.7113662962962963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FDBB-415E-8D9B-30B3B2C50B0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FDBB-415E-8D9B-30B3B2C50B0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FDBB-415E-8D9B-30B3B2C50B0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FDBB-415E-8D9B-30B3B2C50B0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FDBB-415E-8D9B-30B3B2C50B0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FDBB-415E-8D9B-30B3B2C50B0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FDBB-415E-8D9B-30B3B2C50B0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FDBB-415E-8D9B-30B3B2C50B0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1-FDBB-415E-8D9B-30B3B2C50B0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3-FDBB-415E-8D9B-30B3B2C50B0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5-FDBB-415E-8D9B-30B3B2C50B0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7-FDBB-415E-8D9B-30B3B2C50B0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9-FDBB-415E-8D9B-30B3B2C50B0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B-FDBB-415E-8D9B-30B3B2C50B0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D-FDBB-415E-8D9B-30B3B2C50B0E}"/>
              </c:ext>
            </c:extLst>
          </c:dPt>
          <c:dLbls>
            <c:dLbl>
              <c:idx val="0"/>
              <c:layout>
                <c:manualLayout>
                  <c:x val="-5.698717948717949E-2"/>
                  <c:y val="-0.261055555555555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BB-415E-8D9B-30B3B2C50B0E}"/>
                </c:ext>
              </c:extLst>
            </c:dLbl>
            <c:dLbl>
              <c:idx val="1"/>
              <c:layout>
                <c:manualLayout>
                  <c:x val="8.1787922016167386E-2"/>
                  <c:y val="-7.268948816788491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BB-415E-8D9B-30B3B2C50B0E}"/>
                </c:ext>
              </c:extLst>
            </c:dLbl>
            <c:dLbl>
              <c:idx val="2"/>
              <c:layout>
                <c:manualLayout>
                  <c:x val="0.25271793950149957"/>
                  <c:y val="-2.074324143114415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DBB-415E-8D9B-30B3B2C50B0E}"/>
                </c:ext>
              </c:extLst>
            </c:dLbl>
            <c:dLbl>
              <c:idx val="3"/>
              <c:layout>
                <c:manualLayout>
                  <c:x val="0.18711761600413365"/>
                  <c:y val="1.31594956183527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BB-415E-8D9B-30B3B2C50B0E}"/>
                </c:ext>
              </c:extLst>
            </c:dLbl>
            <c:dLbl>
              <c:idx val="4"/>
              <c:layout>
                <c:manualLayout>
                  <c:x val="-6.6880384602424015E-2"/>
                  <c:y val="6.23052755724726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BB-415E-8D9B-30B3B2C50B0E}"/>
                </c:ext>
              </c:extLst>
            </c:dLbl>
            <c:dLbl>
              <c:idx val="5"/>
              <c:layout>
                <c:manualLayout>
                  <c:x val="-0.18449833571088919"/>
                  <c:y val="-4.153685038164842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BB-415E-8D9B-30B3B2C50B0E}"/>
                </c:ext>
              </c:extLst>
            </c:dLbl>
            <c:dLbl>
              <c:idx val="6"/>
              <c:layout>
                <c:manualLayout>
                  <c:x val="-0.12867362335770796"/>
                  <c:y val="-0.1111092759309325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DBB-415E-8D9B-30B3B2C50B0E}"/>
                </c:ext>
              </c:extLst>
            </c:dLbl>
            <c:dLbl>
              <c:idx val="7"/>
              <c:layout>
                <c:manualLayout>
                  <c:x val="-5.4610399092410167E-2"/>
                  <c:y val="-0.195877483952712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DBB-415E-8D9B-30B3B2C50B0E}"/>
                </c:ext>
              </c:extLst>
            </c:dLbl>
            <c:dLbl>
              <c:idx val="8"/>
              <c:layout>
                <c:manualLayout>
                  <c:x val="-5.7926829268292686E-2"/>
                  <c:y val="-0.1793510324483776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DBB-415E-8D9B-30B3B2C50B0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ExtratoConsolidado!$A$2:$A$11</c:f>
              <c:strCache>
                <c:ptCount val="10"/>
                <c:pt idx="0">
                  <c:v>Tesouro Selic 2021 (LFT)</c:v>
                </c:pt>
                <c:pt idx="1">
                  <c:v>Tesouro Prefixado 2017 (LTN)</c:v>
                </c:pt>
                <c:pt idx="2">
                  <c:v>Tesouro Prefixado 2018 (LTN)</c:v>
                </c:pt>
                <c:pt idx="3">
                  <c:v>Tesouro Prefixado 2019 (LTN)</c:v>
                </c:pt>
                <c:pt idx="4">
                  <c:v>Tesouro Prefixado 2021 (LTN)</c:v>
                </c:pt>
                <c:pt idx="5">
                  <c:v>Tesouro Prefixado 2023 (LTN)</c:v>
                </c:pt>
                <c:pt idx="6">
                  <c:v>Tesouro Prefixado com Juros Semestrais 2025 (NTNF)</c:v>
                </c:pt>
                <c:pt idx="7">
                  <c:v>Tesouro IPCA+ 2019 (NTNB Princ)</c:v>
                </c:pt>
                <c:pt idx="8">
                  <c:v>Tesouro IPCA+ 2035 (NTNB Princ)</c:v>
                </c:pt>
                <c:pt idx="9">
                  <c:v>Tesouro IPCA+ com Juros Semestrais 2035 (NTNB)</c:v>
                </c:pt>
              </c:strCache>
            </c:strRef>
          </c:cat>
          <c:val>
            <c:numRef>
              <c:f>ExtratoConsolidado!$H$2:$H$11</c:f>
              <c:numCache>
                <c:formatCode>0.00%</c:formatCode>
                <c:ptCount val="10"/>
                <c:pt idx="0">
                  <c:v>0.39451898069019264</c:v>
                </c:pt>
                <c:pt idx="1">
                  <c:v>5.9617743968258231E-2</c:v>
                </c:pt>
                <c:pt idx="2">
                  <c:v>9.1565868555796751E-2</c:v>
                </c:pt>
                <c:pt idx="3">
                  <c:v>3.8489428375709008E-3</c:v>
                </c:pt>
                <c:pt idx="4">
                  <c:v>1.2229822011631922E-2</c:v>
                </c:pt>
                <c:pt idx="5">
                  <c:v>6.0333915028464996E-2</c:v>
                </c:pt>
                <c:pt idx="6">
                  <c:v>1.1534481076431517E-2</c:v>
                </c:pt>
                <c:pt idx="7">
                  <c:v>5.8630777578737921E-2</c:v>
                </c:pt>
                <c:pt idx="8">
                  <c:v>0.26297858227778742</c:v>
                </c:pt>
                <c:pt idx="9">
                  <c:v>4.4740885975127695E-2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DBB-415E-8D9B-30B3B2C5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Posição Carteira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850-495D-999F-47A221D7E7C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850-495D-999F-47A221D7E7C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850-495D-999F-47A221D7E7CB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ExtratoConsolidado!$L$2:$L$4</c:f>
              <c:strCache>
                <c:ptCount val="3"/>
                <c:pt idx="0">
                  <c:v>IPCA</c:v>
                </c:pt>
                <c:pt idx="1">
                  <c:v>PREFIXADO</c:v>
                </c:pt>
                <c:pt idx="2">
                  <c:v>SELIC</c:v>
                </c:pt>
              </c:strCache>
            </c:strRef>
          </c:cat>
          <c:val>
            <c:numRef>
              <c:f>ExtratoConsolidado!$M$2:$M$4</c:f>
              <c:numCache>
                <c:formatCode>0.00%</c:formatCode>
                <c:ptCount val="3"/>
                <c:pt idx="0">
                  <c:v>0.36635024583165304</c:v>
                </c:pt>
                <c:pt idx="1">
                  <c:v>0.23913077347815431</c:v>
                </c:pt>
                <c:pt idx="2">
                  <c:v>0.39451898069019264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50-495D-999F-47A221D7E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71277777777778"/>
          <c:y val="0.92180778633245453"/>
          <c:w val="0.3115655479773888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COMPRA 01-LTN</a:t>
            </a:r>
            <a:r>
              <a:rPr lang="pt-BR" baseline="0"/>
              <a:t> 2023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6387552250413137E-2"/>
          <c:y val="0.13992248468941382"/>
          <c:w val="0.87686983571498012"/>
          <c:h val="0.81933700787401575"/>
        </c:manualLayout>
      </c:layout>
      <c:lineChart>
        <c:grouping val="standard"/>
        <c:varyColors val="0"/>
        <c:ser>
          <c:idx val="0"/>
          <c:order val="0"/>
          <c:tx>
            <c:v>Preço-Mercado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'LTN 010123'!$AR$41:$AR$132</c:f>
              <c:numCache>
                <c:formatCode>#,##0.00</c:formatCode>
                <c:ptCount val="92"/>
                <c:pt idx="0">
                  <c:v>440.65</c:v>
                </c:pt>
                <c:pt idx="1">
                  <c:v>439.82</c:v>
                </c:pt>
                <c:pt idx="2">
                  <c:v>443.94</c:v>
                </c:pt>
                <c:pt idx="3">
                  <c:v>444.68</c:v>
                </c:pt>
                <c:pt idx="4">
                  <c:v>450.7</c:v>
                </c:pt>
                <c:pt idx="5">
                  <c:v>446.69</c:v>
                </c:pt>
                <c:pt idx="6">
                  <c:v>455.14</c:v>
                </c:pt>
                <c:pt idx="7">
                  <c:v>453.48</c:v>
                </c:pt>
                <c:pt idx="8">
                  <c:v>453.43</c:v>
                </c:pt>
                <c:pt idx="9">
                  <c:v>449.39</c:v>
                </c:pt>
                <c:pt idx="10">
                  <c:v>451.99</c:v>
                </c:pt>
                <c:pt idx="11">
                  <c:v>450.88</c:v>
                </c:pt>
                <c:pt idx="12">
                  <c:v>447.93</c:v>
                </c:pt>
                <c:pt idx="13">
                  <c:v>460.69</c:v>
                </c:pt>
                <c:pt idx="14">
                  <c:v>459.82</c:v>
                </c:pt>
                <c:pt idx="15">
                  <c:v>463.56</c:v>
                </c:pt>
                <c:pt idx="16">
                  <c:v>462.41</c:v>
                </c:pt>
                <c:pt idx="17">
                  <c:v>460.19</c:v>
                </c:pt>
                <c:pt idx="18">
                  <c:v>457.45</c:v>
                </c:pt>
                <c:pt idx="19">
                  <c:v>450.23</c:v>
                </c:pt>
                <c:pt idx="20">
                  <c:v>452.82</c:v>
                </c:pt>
                <c:pt idx="21">
                  <c:v>451.72</c:v>
                </c:pt>
                <c:pt idx="22">
                  <c:v>450.62</c:v>
                </c:pt>
                <c:pt idx="23">
                  <c:v>450.31</c:v>
                </c:pt>
                <c:pt idx="24">
                  <c:v>447.91</c:v>
                </c:pt>
                <c:pt idx="25">
                  <c:v>443.99</c:v>
                </c:pt>
                <c:pt idx="26">
                  <c:v>448.35</c:v>
                </c:pt>
                <c:pt idx="27">
                  <c:v>445.97</c:v>
                </c:pt>
                <c:pt idx="28">
                  <c:v>448</c:v>
                </c:pt>
                <c:pt idx="29">
                  <c:v>451.87</c:v>
                </c:pt>
                <c:pt idx="30">
                  <c:v>458.44</c:v>
                </c:pt>
                <c:pt idx="31">
                  <c:v>461.86</c:v>
                </c:pt>
                <c:pt idx="32">
                  <c:v>459.67</c:v>
                </c:pt>
                <c:pt idx="33">
                  <c:v>462.3</c:v>
                </c:pt>
                <c:pt idx="34">
                  <c:v>460.91</c:v>
                </c:pt>
                <c:pt idx="35">
                  <c:v>455.02</c:v>
                </c:pt>
                <c:pt idx="36">
                  <c:v>452.35</c:v>
                </c:pt>
                <c:pt idx="37">
                  <c:v>452.83</c:v>
                </c:pt>
                <c:pt idx="38">
                  <c:v>451.75</c:v>
                </c:pt>
                <c:pt idx="39">
                  <c:v>451.18</c:v>
                </c:pt>
                <c:pt idx="40">
                  <c:v>454.01</c:v>
                </c:pt>
                <c:pt idx="41">
                  <c:v>455.28</c:v>
                </c:pt>
                <c:pt idx="42">
                  <c:v>458.92</c:v>
                </c:pt>
                <c:pt idx="43">
                  <c:v>459.14</c:v>
                </c:pt>
                <c:pt idx="44">
                  <c:v>459.09</c:v>
                </c:pt>
                <c:pt idx="45">
                  <c:v>461.17</c:v>
                </c:pt>
                <c:pt idx="46">
                  <c:v>467</c:v>
                </c:pt>
                <c:pt idx="47">
                  <c:v>472.37</c:v>
                </c:pt>
                <c:pt idx="48">
                  <c:v>469.6</c:v>
                </c:pt>
                <c:pt idx="49">
                  <c:v>471.71</c:v>
                </c:pt>
                <c:pt idx="50">
                  <c:v>469.76</c:v>
                </c:pt>
                <c:pt idx="51">
                  <c:v>472.69</c:v>
                </c:pt>
                <c:pt idx="52">
                  <c:v>469.66</c:v>
                </c:pt>
                <c:pt idx="53">
                  <c:v>467.72</c:v>
                </c:pt>
                <c:pt idx="54">
                  <c:v>469.01</c:v>
                </c:pt>
                <c:pt idx="55">
                  <c:v>476.02</c:v>
                </c:pt>
                <c:pt idx="56">
                  <c:v>477.6</c:v>
                </c:pt>
                <c:pt idx="57">
                  <c:v>474.54</c:v>
                </c:pt>
                <c:pt idx="58">
                  <c:v>476.39</c:v>
                </c:pt>
                <c:pt idx="59">
                  <c:v>478.53</c:v>
                </c:pt>
                <c:pt idx="60">
                  <c:v>479.57</c:v>
                </c:pt>
                <c:pt idx="61">
                  <c:v>480.61</c:v>
                </c:pt>
                <c:pt idx="62">
                  <c:v>479.18</c:v>
                </c:pt>
                <c:pt idx="63">
                  <c:v>481.88</c:v>
                </c:pt>
                <c:pt idx="64">
                  <c:v>481.54</c:v>
                </c:pt>
                <c:pt idx="65">
                  <c:v>479.01</c:v>
                </c:pt>
                <c:pt idx="66">
                  <c:v>477.59</c:v>
                </c:pt>
                <c:pt idx="67">
                  <c:v>479.73</c:v>
                </c:pt>
                <c:pt idx="68">
                  <c:v>479.94</c:v>
                </c:pt>
                <c:pt idx="69">
                  <c:v>479.89</c:v>
                </c:pt>
                <c:pt idx="70">
                  <c:v>482.85</c:v>
                </c:pt>
                <c:pt idx="71">
                  <c:v>484.17</c:v>
                </c:pt>
                <c:pt idx="72">
                  <c:v>480.55</c:v>
                </c:pt>
                <c:pt idx="73">
                  <c:v>479.95</c:v>
                </c:pt>
                <c:pt idx="74">
                  <c:v>482.9</c:v>
                </c:pt>
                <c:pt idx="75">
                  <c:v>485.87</c:v>
                </c:pt>
                <c:pt idx="76" formatCode="General">
                  <c:v>485.87</c:v>
                </c:pt>
                <c:pt idx="77" formatCode="_(* #,##0.00_);_(* \(#,##0.00\);_(* &quot;-&quot;??_);_(@_)">
                  <c:v>485.87</c:v>
                </c:pt>
                <c:pt idx="78" formatCode="_(* #,##0.00_);_(* \(#,##0.00\);_(* &quot;-&quot;??_);_(@_)">
                  <c:v>485.87</c:v>
                </c:pt>
                <c:pt idx="79" formatCode="_-* #,##0.000_-;\-* #,##0.000_-;_-* &quot;-&quot;??_-;_-@_-">
                  <c:v>485.87</c:v>
                </c:pt>
                <c:pt idx="80" formatCode="_-* #,##0.000_-;\-* #,##0.000_-;_-* &quot;-&quot;??_-;_-@_-">
                  <c:v>485.87</c:v>
                </c:pt>
                <c:pt idx="81" formatCode="_-* #,##0.000_-;\-* #,##0.000_-;_-* &quot;-&quot;??_-;_-@_-">
                  <c:v>485.87</c:v>
                </c:pt>
                <c:pt idx="82" formatCode="_-* #,##0.000_-;\-* #,##0.000_-;_-* &quot;-&quot;??_-;_-@_-">
                  <c:v>485.87</c:v>
                </c:pt>
                <c:pt idx="83" formatCode="_-* #,##0.000_-;\-* #,##0.000_-;_-* &quot;-&quot;??_-;_-@_-">
                  <c:v>485.87</c:v>
                </c:pt>
                <c:pt idx="84" formatCode="_-* #,##0.000_-;\-* #,##0.000_-;_-* &quot;-&quot;??_-;_-@_-">
                  <c:v>485.87</c:v>
                </c:pt>
                <c:pt idx="85" formatCode="_-* #,##0.000_-;\-* #,##0.000_-;_-* &quot;-&quot;??_-;_-@_-">
                  <c:v>485.87</c:v>
                </c:pt>
                <c:pt idx="86" formatCode="_-* #,##0.000_-;\-* #,##0.000_-;_-* &quot;-&quot;??_-;_-@_-">
                  <c:v>485.87</c:v>
                </c:pt>
                <c:pt idx="87" formatCode="_-* #,##0.000_-;\-* #,##0.000_-;_-* &quot;-&quot;??_-;_-@_-">
                  <c:v>485.87</c:v>
                </c:pt>
                <c:pt idx="88" formatCode="_-* #,##0.000_-;\-* #,##0.000_-;_-* &quot;-&quot;??_-;_-@_-">
                  <c:v>485.87</c:v>
                </c:pt>
                <c:pt idx="89" formatCode="_-* #,##0.000_-;\-* #,##0.000_-;_-* &quot;-&quot;??_-;_-@_-">
                  <c:v>485.87</c:v>
                </c:pt>
                <c:pt idx="90" formatCode="_-* #,##0.000_-;\-* #,##0.000_-;_-* &quot;-&quot;??_-;_-@_-">
                  <c:v>485.87</c:v>
                </c:pt>
                <c:pt idx="91" formatCode="_-* #,##0.000_-;\-* #,##0.000_-;_-* &quot;-&quot;??_-;_-@_-">
                  <c:v>485.87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4-4D4F-89EE-7DD8B2A9A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145776"/>
        <c:axId val="367146336"/>
      </c:lineChart>
      <c:lineChart>
        <c:grouping val="standard"/>
        <c:varyColors val="0"/>
        <c:ser>
          <c:idx val="1"/>
          <c:order val="1"/>
          <c:tx>
            <c:v>Tx Mercado</c:v>
          </c:tx>
          <c:spPr>
            <a:ln w="28575" cap="rnd" cmpd="sng" algn="ctr">
              <a:solidFill>
                <a:srgbClr val="FF0000"/>
              </a:solidFill>
              <a:prstDash val="dash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'LTN 010123'!$AQ$41:$AQ$132</c:f>
              <c:numCache>
                <c:formatCode>0.00%</c:formatCode>
                <c:ptCount val="92"/>
                <c:pt idx="0">
                  <c:v>0.1308</c:v>
                </c:pt>
                <c:pt idx="1">
                  <c:v>0.13119999999999998</c:v>
                </c:pt>
                <c:pt idx="2">
                  <c:v>0.12970000000000001</c:v>
                </c:pt>
                <c:pt idx="3">
                  <c:v>0.1295</c:v>
                </c:pt>
                <c:pt idx="4">
                  <c:v>0.1273</c:v>
                </c:pt>
                <c:pt idx="5">
                  <c:v>0.12890000000000001</c:v>
                </c:pt>
                <c:pt idx="6">
                  <c:v>0.1258</c:v>
                </c:pt>
                <c:pt idx="7">
                  <c:v>0.1265</c:v>
                </c:pt>
                <c:pt idx="8">
                  <c:v>0.12659999999999999</c:v>
                </c:pt>
                <c:pt idx="9">
                  <c:v>0.12820000000000001</c:v>
                </c:pt>
                <c:pt idx="10">
                  <c:v>0.1273</c:v>
                </c:pt>
                <c:pt idx="11">
                  <c:v>0.1278</c:v>
                </c:pt>
                <c:pt idx="12">
                  <c:v>0.129</c:v>
                </c:pt>
                <c:pt idx="13">
                  <c:v>0.12429999999999999</c:v>
                </c:pt>
                <c:pt idx="14">
                  <c:v>0.12470000000000001</c:v>
                </c:pt>
                <c:pt idx="15">
                  <c:v>0.1234</c:v>
                </c:pt>
                <c:pt idx="16">
                  <c:v>0.12390000000000001</c:v>
                </c:pt>
                <c:pt idx="17">
                  <c:v>0.12480000000000001</c:v>
                </c:pt>
                <c:pt idx="18">
                  <c:v>0.12590000000000001</c:v>
                </c:pt>
                <c:pt idx="19">
                  <c:v>0.12869999999999998</c:v>
                </c:pt>
                <c:pt idx="20">
                  <c:v>0.1278</c:v>
                </c:pt>
                <c:pt idx="21">
                  <c:v>0.1283</c:v>
                </c:pt>
                <c:pt idx="22">
                  <c:v>0.1288</c:v>
                </c:pt>
                <c:pt idx="23">
                  <c:v>0.129</c:v>
                </c:pt>
                <c:pt idx="24">
                  <c:v>0.13</c:v>
                </c:pt>
                <c:pt idx="25">
                  <c:v>0.13159999999999999</c:v>
                </c:pt>
                <c:pt idx="26">
                  <c:v>0.13</c:v>
                </c:pt>
                <c:pt idx="27">
                  <c:v>0.13100000000000001</c:v>
                </c:pt>
                <c:pt idx="28">
                  <c:v>0.1303</c:v>
                </c:pt>
                <c:pt idx="29">
                  <c:v>0.12890000000000001</c:v>
                </c:pt>
                <c:pt idx="30">
                  <c:v>0.1265</c:v>
                </c:pt>
                <c:pt idx="31">
                  <c:v>0.12529999999999999</c:v>
                </c:pt>
                <c:pt idx="32">
                  <c:v>0.12619999999999998</c:v>
                </c:pt>
                <c:pt idx="33">
                  <c:v>0.12529999999999999</c:v>
                </c:pt>
                <c:pt idx="34">
                  <c:v>0.12590000000000001</c:v>
                </c:pt>
                <c:pt idx="35">
                  <c:v>0.12820000000000001</c:v>
                </c:pt>
                <c:pt idx="36">
                  <c:v>0.1293</c:v>
                </c:pt>
                <c:pt idx="37">
                  <c:v>0.12920000000000001</c:v>
                </c:pt>
                <c:pt idx="38">
                  <c:v>0.12970000000000001</c:v>
                </c:pt>
                <c:pt idx="39">
                  <c:v>0.13</c:v>
                </c:pt>
                <c:pt idx="40">
                  <c:v>0.129</c:v>
                </c:pt>
                <c:pt idx="41">
                  <c:v>0.12859999999999999</c:v>
                </c:pt>
                <c:pt idx="42">
                  <c:v>0.1273</c:v>
                </c:pt>
                <c:pt idx="43">
                  <c:v>0.1273</c:v>
                </c:pt>
                <c:pt idx="44">
                  <c:v>0.12740000000000001</c:v>
                </c:pt>
                <c:pt idx="45">
                  <c:v>0.12670000000000001</c:v>
                </c:pt>
                <c:pt idx="46">
                  <c:v>0.1246</c:v>
                </c:pt>
                <c:pt idx="47">
                  <c:v>0.12269999999999999</c:v>
                </c:pt>
                <c:pt idx="48">
                  <c:v>0.12380000000000001</c:v>
                </c:pt>
                <c:pt idx="49">
                  <c:v>0.1231</c:v>
                </c:pt>
                <c:pt idx="50">
                  <c:v>0.12390000000000001</c:v>
                </c:pt>
                <c:pt idx="51">
                  <c:v>0.1229</c:v>
                </c:pt>
                <c:pt idx="52">
                  <c:v>0.1241</c:v>
                </c:pt>
                <c:pt idx="53">
                  <c:v>0.1249</c:v>
                </c:pt>
                <c:pt idx="54">
                  <c:v>0.1245</c:v>
                </c:pt>
                <c:pt idx="55">
                  <c:v>0.122</c:v>
                </c:pt>
                <c:pt idx="56">
                  <c:v>0.1215</c:v>
                </c:pt>
                <c:pt idx="57">
                  <c:v>0.12269999999999999</c:v>
                </c:pt>
                <c:pt idx="58">
                  <c:v>0.12210000000000001</c:v>
                </c:pt>
                <c:pt idx="59">
                  <c:v>0.12140000000000001</c:v>
                </c:pt>
                <c:pt idx="60">
                  <c:v>0.1211</c:v>
                </c:pt>
                <c:pt idx="61">
                  <c:v>0.1208</c:v>
                </c:pt>
                <c:pt idx="62">
                  <c:v>0.12140000000000001</c:v>
                </c:pt>
                <c:pt idx="63">
                  <c:v>0.12050000000000001</c:v>
                </c:pt>
                <c:pt idx="64">
                  <c:v>0.1207</c:v>
                </c:pt>
                <c:pt idx="65">
                  <c:v>0.1217</c:v>
                </c:pt>
                <c:pt idx="66">
                  <c:v>0.12230000000000001</c:v>
                </c:pt>
                <c:pt idx="67">
                  <c:v>0.1216</c:v>
                </c:pt>
                <c:pt idx="68">
                  <c:v>0.1216</c:v>
                </c:pt>
                <c:pt idx="69">
                  <c:v>0.1217</c:v>
                </c:pt>
                <c:pt idx="70">
                  <c:v>0.1207</c:v>
                </c:pt>
                <c:pt idx="71">
                  <c:v>0.12029999999999999</c:v>
                </c:pt>
                <c:pt idx="72">
                  <c:v>0.1217</c:v>
                </c:pt>
                <c:pt idx="73">
                  <c:v>0.122</c:v>
                </c:pt>
                <c:pt idx="74">
                  <c:v>0.121</c:v>
                </c:pt>
                <c:pt idx="75">
                  <c:v>0.12</c:v>
                </c:pt>
                <c:pt idx="76">
                  <c:v>0.12</c:v>
                </c:pt>
                <c:pt idx="77">
                  <c:v>0.12</c:v>
                </c:pt>
                <c:pt idx="78">
                  <c:v>0.12</c:v>
                </c:pt>
                <c:pt idx="79">
                  <c:v>0.12</c:v>
                </c:pt>
                <c:pt idx="80">
                  <c:v>0.12</c:v>
                </c:pt>
                <c:pt idx="81">
                  <c:v>0.12</c:v>
                </c:pt>
                <c:pt idx="82">
                  <c:v>0.12</c:v>
                </c:pt>
                <c:pt idx="83">
                  <c:v>0.12</c:v>
                </c:pt>
                <c:pt idx="84">
                  <c:v>0.12</c:v>
                </c:pt>
                <c:pt idx="85">
                  <c:v>0.12</c:v>
                </c:pt>
                <c:pt idx="86">
                  <c:v>0.12</c:v>
                </c:pt>
                <c:pt idx="87">
                  <c:v>0.12</c:v>
                </c:pt>
                <c:pt idx="88">
                  <c:v>0.12</c:v>
                </c:pt>
                <c:pt idx="89">
                  <c:v>0.12</c:v>
                </c:pt>
                <c:pt idx="90">
                  <c:v>0.12</c:v>
                </c:pt>
                <c:pt idx="91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A4-4D4F-89EE-7DD8B2A9A87C}"/>
            </c:ext>
          </c:extLst>
        </c:ser>
        <c:ser>
          <c:idx val="2"/>
          <c:order val="2"/>
          <c:tx>
            <c:v>Taxa Contratada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'LTN 010123'!$AP$41:$AP$132</c:f>
              <c:numCache>
                <c:formatCode>0.00%</c:formatCode>
                <c:ptCount val="92"/>
                <c:pt idx="0">
                  <c:v>0.13059999999999999</c:v>
                </c:pt>
                <c:pt idx="1">
                  <c:v>0.13059999999999999</c:v>
                </c:pt>
                <c:pt idx="2">
                  <c:v>0.13059999999999999</c:v>
                </c:pt>
                <c:pt idx="3">
                  <c:v>0.13059999999999999</c:v>
                </c:pt>
                <c:pt idx="4">
                  <c:v>0.13059999999999999</c:v>
                </c:pt>
                <c:pt idx="5">
                  <c:v>0.13059999999999999</c:v>
                </c:pt>
                <c:pt idx="6">
                  <c:v>0.13059999999999999</c:v>
                </c:pt>
                <c:pt idx="7">
                  <c:v>0.13059999999999999</c:v>
                </c:pt>
                <c:pt idx="8">
                  <c:v>0.13059999999999999</c:v>
                </c:pt>
                <c:pt idx="9">
                  <c:v>0.13059999999999999</c:v>
                </c:pt>
                <c:pt idx="10">
                  <c:v>0.13059999999999999</c:v>
                </c:pt>
                <c:pt idx="11">
                  <c:v>0.13059999999999999</c:v>
                </c:pt>
                <c:pt idx="12">
                  <c:v>0.13059999999999999</c:v>
                </c:pt>
                <c:pt idx="13">
                  <c:v>0.13059999999999999</c:v>
                </c:pt>
                <c:pt idx="14">
                  <c:v>0.13059999999999999</c:v>
                </c:pt>
                <c:pt idx="15">
                  <c:v>0.13059999999999999</c:v>
                </c:pt>
                <c:pt idx="16">
                  <c:v>0.13059999999999999</c:v>
                </c:pt>
                <c:pt idx="17">
                  <c:v>0.13059999999999999</c:v>
                </c:pt>
                <c:pt idx="18">
                  <c:v>0.13059999999999999</c:v>
                </c:pt>
                <c:pt idx="19">
                  <c:v>0.13059999999999999</c:v>
                </c:pt>
                <c:pt idx="20">
                  <c:v>0.13059999999999999</c:v>
                </c:pt>
                <c:pt idx="21">
                  <c:v>0.13059999999999999</c:v>
                </c:pt>
                <c:pt idx="22">
                  <c:v>0.13059999999999999</c:v>
                </c:pt>
                <c:pt idx="23">
                  <c:v>0.13059999999999999</c:v>
                </c:pt>
                <c:pt idx="24">
                  <c:v>0.13059999999999999</c:v>
                </c:pt>
                <c:pt idx="25">
                  <c:v>0.13059999999999999</c:v>
                </c:pt>
                <c:pt idx="26">
                  <c:v>0.13059999999999999</c:v>
                </c:pt>
                <c:pt idx="27">
                  <c:v>0.13059999999999999</c:v>
                </c:pt>
                <c:pt idx="28">
                  <c:v>0.13059999999999999</c:v>
                </c:pt>
                <c:pt idx="29">
                  <c:v>0.13059999999999999</c:v>
                </c:pt>
                <c:pt idx="30">
                  <c:v>0.13059999999999999</c:v>
                </c:pt>
                <c:pt idx="31">
                  <c:v>0.13059999999999999</c:v>
                </c:pt>
                <c:pt idx="32">
                  <c:v>0.13059999999999999</c:v>
                </c:pt>
                <c:pt idx="33">
                  <c:v>0.13059999999999999</c:v>
                </c:pt>
                <c:pt idx="34">
                  <c:v>0.13059999999999999</c:v>
                </c:pt>
                <c:pt idx="35">
                  <c:v>0.13059999999999999</c:v>
                </c:pt>
                <c:pt idx="36">
                  <c:v>0.13059999999999999</c:v>
                </c:pt>
                <c:pt idx="37">
                  <c:v>0.13059999999999999</c:v>
                </c:pt>
                <c:pt idx="38">
                  <c:v>0.13059999999999999</c:v>
                </c:pt>
                <c:pt idx="39">
                  <c:v>0.13059999999999999</c:v>
                </c:pt>
                <c:pt idx="40">
                  <c:v>0.13059999999999999</c:v>
                </c:pt>
                <c:pt idx="41">
                  <c:v>0.13059999999999999</c:v>
                </c:pt>
                <c:pt idx="42">
                  <c:v>0.13059999999999999</c:v>
                </c:pt>
                <c:pt idx="43">
                  <c:v>0.13059999999999999</c:v>
                </c:pt>
                <c:pt idx="44">
                  <c:v>0.13059999999999999</c:v>
                </c:pt>
                <c:pt idx="45">
                  <c:v>0.13059999999999999</c:v>
                </c:pt>
                <c:pt idx="46">
                  <c:v>0.13059999999999999</c:v>
                </c:pt>
                <c:pt idx="47">
                  <c:v>0.13059999999999999</c:v>
                </c:pt>
                <c:pt idx="48">
                  <c:v>0.13059999999999999</c:v>
                </c:pt>
                <c:pt idx="49">
                  <c:v>0.13059999999999999</c:v>
                </c:pt>
                <c:pt idx="50">
                  <c:v>0.13059999999999999</c:v>
                </c:pt>
                <c:pt idx="51">
                  <c:v>0.13059999999999999</c:v>
                </c:pt>
                <c:pt idx="52">
                  <c:v>0.13059999999999999</c:v>
                </c:pt>
                <c:pt idx="53">
                  <c:v>0.13059999999999999</c:v>
                </c:pt>
                <c:pt idx="54">
                  <c:v>0.13059999999999999</c:v>
                </c:pt>
                <c:pt idx="55">
                  <c:v>0.13059999999999999</c:v>
                </c:pt>
                <c:pt idx="56">
                  <c:v>0.13059999999999999</c:v>
                </c:pt>
                <c:pt idx="57">
                  <c:v>0.13059999999999999</c:v>
                </c:pt>
                <c:pt idx="58">
                  <c:v>0.13059999999999999</c:v>
                </c:pt>
                <c:pt idx="59">
                  <c:v>0.13059999999999999</c:v>
                </c:pt>
                <c:pt idx="60">
                  <c:v>0.13059999999999999</c:v>
                </c:pt>
                <c:pt idx="61">
                  <c:v>0.13059999999999999</c:v>
                </c:pt>
                <c:pt idx="62">
                  <c:v>0.13059999999999999</c:v>
                </c:pt>
                <c:pt idx="63">
                  <c:v>0.13059999999999999</c:v>
                </c:pt>
                <c:pt idx="64">
                  <c:v>0.13059999999999999</c:v>
                </c:pt>
                <c:pt idx="65">
                  <c:v>0.13059999999999999</c:v>
                </c:pt>
                <c:pt idx="66">
                  <c:v>0.13059999999999999</c:v>
                </c:pt>
                <c:pt idx="67">
                  <c:v>0.13059999999999999</c:v>
                </c:pt>
                <c:pt idx="68">
                  <c:v>0.13059999999999999</c:v>
                </c:pt>
                <c:pt idx="69">
                  <c:v>0.13059999999999999</c:v>
                </c:pt>
                <c:pt idx="70">
                  <c:v>0.13059999999999999</c:v>
                </c:pt>
                <c:pt idx="71">
                  <c:v>0.13059999999999999</c:v>
                </c:pt>
                <c:pt idx="72">
                  <c:v>0.13059999999999999</c:v>
                </c:pt>
                <c:pt idx="73">
                  <c:v>0.13059999999999999</c:v>
                </c:pt>
                <c:pt idx="74">
                  <c:v>0.13059999999999999</c:v>
                </c:pt>
                <c:pt idx="75">
                  <c:v>0.13059999999999999</c:v>
                </c:pt>
                <c:pt idx="76">
                  <c:v>0.13059999999999999</c:v>
                </c:pt>
                <c:pt idx="77">
                  <c:v>0.13059999999999999</c:v>
                </c:pt>
                <c:pt idx="78">
                  <c:v>0.13059999999999999</c:v>
                </c:pt>
                <c:pt idx="79">
                  <c:v>0.13059999999999999</c:v>
                </c:pt>
                <c:pt idx="80">
                  <c:v>0.13059999999999999</c:v>
                </c:pt>
                <c:pt idx="81">
                  <c:v>0.13059999999999999</c:v>
                </c:pt>
                <c:pt idx="82">
                  <c:v>0.13059999999999999</c:v>
                </c:pt>
                <c:pt idx="83">
                  <c:v>0.13059999999999999</c:v>
                </c:pt>
                <c:pt idx="84">
                  <c:v>0.13059999999999999</c:v>
                </c:pt>
                <c:pt idx="85">
                  <c:v>0.13059999999999999</c:v>
                </c:pt>
                <c:pt idx="86">
                  <c:v>0.13059999999999999</c:v>
                </c:pt>
                <c:pt idx="87">
                  <c:v>0.13059999999999999</c:v>
                </c:pt>
                <c:pt idx="88">
                  <c:v>0.13059999999999999</c:v>
                </c:pt>
                <c:pt idx="89">
                  <c:v>0.13059999999999999</c:v>
                </c:pt>
                <c:pt idx="90">
                  <c:v>0.13059999999999999</c:v>
                </c:pt>
                <c:pt idx="91">
                  <c:v>0.13059999999999999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4-4D4F-89EE-7DD8B2A9A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147456"/>
        <c:axId val="367146896"/>
      </c:lineChart>
      <c:catAx>
        <c:axId val="367145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146336"/>
        <c:crosses val="autoZero"/>
        <c:auto val="1"/>
        <c:lblAlgn val="ctr"/>
        <c:lblOffset val="100"/>
        <c:noMultiLvlLbl val="0"/>
      </c:catAx>
      <c:valAx>
        <c:axId val="367146336"/>
        <c:scaling>
          <c:orientation val="minMax"/>
          <c:min val="4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145776"/>
        <c:crosses val="autoZero"/>
        <c:crossBetween val="between"/>
      </c:valAx>
      <c:valAx>
        <c:axId val="36714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147456"/>
        <c:crosses val="max"/>
        <c:crossBetween val="between"/>
      </c:valAx>
      <c:catAx>
        <c:axId val="367147456"/>
        <c:scaling>
          <c:orientation val="minMax"/>
        </c:scaling>
        <c:delete val="1"/>
        <c:axPos val="b"/>
        <c:majorTickMark val="out"/>
        <c:minorTickMark val="none"/>
        <c:tickLblPos val="nextTo"/>
        <c:crossAx val="367146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COMPRA 01-LTN</a:t>
            </a:r>
            <a:r>
              <a:rPr lang="pt-BR" baseline="0"/>
              <a:t> 2023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Preço-Mercado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'LTN 010123'!$BJ$41:$BJ$110</c:f>
              <c:numCache>
                <c:formatCode>#,##0.00</c:formatCode>
                <c:ptCount val="70"/>
                <c:pt idx="0">
                  <c:v>455.14</c:v>
                </c:pt>
                <c:pt idx="1">
                  <c:v>453.48</c:v>
                </c:pt>
                <c:pt idx="2">
                  <c:v>453.43</c:v>
                </c:pt>
                <c:pt idx="3">
                  <c:v>449.39</c:v>
                </c:pt>
                <c:pt idx="4">
                  <c:v>451.99</c:v>
                </c:pt>
                <c:pt idx="5">
                  <c:v>450.88</c:v>
                </c:pt>
                <c:pt idx="6">
                  <c:v>447.93</c:v>
                </c:pt>
                <c:pt idx="7">
                  <c:v>460.69</c:v>
                </c:pt>
                <c:pt idx="8">
                  <c:v>459.82</c:v>
                </c:pt>
                <c:pt idx="9">
                  <c:v>463.56</c:v>
                </c:pt>
                <c:pt idx="10">
                  <c:v>462.41</c:v>
                </c:pt>
                <c:pt idx="11">
                  <c:v>460.19</c:v>
                </c:pt>
                <c:pt idx="12">
                  <c:v>457.45</c:v>
                </c:pt>
                <c:pt idx="13">
                  <c:v>450.23</c:v>
                </c:pt>
                <c:pt idx="14">
                  <c:v>452.82</c:v>
                </c:pt>
                <c:pt idx="15">
                  <c:v>451.72</c:v>
                </c:pt>
                <c:pt idx="16">
                  <c:v>450.62</c:v>
                </c:pt>
                <c:pt idx="17">
                  <c:v>450.31</c:v>
                </c:pt>
                <c:pt idx="18">
                  <c:v>447.91</c:v>
                </c:pt>
                <c:pt idx="19">
                  <c:v>443.99</c:v>
                </c:pt>
                <c:pt idx="20">
                  <c:v>448.35</c:v>
                </c:pt>
                <c:pt idx="21">
                  <c:v>445.97</c:v>
                </c:pt>
                <c:pt idx="22">
                  <c:v>448</c:v>
                </c:pt>
                <c:pt idx="23">
                  <c:v>451.87</c:v>
                </c:pt>
                <c:pt idx="24">
                  <c:v>458.44</c:v>
                </c:pt>
                <c:pt idx="25">
                  <c:v>461.86</c:v>
                </c:pt>
                <c:pt idx="26">
                  <c:v>459.67</c:v>
                </c:pt>
                <c:pt idx="27">
                  <c:v>462.3</c:v>
                </c:pt>
                <c:pt idx="28">
                  <c:v>460.91</c:v>
                </c:pt>
                <c:pt idx="29">
                  <c:v>455.02</c:v>
                </c:pt>
                <c:pt idx="30">
                  <c:v>452.35</c:v>
                </c:pt>
                <c:pt idx="31">
                  <c:v>452.83</c:v>
                </c:pt>
                <c:pt idx="32">
                  <c:v>451.75</c:v>
                </c:pt>
                <c:pt idx="33">
                  <c:v>451.18</c:v>
                </c:pt>
                <c:pt idx="34">
                  <c:v>454.01</c:v>
                </c:pt>
                <c:pt idx="35">
                  <c:v>455.28</c:v>
                </c:pt>
                <c:pt idx="36">
                  <c:v>458.92</c:v>
                </c:pt>
                <c:pt idx="37">
                  <c:v>459.14</c:v>
                </c:pt>
                <c:pt idx="38">
                  <c:v>459.09</c:v>
                </c:pt>
                <c:pt idx="39">
                  <c:v>461.17</c:v>
                </c:pt>
                <c:pt idx="40">
                  <c:v>467</c:v>
                </c:pt>
                <c:pt idx="41">
                  <c:v>472.37</c:v>
                </c:pt>
                <c:pt idx="42">
                  <c:v>469.6</c:v>
                </c:pt>
                <c:pt idx="43">
                  <c:v>471.71</c:v>
                </c:pt>
                <c:pt idx="44">
                  <c:v>469.76</c:v>
                </c:pt>
                <c:pt idx="45">
                  <c:v>472.69</c:v>
                </c:pt>
                <c:pt idx="46">
                  <c:v>469.66</c:v>
                </c:pt>
                <c:pt idx="47">
                  <c:v>467.72</c:v>
                </c:pt>
                <c:pt idx="48">
                  <c:v>469.01</c:v>
                </c:pt>
                <c:pt idx="49">
                  <c:v>476.02</c:v>
                </c:pt>
                <c:pt idx="50">
                  <c:v>477.6</c:v>
                </c:pt>
                <c:pt idx="51">
                  <c:v>474.54</c:v>
                </c:pt>
                <c:pt idx="52">
                  <c:v>476.39</c:v>
                </c:pt>
                <c:pt idx="53">
                  <c:v>478.53</c:v>
                </c:pt>
                <c:pt idx="54">
                  <c:v>479.57</c:v>
                </c:pt>
                <c:pt idx="55">
                  <c:v>480.61</c:v>
                </c:pt>
                <c:pt idx="56">
                  <c:v>479.18</c:v>
                </c:pt>
                <c:pt idx="57">
                  <c:v>481.88</c:v>
                </c:pt>
                <c:pt idx="58">
                  <c:v>481.54</c:v>
                </c:pt>
                <c:pt idx="59">
                  <c:v>479.01</c:v>
                </c:pt>
                <c:pt idx="60">
                  <c:v>477.59</c:v>
                </c:pt>
                <c:pt idx="61">
                  <c:v>479.73</c:v>
                </c:pt>
                <c:pt idx="62">
                  <c:v>479.94</c:v>
                </c:pt>
                <c:pt idx="63">
                  <c:v>479.89</c:v>
                </c:pt>
                <c:pt idx="64">
                  <c:v>482.85</c:v>
                </c:pt>
                <c:pt idx="65">
                  <c:v>484.17</c:v>
                </c:pt>
                <c:pt idx="66">
                  <c:v>480.55</c:v>
                </c:pt>
                <c:pt idx="67">
                  <c:v>479.95</c:v>
                </c:pt>
                <c:pt idx="68">
                  <c:v>482.9</c:v>
                </c:pt>
                <c:pt idx="69">
                  <c:v>485.87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C4-45AB-8230-97855B78B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07424"/>
        <c:axId val="370007984"/>
      </c:lineChart>
      <c:lineChart>
        <c:grouping val="standard"/>
        <c:varyColors val="0"/>
        <c:ser>
          <c:idx val="4"/>
          <c:order val="1"/>
          <c:tx>
            <c:v>Tx Mercado</c:v>
          </c:tx>
          <c:spPr>
            <a:ln w="28575" cap="rnd" cmpd="sng" algn="ctr">
              <a:solidFill>
                <a:srgbClr val="FF0000"/>
              </a:solidFill>
              <a:prstDash val="dash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'LTN 010123'!$BI$41:$BI$110</c:f>
              <c:numCache>
                <c:formatCode>0.00%</c:formatCode>
                <c:ptCount val="70"/>
                <c:pt idx="0">
                  <c:v>0.1258</c:v>
                </c:pt>
                <c:pt idx="1">
                  <c:v>0.1265</c:v>
                </c:pt>
                <c:pt idx="2">
                  <c:v>0.12659999999999999</c:v>
                </c:pt>
                <c:pt idx="3">
                  <c:v>0.12820000000000001</c:v>
                </c:pt>
                <c:pt idx="4">
                  <c:v>0.1273</c:v>
                </c:pt>
                <c:pt idx="5">
                  <c:v>0.1278</c:v>
                </c:pt>
                <c:pt idx="6">
                  <c:v>0.129</c:v>
                </c:pt>
                <c:pt idx="7">
                  <c:v>0.12429999999999999</c:v>
                </c:pt>
                <c:pt idx="8">
                  <c:v>0.12470000000000001</c:v>
                </c:pt>
                <c:pt idx="9">
                  <c:v>0.1234</c:v>
                </c:pt>
                <c:pt idx="10">
                  <c:v>0.12390000000000001</c:v>
                </c:pt>
                <c:pt idx="11">
                  <c:v>0.12480000000000001</c:v>
                </c:pt>
                <c:pt idx="12">
                  <c:v>0.12590000000000001</c:v>
                </c:pt>
                <c:pt idx="13">
                  <c:v>0.12869999999999998</c:v>
                </c:pt>
                <c:pt idx="14">
                  <c:v>0.1278</c:v>
                </c:pt>
                <c:pt idx="15">
                  <c:v>0.1283</c:v>
                </c:pt>
                <c:pt idx="16">
                  <c:v>0.1288</c:v>
                </c:pt>
                <c:pt idx="17">
                  <c:v>0.129</c:v>
                </c:pt>
                <c:pt idx="18">
                  <c:v>0.13</c:v>
                </c:pt>
                <c:pt idx="19">
                  <c:v>0.13159999999999999</c:v>
                </c:pt>
                <c:pt idx="20">
                  <c:v>0.13</c:v>
                </c:pt>
                <c:pt idx="21">
                  <c:v>0.13100000000000001</c:v>
                </c:pt>
                <c:pt idx="22">
                  <c:v>0.1303</c:v>
                </c:pt>
                <c:pt idx="23">
                  <c:v>0.12890000000000001</c:v>
                </c:pt>
                <c:pt idx="24">
                  <c:v>0.1265</c:v>
                </c:pt>
                <c:pt idx="25">
                  <c:v>0.12529999999999999</c:v>
                </c:pt>
                <c:pt idx="26">
                  <c:v>0.12619999999999998</c:v>
                </c:pt>
                <c:pt idx="27">
                  <c:v>0.12529999999999999</c:v>
                </c:pt>
                <c:pt idx="28">
                  <c:v>0.12590000000000001</c:v>
                </c:pt>
                <c:pt idx="29">
                  <c:v>0.12820000000000001</c:v>
                </c:pt>
                <c:pt idx="30">
                  <c:v>0.1293</c:v>
                </c:pt>
                <c:pt idx="31">
                  <c:v>0.12920000000000001</c:v>
                </c:pt>
                <c:pt idx="32">
                  <c:v>0.12970000000000001</c:v>
                </c:pt>
                <c:pt idx="33">
                  <c:v>0.13</c:v>
                </c:pt>
                <c:pt idx="34">
                  <c:v>0.129</c:v>
                </c:pt>
                <c:pt idx="35">
                  <c:v>0.12859999999999999</c:v>
                </c:pt>
                <c:pt idx="36">
                  <c:v>0.1273</c:v>
                </c:pt>
                <c:pt idx="37">
                  <c:v>0.1273</c:v>
                </c:pt>
                <c:pt idx="38">
                  <c:v>0.12740000000000001</c:v>
                </c:pt>
                <c:pt idx="39">
                  <c:v>0.12670000000000001</c:v>
                </c:pt>
                <c:pt idx="40">
                  <c:v>0.1246</c:v>
                </c:pt>
                <c:pt idx="41">
                  <c:v>0.12269999999999999</c:v>
                </c:pt>
                <c:pt idx="42">
                  <c:v>0.12380000000000001</c:v>
                </c:pt>
                <c:pt idx="43">
                  <c:v>0.1231</c:v>
                </c:pt>
                <c:pt idx="44">
                  <c:v>0.12390000000000001</c:v>
                </c:pt>
                <c:pt idx="45">
                  <c:v>0.1229</c:v>
                </c:pt>
                <c:pt idx="46">
                  <c:v>0.1241</c:v>
                </c:pt>
                <c:pt idx="47">
                  <c:v>0.1249</c:v>
                </c:pt>
                <c:pt idx="48">
                  <c:v>0.1245</c:v>
                </c:pt>
                <c:pt idx="49">
                  <c:v>0.122</c:v>
                </c:pt>
                <c:pt idx="50">
                  <c:v>0.1215</c:v>
                </c:pt>
                <c:pt idx="51">
                  <c:v>0.12269999999999999</c:v>
                </c:pt>
                <c:pt idx="52">
                  <c:v>0.12210000000000001</c:v>
                </c:pt>
                <c:pt idx="53">
                  <c:v>0.12140000000000001</c:v>
                </c:pt>
                <c:pt idx="54">
                  <c:v>0.1211</c:v>
                </c:pt>
                <c:pt idx="55">
                  <c:v>0.1208</c:v>
                </c:pt>
                <c:pt idx="56">
                  <c:v>0.12140000000000001</c:v>
                </c:pt>
                <c:pt idx="57">
                  <c:v>0.12050000000000001</c:v>
                </c:pt>
                <c:pt idx="58">
                  <c:v>0.1207</c:v>
                </c:pt>
                <c:pt idx="59">
                  <c:v>0.1217</c:v>
                </c:pt>
                <c:pt idx="60">
                  <c:v>0.12230000000000001</c:v>
                </c:pt>
                <c:pt idx="61">
                  <c:v>0.1216</c:v>
                </c:pt>
                <c:pt idx="62">
                  <c:v>0.1216</c:v>
                </c:pt>
                <c:pt idx="63">
                  <c:v>0.1217</c:v>
                </c:pt>
                <c:pt idx="64">
                  <c:v>0.1207</c:v>
                </c:pt>
                <c:pt idx="65">
                  <c:v>0.12029999999999999</c:v>
                </c:pt>
                <c:pt idx="66">
                  <c:v>0.1217</c:v>
                </c:pt>
                <c:pt idx="67">
                  <c:v>0.122</c:v>
                </c:pt>
                <c:pt idx="68">
                  <c:v>0.121</c:v>
                </c:pt>
                <c:pt idx="69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C4-45AB-8230-97855B78BD2D}"/>
            </c:ext>
          </c:extLst>
        </c:ser>
        <c:ser>
          <c:idx val="1"/>
          <c:order val="2"/>
          <c:tx>
            <c:v>Tx Mercado</c:v>
          </c:tx>
          <c:spPr>
            <a:ln w="28575" cap="rnd" cmpd="sng" algn="ctr">
              <a:solidFill>
                <a:srgbClr val="FF0000"/>
              </a:solidFill>
              <a:prstDash val="dash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'LTN 010123'!$BI$41:$BI$110</c:f>
              <c:numCache>
                <c:formatCode>0.00%</c:formatCode>
                <c:ptCount val="70"/>
                <c:pt idx="0">
                  <c:v>0.1258</c:v>
                </c:pt>
                <c:pt idx="1">
                  <c:v>0.1265</c:v>
                </c:pt>
                <c:pt idx="2">
                  <c:v>0.12659999999999999</c:v>
                </c:pt>
                <c:pt idx="3">
                  <c:v>0.12820000000000001</c:v>
                </c:pt>
                <c:pt idx="4">
                  <c:v>0.1273</c:v>
                </c:pt>
                <c:pt idx="5">
                  <c:v>0.1278</c:v>
                </c:pt>
                <c:pt idx="6">
                  <c:v>0.129</c:v>
                </c:pt>
                <c:pt idx="7">
                  <c:v>0.12429999999999999</c:v>
                </c:pt>
                <c:pt idx="8">
                  <c:v>0.12470000000000001</c:v>
                </c:pt>
                <c:pt idx="9">
                  <c:v>0.1234</c:v>
                </c:pt>
                <c:pt idx="10">
                  <c:v>0.12390000000000001</c:v>
                </c:pt>
                <c:pt idx="11">
                  <c:v>0.12480000000000001</c:v>
                </c:pt>
                <c:pt idx="12">
                  <c:v>0.12590000000000001</c:v>
                </c:pt>
                <c:pt idx="13">
                  <c:v>0.12869999999999998</c:v>
                </c:pt>
                <c:pt idx="14">
                  <c:v>0.1278</c:v>
                </c:pt>
                <c:pt idx="15">
                  <c:v>0.1283</c:v>
                </c:pt>
                <c:pt idx="16">
                  <c:v>0.1288</c:v>
                </c:pt>
                <c:pt idx="17">
                  <c:v>0.129</c:v>
                </c:pt>
                <c:pt idx="18">
                  <c:v>0.13</c:v>
                </c:pt>
                <c:pt idx="19">
                  <c:v>0.13159999999999999</c:v>
                </c:pt>
                <c:pt idx="20">
                  <c:v>0.13</c:v>
                </c:pt>
                <c:pt idx="21">
                  <c:v>0.13100000000000001</c:v>
                </c:pt>
                <c:pt idx="22">
                  <c:v>0.1303</c:v>
                </c:pt>
                <c:pt idx="23">
                  <c:v>0.12890000000000001</c:v>
                </c:pt>
                <c:pt idx="24">
                  <c:v>0.1265</c:v>
                </c:pt>
                <c:pt idx="25">
                  <c:v>0.12529999999999999</c:v>
                </c:pt>
                <c:pt idx="26">
                  <c:v>0.12619999999999998</c:v>
                </c:pt>
                <c:pt idx="27">
                  <c:v>0.12529999999999999</c:v>
                </c:pt>
                <c:pt idx="28">
                  <c:v>0.12590000000000001</c:v>
                </c:pt>
                <c:pt idx="29">
                  <c:v>0.12820000000000001</c:v>
                </c:pt>
                <c:pt idx="30">
                  <c:v>0.1293</c:v>
                </c:pt>
                <c:pt idx="31">
                  <c:v>0.12920000000000001</c:v>
                </c:pt>
                <c:pt idx="32">
                  <c:v>0.12970000000000001</c:v>
                </c:pt>
                <c:pt idx="33">
                  <c:v>0.13</c:v>
                </c:pt>
                <c:pt idx="34">
                  <c:v>0.129</c:v>
                </c:pt>
                <c:pt idx="35">
                  <c:v>0.12859999999999999</c:v>
                </c:pt>
                <c:pt idx="36">
                  <c:v>0.1273</c:v>
                </c:pt>
                <c:pt idx="37">
                  <c:v>0.1273</c:v>
                </c:pt>
                <c:pt idx="38">
                  <c:v>0.12740000000000001</c:v>
                </c:pt>
                <c:pt idx="39">
                  <c:v>0.12670000000000001</c:v>
                </c:pt>
                <c:pt idx="40">
                  <c:v>0.1246</c:v>
                </c:pt>
                <c:pt idx="41">
                  <c:v>0.12269999999999999</c:v>
                </c:pt>
                <c:pt idx="42">
                  <c:v>0.12380000000000001</c:v>
                </c:pt>
                <c:pt idx="43">
                  <c:v>0.1231</c:v>
                </c:pt>
                <c:pt idx="44">
                  <c:v>0.12390000000000001</c:v>
                </c:pt>
                <c:pt idx="45">
                  <c:v>0.1229</c:v>
                </c:pt>
                <c:pt idx="46">
                  <c:v>0.1241</c:v>
                </c:pt>
                <c:pt idx="47">
                  <c:v>0.1249</c:v>
                </c:pt>
                <c:pt idx="48">
                  <c:v>0.1245</c:v>
                </c:pt>
                <c:pt idx="49">
                  <c:v>0.122</c:v>
                </c:pt>
                <c:pt idx="50">
                  <c:v>0.1215</c:v>
                </c:pt>
                <c:pt idx="51">
                  <c:v>0.12269999999999999</c:v>
                </c:pt>
                <c:pt idx="52">
                  <c:v>0.12210000000000001</c:v>
                </c:pt>
                <c:pt idx="53">
                  <c:v>0.12140000000000001</c:v>
                </c:pt>
                <c:pt idx="54">
                  <c:v>0.1211</c:v>
                </c:pt>
                <c:pt idx="55">
                  <c:v>0.1208</c:v>
                </c:pt>
                <c:pt idx="56">
                  <c:v>0.12140000000000001</c:v>
                </c:pt>
                <c:pt idx="57">
                  <c:v>0.12050000000000001</c:v>
                </c:pt>
                <c:pt idx="58">
                  <c:v>0.1207</c:v>
                </c:pt>
                <c:pt idx="59">
                  <c:v>0.1217</c:v>
                </c:pt>
                <c:pt idx="60">
                  <c:v>0.12230000000000001</c:v>
                </c:pt>
                <c:pt idx="61">
                  <c:v>0.1216</c:v>
                </c:pt>
                <c:pt idx="62">
                  <c:v>0.1216</c:v>
                </c:pt>
                <c:pt idx="63">
                  <c:v>0.1217</c:v>
                </c:pt>
                <c:pt idx="64">
                  <c:v>0.1207</c:v>
                </c:pt>
                <c:pt idx="65">
                  <c:v>0.12029999999999999</c:v>
                </c:pt>
                <c:pt idx="66">
                  <c:v>0.1217</c:v>
                </c:pt>
                <c:pt idx="67">
                  <c:v>0.122</c:v>
                </c:pt>
                <c:pt idx="68">
                  <c:v>0.121</c:v>
                </c:pt>
                <c:pt idx="69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C4-45AB-8230-97855B78B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09104"/>
        <c:axId val="370008544"/>
      </c:lineChart>
      <c:catAx>
        <c:axId val="3700074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007984"/>
        <c:crosses val="autoZero"/>
        <c:auto val="1"/>
        <c:lblAlgn val="ctr"/>
        <c:lblOffset val="100"/>
        <c:noMultiLvlLbl val="0"/>
      </c:catAx>
      <c:valAx>
        <c:axId val="370007984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007424"/>
        <c:crosses val="autoZero"/>
        <c:crossBetween val="between"/>
      </c:valAx>
      <c:valAx>
        <c:axId val="37000854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009104"/>
        <c:crosses val="max"/>
        <c:crossBetween val="between"/>
      </c:valAx>
      <c:catAx>
        <c:axId val="370009104"/>
        <c:scaling>
          <c:orientation val="minMax"/>
        </c:scaling>
        <c:delete val="1"/>
        <c:axPos val="b"/>
        <c:majorTickMark val="out"/>
        <c:minorTickMark val="none"/>
        <c:tickLblPos val="nextTo"/>
        <c:crossAx val="370008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prstDash val="dashDot"/>
      <a:round/>
      <a:headEnd type="none" w="med" len="med"/>
      <a:tailEnd type="none" w="med" len="med"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319755600814662E-2"/>
          <c:y val="4.5044046218360625E-2"/>
          <c:w val="0.90084295444664508"/>
          <c:h val="0.83556241892177252"/>
        </c:manualLayout>
      </c:layout>
      <c:lineChart>
        <c:grouping val="standard"/>
        <c:varyColors val="0"/>
        <c:ser>
          <c:idx val="1"/>
          <c:order val="0"/>
          <c:tx>
            <c:v>Preço Venda Antecipada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'LTN 010123'!$E$3:$E$222</c:f>
              <c:numCache>
                <c:formatCode>"R$"\ #,##0.00</c:formatCode>
                <c:ptCount val="220"/>
                <c:pt idx="0">
                  <c:v>345.49</c:v>
                </c:pt>
                <c:pt idx="1">
                  <c:v>351.27</c:v>
                </c:pt>
                <c:pt idx="2">
                  <c:v>349.41</c:v>
                </c:pt>
                <c:pt idx="3">
                  <c:v>359.92</c:v>
                </c:pt>
                <c:pt idx="4">
                  <c:v>360.99</c:v>
                </c:pt>
                <c:pt idx="5">
                  <c:v>367.04</c:v>
                </c:pt>
                <c:pt idx="6">
                  <c:v>361.2</c:v>
                </c:pt>
                <c:pt idx="7">
                  <c:v>365.07</c:v>
                </c:pt>
                <c:pt idx="8">
                  <c:v>359.7</c:v>
                </c:pt>
                <c:pt idx="9">
                  <c:v>360.34</c:v>
                </c:pt>
                <c:pt idx="10">
                  <c:v>361.41</c:v>
                </c:pt>
                <c:pt idx="11">
                  <c:v>356.53</c:v>
                </c:pt>
                <c:pt idx="12">
                  <c:v>358.01</c:v>
                </c:pt>
                <c:pt idx="13">
                  <c:v>359.07</c:v>
                </c:pt>
                <c:pt idx="14">
                  <c:v>358.86</c:v>
                </c:pt>
                <c:pt idx="15">
                  <c:v>362.9</c:v>
                </c:pt>
                <c:pt idx="16">
                  <c:v>362.47</c:v>
                </c:pt>
                <c:pt idx="17">
                  <c:v>365.69</c:v>
                </c:pt>
                <c:pt idx="18">
                  <c:v>371.56</c:v>
                </c:pt>
                <c:pt idx="19">
                  <c:v>366.33</c:v>
                </c:pt>
                <c:pt idx="20">
                  <c:v>370.24</c:v>
                </c:pt>
                <c:pt idx="21">
                  <c:v>365.9</c:v>
                </c:pt>
                <c:pt idx="22">
                  <c:v>365.04</c:v>
                </c:pt>
                <c:pt idx="23">
                  <c:v>367.41</c:v>
                </c:pt>
                <c:pt idx="24">
                  <c:v>371.31</c:v>
                </c:pt>
                <c:pt idx="25">
                  <c:v>375.26</c:v>
                </c:pt>
                <c:pt idx="26">
                  <c:v>393.18</c:v>
                </c:pt>
                <c:pt idx="27">
                  <c:v>392.7</c:v>
                </c:pt>
                <c:pt idx="28">
                  <c:v>387.6</c:v>
                </c:pt>
                <c:pt idx="29">
                  <c:v>398.28</c:v>
                </c:pt>
                <c:pt idx="30">
                  <c:v>399.44</c:v>
                </c:pt>
                <c:pt idx="31">
                  <c:v>400.6</c:v>
                </c:pt>
                <c:pt idx="32">
                  <c:v>403.19</c:v>
                </c:pt>
                <c:pt idx="33">
                  <c:v>396.08</c:v>
                </c:pt>
                <c:pt idx="34">
                  <c:v>387.3</c:v>
                </c:pt>
                <c:pt idx="35">
                  <c:v>401.7</c:v>
                </c:pt>
                <c:pt idx="36">
                  <c:v>407.65</c:v>
                </c:pt>
                <c:pt idx="37">
                  <c:v>408.35</c:v>
                </c:pt>
                <c:pt idx="38">
                  <c:v>412.21</c:v>
                </c:pt>
                <c:pt idx="39">
                  <c:v>418.82</c:v>
                </c:pt>
                <c:pt idx="40">
                  <c:v>408.75</c:v>
                </c:pt>
                <c:pt idx="41">
                  <c:v>414.07</c:v>
                </c:pt>
                <c:pt idx="42">
                  <c:v>416.01</c:v>
                </c:pt>
                <c:pt idx="43">
                  <c:v>422.42</c:v>
                </c:pt>
                <c:pt idx="44">
                  <c:v>417.92</c:v>
                </c:pt>
                <c:pt idx="45">
                  <c:v>413.23</c:v>
                </c:pt>
                <c:pt idx="46">
                  <c:v>418.1</c:v>
                </c:pt>
                <c:pt idx="47">
                  <c:v>411.71</c:v>
                </c:pt>
                <c:pt idx="48">
                  <c:v>411.45</c:v>
                </c:pt>
                <c:pt idx="49">
                  <c:v>408.05</c:v>
                </c:pt>
                <c:pt idx="50">
                  <c:v>414.06</c:v>
                </c:pt>
                <c:pt idx="51">
                  <c:v>417.45</c:v>
                </c:pt>
                <c:pt idx="52">
                  <c:v>422.61</c:v>
                </c:pt>
                <c:pt idx="53">
                  <c:v>426.08</c:v>
                </c:pt>
                <c:pt idx="54">
                  <c:v>434.67</c:v>
                </c:pt>
                <c:pt idx="55">
                  <c:v>437.46</c:v>
                </c:pt>
                <c:pt idx="56">
                  <c:v>440.78</c:v>
                </c:pt>
                <c:pt idx="57">
                  <c:v>441.78</c:v>
                </c:pt>
                <c:pt idx="58">
                  <c:v>440.69</c:v>
                </c:pt>
                <c:pt idx="59">
                  <c:v>440.65</c:v>
                </c:pt>
                <c:pt idx="60">
                  <c:v>439.82</c:v>
                </c:pt>
                <c:pt idx="61">
                  <c:v>443.94</c:v>
                </c:pt>
                <c:pt idx="62">
                  <c:v>444.68</c:v>
                </c:pt>
                <c:pt idx="63">
                  <c:v>450.7</c:v>
                </c:pt>
                <c:pt idx="64">
                  <c:v>446.69</c:v>
                </c:pt>
                <c:pt idx="65">
                  <c:v>455.14</c:v>
                </c:pt>
                <c:pt idx="66">
                  <c:v>453.48</c:v>
                </c:pt>
                <c:pt idx="67">
                  <c:v>453.43</c:v>
                </c:pt>
                <c:pt idx="68">
                  <c:v>449.39</c:v>
                </c:pt>
                <c:pt idx="69">
                  <c:v>451.99</c:v>
                </c:pt>
                <c:pt idx="70">
                  <c:v>450.88</c:v>
                </c:pt>
                <c:pt idx="71">
                  <c:v>447.93</c:v>
                </c:pt>
                <c:pt idx="72">
                  <c:v>460.69</c:v>
                </c:pt>
                <c:pt idx="73">
                  <c:v>459.82</c:v>
                </c:pt>
                <c:pt idx="74">
                  <c:v>463.56</c:v>
                </c:pt>
                <c:pt idx="75">
                  <c:v>462.41</c:v>
                </c:pt>
                <c:pt idx="76">
                  <c:v>460.19</c:v>
                </c:pt>
                <c:pt idx="77">
                  <c:v>457.45</c:v>
                </c:pt>
                <c:pt idx="78">
                  <c:v>450.23</c:v>
                </c:pt>
                <c:pt idx="79">
                  <c:v>452.82</c:v>
                </c:pt>
                <c:pt idx="80">
                  <c:v>451.72</c:v>
                </c:pt>
                <c:pt idx="81">
                  <c:v>450.62</c:v>
                </c:pt>
                <c:pt idx="82">
                  <c:v>450.31</c:v>
                </c:pt>
                <c:pt idx="83">
                  <c:v>447.91</c:v>
                </c:pt>
                <c:pt idx="84">
                  <c:v>443.99</c:v>
                </c:pt>
                <c:pt idx="85">
                  <c:v>448.35</c:v>
                </c:pt>
                <c:pt idx="86">
                  <c:v>445.97</c:v>
                </c:pt>
                <c:pt idx="87">
                  <c:v>448</c:v>
                </c:pt>
                <c:pt idx="88">
                  <c:v>451.87</c:v>
                </c:pt>
                <c:pt idx="89">
                  <c:v>458.44</c:v>
                </c:pt>
                <c:pt idx="90">
                  <c:v>461.86</c:v>
                </c:pt>
                <c:pt idx="91">
                  <c:v>459.67</c:v>
                </c:pt>
                <c:pt idx="92">
                  <c:v>462.3</c:v>
                </c:pt>
                <c:pt idx="93">
                  <c:v>460.91</c:v>
                </c:pt>
                <c:pt idx="94">
                  <c:v>455.02</c:v>
                </c:pt>
                <c:pt idx="95">
                  <c:v>452.35</c:v>
                </c:pt>
                <c:pt idx="96">
                  <c:v>452.83</c:v>
                </c:pt>
                <c:pt idx="97">
                  <c:v>451.75</c:v>
                </c:pt>
                <c:pt idx="98">
                  <c:v>451.18</c:v>
                </c:pt>
                <c:pt idx="99">
                  <c:v>454.01</c:v>
                </c:pt>
                <c:pt idx="100">
                  <c:v>455.28</c:v>
                </c:pt>
                <c:pt idx="101">
                  <c:v>458.92</c:v>
                </c:pt>
                <c:pt idx="102">
                  <c:v>459.14</c:v>
                </c:pt>
                <c:pt idx="103">
                  <c:v>459.09</c:v>
                </c:pt>
                <c:pt idx="104">
                  <c:v>461.17</c:v>
                </c:pt>
                <c:pt idx="105">
                  <c:v>467</c:v>
                </c:pt>
                <c:pt idx="106">
                  <c:v>472.37</c:v>
                </c:pt>
                <c:pt idx="107">
                  <c:v>469.6</c:v>
                </c:pt>
                <c:pt idx="108">
                  <c:v>471.71</c:v>
                </c:pt>
                <c:pt idx="109">
                  <c:v>469.76</c:v>
                </c:pt>
                <c:pt idx="110">
                  <c:v>472.69</c:v>
                </c:pt>
                <c:pt idx="111">
                  <c:v>469.66</c:v>
                </c:pt>
                <c:pt idx="112">
                  <c:v>467.72</c:v>
                </c:pt>
                <c:pt idx="113">
                  <c:v>469.01</c:v>
                </c:pt>
                <c:pt idx="114">
                  <c:v>476.02</c:v>
                </c:pt>
                <c:pt idx="115">
                  <c:v>477.6</c:v>
                </c:pt>
                <c:pt idx="116">
                  <c:v>474.54</c:v>
                </c:pt>
                <c:pt idx="117">
                  <c:v>476.39</c:v>
                </c:pt>
                <c:pt idx="118">
                  <c:v>478.53</c:v>
                </c:pt>
                <c:pt idx="119">
                  <c:v>479.57</c:v>
                </c:pt>
                <c:pt idx="120">
                  <c:v>480.61</c:v>
                </c:pt>
                <c:pt idx="121">
                  <c:v>479.18</c:v>
                </c:pt>
                <c:pt idx="122">
                  <c:v>481.88</c:v>
                </c:pt>
                <c:pt idx="123">
                  <c:v>481.54</c:v>
                </c:pt>
                <c:pt idx="124">
                  <c:v>479.01</c:v>
                </c:pt>
                <c:pt idx="125">
                  <c:v>477.59</c:v>
                </c:pt>
                <c:pt idx="126">
                  <c:v>479.73</c:v>
                </c:pt>
                <c:pt idx="127">
                  <c:v>479.94</c:v>
                </c:pt>
                <c:pt idx="128">
                  <c:v>479.89</c:v>
                </c:pt>
                <c:pt idx="129">
                  <c:v>482.85</c:v>
                </c:pt>
                <c:pt idx="130">
                  <c:v>484.17</c:v>
                </c:pt>
                <c:pt idx="131">
                  <c:v>480.55</c:v>
                </c:pt>
                <c:pt idx="132">
                  <c:v>479.95</c:v>
                </c:pt>
                <c:pt idx="133">
                  <c:v>482.9</c:v>
                </c:pt>
                <c:pt idx="134">
                  <c:v>485.87</c:v>
                </c:pt>
                <c:pt idx="135" formatCode="#,##0.00">
                  <c:v>483.61</c:v>
                </c:pt>
                <c:pt idx="136" formatCode="#,##0.00">
                  <c:v>486.86</c:v>
                </c:pt>
                <c:pt idx="137" formatCode="#,##0.00">
                  <c:v>486.81</c:v>
                </c:pt>
                <c:pt idx="138" formatCode="#,##0.00">
                  <c:v>486.47</c:v>
                </c:pt>
                <c:pt idx="139" formatCode="#,##0.00">
                  <c:v>486.14</c:v>
                </c:pt>
                <c:pt idx="140" formatCode="#,##0.00">
                  <c:v>488.02</c:v>
                </c:pt>
                <c:pt idx="141" formatCode="#,##0.00">
                  <c:v>489.06</c:v>
                </c:pt>
                <c:pt idx="142" formatCode="#,##0.00">
                  <c:v>488.18</c:v>
                </c:pt>
                <c:pt idx="143" formatCode="#,##0.00">
                  <c:v>486.47</c:v>
                </c:pt>
                <c:pt idx="144" formatCode="#,##0.00">
                  <c:v>488.62</c:v>
                </c:pt>
                <c:pt idx="145" formatCode="#,##0.00">
                  <c:v>486.85</c:v>
                </c:pt>
                <c:pt idx="146" formatCode="#,##0.00">
                  <c:v>485.7</c:v>
                </c:pt>
                <c:pt idx="147" formatCode="#,##0.00">
                  <c:v>485.92</c:v>
                </c:pt>
                <c:pt idx="148" formatCode="#,##0.00">
                  <c:v>479.9</c:v>
                </c:pt>
                <c:pt idx="149" formatCode="#,##0.00">
                  <c:v>483.64</c:v>
                </c:pt>
                <c:pt idx="150" formatCode="#,##0.00">
                  <c:v>481.15</c:v>
                </c:pt>
                <c:pt idx="151" formatCode="#,##0.00">
                  <c:v>484.89</c:v>
                </c:pt>
                <c:pt idx="152" formatCode="#,##0.00">
                  <c:v>487.03</c:v>
                </c:pt>
                <c:pt idx="153" formatCode="#,##0.00">
                  <c:v>488.89</c:v>
                </c:pt>
                <c:pt idx="154" formatCode="#,##0.00">
                  <c:v>487.74</c:v>
                </c:pt>
                <c:pt idx="155" formatCode="#,##0.00">
                  <c:v>489.06</c:v>
                </c:pt>
                <c:pt idx="156" formatCode="#,##0.00">
                  <c:v>487.91</c:v>
                </c:pt>
                <c:pt idx="157" formatCode="#,##0.00">
                  <c:v>482.16</c:v>
                </c:pt>
                <c:pt idx="158" formatCode="#,##0.00">
                  <c:v>485.09</c:v>
                </c:pt>
                <c:pt idx="159" formatCode="#,##0.00">
                  <c:v>477.79</c:v>
                </c:pt>
                <c:pt idx="160" formatCode="#,##0.00">
                  <c:v>478.81</c:v>
                </c:pt>
                <c:pt idx="161" formatCode="#,##0.00">
                  <c:v>481.44</c:v>
                </c:pt>
                <c:pt idx="162" formatCode="#,##0.00">
                  <c:v>482.74</c:v>
                </c:pt>
                <c:pt idx="163" formatCode="#,##0.00">
                  <c:v>483.23</c:v>
                </c:pt>
                <c:pt idx="164" formatCode="#,##0.00">
                  <c:v>483.72</c:v>
                </c:pt>
                <c:pt idx="165" formatCode="#,##0.00">
                  <c:v>489.36</c:v>
                </c:pt>
                <c:pt idx="166" formatCode="#,##0.00">
                  <c:v>494.79</c:v>
                </c:pt>
                <c:pt idx="167" formatCode="#,##0.00">
                  <c:v>495.01</c:v>
                </c:pt>
                <c:pt idx="168" formatCode="#,##0.00">
                  <c:v>494.13</c:v>
                </c:pt>
                <c:pt idx="169" formatCode="#,##0.00">
                  <c:v>498.5</c:v>
                </c:pt>
                <c:pt idx="170" formatCode="#,##0.00">
                  <c:v>501.22</c:v>
                </c:pt>
                <c:pt idx="171" formatCode="#,##0.00">
                  <c:v>499.22</c:v>
                </c:pt>
                <c:pt idx="172" formatCode="#,##0.00">
                  <c:v>501.11</c:v>
                </c:pt>
                <c:pt idx="173" formatCode="#,##0.00">
                  <c:v>506.65</c:v>
                </c:pt>
                <c:pt idx="174" formatCode="#,##0.00">
                  <c:v>503.5</c:v>
                </c:pt>
                <c:pt idx="175" formatCode="#,##0.00">
                  <c:v>507.66</c:v>
                </c:pt>
                <c:pt idx="176" formatCode="#,##0.00">
                  <c:v>507.6</c:v>
                </c:pt>
                <c:pt idx="177" formatCode="#,##0.00">
                  <c:v>509.51</c:v>
                </c:pt>
                <c:pt idx="178" formatCode="#,##0.00">
                  <c:v>511.43</c:v>
                </c:pt>
                <c:pt idx="179" formatCode="#,##0.00">
                  <c:v>510.52</c:v>
                </c:pt>
                <c:pt idx="180" formatCode="#,##0.00">
                  <c:v>510.46</c:v>
                </c:pt>
                <c:pt idx="181" formatCode="#,##0.00">
                  <c:v>510.11</c:v>
                </c:pt>
                <c:pt idx="182" formatCode="#,##0.00">
                  <c:v>512.03</c:v>
                </c:pt>
                <c:pt idx="183" formatCode="#,##0.00">
                  <c:v>513.95000000000005</c:v>
                </c:pt>
                <c:pt idx="184" formatCode="#,##0.00">
                  <c:v>517.32000000000005</c:v>
                </c:pt>
                <c:pt idx="185" formatCode="#,##0.00">
                  <c:v>518.97</c:v>
                </c:pt>
                <c:pt idx="186" formatCode="#,##0.00">
                  <c:v>515.17999999999995</c:v>
                </c:pt>
                <c:pt idx="187" formatCode="#,##0.00">
                  <c:v>519.41</c:v>
                </c:pt>
                <c:pt idx="188" formatCode="#,##0.00">
                  <c:v>517.62</c:v>
                </c:pt>
                <c:pt idx="189" formatCode="#,##0.00">
                  <c:v>514.71</c:v>
                </c:pt>
                <c:pt idx="190" formatCode="#,##0.00">
                  <c:v>512.66</c:v>
                </c:pt>
                <c:pt idx="191" formatCode="#,##0.00">
                  <c:v>512.6</c:v>
                </c:pt>
                <c:pt idx="192" formatCode="#,##0.00">
                  <c:v>513.11</c:v>
                </c:pt>
                <c:pt idx="193" formatCode="#,##0.00">
                  <c:v>509.67</c:v>
                </c:pt>
                <c:pt idx="194" formatCode="#,##0.00">
                  <c:v>507.66</c:v>
                </c:pt>
                <c:pt idx="195" formatCode="#,##0.00">
                  <c:v>510.68</c:v>
                </c:pt>
                <c:pt idx="196" formatCode="#,##0.00">
                  <c:v>514.55999999999995</c:v>
                </c:pt>
                <c:pt idx="197" formatCode="#,##0.00">
                  <c:v>511.4</c:v>
                </c:pt>
                <c:pt idx="198" formatCode="#,##0.00">
                  <c:v>509.67</c:v>
                </c:pt>
                <c:pt idx="199" formatCode="#,##0.00">
                  <c:v>488.67</c:v>
                </c:pt>
                <c:pt idx="200" formatCode="#,##0.00">
                  <c:v>484.41</c:v>
                </c:pt>
                <c:pt idx="201" formatCode="#,##0.00">
                  <c:v>488.33</c:v>
                </c:pt>
                <c:pt idx="202" formatCode="#,##0.00">
                  <c:v>494.15</c:v>
                </c:pt>
                <c:pt idx="203" formatCode="#,##0.00">
                  <c:v>491.97</c:v>
                </c:pt>
                <c:pt idx="204" formatCode="#,##0.00">
                  <c:v>491.93</c:v>
                </c:pt>
                <c:pt idx="205" formatCode="#,##0.00">
                  <c:v>499.96</c:v>
                </c:pt>
                <c:pt idx="206" formatCode="#,##0.00">
                  <c:v>500.19</c:v>
                </c:pt>
                <c:pt idx="207" formatCode="#,##0.00">
                  <c:v>500.41</c:v>
                </c:pt>
                <c:pt idx="208" formatCode="#,##0.00">
                  <c:v>493.38</c:v>
                </c:pt>
                <c:pt idx="209" formatCode="#,##0.00">
                  <c:v>493.61</c:v>
                </c:pt>
                <c:pt idx="210" formatCode="#,##0.00">
                  <c:v>497.85</c:v>
                </c:pt>
                <c:pt idx="211" formatCode="#,##0.00">
                  <c:v>499.16</c:v>
                </c:pt>
                <c:pt idx="212" formatCode="#,##0.00">
                  <c:v>502.36</c:v>
                </c:pt>
                <c:pt idx="213" formatCode="#,##0.00">
                  <c:v>484.51</c:v>
                </c:pt>
                <c:pt idx="214" formatCode="#,##0.00">
                  <c:v>489.72</c:v>
                </c:pt>
                <c:pt idx="215" formatCode="#,##0.00">
                  <c:v>491.53</c:v>
                </c:pt>
                <c:pt idx="216" formatCode="#,##0.00">
                  <c:v>497.34</c:v>
                </c:pt>
                <c:pt idx="217" formatCode="#,##0.00">
                  <c:v>500.52</c:v>
                </c:pt>
                <c:pt idx="218" formatCode="#,##0.00">
                  <c:v>505.62</c:v>
                </c:pt>
                <c:pt idx="219" formatCode="#,##0.00">
                  <c:v>499.1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9-43D2-BAA3-4C9BF8470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12464"/>
        <c:axId val="370013024"/>
      </c:lineChart>
      <c:lineChart>
        <c:grouping val="standard"/>
        <c:varyColors val="0"/>
        <c:ser>
          <c:idx val="0"/>
          <c:order val="1"/>
          <c:tx>
            <c:v>Tx Venda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'LTN 010123'!$C$3:$C$222</c:f>
              <c:numCache>
                <c:formatCode>0.00%</c:formatCode>
                <c:ptCount val="220"/>
                <c:pt idx="0">
                  <c:v>0.16649999999999998</c:v>
                </c:pt>
                <c:pt idx="1">
                  <c:v>0.1638</c:v>
                </c:pt>
                <c:pt idx="2">
                  <c:v>0.1648</c:v>
                </c:pt>
                <c:pt idx="3">
                  <c:v>0.15990000000000001</c:v>
                </c:pt>
                <c:pt idx="4">
                  <c:v>0.1595</c:v>
                </c:pt>
                <c:pt idx="5">
                  <c:v>0.15679999999999999</c:v>
                </c:pt>
                <c:pt idx="6">
                  <c:v>0.15960000000000002</c:v>
                </c:pt>
                <c:pt idx="7">
                  <c:v>0.15789999999999998</c:v>
                </c:pt>
                <c:pt idx="8">
                  <c:v>0.1605</c:v>
                </c:pt>
                <c:pt idx="9">
                  <c:v>0.1603</c:v>
                </c:pt>
                <c:pt idx="10">
                  <c:v>0.15990000000000001</c:v>
                </c:pt>
                <c:pt idx="11">
                  <c:v>0.1623</c:v>
                </c:pt>
                <c:pt idx="12">
                  <c:v>0.16170000000000001</c:v>
                </c:pt>
                <c:pt idx="13">
                  <c:v>0.1613</c:v>
                </c:pt>
                <c:pt idx="14">
                  <c:v>0.16149999999999998</c:v>
                </c:pt>
                <c:pt idx="15">
                  <c:v>0.15970000000000001</c:v>
                </c:pt>
                <c:pt idx="16">
                  <c:v>0.16</c:v>
                </c:pt>
                <c:pt idx="17">
                  <c:v>0.15859999999999999</c:v>
                </c:pt>
                <c:pt idx="18">
                  <c:v>0.156</c:v>
                </c:pt>
                <c:pt idx="19">
                  <c:v>0.1585</c:v>
                </c:pt>
                <c:pt idx="20">
                  <c:v>0.15679999999999999</c:v>
                </c:pt>
                <c:pt idx="21">
                  <c:v>0.15890000000000001</c:v>
                </c:pt>
                <c:pt idx="22">
                  <c:v>0.15939999999999999</c:v>
                </c:pt>
                <c:pt idx="23">
                  <c:v>0.15839999999999999</c:v>
                </c:pt>
                <c:pt idx="24">
                  <c:v>0.15670000000000001</c:v>
                </c:pt>
                <c:pt idx="25">
                  <c:v>0.155</c:v>
                </c:pt>
                <c:pt idx="26">
                  <c:v>0.1472</c:v>
                </c:pt>
                <c:pt idx="27">
                  <c:v>0.14749999999999999</c:v>
                </c:pt>
                <c:pt idx="28">
                  <c:v>0.14980000000000002</c:v>
                </c:pt>
                <c:pt idx="29">
                  <c:v>0.14529999999999998</c:v>
                </c:pt>
                <c:pt idx="30">
                  <c:v>0.1449</c:v>
                </c:pt>
                <c:pt idx="31">
                  <c:v>0.14449999999999999</c:v>
                </c:pt>
                <c:pt idx="32">
                  <c:v>0.14349999999999999</c:v>
                </c:pt>
                <c:pt idx="33">
                  <c:v>0.14660000000000001</c:v>
                </c:pt>
                <c:pt idx="34">
                  <c:v>0.15049999999999999</c:v>
                </c:pt>
                <c:pt idx="35">
                  <c:v>0.1444</c:v>
                </c:pt>
                <c:pt idx="36">
                  <c:v>0.14199999999999999</c:v>
                </c:pt>
                <c:pt idx="37">
                  <c:v>0.14180000000000001</c:v>
                </c:pt>
                <c:pt idx="38">
                  <c:v>0.14029999999999998</c:v>
                </c:pt>
                <c:pt idx="39">
                  <c:v>0.13769999999999999</c:v>
                </c:pt>
                <c:pt idx="40">
                  <c:v>0.1419</c:v>
                </c:pt>
                <c:pt idx="41">
                  <c:v>0.13980000000000001</c:v>
                </c:pt>
                <c:pt idx="42">
                  <c:v>0.1391</c:v>
                </c:pt>
                <c:pt idx="43">
                  <c:v>0.1366</c:v>
                </c:pt>
                <c:pt idx="44">
                  <c:v>0.13849999999999998</c:v>
                </c:pt>
                <c:pt idx="45">
                  <c:v>0.14050000000000001</c:v>
                </c:pt>
                <c:pt idx="46">
                  <c:v>0.1386</c:v>
                </c:pt>
                <c:pt idx="47">
                  <c:v>0.14130000000000001</c:v>
                </c:pt>
                <c:pt idx="48">
                  <c:v>0.14150000000000001</c:v>
                </c:pt>
                <c:pt idx="49">
                  <c:v>0.14300000000000002</c:v>
                </c:pt>
                <c:pt idx="50">
                  <c:v>0.1406</c:v>
                </c:pt>
                <c:pt idx="51">
                  <c:v>0.13930000000000001</c:v>
                </c:pt>
                <c:pt idx="52">
                  <c:v>0.13730000000000001</c:v>
                </c:pt>
                <c:pt idx="53">
                  <c:v>0.13600000000000001</c:v>
                </c:pt>
                <c:pt idx="54">
                  <c:v>0.13269999999999998</c:v>
                </c:pt>
                <c:pt idx="55">
                  <c:v>0.13170000000000001</c:v>
                </c:pt>
                <c:pt idx="56">
                  <c:v>0.1305</c:v>
                </c:pt>
                <c:pt idx="57">
                  <c:v>0.13019999999999998</c:v>
                </c:pt>
                <c:pt idx="58">
                  <c:v>0.13070000000000001</c:v>
                </c:pt>
                <c:pt idx="59">
                  <c:v>0.1308</c:v>
                </c:pt>
                <c:pt idx="60">
                  <c:v>0.13119999999999998</c:v>
                </c:pt>
                <c:pt idx="61">
                  <c:v>0.12970000000000001</c:v>
                </c:pt>
                <c:pt idx="62">
                  <c:v>0.1295</c:v>
                </c:pt>
                <c:pt idx="63">
                  <c:v>0.1273</c:v>
                </c:pt>
                <c:pt idx="64">
                  <c:v>0.12890000000000001</c:v>
                </c:pt>
                <c:pt idx="65">
                  <c:v>0.1258</c:v>
                </c:pt>
                <c:pt idx="66">
                  <c:v>0.1265</c:v>
                </c:pt>
                <c:pt idx="67">
                  <c:v>0.12659999999999999</c:v>
                </c:pt>
                <c:pt idx="68">
                  <c:v>0.12820000000000001</c:v>
                </c:pt>
                <c:pt idx="69">
                  <c:v>0.1273</c:v>
                </c:pt>
                <c:pt idx="70">
                  <c:v>0.1278</c:v>
                </c:pt>
                <c:pt idx="71">
                  <c:v>0.129</c:v>
                </c:pt>
                <c:pt idx="72">
                  <c:v>0.12429999999999999</c:v>
                </c:pt>
                <c:pt idx="73">
                  <c:v>0.12470000000000001</c:v>
                </c:pt>
                <c:pt idx="74">
                  <c:v>0.1234</c:v>
                </c:pt>
                <c:pt idx="75">
                  <c:v>0.12390000000000001</c:v>
                </c:pt>
                <c:pt idx="76">
                  <c:v>0.12480000000000001</c:v>
                </c:pt>
                <c:pt idx="77">
                  <c:v>0.12590000000000001</c:v>
                </c:pt>
                <c:pt idx="78">
                  <c:v>0.12869999999999998</c:v>
                </c:pt>
                <c:pt idx="79">
                  <c:v>0.1278</c:v>
                </c:pt>
                <c:pt idx="80">
                  <c:v>0.1283</c:v>
                </c:pt>
                <c:pt idx="81">
                  <c:v>0.1288</c:v>
                </c:pt>
                <c:pt idx="82">
                  <c:v>0.129</c:v>
                </c:pt>
                <c:pt idx="83">
                  <c:v>0.13</c:v>
                </c:pt>
                <c:pt idx="84">
                  <c:v>0.13159999999999999</c:v>
                </c:pt>
                <c:pt idx="85">
                  <c:v>0.13</c:v>
                </c:pt>
                <c:pt idx="86">
                  <c:v>0.13100000000000001</c:v>
                </c:pt>
                <c:pt idx="87">
                  <c:v>0.1303</c:v>
                </c:pt>
                <c:pt idx="88">
                  <c:v>0.12890000000000001</c:v>
                </c:pt>
                <c:pt idx="89">
                  <c:v>0.1265</c:v>
                </c:pt>
                <c:pt idx="90">
                  <c:v>0.12529999999999999</c:v>
                </c:pt>
                <c:pt idx="91">
                  <c:v>0.12619999999999998</c:v>
                </c:pt>
                <c:pt idx="92">
                  <c:v>0.12529999999999999</c:v>
                </c:pt>
                <c:pt idx="93">
                  <c:v>0.12590000000000001</c:v>
                </c:pt>
                <c:pt idx="94">
                  <c:v>0.12820000000000001</c:v>
                </c:pt>
                <c:pt idx="95">
                  <c:v>0.1293</c:v>
                </c:pt>
                <c:pt idx="96">
                  <c:v>0.12920000000000001</c:v>
                </c:pt>
                <c:pt idx="97">
                  <c:v>0.12970000000000001</c:v>
                </c:pt>
                <c:pt idx="98">
                  <c:v>0.13</c:v>
                </c:pt>
                <c:pt idx="99">
                  <c:v>0.129</c:v>
                </c:pt>
                <c:pt idx="100">
                  <c:v>0.12859999999999999</c:v>
                </c:pt>
                <c:pt idx="101">
                  <c:v>0.1273</c:v>
                </c:pt>
                <c:pt idx="102">
                  <c:v>0.1273</c:v>
                </c:pt>
                <c:pt idx="103">
                  <c:v>0.12740000000000001</c:v>
                </c:pt>
                <c:pt idx="104">
                  <c:v>0.12670000000000001</c:v>
                </c:pt>
                <c:pt idx="105">
                  <c:v>0.1246</c:v>
                </c:pt>
                <c:pt idx="106">
                  <c:v>0.12269999999999999</c:v>
                </c:pt>
                <c:pt idx="107">
                  <c:v>0.12380000000000001</c:v>
                </c:pt>
                <c:pt idx="108">
                  <c:v>0.1231</c:v>
                </c:pt>
                <c:pt idx="109">
                  <c:v>0.12390000000000001</c:v>
                </c:pt>
                <c:pt idx="110">
                  <c:v>0.1229</c:v>
                </c:pt>
                <c:pt idx="111">
                  <c:v>0.1241</c:v>
                </c:pt>
                <c:pt idx="112">
                  <c:v>0.1249</c:v>
                </c:pt>
                <c:pt idx="113">
                  <c:v>0.1245</c:v>
                </c:pt>
                <c:pt idx="114">
                  <c:v>0.122</c:v>
                </c:pt>
                <c:pt idx="115">
                  <c:v>0.1215</c:v>
                </c:pt>
                <c:pt idx="116">
                  <c:v>0.12269999999999999</c:v>
                </c:pt>
                <c:pt idx="117">
                  <c:v>0.12210000000000001</c:v>
                </c:pt>
                <c:pt idx="118">
                  <c:v>0.12140000000000001</c:v>
                </c:pt>
                <c:pt idx="119">
                  <c:v>0.1211</c:v>
                </c:pt>
                <c:pt idx="120">
                  <c:v>0.1208</c:v>
                </c:pt>
                <c:pt idx="121">
                  <c:v>0.12140000000000001</c:v>
                </c:pt>
                <c:pt idx="122">
                  <c:v>0.12050000000000001</c:v>
                </c:pt>
                <c:pt idx="123">
                  <c:v>0.1207</c:v>
                </c:pt>
                <c:pt idx="124">
                  <c:v>0.1217</c:v>
                </c:pt>
                <c:pt idx="125">
                  <c:v>0.12230000000000001</c:v>
                </c:pt>
                <c:pt idx="126">
                  <c:v>0.1216</c:v>
                </c:pt>
                <c:pt idx="127">
                  <c:v>0.1216</c:v>
                </c:pt>
                <c:pt idx="128">
                  <c:v>0.1217</c:v>
                </c:pt>
                <c:pt idx="129">
                  <c:v>0.1207</c:v>
                </c:pt>
                <c:pt idx="130">
                  <c:v>0.12029999999999999</c:v>
                </c:pt>
                <c:pt idx="131">
                  <c:v>0.1217</c:v>
                </c:pt>
                <c:pt idx="132">
                  <c:v>0.122</c:v>
                </c:pt>
                <c:pt idx="133">
                  <c:v>0.121</c:v>
                </c:pt>
                <c:pt idx="134">
                  <c:v>0.12</c:v>
                </c:pt>
                <c:pt idx="135">
                  <c:v>0.12089999999999999</c:v>
                </c:pt>
                <c:pt idx="136">
                  <c:v>0.1198</c:v>
                </c:pt>
                <c:pt idx="137">
                  <c:v>0.11990000000000001</c:v>
                </c:pt>
                <c:pt idx="138">
                  <c:v>0.1201</c:v>
                </c:pt>
                <c:pt idx="139">
                  <c:v>0.12029999999999999</c:v>
                </c:pt>
                <c:pt idx="140">
                  <c:v>0.1197</c:v>
                </c:pt>
                <c:pt idx="141">
                  <c:v>0.11939999999999999</c:v>
                </c:pt>
                <c:pt idx="142">
                  <c:v>0.1198</c:v>
                </c:pt>
                <c:pt idx="143">
                  <c:v>0.12050000000000001</c:v>
                </c:pt>
                <c:pt idx="144">
                  <c:v>0.1198</c:v>
                </c:pt>
                <c:pt idx="145">
                  <c:v>0.1206</c:v>
                </c:pt>
                <c:pt idx="146">
                  <c:v>0.1211</c:v>
                </c:pt>
                <c:pt idx="147">
                  <c:v>0.1211</c:v>
                </c:pt>
                <c:pt idx="148">
                  <c:v>0.1234</c:v>
                </c:pt>
                <c:pt idx="149">
                  <c:v>0.12210000000000001</c:v>
                </c:pt>
                <c:pt idx="150">
                  <c:v>0.1231</c:v>
                </c:pt>
                <c:pt idx="151">
                  <c:v>0.12179999999999999</c:v>
                </c:pt>
                <c:pt idx="152">
                  <c:v>0.1211</c:v>
                </c:pt>
                <c:pt idx="153">
                  <c:v>0.12050000000000001</c:v>
                </c:pt>
                <c:pt idx="154">
                  <c:v>0.121</c:v>
                </c:pt>
                <c:pt idx="155">
                  <c:v>0.1206</c:v>
                </c:pt>
                <c:pt idx="156">
                  <c:v>0.1211</c:v>
                </c:pt>
                <c:pt idx="157">
                  <c:v>0.12330000000000001</c:v>
                </c:pt>
                <c:pt idx="158">
                  <c:v>0.12230000000000001</c:v>
                </c:pt>
                <c:pt idx="159">
                  <c:v>0.12509999999999999</c:v>
                </c:pt>
                <c:pt idx="160">
                  <c:v>0.12480000000000001</c:v>
                </c:pt>
                <c:pt idx="161">
                  <c:v>0.12390000000000001</c:v>
                </c:pt>
                <c:pt idx="162">
                  <c:v>0.1235</c:v>
                </c:pt>
                <c:pt idx="163">
                  <c:v>0.1234</c:v>
                </c:pt>
                <c:pt idx="164">
                  <c:v>0.12330000000000001</c:v>
                </c:pt>
                <c:pt idx="165">
                  <c:v>0.12130000000000001</c:v>
                </c:pt>
                <c:pt idx="166">
                  <c:v>0.11939999999999999</c:v>
                </c:pt>
                <c:pt idx="167">
                  <c:v>0.11939999999999999</c:v>
                </c:pt>
                <c:pt idx="168">
                  <c:v>0.1198</c:v>
                </c:pt>
                <c:pt idx="169">
                  <c:v>0.1183</c:v>
                </c:pt>
                <c:pt idx="170">
                  <c:v>0.1174</c:v>
                </c:pt>
                <c:pt idx="171">
                  <c:v>0.1182</c:v>
                </c:pt>
                <c:pt idx="172">
                  <c:v>0.1176</c:v>
                </c:pt>
                <c:pt idx="173">
                  <c:v>0.1157</c:v>
                </c:pt>
                <c:pt idx="174">
                  <c:v>0.11689999999999999</c:v>
                </c:pt>
                <c:pt idx="175">
                  <c:v>0.11550000000000001</c:v>
                </c:pt>
                <c:pt idx="176">
                  <c:v>0.11560000000000001</c:v>
                </c:pt>
                <c:pt idx="177">
                  <c:v>0.115</c:v>
                </c:pt>
                <c:pt idx="178">
                  <c:v>0.1144</c:v>
                </c:pt>
                <c:pt idx="179">
                  <c:v>0.1148</c:v>
                </c:pt>
                <c:pt idx="180">
                  <c:v>0.1149</c:v>
                </c:pt>
                <c:pt idx="181">
                  <c:v>0.11509999999999999</c:v>
                </c:pt>
                <c:pt idx="182">
                  <c:v>0.11449999999999999</c:v>
                </c:pt>
                <c:pt idx="183">
                  <c:v>0.1139</c:v>
                </c:pt>
                <c:pt idx="184">
                  <c:v>0.1128</c:v>
                </c:pt>
                <c:pt idx="185">
                  <c:v>0.11230000000000001</c:v>
                </c:pt>
                <c:pt idx="186">
                  <c:v>0.1137</c:v>
                </c:pt>
                <c:pt idx="187">
                  <c:v>0.11230000000000001</c:v>
                </c:pt>
                <c:pt idx="188">
                  <c:v>0.113</c:v>
                </c:pt>
                <c:pt idx="189">
                  <c:v>0.11410000000000001</c:v>
                </c:pt>
                <c:pt idx="190">
                  <c:v>0.1149</c:v>
                </c:pt>
                <c:pt idx="191">
                  <c:v>0.115</c:v>
                </c:pt>
                <c:pt idx="192">
                  <c:v>0.1149</c:v>
                </c:pt>
                <c:pt idx="193">
                  <c:v>0.1162</c:v>
                </c:pt>
                <c:pt idx="194">
                  <c:v>0.11699999999999999</c:v>
                </c:pt>
                <c:pt idx="195">
                  <c:v>0.11599999999999999</c:v>
                </c:pt>
                <c:pt idx="196">
                  <c:v>0.11470000000000001</c:v>
                </c:pt>
                <c:pt idx="197">
                  <c:v>0.1159</c:v>
                </c:pt>
                <c:pt idx="198">
                  <c:v>0.1166</c:v>
                </c:pt>
                <c:pt idx="199">
                  <c:v>0.1244</c:v>
                </c:pt>
                <c:pt idx="200">
                  <c:v>0.12609999999999999</c:v>
                </c:pt>
                <c:pt idx="201">
                  <c:v>0.12470000000000001</c:v>
                </c:pt>
                <c:pt idx="202">
                  <c:v>0.1226</c:v>
                </c:pt>
                <c:pt idx="203">
                  <c:v>0.1235</c:v>
                </c:pt>
                <c:pt idx="204">
                  <c:v>0.12359999999999999</c:v>
                </c:pt>
                <c:pt idx="205">
                  <c:v>0.1207</c:v>
                </c:pt>
                <c:pt idx="206">
                  <c:v>0.1207</c:v>
                </c:pt>
                <c:pt idx="207">
                  <c:v>0.1207</c:v>
                </c:pt>
                <c:pt idx="208">
                  <c:v>0.1234</c:v>
                </c:pt>
                <c:pt idx="209">
                  <c:v>0.1234</c:v>
                </c:pt>
                <c:pt idx="210">
                  <c:v>0.12189999999999999</c:v>
                </c:pt>
                <c:pt idx="211">
                  <c:v>0.1215</c:v>
                </c:pt>
                <c:pt idx="212">
                  <c:v>0.12039999999999999</c:v>
                </c:pt>
                <c:pt idx="213">
                  <c:v>0.12720000000000001</c:v>
                </c:pt>
                <c:pt idx="214">
                  <c:v>0.12529999999999999</c:v>
                </c:pt>
                <c:pt idx="215">
                  <c:v>0.12470000000000001</c:v>
                </c:pt>
                <c:pt idx="216">
                  <c:v>0.1226</c:v>
                </c:pt>
                <c:pt idx="217">
                  <c:v>0.1215</c:v>
                </c:pt>
                <c:pt idx="218">
                  <c:v>0.1197</c:v>
                </c:pt>
                <c:pt idx="219">
                  <c:v>0.1222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49-43D2-BAA3-4C9BF8470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13328"/>
        <c:axId val="370013584"/>
      </c:lineChart>
      <c:catAx>
        <c:axId val="37001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013024"/>
        <c:crosses val="autoZero"/>
        <c:auto val="1"/>
        <c:lblAlgn val="ctr"/>
        <c:lblOffset val="100"/>
        <c:tickLblSkip val="16"/>
        <c:tickMarkSkip val="1"/>
        <c:noMultiLvlLbl val="0"/>
      </c:catAx>
      <c:valAx>
        <c:axId val="370013024"/>
        <c:scaling>
          <c:orientation val="minMax"/>
          <c:min val="3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012464"/>
        <c:crosses val="autoZero"/>
        <c:crossBetween val="between"/>
      </c:valAx>
      <c:valAx>
        <c:axId val="370013584"/>
        <c:scaling>
          <c:orientation val="minMax"/>
          <c:min val="0.1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7613328"/>
        <c:crosses val="max"/>
        <c:crossBetween val="between"/>
      </c:valAx>
      <c:catAx>
        <c:axId val="407613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0013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 alignWithMargins="0"/>
    <c:pageMargins b="0.98425196899999956" l="0.78740157499999996" r="0.78740157499999996" t="0.98425196899999956" header="0.49212598500000226" footer="0.4921259850000022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76181635832079E-2"/>
          <c:y val="3.3512355073262903E-2"/>
          <c:w val="0.87601796726628689"/>
          <c:h val="0.85946977216083331"/>
        </c:manualLayout>
      </c:layout>
      <c:lineChart>
        <c:grouping val="standard"/>
        <c:varyColors val="0"/>
        <c:ser>
          <c:idx val="0"/>
          <c:order val="0"/>
          <c:tx>
            <c:v>Histórico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78"/>
              <c:layout>
                <c:manualLayout>
                  <c:x val="9.0314913844325523E-2"/>
                  <c:y val="-6.28019323671498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71-41B3-8407-D91C13E10D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'LTN 010121'!$E$3:$E$447</c:f>
              <c:numCache>
                <c:formatCode>General</c:formatCode>
                <c:ptCount val="445"/>
                <c:pt idx="0">
                  <c:v>485.55</c:v>
                </c:pt>
                <c:pt idx="1">
                  <c:v>489.28</c:v>
                </c:pt>
                <c:pt idx="2">
                  <c:v>491.02</c:v>
                </c:pt>
                <c:pt idx="3">
                  <c:v>478.91</c:v>
                </c:pt>
                <c:pt idx="4">
                  <c:v>483.8</c:v>
                </c:pt>
                <c:pt idx="5">
                  <c:v>483.8</c:v>
                </c:pt>
                <c:pt idx="6">
                  <c:v>492.48</c:v>
                </c:pt>
                <c:pt idx="7">
                  <c:v>496.5</c:v>
                </c:pt>
                <c:pt idx="8">
                  <c:v>486.99</c:v>
                </c:pt>
                <c:pt idx="9">
                  <c:v>489.96</c:v>
                </c:pt>
                <c:pt idx="10">
                  <c:v>492.94</c:v>
                </c:pt>
                <c:pt idx="11">
                  <c:v>493.69</c:v>
                </c:pt>
                <c:pt idx="12">
                  <c:v>494.18</c:v>
                </c:pt>
                <c:pt idx="13">
                  <c:v>491.92</c:v>
                </c:pt>
                <c:pt idx="14">
                  <c:v>490.42</c:v>
                </c:pt>
                <c:pt idx="15">
                  <c:v>492.15</c:v>
                </c:pt>
                <c:pt idx="16">
                  <c:v>495.64</c:v>
                </c:pt>
                <c:pt idx="17">
                  <c:v>500.42</c:v>
                </c:pt>
                <c:pt idx="18">
                  <c:v>499.9</c:v>
                </c:pt>
                <c:pt idx="19">
                  <c:v>501.16</c:v>
                </c:pt>
                <c:pt idx="20">
                  <c:v>501.91</c:v>
                </c:pt>
                <c:pt idx="21">
                  <c:v>507</c:v>
                </c:pt>
                <c:pt idx="22">
                  <c:v>504.42</c:v>
                </c:pt>
                <c:pt idx="23">
                  <c:v>507.99</c:v>
                </c:pt>
                <c:pt idx="24">
                  <c:v>506.18</c:v>
                </c:pt>
                <c:pt idx="25">
                  <c:v>510.53</c:v>
                </c:pt>
                <c:pt idx="26">
                  <c:v>511.28</c:v>
                </c:pt>
                <c:pt idx="27">
                  <c:v>508.69</c:v>
                </c:pt>
                <c:pt idx="28">
                  <c:v>506.63</c:v>
                </c:pt>
                <c:pt idx="29">
                  <c:v>505.85</c:v>
                </c:pt>
                <c:pt idx="30">
                  <c:v>507.11</c:v>
                </c:pt>
                <c:pt idx="31">
                  <c:v>507.1</c:v>
                </c:pt>
                <c:pt idx="32">
                  <c:v>505.56</c:v>
                </c:pt>
                <c:pt idx="33">
                  <c:v>508.35</c:v>
                </c:pt>
                <c:pt idx="34">
                  <c:v>507.32</c:v>
                </c:pt>
                <c:pt idx="35">
                  <c:v>509.6</c:v>
                </c:pt>
                <c:pt idx="36">
                  <c:v>504.76</c:v>
                </c:pt>
                <c:pt idx="37">
                  <c:v>501.99</c:v>
                </c:pt>
                <c:pt idx="38">
                  <c:v>501.98</c:v>
                </c:pt>
                <c:pt idx="39">
                  <c:v>501.47</c:v>
                </c:pt>
                <c:pt idx="40">
                  <c:v>502.97</c:v>
                </c:pt>
                <c:pt idx="41">
                  <c:v>508</c:v>
                </c:pt>
                <c:pt idx="42">
                  <c:v>505.72</c:v>
                </c:pt>
                <c:pt idx="43">
                  <c:v>505.71</c:v>
                </c:pt>
                <c:pt idx="44">
                  <c:v>506.96</c:v>
                </c:pt>
                <c:pt idx="45">
                  <c:v>510.74</c:v>
                </c:pt>
                <c:pt idx="46">
                  <c:v>513.79</c:v>
                </c:pt>
                <c:pt idx="47">
                  <c:v>511.23</c:v>
                </c:pt>
                <c:pt idx="48">
                  <c:v>512.23</c:v>
                </c:pt>
                <c:pt idx="49">
                  <c:v>515.28</c:v>
                </c:pt>
                <c:pt idx="50">
                  <c:v>516.80999999999995</c:v>
                </c:pt>
                <c:pt idx="51">
                  <c:v>521.16999999999996</c:v>
                </c:pt>
                <c:pt idx="52">
                  <c:v>518.83000000000004</c:v>
                </c:pt>
                <c:pt idx="53">
                  <c:v>518.04999999999995</c:v>
                </c:pt>
                <c:pt idx="54">
                  <c:v>515.99</c:v>
                </c:pt>
                <c:pt idx="55">
                  <c:v>520.08000000000004</c:v>
                </c:pt>
                <c:pt idx="56">
                  <c:v>520.05999999999995</c:v>
                </c:pt>
                <c:pt idx="57">
                  <c:v>518.76</c:v>
                </c:pt>
                <c:pt idx="58">
                  <c:v>516.96</c:v>
                </c:pt>
                <c:pt idx="59">
                  <c:v>515.67999999999995</c:v>
                </c:pt>
                <c:pt idx="60">
                  <c:v>514.15</c:v>
                </c:pt>
                <c:pt idx="61">
                  <c:v>516.66999999999996</c:v>
                </c:pt>
                <c:pt idx="62">
                  <c:v>517.42999999999995</c:v>
                </c:pt>
                <c:pt idx="63">
                  <c:v>511.86</c:v>
                </c:pt>
                <c:pt idx="64">
                  <c:v>510.85</c:v>
                </c:pt>
                <c:pt idx="65">
                  <c:v>513.35</c:v>
                </c:pt>
                <c:pt idx="66">
                  <c:v>509.1</c:v>
                </c:pt>
                <c:pt idx="67">
                  <c:v>510.59</c:v>
                </c:pt>
                <c:pt idx="68">
                  <c:v>512.59</c:v>
                </c:pt>
                <c:pt idx="69">
                  <c:v>515.09</c:v>
                </c:pt>
                <c:pt idx="70">
                  <c:v>513.58000000000004</c:v>
                </c:pt>
                <c:pt idx="71">
                  <c:v>516.59</c:v>
                </c:pt>
                <c:pt idx="72">
                  <c:v>517.34</c:v>
                </c:pt>
                <c:pt idx="73">
                  <c:v>516.58000000000004</c:v>
                </c:pt>
                <c:pt idx="74">
                  <c:v>512.82000000000005</c:v>
                </c:pt>
                <c:pt idx="75">
                  <c:v>516.57000000000005</c:v>
                </c:pt>
                <c:pt idx="76">
                  <c:v>515.55999999999995</c:v>
                </c:pt>
                <c:pt idx="77">
                  <c:v>517.32000000000005</c:v>
                </c:pt>
                <c:pt idx="78">
                  <c:v>515.55999999999995</c:v>
                </c:pt>
                <c:pt idx="79">
                  <c:v>519.82000000000005</c:v>
                </c:pt>
                <c:pt idx="80">
                  <c:v>520.32000000000005</c:v>
                </c:pt>
                <c:pt idx="81">
                  <c:v>518.80999999999995</c:v>
                </c:pt>
                <c:pt idx="82">
                  <c:v>520.05999999999995</c:v>
                </c:pt>
                <c:pt idx="83">
                  <c:v>518.79999999999995</c:v>
                </c:pt>
                <c:pt idx="84">
                  <c:v>519.04999999999995</c:v>
                </c:pt>
                <c:pt idx="85">
                  <c:v>520.29999999999995</c:v>
                </c:pt>
                <c:pt idx="86">
                  <c:v>520.54999999999995</c:v>
                </c:pt>
                <c:pt idx="87">
                  <c:v>521.54999999999995</c:v>
                </c:pt>
                <c:pt idx="88">
                  <c:v>522.54999999999995</c:v>
                </c:pt>
                <c:pt idx="89">
                  <c:v>521.54</c:v>
                </c:pt>
                <c:pt idx="90">
                  <c:v>521.54</c:v>
                </c:pt>
                <c:pt idx="91">
                  <c:v>524.29999999999995</c:v>
                </c:pt>
                <c:pt idx="92">
                  <c:v>528.86</c:v>
                </c:pt>
                <c:pt idx="93">
                  <c:v>517.79</c:v>
                </c:pt>
                <c:pt idx="94">
                  <c:v>509.43</c:v>
                </c:pt>
                <c:pt idx="95">
                  <c:v>512.86</c:v>
                </c:pt>
                <c:pt idx="96">
                  <c:v>514.09</c:v>
                </c:pt>
                <c:pt idx="97">
                  <c:v>513.85</c:v>
                </c:pt>
                <c:pt idx="98">
                  <c:v>517.30999999999995</c:v>
                </c:pt>
                <c:pt idx="99">
                  <c:v>518.29999999999995</c:v>
                </c:pt>
                <c:pt idx="100">
                  <c:v>520.04</c:v>
                </c:pt>
                <c:pt idx="101">
                  <c:v>515.35</c:v>
                </c:pt>
                <c:pt idx="102">
                  <c:v>515.11</c:v>
                </c:pt>
                <c:pt idx="103">
                  <c:v>510.49</c:v>
                </c:pt>
                <c:pt idx="104">
                  <c:v>499.28</c:v>
                </c:pt>
                <c:pt idx="105">
                  <c:v>496.72</c:v>
                </c:pt>
                <c:pt idx="106">
                  <c:v>500.5</c:v>
                </c:pt>
                <c:pt idx="107">
                  <c:v>502.41</c:v>
                </c:pt>
                <c:pt idx="108">
                  <c:v>507.67</c:v>
                </c:pt>
                <c:pt idx="109">
                  <c:v>506.73</c:v>
                </c:pt>
                <c:pt idx="110">
                  <c:v>506.74</c:v>
                </c:pt>
                <c:pt idx="111">
                  <c:v>504.38</c:v>
                </c:pt>
                <c:pt idx="112">
                  <c:v>505.35</c:v>
                </c:pt>
                <c:pt idx="113">
                  <c:v>504.66</c:v>
                </c:pt>
                <c:pt idx="114">
                  <c:v>504.91</c:v>
                </c:pt>
                <c:pt idx="115">
                  <c:v>499.06</c:v>
                </c:pt>
                <c:pt idx="116">
                  <c:v>497.45</c:v>
                </c:pt>
                <c:pt idx="117">
                  <c:v>496.78</c:v>
                </c:pt>
                <c:pt idx="118">
                  <c:v>501.47</c:v>
                </c:pt>
                <c:pt idx="119">
                  <c:v>502.67</c:v>
                </c:pt>
                <c:pt idx="120">
                  <c:v>492.95</c:v>
                </c:pt>
                <c:pt idx="121">
                  <c:v>493.9</c:v>
                </c:pt>
                <c:pt idx="122">
                  <c:v>482.18</c:v>
                </c:pt>
                <c:pt idx="123">
                  <c:v>476.7</c:v>
                </c:pt>
                <c:pt idx="124">
                  <c:v>482.71</c:v>
                </c:pt>
                <c:pt idx="125">
                  <c:v>481.64</c:v>
                </c:pt>
                <c:pt idx="126">
                  <c:v>479.91</c:v>
                </c:pt>
                <c:pt idx="127">
                  <c:v>473.17</c:v>
                </c:pt>
                <c:pt idx="128">
                  <c:v>472.79</c:v>
                </c:pt>
                <c:pt idx="129">
                  <c:v>473.92</c:v>
                </c:pt>
                <c:pt idx="130">
                  <c:v>475.93</c:v>
                </c:pt>
                <c:pt idx="131">
                  <c:v>477.94</c:v>
                </c:pt>
                <c:pt idx="132">
                  <c:v>472.13</c:v>
                </c:pt>
                <c:pt idx="133">
                  <c:v>473.47</c:v>
                </c:pt>
                <c:pt idx="134">
                  <c:v>462.46</c:v>
                </c:pt>
                <c:pt idx="135">
                  <c:v>454.84</c:v>
                </c:pt>
                <c:pt idx="136">
                  <c:v>454.5</c:v>
                </c:pt>
                <c:pt idx="137">
                  <c:v>452.31</c:v>
                </c:pt>
                <c:pt idx="138">
                  <c:v>459.99</c:v>
                </c:pt>
                <c:pt idx="139">
                  <c:v>464.23</c:v>
                </c:pt>
                <c:pt idx="140">
                  <c:v>451.1</c:v>
                </c:pt>
                <c:pt idx="141">
                  <c:v>465.19</c:v>
                </c:pt>
                <c:pt idx="142">
                  <c:v>468.41</c:v>
                </c:pt>
                <c:pt idx="143">
                  <c:v>467.84</c:v>
                </c:pt>
                <c:pt idx="144">
                  <c:v>476.85</c:v>
                </c:pt>
                <c:pt idx="145">
                  <c:v>475.4</c:v>
                </c:pt>
                <c:pt idx="146">
                  <c:v>477.39</c:v>
                </c:pt>
                <c:pt idx="147">
                  <c:v>471.67</c:v>
                </c:pt>
                <c:pt idx="148">
                  <c:v>475.35</c:v>
                </c:pt>
                <c:pt idx="149">
                  <c:v>468.41</c:v>
                </c:pt>
                <c:pt idx="150">
                  <c:v>462.63</c:v>
                </c:pt>
                <c:pt idx="151">
                  <c:v>467.06</c:v>
                </c:pt>
                <c:pt idx="152">
                  <c:v>467.96</c:v>
                </c:pt>
                <c:pt idx="153">
                  <c:v>465.52</c:v>
                </c:pt>
                <c:pt idx="154">
                  <c:v>466.63</c:v>
                </c:pt>
                <c:pt idx="155">
                  <c:v>468.15</c:v>
                </c:pt>
                <c:pt idx="156">
                  <c:v>467.17</c:v>
                </c:pt>
                <c:pt idx="157">
                  <c:v>467.24</c:v>
                </c:pt>
                <c:pt idx="158">
                  <c:v>465.02</c:v>
                </c:pt>
                <c:pt idx="159">
                  <c:v>466.54</c:v>
                </c:pt>
                <c:pt idx="160">
                  <c:v>470.98</c:v>
                </c:pt>
                <c:pt idx="161">
                  <c:v>467.92</c:v>
                </c:pt>
                <c:pt idx="162">
                  <c:v>466.95</c:v>
                </c:pt>
                <c:pt idx="163">
                  <c:v>467.22</c:v>
                </c:pt>
                <c:pt idx="164">
                  <c:v>472.71</c:v>
                </c:pt>
                <c:pt idx="165">
                  <c:v>476.77</c:v>
                </c:pt>
                <c:pt idx="166">
                  <c:v>475.99</c:v>
                </c:pt>
                <c:pt idx="167">
                  <c:v>472.9</c:v>
                </c:pt>
                <c:pt idx="168">
                  <c:v>473.8</c:v>
                </c:pt>
                <c:pt idx="169">
                  <c:v>476.81</c:v>
                </c:pt>
                <c:pt idx="170">
                  <c:v>477.51</c:v>
                </c:pt>
                <c:pt idx="171">
                  <c:v>479.05</c:v>
                </c:pt>
                <c:pt idx="172">
                  <c:v>477.42</c:v>
                </c:pt>
                <c:pt idx="173">
                  <c:v>478.54</c:v>
                </c:pt>
                <c:pt idx="174">
                  <c:v>478.18</c:v>
                </c:pt>
                <c:pt idx="175">
                  <c:v>480.21</c:v>
                </c:pt>
                <c:pt idx="176">
                  <c:v>485.32</c:v>
                </c:pt>
                <c:pt idx="177">
                  <c:v>485.59</c:v>
                </c:pt>
                <c:pt idx="178">
                  <c:v>486.94</c:v>
                </c:pt>
                <c:pt idx="179">
                  <c:v>481.46</c:v>
                </c:pt>
                <c:pt idx="180">
                  <c:v>478.36</c:v>
                </c:pt>
                <c:pt idx="181">
                  <c:v>478.64</c:v>
                </c:pt>
                <c:pt idx="182">
                  <c:v>472.05</c:v>
                </c:pt>
                <c:pt idx="183">
                  <c:v>472.54</c:v>
                </c:pt>
                <c:pt idx="184">
                  <c:v>476.34</c:v>
                </c:pt>
                <c:pt idx="185">
                  <c:v>482.27</c:v>
                </c:pt>
                <c:pt idx="186">
                  <c:v>478.56</c:v>
                </c:pt>
                <c:pt idx="187">
                  <c:v>479.88</c:v>
                </c:pt>
                <c:pt idx="188">
                  <c:v>477.03</c:v>
                </c:pt>
                <c:pt idx="189">
                  <c:v>478.56</c:v>
                </c:pt>
                <c:pt idx="190">
                  <c:v>480.5</c:v>
                </c:pt>
                <c:pt idx="191">
                  <c:v>476.62</c:v>
                </c:pt>
                <c:pt idx="192">
                  <c:v>474.63</c:v>
                </c:pt>
                <c:pt idx="193">
                  <c:v>472.86</c:v>
                </c:pt>
                <c:pt idx="194">
                  <c:v>467.46</c:v>
                </c:pt>
                <c:pt idx="195">
                  <c:v>470.98</c:v>
                </c:pt>
                <c:pt idx="196">
                  <c:v>470.85</c:v>
                </c:pt>
                <c:pt idx="197">
                  <c:v>467.1</c:v>
                </c:pt>
                <c:pt idx="198">
                  <c:v>464.38</c:v>
                </c:pt>
                <c:pt idx="199">
                  <c:v>464.75</c:v>
                </c:pt>
                <c:pt idx="200">
                  <c:v>466.54</c:v>
                </c:pt>
                <c:pt idx="201">
                  <c:v>466.83</c:v>
                </c:pt>
                <c:pt idx="202">
                  <c:v>466.91</c:v>
                </c:pt>
                <c:pt idx="203">
                  <c:v>467.16</c:v>
                </c:pt>
                <c:pt idx="204">
                  <c:v>465.37</c:v>
                </c:pt>
                <c:pt idx="205">
                  <c:v>465.37</c:v>
                </c:pt>
                <c:pt idx="206">
                  <c:v>466.85</c:v>
                </c:pt>
                <c:pt idx="207">
                  <c:v>473.75</c:v>
                </c:pt>
                <c:pt idx="208">
                  <c:v>477.08</c:v>
                </c:pt>
                <c:pt idx="209">
                  <c:v>473.91</c:v>
                </c:pt>
                <c:pt idx="210">
                  <c:v>472.99</c:v>
                </c:pt>
                <c:pt idx="211">
                  <c:v>473.07</c:v>
                </c:pt>
                <c:pt idx="212">
                  <c:v>473.96</c:v>
                </c:pt>
                <c:pt idx="213">
                  <c:v>471.43</c:v>
                </c:pt>
                <c:pt idx="214">
                  <c:v>472.12</c:v>
                </c:pt>
                <c:pt idx="215">
                  <c:v>470.41</c:v>
                </c:pt>
                <c:pt idx="216">
                  <c:v>472.69</c:v>
                </c:pt>
                <c:pt idx="217">
                  <c:v>469.98</c:v>
                </c:pt>
                <c:pt idx="218">
                  <c:v>466.12</c:v>
                </c:pt>
                <c:pt idx="219">
                  <c:v>469.06</c:v>
                </c:pt>
                <c:pt idx="220">
                  <c:v>472.23</c:v>
                </c:pt>
                <c:pt idx="221">
                  <c:v>472.52</c:v>
                </c:pt>
                <c:pt idx="222">
                  <c:v>477.61</c:v>
                </c:pt>
                <c:pt idx="223">
                  <c:v>476.49</c:v>
                </c:pt>
                <c:pt idx="224">
                  <c:v>486.53</c:v>
                </c:pt>
                <c:pt idx="225">
                  <c:v>487.22</c:v>
                </c:pt>
                <c:pt idx="226">
                  <c:v>493.94</c:v>
                </c:pt>
                <c:pt idx="227">
                  <c:v>488.41</c:v>
                </c:pt>
                <c:pt idx="228">
                  <c:v>491.17</c:v>
                </c:pt>
                <c:pt idx="229">
                  <c:v>487.13</c:v>
                </c:pt>
                <c:pt idx="230">
                  <c:v>487.21</c:v>
                </c:pt>
                <c:pt idx="231">
                  <c:v>488.93</c:v>
                </c:pt>
                <c:pt idx="232">
                  <c:v>483.71</c:v>
                </c:pt>
                <c:pt idx="233">
                  <c:v>485.21</c:v>
                </c:pt>
                <c:pt idx="234">
                  <c:v>486.31</c:v>
                </c:pt>
                <c:pt idx="235">
                  <c:v>486.8</c:v>
                </c:pt>
                <c:pt idx="236">
                  <c:v>490.98</c:v>
                </c:pt>
                <c:pt idx="237">
                  <c:v>490.44</c:v>
                </c:pt>
                <c:pt idx="238">
                  <c:v>493.4</c:v>
                </c:pt>
                <c:pt idx="239">
                  <c:v>498.88</c:v>
                </c:pt>
                <c:pt idx="240">
                  <c:v>494.8</c:v>
                </c:pt>
                <c:pt idx="241">
                  <c:v>499.03</c:v>
                </c:pt>
                <c:pt idx="242">
                  <c:v>495.16</c:v>
                </c:pt>
                <c:pt idx="243">
                  <c:v>494.63</c:v>
                </c:pt>
                <c:pt idx="244">
                  <c:v>498.01</c:v>
                </c:pt>
                <c:pt idx="245">
                  <c:v>501.43</c:v>
                </c:pt>
                <c:pt idx="246">
                  <c:v>504.86</c:v>
                </c:pt>
                <c:pt idx="247">
                  <c:v>519.71</c:v>
                </c:pt>
                <c:pt idx="248">
                  <c:v>518.69000000000005</c:v>
                </c:pt>
                <c:pt idx="249">
                  <c:v>514.86</c:v>
                </c:pt>
                <c:pt idx="250">
                  <c:v>526.25</c:v>
                </c:pt>
                <c:pt idx="251">
                  <c:v>527.20000000000005</c:v>
                </c:pt>
                <c:pt idx="252">
                  <c:v>528.14</c:v>
                </c:pt>
                <c:pt idx="253">
                  <c:v>530.64</c:v>
                </c:pt>
                <c:pt idx="254">
                  <c:v>524.52</c:v>
                </c:pt>
                <c:pt idx="255">
                  <c:v>516.55999999999995</c:v>
                </c:pt>
                <c:pt idx="256">
                  <c:v>529.91999999999996</c:v>
                </c:pt>
                <c:pt idx="257">
                  <c:v>534.87</c:v>
                </c:pt>
                <c:pt idx="258">
                  <c:v>536.04999999999995</c:v>
                </c:pt>
                <c:pt idx="259">
                  <c:v>539.70000000000005</c:v>
                </c:pt>
                <c:pt idx="260">
                  <c:v>545.65</c:v>
                </c:pt>
                <c:pt idx="261">
                  <c:v>537.11</c:v>
                </c:pt>
                <c:pt idx="262">
                  <c:v>541.66</c:v>
                </c:pt>
                <c:pt idx="263">
                  <c:v>543.97</c:v>
                </c:pt>
                <c:pt idx="264">
                  <c:v>549.04</c:v>
                </c:pt>
                <c:pt idx="265">
                  <c:v>544.29999999999995</c:v>
                </c:pt>
                <c:pt idx="266">
                  <c:v>540.07000000000005</c:v>
                </c:pt>
                <c:pt idx="267">
                  <c:v>544.63</c:v>
                </c:pt>
                <c:pt idx="268">
                  <c:v>539.73</c:v>
                </c:pt>
                <c:pt idx="269">
                  <c:v>539.12</c:v>
                </c:pt>
                <c:pt idx="270">
                  <c:v>536.73</c:v>
                </c:pt>
                <c:pt idx="271">
                  <c:v>542.14</c:v>
                </c:pt>
                <c:pt idx="272">
                  <c:v>545.57000000000005</c:v>
                </c:pt>
                <c:pt idx="273">
                  <c:v>548.79</c:v>
                </c:pt>
                <c:pt idx="274">
                  <c:v>551.57000000000005</c:v>
                </c:pt>
                <c:pt idx="275">
                  <c:v>560.37</c:v>
                </c:pt>
                <c:pt idx="276">
                  <c:v>562.51</c:v>
                </c:pt>
                <c:pt idx="277">
                  <c:v>565.59</c:v>
                </c:pt>
                <c:pt idx="278">
                  <c:v>567.04</c:v>
                </c:pt>
                <c:pt idx="279">
                  <c:v>566.61</c:v>
                </c:pt>
                <c:pt idx="280">
                  <c:v>566.88</c:v>
                </c:pt>
                <c:pt idx="281">
                  <c:v>566.22</c:v>
                </c:pt>
                <c:pt idx="282">
                  <c:v>569.78</c:v>
                </c:pt>
                <c:pt idx="283">
                  <c:v>570.04999999999995</c:v>
                </c:pt>
                <c:pt idx="284">
                  <c:v>575.05999999999995</c:v>
                </c:pt>
                <c:pt idx="285">
                  <c:v>572.01</c:v>
                </c:pt>
                <c:pt idx="286">
                  <c:v>579.17999999999995</c:v>
                </c:pt>
                <c:pt idx="287">
                  <c:v>577.54</c:v>
                </c:pt>
                <c:pt idx="288">
                  <c:v>577.80999999999995</c:v>
                </c:pt>
                <c:pt idx="289">
                  <c:v>574.52</c:v>
                </c:pt>
                <c:pt idx="290">
                  <c:v>576.92999999999995</c:v>
                </c:pt>
                <c:pt idx="291">
                  <c:v>576.01</c:v>
                </c:pt>
                <c:pt idx="292">
                  <c:v>573.45000000000005</c:v>
                </c:pt>
                <c:pt idx="293">
                  <c:v>584.42999999999995</c:v>
                </c:pt>
                <c:pt idx="294">
                  <c:v>583.98</c:v>
                </c:pt>
                <c:pt idx="295">
                  <c:v>586.9</c:v>
                </c:pt>
                <c:pt idx="296">
                  <c:v>585.72</c:v>
                </c:pt>
                <c:pt idx="297">
                  <c:v>584.07000000000005</c:v>
                </c:pt>
                <c:pt idx="298">
                  <c:v>581.71</c:v>
                </c:pt>
                <c:pt idx="299">
                  <c:v>576.30999999999995</c:v>
                </c:pt>
                <c:pt idx="300">
                  <c:v>578.70000000000005</c:v>
                </c:pt>
                <c:pt idx="301">
                  <c:v>577.79999999999995</c:v>
                </c:pt>
                <c:pt idx="302">
                  <c:v>576.9</c:v>
                </c:pt>
                <c:pt idx="303">
                  <c:v>577.41</c:v>
                </c:pt>
                <c:pt idx="304">
                  <c:v>574.64</c:v>
                </c:pt>
                <c:pt idx="305">
                  <c:v>570.97</c:v>
                </c:pt>
                <c:pt idx="306">
                  <c:v>575.19000000000005</c:v>
                </c:pt>
                <c:pt idx="307">
                  <c:v>573.15</c:v>
                </c:pt>
                <c:pt idx="308">
                  <c:v>575.51</c:v>
                </c:pt>
                <c:pt idx="309">
                  <c:v>578.82000000000005</c:v>
                </c:pt>
                <c:pt idx="310">
                  <c:v>584.75</c:v>
                </c:pt>
                <c:pt idx="311">
                  <c:v>587.39</c:v>
                </c:pt>
                <c:pt idx="312">
                  <c:v>585.77</c:v>
                </c:pt>
                <c:pt idx="313">
                  <c:v>587.94000000000005</c:v>
                </c:pt>
                <c:pt idx="314">
                  <c:v>587.02</c:v>
                </c:pt>
                <c:pt idx="315">
                  <c:v>581.88</c:v>
                </c:pt>
                <c:pt idx="316">
                  <c:v>580.29</c:v>
                </c:pt>
                <c:pt idx="317">
                  <c:v>581.26</c:v>
                </c:pt>
                <c:pt idx="318">
                  <c:v>580.61</c:v>
                </c:pt>
                <c:pt idx="319">
                  <c:v>580.19000000000005</c:v>
                </c:pt>
                <c:pt idx="320">
                  <c:v>582.55999999999995</c:v>
                </c:pt>
                <c:pt idx="321">
                  <c:v>583.54</c:v>
                </c:pt>
                <c:pt idx="322">
                  <c:v>586.86</c:v>
                </c:pt>
                <c:pt idx="323">
                  <c:v>586.9</c:v>
                </c:pt>
                <c:pt idx="324">
                  <c:v>586.94000000000005</c:v>
                </c:pt>
                <c:pt idx="325">
                  <c:v>588.63</c:v>
                </c:pt>
                <c:pt idx="326">
                  <c:v>593.15</c:v>
                </c:pt>
                <c:pt idx="327">
                  <c:v>597.71</c:v>
                </c:pt>
                <c:pt idx="328">
                  <c:v>594.65</c:v>
                </c:pt>
                <c:pt idx="329">
                  <c:v>596.59</c:v>
                </c:pt>
                <c:pt idx="330">
                  <c:v>595.91</c:v>
                </c:pt>
                <c:pt idx="331">
                  <c:v>598.09</c:v>
                </c:pt>
                <c:pt idx="332">
                  <c:v>595.74</c:v>
                </c:pt>
                <c:pt idx="333">
                  <c:v>594.13</c:v>
                </c:pt>
                <c:pt idx="334">
                  <c:v>595.58000000000004</c:v>
                </c:pt>
                <c:pt idx="335">
                  <c:v>600.85</c:v>
                </c:pt>
                <c:pt idx="336">
                  <c:v>602.54999999999995</c:v>
                </c:pt>
                <c:pt idx="337">
                  <c:v>599.96</c:v>
                </c:pt>
                <c:pt idx="338">
                  <c:v>601.42999999999995</c:v>
                </c:pt>
                <c:pt idx="339">
                  <c:v>603.13</c:v>
                </c:pt>
                <c:pt idx="340">
                  <c:v>603.64</c:v>
                </c:pt>
                <c:pt idx="341">
                  <c:v>604.39</c:v>
                </c:pt>
                <c:pt idx="342">
                  <c:v>603.71</c:v>
                </c:pt>
                <c:pt idx="343">
                  <c:v>605.66</c:v>
                </c:pt>
                <c:pt idx="344" formatCode="#,##0.00">
                  <c:v>604.73</c:v>
                </c:pt>
                <c:pt idx="345" formatCode="#,##0.00">
                  <c:v>602.63</c:v>
                </c:pt>
                <c:pt idx="346" formatCode="#,##0.00">
                  <c:v>601.95000000000005</c:v>
                </c:pt>
                <c:pt idx="347" formatCode="#,##0.00">
                  <c:v>603.89</c:v>
                </c:pt>
                <c:pt idx="348" formatCode="#,##0.00">
                  <c:v>603.92999999999995</c:v>
                </c:pt>
                <c:pt idx="349" formatCode="#,##0.00">
                  <c:v>603.49</c:v>
                </c:pt>
                <c:pt idx="350" formatCode="#,##0.00">
                  <c:v>606.37</c:v>
                </c:pt>
                <c:pt idx="351" formatCode="#,##0.00">
                  <c:v>607.84</c:v>
                </c:pt>
                <c:pt idx="352" formatCode="#,##0.00">
                  <c:v>605.26</c:v>
                </c:pt>
                <c:pt idx="353" formatCode="#,##0.00">
                  <c:v>604.83000000000004</c:v>
                </c:pt>
                <c:pt idx="354" formatCode="#,##0.00">
                  <c:v>607.71</c:v>
                </c:pt>
                <c:pt idx="355" formatCode="#,##0.00">
                  <c:v>610.84</c:v>
                </c:pt>
                <c:pt idx="356" formatCode="#,##0.00">
                  <c:v>608.73</c:v>
                </c:pt>
                <c:pt idx="357" formatCode="#,##0.00">
                  <c:v>611.39</c:v>
                </c:pt>
                <c:pt idx="358" formatCode="#,##0.00">
                  <c:v>611.66</c:v>
                </c:pt>
                <c:pt idx="359" formatCode="#,##0.00">
                  <c:v>611.22</c:v>
                </c:pt>
                <c:pt idx="360" formatCode="#,##0.00">
                  <c:v>611.26</c:v>
                </c:pt>
                <c:pt idx="361" formatCode="#,##0.00">
                  <c:v>612.48</c:v>
                </c:pt>
                <c:pt idx="362" formatCode="#,##0.00">
                  <c:v>613.23</c:v>
                </c:pt>
                <c:pt idx="363" formatCode="#,##0.00">
                  <c:v>612.32000000000005</c:v>
                </c:pt>
                <c:pt idx="364" formatCode="#,##0.00">
                  <c:v>611.16999999999996</c:v>
                </c:pt>
                <c:pt idx="365" formatCode="#,##0.00">
                  <c:v>613.34</c:v>
                </c:pt>
                <c:pt idx="366" formatCode="#,##0.00">
                  <c:v>612.23</c:v>
                </c:pt>
                <c:pt idx="367" formatCode="#,##0.00">
                  <c:v>611.55999999999995</c:v>
                </c:pt>
                <c:pt idx="368" formatCode="#,##0.00">
                  <c:v>611.83000000000004</c:v>
                </c:pt>
                <c:pt idx="369" formatCode="#,##0.00">
                  <c:v>607.65</c:v>
                </c:pt>
                <c:pt idx="370" formatCode="#,##0.00">
                  <c:v>609.79999999999995</c:v>
                </c:pt>
                <c:pt idx="371" formatCode="#,##0.00">
                  <c:v>608.21</c:v>
                </c:pt>
                <c:pt idx="372" formatCode="#,##0.00">
                  <c:v>611.53</c:v>
                </c:pt>
                <c:pt idx="373" formatCode="#,##0.00">
                  <c:v>613.45000000000005</c:v>
                </c:pt>
                <c:pt idx="374" formatCode="#,##0.00">
                  <c:v>615.62</c:v>
                </c:pt>
                <c:pt idx="375" formatCode="#,##0.00">
                  <c:v>614.95000000000005</c:v>
                </c:pt>
                <c:pt idx="376" formatCode="#,##0.00">
                  <c:v>616.64</c:v>
                </c:pt>
                <c:pt idx="377" formatCode="#,##0.00">
                  <c:v>616.44000000000005</c:v>
                </c:pt>
                <c:pt idx="378" formatCode="#,##0.00">
                  <c:v>611.79</c:v>
                </c:pt>
                <c:pt idx="379" formatCode="#,##0.00">
                  <c:v>614.64</c:v>
                </c:pt>
                <c:pt idx="380" formatCode="#,##0.00">
                  <c:v>608.4</c:v>
                </c:pt>
                <c:pt idx="381" formatCode="#,##0.00">
                  <c:v>610.29999999999995</c:v>
                </c:pt>
                <c:pt idx="382" formatCode="#,##0.00">
                  <c:v>612.44000000000005</c:v>
                </c:pt>
                <c:pt idx="383" formatCode="#,##0.00">
                  <c:v>613.65</c:v>
                </c:pt>
                <c:pt idx="384" formatCode="#,##0.00">
                  <c:v>614.16</c:v>
                </c:pt>
                <c:pt idx="385" formatCode="#,##0.00">
                  <c:v>614.44000000000005</c:v>
                </c:pt>
                <c:pt idx="386" formatCode="#,##0.00">
                  <c:v>619.16999999999996</c:v>
                </c:pt>
                <c:pt idx="387" formatCode="#,##0.00">
                  <c:v>623.22</c:v>
                </c:pt>
                <c:pt idx="388" formatCode="#,##0.00">
                  <c:v>623.73</c:v>
                </c:pt>
                <c:pt idx="389" formatCode="#,##0.00">
                  <c:v>623.29999999999995</c:v>
                </c:pt>
                <c:pt idx="390" formatCode="#,##0.00">
                  <c:v>627.13</c:v>
                </c:pt>
                <c:pt idx="391" formatCode="#,##0.00">
                  <c:v>628.59</c:v>
                </c:pt>
                <c:pt idx="392" formatCode="#,##0.00">
                  <c:v>626.73</c:v>
                </c:pt>
                <c:pt idx="393" formatCode="#,##0.00">
                  <c:v>627.71</c:v>
                </c:pt>
                <c:pt idx="394" formatCode="#,##0.00">
                  <c:v>633</c:v>
                </c:pt>
                <c:pt idx="395" formatCode="#,##0.00">
                  <c:v>631.12</c:v>
                </c:pt>
                <c:pt idx="396" formatCode="#,##0.00">
                  <c:v>634.74</c:v>
                </c:pt>
                <c:pt idx="397" formatCode="#,##0.00">
                  <c:v>634.77</c:v>
                </c:pt>
                <c:pt idx="398" formatCode="#,##0.00">
                  <c:v>634.77</c:v>
                </c:pt>
                <c:pt idx="399" formatCode="#,##0.00">
                  <c:v>634.77</c:v>
                </c:pt>
                <c:pt idx="400" formatCode="#,##0.00">
                  <c:v>636.96</c:v>
                </c:pt>
                <c:pt idx="401" formatCode="#,##0.00">
                  <c:v>637.96</c:v>
                </c:pt>
                <c:pt idx="402" formatCode="#,##0.00">
                  <c:v>637.03</c:v>
                </c:pt>
                <c:pt idx="403" formatCode="#,##0.00">
                  <c:v>637.29999999999995</c:v>
                </c:pt>
                <c:pt idx="404" formatCode="#,##0.00">
                  <c:v>637.33000000000004</c:v>
                </c:pt>
                <c:pt idx="405" formatCode="#,##0.00">
                  <c:v>638.08000000000004</c:v>
                </c:pt>
                <c:pt idx="406" formatCode="#,##0.00">
                  <c:v>639.79</c:v>
                </c:pt>
                <c:pt idx="407" formatCode="#,##0.00">
                  <c:v>641.03</c:v>
                </c:pt>
                <c:pt idx="408" formatCode="#,##0.00">
                  <c:v>643.22</c:v>
                </c:pt>
                <c:pt idx="409" formatCode="#,##0.00">
                  <c:v>640.13</c:v>
                </c:pt>
                <c:pt idx="410" formatCode="#,##0.00">
                  <c:v>643.04</c:v>
                </c:pt>
                <c:pt idx="411" formatCode="#,##0.00">
                  <c:v>641.15</c:v>
                </c:pt>
                <c:pt idx="412" formatCode="#,##0.00">
                  <c:v>639.27</c:v>
                </c:pt>
                <c:pt idx="413" formatCode="#,##0.00">
                  <c:v>637.88</c:v>
                </c:pt>
                <c:pt idx="414" formatCode="#,##0.00">
                  <c:v>638.39</c:v>
                </c:pt>
                <c:pt idx="415" formatCode="#,##0.00">
                  <c:v>639.38</c:v>
                </c:pt>
                <c:pt idx="416" formatCode="#,##0.00">
                  <c:v>636.80999999999995</c:v>
                </c:pt>
                <c:pt idx="417" formatCode="#,##0.00">
                  <c:v>635.66999999999996</c:v>
                </c:pt>
                <c:pt idx="418" formatCode="#,##0.00">
                  <c:v>638.07000000000005</c:v>
                </c:pt>
                <c:pt idx="419" formatCode="#,##0.00">
                  <c:v>640.95000000000005</c:v>
                </c:pt>
                <c:pt idx="420" formatCode="#,##0.00">
                  <c:v>638.38</c:v>
                </c:pt>
                <c:pt idx="421" formatCode="#,##0.00">
                  <c:v>637.25</c:v>
                </c:pt>
                <c:pt idx="422" formatCode="#,##0.00">
                  <c:v>619.96</c:v>
                </c:pt>
                <c:pt idx="423" formatCode="#,##0.00">
                  <c:v>616.16999999999996</c:v>
                </c:pt>
                <c:pt idx="424" formatCode="#,##0.00">
                  <c:v>618.94000000000005</c:v>
                </c:pt>
                <c:pt idx="425" formatCode="#,##0.00">
                  <c:v>624.46</c:v>
                </c:pt>
                <c:pt idx="426" formatCode="#,##0.00">
                  <c:v>622.69000000000005</c:v>
                </c:pt>
                <c:pt idx="427" formatCode="#,##0.00">
                  <c:v>623.42999999999995</c:v>
                </c:pt>
                <c:pt idx="428" formatCode="#,##0.00">
                  <c:v>631.04999999999995</c:v>
                </c:pt>
                <c:pt idx="429" formatCode="#,##0.00">
                  <c:v>631.33000000000004</c:v>
                </c:pt>
                <c:pt idx="430" formatCode="#,##0.00">
                  <c:v>631.38</c:v>
                </c:pt>
                <c:pt idx="431" formatCode="#,##0.00">
                  <c:v>625.94000000000005</c:v>
                </c:pt>
                <c:pt idx="432" formatCode="#,##0.00">
                  <c:v>626.67999999999995</c:v>
                </c:pt>
                <c:pt idx="433" formatCode="#,##0.00">
                  <c:v>630.16</c:v>
                </c:pt>
                <c:pt idx="434" formatCode="#,##0.00">
                  <c:v>631.59</c:v>
                </c:pt>
                <c:pt idx="435" formatCode="#,##0.00">
                  <c:v>634.4</c:v>
                </c:pt>
                <c:pt idx="436" formatCode="#,##0.00">
                  <c:v>619.26</c:v>
                </c:pt>
                <c:pt idx="437" formatCode="#,##0.00">
                  <c:v>624.71</c:v>
                </c:pt>
                <c:pt idx="438" formatCode="#,##0.00">
                  <c:v>626.80999999999995</c:v>
                </c:pt>
                <c:pt idx="439" formatCode="#,##0.00">
                  <c:v>631.64</c:v>
                </c:pt>
                <c:pt idx="440" formatCode="#,##0.00">
                  <c:v>634.21</c:v>
                </c:pt>
                <c:pt idx="441" formatCode="#,##0.00">
                  <c:v>637.94000000000005</c:v>
                </c:pt>
                <c:pt idx="442" formatCode="#,##0.00">
                  <c:v>633.63</c:v>
                </c:pt>
                <c:pt idx="443" formatCode="#,##0.00">
                  <c:v>635.52</c:v>
                </c:pt>
                <c:pt idx="444" formatCode="#,##0.00">
                  <c:v>633.52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1-41B3-8407-D91C13E10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615568"/>
        <c:axId val="407616128"/>
      </c:lineChart>
      <c:catAx>
        <c:axId val="4076155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7616128"/>
        <c:crosses val="autoZero"/>
        <c:auto val="1"/>
        <c:lblAlgn val="ctr"/>
        <c:lblOffset val="100"/>
        <c:tickLblSkip val="16"/>
        <c:tickMarkSkip val="1"/>
        <c:noMultiLvlLbl val="0"/>
      </c:catAx>
      <c:valAx>
        <c:axId val="407616128"/>
        <c:scaling>
          <c:orientation val="minMax"/>
          <c:max val="650"/>
          <c:min val="42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761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2016</a:t>
            </a:r>
          </a:p>
        </c:rich>
      </c:tx>
      <c:layout>
        <c:manualLayout>
          <c:xMode val="edge"/>
          <c:yMode val="edge"/>
          <c:x val="0.12044368181064949"/>
          <c:y val="4.44444444444444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170731707317069E-2"/>
          <c:y val="4.0061593303702375E-2"/>
          <c:w val="0.88821138211382111"/>
          <c:h val="0.86012942866382436"/>
        </c:manualLayout>
      </c:layout>
      <c:lineChart>
        <c:grouping val="standard"/>
        <c:varyColors val="0"/>
        <c:ser>
          <c:idx val="2"/>
          <c:order val="0"/>
          <c:tx>
            <c:v>Preço Venda 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'NTN-B Principal 150535'!$E$1463:$E$1624</c:f>
              <c:numCache>
                <c:formatCode>"R$"\ #,##0.00</c:formatCode>
                <c:ptCount val="162"/>
                <c:pt idx="0">
                  <c:v>687.99</c:v>
                </c:pt>
                <c:pt idx="1">
                  <c:v>690.88</c:v>
                </c:pt>
                <c:pt idx="2">
                  <c:v>698.79</c:v>
                </c:pt>
                <c:pt idx="3">
                  <c:v>702.99</c:v>
                </c:pt>
                <c:pt idx="4">
                  <c:v>691.01</c:v>
                </c:pt>
                <c:pt idx="5">
                  <c:v>684.03</c:v>
                </c:pt>
                <c:pt idx="6">
                  <c:v>688.13</c:v>
                </c:pt>
                <c:pt idx="7">
                  <c:v>691.01</c:v>
                </c:pt>
                <c:pt idx="8">
                  <c:v>685.25</c:v>
                </c:pt>
                <c:pt idx="9">
                  <c:v>686.08</c:v>
                </c:pt>
                <c:pt idx="10">
                  <c:v>682.81</c:v>
                </c:pt>
                <c:pt idx="11">
                  <c:v>684.44</c:v>
                </c:pt>
                <c:pt idx="12">
                  <c:v>667.93</c:v>
                </c:pt>
                <c:pt idx="13">
                  <c:v>655.33000000000004</c:v>
                </c:pt>
                <c:pt idx="14">
                  <c:v>649.54</c:v>
                </c:pt>
                <c:pt idx="15">
                  <c:v>652.16</c:v>
                </c:pt>
                <c:pt idx="16">
                  <c:v>652.58000000000004</c:v>
                </c:pt>
                <c:pt idx="17">
                  <c:v>661.2</c:v>
                </c:pt>
                <c:pt idx="18">
                  <c:v>660.45</c:v>
                </c:pt>
                <c:pt idx="19">
                  <c:v>673.23</c:v>
                </c:pt>
                <c:pt idx="20">
                  <c:v>676.07</c:v>
                </c:pt>
                <c:pt idx="21">
                  <c:v>689.91</c:v>
                </c:pt>
                <c:pt idx="22">
                  <c:v>674.52</c:v>
                </c:pt>
                <c:pt idx="23">
                  <c:v>676.16</c:v>
                </c:pt>
                <c:pt idx="24">
                  <c:v>678.6</c:v>
                </c:pt>
                <c:pt idx="25">
                  <c:v>683.93</c:v>
                </c:pt>
                <c:pt idx="26">
                  <c:v>685.63</c:v>
                </c:pt>
                <c:pt idx="27">
                  <c:v>685.45</c:v>
                </c:pt>
                <c:pt idx="28">
                  <c:v>696.96</c:v>
                </c:pt>
                <c:pt idx="29">
                  <c:v>707.4</c:v>
                </c:pt>
                <c:pt idx="30">
                  <c:v>699.05</c:v>
                </c:pt>
                <c:pt idx="31">
                  <c:v>703.22</c:v>
                </c:pt>
                <c:pt idx="32">
                  <c:v>689.21</c:v>
                </c:pt>
                <c:pt idx="33">
                  <c:v>695.8</c:v>
                </c:pt>
                <c:pt idx="34">
                  <c:v>704.96</c:v>
                </c:pt>
                <c:pt idx="35">
                  <c:v>704.25</c:v>
                </c:pt>
                <c:pt idx="36">
                  <c:v>709.73</c:v>
                </c:pt>
                <c:pt idx="37">
                  <c:v>708.12</c:v>
                </c:pt>
                <c:pt idx="38">
                  <c:v>704.79</c:v>
                </c:pt>
                <c:pt idx="39">
                  <c:v>706.49</c:v>
                </c:pt>
                <c:pt idx="40">
                  <c:v>701.92</c:v>
                </c:pt>
                <c:pt idx="41">
                  <c:v>708.63</c:v>
                </c:pt>
                <c:pt idx="42">
                  <c:v>811.16</c:v>
                </c:pt>
                <c:pt idx="43">
                  <c:v>784.52</c:v>
                </c:pt>
                <c:pt idx="44">
                  <c:v>771.1</c:v>
                </c:pt>
                <c:pt idx="45">
                  <c:v>806.28</c:v>
                </c:pt>
                <c:pt idx="46">
                  <c:v>824.26</c:v>
                </c:pt>
                <c:pt idx="47">
                  <c:v>817.88</c:v>
                </c:pt>
                <c:pt idx="48">
                  <c:v>831.63</c:v>
                </c:pt>
                <c:pt idx="49">
                  <c:v>797.03</c:v>
                </c:pt>
                <c:pt idx="50">
                  <c:v>768.06</c:v>
                </c:pt>
                <c:pt idx="51">
                  <c:v>810.65</c:v>
                </c:pt>
                <c:pt idx="52">
                  <c:v>833.32</c:v>
                </c:pt>
                <c:pt idx="53">
                  <c:v>845.69</c:v>
                </c:pt>
                <c:pt idx="54">
                  <c:v>853.65</c:v>
                </c:pt>
                <c:pt idx="55">
                  <c:v>877.27</c:v>
                </c:pt>
                <c:pt idx="56">
                  <c:v>848.52</c:v>
                </c:pt>
                <c:pt idx="57">
                  <c:v>854.96</c:v>
                </c:pt>
                <c:pt idx="58">
                  <c:v>859.91</c:v>
                </c:pt>
                <c:pt idx="59">
                  <c:v>869.54</c:v>
                </c:pt>
                <c:pt idx="60">
                  <c:v>863.68</c:v>
                </c:pt>
                <c:pt idx="61">
                  <c:v>858.13</c:v>
                </c:pt>
                <c:pt idx="62">
                  <c:v>864.63</c:v>
                </c:pt>
                <c:pt idx="63">
                  <c:v>851.18</c:v>
                </c:pt>
                <c:pt idx="64">
                  <c:v>850</c:v>
                </c:pt>
                <c:pt idx="65">
                  <c:v>845.8</c:v>
                </c:pt>
                <c:pt idx="66">
                  <c:v>853.69</c:v>
                </c:pt>
                <c:pt idx="67">
                  <c:v>866.32</c:v>
                </c:pt>
                <c:pt idx="68">
                  <c:v>869.75</c:v>
                </c:pt>
                <c:pt idx="69">
                  <c:v>873.2</c:v>
                </c:pt>
                <c:pt idx="70">
                  <c:v>895.67</c:v>
                </c:pt>
                <c:pt idx="71">
                  <c:v>894.8</c:v>
                </c:pt>
                <c:pt idx="72">
                  <c:v>916.25</c:v>
                </c:pt>
                <c:pt idx="73">
                  <c:v>908.48</c:v>
                </c:pt>
                <c:pt idx="74">
                  <c:v>888.18</c:v>
                </c:pt>
                <c:pt idx="75">
                  <c:v>887.21</c:v>
                </c:pt>
                <c:pt idx="76">
                  <c:v>879.7</c:v>
                </c:pt>
                <c:pt idx="77">
                  <c:v>886.38</c:v>
                </c:pt>
                <c:pt idx="78">
                  <c:v>888.34</c:v>
                </c:pt>
                <c:pt idx="79">
                  <c:v>904.71</c:v>
                </c:pt>
                <c:pt idx="80">
                  <c:v>905.42</c:v>
                </c:pt>
                <c:pt idx="81">
                  <c:v>922.12</c:v>
                </c:pt>
                <c:pt idx="82">
                  <c:v>914.31</c:v>
                </c:pt>
                <c:pt idx="83">
                  <c:v>921.24</c:v>
                </c:pt>
                <c:pt idx="84">
                  <c:v>923.27</c:v>
                </c:pt>
                <c:pt idx="85">
                  <c:v>942.84</c:v>
                </c:pt>
                <c:pt idx="86">
                  <c:v>934.87</c:v>
                </c:pt>
                <c:pt idx="87">
                  <c:v>928.63</c:v>
                </c:pt>
                <c:pt idx="88">
                  <c:v>955.96</c:v>
                </c:pt>
                <c:pt idx="89">
                  <c:v>944.49</c:v>
                </c:pt>
                <c:pt idx="90">
                  <c:v>960.61</c:v>
                </c:pt>
                <c:pt idx="91">
                  <c:v>961.04</c:v>
                </c:pt>
                <c:pt idx="92">
                  <c:v>963.19</c:v>
                </c:pt>
                <c:pt idx="93">
                  <c:v>956.76</c:v>
                </c:pt>
                <c:pt idx="94">
                  <c:v>928.61</c:v>
                </c:pt>
                <c:pt idx="95">
                  <c:v>942.77</c:v>
                </c:pt>
                <c:pt idx="96">
                  <c:v>933.38</c:v>
                </c:pt>
                <c:pt idx="97">
                  <c:v>918.99</c:v>
                </c:pt>
                <c:pt idx="98">
                  <c:v>922.93</c:v>
                </c:pt>
                <c:pt idx="99">
                  <c:v>920.54</c:v>
                </c:pt>
                <c:pt idx="100">
                  <c:v>906.37</c:v>
                </c:pt>
                <c:pt idx="101">
                  <c:v>914.9</c:v>
                </c:pt>
                <c:pt idx="102">
                  <c:v>905.63</c:v>
                </c:pt>
                <c:pt idx="103">
                  <c:v>910.91</c:v>
                </c:pt>
                <c:pt idx="104">
                  <c:v>915.03</c:v>
                </c:pt>
                <c:pt idx="105">
                  <c:v>923.64</c:v>
                </c:pt>
                <c:pt idx="106">
                  <c:v>925.73</c:v>
                </c:pt>
                <c:pt idx="107">
                  <c:v>923.11</c:v>
                </c:pt>
                <c:pt idx="108">
                  <c:v>930.15</c:v>
                </c:pt>
                <c:pt idx="109">
                  <c:v>929.42</c:v>
                </c:pt>
                <c:pt idx="110">
                  <c:v>920.03</c:v>
                </c:pt>
                <c:pt idx="111">
                  <c:v>922.11</c:v>
                </c:pt>
                <c:pt idx="112">
                  <c:v>927.36</c:v>
                </c:pt>
                <c:pt idx="113">
                  <c:v>926.05</c:v>
                </c:pt>
                <c:pt idx="114">
                  <c:v>928.23</c:v>
                </c:pt>
                <c:pt idx="115">
                  <c:v>931.85</c:v>
                </c:pt>
                <c:pt idx="116">
                  <c:v>933.83</c:v>
                </c:pt>
                <c:pt idx="117">
                  <c:v>939.19</c:v>
                </c:pt>
                <c:pt idx="118">
                  <c:v>936.2</c:v>
                </c:pt>
                <c:pt idx="119">
                  <c:v>943.43</c:v>
                </c:pt>
                <c:pt idx="120">
                  <c:v>947.12</c:v>
                </c:pt>
                <c:pt idx="121">
                  <c:v>960.98</c:v>
                </c:pt>
                <c:pt idx="122">
                  <c:v>964.74</c:v>
                </c:pt>
                <c:pt idx="123">
                  <c:v>958.26</c:v>
                </c:pt>
                <c:pt idx="124">
                  <c:v>957.13</c:v>
                </c:pt>
                <c:pt idx="125">
                  <c:v>954.08</c:v>
                </c:pt>
                <c:pt idx="126">
                  <c:v>947.69</c:v>
                </c:pt>
                <c:pt idx="127">
                  <c:v>936.36</c:v>
                </c:pt>
                <c:pt idx="128">
                  <c:v>931.74</c:v>
                </c:pt>
                <c:pt idx="129">
                  <c:v>930.57</c:v>
                </c:pt>
                <c:pt idx="130">
                  <c:v>944.16</c:v>
                </c:pt>
                <c:pt idx="131">
                  <c:v>951.2</c:v>
                </c:pt>
                <c:pt idx="132">
                  <c:v>954.9</c:v>
                </c:pt>
                <c:pt idx="133">
                  <c:v>963.72</c:v>
                </c:pt>
                <c:pt idx="134">
                  <c:v>974.65</c:v>
                </c:pt>
                <c:pt idx="135">
                  <c:v>981.94</c:v>
                </c:pt>
                <c:pt idx="136">
                  <c:v>989.29</c:v>
                </c:pt>
                <c:pt idx="137">
                  <c:v>979.21</c:v>
                </c:pt>
                <c:pt idx="138">
                  <c:v>983.05</c:v>
                </c:pt>
                <c:pt idx="139">
                  <c:v>980.17</c:v>
                </c:pt>
                <c:pt idx="140">
                  <c:v>973.62</c:v>
                </c:pt>
                <c:pt idx="141">
                  <c:v>972.26</c:v>
                </c:pt>
                <c:pt idx="142">
                  <c:v>982.99</c:v>
                </c:pt>
                <c:pt idx="143">
                  <c:v>986.83</c:v>
                </c:pt>
                <c:pt idx="144">
                  <c:v>992.71</c:v>
                </c:pt>
                <c:pt idx="145">
                  <c:v>991.32</c:v>
                </c:pt>
                <c:pt idx="146">
                  <c:v>995.2</c:v>
                </c:pt>
                <c:pt idx="147">
                  <c:v>993.81</c:v>
                </c:pt>
                <c:pt idx="148">
                  <c:v>1002.99</c:v>
                </c:pt>
                <c:pt idx="149">
                  <c:v>1007.18</c:v>
                </c:pt>
                <c:pt idx="150">
                  <c:v>1007.55</c:v>
                </c:pt>
                <c:pt idx="151" formatCode="#,##0.00">
                  <c:v>1002.59</c:v>
                </c:pt>
                <c:pt idx="152" formatCode="#,##0.00">
                  <c:v>1013.64</c:v>
                </c:pt>
                <c:pt idx="153" formatCode="#,##0.00">
                  <c:v>1014.82</c:v>
                </c:pt>
                <c:pt idx="154" formatCode="#,##0.00">
                  <c:v>1030.01</c:v>
                </c:pt>
                <c:pt idx="155" formatCode="#,##0.00">
                  <c:v>1030.3699999999999</c:v>
                </c:pt>
                <c:pt idx="156" formatCode="#,##0.00">
                  <c:v>1034.3699999999999</c:v>
                </c:pt>
                <c:pt idx="157" formatCode="#,##0.00">
                  <c:v>1034.73</c:v>
                </c:pt>
                <c:pt idx="158" formatCode="#,##0.00">
                  <c:v>1038.75</c:v>
                </c:pt>
                <c:pt idx="159" formatCode="#,##0.00">
                  <c:v>1035.71</c:v>
                </c:pt>
                <c:pt idx="160" formatCode="#,##0.00">
                  <c:v>1036.06</c:v>
                </c:pt>
                <c:pt idx="161" formatCode="#,##0.00">
                  <c:v>1024.06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E1-4728-AAEC-1D12F2B01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18928"/>
        <c:axId val="407619488"/>
      </c:lineChart>
      <c:lineChart>
        <c:grouping val="standard"/>
        <c:varyColors val="0"/>
        <c:ser>
          <c:idx val="0"/>
          <c:order val="1"/>
          <c:tx>
            <c:v>Tx. Venda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'NTN-B Principal 150535'!$C$1463:$C$1624</c:f>
              <c:numCache>
                <c:formatCode>0.00%</c:formatCode>
                <c:ptCount val="162"/>
                <c:pt idx="0">
                  <c:v>7.4999999999999997E-2</c:v>
                </c:pt>
                <c:pt idx="1">
                  <c:v>7.4800000000000005E-2</c:v>
                </c:pt>
                <c:pt idx="2">
                  <c:v>7.4200000000000002E-2</c:v>
                </c:pt>
                <c:pt idx="3">
                  <c:v>7.3899999999999993E-2</c:v>
                </c:pt>
                <c:pt idx="4">
                  <c:v>7.4900000000000008E-2</c:v>
                </c:pt>
                <c:pt idx="5">
                  <c:v>7.5499999999999998E-2</c:v>
                </c:pt>
                <c:pt idx="6">
                  <c:v>7.5199999999999989E-2</c:v>
                </c:pt>
                <c:pt idx="7">
                  <c:v>7.4999999999999997E-2</c:v>
                </c:pt>
                <c:pt idx="8">
                  <c:v>7.5499999999999998E-2</c:v>
                </c:pt>
                <c:pt idx="9">
                  <c:v>7.5499999999999998E-2</c:v>
                </c:pt>
                <c:pt idx="10">
                  <c:v>7.5800000000000006E-2</c:v>
                </c:pt>
                <c:pt idx="11">
                  <c:v>7.5700000000000003E-2</c:v>
                </c:pt>
                <c:pt idx="12">
                  <c:v>7.7100000000000002E-2</c:v>
                </c:pt>
                <c:pt idx="13">
                  <c:v>7.8200000000000006E-2</c:v>
                </c:pt>
                <c:pt idx="14">
                  <c:v>7.8799999999999995E-2</c:v>
                </c:pt>
                <c:pt idx="15">
                  <c:v>7.8600000000000003E-2</c:v>
                </c:pt>
                <c:pt idx="16">
                  <c:v>7.8600000000000003E-2</c:v>
                </c:pt>
                <c:pt idx="17">
                  <c:v>7.7899999999999997E-2</c:v>
                </c:pt>
                <c:pt idx="18">
                  <c:v>7.8E-2</c:v>
                </c:pt>
                <c:pt idx="19">
                  <c:v>7.6999999999999999E-2</c:v>
                </c:pt>
                <c:pt idx="20">
                  <c:v>7.6799999999999993E-2</c:v>
                </c:pt>
                <c:pt idx="21">
                  <c:v>7.5700000000000003E-2</c:v>
                </c:pt>
                <c:pt idx="22">
                  <c:v>7.6999999999999999E-2</c:v>
                </c:pt>
                <c:pt idx="23">
                  <c:v>7.690000000000001E-2</c:v>
                </c:pt>
                <c:pt idx="24">
                  <c:v>7.690000000000001E-2</c:v>
                </c:pt>
                <c:pt idx="25">
                  <c:v>7.6499999999999999E-2</c:v>
                </c:pt>
                <c:pt idx="26">
                  <c:v>7.6399999999999996E-2</c:v>
                </c:pt>
                <c:pt idx="27">
                  <c:v>7.6499999999999999E-2</c:v>
                </c:pt>
                <c:pt idx="28">
                  <c:v>7.5600000000000001E-2</c:v>
                </c:pt>
                <c:pt idx="29">
                  <c:v>7.4800000000000005E-2</c:v>
                </c:pt>
                <c:pt idx="30">
                  <c:v>7.5499999999999998E-2</c:v>
                </c:pt>
                <c:pt idx="31">
                  <c:v>7.5199999999999989E-2</c:v>
                </c:pt>
                <c:pt idx="32">
                  <c:v>7.6399999999999996E-2</c:v>
                </c:pt>
                <c:pt idx="33">
                  <c:v>7.5899999999999995E-2</c:v>
                </c:pt>
                <c:pt idx="34">
                  <c:v>7.5199999999999989E-2</c:v>
                </c:pt>
                <c:pt idx="35">
                  <c:v>7.5300000000000006E-2</c:v>
                </c:pt>
                <c:pt idx="36">
                  <c:v>7.4900000000000008E-2</c:v>
                </c:pt>
                <c:pt idx="37">
                  <c:v>7.51E-2</c:v>
                </c:pt>
                <c:pt idx="38">
                  <c:v>7.5399999999999995E-2</c:v>
                </c:pt>
                <c:pt idx="39">
                  <c:v>7.5300000000000006E-2</c:v>
                </c:pt>
                <c:pt idx="40">
                  <c:v>7.5700000000000003E-2</c:v>
                </c:pt>
                <c:pt idx="41">
                  <c:v>7.5199999999999989E-2</c:v>
                </c:pt>
                <c:pt idx="42">
                  <c:v>6.7699999999999996E-2</c:v>
                </c:pt>
                <c:pt idx="43">
                  <c:v>6.9599999999999995E-2</c:v>
                </c:pt>
                <c:pt idx="44">
                  <c:v>7.0599999999999996E-2</c:v>
                </c:pt>
                <c:pt idx="45">
                  <c:v>6.8099999999999994E-2</c:v>
                </c:pt>
                <c:pt idx="46">
                  <c:v>6.6900000000000001E-2</c:v>
                </c:pt>
                <c:pt idx="47">
                  <c:v>6.7400000000000002E-2</c:v>
                </c:pt>
                <c:pt idx="48">
                  <c:v>6.6500000000000004E-2</c:v>
                </c:pt>
                <c:pt idx="49">
                  <c:v>6.8900000000000003E-2</c:v>
                </c:pt>
                <c:pt idx="50">
                  <c:v>7.0999999999999994E-2</c:v>
                </c:pt>
                <c:pt idx="51">
                  <c:v>6.8000000000000005E-2</c:v>
                </c:pt>
                <c:pt idx="52">
                  <c:v>6.6500000000000004E-2</c:v>
                </c:pt>
                <c:pt idx="53">
                  <c:v>6.5700000000000008E-2</c:v>
                </c:pt>
                <c:pt idx="54">
                  <c:v>6.5199999999999994E-2</c:v>
                </c:pt>
                <c:pt idx="55">
                  <c:v>6.3700000000000007E-2</c:v>
                </c:pt>
                <c:pt idx="56">
                  <c:v>6.5599999999999992E-2</c:v>
                </c:pt>
                <c:pt idx="57">
                  <c:v>6.5199999999999994E-2</c:v>
                </c:pt>
                <c:pt idx="58">
                  <c:v>6.4899999999999999E-2</c:v>
                </c:pt>
                <c:pt idx="59">
                  <c:v>6.4299999999999996E-2</c:v>
                </c:pt>
                <c:pt idx="60">
                  <c:v>6.4699999999999994E-2</c:v>
                </c:pt>
                <c:pt idx="61">
                  <c:v>6.5099999999999991E-2</c:v>
                </c:pt>
                <c:pt idx="62">
                  <c:v>6.4699999999999994E-2</c:v>
                </c:pt>
                <c:pt idx="63">
                  <c:v>6.5599999999999992E-2</c:v>
                </c:pt>
                <c:pt idx="64">
                  <c:v>6.5700000000000008E-2</c:v>
                </c:pt>
                <c:pt idx="65">
                  <c:v>6.6000000000000003E-2</c:v>
                </c:pt>
                <c:pt idx="66">
                  <c:v>6.5500000000000003E-2</c:v>
                </c:pt>
                <c:pt idx="67">
                  <c:v>6.4699999999999994E-2</c:v>
                </c:pt>
                <c:pt idx="68">
                  <c:v>6.4500000000000002E-2</c:v>
                </c:pt>
                <c:pt idx="69">
                  <c:v>6.4299999999999996E-2</c:v>
                </c:pt>
                <c:pt idx="70">
                  <c:v>6.2899999999999998E-2</c:v>
                </c:pt>
                <c:pt idx="71">
                  <c:v>6.3E-2</c:v>
                </c:pt>
                <c:pt idx="72">
                  <c:v>6.1699999999999998E-2</c:v>
                </c:pt>
                <c:pt idx="73">
                  <c:v>6.2199999999999998E-2</c:v>
                </c:pt>
                <c:pt idx="74">
                  <c:v>6.3500000000000001E-2</c:v>
                </c:pt>
                <c:pt idx="75">
                  <c:v>6.3600000000000004E-2</c:v>
                </c:pt>
                <c:pt idx="76">
                  <c:v>6.4100000000000004E-2</c:v>
                </c:pt>
                <c:pt idx="77">
                  <c:v>6.3700000000000007E-2</c:v>
                </c:pt>
                <c:pt idx="78">
                  <c:v>6.3600000000000004E-2</c:v>
                </c:pt>
                <c:pt idx="79">
                  <c:v>6.2600000000000003E-2</c:v>
                </c:pt>
                <c:pt idx="80">
                  <c:v>6.2600000000000003E-2</c:v>
                </c:pt>
                <c:pt idx="81">
                  <c:v>6.1600000000000002E-2</c:v>
                </c:pt>
                <c:pt idx="82">
                  <c:v>6.2100000000000002E-2</c:v>
                </c:pt>
                <c:pt idx="83">
                  <c:v>6.1699999999999998E-2</c:v>
                </c:pt>
                <c:pt idx="84">
                  <c:v>6.1600000000000002E-2</c:v>
                </c:pt>
                <c:pt idx="85">
                  <c:v>6.0499999999999998E-2</c:v>
                </c:pt>
                <c:pt idx="86">
                  <c:v>6.0999999999999999E-2</c:v>
                </c:pt>
                <c:pt idx="87">
                  <c:v>6.1399999999999996E-2</c:v>
                </c:pt>
                <c:pt idx="88">
                  <c:v>5.9800000000000006E-2</c:v>
                </c:pt>
                <c:pt idx="89">
                  <c:v>6.0499999999999998E-2</c:v>
                </c:pt>
                <c:pt idx="90">
                  <c:v>5.96E-2</c:v>
                </c:pt>
                <c:pt idx="91">
                  <c:v>5.96E-2</c:v>
                </c:pt>
                <c:pt idx="92">
                  <c:v>5.9500000000000004E-2</c:v>
                </c:pt>
                <c:pt idx="93">
                  <c:v>5.9900000000000002E-2</c:v>
                </c:pt>
                <c:pt idx="94">
                  <c:v>6.1600000000000002E-2</c:v>
                </c:pt>
                <c:pt idx="95">
                  <c:v>6.08E-2</c:v>
                </c:pt>
                <c:pt idx="96">
                  <c:v>6.1399999999999996E-2</c:v>
                </c:pt>
                <c:pt idx="97">
                  <c:v>6.2300000000000001E-2</c:v>
                </c:pt>
                <c:pt idx="98">
                  <c:v>6.2100000000000002E-2</c:v>
                </c:pt>
                <c:pt idx="99">
                  <c:v>6.2300000000000001E-2</c:v>
                </c:pt>
                <c:pt idx="100">
                  <c:v>6.3200000000000006E-2</c:v>
                </c:pt>
                <c:pt idx="101">
                  <c:v>6.2699999999999992E-2</c:v>
                </c:pt>
                <c:pt idx="102">
                  <c:v>6.3299999999999995E-2</c:v>
                </c:pt>
                <c:pt idx="103">
                  <c:v>6.3E-2</c:v>
                </c:pt>
                <c:pt idx="104">
                  <c:v>6.2800000000000009E-2</c:v>
                </c:pt>
                <c:pt idx="105">
                  <c:v>6.2300000000000001E-2</c:v>
                </c:pt>
                <c:pt idx="106">
                  <c:v>6.2199999999999998E-2</c:v>
                </c:pt>
                <c:pt idx="107">
                  <c:v>6.2400000000000004E-2</c:v>
                </c:pt>
                <c:pt idx="108">
                  <c:v>6.2E-2</c:v>
                </c:pt>
                <c:pt idx="109">
                  <c:v>6.2100000000000002E-2</c:v>
                </c:pt>
                <c:pt idx="110">
                  <c:v>6.2699999999999992E-2</c:v>
                </c:pt>
                <c:pt idx="111">
                  <c:v>6.2600000000000003E-2</c:v>
                </c:pt>
                <c:pt idx="112">
                  <c:v>6.2300000000000001E-2</c:v>
                </c:pt>
                <c:pt idx="113">
                  <c:v>6.2400000000000004E-2</c:v>
                </c:pt>
                <c:pt idx="114">
                  <c:v>6.2300000000000001E-2</c:v>
                </c:pt>
                <c:pt idx="115">
                  <c:v>6.2100000000000002E-2</c:v>
                </c:pt>
                <c:pt idx="116">
                  <c:v>6.2E-2</c:v>
                </c:pt>
                <c:pt idx="117">
                  <c:v>6.1699999999999998E-2</c:v>
                </c:pt>
                <c:pt idx="118">
                  <c:v>6.1900000000000004E-2</c:v>
                </c:pt>
                <c:pt idx="119">
                  <c:v>6.1500000000000006E-2</c:v>
                </c:pt>
                <c:pt idx="120">
                  <c:v>6.13E-2</c:v>
                </c:pt>
                <c:pt idx="121">
                  <c:v>6.0499999999999998E-2</c:v>
                </c:pt>
                <c:pt idx="122">
                  <c:v>6.0299999999999999E-2</c:v>
                </c:pt>
                <c:pt idx="123">
                  <c:v>6.0700000000000004E-2</c:v>
                </c:pt>
                <c:pt idx="124">
                  <c:v>6.08E-2</c:v>
                </c:pt>
                <c:pt idx="125">
                  <c:v>6.0999999999999999E-2</c:v>
                </c:pt>
                <c:pt idx="126">
                  <c:v>6.1399999999999996E-2</c:v>
                </c:pt>
                <c:pt idx="127">
                  <c:v>6.2100000000000002E-2</c:v>
                </c:pt>
                <c:pt idx="128">
                  <c:v>6.2400000000000004E-2</c:v>
                </c:pt>
                <c:pt idx="129">
                  <c:v>6.25E-2</c:v>
                </c:pt>
                <c:pt idx="130">
                  <c:v>6.1699999999999998E-2</c:v>
                </c:pt>
                <c:pt idx="131">
                  <c:v>6.13E-2</c:v>
                </c:pt>
                <c:pt idx="132">
                  <c:v>6.1100000000000002E-2</c:v>
                </c:pt>
                <c:pt idx="133">
                  <c:v>6.0599999999999994E-2</c:v>
                </c:pt>
                <c:pt idx="134">
                  <c:v>0.06</c:v>
                </c:pt>
                <c:pt idx="135">
                  <c:v>5.96E-2</c:v>
                </c:pt>
                <c:pt idx="136">
                  <c:v>5.9200000000000003E-2</c:v>
                </c:pt>
                <c:pt idx="137">
                  <c:v>5.9800000000000006E-2</c:v>
                </c:pt>
                <c:pt idx="138">
                  <c:v>5.96E-2</c:v>
                </c:pt>
                <c:pt idx="139">
                  <c:v>5.9800000000000006E-2</c:v>
                </c:pt>
                <c:pt idx="140">
                  <c:v>6.0199999999999997E-2</c:v>
                </c:pt>
                <c:pt idx="141">
                  <c:v>6.0299999999999999E-2</c:v>
                </c:pt>
                <c:pt idx="142">
                  <c:v>5.9699999999999996E-2</c:v>
                </c:pt>
                <c:pt idx="143">
                  <c:v>5.9500000000000004E-2</c:v>
                </c:pt>
                <c:pt idx="144">
                  <c:v>5.9200000000000003E-2</c:v>
                </c:pt>
                <c:pt idx="145">
                  <c:v>5.9299999999999999E-2</c:v>
                </c:pt>
                <c:pt idx="146">
                  <c:v>5.91E-2</c:v>
                </c:pt>
                <c:pt idx="147">
                  <c:v>5.9200000000000003E-2</c:v>
                </c:pt>
                <c:pt idx="148">
                  <c:v>5.8700000000000002E-2</c:v>
                </c:pt>
                <c:pt idx="149">
                  <c:v>5.8499999999999996E-2</c:v>
                </c:pt>
                <c:pt idx="150">
                  <c:v>5.8499999999999996E-2</c:v>
                </c:pt>
                <c:pt idx="151">
                  <c:v>5.8799999999999998E-2</c:v>
                </c:pt>
                <c:pt idx="152">
                  <c:v>5.8200000000000002E-2</c:v>
                </c:pt>
                <c:pt idx="153">
                  <c:v>5.8200000000000002E-2</c:v>
                </c:pt>
                <c:pt idx="154">
                  <c:v>5.74E-2</c:v>
                </c:pt>
                <c:pt idx="155">
                  <c:v>5.74E-2</c:v>
                </c:pt>
                <c:pt idx="156">
                  <c:v>5.7200000000000001E-2</c:v>
                </c:pt>
                <c:pt idx="157">
                  <c:v>5.7200000000000001E-2</c:v>
                </c:pt>
                <c:pt idx="158">
                  <c:v>5.7000000000000002E-2</c:v>
                </c:pt>
                <c:pt idx="159">
                  <c:v>5.7200000000000001E-2</c:v>
                </c:pt>
                <c:pt idx="160">
                  <c:v>5.7200000000000001E-2</c:v>
                </c:pt>
                <c:pt idx="161">
                  <c:v>5.79E-2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E1-4728-AAEC-1D12F2B01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20608"/>
        <c:axId val="407620048"/>
      </c:lineChart>
      <c:catAx>
        <c:axId val="4076189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7619488"/>
        <c:crosses val="autoZero"/>
        <c:auto val="1"/>
        <c:lblAlgn val="ctr"/>
        <c:lblOffset val="100"/>
        <c:tickLblSkip val="16"/>
        <c:tickMarkSkip val="1"/>
        <c:noMultiLvlLbl val="0"/>
      </c:catAx>
      <c:valAx>
        <c:axId val="407619488"/>
        <c:scaling>
          <c:orientation val="minMax"/>
          <c:min val="65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7618928"/>
        <c:crosses val="autoZero"/>
        <c:crossBetween val="between"/>
      </c:valAx>
      <c:valAx>
        <c:axId val="4076200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7620608"/>
        <c:crosses val="max"/>
        <c:crossBetween val="between"/>
      </c:valAx>
      <c:catAx>
        <c:axId val="407620608"/>
        <c:scaling>
          <c:orientation val="minMax"/>
        </c:scaling>
        <c:delete val="1"/>
        <c:axPos val="b"/>
        <c:majorTickMark val="out"/>
        <c:minorTickMark val="none"/>
        <c:tickLblPos val="nextTo"/>
        <c:crossAx val="407620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29310796435577"/>
          <c:y val="0.80802410809759884"/>
          <c:w val="0.43076265161355848"/>
          <c:h val="8.3333916593759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 alignWithMargins="0"/>
    <c:pageMargins b="0.98425196899999956" l="0.78740157499999996" r="0.78740157499999996" t="0.98425196899999956" header="0.49212598500000054" footer="0.4921259850000005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Histórico</a:t>
            </a:r>
          </a:p>
        </c:rich>
      </c:tx>
      <c:layout>
        <c:manualLayout>
          <c:xMode val="edge"/>
          <c:yMode val="edge"/>
          <c:x val="0.10587449296110714"/>
          <c:y val="5.8181818181818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29629629629633E-2"/>
          <c:y val="3.1731251290217942E-2"/>
          <c:w val="0.89605013737317962"/>
          <c:h val="0.91396163260491337"/>
        </c:manualLayout>
      </c:layout>
      <c:lineChart>
        <c:grouping val="standard"/>
        <c:varyColors val="0"/>
        <c:ser>
          <c:idx val="0"/>
          <c:order val="0"/>
          <c:tx>
            <c:v>2016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'NTN-B Principal 150535'!$E$3:$E$1702</c:f>
              <c:numCache>
                <c:formatCode>"R$"\ #,##0.00</c:formatCode>
                <c:ptCount val="1700"/>
                <c:pt idx="0">
                  <c:v>404.33</c:v>
                </c:pt>
                <c:pt idx="1">
                  <c:v>404.54</c:v>
                </c:pt>
                <c:pt idx="2">
                  <c:v>403.07</c:v>
                </c:pt>
                <c:pt idx="3">
                  <c:v>402.27</c:v>
                </c:pt>
                <c:pt idx="4">
                  <c:v>403.37</c:v>
                </c:pt>
                <c:pt idx="5">
                  <c:v>404.47</c:v>
                </c:pt>
                <c:pt idx="6">
                  <c:v>404.62</c:v>
                </c:pt>
                <c:pt idx="7">
                  <c:v>408.71</c:v>
                </c:pt>
                <c:pt idx="8">
                  <c:v>408.86</c:v>
                </c:pt>
                <c:pt idx="9">
                  <c:v>409.01</c:v>
                </c:pt>
                <c:pt idx="10">
                  <c:v>411.24</c:v>
                </c:pt>
                <c:pt idx="11">
                  <c:v>411.41</c:v>
                </c:pt>
                <c:pt idx="12">
                  <c:v>412.68</c:v>
                </c:pt>
                <c:pt idx="13">
                  <c:v>413.82</c:v>
                </c:pt>
                <c:pt idx="14">
                  <c:v>416.92</c:v>
                </c:pt>
                <c:pt idx="15">
                  <c:v>415.13</c:v>
                </c:pt>
                <c:pt idx="16">
                  <c:v>416.47</c:v>
                </c:pt>
                <c:pt idx="17">
                  <c:v>418.61</c:v>
                </c:pt>
                <c:pt idx="18">
                  <c:v>419.76</c:v>
                </c:pt>
                <c:pt idx="19">
                  <c:v>418.94</c:v>
                </c:pt>
                <c:pt idx="20">
                  <c:v>423.15</c:v>
                </c:pt>
                <c:pt idx="21">
                  <c:v>431.52</c:v>
                </c:pt>
                <c:pt idx="22">
                  <c:v>431.69</c:v>
                </c:pt>
                <c:pt idx="23">
                  <c:v>431.87</c:v>
                </c:pt>
                <c:pt idx="24">
                  <c:v>423.98</c:v>
                </c:pt>
                <c:pt idx="25">
                  <c:v>419.18</c:v>
                </c:pt>
                <c:pt idx="26">
                  <c:v>418.5</c:v>
                </c:pt>
                <c:pt idx="27">
                  <c:v>421.63</c:v>
                </c:pt>
                <c:pt idx="28">
                  <c:v>422.85</c:v>
                </c:pt>
                <c:pt idx="29">
                  <c:v>417.13</c:v>
                </c:pt>
                <c:pt idx="30">
                  <c:v>417.44</c:v>
                </c:pt>
                <c:pt idx="31">
                  <c:v>419.57</c:v>
                </c:pt>
                <c:pt idx="32">
                  <c:v>429.73</c:v>
                </c:pt>
                <c:pt idx="33">
                  <c:v>432.95</c:v>
                </c:pt>
                <c:pt idx="34">
                  <c:v>431.09</c:v>
                </c:pt>
                <c:pt idx="35">
                  <c:v>442.71</c:v>
                </c:pt>
                <c:pt idx="36">
                  <c:v>441.85</c:v>
                </c:pt>
                <c:pt idx="37">
                  <c:v>445.16</c:v>
                </c:pt>
                <c:pt idx="38">
                  <c:v>441.16</c:v>
                </c:pt>
                <c:pt idx="39">
                  <c:v>435.16</c:v>
                </c:pt>
                <c:pt idx="40">
                  <c:v>424.62</c:v>
                </c:pt>
                <c:pt idx="41">
                  <c:v>408.2</c:v>
                </c:pt>
                <c:pt idx="42">
                  <c:v>414.16</c:v>
                </c:pt>
                <c:pt idx="43">
                  <c:v>416.29</c:v>
                </c:pt>
                <c:pt idx="44">
                  <c:v>416.47</c:v>
                </c:pt>
                <c:pt idx="45">
                  <c:v>426.65</c:v>
                </c:pt>
                <c:pt idx="46">
                  <c:v>425.82</c:v>
                </c:pt>
                <c:pt idx="47">
                  <c:v>419.05</c:v>
                </c:pt>
                <c:pt idx="48">
                  <c:v>412.4</c:v>
                </c:pt>
                <c:pt idx="49">
                  <c:v>407.76</c:v>
                </c:pt>
                <c:pt idx="50">
                  <c:v>407.12</c:v>
                </c:pt>
                <c:pt idx="51">
                  <c:v>406.33</c:v>
                </c:pt>
                <c:pt idx="52">
                  <c:v>405.54</c:v>
                </c:pt>
                <c:pt idx="53">
                  <c:v>403.81</c:v>
                </c:pt>
                <c:pt idx="54">
                  <c:v>403.98</c:v>
                </c:pt>
                <c:pt idx="55">
                  <c:v>404.26</c:v>
                </c:pt>
                <c:pt idx="56">
                  <c:v>404.43</c:v>
                </c:pt>
                <c:pt idx="57">
                  <c:v>406.48</c:v>
                </c:pt>
                <c:pt idx="58">
                  <c:v>409.57</c:v>
                </c:pt>
                <c:pt idx="59">
                  <c:v>412.75</c:v>
                </c:pt>
                <c:pt idx="60">
                  <c:v>416.79</c:v>
                </c:pt>
                <c:pt idx="61">
                  <c:v>416.96</c:v>
                </c:pt>
                <c:pt idx="62">
                  <c:v>416.95</c:v>
                </c:pt>
                <c:pt idx="63">
                  <c:v>417.11</c:v>
                </c:pt>
                <c:pt idx="64">
                  <c:v>418.36</c:v>
                </c:pt>
                <c:pt idx="65">
                  <c:v>417.54</c:v>
                </c:pt>
                <c:pt idx="66">
                  <c:v>417.68</c:v>
                </c:pt>
                <c:pt idx="67">
                  <c:v>415.86</c:v>
                </c:pt>
                <c:pt idx="68">
                  <c:v>416.97</c:v>
                </c:pt>
                <c:pt idx="69">
                  <c:v>416.19</c:v>
                </c:pt>
                <c:pt idx="70">
                  <c:v>417.3</c:v>
                </c:pt>
                <c:pt idx="71">
                  <c:v>420.37</c:v>
                </c:pt>
                <c:pt idx="72">
                  <c:v>420.38</c:v>
                </c:pt>
                <c:pt idx="73">
                  <c:v>419.52</c:v>
                </c:pt>
                <c:pt idx="74">
                  <c:v>420.65</c:v>
                </c:pt>
                <c:pt idx="75">
                  <c:v>420.77</c:v>
                </c:pt>
                <c:pt idx="76">
                  <c:v>419.92</c:v>
                </c:pt>
                <c:pt idx="77">
                  <c:v>415.17</c:v>
                </c:pt>
                <c:pt idx="78">
                  <c:v>414.32</c:v>
                </c:pt>
                <c:pt idx="79">
                  <c:v>418.36</c:v>
                </c:pt>
                <c:pt idx="80">
                  <c:v>417.51</c:v>
                </c:pt>
                <c:pt idx="81">
                  <c:v>417.63</c:v>
                </c:pt>
                <c:pt idx="82">
                  <c:v>416.36</c:v>
                </c:pt>
                <c:pt idx="83">
                  <c:v>417.43</c:v>
                </c:pt>
                <c:pt idx="84">
                  <c:v>414.63</c:v>
                </c:pt>
                <c:pt idx="85">
                  <c:v>414.73</c:v>
                </c:pt>
                <c:pt idx="86">
                  <c:v>409.09</c:v>
                </c:pt>
                <c:pt idx="87">
                  <c:v>409.19</c:v>
                </c:pt>
                <c:pt idx="88">
                  <c:v>414.1</c:v>
                </c:pt>
                <c:pt idx="89">
                  <c:v>417.18</c:v>
                </c:pt>
                <c:pt idx="90">
                  <c:v>424.16</c:v>
                </c:pt>
                <c:pt idx="91">
                  <c:v>422.32</c:v>
                </c:pt>
                <c:pt idx="92">
                  <c:v>423.29</c:v>
                </c:pt>
                <c:pt idx="93">
                  <c:v>421.43</c:v>
                </c:pt>
                <c:pt idx="94">
                  <c:v>426.48</c:v>
                </c:pt>
                <c:pt idx="95">
                  <c:v>427.58</c:v>
                </c:pt>
                <c:pt idx="96">
                  <c:v>427.69</c:v>
                </c:pt>
                <c:pt idx="97">
                  <c:v>430.79</c:v>
                </c:pt>
                <c:pt idx="98">
                  <c:v>430.9</c:v>
                </c:pt>
                <c:pt idx="99">
                  <c:v>431.02</c:v>
                </c:pt>
                <c:pt idx="100">
                  <c:v>432.14</c:v>
                </c:pt>
                <c:pt idx="101">
                  <c:v>427.25</c:v>
                </c:pt>
                <c:pt idx="102">
                  <c:v>427.36</c:v>
                </c:pt>
                <c:pt idx="103">
                  <c:v>426.48</c:v>
                </c:pt>
                <c:pt idx="104">
                  <c:v>425.51</c:v>
                </c:pt>
                <c:pt idx="105">
                  <c:v>423.64</c:v>
                </c:pt>
                <c:pt idx="106">
                  <c:v>424.73</c:v>
                </c:pt>
                <c:pt idx="107">
                  <c:v>424.83</c:v>
                </c:pt>
                <c:pt idx="108">
                  <c:v>426.91</c:v>
                </c:pt>
                <c:pt idx="109">
                  <c:v>431.04</c:v>
                </c:pt>
                <c:pt idx="110">
                  <c:v>438.24</c:v>
                </c:pt>
                <c:pt idx="111">
                  <c:v>447.64</c:v>
                </c:pt>
                <c:pt idx="112">
                  <c:v>446.74</c:v>
                </c:pt>
                <c:pt idx="113">
                  <c:v>447.92</c:v>
                </c:pt>
                <c:pt idx="114">
                  <c:v>451.26</c:v>
                </c:pt>
                <c:pt idx="115">
                  <c:v>452.25</c:v>
                </c:pt>
                <c:pt idx="116">
                  <c:v>457.66</c:v>
                </c:pt>
                <c:pt idx="117">
                  <c:v>458.84</c:v>
                </c:pt>
                <c:pt idx="118">
                  <c:v>460.03</c:v>
                </c:pt>
                <c:pt idx="119">
                  <c:v>460.17</c:v>
                </c:pt>
                <c:pt idx="120">
                  <c:v>459.23</c:v>
                </c:pt>
                <c:pt idx="121">
                  <c:v>457.22</c:v>
                </c:pt>
                <c:pt idx="122">
                  <c:v>459.46</c:v>
                </c:pt>
                <c:pt idx="123">
                  <c:v>454.28</c:v>
                </c:pt>
                <c:pt idx="124">
                  <c:v>455.48</c:v>
                </c:pt>
                <c:pt idx="125">
                  <c:v>453.51</c:v>
                </c:pt>
                <c:pt idx="126">
                  <c:v>454.68</c:v>
                </c:pt>
                <c:pt idx="127">
                  <c:v>451.46</c:v>
                </c:pt>
                <c:pt idx="128">
                  <c:v>455.79</c:v>
                </c:pt>
                <c:pt idx="129">
                  <c:v>451.69</c:v>
                </c:pt>
                <c:pt idx="130">
                  <c:v>453.9</c:v>
                </c:pt>
                <c:pt idx="131">
                  <c:v>455.12</c:v>
                </c:pt>
                <c:pt idx="132">
                  <c:v>454.23</c:v>
                </c:pt>
                <c:pt idx="133">
                  <c:v>447.21</c:v>
                </c:pt>
                <c:pt idx="134">
                  <c:v>447.37</c:v>
                </c:pt>
                <c:pt idx="135">
                  <c:v>446.5</c:v>
                </c:pt>
                <c:pt idx="136">
                  <c:v>446.73</c:v>
                </c:pt>
                <c:pt idx="137">
                  <c:v>448.98</c:v>
                </c:pt>
                <c:pt idx="138">
                  <c:v>452.41</c:v>
                </c:pt>
                <c:pt idx="139">
                  <c:v>453.64</c:v>
                </c:pt>
                <c:pt idx="140">
                  <c:v>452.76</c:v>
                </c:pt>
                <c:pt idx="141">
                  <c:v>451.89</c:v>
                </c:pt>
                <c:pt idx="142">
                  <c:v>454.16</c:v>
                </c:pt>
                <c:pt idx="143">
                  <c:v>454.47</c:v>
                </c:pt>
                <c:pt idx="144">
                  <c:v>457.81</c:v>
                </c:pt>
                <c:pt idx="145">
                  <c:v>457.98</c:v>
                </c:pt>
                <c:pt idx="146">
                  <c:v>458.16</c:v>
                </c:pt>
                <c:pt idx="147">
                  <c:v>462.59</c:v>
                </c:pt>
                <c:pt idx="148">
                  <c:v>461.84</c:v>
                </c:pt>
                <c:pt idx="149">
                  <c:v>462.09</c:v>
                </c:pt>
                <c:pt idx="150">
                  <c:v>462.26</c:v>
                </c:pt>
                <c:pt idx="151">
                  <c:v>468.89</c:v>
                </c:pt>
                <c:pt idx="152">
                  <c:v>479.14</c:v>
                </c:pt>
                <c:pt idx="153">
                  <c:v>484.91</c:v>
                </c:pt>
                <c:pt idx="154">
                  <c:v>479.54</c:v>
                </c:pt>
                <c:pt idx="155">
                  <c:v>469.86</c:v>
                </c:pt>
                <c:pt idx="156">
                  <c:v>475.63</c:v>
                </c:pt>
                <c:pt idx="157">
                  <c:v>469.5</c:v>
                </c:pt>
                <c:pt idx="158">
                  <c:v>469.71</c:v>
                </c:pt>
                <c:pt idx="159">
                  <c:v>469.92</c:v>
                </c:pt>
                <c:pt idx="160">
                  <c:v>469.05</c:v>
                </c:pt>
                <c:pt idx="161">
                  <c:v>468.18</c:v>
                </c:pt>
                <c:pt idx="162">
                  <c:v>471.86</c:v>
                </c:pt>
                <c:pt idx="163">
                  <c:v>476.55</c:v>
                </c:pt>
                <c:pt idx="164">
                  <c:v>480.08</c:v>
                </c:pt>
                <c:pt idx="165">
                  <c:v>480.3</c:v>
                </c:pt>
                <c:pt idx="166">
                  <c:v>481.84</c:v>
                </c:pt>
                <c:pt idx="167">
                  <c:v>494.45</c:v>
                </c:pt>
                <c:pt idx="168">
                  <c:v>488.11</c:v>
                </c:pt>
                <c:pt idx="169">
                  <c:v>491.73</c:v>
                </c:pt>
                <c:pt idx="170">
                  <c:v>498.82</c:v>
                </c:pt>
                <c:pt idx="171">
                  <c:v>502.87</c:v>
                </c:pt>
                <c:pt idx="172">
                  <c:v>501.92</c:v>
                </c:pt>
                <c:pt idx="173">
                  <c:v>495.23</c:v>
                </c:pt>
                <c:pt idx="174">
                  <c:v>495.44</c:v>
                </c:pt>
                <c:pt idx="175">
                  <c:v>486.79</c:v>
                </c:pt>
                <c:pt idx="176">
                  <c:v>484.75</c:v>
                </c:pt>
                <c:pt idx="177">
                  <c:v>467.42</c:v>
                </c:pt>
                <c:pt idx="178">
                  <c:v>469.05</c:v>
                </c:pt>
                <c:pt idx="179">
                  <c:v>469.29</c:v>
                </c:pt>
                <c:pt idx="180">
                  <c:v>474.12</c:v>
                </c:pt>
                <c:pt idx="181">
                  <c:v>475.46</c:v>
                </c:pt>
                <c:pt idx="182">
                  <c:v>473.51</c:v>
                </c:pt>
                <c:pt idx="183">
                  <c:v>478.13</c:v>
                </c:pt>
                <c:pt idx="184">
                  <c:v>479.47</c:v>
                </c:pt>
                <c:pt idx="185">
                  <c:v>479.98</c:v>
                </c:pt>
                <c:pt idx="186">
                  <c:v>480.22</c:v>
                </c:pt>
                <c:pt idx="187">
                  <c:v>473.89</c:v>
                </c:pt>
                <c:pt idx="188">
                  <c:v>478.5</c:v>
                </c:pt>
                <c:pt idx="189">
                  <c:v>478.75</c:v>
                </c:pt>
                <c:pt idx="190">
                  <c:v>481.46</c:v>
                </c:pt>
                <c:pt idx="191">
                  <c:v>490.64</c:v>
                </c:pt>
                <c:pt idx="192">
                  <c:v>492.02</c:v>
                </c:pt>
                <c:pt idx="193">
                  <c:v>497.91</c:v>
                </c:pt>
                <c:pt idx="194">
                  <c:v>502.73</c:v>
                </c:pt>
                <c:pt idx="195">
                  <c:v>507.78</c:v>
                </c:pt>
                <c:pt idx="196">
                  <c:v>511.51</c:v>
                </c:pt>
                <c:pt idx="197">
                  <c:v>511.73</c:v>
                </c:pt>
                <c:pt idx="198">
                  <c:v>515.47</c:v>
                </c:pt>
                <c:pt idx="199">
                  <c:v>519.66999999999996</c:v>
                </c:pt>
                <c:pt idx="200">
                  <c:v>519.66999999999996</c:v>
                </c:pt>
                <c:pt idx="201">
                  <c:v>519.88</c:v>
                </c:pt>
                <c:pt idx="202">
                  <c:v>520.1</c:v>
                </c:pt>
                <c:pt idx="203">
                  <c:v>521.51</c:v>
                </c:pt>
                <c:pt idx="204">
                  <c:v>523.34</c:v>
                </c:pt>
                <c:pt idx="205">
                  <c:v>525.75</c:v>
                </c:pt>
                <c:pt idx="206">
                  <c:v>525.97</c:v>
                </c:pt>
                <c:pt idx="207">
                  <c:v>522.57000000000005</c:v>
                </c:pt>
                <c:pt idx="208">
                  <c:v>519.19000000000005</c:v>
                </c:pt>
                <c:pt idx="209">
                  <c:v>515.84</c:v>
                </c:pt>
                <c:pt idx="210">
                  <c:v>510.49</c:v>
                </c:pt>
                <c:pt idx="211">
                  <c:v>501.42</c:v>
                </c:pt>
                <c:pt idx="212">
                  <c:v>495.92</c:v>
                </c:pt>
                <c:pt idx="213">
                  <c:v>498.41</c:v>
                </c:pt>
                <c:pt idx="214">
                  <c:v>500.91</c:v>
                </c:pt>
                <c:pt idx="215">
                  <c:v>503.65</c:v>
                </c:pt>
                <c:pt idx="216">
                  <c:v>507.35</c:v>
                </c:pt>
                <c:pt idx="217">
                  <c:v>508.74</c:v>
                </c:pt>
                <c:pt idx="218">
                  <c:v>512.47</c:v>
                </c:pt>
                <c:pt idx="219">
                  <c:v>515.04999999999995</c:v>
                </c:pt>
                <c:pt idx="220">
                  <c:v>519.05999999999995</c:v>
                </c:pt>
                <c:pt idx="221">
                  <c:v>518.1</c:v>
                </c:pt>
                <c:pt idx="222">
                  <c:v>513.6</c:v>
                </c:pt>
                <c:pt idx="223">
                  <c:v>513.82000000000005</c:v>
                </c:pt>
                <c:pt idx="224">
                  <c:v>513.15</c:v>
                </c:pt>
                <c:pt idx="225">
                  <c:v>516.02</c:v>
                </c:pt>
                <c:pt idx="226">
                  <c:v>510.4</c:v>
                </c:pt>
                <c:pt idx="227">
                  <c:v>512.99</c:v>
                </c:pt>
                <c:pt idx="228">
                  <c:v>516.77</c:v>
                </c:pt>
                <c:pt idx="229">
                  <c:v>517.02</c:v>
                </c:pt>
                <c:pt idx="230">
                  <c:v>512.82000000000005</c:v>
                </c:pt>
                <c:pt idx="231">
                  <c:v>510.73</c:v>
                </c:pt>
                <c:pt idx="232">
                  <c:v>511.06</c:v>
                </c:pt>
                <c:pt idx="233">
                  <c:v>507.82</c:v>
                </c:pt>
                <c:pt idx="234">
                  <c:v>513.91</c:v>
                </c:pt>
                <c:pt idx="235">
                  <c:v>513.26</c:v>
                </c:pt>
                <c:pt idx="236">
                  <c:v>511.17</c:v>
                </c:pt>
                <c:pt idx="237">
                  <c:v>507.95</c:v>
                </c:pt>
                <c:pt idx="238">
                  <c:v>504.75</c:v>
                </c:pt>
                <c:pt idx="239">
                  <c:v>508.48</c:v>
                </c:pt>
                <c:pt idx="240">
                  <c:v>507.9</c:v>
                </c:pt>
                <c:pt idx="241">
                  <c:v>508.17</c:v>
                </c:pt>
                <c:pt idx="242">
                  <c:v>506.12</c:v>
                </c:pt>
                <c:pt idx="243">
                  <c:v>508.69</c:v>
                </c:pt>
                <c:pt idx="244">
                  <c:v>511.28</c:v>
                </c:pt>
                <c:pt idx="245">
                  <c:v>510.69</c:v>
                </c:pt>
                <c:pt idx="246">
                  <c:v>512.12</c:v>
                </c:pt>
                <c:pt idx="247">
                  <c:v>513.55999999999995</c:v>
                </c:pt>
                <c:pt idx="248">
                  <c:v>511.49</c:v>
                </c:pt>
                <c:pt idx="249">
                  <c:v>515.27</c:v>
                </c:pt>
                <c:pt idx="250">
                  <c:v>514.82000000000005</c:v>
                </c:pt>
                <c:pt idx="251">
                  <c:v>513.91</c:v>
                </c:pt>
                <c:pt idx="252">
                  <c:v>514.16999999999996</c:v>
                </c:pt>
                <c:pt idx="253">
                  <c:v>517.07000000000005</c:v>
                </c:pt>
                <c:pt idx="254">
                  <c:v>516.16</c:v>
                </c:pt>
                <c:pt idx="255">
                  <c:v>518.72</c:v>
                </c:pt>
                <c:pt idx="256">
                  <c:v>508.4</c:v>
                </c:pt>
                <c:pt idx="257">
                  <c:v>507.44</c:v>
                </c:pt>
                <c:pt idx="258">
                  <c:v>507.81</c:v>
                </c:pt>
                <c:pt idx="259">
                  <c:v>505.7</c:v>
                </c:pt>
                <c:pt idx="260">
                  <c:v>507.05</c:v>
                </c:pt>
                <c:pt idx="261">
                  <c:v>511.88</c:v>
                </c:pt>
                <c:pt idx="262">
                  <c:v>513.54</c:v>
                </c:pt>
                <c:pt idx="263">
                  <c:v>512.84</c:v>
                </c:pt>
                <c:pt idx="264">
                  <c:v>513.07000000000005</c:v>
                </c:pt>
                <c:pt idx="265">
                  <c:v>513.29999999999995</c:v>
                </c:pt>
                <c:pt idx="266">
                  <c:v>513.53</c:v>
                </c:pt>
                <c:pt idx="267">
                  <c:v>516.09</c:v>
                </c:pt>
                <c:pt idx="268">
                  <c:v>516.54999999999995</c:v>
                </c:pt>
                <c:pt idx="269">
                  <c:v>516.79</c:v>
                </c:pt>
                <c:pt idx="270">
                  <c:v>518.19000000000005</c:v>
                </c:pt>
                <c:pt idx="271">
                  <c:v>516.07000000000005</c:v>
                </c:pt>
                <c:pt idx="272">
                  <c:v>516.70000000000005</c:v>
                </c:pt>
                <c:pt idx="273">
                  <c:v>520.74</c:v>
                </c:pt>
                <c:pt idx="274">
                  <c:v>518.64</c:v>
                </c:pt>
                <c:pt idx="275">
                  <c:v>517.71</c:v>
                </c:pt>
                <c:pt idx="276">
                  <c:v>516.79</c:v>
                </c:pt>
                <c:pt idx="277">
                  <c:v>517.03</c:v>
                </c:pt>
                <c:pt idx="278">
                  <c:v>517.52</c:v>
                </c:pt>
                <c:pt idx="279">
                  <c:v>517.75</c:v>
                </c:pt>
                <c:pt idx="280">
                  <c:v>516.82000000000005</c:v>
                </c:pt>
                <c:pt idx="281">
                  <c:v>518.72</c:v>
                </c:pt>
                <c:pt idx="282">
                  <c:v>520.33000000000004</c:v>
                </c:pt>
                <c:pt idx="283">
                  <c:v>515.89</c:v>
                </c:pt>
                <c:pt idx="284">
                  <c:v>517.32000000000005</c:v>
                </c:pt>
                <c:pt idx="285">
                  <c:v>518.75</c:v>
                </c:pt>
                <c:pt idx="286">
                  <c:v>520.46</c:v>
                </c:pt>
                <c:pt idx="287">
                  <c:v>521.9</c:v>
                </c:pt>
                <c:pt idx="288">
                  <c:v>524.52</c:v>
                </c:pt>
                <c:pt idx="289">
                  <c:v>524.78</c:v>
                </c:pt>
                <c:pt idx="290">
                  <c:v>528.62</c:v>
                </c:pt>
                <c:pt idx="291">
                  <c:v>531.39</c:v>
                </c:pt>
                <c:pt idx="292">
                  <c:v>529.25</c:v>
                </c:pt>
                <c:pt idx="293">
                  <c:v>530.70000000000005</c:v>
                </c:pt>
                <c:pt idx="294">
                  <c:v>529.76</c:v>
                </c:pt>
                <c:pt idx="295">
                  <c:v>530.01</c:v>
                </c:pt>
                <c:pt idx="296">
                  <c:v>531.69000000000005</c:v>
                </c:pt>
                <c:pt idx="297">
                  <c:v>533.09</c:v>
                </c:pt>
                <c:pt idx="298">
                  <c:v>536.91999999999996</c:v>
                </c:pt>
                <c:pt idx="299">
                  <c:v>542.01</c:v>
                </c:pt>
                <c:pt idx="300">
                  <c:v>544.66999999999996</c:v>
                </c:pt>
                <c:pt idx="301">
                  <c:v>551.25</c:v>
                </c:pt>
                <c:pt idx="302">
                  <c:v>547.69000000000005</c:v>
                </c:pt>
                <c:pt idx="303">
                  <c:v>545.41999999999996</c:v>
                </c:pt>
                <c:pt idx="304">
                  <c:v>545.63</c:v>
                </c:pt>
                <c:pt idx="305">
                  <c:v>543.37</c:v>
                </c:pt>
                <c:pt idx="306">
                  <c:v>546.20000000000005</c:v>
                </c:pt>
                <c:pt idx="307">
                  <c:v>542.71</c:v>
                </c:pt>
                <c:pt idx="308">
                  <c:v>541.69000000000005</c:v>
                </c:pt>
                <c:pt idx="309">
                  <c:v>535.80999999999995</c:v>
                </c:pt>
                <c:pt idx="310">
                  <c:v>533.59</c:v>
                </c:pt>
                <c:pt idx="311">
                  <c:v>530.36</c:v>
                </c:pt>
                <c:pt idx="312">
                  <c:v>529.36</c:v>
                </c:pt>
                <c:pt idx="313">
                  <c:v>528.37</c:v>
                </c:pt>
                <c:pt idx="314">
                  <c:v>529.76</c:v>
                </c:pt>
                <c:pt idx="315">
                  <c:v>533.54999999999995</c:v>
                </c:pt>
                <c:pt idx="316">
                  <c:v>535.12</c:v>
                </c:pt>
                <c:pt idx="317">
                  <c:v>537.74</c:v>
                </c:pt>
                <c:pt idx="318">
                  <c:v>539.15</c:v>
                </c:pt>
                <c:pt idx="319">
                  <c:v>536.86</c:v>
                </c:pt>
                <c:pt idx="320">
                  <c:v>535.78</c:v>
                </c:pt>
                <c:pt idx="321">
                  <c:v>534.73</c:v>
                </c:pt>
                <c:pt idx="322">
                  <c:v>534.86</c:v>
                </c:pt>
                <c:pt idx="323">
                  <c:v>532.59</c:v>
                </c:pt>
                <c:pt idx="324">
                  <c:v>531.54999999999995</c:v>
                </c:pt>
                <c:pt idx="325">
                  <c:v>530.51</c:v>
                </c:pt>
                <c:pt idx="326">
                  <c:v>528.26</c:v>
                </c:pt>
                <c:pt idx="327">
                  <c:v>521.32000000000005</c:v>
                </c:pt>
                <c:pt idx="328">
                  <c:v>517.95000000000005</c:v>
                </c:pt>
                <c:pt idx="329">
                  <c:v>512.29999999999995</c:v>
                </c:pt>
                <c:pt idx="330">
                  <c:v>509.01</c:v>
                </c:pt>
                <c:pt idx="331">
                  <c:v>510.29</c:v>
                </c:pt>
                <c:pt idx="332">
                  <c:v>510.42</c:v>
                </c:pt>
                <c:pt idx="333">
                  <c:v>508.27</c:v>
                </c:pt>
                <c:pt idx="334">
                  <c:v>508.71</c:v>
                </c:pt>
                <c:pt idx="335">
                  <c:v>504.36</c:v>
                </c:pt>
                <c:pt idx="336">
                  <c:v>505.64</c:v>
                </c:pt>
                <c:pt idx="337">
                  <c:v>502.39</c:v>
                </c:pt>
                <c:pt idx="338">
                  <c:v>501.41</c:v>
                </c:pt>
                <c:pt idx="339">
                  <c:v>499.32</c:v>
                </c:pt>
                <c:pt idx="340">
                  <c:v>498.42</c:v>
                </c:pt>
                <c:pt idx="341">
                  <c:v>498.58</c:v>
                </c:pt>
                <c:pt idx="342">
                  <c:v>499.85</c:v>
                </c:pt>
                <c:pt idx="343">
                  <c:v>498.88</c:v>
                </c:pt>
                <c:pt idx="344">
                  <c:v>499</c:v>
                </c:pt>
                <c:pt idx="345">
                  <c:v>498.1</c:v>
                </c:pt>
                <c:pt idx="346">
                  <c:v>498.25</c:v>
                </c:pt>
                <c:pt idx="347">
                  <c:v>497.29</c:v>
                </c:pt>
                <c:pt idx="348">
                  <c:v>498.55</c:v>
                </c:pt>
                <c:pt idx="349">
                  <c:v>498.69</c:v>
                </c:pt>
                <c:pt idx="350">
                  <c:v>498.91</c:v>
                </c:pt>
                <c:pt idx="351">
                  <c:v>497.94</c:v>
                </c:pt>
                <c:pt idx="352">
                  <c:v>498.09</c:v>
                </c:pt>
                <c:pt idx="353">
                  <c:v>497.13</c:v>
                </c:pt>
                <c:pt idx="354">
                  <c:v>496.17</c:v>
                </c:pt>
                <c:pt idx="355">
                  <c:v>495.16</c:v>
                </c:pt>
                <c:pt idx="356">
                  <c:v>493.1</c:v>
                </c:pt>
                <c:pt idx="357">
                  <c:v>493.24</c:v>
                </c:pt>
                <c:pt idx="358">
                  <c:v>492.28</c:v>
                </c:pt>
                <c:pt idx="359">
                  <c:v>493.53</c:v>
                </c:pt>
                <c:pt idx="360">
                  <c:v>491.53</c:v>
                </c:pt>
                <c:pt idx="361">
                  <c:v>492.78</c:v>
                </c:pt>
                <c:pt idx="362">
                  <c:v>497.36</c:v>
                </c:pt>
                <c:pt idx="363">
                  <c:v>501.98</c:v>
                </c:pt>
                <c:pt idx="364">
                  <c:v>504.38</c:v>
                </c:pt>
                <c:pt idx="365">
                  <c:v>514.87</c:v>
                </c:pt>
                <c:pt idx="366">
                  <c:v>519.73</c:v>
                </c:pt>
                <c:pt idx="367">
                  <c:v>519.9</c:v>
                </c:pt>
                <c:pt idx="368">
                  <c:v>521.24</c:v>
                </c:pt>
                <c:pt idx="369">
                  <c:v>523.75</c:v>
                </c:pt>
                <c:pt idx="370">
                  <c:v>527.55999999999995</c:v>
                </c:pt>
                <c:pt idx="371">
                  <c:v>538.44000000000005</c:v>
                </c:pt>
                <c:pt idx="372">
                  <c:v>553.25</c:v>
                </c:pt>
                <c:pt idx="373">
                  <c:v>546.07000000000005</c:v>
                </c:pt>
                <c:pt idx="374">
                  <c:v>545.03</c:v>
                </c:pt>
                <c:pt idx="375">
                  <c:v>563.9</c:v>
                </c:pt>
                <c:pt idx="376">
                  <c:v>559.07000000000005</c:v>
                </c:pt>
                <c:pt idx="377">
                  <c:v>553.24</c:v>
                </c:pt>
                <c:pt idx="378">
                  <c:v>554.66</c:v>
                </c:pt>
                <c:pt idx="379">
                  <c:v>548.83000000000004</c:v>
                </c:pt>
                <c:pt idx="380">
                  <c:v>551.47</c:v>
                </c:pt>
                <c:pt idx="381">
                  <c:v>552.89</c:v>
                </c:pt>
                <c:pt idx="382">
                  <c:v>549.39</c:v>
                </c:pt>
                <c:pt idx="383">
                  <c:v>547.15</c:v>
                </c:pt>
                <c:pt idx="384">
                  <c:v>547.53</c:v>
                </c:pt>
                <c:pt idx="385">
                  <c:v>547.74</c:v>
                </c:pt>
                <c:pt idx="386">
                  <c:v>546.73</c:v>
                </c:pt>
                <c:pt idx="387">
                  <c:v>540.97</c:v>
                </c:pt>
                <c:pt idx="388">
                  <c:v>529.29</c:v>
                </c:pt>
                <c:pt idx="389">
                  <c:v>521.52</c:v>
                </c:pt>
                <c:pt idx="390">
                  <c:v>521.74</c:v>
                </c:pt>
                <c:pt idx="391">
                  <c:v>523.11</c:v>
                </c:pt>
                <c:pt idx="392">
                  <c:v>523.33000000000004</c:v>
                </c:pt>
                <c:pt idx="393">
                  <c:v>528.21</c:v>
                </c:pt>
                <c:pt idx="394">
                  <c:v>528.62</c:v>
                </c:pt>
                <c:pt idx="395">
                  <c:v>533.54999999999995</c:v>
                </c:pt>
                <c:pt idx="396">
                  <c:v>542.14</c:v>
                </c:pt>
                <c:pt idx="397">
                  <c:v>544.77</c:v>
                </c:pt>
                <c:pt idx="398">
                  <c:v>547.41999999999996</c:v>
                </c:pt>
                <c:pt idx="399">
                  <c:v>546.58000000000004</c:v>
                </c:pt>
                <c:pt idx="400">
                  <c:v>551.67999999999995</c:v>
                </c:pt>
                <c:pt idx="401">
                  <c:v>553.22</c:v>
                </c:pt>
                <c:pt idx="402">
                  <c:v>555.91</c:v>
                </c:pt>
                <c:pt idx="403">
                  <c:v>558.77</c:v>
                </c:pt>
                <c:pt idx="404">
                  <c:v>558.98</c:v>
                </c:pt>
                <c:pt idx="405">
                  <c:v>554.24</c:v>
                </c:pt>
                <c:pt idx="406">
                  <c:v>555.67999999999995</c:v>
                </c:pt>
                <c:pt idx="407">
                  <c:v>554.65</c:v>
                </c:pt>
                <c:pt idx="408">
                  <c:v>546.44000000000005</c:v>
                </c:pt>
                <c:pt idx="409">
                  <c:v>545.42999999999995</c:v>
                </c:pt>
                <c:pt idx="410">
                  <c:v>545.63</c:v>
                </c:pt>
                <c:pt idx="411">
                  <c:v>544.62</c:v>
                </c:pt>
                <c:pt idx="412">
                  <c:v>546.03</c:v>
                </c:pt>
                <c:pt idx="413">
                  <c:v>550.03</c:v>
                </c:pt>
                <c:pt idx="414">
                  <c:v>555.13</c:v>
                </c:pt>
                <c:pt idx="415">
                  <c:v>562.85</c:v>
                </c:pt>
                <c:pt idx="416">
                  <c:v>559.32000000000005</c:v>
                </c:pt>
                <c:pt idx="417">
                  <c:v>558.45000000000005</c:v>
                </c:pt>
                <c:pt idx="418">
                  <c:v>554.95000000000005</c:v>
                </c:pt>
                <c:pt idx="419">
                  <c:v>553.92999999999995</c:v>
                </c:pt>
                <c:pt idx="420">
                  <c:v>557.82000000000005</c:v>
                </c:pt>
                <c:pt idx="421">
                  <c:v>562.99</c:v>
                </c:pt>
                <c:pt idx="422">
                  <c:v>562.04999999999995</c:v>
                </c:pt>
                <c:pt idx="423">
                  <c:v>571.14</c:v>
                </c:pt>
                <c:pt idx="424">
                  <c:v>571.36</c:v>
                </c:pt>
                <c:pt idx="425">
                  <c:v>574.12</c:v>
                </c:pt>
                <c:pt idx="426">
                  <c:v>574.53</c:v>
                </c:pt>
                <c:pt idx="427">
                  <c:v>577.29999999999995</c:v>
                </c:pt>
                <c:pt idx="428">
                  <c:v>577.52</c:v>
                </c:pt>
                <c:pt idx="429">
                  <c:v>576.47</c:v>
                </c:pt>
                <c:pt idx="430">
                  <c:v>574.12</c:v>
                </c:pt>
                <c:pt idx="431">
                  <c:v>574.53</c:v>
                </c:pt>
                <c:pt idx="432">
                  <c:v>574.75</c:v>
                </c:pt>
                <c:pt idx="433">
                  <c:v>576.24</c:v>
                </c:pt>
                <c:pt idx="434">
                  <c:v>576.46</c:v>
                </c:pt>
                <c:pt idx="435">
                  <c:v>581.80999999999995</c:v>
                </c:pt>
                <c:pt idx="436">
                  <c:v>578.37</c:v>
                </c:pt>
                <c:pt idx="437">
                  <c:v>577.30999999999995</c:v>
                </c:pt>
                <c:pt idx="438">
                  <c:v>573.71</c:v>
                </c:pt>
                <c:pt idx="439">
                  <c:v>575.21</c:v>
                </c:pt>
                <c:pt idx="440">
                  <c:v>580.66999999999996</c:v>
                </c:pt>
                <c:pt idx="441">
                  <c:v>581.1</c:v>
                </c:pt>
                <c:pt idx="442">
                  <c:v>585.19000000000005</c:v>
                </c:pt>
                <c:pt idx="443">
                  <c:v>589.30999999999995</c:v>
                </c:pt>
                <c:pt idx="444">
                  <c:v>588.24</c:v>
                </c:pt>
                <c:pt idx="445">
                  <c:v>588.47</c:v>
                </c:pt>
                <c:pt idx="446">
                  <c:v>584.99</c:v>
                </c:pt>
                <c:pt idx="447">
                  <c:v>581.36</c:v>
                </c:pt>
                <c:pt idx="448">
                  <c:v>581.58000000000004</c:v>
                </c:pt>
                <c:pt idx="449">
                  <c:v>585.66</c:v>
                </c:pt>
                <c:pt idx="450">
                  <c:v>588.51</c:v>
                </c:pt>
                <c:pt idx="451">
                  <c:v>582.48</c:v>
                </c:pt>
                <c:pt idx="452">
                  <c:v>578.86</c:v>
                </c:pt>
                <c:pt idx="453">
                  <c:v>576.54</c:v>
                </c:pt>
                <c:pt idx="454">
                  <c:v>580.59</c:v>
                </c:pt>
                <c:pt idx="455">
                  <c:v>582.53</c:v>
                </c:pt>
                <c:pt idx="456">
                  <c:v>585.1</c:v>
                </c:pt>
                <c:pt idx="457">
                  <c:v>585.33000000000004</c:v>
                </c:pt>
                <c:pt idx="458">
                  <c:v>590.74</c:v>
                </c:pt>
                <c:pt idx="459">
                  <c:v>593.58000000000004</c:v>
                </c:pt>
                <c:pt idx="460">
                  <c:v>583.42999999999995</c:v>
                </c:pt>
                <c:pt idx="461">
                  <c:v>588.88</c:v>
                </c:pt>
                <c:pt idx="462">
                  <c:v>590.41</c:v>
                </c:pt>
                <c:pt idx="463">
                  <c:v>586.74</c:v>
                </c:pt>
                <c:pt idx="464">
                  <c:v>589.54999999999995</c:v>
                </c:pt>
                <c:pt idx="465">
                  <c:v>589.78</c:v>
                </c:pt>
                <c:pt idx="466">
                  <c:v>588.91</c:v>
                </c:pt>
                <c:pt idx="467">
                  <c:v>590.44000000000005</c:v>
                </c:pt>
                <c:pt idx="468">
                  <c:v>593.29</c:v>
                </c:pt>
                <c:pt idx="469">
                  <c:v>590.92999999999995</c:v>
                </c:pt>
                <c:pt idx="470">
                  <c:v>595.08000000000004</c:v>
                </c:pt>
                <c:pt idx="471">
                  <c:v>596.86</c:v>
                </c:pt>
                <c:pt idx="472">
                  <c:v>605.04</c:v>
                </c:pt>
                <c:pt idx="473">
                  <c:v>601.29999999999995</c:v>
                </c:pt>
                <c:pt idx="474">
                  <c:v>601.5</c:v>
                </c:pt>
                <c:pt idx="475">
                  <c:v>601.74</c:v>
                </c:pt>
                <c:pt idx="476">
                  <c:v>603.53</c:v>
                </c:pt>
                <c:pt idx="477">
                  <c:v>603.76</c:v>
                </c:pt>
                <c:pt idx="478">
                  <c:v>601.35</c:v>
                </c:pt>
                <c:pt idx="479">
                  <c:v>595.02</c:v>
                </c:pt>
                <c:pt idx="480">
                  <c:v>592.65</c:v>
                </c:pt>
                <c:pt idx="481">
                  <c:v>584.07000000000005</c:v>
                </c:pt>
                <c:pt idx="482">
                  <c:v>584.30999999999995</c:v>
                </c:pt>
                <c:pt idx="483">
                  <c:v>583.26</c:v>
                </c:pt>
                <c:pt idx="484">
                  <c:v>586.05999999999995</c:v>
                </c:pt>
                <c:pt idx="485">
                  <c:v>590.16999999999996</c:v>
                </c:pt>
                <c:pt idx="486">
                  <c:v>595.77</c:v>
                </c:pt>
                <c:pt idx="487">
                  <c:v>599.94000000000005</c:v>
                </c:pt>
                <c:pt idx="488">
                  <c:v>602.80999999999995</c:v>
                </c:pt>
                <c:pt idx="489">
                  <c:v>608.36</c:v>
                </c:pt>
                <c:pt idx="490">
                  <c:v>608.59</c:v>
                </c:pt>
                <c:pt idx="491">
                  <c:v>614.61</c:v>
                </c:pt>
                <c:pt idx="492">
                  <c:v>618.83000000000004</c:v>
                </c:pt>
                <c:pt idx="493">
                  <c:v>620.41999999999996</c:v>
                </c:pt>
                <c:pt idx="494">
                  <c:v>620.84</c:v>
                </c:pt>
                <c:pt idx="495">
                  <c:v>616.99</c:v>
                </c:pt>
                <c:pt idx="496">
                  <c:v>614.52</c:v>
                </c:pt>
                <c:pt idx="497">
                  <c:v>618.79999999999995</c:v>
                </c:pt>
                <c:pt idx="498">
                  <c:v>619.03</c:v>
                </c:pt>
                <c:pt idx="499">
                  <c:v>616.74</c:v>
                </c:pt>
                <c:pt idx="500">
                  <c:v>616.96</c:v>
                </c:pt>
                <c:pt idx="501">
                  <c:v>619.9</c:v>
                </c:pt>
                <c:pt idx="502">
                  <c:v>621.49</c:v>
                </c:pt>
                <c:pt idx="503">
                  <c:v>623.08000000000004</c:v>
                </c:pt>
                <c:pt idx="504">
                  <c:v>631.75</c:v>
                </c:pt>
                <c:pt idx="505">
                  <c:v>629.22</c:v>
                </c:pt>
                <c:pt idx="506">
                  <c:v>637.77</c:v>
                </c:pt>
                <c:pt idx="507">
                  <c:v>635.22</c:v>
                </c:pt>
                <c:pt idx="508">
                  <c:v>629.9</c:v>
                </c:pt>
                <c:pt idx="509">
                  <c:v>638.64</c:v>
                </c:pt>
                <c:pt idx="510">
                  <c:v>638.86</c:v>
                </c:pt>
                <c:pt idx="511">
                  <c:v>633.52</c:v>
                </c:pt>
                <c:pt idx="512">
                  <c:v>633.74</c:v>
                </c:pt>
                <c:pt idx="513">
                  <c:v>635.35</c:v>
                </c:pt>
                <c:pt idx="514">
                  <c:v>635.58000000000004</c:v>
                </c:pt>
                <c:pt idx="515">
                  <c:v>637.17999999999995</c:v>
                </c:pt>
                <c:pt idx="516">
                  <c:v>636</c:v>
                </c:pt>
                <c:pt idx="517">
                  <c:v>640.39</c:v>
                </c:pt>
                <c:pt idx="518">
                  <c:v>643.41</c:v>
                </c:pt>
                <c:pt idx="519">
                  <c:v>643.77</c:v>
                </c:pt>
                <c:pt idx="520">
                  <c:v>642.58000000000004</c:v>
                </c:pt>
                <c:pt idx="521">
                  <c:v>639.98</c:v>
                </c:pt>
                <c:pt idx="522">
                  <c:v>634.62</c:v>
                </c:pt>
                <c:pt idx="523">
                  <c:v>632.86</c:v>
                </c:pt>
                <c:pt idx="524">
                  <c:v>634.41999999999996</c:v>
                </c:pt>
                <c:pt idx="525">
                  <c:v>640.16</c:v>
                </c:pt>
                <c:pt idx="526">
                  <c:v>653.04999999999995</c:v>
                </c:pt>
                <c:pt idx="527">
                  <c:v>658.96</c:v>
                </c:pt>
                <c:pt idx="528">
                  <c:v>663.64</c:v>
                </c:pt>
                <c:pt idx="529">
                  <c:v>666.81</c:v>
                </c:pt>
                <c:pt idx="530">
                  <c:v>669.99</c:v>
                </c:pt>
                <c:pt idx="531">
                  <c:v>674.65</c:v>
                </c:pt>
                <c:pt idx="532">
                  <c:v>677.87</c:v>
                </c:pt>
                <c:pt idx="533">
                  <c:v>690.35</c:v>
                </c:pt>
                <c:pt idx="534">
                  <c:v>693.64</c:v>
                </c:pt>
                <c:pt idx="535">
                  <c:v>695.42</c:v>
                </c:pt>
                <c:pt idx="536">
                  <c:v>708.09</c:v>
                </c:pt>
                <c:pt idx="537">
                  <c:v>716.16</c:v>
                </c:pt>
                <c:pt idx="538">
                  <c:v>718.3</c:v>
                </c:pt>
                <c:pt idx="539">
                  <c:v>720.3</c:v>
                </c:pt>
                <c:pt idx="540">
                  <c:v>715.86</c:v>
                </c:pt>
                <c:pt idx="541">
                  <c:v>736.81</c:v>
                </c:pt>
                <c:pt idx="542">
                  <c:v>739.01</c:v>
                </c:pt>
                <c:pt idx="543">
                  <c:v>777.53</c:v>
                </c:pt>
                <c:pt idx="544">
                  <c:v>821.74</c:v>
                </c:pt>
                <c:pt idx="545">
                  <c:v>797.39</c:v>
                </c:pt>
                <c:pt idx="546">
                  <c:v>753.48</c:v>
                </c:pt>
                <c:pt idx="547">
                  <c:v>800.1</c:v>
                </c:pt>
                <c:pt idx="548">
                  <c:v>783.03</c:v>
                </c:pt>
                <c:pt idx="549">
                  <c:v>783.29</c:v>
                </c:pt>
                <c:pt idx="550">
                  <c:v>785.26</c:v>
                </c:pt>
                <c:pt idx="551">
                  <c:v>788.96</c:v>
                </c:pt>
                <c:pt idx="552">
                  <c:v>806.96</c:v>
                </c:pt>
                <c:pt idx="553">
                  <c:v>817.92</c:v>
                </c:pt>
                <c:pt idx="554">
                  <c:v>805.7</c:v>
                </c:pt>
                <c:pt idx="555">
                  <c:v>757.93</c:v>
                </c:pt>
                <c:pt idx="556">
                  <c:v>771.56</c:v>
                </c:pt>
                <c:pt idx="557">
                  <c:v>753.65</c:v>
                </c:pt>
                <c:pt idx="558">
                  <c:v>767.2</c:v>
                </c:pt>
                <c:pt idx="559">
                  <c:v>775.88</c:v>
                </c:pt>
                <c:pt idx="560">
                  <c:v>779.52</c:v>
                </c:pt>
                <c:pt idx="561">
                  <c:v>772.97</c:v>
                </c:pt>
                <c:pt idx="562">
                  <c:v>770.05</c:v>
                </c:pt>
                <c:pt idx="563">
                  <c:v>747.09</c:v>
                </c:pt>
                <c:pt idx="564">
                  <c:v>713.89</c:v>
                </c:pt>
                <c:pt idx="565">
                  <c:v>704.63</c:v>
                </c:pt>
                <c:pt idx="566">
                  <c:v>717.39</c:v>
                </c:pt>
                <c:pt idx="567">
                  <c:v>739.84</c:v>
                </c:pt>
                <c:pt idx="568">
                  <c:v>714.71</c:v>
                </c:pt>
                <c:pt idx="569">
                  <c:v>714.93</c:v>
                </c:pt>
                <c:pt idx="570">
                  <c:v>716.71</c:v>
                </c:pt>
                <c:pt idx="571">
                  <c:v>720.12</c:v>
                </c:pt>
                <c:pt idx="572">
                  <c:v>698.71</c:v>
                </c:pt>
                <c:pt idx="573">
                  <c:v>698.89</c:v>
                </c:pt>
                <c:pt idx="574">
                  <c:v>705.18</c:v>
                </c:pt>
                <c:pt idx="575">
                  <c:v>709.97</c:v>
                </c:pt>
                <c:pt idx="576">
                  <c:v>722.52</c:v>
                </c:pt>
                <c:pt idx="577">
                  <c:v>724.26</c:v>
                </c:pt>
                <c:pt idx="578">
                  <c:v>740.35</c:v>
                </c:pt>
                <c:pt idx="579">
                  <c:v>740.52</c:v>
                </c:pt>
                <c:pt idx="580">
                  <c:v>735.87</c:v>
                </c:pt>
                <c:pt idx="581">
                  <c:v>726.56</c:v>
                </c:pt>
                <c:pt idx="582">
                  <c:v>729.89</c:v>
                </c:pt>
                <c:pt idx="583">
                  <c:v>736.43</c:v>
                </c:pt>
                <c:pt idx="584">
                  <c:v>738.2</c:v>
                </c:pt>
                <c:pt idx="585">
                  <c:v>730.39</c:v>
                </c:pt>
                <c:pt idx="586">
                  <c:v>724.07</c:v>
                </c:pt>
                <c:pt idx="587">
                  <c:v>732.13</c:v>
                </c:pt>
                <c:pt idx="588">
                  <c:v>732.28</c:v>
                </c:pt>
                <c:pt idx="589">
                  <c:v>735.63</c:v>
                </c:pt>
                <c:pt idx="590">
                  <c:v>747.05</c:v>
                </c:pt>
                <c:pt idx="591">
                  <c:v>740.82</c:v>
                </c:pt>
                <c:pt idx="592">
                  <c:v>750.73</c:v>
                </c:pt>
                <c:pt idx="593">
                  <c:v>760.78</c:v>
                </c:pt>
                <c:pt idx="594">
                  <c:v>760.97</c:v>
                </c:pt>
                <c:pt idx="595">
                  <c:v>766.14</c:v>
                </c:pt>
                <c:pt idx="596">
                  <c:v>773.14</c:v>
                </c:pt>
                <c:pt idx="597">
                  <c:v>790.67</c:v>
                </c:pt>
                <c:pt idx="598">
                  <c:v>792.62</c:v>
                </c:pt>
                <c:pt idx="599">
                  <c:v>782.59</c:v>
                </c:pt>
                <c:pt idx="600">
                  <c:v>786.23</c:v>
                </c:pt>
                <c:pt idx="601">
                  <c:v>784.95</c:v>
                </c:pt>
                <c:pt idx="602">
                  <c:v>771.67</c:v>
                </c:pt>
                <c:pt idx="603">
                  <c:v>771.9</c:v>
                </c:pt>
                <c:pt idx="604">
                  <c:v>775.49</c:v>
                </c:pt>
                <c:pt idx="605">
                  <c:v>780.79</c:v>
                </c:pt>
                <c:pt idx="606">
                  <c:v>782.91</c:v>
                </c:pt>
                <c:pt idx="607">
                  <c:v>781.45</c:v>
                </c:pt>
                <c:pt idx="608">
                  <c:v>783.39</c:v>
                </c:pt>
                <c:pt idx="609">
                  <c:v>792.48</c:v>
                </c:pt>
                <c:pt idx="610">
                  <c:v>796.18</c:v>
                </c:pt>
                <c:pt idx="611">
                  <c:v>791.48</c:v>
                </c:pt>
                <c:pt idx="612">
                  <c:v>788.31</c:v>
                </c:pt>
                <c:pt idx="613">
                  <c:v>781.75</c:v>
                </c:pt>
                <c:pt idx="614">
                  <c:v>780.29</c:v>
                </c:pt>
                <c:pt idx="615">
                  <c:v>794.17</c:v>
                </c:pt>
                <c:pt idx="616">
                  <c:v>789.45</c:v>
                </c:pt>
                <c:pt idx="617">
                  <c:v>793.11</c:v>
                </c:pt>
                <c:pt idx="618">
                  <c:v>786.5</c:v>
                </c:pt>
                <c:pt idx="619">
                  <c:v>793.58</c:v>
                </c:pt>
                <c:pt idx="620">
                  <c:v>790.4</c:v>
                </c:pt>
                <c:pt idx="621">
                  <c:v>792.55</c:v>
                </c:pt>
                <c:pt idx="622">
                  <c:v>797.95</c:v>
                </c:pt>
                <c:pt idx="623">
                  <c:v>803.39</c:v>
                </c:pt>
                <c:pt idx="624">
                  <c:v>808.86</c:v>
                </c:pt>
                <c:pt idx="625">
                  <c:v>809.1</c:v>
                </c:pt>
                <c:pt idx="626">
                  <c:v>814.81</c:v>
                </c:pt>
                <c:pt idx="627">
                  <c:v>816.82</c:v>
                </c:pt>
                <c:pt idx="628">
                  <c:v>818.83</c:v>
                </c:pt>
                <c:pt idx="629">
                  <c:v>817.47</c:v>
                </c:pt>
                <c:pt idx="630">
                  <c:v>816.28</c:v>
                </c:pt>
                <c:pt idx="631">
                  <c:v>814.76</c:v>
                </c:pt>
                <c:pt idx="632">
                  <c:v>813.25</c:v>
                </c:pt>
                <c:pt idx="633">
                  <c:v>809.99</c:v>
                </c:pt>
                <c:pt idx="634">
                  <c:v>817.27</c:v>
                </c:pt>
                <c:pt idx="635">
                  <c:v>816.01</c:v>
                </c:pt>
                <c:pt idx="636">
                  <c:v>814.52</c:v>
                </c:pt>
                <c:pt idx="637">
                  <c:v>813.03</c:v>
                </c:pt>
                <c:pt idx="638">
                  <c:v>813.31</c:v>
                </c:pt>
                <c:pt idx="639">
                  <c:v>806.58</c:v>
                </c:pt>
                <c:pt idx="640">
                  <c:v>810.74</c:v>
                </c:pt>
                <c:pt idx="641">
                  <c:v>809.28</c:v>
                </c:pt>
                <c:pt idx="642">
                  <c:v>807.82</c:v>
                </c:pt>
                <c:pt idx="643">
                  <c:v>806.37</c:v>
                </c:pt>
                <c:pt idx="644">
                  <c:v>808.4</c:v>
                </c:pt>
                <c:pt idx="645">
                  <c:v>814.22</c:v>
                </c:pt>
                <c:pt idx="646">
                  <c:v>825.12</c:v>
                </c:pt>
                <c:pt idx="647">
                  <c:v>827.2</c:v>
                </c:pt>
                <c:pt idx="648">
                  <c:v>825.7</c:v>
                </c:pt>
                <c:pt idx="649">
                  <c:v>827.78</c:v>
                </c:pt>
                <c:pt idx="650">
                  <c:v>828.55</c:v>
                </c:pt>
                <c:pt idx="651">
                  <c:v>848.76</c:v>
                </c:pt>
                <c:pt idx="652">
                  <c:v>838.14</c:v>
                </c:pt>
                <c:pt idx="653">
                  <c:v>840.25</c:v>
                </c:pt>
                <c:pt idx="654">
                  <c:v>841.03</c:v>
                </c:pt>
                <c:pt idx="655">
                  <c:v>861.51</c:v>
                </c:pt>
                <c:pt idx="656">
                  <c:v>859.94</c:v>
                </c:pt>
                <c:pt idx="657">
                  <c:v>871.44</c:v>
                </c:pt>
                <c:pt idx="658">
                  <c:v>862.37</c:v>
                </c:pt>
                <c:pt idx="659">
                  <c:v>868.55</c:v>
                </c:pt>
                <c:pt idx="660">
                  <c:v>876.5</c:v>
                </c:pt>
                <c:pt idx="661">
                  <c:v>886.32</c:v>
                </c:pt>
                <c:pt idx="662">
                  <c:v>888.54</c:v>
                </c:pt>
                <c:pt idx="663">
                  <c:v>888.85</c:v>
                </c:pt>
                <c:pt idx="664">
                  <c:v>879.95</c:v>
                </c:pt>
                <c:pt idx="665">
                  <c:v>880.25</c:v>
                </c:pt>
                <c:pt idx="666">
                  <c:v>876.77</c:v>
                </c:pt>
                <c:pt idx="667">
                  <c:v>877.08</c:v>
                </c:pt>
                <c:pt idx="668">
                  <c:v>879.77</c:v>
                </c:pt>
                <c:pt idx="669">
                  <c:v>878.18</c:v>
                </c:pt>
                <c:pt idx="670">
                  <c:v>878.48</c:v>
                </c:pt>
                <c:pt idx="671">
                  <c:v>875.08</c:v>
                </c:pt>
                <c:pt idx="672">
                  <c:v>873.51</c:v>
                </c:pt>
                <c:pt idx="673">
                  <c:v>872.27</c:v>
                </c:pt>
                <c:pt idx="674">
                  <c:v>866.97</c:v>
                </c:pt>
                <c:pt idx="675">
                  <c:v>861.7</c:v>
                </c:pt>
                <c:pt idx="676">
                  <c:v>852.93</c:v>
                </c:pt>
                <c:pt idx="677">
                  <c:v>840.74</c:v>
                </c:pt>
                <c:pt idx="678">
                  <c:v>850.1</c:v>
                </c:pt>
                <c:pt idx="679">
                  <c:v>855.87</c:v>
                </c:pt>
                <c:pt idx="680">
                  <c:v>856.15</c:v>
                </c:pt>
                <c:pt idx="681">
                  <c:v>852.77</c:v>
                </c:pt>
                <c:pt idx="682">
                  <c:v>855.18</c:v>
                </c:pt>
                <c:pt idx="683">
                  <c:v>860.99</c:v>
                </c:pt>
                <c:pt idx="684">
                  <c:v>863.12</c:v>
                </c:pt>
                <c:pt idx="685">
                  <c:v>865.26</c:v>
                </c:pt>
                <c:pt idx="686">
                  <c:v>863.69</c:v>
                </c:pt>
                <c:pt idx="687">
                  <c:v>864.26</c:v>
                </c:pt>
                <c:pt idx="688">
                  <c:v>866.4</c:v>
                </c:pt>
                <c:pt idx="689">
                  <c:v>868.55</c:v>
                </c:pt>
                <c:pt idx="690">
                  <c:v>878.2</c:v>
                </c:pt>
                <c:pt idx="691">
                  <c:v>876.6</c:v>
                </c:pt>
                <c:pt idx="692">
                  <c:v>893.17</c:v>
                </c:pt>
                <c:pt idx="693">
                  <c:v>883.96</c:v>
                </c:pt>
                <c:pt idx="694">
                  <c:v>876.73</c:v>
                </c:pt>
                <c:pt idx="695">
                  <c:v>869.57</c:v>
                </c:pt>
                <c:pt idx="696">
                  <c:v>866.17</c:v>
                </c:pt>
                <c:pt idx="697">
                  <c:v>868.69</c:v>
                </c:pt>
                <c:pt idx="698">
                  <c:v>869.01</c:v>
                </c:pt>
                <c:pt idx="699">
                  <c:v>869.32</c:v>
                </c:pt>
                <c:pt idx="700">
                  <c:v>864.08</c:v>
                </c:pt>
                <c:pt idx="701">
                  <c:v>866.44</c:v>
                </c:pt>
                <c:pt idx="702">
                  <c:v>860.37</c:v>
                </c:pt>
                <c:pt idx="703">
                  <c:v>860.73</c:v>
                </c:pt>
                <c:pt idx="704">
                  <c:v>868.47</c:v>
                </c:pt>
                <c:pt idx="705">
                  <c:v>873.52</c:v>
                </c:pt>
                <c:pt idx="706">
                  <c:v>877.61</c:v>
                </c:pt>
                <c:pt idx="707">
                  <c:v>887.4</c:v>
                </c:pt>
                <c:pt idx="708">
                  <c:v>901.58</c:v>
                </c:pt>
                <c:pt idx="709">
                  <c:v>911.64</c:v>
                </c:pt>
                <c:pt idx="710">
                  <c:v>912</c:v>
                </c:pt>
                <c:pt idx="711">
                  <c:v>912.36</c:v>
                </c:pt>
                <c:pt idx="712">
                  <c:v>920.97</c:v>
                </c:pt>
                <c:pt idx="713">
                  <c:v>921.81</c:v>
                </c:pt>
                <c:pt idx="714">
                  <c:v>926.15</c:v>
                </c:pt>
                <c:pt idx="715">
                  <c:v>922.57</c:v>
                </c:pt>
                <c:pt idx="716">
                  <c:v>930.88</c:v>
                </c:pt>
                <c:pt idx="717">
                  <c:v>933.25</c:v>
                </c:pt>
                <c:pt idx="718">
                  <c:v>936.11</c:v>
                </c:pt>
                <c:pt idx="719">
                  <c:v>926.54</c:v>
                </c:pt>
                <c:pt idx="720">
                  <c:v>936.88</c:v>
                </c:pt>
                <c:pt idx="721">
                  <c:v>939.27</c:v>
                </c:pt>
                <c:pt idx="722">
                  <c:v>942.95</c:v>
                </c:pt>
                <c:pt idx="723">
                  <c:v>939.35</c:v>
                </c:pt>
                <c:pt idx="724">
                  <c:v>937.76</c:v>
                </c:pt>
                <c:pt idx="725">
                  <c:v>930.2</c:v>
                </c:pt>
                <c:pt idx="726">
                  <c:v>922.71</c:v>
                </c:pt>
                <c:pt idx="727">
                  <c:v>923.66</c:v>
                </c:pt>
                <c:pt idx="728">
                  <c:v>914.27</c:v>
                </c:pt>
                <c:pt idx="729">
                  <c:v>908.85</c:v>
                </c:pt>
                <c:pt idx="730">
                  <c:v>907.33</c:v>
                </c:pt>
                <c:pt idx="731">
                  <c:v>892.14</c:v>
                </c:pt>
                <c:pt idx="732">
                  <c:v>887.83</c:v>
                </c:pt>
                <c:pt idx="733">
                  <c:v>873.25</c:v>
                </c:pt>
                <c:pt idx="734">
                  <c:v>871.79</c:v>
                </c:pt>
                <c:pt idx="735">
                  <c:v>876.02</c:v>
                </c:pt>
                <c:pt idx="736">
                  <c:v>880.02</c:v>
                </c:pt>
                <c:pt idx="737">
                  <c:v>884.04</c:v>
                </c:pt>
                <c:pt idx="738">
                  <c:v>884.32</c:v>
                </c:pt>
                <c:pt idx="739">
                  <c:v>890.25</c:v>
                </c:pt>
                <c:pt idx="740">
                  <c:v>892.67</c:v>
                </c:pt>
                <c:pt idx="741">
                  <c:v>891.33</c:v>
                </c:pt>
                <c:pt idx="742">
                  <c:v>899.24</c:v>
                </c:pt>
                <c:pt idx="743">
                  <c:v>905.29</c:v>
                </c:pt>
                <c:pt idx="744">
                  <c:v>907.52</c:v>
                </c:pt>
                <c:pt idx="745">
                  <c:v>908.13</c:v>
                </c:pt>
                <c:pt idx="746">
                  <c:v>906.51</c:v>
                </c:pt>
                <c:pt idx="747">
                  <c:v>914.54</c:v>
                </c:pt>
                <c:pt idx="748">
                  <c:v>924.62</c:v>
                </c:pt>
                <c:pt idx="749">
                  <c:v>922.96</c:v>
                </c:pt>
                <c:pt idx="750">
                  <c:v>922.57</c:v>
                </c:pt>
                <c:pt idx="751">
                  <c:v>913.17</c:v>
                </c:pt>
                <c:pt idx="752">
                  <c:v>913.51</c:v>
                </c:pt>
                <c:pt idx="753">
                  <c:v>902.31</c:v>
                </c:pt>
                <c:pt idx="754">
                  <c:v>891.25</c:v>
                </c:pt>
                <c:pt idx="755">
                  <c:v>889.96</c:v>
                </c:pt>
                <c:pt idx="756">
                  <c:v>895.93</c:v>
                </c:pt>
                <c:pt idx="757">
                  <c:v>896.23</c:v>
                </c:pt>
                <c:pt idx="758">
                  <c:v>898.43</c:v>
                </c:pt>
                <c:pt idx="759">
                  <c:v>898.73</c:v>
                </c:pt>
                <c:pt idx="760">
                  <c:v>880.51</c:v>
                </c:pt>
                <c:pt idx="761">
                  <c:v>867.81</c:v>
                </c:pt>
                <c:pt idx="762">
                  <c:v>868.1</c:v>
                </c:pt>
                <c:pt idx="763">
                  <c:v>868.39</c:v>
                </c:pt>
                <c:pt idx="764">
                  <c:v>869.1</c:v>
                </c:pt>
                <c:pt idx="765">
                  <c:v>851.24</c:v>
                </c:pt>
                <c:pt idx="766">
                  <c:v>835.53</c:v>
                </c:pt>
                <c:pt idx="767">
                  <c:v>828.8</c:v>
                </c:pt>
                <c:pt idx="768">
                  <c:v>808.42</c:v>
                </c:pt>
                <c:pt idx="769">
                  <c:v>812.36</c:v>
                </c:pt>
                <c:pt idx="770">
                  <c:v>836.94</c:v>
                </c:pt>
                <c:pt idx="771">
                  <c:v>840.75</c:v>
                </c:pt>
                <c:pt idx="772">
                  <c:v>844.37</c:v>
                </c:pt>
                <c:pt idx="773">
                  <c:v>848.21</c:v>
                </c:pt>
                <c:pt idx="774">
                  <c:v>843.4</c:v>
                </c:pt>
                <c:pt idx="775">
                  <c:v>840.14</c:v>
                </c:pt>
                <c:pt idx="776">
                  <c:v>835.13</c:v>
                </c:pt>
                <c:pt idx="777">
                  <c:v>835.41</c:v>
                </c:pt>
                <c:pt idx="778">
                  <c:v>835.68</c:v>
                </c:pt>
                <c:pt idx="779">
                  <c:v>852.18</c:v>
                </c:pt>
                <c:pt idx="780">
                  <c:v>857.92</c:v>
                </c:pt>
                <c:pt idx="781">
                  <c:v>860.02</c:v>
                </c:pt>
                <c:pt idx="782">
                  <c:v>860.31</c:v>
                </c:pt>
                <c:pt idx="783">
                  <c:v>856.98</c:v>
                </c:pt>
                <c:pt idx="784">
                  <c:v>848.58</c:v>
                </c:pt>
                <c:pt idx="785">
                  <c:v>850.66</c:v>
                </c:pt>
                <c:pt idx="786">
                  <c:v>854.66</c:v>
                </c:pt>
                <c:pt idx="787">
                  <c:v>858.55</c:v>
                </c:pt>
                <c:pt idx="788">
                  <c:v>877.35</c:v>
                </c:pt>
                <c:pt idx="789">
                  <c:v>872.13</c:v>
                </c:pt>
                <c:pt idx="790">
                  <c:v>876.09</c:v>
                </c:pt>
                <c:pt idx="791">
                  <c:v>876.87</c:v>
                </c:pt>
                <c:pt idx="792">
                  <c:v>879.03</c:v>
                </c:pt>
                <c:pt idx="793">
                  <c:v>874.14</c:v>
                </c:pt>
                <c:pt idx="794">
                  <c:v>863.51</c:v>
                </c:pt>
                <c:pt idx="795">
                  <c:v>867.45</c:v>
                </c:pt>
                <c:pt idx="796">
                  <c:v>851.48</c:v>
                </c:pt>
                <c:pt idx="797">
                  <c:v>858.9</c:v>
                </c:pt>
                <c:pt idx="798">
                  <c:v>866.57</c:v>
                </c:pt>
                <c:pt idx="799">
                  <c:v>857.78</c:v>
                </c:pt>
                <c:pt idx="800">
                  <c:v>849.08</c:v>
                </c:pt>
                <c:pt idx="801">
                  <c:v>851.11</c:v>
                </c:pt>
                <c:pt idx="802">
                  <c:v>842.59</c:v>
                </c:pt>
                <c:pt idx="803">
                  <c:v>837.78</c:v>
                </c:pt>
                <c:pt idx="804">
                  <c:v>820.7</c:v>
                </c:pt>
                <c:pt idx="805">
                  <c:v>810.73</c:v>
                </c:pt>
                <c:pt idx="806">
                  <c:v>779.58</c:v>
                </c:pt>
                <c:pt idx="807">
                  <c:v>791.48</c:v>
                </c:pt>
                <c:pt idx="808">
                  <c:v>768.98</c:v>
                </c:pt>
                <c:pt idx="809">
                  <c:v>767.62</c:v>
                </c:pt>
                <c:pt idx="810">
                  <c:v>819.1</c:v>
                </c:pt>
                <c:pt idx="811">
                  <c:v>790.83</c:v>
                </c:pt>
                <c:pt idx="812">
                  <c:v>770.09</c:v>
                </c:pt>
                <c:pt idx="813">
                  <c:v>773.54</c:v>
                </c:pt>
                <c:pt idx="814">
                  <c:v>662.42</c:v>
                </c:pt>
                <c:pt idx="815">
                  <c:v>699.23</c:v>
                </c:pt>
                <c:pt idx="816">
                  <c:v>683.74</c:v>
                </c:pt>
                <c:pt idx="817">
                  <c:v>721.94</c:v>
                </c:pt>
                <c:pt idx="818">
                  <c:v>717.71</c:v>
                </c:pt>
                <c:pt idx="819">
                  <c:v>688.85</c:v>
                </c:pt>
                <c:pt idx="820">
                  <c:v>686.25</c:v>
                </c:pt>
                <c:pt idx="821">
                  <c:v>657.37</c:v>
                </c:pt>
                <c:pt idx="822">
                  <c:v>708.5</c:v>
                </c:pt>
                <c:pt idx="823">
                  <c:v>685.6</c:v>
                </c:pt>
                <c:pt idx="824">
                  <c:v>708.87</c:v>
                </c:pt>
                <c:pt idx="825">
                  <c:v>712.03</c:v>
                </c:pt>
                <c:pt idx="826">
                  <c:v>721.15</c:v>
                </c:pt>
                <c:pt idx="827">
                  <c:v>730.54</c:v>
                </c:pt>
                <c:pt idx="828">
                  <c:v>707</c:v>
                </c:pt>
                <c:pt idx="829">
                  <c:v>713.09</c:v>
                </c:pt>
                <c:pt idx="830">
                  <c:v>719.24</c:v>
                </c:pt>
                <c:pt idx="831">
                  <c:v>715.02</c:v>
                </c:pt>
                <c:pt idx="832">
                  <c:v>690.44</c:v>
                </c:pt>
                <c:pt idx="833">
                  <c:v>690.86</c:v>
                </c:pt>
                <c:pt idx="834">
                  <c:v>696.79</c:v>
                </c:pt>
                <c:pt idx="835">
                  <c:v>691.28</c:v>
                </c:pt>
                <c:pt idx="836">
                  <c:v>683.12</c:v>
                </c:pt>
                <c:pt idx="837">
                  <c:v>681.9</c:v>
                </c:pt>
                <c:pt idx="838">
                  <c:v>696.26</c:v>
                </c:pt>
                <c:pt idx="839">
                  <c:v>702.2</c:v>
                </c:pt>
                <c:pt idx="840">
                  <c:v>717</c:v>
                </c:pt>
                <c:pt idx="841">
                  <c:v>726.17</c:v>
                </c:pt>
                <c:pt idx="842">
                  <c:v>741.3</c:v>
                </c:pt>
                <c:pt idx="843">
                  <c:v>741.46</c:v>
                </c:pt>
                <c:pt idx="844">
                  <c:v>757.09</c:v>
                </c:pt>
                <c:pt idx="845">
                  <c:v>743.31</c:v>
                </c:pt>
                <c:pt idx="846">
                  <c:v>732.84</c:v>
                </c:pt>
                <c:pt idx="847">
                  <c:v>736.02</c:v>
                </c:pt>
                <c:pt idx="848">
                  <c:v>719.7</c:v>
                </c:pt>
                <c:pt idx="849">
                  <c:v>713.96</c:v>
                </c:pt>
                <c:pt idx="850">
                  <c:v>720.02</c:v>
                </c:pt>
                <c:pt idx="851">
                  <c:v>712.82</c:v>
                </c:pt>
                <c:pt idx="852">
                  <c:v>727.8</c:v>
                </c:pt>
                <c:pt idx="853">
                  <c:v>733.97</c:v>
                </c:pt>
                <c:pt idx="854">
                  <c:v>725.13</c:v>
                </c:pt>
                <c:pt idx="855">
                  <c:v>723.8</c:v>
                </c:pt>
                <c:pt idx="856">
                  <c:v>728.45</c:v>
                </c:pt>
                <c:pt idx="857">
                  <c:v>731.61</c:v>
                </c:pt>
                <c:pt idx="858">
                  <c:v>709.57</c:v>
                </c:pt>
                <c:pt idx="859">
                  <c:v>695.32</c:v>
                </c:pt>
                <c:pt idx="860">
                  <c:v>691.27</c:v>
                </c:pt>
                <c:pt idx="861">
                  <c:v>697.31</c:v>
                </c:pt>
                <c:pt idx="862">
                  <c:v>694.67</c:v>
                </c:pt>
                <c:pt idx="863">
                  <c:v>682.2</c:v>
                </c:pt>
                <c:pt idx="864">
                  <c:v>695.11</c:v>
                </c:pt>
                <c:pt idx="865">
                  <c:v>683.98</c:v>
                </c:pt>
                <c:pt idx="866">
                  <c:v>699.89</c:v>
                </c:pt>
                <c:pt idx="867">
                  <c:v>704.41</c:v>
                </c:pt>
                <c:pt idx="868">
                  <c:v>700.31</c:v>
                </c:pt>
                <c:pt idx="869">
                  <c:v>699.09</c:v>
                </c:pt>
                <c:pt idx="870">
                  <c:v>696.44</c:v>
                </c:pt>
                <c:pt idx="871">
                  <c:v>681.28</c:v>
                </c:pt>
                <c:pt idx="872">
                  <c:v>681.49</c:v>
                </c:pt>
                <c:pt idx="873">
                  <c:v>681.69</c:v>
                </c:pt>
                <c:pt idx="874">
                  <c:v>680.51</c:v>
                </c:pt>
                <c:pt idx="875">
                  <c:v>677.95</c:v>
                </c:pt>
                <c:pt idx="876">
                  <c:v>675.4</c:v>
                </c:pt>
                <c:pt idx="877">
                  <c:v>678.37</c:v>
                </c:pt>
                <c:pt idx="878">
                  <c:v>681.35</c:v>
                </c:pt>
                <c:pt idx="879">
                  <c:v>681.55</c:v>
                </c:pt>
                <c:pt idx="880">
                  <c:v>678.98</c:v>
                </c:pt>
                <c:pt idx="881">
                  <c:v>676.57</c:v>
                </c:pt>
                <c:pt idx="882">
                  <c:v>675.43</c:v>
                </c:pt>
                <c:pt idx="883">
                  <c:v>677.06</c:v>
                </c:pt>
                <c:pt idx="884">
                  <c:v>674.55</c:v>
                </c:pt>
                <c:pt idx="885">
                  <c:v>708.64</c:v>
                </c:pt>
                <c:pt idx="886">
                  <c:v>703.32</c:v>
                </c:pt>
                <c:pt idx="887">
                  <c:v>703.42</c:v>
                </c:pt>
                <c:pt idx="888">
                  <c:v>696.52</c:v>
                </c:pt>
                <c:pt idx="889">
                  <c:v>693.92</c:v>
                </c:pt>
                <c:pt idx="890">
                  <c:v>684.32</c:v>
                </c:pt>
                <c:pt idx="891">
                  <c:v>675.02</c:v>
                </c:pt>
                <c:pt idx="892">
                  <c:v>672.51</c:v>
                </c:pt>
                <c:pt idx="893">
                  <c:v>661.89</c:v>
                </c:pt>
                <c:pt idx="894">
                  <c:v>659.43</c:v>
                </c:pt>
                <c:pt idx="895">
                  <c:v>665.04</c:v>
                </c:pt>
                <c:pt idx="896">
                  <c:v>662.72</c:v>
                </c:pt>
                <c:pt idx="897">
                  <c:v>662.95</c:v>
                </c:pt>
                <c:pt idx="898">
                  <c:v>664.52</c:v>
                </c:pt>
                <c:pt idx="899">
                  <c:v>668.87</c:v>
                </c:pt>
                <c:pt idx="900">
                  <c:v>671.82</c:v>
                </c:pt>
                <c:pt idx="901">
                  <c:v>672.21</c:v>
                </c:pt>
                <c:pt idx="902">
                  <c:v>669.72</c:v>
                </c:pt>
                <c:pt idx="903">
                  <c:v>671.35</c:v>
                </c:pt>
                <c:pt idx="904">
                  <c:v>671.63</c:v>
                </c:pt>
                <c:pt idx="905">
                  <c:v>671.91</c:v>
                </c:pt>
                <c:pt idx="906">
                  <c:v>673.79</c:v>
                </c:pt>
                <c:pt idx="907">
                  <c:v>670.02</c:v>
                </c:pt>
                <c:pt idx="908">
                  <c:v>664.88</c:v>
                </c:pt>
                <c:pt idx="909">
                  <c:v>667.86</c:v>
                </c:pt>
                <c:pt idx="910">
                  <c:v>673.58</c:v>
                </c:pt>
                <c:pt idx="911">
                  <c:v>671.39</c:v>
                </c:pt>
                <c:pt idx="912">
                  <c:v>677.14</c:v>
                </c:pt>
                <c:pt idx="913">
                  <c:v>677.42</c:v>
                </c:pt>
                <c:pt idx="914">
                  <c:v>679.08</c:v>
                </c:pt>
                <c:pt idx="915">
                  <c:v>679.36</c:v>
                </c:pt>
                <c:pt idx="916">
                  <c:v>671.7</c:v>
                </c:pt>
                <c:pt idx="917">
                  <c:v>661.19</c:v>
                </c:pt>
                <c:pt idx="918">
                  <c:v>656.15</c:v>
                </c:pt>
                <c:pt idx="919">
                  <c:v>647.21</c:v>
                </c:pt>
                <c:pt idx="920">
                  <c:v>642.17999999999995</c:v>
                </c:pt>
                <c:pt idx="921">
                  <c:v>619.78</c:v>
                </c:pt>
                <c:pt idx="922">
                  <c:v>617.55999999999995</c:v>
                </c:pt>
                <c:pt idx="923">
                  <c:v>620.30999999999995</c:v>
                </c:pt>
                <c:pt idx="924">
                  <c:v>634.48</c:v>
                </c:pt>
                <c:pt idx="925">
                  <c:v>640.32000000000005</c:v>
                </c:pt>
                <c:pt idx="926">
                  <c:v>635.48</c:v>
                </c:pt>
                <c:pt idx="927">
                  <c:v>641.22</c:v>
                </c:pt>
                <c:pt idx="928">
                  <c:v>629.6</c:v>
                </c:pt>
                <c:pt idx="929">
                  <c:v>629.88</c:v>
                </c:pt>
                <c:pt idx="930">
                  <c:v>617.86</c:v>
                </c:pt>
                <c:pt idx="931">
                  <c:v>615.66</c:v>
                </c:pt>
                <c:pt idx="932">
                  <c:v>609.78</c:v>
                </c:pt>
                <c:pt idx="933">
                  <c:v>602.75</c:v>
                </c:pt>
                <c:pt idx="934">
                  <c:v>601.80999999999995</c:v>
                </c:pt>
                <c:pt idx="935">
                  <c:v>597.51</c:v>
                </c:pt>
                <c:pt idx="936">
                  <c:v>584.75</c:v>
                </c:pt>
                <c:pt idx="937">
                  <c:v>572.28</c:v>
                </c:pt>
                <c:pt idx="938">
                  <c:v>564.59</c:v>
                </c:pt>
                <c:pt idx="939">
                  <c:v>563.72</c:v>
                </c:pt>
                <c:pt idx="940">
                  <c:v>571.89</c:v>
                </c:pt>
                <c:pt idx="941">
                  <c:v>573.28</c:v>
                </c:pt>
                <c:pt idx="942">
                  <c:v>578.14</c:v>
                </c:pt>
                <c:pt idx="943">
                  <c:v>591.25</c:v>
                </c:pt>
                <c:pt idx="944">
                  <c:v>590.33000000000004</c:v>
                </c:pt>
                <c:pt idx="945">
                  <c:v>592.01</c:v>
                </c:pt>
                <c:pt idx="946">
                  <c:v>593.49</c:v>
                </c:pt>
                <c:pt idx="947">
                  <c:v>597.35</c:v>
                </c:pt>
                <c:pt idx="948">
                  <c:v>603.65</c:v>
                </c:pt>
                <c:pt idx="949">
                  <c:v>603.94000000000005</c:v>
                </c:pt>
                <c:pt idx="950">
                  <c:v>596.26</c:v>
                </c:pt>
                <c:pt idx="951">
                  <c:v>593.47</c:v>
                </c:pt>
                <c:pt idx="952">
                  <c:v>595.85</c:v>
                </c:pt>
                <c:pt idx="953">
                  <c:v>596.16</c:v>
                </c:pt>
                <c:pt idx="954">
                  <c:v>590.85</c:v>
                </c:pt>
                <c:pt idx="955">
                  <c:v>597.55999999999995</c:v>
                </c:pt>
                <c:pt idx="956">
                  <c:v>597.55999999999995</c:v>
                </c:pt>
                <c:pt idx="957">
                  <c:v>597.87</c:v>
                </c:pt>
                <c:pt idx="958">
                  <c:v>592.54999999999995</c:v>
                </c:pt>
                <c:pt idx="959">
                  <c:v>594.04999999999995</c:v>
                </c:pt>
                <c:pt idx="960">
                  <c:v>593.16999999999996</c:v>
                </c:pt>
                <c:pt idx="961">
                  <c:v>592.29999999999995</c:v>
                </c:pt>
                <c:pt idx="962">
                  <c:v>585.57000000000005</c:v>
                </c:pt>
                <c:pt idx="963">
                  <c:v>580.91999999999996</c:v>
                </c:pt>
                <c:pt idx="964">
                  <c:v>587.04999999999995</c:v>
                </c:pt>
                <c:pt idx="965">
                  <c:v>585.04</c:v>
                </c:pt>
                <c:pt idx="966">
                  <c:v>574.95000000000005</c:v>
                </c:pt>
                <c:pt idx="967">
                  <c:v>572.96</c:v>
                </c:pt>
                <c:pt idx="968">
                  <c:v>575.79999999999995</c:v>
                </c:pt>
                <c:pt idx="969">
                  <c:v>580.67999999999995</c:v>
                </c:pt>
                <c:pt idx="970">
                  <c:v>575.23</c:v>
                </c:pt>
                <c:pt idx="971">
                  <c:v>574.37</c:v>
                </c:pt>
                <c:pt idx="972">
                  <c:v>573.52</c:v>
                </c:pt>
                <c:pt idx="973">
                  <c:v>547.21</c:v>
                </c:pt>
                <c:pt idx="974">
                  <c:v>559.53</c:v>
                </c:pt>
                <c:pt idx="975">
                  <c:v>549.91</c:v>
                </c:pt>
                <c:pt idx="976">
                  <c:v>545.84</c:v>
                </c:pt>
                <c:pt idx="977">
                  <c:v>543.94000000000005</c:v>
                </c:pt>
                <c:pt idx="978">
                  <c:v>545.5</c:v>
                </c:pt>
                <c:pt idx="979">
                  <c:v>546.85</c:v>
                </c:pt>
                <c:pt idx="980">
                  <c:v>543.88</c:v>
                </c:pt>
                <c:pt idx="981">
                  <c:v>547.37</c:v>
                </c:pt>
                <c:pt idx="982">
                  <c:v>553.08000000000004</c:v>
                </c:pt>
                <c:pt idx="983">
                  <c:v>555.35</c:v>
                </c:pt>
                <c:pt idx="984">
                  <c:v>564.46</c:v>
                </c:pt>
                <c:pt idx="985">
                  <c:v>555.84</c:v>
                </c:pt>
                <c:pt idx="986">
                  <c:v>552.80999999999995</c:v>
                </c:pt>
                <c:pt idx="987">
                  <c:v>550.88</c:v>
                </c:pt>
                <c:pt idx="988">
                  <c:v>557.95000000000005</c:v>
                </c:pt>
                <c:pt idx="989">
                  <c:v>559.34</c:v>
                </c:pt>
                <c:pt idx="990">
                  <c:v>562.95000000000005</c:v>
                </c:pt>
                <c:pt idx="991">
                  <c:v>566.58000000000004</c:v>
                </c:pt>
                <c:pt idx="992">
                  <c:v>565.74</c:v>
                </c:pt>
                <c:pt idx="993">
                  <c:v>576.45000000000005</c:v>
                </c:pt>
                <c:pt idx="994">
                  <c:v>585.91</c:v>
                </c:pt>
                <c:pt idx="995">
                  <c:v>587.36</c:v>
                </c:pt>
                <c:pt idx="996">
                  <c:v>587.64</c:v>
                </c:pt>
                <c:pt idx="997">
                  <c:v>591.42999999999995</c:v>
                </c:pt>
                <c:pt idx="998">
                  <c:v>605.29</c:v>
                </c:pt>
                <c:pt idx="999">
                  <c:v>592.54999999999995</c:v>
                </c:pt>
                <c:pt idx="1000">
                  <c:v>591.66999999999996</c:v>
                </c:pt>
                <c:pt idx="1001">
                  <c:v>588.73</c:v>
                </c:pt>
                <c:pt idx="1002">
                  <c:v>579.79</c:v>
                </c:pt>
                <c:pt idx="1003">
                  <c:v>569.87</c:v>
                </c:pt>
                <c:pt idx="1004">
                  <c:v>563.71</c:v>
                </c:pt>
                <c:pt idx="1005">
                  <c:v>568.47</c:v>
                </c:pt>
                <c:pt idx="1006">
                  <c:v>570.16</c:v>
                </c:pt>
                <c:pt idx="1007">
                  <c:v>565.98</c:v>
                </c:pt>
                <c:pt idx="1008">
                  <c:v>564.04</c:v>
                </c:pt>
                <c:pt idx="1009">
                  <c:v>561.01</c:v>
                </c:pt>
                <c:pt idx="1010">
                  <c:v>552.54999999999995</c:v>
                </c:pt>
                <c:pt idx="1011">
                  <c:v>562.97</c:v>
                </c:pt>
                <c:pt idx="1012">
                  <c:v>564.52</c:v>
                </c:pt>
                <c:pt idx="1013">
                  <c:v>570.41</c:v>
                </c:pt>
                <c:pt idx="1014">
                  <c:v>579.77</c:v>
                </c:pt>
                <c:pt idx="1015">
                  <c:v>585.82000000000005</c:v>
                </c:pt>
                <c:pt idx="1016">
                  <c:v>596.94000000000005</c:v>
                </c:pt>
                <c:pt idx="1017">
                  <c:v>590.24</c:v>
                </c:pt>
                <c:pt idx="1018">
                  <c:v>589.39</c:v>
                </c:pt>
                <c:pt idx="1019">
                  <c:v>588.54999999999995</c:v>
                </c:pt>
                <c:pt idx="1020">
                  <c:v>591.17999999999995</c:v>
                </c:pt>
                <c:pt idx="1021">
                  <c:v>590.66</c:v>
                </c:pt>
                <c:pt idx="1022">
                  <c:v>593.29999999999995</c:v>
                </c:pt>
                <c:pt idx="1023">
                  <c:v>595.96</c:v>
                </c:pt>
                <c:pt idx="1024">
                  <c:v>601.39</c:v>
                </c:pt>
                <c:pt idx="1025">
                  <c:v>601.72</c:v>
                </c:pt>
                <c:pt idx="1026">
                  <c:v>601.23</c:v>
                </c:pt>
                <c:pt idx="1027">
                  <c:v>601.57000000000005</c:v>
                </c:pt>
                <c:pt idx="1028">
                  <c:v>600.70000000000005</c:v>
                </c:pt>
                <c:pt idx="1029">
                  <c:v>603.38</c:v>
                </c:pt>
                <c:pt idx="1030">
                  <c:v>605.51</c:v>
                </c:pt>
                <c:pt idx="1031">
                  <c:v>605.84</c:v>
                </c:pt>
                <c:pt idx="1032">
                  <c:v>610.94000000000005</c:v>
                </c:pt>
                <c:pt idx="1033">
                  <c:v>614.87</c:v>
                </c:pt>
                <c:pt idx="1034">
                  <c:v>619.16</c:v>
                </c:pt>
                <c:pt idx="1035">
                  <c:v>620.70000000000005</c:v>
                </c:pt>
                <c:pt idx="1036">
                  <c:v>616.16</c:v>
                </c:pt>
                <c:pt idx="1037">
                  <c:v>620.29</c:v>
                </c:pt>
                <c:pt idx="1038">
                  <c:v>627.05999999999995</c:v>
                </c:pt>
                <c:pt idx="1039">
                  <c:v>642.37</c:v>
                </c:pt>
                <c:pt idx="1040">
                  <c:v>642.69000000000005</c:v>
                </c:pt>
                <c:pt idx="1041">
                  <c:v>657.09</c:v>
                </c:pt>
                <c:pt idx="1042">
                  <c:v>667.86</c:v>
                </c:pt>
                <c:pt idx="1043">
                  <c:v>662.6</c:v>
                </c:pt>
                <c:pt idx="1044">
                  <c:v>660.3</c:v>
                </c:pt>
                <c:pt idx="1045">
                  <c:v>655.44</c:v>
                </c:pt>
                <c:pt idx="1046">
                  <c:v>657.04</c:v>
                </c:pt>
                <c:pt idx="1047">
                  <c:v>671.67</c:v>
                </c:pt>
                <c:pt idx="1048">
                  <c:v>665.57</c:v>
                </c:pt>
                <c:pt idx="1049">
                  <c:v>665.83</c:v>
                </c:pt>
                <c:pt idx="1050">
                  <c:v>668.72</c:v>
                </c:pt>
                <c:pt idx="1051">
                  <c:v>672.94</c:v>
                </c:pt>
                <c:pt idx="1052">
                  <c:v>686.58</c:v>
                </c:pt>
                <c:pt idx="1053">
                  <c:v>691.12</c:v>
                </c:pt>
                <c:pt idx="1054">
                  <c:v>687.32</c:v>
                </c:pt>
                <c:pt idx="1055">
                  <c:v>687.59</c:v>
                </c:pt>
                <c:pt idx="1056">
                  <c:v>679.8</c:v>
                </c:pt>
                <c:pt idx="1057">
                  <c:v>688.13</c:v>
                </c:pt>
                <c:pt idx="1058">
                  <c:v>699.53</c:v>
                </c:pt>
                <c:pt idx="1059">
                  <c:v>708.11</c:v>
                </c:pt>
                <c:pt idx="1060">
                  <c:v>691.86</c:v>
                </c:pt>
                <c:pt idx="1061">
                  <c:v>681.34</c:v>
                </c:pt>
                <c:pt idx="1062">
                  <c:v>680.27</c:v>
                </c:pt>
                <c:pt idx="1063">
                  <c:v>676.7</c:v>
                </c:pt>
                <c:pt idx="1064">
                  <c:v>702.69</c:v>
                </c:pt>
                <c:pt idx="1065">
                  <c:v>697.46</c:v>
                </c:pt>
                <c:pt idx="1066">
                  <c:v>693.9</c:v>
                </c:pt>
                <c:pt idx="1067">
                  <c:v>702.12</c:v>
                </c:pt>
                <c:pt idx="1068">
                  <c:v>702.58</c:v>
                </c:pt>
                <c:pt idx="1069">
                  <c:v>715.61</c:v>
                </c:pt>
                <c:pt idx="1070">
                  <c:v>694.85</c:v>
                </c:pt>
                <c:pt idx="1071">
                  <c:v>687.05</c:v>
                </c:pt>
                <c:pt idx="1072">
                  <c:v>690.46</c:v>
                </c:pt>
                <c:pt idx="1073">
                  <c:v>683.73</c:v>
                </c:pt>
                <c:pt idx="1074">
                  <c:v>685.33</c:v>
                </c:pt>
                <c:pt idx="1075">
                  <c:v>692.58</c:v>
                </c:pt>
                <c:pt idx="1076">
                  <c:v>693.94</c:v>
                </c:pt>
                <c:pt idx="1077">
                  <c:v>702.83</c:v>
                </c:pt>
                <c:pt idx="1078">
                  <c:v>689.2</c:v>
                </c:pt>
                <c:pt idx="1079">
                  <c:v>685.42</c:v>
                </c:pt>
                <c:pt idx="1080">
                  <c:v>691.06</c:v>
                </c:pt>
                <c:pt idx="1081">
                  <c:v>685.02</c:v>
                </c:pt>
                <c:pt idx="1082">
                  <c:v>690.39</c:v>
                </c:pt>
                <c:pt idx="1083">
                  <c:v>693.86</c:v>
                </c:pt>
                <c:pt idx="1084">
                  <c:v>696.7</c:v>
                </c:pt>
                <c:pt idx="1085">
                  <c:v>700.8</c:v>
                </c:pt>
                <c:pt idx="1086">
                  <c:v>701.06</c:v>
                </c:pt>
                <c:pt idx="1087">
                  <c:v>697.4</c:v>
                </c:pt>
                <c:pt idx="1088">
                  <c:v>697.66</c:v>
                </c:pt>
                <c:pt idx="1089">
                  <c:v>700.62</c:v>
                </c:pt>
                <c:pt idx="1090">
                  <c:v>696.75</c:v>
                </c:pt>
                <c:pt idx="1091">
                  <c:v>699.7</c:v>
                </c:pt>
                <c:pt idx="1092">
                  <c:v>695.95</c:v>
                </c:pt>
                <c:pt idx="1093">
                  <c:v>719.68</c:v>
                </c:pt>
                <c:pt idx="1094">
                  <c:v>732.69</c:v>
                </c:pt>
                <c:pt idx="1095">
                  <c:v>748.59</c:v>
                </c:pt>
                <c:pt idx="1096">
                  <c:v>735.71</c:v>
                </c:pt>
                <c:pt idx="1097">
                  <c:v>728.81</c:v>
                </c:pt>
                <c:pt idx="1098">
                  <c:v>733.29</c:v>
                </c:pt>
                <c:pt idx="1099">
                  <c:v>727.78</c:v>
                </c:pt>
                <c:pt idx="1100">
                  <c:v>720.9</c:v>
                </c:pt>
                <c:pt idx="1101">
                  <c:v>709.93</c:v>
                </c:pt>
                <c:pt idx="1102">
                  <c:v>701.92</c:v>
                </c:pt>
                <c:pt idx="1103">
                  <c:v>692.61</c:v>
                </c:pt>
                <c:pt idx="1104">
                  <c:v>705.06</c:v>
                </c:pt>
                <c:pt idx="1105">
                  <c:v>691.65</c:v>
                </c:pt>
                <c:pt idx="1106">
                  <c:v>712.36</c:v>
                </c:pt>
                <c:pt idx="1107">
                  <c:v>705.02</c:v>
                </c:pt>
                <c:pt idx="1108">
                  <c:v>713.48</c:v>
                </c:pt>
                <c:pt idx="1109">
                  <c:v>716.44</c:v>
                </c:pt>
                <c:pt idx="1110">
                  <c:v>712.44</c:v>
                </c:pt>
                <c:pt idx="1111">
                  <c:v>697.52</c:v>
                </c:pt>
                <c:pt idx="1112">
                  <c:v>711.55</c:v>
                </c:pt>
                <c:pt idx="1113">
                  <c:v>741.5</c:v>
                </c:pt>
                <c:pt idx="1114">
                  <c:v>754.86</c:v>
                </c:pt>
                <c:pt idx="1115">
                  <c:v>752.14</c:v>
                </c:pt>
                <c:pt idx="1116">
                  <c:v>745.1</c:v>
                </c:pt>
                <c:pt idx="1117">
                  <c:v>735.36</c:v>
                </c:pt>
                <c:pt idx="1118">
                  <c:v>751.52</c:v>
                </c:pt>
                <c:pt idx="1119">
                  <c:v>760.6</c:v>
                </c:pt>
                <c:pt idx="1120">
                  <c:v>769.79</c:v>
                </c:pt>
                <c:pt idx="1121">
                  <c:v>794.45</c:v>
                </c:pt>
                <c:pt idx="1122">
                  <c:v>796.36</c:v>
                </c:pt>
                <c:pt idx="1123">
                  <c:v>802.85</c:v>
                </c:pt>
                <c:pt idx="1124">
                  <c:v>809.39</c:v>
                </c:pt>
                <c:pt idx="1125">
                  <c:v>833.72</c:v>
                </c:pt>
                <c:pt idx="1126">
                  <c:v>825.84</c:v>
                </c:pt>
                <c:pt idx="1127">
                  <c:v>816.59</c:v>
                </c:pt>
                <c:pt idx="1128">
                  <c:v>813.64</c:v>
                </c:pt>
                <c:pt idx="1129">
                  <c:v>795.04</c:v>
                </c:pt>
                <c:pt idx="1130">
                  <c:v>775.39</c:v>
                </c:pt>
                <c:pt idx="1131">
                  <c:v>778.65</c:v>
                </c:pt>
                <c:pt idx="1132">
                  <c:v>782.05</c:v>
                </c:pt>
                <c:pt idx="1133">
                  <c:v>739.44</c:v>
                </c:pt>
                <c:pt idx="1134">
                  <c:v>739.71</c:v>
                </c:pt>
                <c:pt idx="1135">
                  <c:v>754.49</c:v>
                </c:pt>
                <c:pt idx="1136">
                  <c:v>754.77</c:v>
                </c:pt>
                <c:pt idx="1137">
                  <c:v>746.5</c:v>
                </c:pt>
                <c:pt idx="1138">
                  <c:v>751.26</c:v>
                </c:pt>
                <c:pt idx="1139">
                  <c:v>725.77</c:v>
                </c:pt>
                <c:pt idx="1140">
                  <c:v>731.7</c:v>
                </c:pt>
                <c:pt idx="1141">
                  <c:v>743.42</c:v>
                </c:pt>
                <c:pt idx="1142">
                  <c:v>739.63</c:v>
                </c:pt>
                <c:pt idx="1143">
                  <c:v>710.45</c:v>
                </c:pt>
                <c:pt idx="1144">
                  <c:v>691.76</c:v>
                </c:pt>
                <c:pt idx="1145">
                  <c:v>706.9</c:v>
                </c:pt>
                <c:pt idx="1146">
                  <c:v>700.38</c:v>
                </c:pt>
                <c:pt idx="1147">
                  <c:v>709.05</c:v>
                </c:pt>
                <c:pt idx="1148">
                  <c:v>775.39</c:v>
                </c:pt>
                <c:pt idx="1149">
                  <c:v>756.38</c:v>
                </c:pt>
                <c:pt idx="1150">
                  <c:v>775.09</c:v>
                </c:pt>
                <c:pt idx="1151">
                  <c:v>772.41</c:v>
                </c:pt>
                <c:pt idx="1152">
                  <c:v>780.55</c:v>
                </c:pt>
                <c:pt idx="1153">
                  <c:v>802.37</c:v>
                </c:pt>
                <c:pt idx="1154">
                  <c:v>801.14</c:v>
                </c:pt>
                <c:pt idx="1155">
                  <c:v>795.25</c:v>
                </c:pt>
                <c:pt idx="1156">
                  <c:v>757.96</c:v>
                </c:pt>
                <c:pt idx="1157">
                  <c:v>785.4</c:v>
                </c:pt>
                <c:pt idx="1158">
                  <c:v>796.43</c:v>
                </c:pt>
                <c:pt idx="1159">
                  <c:v>740.28</c:v>
                </c:pt>
                <c:pt idx="1160">
                  <c:v>739.09</c:v>
                </c:pt>
                <c:pt idx="1161">
                  <c:v>733.69</c:v>
                </c:pt>
                <c:pt idx="1162">
                  <c:v>721.57</c:v>
                </c:pt>
                <c:pt idx="1163">
                  <c:v>744.47</c:v>
                </c:pt>
                <c:pt idx="1164">
                  <c:v>712.47</c:v>
                </c:pt>
                <c:pt idx="1165">
                  <c:v>736.48</c:v>
                </c:pt>
                <c:pt idx="1166">
                  <c:v>738.19</c:v>
                </c:pt>
                <c:pt idx="1167">
                  <c:v>728.81</c:v>
                </c:pt>
                <c:pt idx="1168">
                  <c:v>743.28</c:v>
                </c:pt>
                <c:pt idx="1169">
                  <c:v>730.78</c:v>
                </c:pt>
                <c:pt idx="1170">
                  <c:v>715.76</c:v>
                </c:pt>
                <c:pt idx="1171">
                  <c:v>729.95</c:v>
                </c:pt>
                <c:pt idx="1172">
                  <c:v>710.7</c:v>
                </c:pt>
                <c:pt idx="1173">
                  <c:v>705.53</c:v>
                </c:pt>
                <c:pt idx="1174">
                  <c:v>713.98</c:v>
                </c:pt>
                <c:pt idx="1175">
                  <c:v>703.36</c:v>
                </c:pt>
                <c:pt idx="1176">
                  <c:v>695.58</c:v>
                </c:pt>
                <c:pt idx="1177">
                  <c:v>684.22</c:v>
                </c:pt>
                <c:pt idx="1178">
                  <c:v>688.47</c:v>
                </c:pt>
                <c:pt idx="1179">
                  <c:v>688.79</c:v>
                </c:pt>
                <c:pt idx="1180">
                  <c:v>697.38</c:v>
                </c:pt>
                <c:pt idx="1181">
                  <c:v>721.76</c:v>
                </c:pt>
                <c:pt idx="1182">
                  <c:v>722.31</c:v>
                </c:pt>
                <c:pt idx="1183">
                  <c:v>764.01</c:v>
                </c:pt>
                <c:pt idx="1184">
                  <c:v>765.8</c:v>
                </c:pt>
                <c:pt idx="1185">
                  <c:v>772.03</c:v>
                </c:pt>
                <c:pt idx="1186">
                  <c:v>781.31</c:v>
                </c:pt>
                <c:pt idx="1187">
                  <c:v>784.91</c:v>
                </c:pt>
                <c:pt idx="1188">
                  <c:v>777.71</c:v>
                </c:pt>
                <c:pt idx="1189">
                  <c:v>755.92</c:v>
                </c:pt>
                <c:pt idx="1190">
                  <c:v>733.36</c:v>
                </c:pt>
                <c:pt idx="1191">
                  <c:v>742.16</c:v>
                </c:pt>
                <c:pt idx="1192">
                  <c:v>739.77</c:v>
                </c:pt>
                <c:pt idx="1193">
                  <c:v>748.63</c:v>
                </c:pt>
                <c:pt idx="1194">
                  <c:v>743.21</c:v>
                </c:pt>
                <c:pt idx="1195">
                  <c:v>732.21</c:v>
                </c:pt>
                <c:pt idx="1196">
                  <c:v>720</c:v>
                </c:pt>
                <c:pt idx="1197">
                  <c:v>706.9</c:v>
                </c:pt>
                <c:pt idx="1198">
                  <c:v>700.53</c:v>
                </c:pt>
                <c:pt idx="1199">
                  <c:v>688.95</c:v>
                </c:pt>
                <c:pt idx="1200">
                  <c:v>690.61</c:v>
                </c:pt>
                <c:pt idx="1201">
                  <c:v>693.6</c:v>
                </c:pt>
                <c:pt idx="1202">
                  <c:v>703.64</c:v>
                </c:pt>
                <c:pt idx="1203">
                  <c:v>709.38</c:v>
                </c:pt>
                <c:pt idx="1204">
                  <c:v>718.45</c:v>
                </c:pt>
                <c:pt idx="1205">
                  <c:v>717.08</c:v>
                </c:pt>
                <c:pt idx="1206">
                  <c:v>717.8</c:v>
                </c:pt>
                <c:pt idx="1207">
                  <c:v>719.53</c:v>
                </c:pt>
                <c:pt idx="1208">
                  <c:v>719.78</c:v>
                </c:pt>
                <c:pt idx="1209">
                  <c:v>726.68</c:v>
                </c:pt>
                <c:pt idx="1210">
                  <c:v>726.68</c:v>
                </c:pt>
                <c:pt idx="1211">
                  <c:v>727.04</c:v>
                </c:pt>
                <c:pt idx="1212">
                  <c:v>731.57</c:v>
                </c:pt>
                <c:pt idx="1213">
                  <c:v>744.61</c:v>
                </c:pt>
                <c:pt idx="1214">
                  <c:v>742.14</c:v>
                </c:pt>
                <c:pt idx="1215">
                  <c:v>744.23</c:v>
                </c:pt>
                <c:pt idx="1216">
                  <c:v>757.5</c:v>
                </c:pt>
                <c:pt idx="1217">
                  <c:v>747.81</c:v>
                </c:pt>
                <c:pt idx="1218">
                  <c:v>751.03</c:v>
                </c:pt>
                <c:pt idx="1219">
                  <c:v>751.49</c:v>
                </c:pt>
                <c:pt idx="1220">
                  <c:v>753.93</c:v>
                </c:pt>
                <c:pt idx="1221">
                  <c:v>761.61</c:v>
                </c:pt>
                <c:pt idx="1222">
                  <c:v>756.28</c:v>
                </c:pt>
                <c:pt idx="1223">
                  <c:v>771.3</c:v>
                </c:pt>
                <c:pt idx="1224">
                  <c:v>773.23</c:v>
                </c:pt>
                <c:pt idx="1225">
                  <c:v>764</c:v>
                </c:pt>
                <c:pt idx="1226">
                  <c:v>779.47</c:v>
                </c:pt>
                <c:pt idx="1227">
                  <c:v>774.03</c:v>
                </c:pt>
                <c:pt idx="1228">
                  <c:v>773.04</c:v>
                </c:pt>
                <c:pt idx="1229">
                  <c:v>770.59</c:v>
                </c:pt>
                <c:pt idx="1230">
                  <c:v>774.63</c:v>
                </c:pt>
                <c:pt idx="1231">
                  <c:v>763.41</c:v>
                </c:pt>
                <c:pt idx="1232">
                  <c:v>752.36</c:v>
                </c:pt>
                <c:pt idx="1233">
                  <c:v>752.84</c:v>
                </c:pt>
                <c:pt idx="1234">
                  <c:v>741.95</c:v>
                </c:pt>
                <c:pt idx="1235">
                  <c:v>736</c:v>
                </c:pt>
                <c:pt idx="1236">
                  <c:v>721.27</c:v>
                </c:pt>
                <c:pt idx="1237">
                  <c:v>723.1</c:v>
                </c:pt>
                <c:pt idx="1238">
                  <c:v>722.2</c:v>
                </c:pt>
                <c:pt idx="1239">
                  <c:v>713.15</c:v>
                </c:pt>
                <c:pt idx="1240">
                  <c:v>724.21</c:v>
                </c:pt>
                <c:pt idx="1241">
                  <c:v>723.29</c:v>
                </c:pt>
                <c:pt idx="1242">
                  <c:v>719.63</c:v>
                </c:pt>
                <c:pt idx="1243">
                  <c:v>724.7</c:v>
                </c:pt>
                <c:pt idx="1244">
                  <c:v>726.52</c:v>
                </c:pt>
                <c:pt idx="1245">
                  <c:v>728.35</c:v>
                </c:pt>
                <c:pt idx="1246">
                  <c:v>722.08</c:v>
                </c:pt>
                <c:pt idx="1247">
                  <c:v>730.78</c:v>
                </c:pt>
                <c:pt idx="1248">
                  <c:v>733.18</c:v>
                </c:pt>
                <c:pt idx="1249">
                  <c:v>769.21</c:v>
                </c:pt>
                <c:pt idx="1250">
                  <c:v>746.71</c:v>
                </c:pt>
                <c:pt idx="1251">
                  <c:v>731.8</c:v>
                </c:pt>
                <c:pt idx="1252">
                  <c:v>736.43</c:v>
                </c:pt>
                <c:pt idx="1253">
                  <c:v>728.56</c:v>
                </c:pt>
                <c:pt idx="1254">
                  <c:v>712.73</c:v>
                </c:pt>
                <c:pt idx="1255">
                  <c:v>710.53</c:v>
                </c:pt>
                <c:pt idx="1256">
                  <c:v>712.37</c:v>
                </c:pt>
                <c:pt idx="1257">
                  <c:v>719.61</c:v>
                </c:pt>
                <c:pt idx="1258">
                  <c:v>699.33</c:v>
                </c:pt>
                <c:pt idx="1259">
                  <c:v>714.47</c:v>
                </c:pt>
                <c:pt idx="1260">
                  <c:v>713.63</c:v>
                </c:pt>
                <c:pt idx="1261">
                  <c:v>730.45</c:v>
                </c:pt>
                <c:pt idx="1262">
                  <c:v>730.96</c:v>
                </c:pt>
                <c:pt idx="1263">
                  <c:v>710.39</c:v>
                </c:pt>
                <c:pt idx="1264">
                  <c:v>717.65</c:v>
                </c:pt>
                <c:pt idx="1265">
                  <c:v>722.23</c:v>
                </c:pt>
                <c:pt idx="1266">
                  <c:v>721.37</c:v>
                </c:pt>
                <c:pt idx="1267">
                  <c:v>721.88</c:v>
                </c:pt>
                <c:pt idx="1268">
                  <c:v>723.04</c:v>
                </c:pt>
                <c:pt idx="1269">
                  <c:v>719.48</c:v>
                </c:pt>
                <c:pt idx="1270">
                  <c:v>724.06</c:v>
                </c:pt>
                <c:pt idx="1271">
                  <c:v>735.56</c:v>
                </c:pt>
                <c:pt idx="1272">
                  <c:v>751.07</c:v>
                </c:pt>
                <c:pt idx="1273">
                  <c:v>748.77</c:v>
                </c:pt>
                <c:pt idx="1274">
                  <c:v>753.54</c:v>
                </c:pt>
                <c:pt idx="1275">
                  <c:v>752.11</c:v>
                </c:pt>
                <c:pt idx="1276">
                  <c:v>774.17</c:v>
                </c:pt>
                <c:pt idx="1277">
                  <c:v>770.97</c:v>
                </c:pt>
                <c:pt idx="1278">
                  <c:v>777.31</c:v>
                </c:pt>
                <c:pt idx="1279">
                  <c:v>779.3</c:v>
                </c:pt>
                <c:pt idx="1280">
                  <c:v>795.98</c:v>
                </c:pt>
                <c:pt idx="1281">
                  <c:v>802.37</c:v>
                </c:pt>
                <c:pt idx="1282">
                  <c:v>801.57</c:v>
                </c:pt>
                <c:pt idx="1283">
                  <c:v>794.74</c:v>
                </c:pt>
                <c:pt idx="1284">
                  <c:v>787.67</c:v>
                </c:pt>
                <c:pt idx="1285">
                  <c:v>791.03</c:v>
                </c:pt>
                <c:pt idx="1286">
                  <c:v>785.86</c:v>
                </c:pt>
                <c:pt idx="1287">
                  <c:v>784.77</c:v>
                </c:pt>
                <c:pt idx="1288">
                  <c:v>795.55</c:v>
                </c:pt>
                <c:pt idx="1289">
                  <c:v>792.95</c:v>
                </c:pt>
                <c:pt idx="1290">
                  <c:v>801.41</c:v>
                </c:pt>
                <c:pt idx="1291">
                  <c:v>791.32</c:v>
                </c:pt>
                <c:pt idx="1292">
                  <c:v>790.21</c:v>
                </c:pt>
                <c:pt idx="1293">
                  <c:v>790.6</c:v>
                </c:pt>
                <c:pt idx="1294">
                  <c:v>792.47</c:v>
                </c:pt>
                <c:pt idx="1295">
                  <c:v>796.02</c:v>
                </c:pt>
                <c:pt idx="1296">
                  <c:v>811.5</c:v>
                </c:pt>
                <c:pt idx="1297">
                  <c:v>804.29</c:v>
                </c:pt>
                <c:pt idx="1298">
                  <c:v>800.15</c:v>
                </c:pt>
                <c:pt idx="1299">
                  <c:v>803.54</c:v>
                </c:pt>
                <c:pt idx="1300">
                  <c:v>830.25</c:v>
                </c:pt>
                <c:pt idx="1301">
                  <c:v>838.43</c:v>
                </c:pt>
                <c:pt idx="1302">
                  <c:v>827.8</c:v>
                </c:pt>
                <c:pt idx="1303">
                  <c:v>826.58</c:v>
                </c:pt>
                <c:pt idx="1304">
                  <c:v>847.36</c:v>
                </c:pt>
                <c:pt idx="1305">
                  <c:v>849.59</c:v>
                </c:pt>
                <c:pt idx="1306">
                  <c:v>854.8</c:v>
                </c:pt>
                <c:pt idx="1307">
                  <c:v>842.39</c:v>
                </c:pt>
                <c:pt idx="1308">
                  <c:v>836.42</c:v>
                </c:pt>
                <c:pt idx="1309">
                  <c:v>825.85</c:v>
                </c:pt>
                <c:pt idx="1310">
                  <c:v>837.41</c:v>
                </c:pt>
                <c:pt idx="1311">
                  <c:v>829.93</c:v>
                </c:pt>
                <c:pt idx="1312">
                  <c:v>828.72</c:v>
                </c:pt>
                <c:pt idx="1313">
                  <c:v>823.01</c:v>
                </c:pt>
                <c:pt idx="1314">
                  <c:v>823.65</c:v>
                </c:pt>
                <c:pt idx="1315">
                  <c:v>819.37</c:v>
                </c:pt>
                <c:pt idx="1316">
                  <c:v>830.53</c:v>
                </c:pt>
                <c:pt idx="1317">
                  <c:v>833.73</c:v>
                </c:pt>
                <c:pt idx="1318">
                  <c:v>824.8</c:v>
                </c:pt>
                <c:pt idx="1319">
                  <c:v>825.58</c:v>
                </c:pt>
                <c:pt idx="1320">
                  <c:v>832.15</c:v>
                </c:pt>
                <c:pt idx="1321">
                  <c:v>823.23</c:v>
                </c:pt>
                <c:pt idx="1322">
                  <c:v>826.68</c:v>
                </c:pt>
                <c:pt idx="1323">
                  <c:v>831.7</c:v>
                </c:pt>
                <c:pt idx="1324">
                  <c:v>829.3</c:v>
                </c:pt>
                <c:pt idx="1325">
                  <c:v>831.6</c:v>
                </c:pt>
                <c:pt idx="1326">
                  <c:v>833.57</c:v>
                </c:pt>
                <c:pt idx="1327">
                  <c:v>832.43</c:v>
                </c:pt>
                <c:pt idx="1328">
                  <c:v>832.84</c:v>
                </c:pt>
                <c:pt idx="1329">
                  <c:v>818.28</c:v>
                </c:pt>
                <c:pt idx="1330">
                  <c:v>821.75</c:v>
                </c:pt>
                <c:pt idx="1331">
                  <c:v>811.5</c:v>
                </c:pt>
                <c:pt idx="1332">
                  <c:v>808.88</c:v>
                </c:pt>
                <c:pt idx="1333">
                  <c:v>804.78</c:v>
                </c:pt>
                <c:pt idx="1334">
                  <c:v>808.62</c:v>
                </c:pt>
                <c:pt idx="1335">
                  <c:v>807.53</c:v>
                </c:pt>
                <c:pt idx="1336">
                  <c:v>800.45</c:v>
                </c:pt>
                <c:pt idx="1337">
                  <c:v>795.25</c:v>
                </c:pt>
                <c:pt idx="1338">
                  <c:v>787.9</c:v>
                </c:pt>
                <c:pt idx="1339">
                  <c:v>788.71</c:v>
                </c:pt>
                <c:pt idx="1340">
                  <c:v>786.18</c:v>
                </c:pt>
                <c:pt idx="1341">
                  <c:v>783.67</c:v>
                </c:pt>
                <c:pt idx="1342">
                  <c:v>781.09</c:v>
                </c:pt>
                <c:pt idx="1343">
                  <c:v>784.32</c:v>
                </c:pt>
                <c:pt idx="1344">
                  <c:v>786.36</c:v>
                </c:pt>
                <c:pt idx="1345">
                  <c:v>782.32</c:v>
                </c:pt>
                <c:pt idx="1346">
                  <c:v>785.55</c:v>
                </c:pt>
                <c:pt idx="1347">
                  <c:v>793.2</c:v>
                </c:pt>
                <c:pt idx="1348">
                  <c:v>764.83</c:v>
                </c:pt>
                <c:pt idx="1349">
                  <c:v>739.03</c:v>
                </c:pt>
                <c:pt idx="1350">
                  <c:v>744.85</c:v>
                </c:pt>
                <c:pt idx="1351">
                  <c:v>747.94</c:v>
                </c:pt>
                <c:pt idx="1352">
                  <c:v>748.28</c:v>
                </c:pt>
                <c:pt idx="1353">
                  <c:v>765.41</c:v>
                </c:pt>
                <c:pt idx="1354">
                  <c:v>747.86</c:v>
                </c:pt>
                <c:pt idx="1355">
                  <c:v>750.96</c:v>
                </c:pt>
                <c:pt idx="1356">
                  <c:v>736.2</c:v>
                </c:pt>
                <c:pt idx="1357">
                  <c:v>741.99</c:v>
                </c:pt>
                <c:pt idx="1358">
                  <c:v>728.76</c:v>
                </c:pt>
                <c:pt idx="1359">
                  <c:v>708.32</c:v>
                </c:pt>
                <c:pt idx="1360">
                  <c:v>700.88</c:v>
                </c:pt>
                <c:pt idx="1361">
                  <c:v>708.98</c:v>
                </c:pt>
                <c:pt idx="1362">
                  <c:v>710.62</c:v>
                </c:pt>
                <c:pt idx="1363">
                  <c:v>720.16</c:v>
                </c:pt>
                <c:pt idx="1364">
                  <c:v>721.96</c:v>
                </c:pt>
                <c:pt idx="1365">
                  <c:v>724.88</c:v>
                </c:pt>
                <c:pt idx="1366">
                  <c:v>730.5</c:v>
                </c:pt>
                <c:pt idx="1367">
                  <c:v>738.87</c:v>
                </c:pt>
                <c:pt idx="1368">
                  <c:v>729.67</c:v>
                </c:pt>
                <c:pt idx="1369">
                  <c:v>715.46</c:v>
                </c:pt>
                <c:pt idx="1370">
                  <c:v>683.51</c:v>
                </c:pt>
                <c:pt idx="1371">
                  <c:v>686.26</c:v>
                </c:pt>
                <c:pt idx="1372">
                  <c:v>686.5</c:v>
                </c:pt>
                <c:pt idx="1373">
                  <c:v>693.06</c:v>
                </c:pt>
                <c:pt idx="1374">
                  <c:v>689.6</c:v>
                </c:pt>
                <c:pt idx="1375">
                  <c:v>689.84</c:v>
                </c:pt>
                <c:pt idx="1376">
                  <c:v>682.55</c:v>
                </c:pt>
                <c:pt idx="1377">
                  <c:v>663.11</c:v>
                </c:pt>
                <c:pt idx="1378">
                  <c:v>641.91999999999996</c:v>
                </c:pt>
                <c:pt idx="1379">
                  <c:v>649.36</c:v>
                </c:pt>
                <c:pt idx="1380">
                  <c:v>643.70000000000005</c:v>
                </c:pt>
                <c:pt idx="1381">
                  <c:v>640.41999999999996</c:v>
                </c:pt>
                <c:pt idx="1382">
                  <c:v>633.64</c:v>
                </c:pt>
                <c:pt idx="1383">
                  <c:v>637.42999999999995</c:v>
                </c:pt>
                <c:pt idx="1384">
                  <c:v>643.49</c:v>
                </c:pt>
                <c:pt idx="1385">
                  <c:v>661.61</c:v>
                </c:pt>
                <c:pt idx="1386">
                  <c:v>663.1</c:v>
                </c:pt>
                <c:pt idx="1387">
                  <c:v>659.77</c:v>
                </c:pt>
                <c:pt idx="1388">
                  <c:v>668.72</c:v>
                </c:pt>
                <c:pt idx="1389">
                  <c:v>648.62</c:v>
                </c:pt>
                <c:pt idx="1390">
                  <c:v>632.6</c:v>
                </c:pt>
                <c:pt idx="1391">
                  <c:v>631.86</c:v>
                </c:pt>
                <c:pt idx="1392">
                  <c:v>611.84</c:v>
                </c:pt>
                <c:pt idx="1393">
                  <c:v>705.68</c:v>
                </c:pt>
                <c:pt idx="1394">
                  <c:v>689.45</c:v>
                </c:pt>
                <c:pt idx="1395">
                  <c:v>642.51</c:v>
                </c:pt>
                <c:pt idx="1396">
                  <c:v>671.47</c:v>
                </c:pt>
                <c:pt idx="1397">
                  <c:v>662.07</c:v>
                </c:pt>
                <c:pt idx="1398">
                  <c:v>663.8</c:v>
                </c:pt>
                <c:pt idx="1399">
                  <c:v>681.23</c:v>
                </c:pt>
                <c:pt idx="1400">
                  <c:v>676.59</c:v>
                </c:pt>
                <c:pt idx="1401">
                  <c:v>682</c:v>
                </c:pt>
                <c:pt idx="1402">
                  <c:v>666.38</c:v>
                </c:pt>
                <c:pt idx="1403">
                  <c:v>674.36</c:v>
                </c:pt>
                <c:pt idx="1404">
                  <c:v>662.53</c:v>
                </c:pt>
                <c:pt idx="1405">
                  <c:v>647.39</c:v>
                </c:pt>
                <c:pt idx="1406">
                  <c:v>658.38</c:v>
                </c:pt>
                <c:pt idx="1407">
                  <c:v>660.24</c:v>
                </c:pt>
                <c:pt idx="1408">
                  <c:v>657</c:v>
                </c:pt>
                <c:pt idx="1409">
                  <c:v>653.78</c:v>
                </c:pt>
                <c:pt idx="1410">
                  <c:v>658.88</c:v>
                </c:pt>
                <c:pt idx="1411">
                  <c:v>660.5</c:v>
                </c:pt>
                <c:pt idx="1412">
                  <c:v>672.06</c:v>
                </c:pt>
                <c:pt idx="1413">
                  <c:v>669.99</c:v>
                </c:pt>
                <c:pt idx="1414">
                  <c:v>682.61</c:v>
                </c:pt>
                <c:pt idx="1415">
                  <c:v>691.7</c:v>
                </c:pt>
                <c:pt idx="1416">
                  <c:v>694.58</c:v>
                </c:pt>
                <c:pt idx="1417">
                  <c:v>687.94</c:v>
                </c:pt>
                <c:pt idx="1418">
                  <c:v>692.06</c:v>
                </c:pt>
                <c:pt idx="1419">
                  <c:v>715.42</c:v>
                </c:pt>
                <c:pt idx="1420">
                  <c:v>731.56</c:v>
                </c:pt>
                <c:pt idx="1421">
                  <c:v>729.89</c:v>
                </c:pt>
                <c:pt idx="1422">
                  <c:v>722.36</c:v>
                </c:pt>
                <c:pt idx="1423">
                  <c:v>726.7</c:v>
                </c:pt>
                <c:pt idx="1424">
                  <c:v>733.71</c:v>
                </c:pt>
                <c:pt idx="1425">
                  <c:v>738.11</c:v>
                </c:pt>
                <c:pt idx="1426">
                  <c:v>744.25</c:v>
                </c:pt>
                <c:pt idx="1427">
                  <c:v>743.25</c:v>
                </c:pt>
                <c:pt idx="1428">
                  <c:v>744.96</c:v>
                </c:pt>
                <c:pt idx="1429">
                  <c:v>743.97</c:v>
                </c:pt>
                <c:pt idx="1430">
                  <c:v>742.31</c:v>
                </c:pt>
                <c:pt idx="1431">
                  <c:v>748.19</c:v>
                </c:pt>
                <c:pt idx="1432">
                  <c:v>748.61</c:v>
                </c:pt>
                <c:pt idx="1433">
                  <c:v>747.67</c:v>
                </c:pt>
                <c:pt idx="1434">
                  <c:v>728.03</c:v>
                </c:pt>
                <c:pt idx="1435">
                  <c:v>717.97</c:v>
                </c:pt>
                <c:pt idx="1436">
                  <c:v>717.51</c:v>
                </c:pt>
                <c:pt idx="1437">
                  <c:v>705.06</c:v>
                </c:pt>
                <c:pt idx="1438">
                  <c:v>702.92</c:v>
                </c:pt>
                <c:pt idx="1439">
                  <c:v>708.42</c:v>
                </c:pt>
                <c:pt idx="1440">
                  <c:v>716.55</c:v>
                </c:pt>
                <c:pt idx="1441">
                  <c:v>708.37</c:v>
                </c:pt>
                <c:pt idx="1442">
                  <c:v>707.5</c:v>
                </c:pt>
                <c:pt idx="1443">
                  <c:v>706.63</c:v>
                </c:pt>
                <c:pt idx="1444">
                  <c:v>703.92</c:v>
                </c:pt>
                <c:pt idx="1445">
                  <c:v>703.08</c:v>
                </c:pt>
                <c:pt idx="1446">
                  <c:v>697.67</c:v>
                </c:pt>
                <c:pt idx="1447">
                  <c:v>693.09</c:v>
                </c:pt>
                <c:pt idx="1448">
                  <c:v>684.82</c:v>
                </c:pt>
                <c:pt idx="1449">
                  <c:v>668.19</c:v>
                </c:pt>
                <c:pt idx="1450">
                  <c:v>673.41</c:v>
                </c:pt>
                <c:pt idx="1451">
                  <c:v>671.8</c:v>
                </c:pt>
                <c:pt idx="1452">
                  <c:v>673.52</c:v>
                </c:pt>
                <c:pt idx="1453">
                  <c:v>676.36</c:v>
                </c:pt>
                <c:pt idx="1454">
                  <c:v>683.98</c:v>
                </c:pt>
                <c:pt idx="1455">
                  <c:v>686.44</c:v>
                </c:pt>
                <c:pt idx="1456">
                  <c:v>686.86</c:v>
                </c:pt>
                <c:pt idx="1457">
                  <c:v>692.23</c:v>
                </c:pt>
                <c:pt idx="1458">
                  <c:v>692.94</c:v>
                </c:pt>
                <c:pt idx="1459">
                  <c:v>687.99</c:v>
                </c:pt>
                <c:pt idx="1460">
                  <c:v>687.99</c:v>
                </c:pt>
                <c:pt idx="1461">
                  <c:v>690.88</c:v>
                </c:pt>
                <c:pt idx="1462">
                  <c:v>698.79</c:v>
                </c:pt>
                <c:pt idx="1463">
                  <c:v>702.99</c:v>
                </c:pt>
                <c:pt idx="1464">
                  <c:v>691.01</c:v>
                </c:pt>
                <c:pt idx="1465">
                  <c:v>684.03</c:v>
                </c:pt>
                <c:pt idx="1466">
                  <c:v>688.13</c:v>
                </c:pt>
                <c:pt idx="1467">
                  <c:v>691.01</c:v>
                </c:pt>
                <c:pt idx="1468">
                  <c:v>685.25</c:v>
                </c:pt>
                <c:pt idx="1469">
                  <c:v>686.08</c:v>
                </c:pt>
                <c:pt idx="1470">
                  <c:v>682.81</c:v>
                </c:pt>
                <c:pt idx="1471">
                  <c:v>684.44</c:v>
                </c:pt>
                <c:pt idx="1472">
                  <c:v>667.93</c:v>
                </c:pt>
                <c:pt idx="1473">
                  <c:v>655.33000000000004</c:v>
                </c:pt>
                <c:pt idx="1474">
                  <c:v>649.54</c:v>
                </c:pt>
                <c:pt idx="1475">
                  <c:v>652.16</c:v>
                </c:pt>
                <c:pt idx="1476">
                  <c:v>652.58000000000004</c:v>
                </c:pt>
                <c:pt idx="1477">
                  <c:v>661.2</c:v>
                </c:pt>
                <c:pt idx="1478">
                  <c:v>660.45</c:v>
                </c:pt>
                <c:pt idx="1479">
                  <c:v>673.23</c:v>
                </c:pt>
                <c:pt idx="1480">
                  <c:v>676.07</c:v>
                </c:pt>
                <c:pt idx="1481">
                  <c:v>689.91</c:v>
                </c:pt>
                <c:pt idx="1482">
                  <c:v>674.52</c:v>
                </c:pt>
                <c:pt idx="1483">
                  <c:v>676.16</c:v>
                </c:pt>
                <c:pt idx="1484">
                  <c:v>678.6</c:v>
                </c:pt>
                <c:pt idx="1485">
                  <c:v>683.93</c:v>
                </c:pt>
                <c:pt idx="1486">
                  <c:v>685.63</c:v>
                </c:pt>
                <c:pt idx="1487">
                  <c:v>685.45</c:v>
                </c:pt>
                <c:pt idx="1488">
                  <c:v>696.96</c:v>
                </c:pt>
                <c:pt idx="1489">
                  <c:v>707.4</c:v>
                </c:pt>
                <c:pt idx="1490">
                  <c:v>699.05</c:v>
                </c:pt>
                <c:pt idx="1491">
                  <c:v>703.22</c:v>
                </c:pt>
                <c:pt idx="1492">
                  <c:v>689.21</c:v>
                </c:pt>
                <c:pt idx="1493">
                  <c:v>695.8</c:v>
                </c:pt>
                <c:pt idx="1494">
                  <c:v>704.96</c:v>
                </c:pt>
                <c:pt idx="1495">
                  <c:v>704.25</c:v>
                </c:pt>
                <c:pt idx="1496">
                  <c:v>709.73</c:v>
                </c:pt>
                <c:pt idx="1497">
                  <c:v>708.12</c:v>
                </c:pt>
                <c:pt idx="1498">
                  <c:v>704.79</c:v>
                </c:pt>
                <c:pt idx="1499">
                  <c:v>706.49</c:v>
                </c:pt>
                <c:pt idx="1500">
                  <c:v>701.92</c:v>
                </c:pt>
                <c:pt idx="1501">
                  <c:v>708.63</c:v>
                </c:pt>
                <c:pt idx="1502">
                  <c:v>811.16</c:v>
                </c:pt>
                <c:pt idx="1503">
                  <c:v>784.52</c:v>
                </c:pt>
                <c:pt idx="1504">
                  <c:v>771.1</c:v>
                </c:pt>
                <c:pt idx="1505">
                  <c:v>806.28</c:v>
                </c:pt>
                <c:pt idx="1506">
                  <c:v>824.26</c:v>
                </c:pt>
                <c:pt idx="1507">
                  <c:v>817.88</c:v>
                </c:pt>
                <c:pt idx="1508">
                  <c:v>831.63</c:v>
                </c:pt>
                <c:pt idx="1509">
                  <c:v>797.03</c:v>
                </c:pt>
                <c:pt idx="1510">
                  <c:v>768.06</c:v>
                </c:pt>
                <c:pt idx="1511">
                  <c:v>810.65</c:v>
                </c:pt>
                <c:pt idx="1512">
                  <c:v>833.32</c:v>
                </c:pt>
                <c:pt idx="1513">
                  <c:v>845.69</c:v>
                </c:pt>
                <c:pt idx="1514">
                  <c:v>853.65</c:v>
                </c:pt>
                <c:pt idx="1515">
                  <c:v>877.27</c:v>
                </c:pt>
                <c:pt idx="1516">
                  <c:v>848.52</c:v>
                </c:pt>
                <c:pt idx="1517">
                  <c:v>854.96</c:v>
                </c:pt>
                <c:pt idx="1518">
                  <c:v>859.91</c:v>
                </c:pt>
                <c:pt idx="1519">
                  <c:v>869.54</c:v>
                </c:pt>
                <c:pt idx="1520">
                  <c:v>863.68</c:v>
                </c:pt>
                <c:pt idx="1521">
                  <c:v>858.13</c:v>
                </c:pt>
                <c:pt idx="1522">
                  <c:v>864.63</c:v>
                </c:pt>
                <c:pt idx="1523">
                  <c:v>851.18</c:v>
                </c:pt>
                <c:pt idx="1524">
                  <c:v>850</c:v>
                </c:pt>
                <c:pt idx="1525">
                  <c:v>845.8</c:v>
                </c:pt>
                <c:pt idx="1526">
                  <c:v>853.69</c:v>
                </c:pt>
                <c:pt idx="1527">
                  <c:v>866.32</c:v>
                </c:pt>
                <c:pt idx="1528">
                  <c:v>869.75</c:v>
                </c:pt>
                <c:pt idx="1529">
                  <c:v>873.2</c:v>
                </c:pt>
                <c:pt idx="1530">
                  <c:v>895.67</c:v>
                </c:pt>
                <c:pt idx="1531">
                  <c:v>894.8</c:v>
                </c:pt>
                <c:pt idx="1532">
                  <c:v>916.25</c:v>
                </c:pt>
                <c:pt idx="1533">
                  <c:v>908.48</c:v>
                </c:pt>
                <c:pt idx="1534">
                  <c:v>888.18</c:v>
                </c:pt>
                <c:pt idx="1535">
                  <c:v>887.21</c:v>
                </c:pt>
                <c:pt idx="1536">
                  <c:v>879.7</c:v>
                </c:pt>
                <c:pt idx="1537">
                  <c:v>886.38</c:v>
                </c:pt>
                <c:pt idx="1538">
                  <c:v>888.34</c:v>
                </c:pt>
                <c:pt idx="1539">
                  <c:v>904.71</c:v>
                </c:pt>
                <c:pt idx="1540">
                  <c:v>905.42</c:v>
                </c:pt>
                <c:pt idx="1541">
                  <c:v>922.12</c:v>
                </c:pt>
                <c:pt idx="1542">
                  <c:v>914.31</c:v>
                </c:pt>
                <c:pt idx="1543">
                  <c:v>921.24</c:v>
                </c:pt>
                <c:pt idx="1544">
                  <c:v>923.27</c:v>
                </c:pt>
                <c:pt idx="1545">
                  <c:v>942.84</c:v>
                </c:pt>
                <c:pt idx="1546">
                  <c:v>934.87</c:v>
                </c:pt>
                <c:pt idx="1547">
                  <c:v>928.63</c:v>
                </c:pt>
                <c:pt idx="1548">
                  <c:v>955.96</c:v>
                </c:pt>
                <c:pt idx="1549">
                  <c:v>944.49</c:v>
                </c:pt>
                <c:pt idx="1550">
                  <c:v>960.61</c:v>
                </c:pt>
                <c:pt idx="1551">
                  <c:v>961.04</c:v>
                </c:pt>
                <c:pt idx="1552">
                  <c:v>963.19</c:v>
                </c:pt>
                <c:pt idx="1553">
                  <c:v>956.76</c:v>
                </c:pt>
                <c:pt idx="1554">
                  <c:v>928.61</c:v>
                </c:pt>
                <c:pt idx="1555">
                  <c:v>942.77</c:v>
                </c:pt>
                <c:pt idx="1556">
                  <c:v>933.38</c:v>
                </c:pt>
                <c:pt idx="1557">
                  <c:v>918.99</c:v>
                </c:pt>
                <c:pt idx="1558">
                  <c:v>922.93</c:v>
                </c:pt>
                <c:pt idx="1559">
                  <c:v>920.54</c:v>
                </c:pt>
                <c:pt idx="1560">
                  <c:v>906.37</c:v>
                </c:pt>
                <c:pt idx="1561">
                  <c:v>914.9</c:v>
                </c:pt>
                <c:pt idx="1562">
                  <c:v>905.63</c:v>
                </c:pt>
                <c:pt idx="1563">
                  <c:v>910.91</c:v>
                </c:pt>
                <c:pt idx="1564">
                  <c:v>915.03</c:v>
                </c:pt>
                <c:pt idx="1565">
                  <c:v>923.64</c:v>
                </c:pt>
                <c:pt idx="1566">
                  <c:v>925.73</c:v>
                </c:pt>
                <c:pt idx="1567">
                  <c:v>923.11</c:v>
                </c:pt>
                <c:pt idx="1568">
                  <c:v>930.15</c:v>
                </c:pt>
                <c:pt idx="1569">
                  <c:v>929.42</c:v>
                </c:pt>
                <c:pt idx="1570">
                  <c:v>920.03</c:v>
                </c:pt>
                <c:pt idx="1571">
                  <c:v>922.11</c:v>
                </c:pt>
                <c:pt idx="1572">
                  <c:v>927.36</c:v>
                </c:pt>
                <c:pt idx="1573">
                  <c:v>926.05</c:v>
                </c:pt>
                <c:pt idx="1574">
                  <c:v>928.23</c:v>
                </c:pt>
                <c:pt idx="1575">
                  <c:v>931.85</c:v>
                </c:pt>
                <c:pt idx="1576">
                  <c:v>933.83</c:v>
                </c:pt>
                <c:pt idx="1577">
                  <c:v>939.19</c:v>
                </c:pt>
                <c:pt idx="1578">
                  <c:v>936.2</c:v>
                </c:pt>
                <c:pt idx="1579">
                  <c:v>943.43</c:v>
                </c:pt>
                <c:pt idx="1580">
                  <c:v>947.12</c:v>
                </c:pt>
                <c:pt idx="1581">
                  <c:v>960.98</c:v>
                </c:pt>
                <c:pt idx="1582">
                  <c:v>964.74</c:v>
                </c:pt>
                <c:pt idx="1583">
                  <c:v>958.26</c:v>
                </c:pt>
                <c:pt idx="1584">
                  <c:v>957.13</c:v>
                </c:pt>
                <c:pt idx="1585">
                  <c:v>954.08</c:v>
                </c:pt>
                <c:pt idx="1586">
                  <c:v>947.69</c:v>
                </c:pt>
                <c:pt idx="1587">
                  <c:v>936.36</c:v>
                </c:pt>
                <c:pt idx="1588">
                  <c:v>931.74</c:v>
                </c:pt>
                <c:pt idx="1589">
                  <c:v>930.57</c:v>
                </c:pt>
                <c:pt idx="1590">
                  <c:v>944.16</c:v>
                </c:pt>
                <c:pt idx="1591">
                  <c:v>951.2</c:v>
                </c:pt>
                <c:pt idx="1592">
                  <c:v>954.9</c:v>
                </c:pt>
                <c:pt idx="1593">
                  <c:v>963.72</c:v>
                </c:pt>
                <c:pt idx="1594">
                  <c:v>974.65</c:v>
                </c:pt>
                <c:pt idx="1595">
                  <c:v>981.94</c:v>
                </c:pt>
                <c:pt idx="1596">
                  <c:v>989.29</c:v>
                </c:pt>
                <c:pt idx="1597">
                  <c:v>979.21</c:v>
                </c:pt>
                <c:pt idx="1598">
                  <c:v>983.05</c:v>
                </c:pt>
                <c:pt idx="1599">
                  <c:v>980.17</c:v>
                </c:pt>
                <c:pt idx="1600">
                  <c:v>973.62</c:v>
                </c:pt>
                <c:pt idx="1601">
                  <c:v>972.26</c:v>
                </c:pt>
                <c:pt idx="1602">
                  <c:v>982.99</c:v>
                </c:pt>
                <c:pt idx="1603">
                  <c:v>986.83</c:v>
                </c:pt>
                <c:pt idx="1604">
                  <c:v>992.71</c:v>
                </c:pt>
                <c:pt idx="1605">
                  <c:v>991.32</c:v>
                </c:pt>
                <c:pt idx="1606">
                  <c:v>995.2</c:v>
                </c:pt>
                <c:pt idx="1607">
                  <c:v>993.81</c:v>
                </c:pt>
                <c:pt idx="1608">
                  <c:v>1002.99</c:v>
                </c:pt>
                <c:pt idx="1609">
                  <c:v>1007.18</c:v>
                </c:pt>
                <c:pt idx="1610">
                  <c:v>1007.55</c:v>
                </c:pt>
                <c:pt idx="1611" formatCode="#,##0.00">
                  <c:v>1002.59</c:v>
                </c:pt>
                <c:pt idx="1612" formatCode="#,##0.00">
                  <c:v>1013.64</c:v>
                </c:pt>
                <c:pt idx="1613" formatCode="#,##0.00">
                  <c:v>1014.82</c:v>
                </c:pt>
                <c:pt idx="1614" formatCode="#,##0.00">
                  <c:v>1030.01</c:v>
                </c:pt>
                <c:pt idx="1615" formatCode="#,##0.00">
                  <c:v>1030.3699999999999</c:v>
                </c:pt>
                <c:pt idx="1616" formatCode="#,##0.00">
                  <c:v>1034.3699999999999</c:v>
                </c:pt>
                <c:pt idx="1617" formatCode="#,##0.00">
                  <c:v>1034.73</c:v>
                </c:pt>
                <c:pt idx="1618" formatCode="#,##0.00">
                  <c:v>1038.75</c:v>
                </c:pt>
                <c:pt idx="1619" formatCode="#,##0.00">
                  <c:v>1035.71</c:v>
                </c:pt>
                <c:pt idx="1620" formatCode="#,##0.00">
                  <c:v>1036.06</c:v>
                </c:pt>
                <c:pt idx="1621" formatCode="#,##0.00">
                  <c:v>1024.06</c:v>
                </c:pt>
                <c:pt idx="1622" formatCode="#,##0.00">
                  <c:v>1012.01</c:v>
                </c:pt>
                <c:pt idx="1623" formatCode="#,##0.00">
                  <c:v>1009.1</c:v>
                </c:pt>
                <c:pt idx="1624" formatCode="#,##0.00">
                  <c:v>997.12</c:v>
                </c:pt>
                <c:pt idx="1625" formatCode="#,##0.00">
                  <c:v>1006.29</c:v>
                </c:pt>
                <c:pt idx="1626" formatCode="#,##0.00">
                  <c:v>1001.37</c:v>
                </c:pt>
                <c:pt idx="1627" formatCode="#,##0.00">
                  <c:v>1001.73</c:v>
                </c:pt>
                <c:pt idx="1628" formatCode="#,##0.00">
                  <c:v>998.12</c:v>
                </c:pt>
                <c:pt idx="1629" formatCode="#,##0.00">
                  <c:v>1005.5</c:v>
                </c:pt>
                <c:pt idx="1630" formatCode="#,##0.00">
                  <c:v>1005.02</c:v>
                </c:pt>
                <c:pt idx="1631" formatCode="#,##0.00">
                  <c:v>1007.15</c:v>
                </c:pt>
                <c:pt idx="1632" formatCode="#,##0.00">
                  <c:v>1002.6</c:v>
                </c:pt>
                <c:pt idx="1633" formatCode="#,##0.00">
                  <c:v>992.46</c:v>
                </c:pt>
                <c:pt idx="1634" formatCode="#,##0.00">
                  <c:v>998.07</c:v>
                </c:pt>
                <c:pt idx="1635" formatCode="#,##0.00">
                  <c:v>982.81</c:v>
                </c:pt>
                <c:pt idx="1636" formatCode="#,##0.00">
                  <c:v>984.87</c:v>
                </c:pt>
                <c:pt idx="1637" formatCode="#,##0.00">
                  <c:v>980.24</c:v>
                </c:pt>
                <c:pt idx="1638" formatCode="#,##0.00">
                  <c:v>980.57</c:v>
                </c:pt>
                <c:pt idx="1639" formatCode="#,##0.00">
                  <c:v>979.18</c:v>
                </c:pt>
                <c:pt idx="1640" formatCode="#,##0.00">
                  <c:v>976.09</c:v>
                </c:pt>
                <c:pt idx="1641" formatCode="#,##0.00">
                  <c:v>988.46</c:v>
                </c:pt>
                <c:pt idx="1642" formatCode="#,##0.00">
                  <c:v>1004.3</c:v>
                </c:pt>
                <c:pt idx="1643" formatCode="#,##0.00">
                  <c:v>1009.89</c:v>
                </c:pt>
                <c:pt idx="1644" formatCode="#,##0.00">
                  <c:v>1010.18</c:v>
                </c:pt>
                <c:pt idx="1645" formatCode="#,##0.00">
                  <c:v>1014.03</c:v>
                </c:pt>
                <c:pt idx="1646" formatCode="#,##0.00">
                  <c:v>1021.46</c:v>
                </c:pt>
                <c:pt idx="1647" formatCode="#,##0.00">
                  <c:v>1020.11</c:v>
                </c:pt>
                <c:pt idx="1648" formatCode="#,##0.00">
                  <c:v>1027.58</c:v>
                </c:pt>
                <c:pt idx="1649" formatCode="#,##0.00">
                  <c:v>1046.04</c:v>
                </c:pt>
                <c:pt idx="1650" formatCode="#,##0.00">
                  <c:v>1037.22</c:v>
                </c:pt>
                <c:pt idx="1651" formatCode="#,##0.00">
                  <c:v>1048.48</c:v>
                </c:pt>
                <c:pt idx="1652" formatCode="#,##0.00">
                  <c:v>1042.3800000000001</c:v>
                </c:pt>
                <c:pt idx="1653" formatCode="#,##0.00">
                  <c:v>1046.3</c:v>
                </c:pt>
                <c:pt idx="1654" formatCode="#,##0.00">
                  <c:v>1044.76</c:v>
                </c:pt>
                <c:pt idx="1655" formatCode="#,##0.00">
                  <c:v>1045.02</c:v>
                </c:pt>
                <c:pt idx="1656" formatCode="#,##0.00">
                  <c:v>1049.17</c:v>
                </c:pt>
                <c:pt idx="1657" formatCode="#,##0.00">
                  <c:v>1049.52</c:v>
                </c:pt>
                <c:pt idx="1658" formatCode="#,##0.00">
                  <c:v>1055.3900000000001</c:v>
                </c:pt>
                <c:pt idx="1659" formatCode="#,##0.00">
                  <c:v>1055.74</c:v>
                </c:pt>
                <c:pt idx="1660" formatCode="#,##0.00">
                  <c:v>1061.6400000000001</c:v>
                </c:pt>
                <c:pt idx="1661" formatCode="#,##0.00">
                  <c:v>1067.81</c:v>
                </c:pt>
                <c:pt idx="1662" formatCode="#,##0.00">
                  <c:v>1062.4000000000001</c:v>
                </c:pt>
                <c:pt idx="1663" formatCode="#,##0.00">
                  <c:v>1068.32</c:v>
                </c:pt>
                <c:pt idx="1664" formatCode="#,##0.00">
                  <c:v>1057.5</c:v>
                </c:pt>
                <c:pt idx="1665" formatCode="#,##0.00">
                  <c:v>1041.3399999999999</c:v>
                </c:pt>
                <c:pt idx="1666" formatCode="#,##0.00">
                  <c:v>1031.01</c:v>
                </c:pt>
                <c:pt idx="1667" formatCode="#,##0.00">
                  <c:v>1027.74</c:v>
                </c:pt>
                <c:pt idx="1668" formatCode="#,##0.00">
                  <c:v>1029.96</c:v>
                </c:pt>
                <c:pt idx="1669" formatCode="#,##0.00">
                  <c:v>1026.71</c:v>
                </c:pt>
                <c:pt idx="1670" formatCode="#,##0.00">
                  <c:v>1030.81</c:v>
                </c:pt>
                <c:pt idx="1671" formatCode="#,##0.00">
                  <c:v>1034.74</c:v>
                </c:pt>
                <c:pt idx="1672" formatCode="#,##0.00">
                  <c:v>1040.5</c:v>
                </c:pt>
                <c:pt idx="1673" formatCode="#,##0.00">
                  <c:v>1029.75</c:v>
                </c:pt>
                <c:pt idx="1674" formatCode="#,##0.00">
                  <c:v>1026.48</c:v>
                </c:pt>
                <c:pt idx="1675" formatCode="#,##0.00">
                  <c:v>969.74</c:v>
                </c:pt>
                <c:pt idx="1676" formatCode="#,##0.00">
                  <c:v>953.5</c:v>
                </c:pt>
                <c:pt idx="1677" formatCode="#,##0.00">
                  <c:v>957.17</c:v>
                </c:pt>
                <c:pt idx="1678" formatCode="#,##0.00">
                  <c:v>974.27</c:v>
                </c:pt>
                <c:pt idx="1679" formatCode="#,##0.00">
                  <c:v>981.67</c:v>
                </c:pt>
                <c:pt idx="1680" formatCode="#,##0.00">
                  <c:v>982.03</c:v>
                </c:pt>
                <c:pt idx="1681" formatCode="#,##0.00">
                  <c:v>997.84</c:v>
                </c:pt>
                <c:pt idx="1682" formatCode="#,##0.00">
                  <c:v>991.3</c:v>
                </c:pt>
                <c:pt idx="1683" formatCode="#,##0.00">
                  <c:v>984.55</c:v>
                </c:pt>
                <c:pt idx="1684" formatCode="#,##0.00">
                  <c:v>971.53</c:v>
                </c:pt>
                <c:pt idx="1685" formatCode="#,##0.00">
                  <c:v>971.86</c:v>
                </c:pt>
                <c:pt idx="1686" formatCode="#,##0.00">
                  <c:v>977.26</c:v>
                </c:pt>
                <c:pt idx="1687" formatCode="#,##0.00">
                  <c:v>984.39</c:v>
                </c:pt>
                <c:pt idx="1688" formatCode="#,##0.00">
                  <c:v>983.02</c:v>
                </c:pt>
                <c:pt idx="1689" formatCode="#,##0.00">
                  <c:v>943.58</c:v>
                </c:pt>
                <c:pt idx="1690" formatCode="#,##0.00">
                  <c:v>958.7</c:v>
                </c:pt>
                <c:pt idx="1691" formatCode="#,##0.00">
                  <c:v>952.43</c:v>
                </c:pt>
                <c:pt idx="1692" formatCode="#,##0.00">
                  <c:v>962.68</c:v>
                </c:pt>
                <c:pt idx="1693" formatCode="#,##0.00">
                  <c:v>974.73</c:v>
                </c:pt>
                <c:pt idx="1694" formatCode="#,##0.00">
                  <c:v>989.4</c:v>
                </c:pt>
                <c:pt idx="1695" formatCode="#,##0.00">
                  <c:v>974.42</c:v>
                </c:pt>
                <c:pt idx="1696" formatCode="#,##0.00">
                  <c:v>983.17</c:v>
                </c:pt>
                <c:pt idx="1697" formatCode="#,##0.00">
                  <c:v>988.57</c:v>
                </c:pt>
                <c:pt idx="1698" formatCode="#,##0.00">
                  <c:v>980.45</c:v>
                </c:pt>
                <c:pt idx="1699" formatCode="#,##0.00">
                  <c:v>1005.16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BB-476C-B37B-D18CE30FA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273328"/>
        <c:axId val="430273888"/>
      </c:lineChart>
      <c:dateAx>
        <c:axId val="4302733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273888"/>
        <c:crosses val="autoZero"/>
        <c:auto val="0"/>
        <c:lblOffset val="100"/>
        <c:baseTimeUnit val="days"/>
      </c:dateAx>
      <c:valAx>
        <c:axId val="430273888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27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 alignWithMargins="0"/>
    <c:pageMargins b="0.98425196899999956" l="0.78740157499999996" r="0.78740157499999996" t="0.98425196899999956" header="0.49212598500000093" footer="0.4921259850000009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376181635832079E-2"/>
          <c:y val="3.3512355073262903E-2"/>
          <c:w val="0.87601796726628689"/>
          <c:h val="0.85946977216083331"/>
        </c:manualLayout>
      </c:layout>
      <c:lineChart>
        <c:grouping val="standard"/>
        <c:varyColors val="0"/>
        <c:ser>
          <c:idx val="0"/>
          <c:order val="0"/>
          <c:tx>
            <c:v>Preço Venda Antecipada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90"/>
              <c:layout>
                <c:manualLayout>
                  <c:x val="-0.15923945335710041"/>
                  <c:y val="-3.86473429951690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79-4117-B906-8E9A45EC36C8}"/>
                </c:ext>
              </c:extLst>
            </c:dLbl>
            <c:dLbl>
              <c:idx val="135"/>
              <c:layout>
                <c:manualLayout>
                  <c:x val="-0.11645870469399881"/>
                  <c:y val="-6.28019323671497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79-4117-B906-8E9A45EC36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'LTN 010121'!$E$208:$E$399</c:f>
              <c:numCache>
                <c:formatCode>General</c:formatCode>
                <c:ptCount val="192"/>
                <c:pt idx="0">
                  <c:v>465.37</c:v>
                </c:pt>
                <c:pt idx="1">
                  <c:v>466.85</c:v>
                </c:pt>
                <c:pt idx="2">
                  <c:v>473.75</c:v>
                </c:pt>
                <c:pt idx="3">
                  <c:v>477.08</c:v>
                </c:pt>
                <c:pt idx="4">
                  <c:v>473.91</c:v>
                </c:pt>
                <c:pt idx="5">
                  <c:v>472.99</c:v>
                </c:pt>
                <c:pt idx="6">
                  <c:v>473.07</c:v>
                </c:pt>
                <c:pt idx="7">
                  <c:v>473.96</c:v>
                </c:pt>
                <c:pt idx="8">
                  <c:v>471.43</c:v>
                </c:pt>
                <c:pt idx="9">
                  <c:v>472.12</c:v>
                </c:pt>
                <c:pt idx="10">
                  <c:v>470.41</c:v>
                </c:pt>
                <c:pt idx="11">
                  <c:v>472.69</c:v>
                </c:pt>
                <c:pt idx="12">
                  <c:v>469.98</c:v>
                </c:pt>
                <c:pt idx="13">
                  <c:v>466.12</c:v>
                </c:pt>
                <c:pt idx="14">
                  <c:v>469.06</c:v>
                </c:pt>
                <c:pt idx="15">
                  <c:v>472.23</c:v>
                </c:pt>
                <c:pt idx="16">
                  <c:v>472.52</c:v>
                </c:pt>
                <c:pt idx="17">
                  <c:v>477.61</c:v>
                </c:pt>
                <c:pt idx="18">
                  <c:v>476.49</c:v>
                </c:pt>
                <c:pt idx="19">
                  <c:v>486.53</c:v>
                </c:pt>
                <c:pt idx="20">
                  <c:v>487.22</c:v>
                </c:pt>
                <c:pt idx="21">
                  <c:v>493.94</c:v>
                </c:pt>
                <c:pt idx="22">
                  <c:v>488.41</c:v>
                </c:pt>
                <c:pt idx="23">
                  <c:v>491.17</c:v>
                </c:pt>
                <c:pt idx="24">
                  <c:v>487.13</c:v>
                </c:pt>
                <c:pt idx="25">
                  <c:v>487.21</c:v>
                </c:pt>
                <c:pt idx="26">
                  <c:v>488.93</c:v>
                </c:pt>
                <c:pt idx="27">
                  <c:v>483.71</c:v>
                </c:pt>
                <c:pt idx="28">
                  <c:v>485.21</c:v>
                </c:pt>
                <c:pt idx="29">
                  <c:v>486.31</c:v>
                </c:pt>
                <c:pt idx="30">
                  <c:v>486.8</c:v>
                </c:pt>
                <c:pt idx="31">
                  <c:v>490.98</c:v>
                </c:pt>
                <c:pt idx="32">
                  <c:v>490.44</c:v>
                </c:pt>
                <c:pt idx="33">
                  <c:v>493.4</c:v>
                </c:pt>
                <c:pt idx="34">
                  <c:v>498.88</c:v>
                </c:pt>
                <c:pt idx="35">
                  <c:v>494.8</c:v>
                </c:pt>
                <c:pt idx="36">
                  <c:v>499.03</c:v>
                </c:pt>
                <c:pt idx="37">
                  <c:v>495.16</c:v>
                </c:pt>
                <c:pt idx="38">
                  <c:v>494.63</c:v>
                </c:pt>
                <c:pt idx="39">
                  <c:v>498.01</c:v>
                </c:pt>
                <c:pt idx="40">
                  <c:v>501.43</c:v>
                </c:pt>
                <c:pt idx="41">
                  <c:v>504.86</c:v>
                </c:pt>
                <c:pt idx="42">
                  <c:v>519.71</c:v>
                </c:pt>
                <c:pt idx="43">
                  <c:v>518.69000000000005</c:v>
                </c:pt>
                <c:pt idx="44">
                  <c:v>514.86</c:v>
                </c:pt>
                <c:pt idx="45">
                  <c:v>526.25</c:v>
                </c:pt>
                <c:pt idx="46">
                  <c:v>527.20000000000005</c:v>
                </c:pt>
                <c:pt idx="47">
                  <c:v>528.14</c:v>
                </c:pt>
                <c:pt idx="48">
                  <c:v>530.64</c:v>
                </c:pt>
                <c:pt idx="49">
                  <c:v>524.52</c:v>
                </c:pt>
                <c:pt idx="50">
                  <c:v>516.55999999999995</c:v>
                </c:pt>
                <c:pt idx="51">
                  <c:v>529.91999999999996</c:v>
                </c:pt>
                <c:pt idx="52">
                  <c:v>534.87</c:v>
                </c:pt>
                <c:pt idx="53">
                  <c:v>536.04999999999995</c:v>
                </c:pt>
                <c:pt idx="54">
                  <c:v>539.70000000000005</c:v>
                </c:pt>
                <c:pt idx="55">
                  <c:v>545.65</c:v>
                </c:pt>
                <c:pt idx="56">
                  <c:v>537.11</c:v>
                </c:pt>
                <c:pt idx="57">
                  <c:v>541.66</c:v>
                </c:pt>
                <c:pt idx="58">
                  <c:v>543.97</c:v>
                </c:pt>
                <c:pt idx="59">
                  <c:v>549.04</c:v>
                </c:pt>
                <c:pt idx="60">
                  <c:v>544.29999999999995</c:v>
                </c:pt>
                <c:pt idx="61">
                  <c:v>540.07000000000005</c:v>
                </c:pt>
                <c:pt idx="62">
                  <c:v>544.63</c:v>
                </c:pt>
                <c:pt idx="63">
                  <c:v>539.73</c:v>
                </c:pt>
                <c:pt idx="64">
                  <c:v>539.12</c:v>
                </c:pt>
                <c:pt idx="65">
                  <c:v>536.73</c:v>
                </c:pt>
                <c:pt idx="66">
                  <c:v>542.14</c:v>
                </c:pt>
                <c:pt idx="67">
                  <c:v>545.57000000000005</c:v>
                </c:pt>
                <c:pt idx="68">
                  <c:v>548.79</c:v>
                </c:pt>
                <c:pt idx="69">
                  <c:v>551.57000000000005</c:v>
                </c:pt>
                <c:pt idx="70">
                  <c:v>560.37</c:v>
                </c:pt>
                <c:pt idx="71">
                  <c:v>562.51</c:v>
                </c:pt>
                <c:pt idx="72">
                  <c:v>565.59</c:v>
                </c:pt>
                <c:pt idx="73">
                  <c:v>567.04</c:v>
                </c:pt>
                <c:pt idx="74">
                  <c:v>566.61</c:v>
                </c:pt>
                <c:pt idx="75">
                  <c:v>566.88</c:v>
                </c:pt>
                <c:pt idx="76">
                  <c:v>566.22</c:v>
                </c:pt>
                <c:pt idx="77">
                  <c:v>569.78</c:v>
                </c:pt>
                <c:pt idx="78">
                  <c:v>570.04999999999995</c:v>
                </c:pt>
                <c:pt idx="79">
                  <c:v>575.05999999999995</c:v>
                </c:pt>
                <c:pt idx="80">
                  <c:v>572.01</c:v>
                </c:pt>
                <c:pt idx="81">
                  <c:v>579.17999999999995</c:v>
                </c:pt>
                <c:pt idx="82">
                  <c:v>577.54</c:v>
                </c:pt>
                <c:pt idx="83">
                  <c:v>577.80999999999995</c:v>
                </c:pt>
                <c:pt idx="84">
                  <c:v>574.52</c:v>
                </c:pt>
                <c:pt idx="85">
                  <c:v>576.92999999999995</c:v>
                </c:pt>
                <c:pt idx="86">
                  <c:v>576.01</c:v>
                </c:pt>
                <c:pt idx="87">
                  <c:v>573.45000000000005</c:v>
                </c:pt>
                <c:pt idx="88">
                  <c:v>584.42999999999995</c:v>
                </c:pt>
                <c:pt idx="89">
                  <c:v>583.98</c:v>
                </c:pt>
                <c:pt idx="90">
                  <c:v>586.9</c:v>
                </c:pt>
                <c:pt idx="91">
                  <c:v>585.72</c:v>
                </c:pt>
                <c:pt idx="92">
                  <c:v>584.07000000000005</c:v>
                </c:pt>
                <c:pt idx="93">
                  <c:v>581.71</c:v>
                </c:pt>
                <c:pt idx="94">
                  <c:v>576.30999999999995</c:v>
                </c:pt>
                <c:pt idx="95">
                  <c:v>578.70000000000005</c:v>
                </c:pt>
                <c:pt idx="96">
                  <c:v>577.79999999999995</c:v>
                </c:pt>
                <c:pt idx="97">
                  <c:v>576.9</c:v>
                </c:pt>
                <c:pt idx="98">
                  <c:v>577.41</c:v>
                </c:pt>
                <c:pt idx="99">
                  <c:v>574.64</c:v>
                </c:pt>
                <c:pt idx="100">
                  <c:v>570.97</c:v>
                </c:pt>
                <c:pt idx="101">
                  <c:v>575.19000000000005</c:v>
                </c:pt>
                <c:pt idx="102">
                  <c:v>573.15</c:v>
                </c:pt>
                <c:pt idx="103">
                  <c:v>575.51</c:v>
                </c:pt>
                <c:pt idx="104">
                  <c:v>578.82000000000005</c:v>
                </c:pt>
                <c:pt idx="105">
                  <c:v>584.75</c:v>
                </c:pt>
                <c:pt idx="106">
                  <c:v>587.39</c:v>
                </c:pt>
                <c:pt idx="107">
                  <c:v>585.77</c:v>
                </c:pt>
                <c:pt idx="108">
                  <c:v>587.94000000000005</c:v>
                </c:pt>
                <c:pt idx="109">
                  <c:v>587.02</c:v>
                </c:pt>
                <c:pt idx="110">
                  <c:v>581.88</c:v>
                </c:pt>
                <c:pt idx="111">
                  <c:v>580.29</c:v>
                </c:pt>
                <c:pt idx="112">
                  <c:v>581.26</c:v>
                </c:pt>
                <c:pt idx="113">
                  <c:v>580.61</c:v>
                </c:pt>
                <c:pt idx="114">
                  <c:v>580.19000000000005</c:v>
                </c:pt>
                <c:pt idx="115">
                  <c:v>582.55999999999995</c:v>
                </c:pt>
                <c:pt idx="116">
                  <c:v>583.54</c:v>
                </c:pt>
                <c:pt idx="117">
                  <c:v>586.86</c:v>
                </c:pt>
                <c:pt idx="118">
                  <c:v>586.9</c:v>
                </c:pt>
                <c:pt idx="119">
                  <c:v>586.94000000000005</c:v>
                </c:pt>
                <c:pt idx="120">
                  <c:v>588.63</c:v>
                </c:pt>
                <c:pt idx="121">
                  <c:v>593.15</c:v>
                </c:pt>
                <c:pt idx="122">
                  <c:v>597.71</c:v>
                </c:pt>
                <c:pt idx="123">
                  <c:v>594.65</c:v>
                </c:pt>
                <c:pt idx="124">
                  <c:v>596.59</c:v>
                </c:pt>
                <c:pt idx="125">
                  <c:v>595.91</c:v>
                </c:pt>
                <c:pt idx="126">
                  <c:v>598.09</c:v>
                </c:pt>
                <c:pt idx="127">
                  <c:v>595.74</c:v>
                </c:pt>
                <c:pt idx="128">
                  <c:v>594.13</c:v>
                </c:pt>
                <c:pt idx="129">
                  <c:v>595.58000000000004</c:v>
                </c:pt>
                <c:pt idx="130">
                  <c:v>600.85</c:v>
                </c:pt>
                <c:pt idx="131">
                  <c:v>602.54999999999995</c:v>
                </c:pt>
                <c:pt idx="132">
                  <c:v>599.96</c:v>
                </c:pt>
                <c:pt idx="133">
                  <c:v>601.42999999999995</c:v>
                </c:pt>
                <c:pt idx="134">
                  <c:v>603.13</c:v>
                </c:pt>
                <c:pt idx="135">
                  <c:v>603.64</c:v>
                </c:pt>
                <c:pt idx="136">
                  <c:v>604.39</c:v>
                </c:pt>
                <c:pt idx="137">
                  <c:v>603.71</c:v>
                </c:pt>
                <c:pt idx="138">
                  <c:v>605.66</c:v>
                </c:pt>
                <c:pt idx="139" formatCode="#,##0.00">
                  <c:v>604.73</c:v>
                </c:pt>
                <c:pt idx="140" formatCode="#,##0.00">
                  <c:v>602.63</c:v>
                </c:pt>
                <c:pt idx="141" formatCode="#,##0.00">
                  <c:v>601.95000000000005</c:v>
                </c:pt>
                <c:pt idx="142" formatCode="#,##0.00">
                  <c:v>603.89</c:v>
                </c:pt>
                <c:pt idx="143" formatCode="#,##0.00">
                  <c:v>603.92999999999995</c:v>
                </c:pt>
                <c:pt idx="144" formatCode="#,##0.00">
                  <c:v>603.49</c:v>
                </c:pt>
                <c:pt idx="145" formatCode="#,##0.00">
                  <c:v>606.37</c:v>
                </c:pt>
                <c:pt idx="146" formatCode="#,##0.00">
                  <c:v>607.84</c:v>
                </c:pt>
                <c:pt idx="147" formatCode="#,##0.00">
                  <c:v>605.26</c:v>
                </c:pt>
                <c:pt idx="148" formatCode="#,##0.00">
                  <c:v>604.83000000000004</c:v>
                </c:pt>
                <c:pt idx="149" formatCode="#,##0.00">
                  <c:v>607.71</c:v>
                </c:pt>
                <c:pt idx="150" formatCode="#,##0.00">
                  <c:v>610.84</c:v>
                </c:pt>
                <c:pt idx="151" formatCode="#,##0.00">
                  <c:v>608.73</c:v>
                </c:pt>
                <c:pt idx="152" formatCode="#,##0.00">
                  <c:v>611.39</c:v>
                </c:pt>
                <c:pt idx="153" formatCode="#,##0.00">
                  <c:v>611.66</c:v>
                </c:pt>
                <c:pt idx="154" formatCode="#,##0.00">
                  <c:v>611.22</c:v>
                </c:pt>
                <c:pt idx="155" formatCode="#,##0.00">
                  <c:v>611.26</c:v>
                </c:pt>
                <c:pt idx="156" formatCode="#,##0.00">
                  <c:v>612.48</c:v>
                </c:pt>
                <c:pt idx="157" formatCode="#,##0.00">
                  <c:v>613.23</c:v>
                </c:pt>
                <c:pt idx="158" formatCode="#,##0.00">
                  <c:v>612.32000000000005</c:v>
                </c:pt>
                <c:pt idx="159" formatCode="#,##0.00">
                  <c:v>611.16999999999996</c:v>
                </c:pt>
                <c:pt idx="160" formatCode="#,##0.00">
                  <c:v>613.34</c:v>
                </c:pt>
                <c:pt idx="161" formatCode="#,##0.00">
                  <c:v>612.23</c:v>
                </c:pt>
                <c:pt idx="162" formatCode="#,##0.00">
                  <c:v>611.55999999999995</c:v>
                </c:pt>
                <c:pt idx="163" formatCode="#,##0.00">
                  <c:v>611.83000000000004</c:v>
                </c:pt>
                <c:pt idx="164" formatCode="#,##0.00">
                  <c:v>607.65</c:v>
                </c:pt>
                <c:pt idx="165" formatCode="#,##0.00">
                  <c:v>609.79999999999995</c:v>
                </c:pt>
                <c:pt idx="166" formatCode="#,##0.00">
                  <c:v>608.21</c:v>
                </c:pt>
                <c:pt idx="167" formatCode="#,##0.00">
                  <c:v>611.53</c:v>
                </c:pt>
                <c:pt idx="168" formatCode="#,##0.00">
                  <c:v>613.45000000000005</c:v>
                </c:pt>
                <c:pt idx="169" formatCode="#,##0.00">
                  <c:v>615.62</c:v>
                </c:pt>
                <c:pt idx="170" formatCode="#,##0.00">
                  <c:v>614.95000000000005</c:v>
                </c:pt>
                <c:pt idx="171" formatCode="#,##0.00">
                  <c:v>616.64</c:v>
                </c:pt>
                <c:pt idx="172" formatCode="#,##0.00">
                  <c:v>616.44000000000005</c:v>
                </c:pt>
                <c:pt idx="173" formatCode="#,##0.00">
                  <c:v>611.79</c:v>
                </c:pt>
                <c:pt idx="174" formatCode="#,##0.00">
                  <c:v>614.64</c:v>
                </c:pt>
                <c:pt idx="175" formatCode="#,##0.00">
                  <c:v>608.4</c:v>
                </c:pt>
                <c:pt idx="176" formatCode="#,##0.00">
                  <c:v>610.29999999999995</c:v>
                </c:pt>
                <c:pt idx="177" formatCode="#,##0.00">
                  <c:v>612.44000000000005</c:v>
                </c:pt>
                <c:pt idx="178" formatCode="#,##0.00">
                  <c:v>613.65</c:v>
                </c:pt>
                <c:pt idx="179" formatCode="#,##0.00">
                  <c:v>614.16</c:v>
                </c:pt>
                <c:pt idx="180" formatCode="#,##0.00">
                  <c:v>614.44000000000005</c:v>
                </c:pt>
                <c:pt idx="181" formatCode="#,##0.00">
                  <c:v>619.16999999999996</c:v>
                </c:pt>
                <c:pt idx="182" formatCode="#,##0.00">
                  <c:v>623.22</c:v>
                </c:pt>
                <c:pt idx="183" formatCode="#,##0.00">
                  <c:v>623.73</c:v>
                </c:pt>
                <c:pt idx="184" formatCode="#,##0.00">
                  <c:v>623.29999999999995</c:v>
                </c:pt>
                <c:pt idx="185" formatCode="#,##0.00">
                  <c:v>627.13</c:v>
                </c:pt>
                <c:pt idx="186" formatCode="#,##0.00">
                  <c:v>628.59</c:v>
                </c:pt>
                <c:pt idx="187" formatCode="#,##0.00">
                  <c:v>626.73</c:v>
                </c:pt>
                <c:pt idx="188" formatCode="#,##0.00">
                  <c:v>627.71</c:v>
                </c:pt>
                <c:pt idx="189" formatCode="#,##0.00">
                  <c:v>633</c:v>
                </c:pt>
                <c:pt idx="190" formatCode="#,##0.00">
                  <c:v>631.12</c:v>
                </c:pt>
                <c:pt idx="191" formatCode="#,##0.00">
                  <c:v>634.74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79-4117-B906-8E9A45EC3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276688"/>
        <c:axId val="430277248"/>
      </c:lineChart>
      <c:lineChart>
        <c:grouping val="standard"/>
        <c:varyColors val="0"/>
        <c:ser>
          <c:idx val="2"/>
          <c:order val="1"/>
          <c:tx>
            <c:v>Tx Venda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91"/>
              <c:layout>
                <c:manualLayout>
                  <c:x val="-0.11645870469399885"/>
                  <c:y val="0.1014492753623187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79-4117-B906-8E9A45EC36C8}"/>
                </c:ext>
              </c:extLst>
            </c:dLbl>
            <c:dLbl>
              <c:idx val="135"/>
              <c:layout>
                <c:manualLayout>
                  <c:x val="-9.0314913844325689E-2"/>
                  <c:y val="0.101449275362318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79-4117-B906-8E9A45EC36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'LTN 010121'!$C$208:$C$447</c:f>
              <c:numCache>
                <c:formatCode>0.00%</c:formatCode>
                <c:ptCount val="240"/>
                <c:pt idx="0">
                  <c:v>0.1663</c:v>
                </c:pt>
                <c:pt idx="1">
                  <c:v>0.16570000000000001</c:v>
                </c:pt>
                <c:pt idx="2">
                  <c:v>0.16239999999999999</c:v>
                </c:pt>
                <c:pt idx="3">
                  <c:v>0.16089999999999999</c:v>
                </c:pt>
                <c:pt idx="4">
                  <c:v>0.16260000000000002</c:v>
                </c:pt>
                <c:pt idx="5">
                  <c:v>0.16320000000000001</c:v>
                </c:pt>
                <c:pt idx="6">
                  <c:v>0.16329999999999997</c:v>
                </c:pt>
                <c:pt idx="7">
                  <c:v>0.16300000000000001</c:v>
                </c:pt>
                <c:pt idx="8">
                  <c:v>0.16440000000000002</c:v>
                </c:pt>
                <c:pt idx="9">
                  <c:v>0.16420000000000001</c:v>
                </c:pt>
                <c:pt idx="10">
                  <c:v>0.16519999999999999</c:v>
                </c:pt>
                <c:pt idx="11">
                  <c:v>0.16420000000000001</c:v>
                </c:pt>
                <c:pt idx="12">
                  <c:v>0.16570000000000001</c:v>
                </c:pt>
                <c:pt idx="13">
                  <c:v>0.1678</c:v>
                </c:pt>
                <c:pt idx="14">
                  <c:v>0.1666</c:v>
                </c:pt>
                <c:pt idx="15">
                  <c:v>0.16500000000000001</c:v>
                </c:pt>
                <c:pt idx="16">
                  <c:v>0.16500000000000001</c:v>
                </c:pt>
                <c:pt idx="17">
                  <c:v>0.16260000000000002</c:v>
                </c:pt>
                <c:pt idx="18">
                  <c:v>0.16329999999999997</c:v>
                </c:pt>
                <c:pt idx="19">
                  <c:v>0.1585</c:v>
                </c:pt>
                <c:pt idx="20">
                  <c:v>0.1583</c:v>
                </c:pt>
                <c:pt idx="21">
                  <c:v>0.1552</c:v>
                </c:pt>
                <c:pt idx="22">
                  <c:v>0.158</c:v>
                </c:pt>
                <c:pt idx="23">
                  <c:v>0.15679999999999999</c:v>
                </c:pt>
                <c:pt idx="24">
                  <c:v>0.15890000000000001</c:v>
                </c:pt>
                <c:pt idx="25">
                  <c:v>0.159</c:v>
                </c:pt>
                <c:pt idx="26">
                  <c:v>0.1583</c:v>
                </c:pt>
                <c:pt idx="27">
                  <c:v>0.161</c:v>
                </c:pt>
                <c:pt idx="28">
                  <c:v>0.16039999999999999</c:v>
                </c:pt>
                <c:pt idx="29">
                  <c:v>0.16</c:v>
                </c:pt>
                <c:pt idx="30">
                  <c:v>0.15990000000000001</c:v>
                </c:pt>
                <c:pt idx="31">
                  <c:v>0.158</c:v>
                </c:pt>
                <c:pt idx="32">
                  <c:v>0.15839999999999999</c:v>
                </c:pt>
                <c:pt idx="33">
                  <c:v>0.15710000000000002</c:v>
                </c:pt>
                <c:pt idx="34">
                  <c:v>0.15460000000000002</c:v>
                </c:pt>
                <c:pt idx="35">
                  <c:v>0.15670000000000001</c:v>
                </c:pt>
                <c:pt idx="36">
                  <c:v>0.15479999999999999</c:v>
                </c:pt>
                <c:pt idx="37">
                  <c:v>0.15679999999999999</c:v>
                </c:pt>
                <c:pt idx="38">
                  <c:v>0.15720000000000001</c:v>
                </c:pt>
                <c:pt idx="39">
                  <c:v>0.15570000000000001</c:v>
                </c:pt>
                <c:pt idx="40">
                  <c:v>0.1542</c:v>
                </c:pt>
                <c:pt idx="41">
                  <c:v>0.1527</c:v>
                </c:pt>
                <c:pt idx="42">
                  <c:v>0.1459</c:v>
                </c:pt>
                <c:pt idx="43">
                  <c:v>0.14649999999999999</c:v>
                </c:pt>
                <c:pt idx="44">
                  <c:v>0.1484</c:v>
                </c:pt>
                <c:pt idx="45">
                  <c:v>0.14330000000000001</c:v>
                </c:pt>
                <c:pt idx="46">
                  <c:v>0.14300000000000002</c:v>
                </c:pt>
                <c:pt idx="47">
                  <c:v>0.14269999999999999</c:v>
                </c:pt>
                <c:pt idx="48">
                  <c:v>0.14169999999999999</c:v>
                </c:pt>
                <c:pt idx="49">
                  <c:v>0.14460000000000001</c:v>
                </c:pt>
                <c:pt idx="50">
                  <c:v>0.1484</c:v>
                </c:pt>
                <c:pt idx="51">
                  <c:v>0.1424</c:v>
                </c:pt>
                <c:pt idx="52">
                  <c:v>0.14029999999999998</c:v>
                </c:pt>
                <c:pt idx="53">
                  <c:v>0.1399</c:v>
                </c:pt>
                <c:pt idx="54">
                  <c:v>0.1384</c:v>
                </c:pt>
                <c:pt idx="55">
                  <c:v>0.13589999999999999</c:v>
                </c:pt>
                <c:pt idx="56">
                  <c:v>0.13980000000000001</c:v>
                </c:pt>
                <c:pt idx="57">
                  <c:v>0.13789999999999999</c:v>
                </c:pt>
                <c:pt idx="58">
                  <c:v>0.13699999999999998</c:v>
                </c:pt>
                <c:pt idx="59">
                  <c:v>0.13489999999999999</c:v>
                </c:pt>
                <c:pt idx="60">
                  <c:v>0.1371</c:v>
                </c:pt>
                <c:pt idx="61">
                  <c:v>0.1391</c:v>
                </c:pt>
                <c:pt idx="62">
                  <c:v>0.13720000000000002</c:v>
                </c:pt>
                <c:pt idx="63">
                  <c:v>0.13949999999999999</c:v>
                </c:pt>
                <c:pt idx="64">
                  <c:v>0.1399</c:v>
                </c:pt>
                <c:pt idx="65">
                  <c:v>0.1411</c:v>
                </c:pt>
                <c:pt idx="66">
                  <c:v>0.13880000000000001</c:v>
                </c:pt>
                <c:pt idx="67">
                  <c:v>0.13739999999999999</c:v>
                </c:pt>
                <c:pt idx="68">
                  <c:v>0.1361</c:v>
                </c:pt>
                <c:pt idx="69">
                  <c:v>0.13500000000000001</c:v>
                </c:pt>
                <c:pt idx="70">
                  <c:v>0.1313</c:v>
                </c:pt>
                <c:pt idx="71">
                  <c:v>0.1305</c:v>
                </c:pt>
                <c:pt idx="72">
                  <c:v>0.1293</c:v>
                </c:pt>
                <c:pt idx="73">
                  <c:v>0.1288</c:v>
                </c:pt>
                <c:pt idx="74">
                  <c:v>0.12909999999999999</c:v>
                </c:pt>
                <c:pt idx="75">
                  <c:v>0.12909999999999999</c:v>
                </c:pt>
                <c:pt idx="76">
                  <c:v>0.1295</c:v>
                </c:pt>
                <c:pt idx="77">
                  <c:v>0.12809999999999999</c:v>
                </c:pt>
                <c:pt idx="78">
                  <c:v>0.12809999999999999</c:v>
                </c:pt>
                <c:pt idx="79">
                  <c:v>0.12609999999999999</c:v>
                </c:pt>
                <c:pt idx="80">
                  <c:v>0.1275</c:v>
                </c:pt>
                <c:pt idx="81">
                  <c:v>0.1246</c:v>
                </c:pt>
                <c:pt idx="82">
                  <c:v>0.12539999999999998</c:v>
                </c:pt>
                <c:pt idx="83">
                  <c:v>0.12539999999999998</c:v>
                </c:pt>
                <c:pt idx="84">
                  <c:v>0.12689999999999999</c:v>
                </c:pt>
                <c:pt idx="85">
                  <c:v>0.126</c:v>
                </c:pt>
                <c:pt idx="86">
                  <c:v>0.1265</c:v>
                </c:pt>
                <c:pt idx="87">
                  <c:v>0.12770000000000001</c:v>
                </c:pt>
                <c:pt idx="88">
                  <c:v>0.1232</c:v>
                </c:pt>
                <c:pt idx="89">
                  <c:v>0.1235</c:v>
                </c:pt>
                <c:pt idx="90">
                  <c:v>0.12240000000000001</c:v>
                </c:pt>
                <c:pt idx="91">
                  <c:v>0.12300000000000001</c:v>
                </c:pt>
                <c:pt idx="92">
                  <c:v>0.12380000000000001</c:v>
                </c:pt>
                <c:pt idx="93">
                  <c:v>0.1249</c:v>
                </c:pt>
                <c:pt idx="94">
                  <c:v>0.1273</c:v>
                </c:pt>
                <c:pt idx="95">
                  <c:v>0.12640000000000001</c:v>
                </c:pt>
                <c:pt idx="96">
                  <c:v>0.12689999999999999</c:v>
                </c:pt>
                <c:pt idx="97">
                  <c:v>0.12740000000000001</c:v>
                </c:pt>
                <c:pt idx="98">
                  <c:v>0.1273</c:v>
                </c:pt>
                <c:pt idx="99">
                  <c:v>0.12859999999999999</c:v>
                </c:pt>
                <c:pt idx="100">
                  <c:v>0.1303</c:v>
                </c:pt>
                <c:pt idx="101">
                  <c:v>0.12859999999999999</c:v>
                </c:pt>
                <c:pt idx="102">
                  <c:v>0.12960000000000002</c:v>
                </c:pt>
                <c:pt idx="103">
                  <c:v>0.12869999999999998</c:v>
                </c:pt>
                <c:pt idx="104">
                  <c:v>0.12740000000000001</c:v>
                </c:pt>
                <c:pt idx="105">
                  <c:v>0.125</c:v>
                </c:pt>
                <c:pt idx="106">
                  <c:v>0.124</c:v>
                </c:pt>
                <c:pt idx="107">
                  <c:v>0.12480000000000001</c:v>
                </c:pt>
                <c:pt idx="108">
                  <c:v>0.124</c:v>
                </c:pt>
                <c:pt idx="109">
                  <c:v>0.1245</c:v>
                </c:pt>
                <c:pt idx="110">
                  <c:v>0.1268</c:v>
                </c:pt>
                <c:pt idx="111">
                  <c:v>0.12759999999999999</c:v>
                </c:pt>
                <c:pt idx="112">
                  <c:v>0.1273</c:v>
                </c:pt>
                <c:pt idx="113">
                  <c:v>0.12770000000000001</c:v>
                </c:pt>
                <c:pt idx="114">
                  <c:v>0.128</c:v>
                </c:pt>
                <c:pt idx="115">
                  <c:v>0.12710000000000002</c:v>
                </c:pt>
                <c:pt idx="116">
                  <c:v>0.1268</c:v>
                </c:pt>
                <c:pt idx="117">
                  <c:v>0.1255</c:v>
                </c:pt>
                <c:pt idx="118">
                  <c:v>0.12560000000000002</c:v>
                </c:pt>
                <c:pt idx="119">
                  <c:v>0.12570000000000001</c:v>
                </c:pt>
                <c:pt idx="120">
                  <c:v>0.12509999999999999</c:v>
                </c:pt>
                <c:pt idx="121">
                  <c:v>0.12330000000000001</c:v>
                </c:pt>
                <c:pt idx="122">
                  <c:v>0.1215</c:v>
                </c:pt>
                <c:pt idx="123">
                  <c:v>0.1229</c:v>
                </c:pt>
                <c:pt idx="124">
                  <c:v>0.1222</c:v>
                </c:pt>
                <c:pt idx="125">
                  <c:v>0.1226</c:v>
                </c:pt>
                <c:pt idx="126">
                  <c:v>0.12179999999999999</c:v>
                </c:pt>
                <c:pt idx="127">
                  <c:v>0.1229</c:v>
                </c:pt>
                <c:pt idx="128">
                  <c:v>0.12369999999999999</c:v>
                </c:pt>
                <c:pt idx="129">
                  <c:v>0.1232</c:v>
                </c:pt>
                <c:pt idx="130">
                  <c:v>0.1211</c:v>
                </c:pt>
                <c:pt idx="131">
                  <c:v>0.12050000000000001</c:v>
                </c:pt>
                <c:pt idx="132">
                  <c:v>0.1217</c:v>
                </c:pt>
                <c:pt idx="133">
                  <c:v>0.12119999999999999</c:v>
                </c:pt>
                <c:pt idx="134">
                  <c:v>0.1206</c:v>
                </c:pt>
                <c:pt idx="135">
                  <c:v>0.12050000000000001</c:v>
                </c:pt>
                <c:pt idx="136">
                  <c:v>0.12029999999999999</c:v>
                </c:pt>
                <c:pt idx="137">
                  <c:v>0.1207</c:v>
                </c:pt>
                <c:pt idx="138">
                  <c:v>0.12</c:v>
                </c:pt>
                <c:pt idx="139">
                  <c:v>0.12050000000000001</c:v>
                </c:pt>
                <c:pt idx="140">
                  <c:v>0.1215</c:v>
                </c:pt>
                <c:pt idx="141">
                  <c:v>0.12189999999999999</c:v>
                </c:pt>
                <c:pt idx="142">
                  <c:v>0.12119999999999999</c:v>
                </c:pt>
                <c:pt idx="143">
                  <c:v>0.12130000000000001</c:v>
                </c:pt>
                <c:pt idx="144">
                  <c:v>0.1216</c:v>
                </c:pt>
                <c:pt idx="145">
                  <c:v>0.12050000000000001</c:v>
                </c:pt>
                <c:pt idx="146">
                  <c:v>0.12</c:v>
                </c:pt>
                <c:pt idx="147">
                  <c:v>0.12119999999999999</c:v>
                </c:pt>
                <c:pt idx="148">
                  <c:v>0.1215</c:v>
                </c:pt>
                <c:pt idx="149">
                  <c:v>0.12039999999999999</c:v>
                </c:pt>
                <c:pt idx="150">
                  <c:v>0.1192</c:v>
                </c:pt>
                <c:pt idx="151">
                  <c:v>0.1202</c:v>
                </c:pt>
                <c:pt idx="152">
                  <c:v>0.1192</c:v>
                </c:pt>
                <c:pt idx="153">
                  <c:v>0.1192</c:v>
                </c:pt>
                <c:pt idx="154">
                  <c:v>0.1195</c:v>
                </c:pt>
                <c:pt idx="155">
                  <c:v>0.11960000000000001</c:v>
                </c:pt>
                <c:pt idx="156">
                  <c:v>0.1192</c:v>
                </c:pt>
                <c:pt idx="157">
                  <c:v>0.11900000000000001</c:v>
                </c:pt>
                <c:pt idx="158">
                  <c:v>0.1195</c:v>
                </c:pt>
                <c:pt idx="159">
                  <c:v>0.1201</c:v>
                </c:pt>
                <c:pt idx="160">
                  <c:v>0.1193</c:v>
                </c:pt>
                <c:pt idx="161">
                  <c:v>0.12</c:v>
                </c:pt>
                <c:pt idx="162">
                  <c:v>0.12039999999999999</c:v>
                </c:pt>
                <c:pt idx="163">
                  <c:v>0.12039999999999999</c:v>
                </c:pt>
                <c:pt idx="164">
                  <c:v>0.12230000000000001</c:v>
                </c:pt>
                <c:pt idx="165">
                  <c:v>0.1215</c:v>
                </c:pt>
                <c:pt idx="166">
                  <c:v>0.12230000000000001</c:v>
                </c:pt>
                <c:pt idx="167">
                  <c:v>0.121</c:v>
                </c:pt>
                <c:pt idx="168">
                  <c:v>0.12029999999999999</c:v>
                </c:pt>
                <c:pt idx="169">
                  <c:v>0.1195</c:v>
                </c:pt>
                <c:pt idx="170">
                  <c:v>0.11990000000000001</c:v>
                </c:pt>
                <c:pt idx="171">
                  <c:v>0.1193</c:v>
                </c:pt>
                <c:pt idx="172">
                  <c:v>0.1195</c:v>
                </c:pt>
                <c:pt idx="173">
                  <c:v>0.1216</c:v>
                </c:pt>
                <c:pt idx="174">
                  <c:v>0.12050000000000001</c:v>
                </c:pt>
                <c:pt idx="175">
                  <c:v>0.12330000000000001</c:v>
                </c:pt>
                <c:pt idx="176">
                  <c:v>0.1226</c:v>
                </c:pt>
                <c:pt idx="177">
                  <c:v>0.12179999999999999</c:v>
                </c:pt>
                <c:pt idx="178">
                  <c:v>0.12140000000000001</c:v>
                </c:pt>
                <c:pt idx="179">
                  <c:v>0.12130000000000001</c:v>
                </c:pt>
                <c:pt idx="180">
                  <c:v>0.12130000000000001</c:v>
                </c:pt>
                <c:pt idx="181">
                  <c:v>0.11939999999999999</c:v>
                </c:pt>
                <c:pt idx="182">
                  <c:v>0.11779999999999999</c:v>
                </c:pt>
                <c:pt idx="183">
                  <c:v>0.1177</c:v>
                </c:pt>
                <c:pt idx="184">
                  <c:v>0.11800000000000001</c:v>
                </c:pt>
                <c:pt idx="185">
                  <c:v>0.11650000000000001</c:v>
                </c:pt>
                <c:pt idx="186">
                  <c:v>0.11599999999999999</c:v>
                </c:pt>
                <c:pt idx="187">
                  <c:v>0.11689999999999999</c:v>
                </c:pt>
                <c:pt idx="188">
                  <c:v>0.1166</c:v>
                </c:pt>
                <c:pt idx="189">
                  <c:v>0.11449999999999999</c:v>
                </c:pt>
                <c:pt idx="190">
                  <c:v>0.11539999999999999</c:v>
                </c:pt>
                <c:pt idx="191">
                  <c:v>0.114</c:v>
                </c:pt>
                <c:pt idx="192">
                  <c:v>0.11410000000000001</c:v>
                </c:pt>
                <c:pt idx="193">
                  <c:v>0.11410000000000001</c:v>
                </c:pt>
                <c:pt idx="194">
                  <c:v>0.11410000000000001</c:v>
                </c:pt>
                <c:pt idx="195">
                  <c:v>0.1133</c:v>
                </c:pt>
                <c:pt idx="196">
                  <c:v>0.113</c:v>
                </c:pt>
                <c:pt idx="197">
                  <c:v>0.11349999999999999</c:v>
                </c:pt>
                <c:pt idx="198">
                  <c:v>0.11349999999999999</c:v>
                </c:pt>
                <c:pt idx="199">
                  <c:v>0.11359999999999999</c:v>
                </c:pt>
                <c:pt idx="200">
                  <c:v>0.1134</c:v>
                </c:pt>
                <c:pt idx="201">
                  <c:v>0.1128</c:v>
                </c:pt>
                <c:pt idx="202">
                  <c:v>0.1124</c:v>
                </c:pt>
                <c:pt idx="203">
                  <c:v>0.1116</c:v>
                </c:pt>
                <c:pt idx="204">
                  <c:v>0.113</c:v>
                </c:pt>
                <c:pt idx="205">
                  <c:v>0.1119</c:v>
                </c:pt>
                <c:pt idx="206">
                  <c:v>0.1128</c:v>
                </c:pt>
                <c:pt idx="207">
                  <c:v>0.1137</c:v>
                </c:pt>
                <c:pt idx="208">
                  <c:v>0.1144</c:v>
                </c:pt>
                <c:pt idx="209">
                  <c:v>0.1143</c:v>
                </c:pt>
                <c:pt idx="210">
                  <c:v>0.114</c:v>
                </c:pt>
                <c:pt idx="211">
                  <c:v>0.1152</c:v>
                </c:pt>
                <c:pt idx="212">
                  <c:v>0.1158</c:v>
                </c:pt>
                <c:pt idx="213">
                  <c:v>0.1149</c:v>
                </c:pt>
                <c:pt idx="214">
                  <c:v>0.11380000000000001</c:v>
                </c:pt>
                <c:pt idx="215">
                  <c:v>0.115</c:v>
                </c:pt>
                <c:pt idx="216">
                  <c:v>0.11560000000000001</c:v>
                </c:pt>
                <c:pt idx="217">
                  <c:v>0.1232</c:v>
                </c:pt>
                <c:pt idx="218">
                  <c:v>0.125</c:v>
                </c:pt>
                <c:pt idx="219">
                  <c:v>0.12390000000000001</c:v>
                </c:pt>
                <c:pt idx="220">
                  <c:v>0.1216</c:v>
                </c:pt>
                <c:pt idx="221">
                  <c:v>0.1225</c:v>
                </c:pt>
                <c:pt idx="222">
                  <c:v>0.12230000000000001</c:v>
                </c:pt>
                <c:pt idx="223">
                  <c:v>0.1191</c:v>
                </c:pt>
                <c:pt idx="224">
                  <c:v>0.1191</c:v>
                </c:pt>
                <c:pt idx="225">
                  <c:v>0.1192</c:v>
                </c:pt>
                <c:pt idx="226">
                  <c:v>0.1217</c:v>
                </c:pt>
                <c:pt idx="227">
                  <c:v>0.1215</c:v>
                </c:pt>
                <c:pt idx="228">
                  <c:v>0.1201</c:v>
                </c:pt>
                <c:pt idx="229">
                  <c:v>0.11960000000000001</c:v>
                </c:pt>
                <c:pt idx="230">
                  <c:v>0.11849999999999999</c:v>
                </c:pt>
                <c:pt idx="231">
                  <c:v>0.12529999999999999</c:v>
                </c:pt>
                <c:pt idx="232">
                  <c:v>0.12300000000000001</c:v>
                </c:pt>
                <c:pt idx="233">
                  <c:v>0.1222</c:v>
                </c:pt>
                <c:pt idx="234">
                  <c:v>0.1202</c:v>
                </c:pt>
                <c:pt idx="235">
                  <c:v>0.1192</c:v>
                </c:pt>
                <c:pt idx="236">
                  <c:v>0.1177</c:v>
                </c:pt>
                <c:pt idx="237">
                  <c:v>0.1197</c:v>
                </c:pt>
                <c:pt idx="238">
                  <c:v>0.11900000000000001</c:v>
                </c:pt>
                <c:pt idx="239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D79-4117-B906-8E9A45EC3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278368"/>
        <c:axId val="430277808"/>
      </c:lineChart>
      <c:catAx>
        <c:axId val="4302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277248"/>
        <c:crosses val="autoZero"/>
        <c:auto val="1"/>
        <c:lblAlgn val="ctr"/>
        <c:lblOffset val="100"/>
        <c:noMultiLvlLbl val="0"/>
      </c:catAx>
      <c:valAx>
        <c:axId val="430277248"/>
        <c:scaling>
          <c:orientation val="minMax"/>
          <c:max val="650"/>
          <c:min val="4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276688"/>
        <c:crosses val="autoZero"/>
        <c:crossBetween val="between"/>
        <c:majorUnit val="30"/>
      </c:valAx>
      <c:valAx>
        <c:axId val="430277808"/>
        <c:scaling>
          <c:orientation val="minMax"/>
          <c:min val="8.0000000000000016E-2"/>
        </c:scaling>
        <c:delete val="0"/>
        <c:axPos val="r"/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278368"/>
        <c:crosses val="max"/>
        <c:crossBetween val="between"/>
      </c:valAx>
      <c:catAx>
        <c:axId val="430278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430277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 alignWithMargins="0"/>
    <c:pageMargins b="0.98425196899999956" l="0.78740157499999996" r="0.78740157499999996" t="0.98425196899999956" header="0.49212598500000226" footer="0.4921259850000022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115967455939665E-2"/>
          <c:y val="3.3512495720643617E-2"/>
          <c:w val="0.87601796726628689"/>
          <c:h val="0.85946977216083331"/>
        </c:manualLayout>
      </c:layout>
      <c:lineChart>
        <c:grouping val="standard"/>
        <c:varyColors val="0"/>
        <c:ser>
          <c:idx val="0"/>
          <c:order val="0"/>
          <c:tx>
            <c:v>LFT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79"/>
              <c:layout>
                <c:manualLayout>
                  <c:x val="0.11645870469399881"/>
                  <c:y val="6.76328502415458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88-4F16-85D5-CF5B96CD70D0}"/>
                </c:ext>
              </c:extLst>
            </c:dLbl>
            <c:dLbl>
              <c:idx val="97"/>
              <c:layout>
                <c:manualLayout>
                  <c:x val="-0.21390374331550802"/>
                  <c:y val="9.66183574879227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888-4F16-85D5-CF5B96CD70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'LFT 010321'!$E$3:$E$235</c:f>
              <c:numCache>
                <c:formatCode>#,##0.00</c:formatCode>
                <c:ptCount val="233"/>
                <c:pt idx="0">
                  <c:v>7396.66</c:v>
                </c:pt>
                <c:pt idx="1">
                  <c:v>7400.55</c:v>
                </c:pt>
                <c:pt idx="2">
                  <c:v>7404.45</c:v>
                </c:pt>
                <c:pt idx="3">
                  <c:v>7408.36</c:v>
                </c:pt>
                <c:pt idx="4">
                  <c:v>7412.26</c:v>
                </c:pt>
                <c:pt idx="5">
                  <c:v>7416.16</c:v>
                </c:pt>
                <c:pt idx="6">
                  <c:v>7420.07</c:v>
                </c:pt>
                <c:pt idx="7">
                  <c:v>7423.98</c:v>
                </c:pt>
                <c:pt idx="8">
                  <c:v>7427.89</c:v>
                </c:pt>
                <c:pt idx="9">
                  <c:v>7431.8</c:v>
                </c:pt>
                <c:pt idx="10">
                  <c:v>7435.72</c:v>
                </c:pt>
                <c:pt idx="11">
                  <c:v>7439.64</c:v>
                </c:pt>
                <c:pt idx="12">
                  <c:v>7443.56</c:v>
                </c:pt>
                <c:pt idx="13">
                  <c:v>7447.48</c:v>
                </c:pt>
                <c:pt idx="14">
                  <c:v>7455.36</c:v>
                </c:pt>
                <c:pt idx="15">
                  <c:v>7455.33</c:v>
                </c:pt>
                <c:pt idx="16">
                  <c:v>7459.26</c:v>
                </c:pt>
                <c:pt idx="17">
                  <c:v>7463.19</c:v>
                </c:pt>
                <c:pt idx="18">
                  <c:v>7467.12</c:v>
                </c:pt>
                <c:pt idx="19">
                  <c:v>7471.06</c:v>
                </c:pt>
                <c:pt idx="20">
                  <c:v>7474.99</c:v>
                </c:pt>
                <c:pt idx="21">
                  <c:v>7478.93</c:v>
                </c:pt>
                <c:pt idx="22">
                  <c:v>7482.87</c:v>
                </c:pt>
                <c:pt idx="23">
                  <c:v>7486.81</c:v>
                </c:pt>
                <c:pt idx="24">
                  <c:v>7490.76</c:v>
                </c:pt>
                <c:pt idx="25">
                  <c:v>7494.7</c:v>
                </c:pt>
                <c:pt idx="26">
                  <c:v>7498.65</c:v>
                </c:pt>
                <c:pt idx="27">
                  <c:v>7502.61</c:v>
                </c:pt>
                <c:pt idx="28">
                  <c:v>7506.56</c:v>
                </c:pt>
                <c:pt idx="29">
                  <c:v>7510.52</c:v>
                </c:pt>
                <c:pt idx="30">
                  <c:v>7514.47</c:v>
                </c:pt>
                <c:pt idx="31">
                  <c:v>7518.43</c:v>
                </c:pt>
                <c:pt idx="32">
                  <c:v>7522.39</c:v>
                </c:pt>
                <c:pt idx="33">
                  <c:v>7526.35</c:v>
                </c:pt>
                <c:pt idx="34">
                  <c:v>7530.32</c:v>
                </c:pt>
                <c:pt idx="35">
                  <c:v>7534.29</c:v>
                </c:pt>
                <c:pt idx="36">
                  <c:v>7538.26</c:v>
                </c:pt>
                <c:pt idx="37">
                  <c:v>7542.23</c:v>
                </c:pt>
                <c:pt idx="38">
                  <c:v>7546.2</c:v>
                </c:pt>
                <c:pt idx="39">
                  <c:v>7550.18</c:v>
                </c:pt>
                <c:pt idx="40">
                  <c:v>7554.16</c:v>
                </c:pt>
                <c:pt idx="41">
                  <c:v>7558.14</c:v>
                </c:pt>
                <c:pt idx="42">
                  <c:v>7558.38</c:v>
                </c:pt>
                <c:pt idx="43">
                  <c:v>7562.36</c:v>
                </c:pt>
                <c:pt idx="44">
                  <c:v>7566.35</c:v>
                </c:pt>
                <c:pt idx="45">
                  <c:v>7570.34</c:v>
                </c:pt>
                <c:pt idx="46">
                  <c:v>7574.33</c:v>
                </c:pt>
                <c:pt idx="47">
                  <c:v>7578.32</c:v>
                </c:pt>
                <c:pt idx="48">
                  <c:v>7582.32</c:v>
                </c:pt>
                <c:pt idx="49">
                  <c:v>7586.32</c:v>
                </c:pt>
                <c:pt idx="50">
                  <c:v>7590.32</c:v>
                </c:pt>
                <c:pt idx="51">
                  <c:v>7594.32</c:v>
                </c:pt>
                <c:pt idx="52">
                  <c:v>7598.33</c:v>
                </c:pt>
                <c:pt idx="53">
                  <c:v>7602.33</c:v>
                </c:pt>
                <c:pt idx="54">
                  <c:v>7606.34</c:v>
                </c:pt>
                <c:pt idx="55">
                  <c:v>7606.62</c:v>
                </c:pt>
                <c:pt idx="56">
                  <c:v>7614.37</c:v>
                </c:pt>
                <c:pt idx="57">
                  <c:v>7618.38</c:v>
                </c:pt>
                <c:pt idx="58">
                  <c:v>7618.67</c:v>
                </c:pt>
                <c:pt idx="59">
                  <c:v>7622.69</c:v>
                </c:pt>
                <c:pt idx="60">
                  <c:v>7626.71</c:v>
                </c:pt>
                <c:pt idx="61">
                  <c:v>7630.74</c:v>
                </c:pt>
                <c:pt idx="62">
                  <c:v>7634.76</c:v>
                </c:pt>
                <c:pt idx="63">
                  <c:v>7638.79</c:v>
                </c:pt>
                <c:pt idx="64">
                  <c:v>7642.82</c:v>
                </c:pt>
                <c:pt idx="65">
                  <c:v>7646.86</c:v>
                </c:pt>
                <c:pt idx="66">
                  <c:v>7650.89</c:v>
                </c:pt>
                <c:pt idx="67">
                  <c:v>7654.93</c:v>
                </c:pt>
                <c:pt idx="68">
                  <c:v>7658.97</c:v>
                </c:pt>
                <c:pt idx="69">
                  <c:v>7663.01</c:v>
                </c:pt>
                <c:pt idx="70">
                  <c:v>7667.05</c:v>
                </c:pt>
                <c:pt idx="71">
                  <c:v>7671.1</c:v>
                </c:pt>
                <c:pt idx="72">
                  <c:v>7675.15</c:v>
                </c:pt>
                <c:pt idx="73">
                  <c:v>7679.2</c:v>
                </c:pt>
                <c:pt idx="74">
                  <c:v>7683.25</c:v>
                </c:pt>
                <c:pt idx="75">
                  <c:v>7687.3</c:v>
                </c:pt>
                <c:pt idx="76">
                  <c:v>7691.36</c:v>
                </c:pt>
                <c:pt idx="77">
                  <c:v>7695.42</c:v>
                </c:pt>
                <c:pt idx="78">
                  <c:v>7699.48</c:v>
                </c:pt>
                <c:pt idx="79">
                  <c:v>7703.54</c:v>
                </c:pt>
                <c:pt idx="80">
                  <c:v>7707.61</c:v>
                </c:pt>
                <c:pt idx="81">
                  <c:v>7711.68</c:v>
                </c:pt>
                <c:pt idx="82">
                  <c:v>7715.75</c:v>
                </c:pt>
                <c:pt idx="83">
                  <c:v>7719.81</c:v>
                </c:pt>
                <c:pt idx="84">
                  <c:v>7723.89</c:v>
                </c:pt>
                <c:pt idx="85">
                  <c:v>7727.97</c:v>
                </c:pt>
                <c:pt idx="86">
                  <c:v>7732.04</c:v>
                </c:pt>
                <c:pt idx="87">
                  <c:v>7736.13</c:v>
                </c:pt>
                <c:pt idx="88">
                  <c:v>7740.21</c:v>
                </c:pt>
                <c:pt idx="89">
                  <c:v>7744.29</c:v>
                </c:pt>
                <c:pt idx="90">
                  <c:v>7748.38</c:v>
                </c:pt>
                <c:pt idx="91">
                  <c:v>7752.46</c:v>
                </c:pt>
                <c:pt idx="92">
                  <c:v>7752.87</c:v>
                </c:pt>
                <c:pt idx="93">
                  <c:v>7756.96</c:v>
                </c:pt>
                <c:pt idx="94">
                  <c:v>7761.06</c:v>
                </c:pt>
                <c:pt idx="95">
                  <c:v>7765.16</c:v>
                </c:pt>
                <c:pt idx="96">
                  <c:v>7772.94</c:v>
                </c:pt>
                <c:pt idx="97">
                  <c:v>7777.05</c:v>
                </c:pt>
                <c:pt idx="98">
                  <c:v>7781.15</c:v>
                </c:pt>
                <c:pt idx="99">
                  <c:v>7785.25</c:v>
                </c:pt>
                <c:pt idx="100">
                  <c:v>7789.37</c:v>
                </c:pt>
                <c:pt idx="101">
                  <c:v>7789.8</c:v>
                </c:pt>
                <c:pt idx="102">
                  <c:v>7793.91</c:v>
                </c:pt>
                <c:pt idx="103">
                  <c:v>7798.02</c:v>
                </c:pt>
                <c:pt idx="104">
                  <c:v>7802.14</c:v>
                </c:pt>
                <c:pt idx="105">
                  <c:v>7806.27</c:v>
                </c:pt>
                <c:pt idx="106">
                  <c:v>7810.38</c:v>
                </c:pt>
                <c:pt idx="107">
                  <c:v>7814.51</c:v>
                </c:pt>
                <c:pt idx="108">
                  <c:v>7818.64</c:v>
                </c:pt>
                <c:pt idx="109">
                  <c:v>7822.77</c:v>
                </c:pt>
                <c:pt idx="110">
                  <c:v>7826.89</c:v>
                </c:pt>
                <c:pt idx="111">
                  <c:v>7831.03</c:v>
                </c:pt>
                <c:pt idx="112">
                  <c:v>7835.17</c:v>
                </c:pt>
                <c:pt idx="113">
                  <c:v>7839.31</c:v>
                </c:pt>
                <c:pt idx="114">
                  <c:v>7843.45</c:v>
                </c:pt>
                <c:pt idx="115">
                  <c:v>7847.58</c:v>
                </c:pt>
                <c:pt idx="116">
                  <c:v>7851.73</c:v>
                </c:pt>
                <c:pt idx="117">
                  <c:v>7855.88</c:v>
                </c:pt>
                <c:pt idx="118">
                  <c:v>7860.03</c:v>
                </c:pt>
                <c:pt idx="119">
                  <c:v>7864.17</c:v>
                </c:pt>
                <c:pt idx="120">
                  <c:v>7868.33</c:v>
                </c:pt>
                <c:pt idx="121">
                  <c:v>7872.48</c:v>
                </c:pt>
                <c:pt idx="122">
                  <c:v>7876.64</c:v>
                </c:pt>
                <c:pt idx="123">
                  <c:v>7880.8</c:v>
                </c:pt>
                <c:pt idx="124">
                  <c:v>7884.96</c:v>
                </c:pt>
                <c:pt idx="125">
                  <c:v>7889.13</c:v>
                </c:pt>
                <c:pt idx="126">
                  <c:v>7893.29</c:v>
                </c:pt>
                <c:pt idx="127">
                  <c:v>7897.46</c:v>
                </c:pt>
                <c:pt idx="128">
                  <c:v>7901.63</c:v>
                </c:pt>
                <c:pt idx="129">
                  <c:v>7905.8</c:v>
                </c:pt>
                <c:pt idx="130">
                  <c:v>7909.98</c:v>
                </c:pt>
                <c:pt idx="131">
                  <c:v>7914.16</c:v>
                </c:pt>
                <c:pt idx="132">
                  <c:v>7918.33</c:v>
                </c:pt>
                <c:pt idx="133">
                  <c:v>7922.52</c:v>
                </c:pt>
                <c:pt idx="134">
                  <c:v>7926.7</c:v>
                </c:pt>
                <c:pt idx="135">
                  <c:v>7930.89</c:v>
                </c:pt>
                <c:pt idx="136">
                  <c:v>7935.07</c:v>
                </c:pt>
                <c:pt idx="137">
                  <c:v>7939.26</c:v>
                </c:pt>
                <c:pt idx="138">
                  <c:v>7943.46</c:v>
                </c:pt>
                <c:pt idx="139">
                  <c:v>7947.66</c:v>
                </c:pt>
                <c:pt idx="140">
                  <c:v>7951.85</c:v>
                </c:pt>
                <c:pt idx="141">
                  <c:v>7956.05</c:v>
                </c:pt>
                <c:pt idx="142">
                  <c:v>7960.25</c:v>
                </c:pt>
                <c:pt idx="143">
                  <c:v>7964.46</c:v>
                </c:pt>
                <c:pt idx="144">
                  <c:v>7968.66</c:v>
                </c:pt>
                <c:pt idx="145">
                  <c:v>7972.87</c:v>
                </c:pt>
                <c:pt idx="146">
                  <c:v>7977.08</c:v>
                </c:pt>
                <c:pt idx="147">
                  <c:v>7981.29</c:v>
                </c:pt>
                <c:pt idx="148">
                  <c:v>7985.51</c:v>
                </c:pt>
                <c:pt idx="149">
                  <c:v>7989.72</c:v>
                </c:pt>
                <c:pt idx="150">
                  <c:v>7993.94</c:v>
                </c:pt>
                <c:pt idx="151">
                  <c:v>7998.17</c:v>
                </c:pt>
                <c:pt idx="152">
                  <c:v>8002.39</c:v>
                </c:pt>
                <c:pt idx="153">
                  <c:v>8006.61</c:v>
                </c:pt>
                <c:pt idx="154">
                  <c:v>8010.84</c:v>
                </c:pt>
                <c:pt idx="155">
                  <c:v>8015.07</c:v>
                </c:pt>
                <c:pt idx="156">
                  <c:v>8019.31</c:v>
                </c:pt>
                <c:pt idx="157">
                  <c:v>8023.54</c:v>
                </c:pt>
                <c:pt idx="158">
                  <c:v>8027.78</c:v>
                </c:pt>
                <c:pt idx="159">
                  <c:v>8032.02</c:v>
                </c:pt>
                <c:pt idx="160">
                  <c:v>8036.26</c:v>
                </c:pt>
                <c:pt idx="161">
                  <c:v>8044.75</c:v>
                </c:pt>
                <c:pt idx="162">
                  <c:v>8049</c:v>
                </c:pt>
                <c:pt idx="163">
                  <c:v>8053.25</c:v>
                </c:pt>
                <c:pt idx="164">
                  <c:v>8057.5</c:v>
                </c:pt>
                <c:pt idx="165">
                  <c:v>8061.75</c:v>
                </c:pt>
                <c:pt idx="166">
                  <c:v>8066.01</c:v>
                </c:pt>
                <c:pt idx="167">
                  <c:v>8070.27</c:v>
                </c:pt>
                <c:pt idx="168">
                  <c:v>8074.54</c:v>
                </c:pt>
                <c:pt idx="169">
                  <c:v>8078.8</c:v>
                </c:pt>
                <c:pt idx="170">
                  <c:v>8083.06</c:v>
                </c:pt>
                <c:pt idx="171">
                  <c:v>8087.33</c:v>
                </c:pt>
                <c:pt idx="172">
                  <c:v>8091.61</c:v>
                </c:pt>
                <c:pt idx="173">
                  <c:v>8095.88</c:v>
                </c:pt>
                <c:pt idx="174">
                  <c:v>8100.15</c:v>
                </c:pt>
                <c:pt idx="175">
                  <c:v>8104.43</c:v>
                </c:pt>
                <c:pt idx="176">
                  <c:v>8108.71</c:v>
                </c:pt>
                <c:pt idx="177">
                  <c:v>8112.99</c:v>
                </c:pt>
                <c:pt idx="178">
                  <c:v>8117.27</c:v>
                </c:pt>
                <c:pt idx="179">
                  <c:v>8121.56</c:v>
                </c:pt>
                <c:pt idx="180">
                  <c:v>8125.85</c:v>
                </c:pt>
                <c:pt idx="181">
                  <c:v>8130.15</c:v>
                </c:pt>
                <c:pt idx="182">
                  <c:v>8134.44</c:v>
                </c:pt>
                <c:pt idx="183">
                  <c:v>8138.73</c:v>
                </c:pt>
                <c:pt idx="184">
                  <c:v>8143.03</c:v>
                </c:pt>
                <c:pt idx="185">
                  <c:v>8147.33</c:v>
                </c:pt>
                <c:pt idx="186">
                  <c:v>8151.64</c:v>
                </c:pt>
                <c:pt idx="187">
                  <c:v>8152.37</c:v>
                </c:pt>
                <c:pt idx="188">
                  <c:v>8156.68</c:v>
                </c:pt>
                <c:pt idx="189">
                  <c:v>8160.99</c:v>
                </c:pt>
                <c:pt idx="190">
                  <c:v>8165.3</c:v>
                </c:pt>
                <c:pt idx="191">
                  <c:v>8169.62</c:v>
                </c:pt>
                <c:pt idx="192">
                  <c:v>8173.93</c:v>
                </c:pt>
                <c:pt idx="193">
                  <c:v>8178.25</c:v>
                </c:pt>
                <c:pt idx="194">
                  <c:v>8182.58</c:v>
                </c:pt>
                <c:pt idx="195">
                  <c:v>8186.9</c:v>
                </c:pt>
                <c:pt idx="196">
                  <c:v>8191.23</c:v>
                </c:pt>
                <c:pt idx="197">
                  <c:v>8195.56</c:v>
                </c:pt>
                <c:pt idx="198">
                  <c:v>8199.89</c:v>
                </c:pt>
                <c:pt idx="199">
                  <c:v>8204.2199999999993</c:v>
                </c:pt>
                <c:pt idx="200">
                  <c:v>8208.49</c:v>
                </c:pt>
                <c:pt idx="201">
                  <c:v>8212.76</c:v>
                </c:pt>
                <c:pt idx="202">
                  <c:v>8217.02</c:v>
                </c:pt>
                <c:pt idx="203">
                  <c:v>8221.2900000000009</c:v>
                </c:pt>
                <c:pt idx="204">
                  <c:v>8225.57</c:v>
                </c:pt>
                <c:pt idx="205">
                  <c:v>8229.84</c:v>
                </c:pt>
                <c:pt idx="206">
                  <c:v>8234.1200000000008</c:v>
                </c:pt>
                <c:pt idx="207">
                  <c:v>8238.4</c:v>
                </c:pt>
                <c:pt idx="208">
                  <c:v>8242.68</c:v>
                </c:pt>
                <c:pt idx="209">
                  <c:v>8246.9699999999993</c:v>
                </c:pt>
                <c:pt idx="210">
                  <c:v>8251.25</c:v>
                </c:pt>
                <c:pt idx="211">
                  <c:v>8255.5400000000009</c:v>
                </c:pt>
                <c:pt idx="212">
                  <c:v>8259.83</c:v>
                </c:pt>
                <c:pt idx="213">
                  <c:v>8264.1299999999992</c:v>
                </c:pt>
                <c:pt idx="214">
                  <c:v>8268.42</c:v>
                </c:pt>
                <c:pt idx="215">
                  <c:v>8272.7199999999993</c:v>
                </c:pt>
                <c:pt idx="216">
                  <c:v>8277.02</c:v>
                </c:pt>
                <c:pt idx="217">
                  <c:v>8281.32</c:v>
                </c:pt>
                <c:pt idx="218">
                  <c:v>8285.6200000000008</c:v>
                </c:pt>
                <c:pt idx="219">
                  <c:v>8289.94</c:v>
                </c:pt>
                <c:pt idx="220">
                  <c:v>8294.24</c:v>
                </c:pt>
                <c:pt idx="221">
                  <c:v>8298.5499999999993</c:v>
                </c:pt>
                <c:pt idx="222">
                  <c:v>8302.86</c:v>
                </c:pt>
                <c:pt idx="223">
                  <c:v>8307.18</c:v>
                </c:pt>
                <c:pt idx="224">
                  <c:v>8311.5</c:v>
                </c:pt>
                <c:pt idx="225">
                  <c:v>8315.82</c:v>
                </c:pt>
                <c:pt idx="226">
                  <c:v>8320.14</c:v>
                </c:pt>
                <c:pt idx="227">
                  <c:v>8324.4699999999993</c:v>
                </c:pt>
                <c:pt idx="228">
                  <c:v>8328.7199999999993</c:v>
                </c:pt>
                <c:pt idx="229">
                  <c:v>8332.9699999999993</c:v>
                </c:pt>
                <c:pt idx="230">
                  <c:v>8337.23</c:v>
                </c:pt>
                <c:pt idx="231">
                  <c:v>8341.5</c:v>
                </c:pt>
                <c:pt idx="232">
                  <c:v>8345.76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88-4F16-85D5-CF5B96CD7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002416"/>
        <c:axId val="430002976"/>
      </c:lineChart>
      <c:catAx>
        <c:axId val="4300024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002976"/>
        <c:crosses val="autoZero"/>
        <c:auto val="1"/>
        <c:lblAlgn val="ctr"/>
        <c:lblOffset val="100"/>
        <c:tickLblSkip val="16"/>
        <c:tickMarkSkip val="1"/>
        <c:noMultiLvlLbl val="0"/>
      </c:catAx>
      <c:valAx>
        <c:axId val="430002976"/>
        <c:scaling>
          <c:orientation val="minMax"/>
          <c:max val="8000"/>
          <c:min val="73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00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 alignWithMargins="0"/>
    <c:pageMargins b="0.98425196899999956" l="0.78740157499999996" r="0.78740157499999996" t="0.98425196899999956" header="0.49212598500000226" footer="0.4921259850000022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170731707317069E-2"/>
          <c:y val="4.0061593303702375E-2"/>
          <c:w val="0.88821138211382111"/>
          <c:h val="0.86012942866382436"/>
        </c:manualLayout>
      </c:layout>
      <c:lineChart>
        <c:grouping val="standard"/>
        <c:varyColors val="0"/>
        <c:ser>
          <c:idx val="1"/>
          <c:order val="0"/>
          <c:tx>
            <c:v>2016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'NTN-B Principal 150535'!$E$1463:$E$1702</c:f>
              <c:numCache>
                <c:formatCode>"R$"\ #,##0.00</c:formatCode>
                <c:ptCount val="240"/>
                <c:pt idx="0">
                  <c:v>687.99</c:v>
                </c:pt>
                <c:pt idx="1">
                  <c:v>690.88</c:v>
                </c:pt>
                <c:pt idx="2">
                  <c:v>698.79</c:v>
                </c:pt>
                <c:pt idx="3">
                  <c:v>702.99</c:v>
                </c:pt>
                <c:pt idx="4">
                  <c:v>691.01</c:v>
                </c:pt>
                <c:pt idx="5">
                  <c:v>684.03</c:v>
                </c:pt>
                <c:pt idx="6">
                  <c:v>688.13</c:v>
                </c:pt>
                <c:pt idx="7">
                  <c:v>691.01</c:v>
                </c:pt>
                <c:pt idx="8">
                  <c:v>685.25</c:v>
                </c:pt>
                <c:pt idx="9">
                  <c:v>686.08</c:v>
                </c:pt>
                <c:pt idx="10">
                  <c:v>682.81</c:v>
                </c:pt>
                <c:pt idx="11">
                  <c:v>684.44</c:v>
                </c:pt>
                <c:pt idx="12">
                  <c:v>667.93</c:v>
                </c:pt>
                <c:pt idx="13">
                  <c:v>655.33000000000004</c:v>
                </c:pt>
                <c:pt idx="14">
                  <c:v>649.54</c:v>
                </c:pt>
                <c:pt idx="15">
                  <c:v>652.16</c:v>
                </c:pt>
                <c:pt idx="16">
                  <c:v>652.58000000000004</c:v>
                </c:pt>
                <c:pt idx="17">
                  <c:v>661.2</c:v>
                </c:pt>
                <c:pt idx="18">
                  <c:v>660.45</c:v>
                </c:pt>
                <c:pt idx="19">
                  <c:v>673.23</c:v>
                </c:pt>
                <c:pt idx="20">
                  <c:v>676.07</c:v>
                </c:pt>
                <c:pt idx="21">
                  <c:v>689.91</c:v>
                </c:pt>
                <c:pt idx="22">
                  <c:v>674.52</c:v>
                </c:pt>
                <c:pt idx="23">
                  <c:v>676.16</c:v>
                </c:pt>
                <c:pt idx="24">
                  <c:v>678.6</c:v>
                </c:pt>
                <c:pt idx="25">
                  <c:v>683.93</c:v>
                </c:pt>
                <c:pt idx="26">
                  <c:v>685.63</c:v>
                </c:pt>
                <c:pt idx="27">
                  <c:v>685.45</c:v>
                </c:pt>
                <c:pt idx="28">
                  <c:v>696.96</c:v>
                </c:pt>
                <c:pt idx="29">
                  <c:v>707.4</c:v>
                </c:pt>
                <c:pt idx="30">
                  <c:v>699.05</c:v>
                </c:pt>
                <c:pt idx="31">
                  <c:v>703.22</c:v>
                </c:pt>
                <c:pt idx="32">
                  <c:v>689.21</c:v>
                </c:pt>
                <c:pt idx="33">
                  <c:v>695.8</c:v>
                </c:pt>
                <c:pt idx="34">
                  <c:v>704.96</c:v>
                </c:pt>
                <c:pt idx="35">
                  <c:v>704.25</c:v>
                </c:pt>
                <c:pt idx="36">
                  <c:v>709.73</c:v>
                </c:pt>
                <c:pt idx="37">
                  <c:v>708.12</c:v>
                </c:pt>
                <c:pt idx="38">
                  <c:v>704.79</c:v>
                </c:pt>
                <c:pt idx="39">
                  <c:v>706.49</c:v>
                </c:pt>
                <c:pt idx="40">
                  <c:v>701.92</c:v>
                </c:pt>
                <c:pt idx="41">
                  <c:v>708.63</c:v>
                </c:pt>
                <c:pt idx="42">
                  <c:v>811.16</c:v>
                </c:pt>
                <c:pt idx="43">
                  <c:v>784.52</c:v>
                </c:pt>
                <c:pt idx="44">
                  <c:v>771.1</c:v>
                </c:pt>
                <c:pt idx="45">
                  <c:v>806.28</c:v>
                </c:pt>
                <c:pt idx="46">
                  <c:v>824.26</c:v>
                </c:pt>
                <c:pt idx="47">
                  <c:v>817.88</c:v>
                </c:pt>
                <c:pt idx="48">
                  <c:v>831.63</c:v>
                </c:pt>
                <c:pt idx="49">
                  <c:v>797.03</c:v>
                </c:pt>
                <c:pt idx="50">
                  <c:v>768.06</c:v>
                </c:pt>
                <c:pt idx="51">
                  <c:v>810.65</c:v>
                </c:pt>
                <c:pt idx="52">
                  <c:v>833.32</c:v>
                </c:pt>
                <c:pt idx="53">
                  <c:v>845.69</c:v>
                </c:pt>
                <c:pt idx="54">
                  <c:v>853.65</c:v>
                </c:pt>
                <c:pt idx="55">
                  <c:v>877.27</c:v>
                </c:pt>
                <c:pt idx="56">
                  <c:v>848.52</c:v>
                </c:pt>
                <c:pt idx="57">
                  <c:v>854.96</c:v>
                </c:pt>
                <c:pt idx="58">
                  <c:v>859.91</c:v>
                </c:pt>
                <c:pt idx="59">
                  <c:v>869.54</c:v>
                </c:pt>
                <c:pt idx="60">
                  <c:v>863.68</c:v>
                </c:pt>
                <c:pt idx="61">
                  <c:v>858.13</c:v>
                </c:pt>
                <c:pt idx="62">
                  <c:v>864.63</c:v>
                </c:pt>
                <c:pt idx="63">
                  <c:v>851.18</c:v>
                </c:pt>
                <c:pt idx="64">
                  <c:v>850</c:v>
                </c:pt>
                <c:pt idx="65">
                  <c:v>845.8</c:v>
                </c:pt>
                <c:pt idx="66">
                  <c:v>853.69</c:v>
                </c:pt>
                <c:pt idx="67">
                  <c:v>866.32</c:v>
                </c:pt>
                <c:pt idx="68">
                  <c:v>869.75</c:v>
                </c:pt>
                <c:pt idx="69">
                  <c:v>873.2</c:v>
                </c:pt>
                <c:pt idx="70">
                  <c:v>895.67</c:v>
                </c:pt>
                <c:pt idx="71">
                  <c:v>894.8</c:v>
                </c:pt>
                <c:pt idx="72">
                  <c:v>916.25</c:v>
                </c:pt>
                <c:pt idx="73">
                  <c:v>908.48</c:v>
                </c:pt>
                <c:pt idx="74">
                  <c:v>888.18</c:v>
                </c:pt>
                <c:pt idx="75">
                  <c:v>887.21</c:v>
                </c:pt>
                <c:pt idx="76">
                  <c:v>879.7</c:v>
                </c:pt>
                <c:pt idx="77">
                  <c:v>886.38</c:v>
                </c:pt>
                <c:pt idx="78">
                  <c:v>888.34</c:v>
                </c:pt>
                <c:pt idx="79">
                  <c:v>904.71</c:v>
                </c:pt>
                <c:pt idx="80">
                  <c:v>905.42</c:v>
                </c:pt>
                <c:pt idx="81">
                  <c:v>922.12</c:v>
                </c:pt>
                <c:pt idx="82">
                  <c:v>914.31</c:v>
                </c:pt>
                <c:pt idx="83">
                  <c:v>921.24</c:v>
                </c:pt>
                <c:pt idx="84">
                  <c:v>923.27</c:v>
                </c:pt>
                <c:pt idx="85">
                  <c:v>942.84</c:v>
                </c:pt>
                <c:pt idx="86">
                  <c:v>934.87</c:v>
                </c:pt>
                <c:pt idx="87">
                  <c:v>928.63</c:v>
                </c:pt>
                <c:pt idx="88">
                  <c:v>955.96</c:v>
                </c:pt>
                <c:pt idx="89">
                  <c:v>944.49</c:v>
                </c:pt>
                <c:pt idx="90">
                  <c:v>960.61</c:v>
                </c:pt>
                <c:pt idx="91">
                  <c:v>961.04</c:v>
                </c:pt>
                <c:pt idx="92">
                  <c:v>963.19</c:v>
                </c:pt>
                <c:pt idx="93">
                  <c:v>956.76</c:v>
                </c:pt>
                <c:pt idx="94">
                  <c:v>928.61</c:v>
                </c:pt>
                <c:pt idx="95">
                  <c:v>942.77</c:v>
                </c:pt>
                <c:pt idx="96">
                  <c:v>933.38</c:v>
                </c:pt>
                <c:pt idx="97">
                  <c:v>918.99</c:v>
                </c:pt>
                <c:pt idx="98">
                  <c:v>922.93</c:v>
                </c:pt>
                <c:pt idx="99">
                  <c:v>920.54</c:v>
                </c:pt>
                <c:pt idx="100">
                  <c:v>906.37</c:v>
                </c:pt>
                <c:pt idx="101">
                  <c:v>914.9</c:v>
                </c:pt>
                <c:pt idx="102">
                  <c:v>905.63</c:v>
                </c:pt>
                <c:pt idx="103">
                  <c:v>910.91</c:v>
                </c:pt>
                <c:pt idx="104">
                  <c:v>915.03</c:v>
                </c:pt>
                <c:pt idx="105">
                  <c:v>923.64</c:v>
                </c:pt>
                <c:pt idx="106">
                  <c:v>925.73</c:v>
                </c:pt>
                <c:pt idx="107">
                  <c:v>923.11</c:v>
                </c:pt>
                <c:pt idx="108">
                  <c:v>930.15</c:v>
                </c:pt>
                <c:pt idx="109">
                  <c:v>929.42</c:v>
                </c:pt>
                <c:pt idx="110">
                  <c:v>920.03</c:v>
                </c:pt>
                <c:pt idx="111">
                  <c:v>922.11</c:v>
                </c:pt>
                <c:pt idx="112">
                  <c:v>927.36</c:v>
                </c:pt>
                <c:pt idx="113">
                  <c:v>926.05</c:v>
                </c:pt>
                <c:pt idx="114">
                  <c:v>928.23</c:v>
                </c:pt>
                <c:pt idx="115">
                  <c:v>931.85</c:v>
                </c:pt>
                <c:pt idx="116">
                  <c:v>933.83</c:v>
                </c:pt>
                <c:pt idx="117">
                  <c:v>939.19</c:v>
                </c:pt>
                <c:pt idx="118">
                  <c:v>936.2</c:v>
                </c:pt>
                <c:pt idx="119">
                  <c:v>943.43</c:v>
                </c:pt>
                <c:pt idx="120">
                  <c:v>947.12</c:v>
                </c:pt>
                <c:pt idx="121">
                  <c:v>960.98</c:v>
                </c:pt>
                <c:pt idx="122">
                  <c:v>964.74</c:v>
                </c:pt>
                <c:pt idx="123">
                  <c:v>958.26</c:v>
                </c:pt>
                <c:pt idx="124">
                  <c:v>957.13</c:v>
                </c:pt>
                <c:pt idx="125">
                  <c:v>954.08</c:v>
                </c:pt>
                <c:pt idx="126">
                  <c:v>947.69</c:v>
                </c:pt>
                <c:pt idx="127">
                  <c:v>936.36</c:v>
                </c:pt>
                <c:pt idx="128">
                  <c:v>931.74</c:v>
                </c:pt>
                <c:pt idx="129">
                  <c:v>930.57</c:v>
                </c:pt>
                <c:pt idx="130">
                  <c:v>944.16</c:v>
                </c:pt>
                <c:pt idx="131">
                  <c:v>951.2</c:v>
                </c:pt>
                <c:pt idx="132">
                  <c:v>954.9</c:v>
                </c:pt>
                <c:pt idx="133">
                  <c:v>963.72</c:v>
                </c:pt>
                <c:pt idx="134">
                  <c:v>974.65</c:v>
                </c:pt>
                <c:pt idx="135">
                  <c:v>981.94</c:v>
                </c:pt>
                <c:pt idx="136">
                  <c:v>989.29</c:v>
                </c:pt>
                <c:pt idx="137">
                  <c:v>979.21</c:v>
                </c:pt>
                <c:pt idx="138">
                  <c:v>983.05</c:v>
                </c:pt>
                <c:pt idx="139">
                  <c:v>980.17</c:v>
                </c:pt>
                <c:pt idx="140">
                  <c:v>973.62</c:v>
                </c:pt>
                <c:pt idx="141">
                  <c:v>972.26</c:v>
                </c:pt>
                <c:pt idx="142">
                  <c:v>982.99</c:v>
                </c:pt>
                <c:pt idx="143">
                  <c:v>986.83</c:v>
                </c:pt>
                <c:pt idx="144">
                  <c:v>992.71</c:v>
                </c:pt>
                <c:pt idx="145">
                  <c:v>991.32</c:v>
                </c:pt>
                <c:pt idx="146">
                  <c:v>995.2</c:v>
                </c:pt>
                <c:pt idx="147">
                  <c:v>993.81</c:v>
                </c:pt>
                <c:pt idx="148">
                  <c:v>1002.99</c:v>
                </c:pt>
                <c:pt idx="149">
                  <c:v>1007.18</c:v>
                </c:pt>
                <c:pt idx="150">
                  <c:v>1007.55</c:v>
                </c:pt>
                <c:pt idx="151" formatCode="#,##0.00">
                  <c:v>1002.59</c:v>
                </c:pt>
                <c:pt idx="152" formatCode="#,##0.00">
                  <c:v>1013.64</c:v>
                </c:pt>
                <c:pt idx="153" formatCode="#,##0.00">
                  <c:v>1014.82</c:v>
                </c:pt>
                <c:pt idx="154" formatCode="#,##0.00">
                  <c:v>1030.01</c:v>
                </c:pt>
                <c:pt idx="155" formatCode="#,##0.00">
                  <c:v>1030.3699999999999</c:v>
                </c:pt>
                <c:pt idx="156" formatCode="#,##0.00">
                  <c:v>1034.3699999999999</c:v>
                </c:pt>
                <c:pt idx="157" formatCode="#,##0.00">
                  <c:v>1034.73</c:v>
                </c:pt>
                <c:pt idx="158" formatCode="#,##0.00">
                  <c:v>1038.75</c:v>
                </c:pt>
                <c:pt idx="159" formatCode="#,##0.00">
                  <c:v>1035.71</c:v>
                </c:pt>
                <c:pt idx="160" formatCode="#,##0.00">
                  <c:v>1036.06</c:v>
                </c:pt>
                <c:pt idx="161" formatCode="#,##0.00">
                  <c:v>1024.06</c:v>
                </c:pt>
                <c:pt idx="162" formatCode="#,##0.00">
                  <c:v>1012.01</c:v>
                </c:pt>
                <c:pt idx="163" formatCode="#,##0.00">
                  <c:v>1009.1</c:v>
                </c:pt>
                <c:pt idx="164" formatCode="#,##0.00">
                  <c:v>997.12</c:v>
                </c:pt>
                <c:pt idx="165" formatCode="#,##0.00">
                  <c:v>1006.29</c:v>
                </c:pt>
                <c:pt idx="166" formatCode="#,##0.00">
                  <c:v>1001.37</c:v>
                </c:pt>
                <c:pt idx="167" formatCode="#,##0.00">
                  <c:v>1001.73</c:v>
                </c:pt>
                <c:pt idx="168" formatCode="#,##0.00">
                  <c:v>998.12</c:v>
                </c:pt>
                <c:pt idx="169" formatCode="#,##0.00">
                  <c:v>1005.5</c:v>
                </c:pt>
                <c:pt idx="170" formatCode="#,##0.00">
                  <c:v>1005.02</c:v>
                </c:pt>
                <c:pt idx="171" formatCode="#,##0.00">
                  <c:v>1007.15</c:v>
                </c:pt>
                <c:pt idx="172" formatCode="#,##0.00">
                  <c:v>1002.6</c:v>
                </c:pt>
                <c:pt idx="173" formatCode="#,##0.00">
                  <c:v>992.46</c:v>
                </c:pt>
                <c:pt idx="174" formatCode="#,##0.00">
                  <c:v>998.07</c:v>
                </c:pt>
                <c:pt idx="175" formatCode="#,##0.00">
                  <c:v>982.81</c:v>
                </c:pt>
                <c:pt idx="176" formatCode="#,##0.00">
                  <c:v>984.87</c:v>
                </c:pt>
                <c:pt idx="177" formatCode="#,##0.00">
                  <c:v>980.24</c:v>
                </c:pt>
                <c:pt idx="178" formatCode="#,##0.00">
                  <c:v>980.57</c:v>
                </c:pt>
                <c:pt idx="179" formatCode="#,##0.00">
                  <c:v>979.18</c:v>
                </c:pt>
                <c:pt idx="180" formatCode="#,##0.00">
                  <c:v>976.09</c:v>
                </c:pt>
                <c:pt idx="181" formatCode="#,##0.00">
                  <c:v>988.46</c:v>
                </c:pt>
                <c:pt idx="182" formatCode="#,##0.00">
                  <c:v>1004.3</c:v>
                </c:pt>
                <c:pt idx="183" formatCode="#,##0.00">
                  <c:v>1009.89</c:v>
                </c:pt>
                <c:pt idx="184" formatCode="#,##0.00">
                  <c:v>1010.18</c:v>
                </c:pt>
                <c:pt idx="185" formatCode="#,##0.00">
                  <c:v>1014.03</c:v>
                </c:pt>
                <c:pt idx="186" formatCode="#,##0.00">
                  <c:v>1021.46</c:v>
                </c:pt>
                <c:pt idx="187" formatCode="#,##0.00">
                  <c:v>1020.11</c:v>
                </c:pt>
                <c:pt idx="188" formatCode="#,##0.00">
                  <c:v>1027.58</c:v>
                </c:pt>
                <c:pt idx="189" formatCode="#,##0.00">
                  <c:v>1046.04</c:v>
                </c:pt>
                <c:pt idx="190" formatCode="#,##0.00">
                  <c:v>1037.22</c:v>
                </c:pt>
                <c:pt idx="191" formatCode="#,##0.00">
                  <c:v>1048.48</c:v>
                </c:pt>
                <c:pt idx="192" formatCode="#,##0.00">
                  <c:v>1042.3800000000001</c:v>
                </c:pt>
                <c:pt idx="193" formatCode="#,##0.00">
                  <c:v>1046.3</c:v>
                </c:pt>
                <c:pt idx="194" formatCode="#,##0.00">
                  <c:v>1044.76</c:v>
                </c:pt>
                <c:pt idx="195" formatCode="#,##0.00">
                  <c:v>1045.02</c:v>
                </c:pt>
                <c:pt idx="196" formatCode="#,##0.00">
                  <c:v>1049.17</c:v>
                </c:pt>
                <c:pt idx="197" formatCode="#,##0.00">
                  <c:v>1049.52</c:v>
                </c:pt>
                <c:pt idx="198" formatCode="#,##0.00">
                  <c:v>1055.3900000000001</c:v>
                </c:pt>
                <c:pt idx="199" formatCode="#,##0.00">
                  <c:v>1055.74</c:v>
                </c:pt>
                <c:pt idx="200" formatCode="#,##0.00">
                  <c:v>1061.6400000000001</c:v>
                </c:pt>
                <c:pt idx="201" formatCode="#,##0.00">
                  <c:v>1067.81</c:v>
                </c:pt>
                <c:pt idx="202" formatCode="#,##0.00">
                  <c:v>1062.4000000000001</c:v>
                </c:pt>
                <c:pt idx="203" formatCode="#,##0.00">
                  <c:v>1068.32</c:v>
                </c:pt>
                <c:pt idx="204" formatCode="#,##0.00">
                  <c:v>1057.5</c:v>
                </c:pt>
                <c:pt idx="205" formatCode="#,##0.00">
                  <c:v>1041.3399999999999</c:v>
                </c:pt>
                <c:pt idx="206" formatCode="#,##0.00">
                  <c:v>1031.01</c:v>
                </c:pt>
                <c:pt idx="207" formatCode="#,##0.00">
                  <c:v>1027.74</c:v>
                </c:pt>
                <c:pt idx="208" formatCode="#,##0.00">
                  <c:v>1029.96</c:v>
                </c:pt>
                <c:pt idx="209" formatCode="#,##0.00">
                  <c:v>1026.71</c:v>
                </c:pt>
                <c:pt idx="210" formatCode="#,##0.00">
                  <c:v>1030.81</c:v>
                </c:pt>
                <c:pt idx="211" formatCode="#,##0.00">
                  <c:v>1034.74</c:v>
                </c:pt>
                <c:pt idx="212" formatCode="#,##0.00">
                  <c:v>1040.5</c:v>
                </c:pt>
                <c:pt idx="213" formatCode="#,##0.00">
                  <c:v>1029.75</c:v>
                </c:pt>
                <c:pt idx="214" formatCode="#,##0.00">
                  <c:v>1026.48</c:v>
                </c:pt>
                <c:pt idx="215" formatCode="#,##0.00">
                  <c:v>969.74</c:v>
                </c:pt>
                <c:pt idx="216" formatCode="#,##0.00">
                  <c:v>953.5</c:v>
                </c:pt>
                <c:pt idx="217" formatCode="#,##0.00">
                  <c:v>957.17</c:v>
                </c:pt>
                <c:pt idx="218" formatCode="#,##0.00">
                  <c:v>974.27</c:v>
                </c:pt>
                <c:pt idx="219" formatCode="#,##0.00">
                  <c:v>981.67</c:v>
                </c:pt>
                <c:pt idx="220" formatCode="#,##0.00">
                  <c:v>982.03</c:v>
                </c:pt>
                <c:pt idx="221" formatCode="#,##0.00">
                  <c:v>997.84</c:v>
                </c:pt>
                <c:pt idx="222" formatCode="#,##0.00">
                  <c:v>991.3</c:v>
                </c:pt>
                <c:pt idx="223" formatCode="#,##0.00">
                  <c:v>984.55</c:v>
                </c:pt>
                <c:pt idx="224" formatCode="#,##0.00">
                  <c:v>971.53</c:v>
                </c:pt>
                <c:pt idx="225" formatCode="#,##0.00">
                  <c:v>971.86</c:v>
                </c:pt>
                <c:pt idx="226" formatCode="#,##0.00">
                  <c:v>977.26</c:v>
                </c:pt>
                <c:pt idx="227" formatCode="#,##0.00">
                  <c:v>984.39</c:v>
                </c:pt>
                <c:pt idx="228" formatCode="#,##0.00">
                  <c:v>983.02</c:v>
                </c:pt>
                <c:pt idx="229" formatCode="#,##0.00">
                  <c:v>943.58</c:v>
                </c:pt>
                <c:pt idx="230" formatCode="#,##0.00">
                  <c:v>958.7</c:v>
                </c:pt>
                <c:pt idx="231" formatCode="#,##0.00">
                  <c:v>952.43</c:v>
                </c:pt>
                <c:pt idx="232" formatCode="#,##0.00">
                  <c:v>962.68</c:v>
                </c:pt>
                <c:pt idx="233" formatCode="#,##0.00">
                  <c:v>974.73</c:v>
                </c:pt>
                <c:pt idx="234" formatCode="#,##0.00">
                  <c:v>989.4</c:v>
                </c:pt>
                <c:pt idx="235" formatCode="#,##0.00">
                  <c:v>974.42</c:v>
                </c:pt>
                <c:pt idx="236" formatCode="#,##0.00">
                  <c:v>983.17</c:v>
                </c:pt>
                <c:pt idx="237" formatCode="#,##0.00">
                  <c:v>988.57</c:v>
                </c:pt>
                <c:pt idx="238" formatCode="#,##0.00">
                  <c:v>980.45</c:v>
                </c:pt>
                <c:pt idx="239" formatCode="#,##0.00">
                  <c:v>1005.16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8-4450-8822-2A67DAAC4FD0}"/>
            </c:ext>
          </c:extLst>
        </c:ser>
        <c:ser>
          <c:idx val="0"/>
          <c:order val="1"/>
          <c:tx>
            <c:v>2015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'NTN-B Principal 150535'!$E$1213:$E$1462</c:f>
              <c:numCache>
                <c:formatCode>"R$"\ #,##0.00</c:formatCode>
                <c:ptCount val="250"/>
                <c:pt idx="0">
                  <c:v>726.68</c:v>
                </c:pt>
                <c:pt idx="1">
                  <c:v>727.04</c:v>
                </c:pt>
                <c:pt idx="2">
                  <c:v>731.57</c:v>
                </c:pt>
                <c:pt idx="3">
                  <c:v>744.61</c:v>
                </c:pt>
                <c:pt idx="4">
                  <c:v>742.14</c:v>
                </c:pt>
                <c:pt idx="5">
                  <c:v>744.23</c:v>
                </c:pt>
                <c:pt idx="6">
                  <c:v>757.5</c:v>
                </c:pt>
                <c:pt idx="7">
                  <c:v>747.81</c:v>
                </c:pt>
                <c:pt idx="8">
                  <c:v>751.03</c:v>
                </c:pt>
                <c:pt idx="9">
                  <c:v>751.49</c:v>
                </c:pt>
                <c:pt idx="10">
                  <c:v>753.93</c:v>
                </c:pt>
                <c:pt idx="11">
                  <c:v>761.61</c:v>
                </c:pt>
                <c:pt idx="12">
                  <c:v>756.28</c:v>
                </c:pt>
                <c:pt idx="13">
                  <c:v>771.3</c:v>
                </c:pt>
                <c:pt idx="14">
                  <c:v>773.23</c:v>
                </c:pt>
                <c:pt idx="15">
                  <c:v>764</c:v>
                </c:pt>
                <c:pt idx="16">
                  <c:v>779.47</c:v>
                </c:pt>
                <c:pt idx="17">
                  <c:v>774.03</c:v>
                </c:pt>
                <c:pt idx="18">
                  <c:v>773.04</c:v>
                </c:pt>
                <c:pt idx="19">
                  <c:v>770.59</c:v>
                </c:pt>
                <c:pt idx="20">
                  <c:v>774.63</c:v>
                </c:pt>
                <c:pt idx="21">
                  <c:v>763.41</c:v>
                </c:pt>
                <c:pt idx="22">
                  <c:v>752.36</c:v>
                </c:pt>
                <c:pt idx="23">
                  <c:v>752.84</c:v>
                </c:pt>
                <c:pt idx="24">
                  <c:v>741.95</c:v>
                </c:pt>
                <c:pt idx="25">
                  <c:v>736</c:v>
                </c:pt>
                <c:pt idx="26">
                  <c:v>721.27</c:v>
                </c:pt>
                <c:pt idx="27">
                  <c:v>723.1</c:v>
                </c:pt>
                <c:pt idx="28">
                  <c:v>722.2</c:v>
                </c:pt>
                <c:pt idx="29">
                  <c:v>713.15</c:v>
                </c:pt>
                <c:pt idx="30">
                  <c:v>724.21</c:v>
                </c:pt>
                <c:pt idx="31">
                  <c:v>723.29</c:v>
                </c:pt>
                <c:pt idx="32">
                  <c:v>719.63</c:v>
                </c:pt>
                <c:pt idx="33">
                  <c:v>724.7</c:v>
                </c:pt>
                <c:pt idx="34">
                  <c:v>726.52</c:v>
                </c:pt>
                <c:pt idx="35">
                  <c:v>728.35</c:v>
                </c:pt>
                <c:pt idx="36">
                  <c:v>722.08</c:v>
                </c:pt>
                <c:pt idx="37">
                  <c:v>730.78</c:v>
                </c:pt>
                <c:pt idx="38">
                  <c:v>733.18</c:v>
                </c:pt>
                <c:pt idx="39">
                  <c:v>769.21</c:v>
                </c:pt>
                <c:pt idx="40">
                  <c:v>746.71</c:v>
                </c:pt>
                <c:pt idx="41">
                  <c:v>731.8</c:v>
                </c:pt>
                <c:pt idx="42">
                  <c:v>736.43</c:v>
                </c:pt>
                <c:pt idx="43">
                  <c:v>728.56</c:v>
                </c:pt>
                <c:pt idx="44">
                  <c:v>712.73</c:v>
                </c:pt>
                <c:pt idx="45">
                  <c:v>710.53</c:v>
                </c:pt>
                <c:pt idx="46">
                  <c:v>712.37</c:v>
                </c:pt>
                <c:pt idx="47">
                  <c:v>719.61</c:v>
                </c:pt>
                <c:pt idx="48">
                  <c:v>699.33</c:v>
                </c:pt>
                <c:pt idx="49">
                  <c:v>714.47</c:v>
                </c:pt>
                <c:pt idx="50">
                  <c:v>713.63</c:v>
                </c:pt>
                <c:pt idx="51">
                  <c:v>730.45</c:v>
                </c:pt>
                <c:pt idx="52">
                  <c:v>730.96</c:v>
                </c:pt>
                <c:pt idx="53">
                  <c:v>710.39</c:v>
                </c:pt>
                <c:pt idx="54">
                  <c:v>717.65</c:v>
                </c:pt>
                <c:pt idx="55">
                  <c:v>722.23</c:v>
                </c:pt>
                <c:pt idx="56">
                  <c:v>721.37</c:v>
                </c:pt>
                <c:pt idx="57">
                  <c:v>721.88</c:v>
                </c:pt>
                <c:pt idx="58">
                  <c:v>723.04</c:v>
                </c:pt>
                <c:pt idx="59">
                  <c:v>719.48</c:v>
                </c:pt>
                <c:pt idx="60">
                  <c:v>724.06</c:v>
                </c:pt>
                <c:pt idx="61">
                  <c:v>735.56</c:v>
                </c:pt>
                <c:pt idx="62">
                  <c:v>751.07</c:v>
                </c:pt>
                <c:pt idx="63">
                  <c:v>748.77</c:v>
                </c:pt>
                <c:pt idx="64">
                  <c:v>753.54</c:v>
                </c:pt>
                <c:pt idx="65">
                  <c:v>752.11</c:v>
                </c:pt>
                <c:pt idx="66">
                  <c:v>774.17</c:v>
                </c:pt>
                <c:pt idx="67">
                  <c:v>770.97</c:v>
                </c:pt>
                <c:pt idx="68">
                  <c:v>777.31</c:v>
                </c:pt>
                <c:pt idx="69">
                  <c:v>779.3</c:v>
                </c:pt>
                <c:pt idx="70">
                  <c:v>795.98</c:v>
                </c:pt>
                <c:pt idx="71">
                  <c:v>802.37</c:v>
                </c:pt>
                <c:pt idx="72">
                  <c:v>801.57</c:v>
                </c:pt>
                <c:pt idx="73">
                  <c:v>794.74</c:v>
                </c:pt>
                <c:pt idx="74">
                  <c:v>787.67</c:v>
                </c:pt>
                <c:pt idx="75">
                  <c:v>791.03</c:v>
                </c:pt>
                <c:pt idx="76">
                  <c:v>785.86</c:v>
                </c:pt>
                <c:pt idx="77">
                  <c:v>784.77</c:v>
                </c:pt>
                <c:pt idx="78">
                  <c:v>795.55</c:v>
                </c:pt>
                <c:pt idx="79">
                  <c:v>792.95</c:v>
                </c:pt>
                <c:pt idx="80">
                  <c:v>801.41</c:v>
                </c:pt>
                <c:pt idx="81">
                  <c:v>791.32</c:v>
                </c:pt>
                <c:pt idx="82">
                  <c:v>790.21</c:v>
                </c:pt>
                <c:pt idx="83">
                  <c:v>790.6</c:v>
                </c:pt>
                <c:pt idx="84">
                  <c:v>792.47</c:v>
                </c:pt>
                <c:pt idx="85">
                  <c:v>796.02</c:v>
                </c:pt>
                <c:pt idx="86">
                  <c:v>811.5</c:v>
                </c:pt>
                <c:pt idx="87">
                  <c:v>804.29</c:v>
                </c:pt>
                <c:pt idx="88">
                  <c:v>800.15</c:v>
                </c:pt>
                <c:pt idx="89">
                  <c:v>803.54</c:v>
                </c:pt>
                <c:pt idx="90">
                  <c:v>830.25</c:v>
                </c:pt>
                <c:pt idx="91">
                  <c:v>838.43</c:v>
                </c:pt>
                <c:pt idx="92">
                  <c:v>827.8</c:v>
                </c:pt>
                <c:pt idx="93">
                  <c:v>826.58</c:v>
                </c:pt>
                <c:pt idx="94">
                  <c:v>847.36</c:v>
                </c:pt>
                <c:pt idx="95">
                  <c:v>849.59</c:v>
                </c:pt>
                <c:pt idx="96">
                  <c:v>854.8</c:v>
                </c:pt>
                <c:pt idx="97">
                  <c:v>842.39</c:v>
                </c:pt>
                <c:pt idx="98">
                  <c:v>836.42</c:v>
                </c:pt>
                <c:pt idx="99">
                  <c:v>825.85</c:v>
                </c:pt>
                <c:pt idx="100">
                  <c:v>837.41</c:v>
                </c:pt>
                <c:pt idx="101">
                  <c:v>829.93</c:v>
                </c:pt>
                <c:pt idx="102">
                  <c:v>828.72</c:v>
                </c:pt>
                <c:pt idx="103">
                  <c:v>823.01</c:v>
                </c:pt>
                <c:pt idx="104">
                  <c:v>823.65</c:v>
                </c:pt>
                <c:pt idx="105">
                  <c:v>819.37</c:v>
                </c:pt>
                <c:pt idx="106">
                  <c:v>830.53</c:v>
                </c:pt>
                <c:pt idx="107">
                  <c:v>833.73</c:v>
                </c:pt>
                <c:pt idx="108">
                  <c:v>824.8</c:v>
                </c:pt>
                <c:pt idx="109">
                  <c:v>825.58</c:v>
                </c:pt>
                <c:pt idx="110">
                  <c:v>832.15</c:v>
                </c:pt>
                <c:pt idx="111">
                  <c:v>823.23</c:v>
                </c:pt>
                <c:pt idx="112">
                  <c:v>826.68</c:v>
                </c:pt>
                <c:pt idx="113">
                  <c:v>831.7</c:v>
                </c:pt>
                <c:pt idx="114">
                  <c:v>829.3</c:v>
                </c:pt>
                <c:pt idx="115">
                  <c:v>831.6</c:v>
                </c:pt>
                <c:pt idx="116">
                  <c:v>833.57</c:v>
                </c:pt>
                <c:pt idx="117">
                  <c:v>832.43</c:v>
                </c:pt>
                <c:pt idx="118">
                  <c:v>832.84</c:v>
                </c:pt>
                <c:pt idx="119">
                  <c:v>818.28</c:v>
                </c:pt>
                <c:pt idx="120">
                  <c:v>821.75</c:v>
                </c:pt>
                <c:pt idx="121">
                  <c:v>811.5</c:v>
                </c:pt>
                <c:pt idx="122">
                  <c:v>808.88</c:v>
                </c:pt>
                <c:pt idx="123">
                  <c:v>804.78</c:v>
                </c:pt>
                <c:pt idx="124">
                  <c:v>808.62</c:v>
                </c:pt>
                <c:pt idx="125">
                  <c:v>807.53</c:v>
                </c:pt>
                <c:pt idx="126">
                  <c:v>800.45</c:v>
                </c:pt>
                <c:pt idx="127">
                  <c:v>795.25</c:v>
                </c:pt>
                <c:pt idx="128">
                  <c:v>787.9</c:v>
                </c:pt>
                <c:pt idx="129">
                  <c:v>788.71</c:v>
                </c:pt>
                <c:pt idx="130">
                  <c:v>786.18</c:v>
                </c:pt>
                <c:pt idx="131">
                  <c:v>783.67</c:v>
                </c:pt>
                <c:pt idx="132">
                  <c:v>781.09</c:v>
                </c:pt>
                <c:pt idx="133">
                  <c:v>784.32</c:v>
                </c:pt>
                <c:pt idx="134">
                  <c:v>786.36</c:v>
                </c:pt>
                <c:pt idx="135">
                  <c:v>782.32</c:v>
                </c:pt>
                <c:pt idx="136">
                  <c:v>785.55</c:v>
                </c:pt>
                <c:pt idx="137">
                  <c:v>793.2</c:v>
                </c:pt>
                <c:pt idx="138">
                  <c:v>764.83</c:v>
                </c:pt>
                <c:pt idx="139">
                  <c:v>739.03</c:v>
                </c:pt>
                <c:pt idx="140">
                  <c:v>744.85</c:v>
                </c:pt>
                <c:pt idx="141">
                  <c:v>747.94</c:v>
                </c:pt>
                <c:pt idx="142">
                  <c:v>748.28</c:v>
                </c:pt>
                <c:pt idx="143">
                  <c:v>765.41</c:v>
                </c:pt>
                <c:pt idx="144">
                  <c:v>747.86</c:v>
                </c:pt>
                <c:pt idx="145">
                  <c:v>750.96</c:v>
                </c:pt>
                <c:pt idx="146">
                  <c:v>736.2</c:v>
                </c:pt>
                <c:pt idx="147">
                  <c:v>741.99</c:v>
                </c:pt>
                <c:pt idx="148">
                  <c:v>728.76</c:v>
                </c:pt>
                <c:pt idx="149">
                  <c:v>708.32</c:v>
                </c:pt>
                <c:pt idx="150">
                  <c:v>700.88</c:v>
                </c:pt>
                <c:pt idx="151">
                  <c:v>708.98</c:v>
                </c:pt>
                <c:pt idx="152">
                  <c:v>710.62</c:v>
                </c:pt>
                <c:pt idx="153">
                  <c:v>720.16</c:v>
                </c:pt>
                <c:pt idx="154">
                  <c:v>721.96</c:v>
                </c:pt>
                <c:pt idx="155">
                  <c:v>724.88</c:v>
                </c:pt>
                <c:pt idx="156">
                  <c:v>730.5</c:v>
                </c:pt>
                <c:pt idx="157">
                  <c:v>738.87</c:v>
                </c:pt>
                <c:pt idx="158">
                  <c:v>729.67</c:v>
                </c:pt>
                <c:pt idx="159">
                  <c:v>715.46</c:v>
                </c:pt>
                <c:pt idx="160">
                  <c:v>683.51</c:v>
                </c:pt>
                <c:pt idx="161">
                  <c:v>686.26</c:v>
                </c:pt>
                <c:pt idx="162">
                  <c:v>686.5</c:v>
                </c:pt>
                <c:pt idx="163">
                  <c:v>693.06</c:v>
                </c:pt>
                <c:pt idx="164">
                  <c:v>689.6</c:v>
                </c:pt>
                <c:pt idx="165">
                  <c:v>689.84</c:v>
                </c:pt>
                <c:pt idx="166">
                  <c:v>682.55</c:v>
                </c:pt>
                <c:pt idx="167">
                  <c:v>663.11</c:v>
                </c:pt>
                <c:pt idx="168">
                  <c:v>641.91999999999996</c:v>
                </c:pt>
                <c:pt idx="169">
                  <c:v>649.36</c:v>
                </c:pt>
                <c:pt idx="170">
                  <c:v>643.70000000000005</c:v>
                </c:pt>
                <c:pt idx="171">
                  <c:v>640.41999999999996</c:v>
                </c:pt>
                <c:pt idx="172">
                  <c:v>633.64</c:v>
                </c:pt>
                <c:pt idx="173">
                  <c:v>637.42999999999995</c:v>
                </c:pt>
                <c:pt idx="174">
                  <c:v>643.49</c:v>
                </c:pt>
                <c:pt idx="175">
                  <c:v>661.61</c:v>
                </c:pt>
                <c:pt idx="176">
                  <c:v>663.1</c:v>
                </c:pt>
                <c:pt idx="177">
                  <c:v>659.77</c:v>
                </c:pt>
                <c:pt idx="178">
                  <c:v>668.72</c:v>
                </c:pt>
                <c:pt idx="179">
                  <c:v>648.62</c:v>
                </c:pt>
                <c:pt idx="180">
                  <c:v>632.6</c:v>
                </c:pt>
                <c:pt idx="181">
                  <c:v>631.86</c:v>
                </c:pt>
                <c:pt idx="182">
                  <c:v>611.84</c:v>
                </c:pt>
                <c:pt idx="183">
                  <c:v>705.68</c:v>
                </c:pt>
                <c:pt idx="184">
                  <c:v>689.45</c:v>
                </c:pt>
                <c:pt idx="185">
                  <c:v>642.51</c:v>
                </c:pt>
                <c:pt idx="186">
                  <c:v>671.47</c:v>
                </c:pt>
                <c:pt idx="187">
                  <c:v>662.07</c:v>
                </c:pt>
                <c:pt idx="188">
                  <c:v>663.8</c:v>
                </c:pt>
                <c:pt idx="189">
                  <c:v>681.23</c:v>
                </c:pt>
                <c:pt idx="190">
                  <c:v>676.59</c:v>
                </c:pt>
                <c:pt idx="191">
                  <c:v>682</c:v>
                </c:pt>
                <c:pt idx="192">
                  <c:v>666.38</c:v>
                </c:pt>
                <c:pt idx="193">
                  <c:v>674.36</c:v>
                </c:pt>
                <c:pt idx="194">
                  <c:v>662.53</c:v>
                </c:pt>
                <c:pt idx="195">
                  <c:v>647.39</c:v>
                </c:pt>
                <c:pt idx="196">
                  <c:v>658.38</c:v>
                </c:pt>
                <c:pt idx="197">
                  <c:v>660.24</c:v>
                </c:pt>
                <c:pt idx="198">
                  <c:v>657</c:v>
                </c:pt>
                <c:pt idx="199">
                  <c:v>653.78</c:v>
                </c:pt>
                <c:pt idx="200">
                  <c:v>658.88</c:v>
                </c:pt>
                <c:pt idx="201">
                  <c:v>660.5</c:v>
                </c:pt>
                <c:pt idx="202">
                  <c:v>672.06</c:v>
                </c:pt>
                <c:pt idx="203">
                  <c:v>669.99</c:v>
                </c:pt>
                <c:pt idx="204">
                  <c:v>682.61</c:v>
                </c:pt>
                <c:pt idx="205">
                  <c:v>691.7</c:v>
                </c:pt>
                <c:pt idx="206">
                  <c:v>694.58</c:v>
                </c:pt>
                <c:pt idx="207">
                  <c:v>687.94</c:v>
                </c:pt>
                <c:pt idx="208">
                  <c:v>692.06</c:v>
                </c:pt>
                <c:pt idx="209">
                  <c:v>715.42</c:v>
                </c:pt>
                <c:pt idx="210">
                  <c:v>731.56</c:v>
                </c:pt>
                <c:pt idx="211">
                  <c:v>729.89</c:v>
                </c:pt>
                <c:pt idx="212">
                  <c:v>722.36</c:v>
                </c:pt>
                <c:pt idx="213">
                  <c:v>726.7</c:v>
                </c:pt>
                <c:pt idx="214">
                  <c:v>733.71</c:v>
                </c:pt>
                <c:pt idx="215">
                  <c:v>738.11</c:v>
                </c:pt>
                <c:pt idx="216">
                  <c:v>744.25</c:v>
                </c:pt>
                <c:pt idx="217">
                  <c:v>743.25</c:v>
                </c:pt>
                <c:pt idx="218">
                  <c:v>744.96</c:v>
                </c:pt>
                <c:pt idx="219">
                  <c:v>743.97</c:v>
                </c:pt>
                <c:pt idx="220">
                  <c:v>742.31</c:v>
                </c:pt>
                <c:pt idx="221">
                  <c:v>748.19</c:v>
                </c:pt>
                <c:pt idx="222">
                  <c:v>748.61</c:v>
                </c:pt>
                <c:pt idx="223">
                  <c:v>747.67</c:v>
                </c:pt>
                <c:pt idx="224">
                  <c:v>728.03</c:v>
                </c:pt>
                <c:pt idx="225">
                  <c:v>717.97</c:v>
                </c:pt>
                <c:pt idx="226">
                  <c:v>717.51</c:v>
                </c:pt>
                <c:pt idx="227">
                  <c:v>705.06</c:v>
                </c:pt>
                <c:pt idx="228">
                  <c:v>702.92</c:v>
                </c:pt>
                <c:pt idx="229">
                  <c:v>708.42</c:v>
                </c:pt>
                <c:pt idx="230">
                  <c:v>716.55</c:v>
                </c:pt>
                <c:pt idx="231">
                  <c:v>708.37</c:v>
                </c:pt>
                <c:pt idx="232">
                  <c:v>707.5</c:v>
                </c:pt>
                <c:pt idx="233">
                  <c:v>706.63</c:v>
                </c:pt>
                <c:pt idx="234">
                  <c:v>703.92</c:v>
                </c:pt>
                <c:pt idx="235">
                  <c:v>703.08</c:v>
                </c:pt>
                <c:pt idx="236">
                  <c:v>697.67</c:v>
                </c:pt>
                <c:pt idx="237">
                  <c:v>693.09</c:v>
                </c:pt>
                <c:pt idx="238">
                  <c:v>684.82</c:v>
                </c:pt>
                <c:pt idx="239">
                  <c:v>668.19</c:v>
                </c:pt>
                <c:pt idx="240">
                  <c:v>673.41</c:v>
                </c:pt>
                <c:pt idx="241">
                  <c:v>671.8</c:v>
                </c:pt>
                <c:pt idx="242">
                  <c:v>673.52</c:v>
                </c:pt>
                <c:pt idx="243">
                  <c:v>676.36</c:v>
                </c:pt>
                <c:pt idx="244">
                  <c:v>683.98</c:v>
                </c:pt>
                <c:pt idx="245">
                  <c:v>686.44</c:v>
                </c:pt>
                <c:pt idx="246">
                  <c:v>686.86</c:v>
                </c:pt>
                <c:pt idx="247">
                  <c:v>692.23</c:v>
                </c:pt>
                <c:pt idx="248">
                  <c:v>692.94</c:v>
                </c:pt>
                <c:pt idx="249">
                  <c:v>687.99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88-4450-8822-2A67DAAC4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005776"/>
        <c:axId val="430006336"/>
      </c:lineChart>
      <c:catAx>
        <c:axId val="4300057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006336"/>
        <c:crosses val="autoZero"/>
        <c:auto val="1"/>
        <c:lblAlgn val="ctr"/>
        <c:lblOffset val="100"/>
        <c:tickLblSkip val="16"/>
        <c:tickMarkSkip val="1"/>
        <c:noMultiLvlLbl val="0"/>
      </c:catAx>
      <c:valAx>
        <c:axId val="430006336"/>
        <c:scaling>
          <c:orientation val="minMax"/>
          <c:min val="65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00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 alignWithMargins="0"/>
    <c:pageMargins b="0.98425196899999956" l="0.78740157499999996" r="0.78740157499999996" t="0.98425196899999956" header="0.49212598500000054" footer="0.4921259850000005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93690851735016E-2"/>
          <c:y val="2.2922636103151862E-2"/>
          <c:w val="0.8289619235567055"/>
          <c:h val="0.90114433304037456"/>
        </c:manualLayout>
      </c:layout>
      <c:lineChart>
        <c:grouping val="standard"/>
        <c:varyColors val="0"/>
        <c:ser>
          <c:idx val="0"/>
          <c:order val="0"/>
          <c:tx>
            <c:strRef>
              <c:f>Comparativo!$A$6</c:f>
              <c:strCache>
                <c:ptCount val="1"/>
                <c:pt idx="0">
                  <c:v>Carteira</c:v>
                </c:pt>
              </c:strCache>
            </c:strRef>
          </c:tx>
          <c:marker>
            <c:symbol val="none"/>
          </c:marker>
          <c:cat>
            <c:numRef>
              <c:f>Comparativo!$B$5:$N$5</c:f>
              <c:numCache>
                <c:formatCode>m/d/yyyy</c:formatCode>
                <c:ptCount val="13"/>
                <c:pt idx="0">
                  <c:v>42732</c:v>
                </c:pt>
                <c:pt idx="1">
                  <c:v>42398</c:v>
                </c:pt>
                <c:pt idx="2">
                  <c:v>42429</c:v>
                </c:pt>
                <c:pt idx="3">
                  <c:v>42460</c:v>
                </c:pt>
                <c:pt idx="4">
                  <c:v>42489</c:v>
                </c:pt>
                <c:pt idx="5">
                  <c:v>42521</c:v>
                </c:pt>
                <c:pt idx="6">
                  <c:v>42551</c:v>
                </c:pt>
                <c:pt idx="7">
                  <c:v>42580</c:v>
                </c:pt>
                <c:pt idx="8">
                  <c:v>42612</c:v>
                </c:pt>
                <c:pt idx="9">
                  <c:v>42635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cat>
          <c:val>
            <c:numRef>
              <c:f>Comparativo!$B$6:$P$6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2.3540694555900021E-2</c:v>
                </c:pt>
                <c:pt idx="2">
                  <c:v>5.0922498803232852E-2</c:v>
                </c:pt>
                <c:pt idx="3">
                  <c:v>0.16682937741576942</c:v>
                </c:pt>
                <c:pt idx="4">
                  <c:v>0.20556803977645655</c:v>
                </c:pt>
                <c:pt idx="5">
                  <c:v>0.22293757878136367</c:v>
                </c:pt>
                <c:pt idx="6">
                  <c:v>0.24436039572022383</c:v>
                </c:pt>
                <c:pt idx="7">
                  <c:v>0.27334897641005695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1-4305-958D-A870E9EC27FA}"/>
            </c:ext>
          </c:extLst>
        </c:ser>
        <c:ser>
          <c:idx val="1"/>
          <c:order val="1"/>
          <c:tx>
            <c:strRef>
              <c:f>Comparativo!$A$8</c:f>
              <c:strCache>
                <c:ptCount val="1"/>
                <c:pt idx="0">
                  <c:v>IPCA</c:v>
                </c:pt>
              </c:strCache>
            </c:strRef>
          </c:tx>
          <c:marker>
            <c:symbol val="none"/>
          </c:marker>
          <c:cat>
            <c:numRef>
              <c:f>Comparativo!$B$5:$N$5</c:f>
              <c:numCache>
                <c:formatCode>m/d/yyyy</c:formatCode>
                <c:ptCount val="13"/>
                <c:pt idx="0">
                  <c:v>42732</c:v>
                </c:pt>
                <c:pt idx="1">
                  <c:v>42398</c:v>
                </c:pt>
                <c:pt idx="2">
                  <c:v>42429</c:v>
                </c:pt>
                <c:pt idx="3">
                  <c:v>42460</c:v>
                </c:pt>
                <c:pt idx="4">
                  <c:v>42489</c:v>
                </c:pt>
                <c:pt idx="5">
                  <c:v>42521</c:v>
                </c:pt>
                <c:pt idx="6">
                  <c:v>42551</c:v>
                </c:pt>
                <c:pt idx="7">
                  <c:v>42580</c:v>
                </c:pt>
                <c:pt idx="8">
                  <c:v>42612</c:v>
                </c:pt>
                <c:pt idx="9">
                  <c:v>42635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cat>
          <c:val>
            <c:numRef>
              <c:f>Comparativo!$B$8:$P$8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9.5990293662591153E-3</c:v>
                </c:pt>
                <c:pt idx="2">
                  <c:v>2.2420204555906542E-2</c:v>
                </c:pt>
                <c:pt idx="3">
                  <c:v>3.1621521392734886E-2</c:v>
                </c:pt>
                <c:pt idx="4">
                  <c:v>3.6057027961185373E-2</c:v>
                </c:pt>
                <c:pt idx="5">
                  <c:v>4.2377737116670922E-2</c:v>
                </c:pt>
                <c:pt idx="6">
                  <c:v>5.0507252040633999E-2</c:v>
                </c:pt>
                <c:pt idx="7">
                  <c:v>5.4183284780838337E-2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1-4305-958D-A870E9EC27FA}"/>
            </c:ext>
          </c:extLst>
        </c:ser>
        <c:ser>
          <c:idx val="2"/>
          <c:order val="2"/>
          <c:tx>
            <c:strRef>
              <c:f>Comparativo!$A$10</c:f>
              <c:strCache>
                <c:ptCount val="1"/>
                <c:pt idx="0">
                  <c:v>IGPM</c:v>
                </c:pt>
              </c:strCache>
            </c:strRef>
          </c:tx>
          <c:marker>
            <c:symbol val="none"/>
          </c:marker>
          <c:cat>
            <c:numRef>
              <c:f>Comparativo!$B$5:$N$5</c:f>
              <c:numCache>
                <c:formatCode>m/d/yyyy</c:formatCode>
                <c:ptCount val="13"/>
                <c:pt idx="0">
                  <c:v>42732</c:v>
                </c:pt>
                <c:pt idx="1">
                  <c:v>42398</c:v>
                </c:pt>
                <c:pt idx="2">
                  <c:v>42429</c:v>
                </c:pt>
                <c:pt idx="3">
                  <c:v>42460</c:v>
                </c:pt>
                <c:pt idx="4">
                  <c:v>42489</c:v>
                </c:pt>
                <c:pt idx="5">
                  <c:v>42521</c:v>
                </c:pt>
                <c:pt idx="6">
                  <c:v>42551</c:v>
                </c:pt>
                <c:pt idx="7">
                  <c:v>42580</c:v>
                </c:pt>
                <c:pt idx="8">
                  <c:v>42612</c:v>
                </c:pt>
                <c:pt idx="9">
                  <c:v>42635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cat>
          <c:val>
            <c:numRef>
              <c:f>Comparativo!$B$10:$P$10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4.8741880927472003E-3</c:v>
                </c:pt>
                <c:pt idx="2">
                  <c:v>1.6299949169342298E-2</c:v>
                </c:pt>
                <c:pt idx="3">
                  <c:v>2.9416123490639379E-2</c:v>
                </c:pt>
                <c:pt idx="4">
                  <c:v>3.4684415464571128E-2</c:v>
                </c:pt>
                <c:pt idx="5">
                  <c:v>3.8079899038796716E-2</c:v>
                </c:pt>
                <c:pt idx="6">
                  <c:v>4.6575935918303557E-2</c:v>
                </c:pt>
                <c:pt idx="7">
                  <c:v>6.4237335321463807E-2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A1-4305-958D-A870E9EC27FA}"/>
            </c:ext>
          </c:extLst>
        </c:ser>
        <c:ser>
          <c:idx val="3"/>
          <c:order val="3"/>
          <c:tx>
            <c:strRef>
              <c:f>Comparativo!$A$12</c:f>
              <c:strCache>
                <c:ptCount val="1"/>
                <c:pt idx="0">
                  <c:v>Tesouro Selic 2021 (LFT)</c:v>
                </c:pt>
              </c:strCache>
            </c:strRef>
          </c:tx>
          <c:marker>
            <c:symbol val="none"/>
          </c:marker>
          <c:cat>
            <c:numRef>
              <c:f>Comparativo!$B$5:$N$5</c:f>
              <c:numCache>
                <c:formatCode>m/d/yyyy</c:formatCode>
                <c:ptCount val="13"/>
                <c:pt idx="0">
                  <c:v>42732</c:v>
                </c:pt>
                <c:pt idx="1">
                  <c:v>42398</c:v>
                </c:pt>
                <c:pt idx="2">
                  <c:v>42429</c:v>
                </c:pt>
                <c:pt idx="3">
                  <c:v>42460</c:v>
                </c:pt>
                <c:pt idx="4">
                  <c:v>42489</c:v>
                </c:pt>
                <c:pt idx="5">
                  <c:v>42521</c:v>
                </c:pt>
                <c:pt idx="6">
                  <c:v>42551</c:v>
                </c:pt>
                <c:pt idx="7">
                  <c:v>42580</c:v>
                </c:pt>
                <c:pt idx="8">
                  <c:v>42612</c:v>
                </c:pt>
                <c:pt idx="9">
                  <c:v>42635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cat>
          <c:val>
            <c:numRef>
              <c:f>Comparativo!$B$12:$P$12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A1-4305-958D-A870E9EC2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011936"/>
        <c:axId val="430012496"/>
      </c:lineChart>
      <c:dateAx>
        <c:axId val="430011936"/>
        <c:scaling>
          <c:orientation val="minMax"/>
        </c:scaling>
        <c:delete val="0"/>
        <c:axPos val="b"/>
        <c:numFmt formatCode="dd/mm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30012496"/>
        <c:crosses val="autoZero"/>
        <c:auto val="1"/>
        <c:lblOffset val="100"/>
        <c:baseTimeUnit val="days"/>
      </c:dateAx>
      <c:valAx>
        <c:axId val="43001249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30011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2416920107203"/>
          <c:y val="0.21893491124260356"/>
          <c:w val="0.11111122220833503"/>
          <c:h val="0.4023668639053255"/>
        </c:manualLayout>
      </c:layout>
      <c:overlay val="0"/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span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97" footer="0.31496062000000097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319755600814662E-2"/>
          <c:y val="4.5044046218360625E-2"/>
          <c:w val="0.90084295444664508"/>
          <c:h val="0.83556241892177252"/>
        </c:manualLayout>
      </c:layout>
      <c:lineChart>
        <c:grouping val="standard"/>
        <c:varyColors val="0"/>
        <c:ser>
          <c:idx val="1"/>
          <c:order val="0"/>
          <c:tx>
            <c:v>2014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250"/>
              <c:pt idx="0">
                <c:v>1707.8</c:v>
              </c:pt>
              <c:pt idx="1">
                <c:v>1703.57</c:v>
              </c:pt>
              <c:pt idx="2">
                <c:v>1703.58</c:v>
              </c:pt>
              <c:pt idx="3">
                <c:v>1702.73</c:v>
              </c:pt>
              <c:pt idx="4">
                <c:v>1707.86</c:v>
              </c:pt>
              <c:pt idx="5">
                <c:v>1704.46</c:v>
              </c:pt>
              <c:pt idx="6">
                <c:v>1706.1</c:v>
              </c:pt>
              <c:pt idx="7">
                <c:v>1712.99</c:v>
              </c:pt>
              <c:pt idx="8">
                <c:v>1709.64</c:v>
              </c:pt>
              <c:pt idx="9">
                <c:v>1703.65</c:v>
              </c:pt>
              <c:pt idx="10">
                <c:v>1706.17</c:v>
              </c:pt>
              <c:pt idx="11">
                <c:v>1706.09</c:v>
              </c:pt>
              <c:pt idx="12">
                <c:v>1712</c:v>
              </c:pt>
              <c:pt idx="13">
                <c:v>1704.35</c:v>
              </c:pt>
              <c:pt idx="14">
                <c:v>1697.58</c:v>
              </c:pt>
              <c:pt idx="15">
                <c:v>1698.4</c:v>
              </c:pt>
              <c:pt idx="16">
                <c:v>1667.04</c:v>
              </c:pt>
              <c:pt idx="17">
                <c:v>1688.5</c:v>
              </c:pt>
              <c:pt idx="18">
                <c:v>1680.98</c:v>
              </c:pt>
              <c:pt idx="19">
                <c:v>1675.98</c:v>
              </c:pt>
              <c:pt idx="20">
                <c:v>1674.29</c:v>
              </c:pt>
              <c:pt idx="21">
                <c:v>1671.66</c:v>
              </c:pt>
              <c:pt idx="22">
                <c:v>1672.44</c:v>
              </c:pt>
              <c:pt idx="23">
                <c:v>1671.59</c:v>
              </c:pt>
              <c:pt idx="24">
                <c:v>1678.12</c:v>
              </c:pt>
              <c:pt idx="25">
                <c:v>1689.63</c:v>
              </c:pt>
              <c:pt idx="26">
                <c:v>1693.16</c:v>
              </c:pt>
              <c:pt idx="27">
                <c:v>1705.55</c:v>
              </c:pt>
              <c:pt idx="28">
                <c:v>1703.78</c:v>
              </c:pt>
              <c:pt idx="29">
                <c:v>1699.51</c:v>
              </c:pt>
              <c:pt idx="30">
                <c:v>1696.93</c:v>
              </c:pt>
              <c:pt idx="31">
                <c:v>1705.93</c:v>
              </c:pt>
              <c:pt idx="32">
                <c:v>1714.27</c:v>
              </c:pt>
              <c:pt idx="33">
                <c:v>1725.18</c:v>
              </c:pt>
              <c:pt idx="34">
                <c:v>1735.3</c:v>
              </c:pt>
              <c:pt idx="35">
                <c:v>1732.74</c:v>
              </c:pt>
              <c:pt idx="36">
                <c:v>1745.4</c:v>
              </c:pt>
              <c:pt idx="37">
                <c:v>1751.28</c:v>
              </c:pt>
              <c:pt idx="38">
                <c:v>1752.95</c:v>
              </c:pt>
              <c:pt idx="39">
                <c:v>1752.9</c:v>
              </c:pt>
              <c:pt idx="40">
                <c:v>1756.28</c:v>
              </c:pt>
              <c:pt idx="41">
                <c:v>1767.29</c:v>
              </c:pt>
              <c:pt idx="42">
                <c:v>1756.94</c:v>
              </c:pt>
              <c:pt idx="43">
                <c:v>1757.76</c:v>
              </c:pt>
              <c:pt idx="44">
                <c:v>1755.11</c:v>
              </c:pt>
              <c:pt idx="45">
                <c:v>1747.43</c:v>
              </c:pt>
              <c:pt idx="46">
                <c:v>1739.8</c:v>
              </c:pt>
              <c:pt idx="47">
                <c:v>1736.38</c:v>
              </c:pt>
              <c:pt idx="48">
                <c:v>1743.13</c:v>
              </c:pt>
              <c:pt idx="49">
                <c:v>1749.04</c:v>
              </c:pt>
              <c:pt idx="50">
                <c:v>1746.52</c:v>
              </c:pt>
              <c:pt idx="51">
                <c:v>1745.69</c:v>
              </c:pt>
              <c:pt idx="52">
                <c:v>1740.67</c:v>
              </c:pt>
              <c:pt idx="53">
                <c:v>1729.01</c:v>
              </c:pt>
              <c:pt idx="54">
                <c:v>1732.38</c:v>
              </c:pt>
              <c:pt idx="55">
                <c:v>1740.35</c:v>
              </c:pt>
              <c:pt idx="56">
                <c:v>1747.11</c:v>
              </c:pt>
              <c:pt idx="57">
                <c:v>1753.9</c:v>
              </c:pt>
              <c:pt idx="58">
                <c:v>1760.7</c:v>
              </c:pt>
              <c:pt idx="59">
                <c:v>1771.87</c:v>
              </c:pt>
              <c:pt idx="60">
                <c:v>1767.68</c:v>
              </c:pt>
              <c:pt idx="61">
                <c:v>1765.2</c:v>
              </c:pt>
              <c:pt idx="62">
                <c:v>1763.57</c:v>
              </c:pt>
              <c:pt idx="63">
                <c:v>1767</c:v>
              </c:pt>
              <c:pt idx="64">
                <c:v>1773.09</c:v>
              </c:pt>
              <c:pt idx="65">
                <c:v>1776.53</c:v>
              </c:pt>
              <c:pt idx="66">
                <c:v>1779.13</c:v>
              </c:pt>
              <c:pt idx="67">
                <c:v>1783.77</c:v>
              </c:pt>
              <c:pt idx="68">
                <c:v>1783.02</c:v>
              </c:pt>
              <c:pt idx="69">
                <c:v>1783.32</c:v>
              </c:pt>
              <c:pt idx="70">
                <c:v>1784.27</c:v>
              </c:pt>
              <c:pt idx="71">
                <c:v>1783.46</c:v>
              </c:pt>
              <c:pt idx="72">
                <c:v>1787.75</c:v>
              </c:pt>
              <c:pt idx="73">
                <c:v>1788.79</c:v>
              </c:pt>
              <c:pt idx="74">
                <c:v>1789.72</c:v>
              </c:pt>
              <c:pt idx="75">
                <c:v>1787.23</c:v>
              </c:pt>
              <c:pt idx="76">
                <c:v>1798.32</c:v>
              </c:pt>
              <c:pt idx="77">
                <c:v>1798.45</c:v>
              </c:pt>
              <c:pt idx="78">
                <c:v>1799.34</c:v>
              </c:pt>
              <c:pt idx="79">
                <c:v>1795.99</c:v>
              </c:pt>
              <c:pt idx="80">
                <c:v>1795.66</c:v>
              </c:pt>
              <c:pt idx="81">
                <c:v>1797.51</c:v>
              </c:pt>
              <c:pt idx="82">
                <c:v>1800.1</c:v>
              </c:pt>
              <c:pt idx="83">
                <c:v>1797.61</c:v>
              </c:pt>
              <c:pt idx="84">
                <c:v>1805.3</c:v>
              </c:pt>
              <c:pt idx="85">
                <c:v>1807.9</c:v>
              </c:pt>
              <c:pt idx="86">
                <c:v>1803.56</c:v>
              </c:pt>
              <c:pt idx="87">
                <c:v>1804.39</c:v>
              </c:pt>
              <c:pt idx="88">
                <c:v>1801.83</c:v>
              </c:pt>
              <c:pt idx="89">
                <c:v>1803.51</c:v>
              </c:pt>
              <c:pt idx="90">
                <c:v>1812.69</c:v>
              </c:pt>
              <c:pt idx="91">
                <c:v>1810.54</c:v>
              </c:pt>
              <c:pt idx="92">
                <c:v>1811.24</c:v>
              </c:pt>
              <c:pt idx="93">
                <c:v>1814.48</c:v>
              </c:pt>
              <c:pt idx="94">
                <c:v>1814.34</c:v>
              </c:pt>
              <c:pt idx="95">
                <c:v>1821.83</c:v>
              </c:pt>
              <c:pt idx="96">
                <c:v>1831.61</c:v>
              </c:pt>
              <c:pt idx="97">
                <c:v>1829.75</c:v>
              </c:pt>
              <c:pt idx="98">
                <c:v>1830.44</c:v>
              </c:pt>
              <c:pt idx="99">
                <c:v>1826.88</c:v>
              </c:pt>
              <c:pt idx="100">
                <c:v>1836.96</c:v>
              </c:pt>
              <c:pt idx="101">
                <c:v>1850.24</c:v>
              </c:pt>
              <c:pt idx="102">
                <c:v>1852.65</c:v>
              </c:pt>
              <c:pt idx="103">
                <c:v>1847.32</c:v>
              </c:pt>
              <c:pt idx="104">
                <c:v>1837.74</c:v>
              </c:pt>
              <c:pt idx="105">
                <c:v>1839.29</c:v>
              </c:pt>
              <c:pt idx="106">
                <c:v>1845.52</c:v>
              </c:pt>
              <c:pt idx="107">
                <c:v>1863.42</c:v>
              </c:pt>
              <c:pt idx="108">
                <c:v>1862.37</c:v>
              </c:pt>
              <c:pt idx="109">
                <c:v>1862.01</c:v>
              </c:pt>
              <c:pt idx="110">
                <c:v>1861.15</c:v>
              </c:pt>
              <c:pt idx="111">
                <c:v>1862.33</c:v>
              </c:pt>
              <c:pt idx="112">
                <c:v>1873.08</c:v>
              </c:pt>
              <c:pt idx="113">
                <c:v>1863.58</c:v>
              </c:pt>
              <c:pt idx="114">
                <c:v>1857.56</c:v>
              </c:pt>
              <c:pt idx="115">
                <c:v>1866.28</c:v>
              </c:pt>
              <c:pt idx="116">
                <c:v>1864.57</c:v>
              </c:pt>
              <c:pt idx="117">
                <c:v>1868.65</c:v>
              </c:pt>
              <c:pt idx="118">
                <c:v>1874.24</c:v>
              </c:pt>
              <c:pt idx="119">
                <c:v>1878.56</c:v>
              </c:pt>
              <c:pt idx="120">
                <c:v>1882.91</c:v>
              </c:pt>
              <c:pt idx="121">
                <c:v>1870.85</c:v>
              </c:pt>
              <c:pt idx="122">
                <c:v>1866.36</c:v>
              </c:pt>
              <c:pt idx="123">
                <c:v>1872.14</c:v>
              </c:pt>
              <c:pt idx="124">
                <c:v>1867.93</c:v>
              </c:pt>
              <c:pt idx="125">
                <c:v>1871.34</c:v>
              </c:pt>
              <c:pt idx="126">
                <c:v>1874.15</c:v>
              </c:pt>
              <c:pt idx="127">
                <c:v>1876.17</c:v>
              </c:pt>
              <c:pt idx="128">
                <c:v>1877.03</c:v>
              </c:pt>
              <c:pt idx="129">
                <c:v>1877.69</c:v>
              </c:pt>
              <c:pt idx="130">
                <c:v>1872.87</c:v>
              </c:pt>
              <c:pt idx="131">
                <c:v>1870.98</c:v>
              </c:pt>
              <c:pt idx="132">
                <c:v>1872.4</c:v>
              </c:pt>
              <c:pt idx="133">
                <c:v>1867.88</c:v>
              </c:pt>
              <c:pt idx="134">
                <c:v>1873.54</c:v>
              </c:pt>
              <c:pt idx="135">
                <c:v>1877.81</c:v>
              </c:pt>
              <c:pt idx="136">
                <c:v>1888.62</c:v>
              </c:pt>
              <c:pt idx="137">
                <c:v>1896.04</c:v>
              </c:pt>
              <c:pt idx="138">
                <c:v>1901.91</c:v>
              </c:pt>
              <c:pt idx="139">
                <c:v>1897.23</c:v>
              </c:pt>
              <c:pt idx="140">
                <c:v>1885.88</c:v>
              </c:pt>
              <c:pt idx="141">
                <c:v>1892.33</c:v>
              </c:pt>
              <c:pt idx="142">
                <c:v>1889.4</c:v>
              </c:pt>
              <c:pt idx="143">
                <c:v>1888.18</c:v>
              </c:pt>
              <c:pt idx="144">
                <c:v>1885.27</c:v>
              </c:pt>
              <c:pt idx="145">
                <c:v>1882.51</c:v>
              </c:pt>
              <c:pt idx="146">
                <c:v>1873.72</c:v>
              </c:pt>
              <c:pt idx="147">
                <c:v>1878.43</c:v>
              </c:pt>
              <c:pt idx="148">
                <c:v>1863</c:v>
              </c:pt>
              <c:pt idx="149">
                <c:v>1880.25</c:v>
              </c:pt>
              <c:pt idx="150">
                <c:v>1872.38</c:v>
              </c:pt>
              <c:pt idx="151">
                <c:v>1882.04</c:v>
              </c:pt>
              <c:pt idx="152">
                <c:v>1888.36</c:v>
              </c:pt>
              <c:pt idx="153">
                <c:v>1885.41</c:v>
              </c:pt>
              <c:pt idx="154">
                <c:v>1878.28</c:v>
              </c:pt>
              <c:pt idx="155">
                <c:v>1884.99</c:v>
              </c:pt>
              <c:pt idx="156">
                <c:v>1894.81</c:v>
              </c:pt>
              <c:pt idx="157">
                <c:v>1901.29</c:v>
              </c:pt>
              <c:pt idx="158">
                <c:v>1903.53</c:v>
              </c:pt>
              <c:pt idx="159">
                <c:v>1899.09</c:v>
              </c:pt>
              <c:pt idx="160">
                <c:v>1896.58</c:v>
              </c:pt>
              <c:pt idx="161">
                <c:v>1904.75</c:v>
              </c:pt>
              <c:pt idx="162">
                <c:v>1907</c:v>
              </c:pt>
              <c:pt idx="163">
                <c:v>1909.26</c:v>
              </c:pt>
              <c:pt idx="164">
                <c:v>1909.82</c:v>
              </c:pt>
              <c:pt idx="165">
                <c:v>1914.08</c:v>
              </c:pt>
              <c:pt idx="166">
                <c:v>1916.33</c:v>
              </c:pt>
              <c:pt idx="167">
                <c:v>1920.29</c:v>
              </c:pt>
              <c:pt idx="168">
                <c:v>1931.93</c:v>
              </c:pt>
              <c:pt idx="169">
                <c:v>1933.33</c:v>
              </c:pt>
              <c:pt idx="170">
                <c:v>1927.36</c:v>
              </c:pt>
              <c:pt idx="171">
                <c:v>1927.07</c:v>
              </c:pt>
              <c:pt idx="172">
                <c:v>1916.61</c:v>
              </c:pt>
              <c:pt idx="173">
                <c:v>1900.38</c:v>
              </c:pt>
              <c:pt idx="174">
                <c:v>1908.48</c:v>
              </c:pt>
              <c:pt idx="175">
                <c:v>1915.23</c:v>
              </c:pt>
              <c:pt idx="176">
                <c:v>1892.54</c:v>
              </c:pt>
              <c:pt idx="177">
                <c:v>1897.37</c:v>
              </c:pt>
              <c:pt idx="178">
                <c:v>1907.2</c:v>
              </c:pt>
              <c:pt idx="179">
                <c:v>1907.04</c:v>
              </c:pt>
              <c:pt idx="180">
                <c:v>1900.76</c:v>
              </c:pt>
              <c:pt idx="181">
                <c:v>1903.4</c:v>
              </c:pt>
              <c:pt idx="182">
                <c:v>1892.55</c:v>
              </c:pt>
              <c:pt idx="183">
                <c:v>1899.87</c:v>
              </c:pt>
              <c:pt idx="184">
                <c:v>1912.2</c:v>
              </c:pt>
              <c:pt idx="185">
                <c:v>1909.36</c:v>
              </c:pt>
              <c:pt idx="186">
                <c:v>1895.21</c:v>
              </c:pt>
              <c:pt idx="187">
                <c:v>1887.75</c:v>
              </c:pt>
              <c:pt idx="188">
                <c:v>1896.67</c:v>
              </c:pt>
              <c:pt idx="189">
                <c:v>1892.48</c:v>
              </c:pt>
              <c:pt idx="190">
                <c:v>1901.18</c:v>
              </c:pt>
              <c:pt idx="191">
                <c:v>1937.63</c:v>
              </c:pt>
              <c:pt idx="192">
                <c:v>1919.14</c:v>
              </c:pt>
              <c:pt idx="193">
                <c:v>1929.71</c:v>
              </c:pt>
              <c:pt idx="194">
                <c:v>1929.65</c:v>
              </c:pt>
              <c:pt idx="195">
                <c:v>1928.66</c:v>
              </c:pt>
              <c:pt idx="196">
                <c:v>1935.28</c:v>
              </c:pt>
              <c:pt idx="197">
                <c:v>1941.91</c:v>
              </c:pt>
              <c:pt idx="198">
                <c:v>1938.46</c:v>
              </c:pt>
              <c:pt idx="199">
                <c:v>1918.46</c:v>
              </c:pt>
              <c:pt idx="200">
                <c:v>1927.26</c:v>
              </c:pt>
              <c:pt idx="201">
                <c:v>1931.31</c:v>
              </c:pt>
              <c:pt idx="202">
                <c:v>1908.21</c:v>
              </c:pt>
              <c:pt idx="203">
                <c:v>1905.55</c:v>
              </c:pt>
              <c:pt idx="204">
                <c:v>1907.1</c:v>
              </c:pt>
              <c:pt idx="205">
                <c:v>1905.98</c:v>
              </c:pt>
              <c:pt idx="206">
                <c:v>1918.94</c:v>
              </c:pt>
              <c:pt idx="207">
                <c:v>1919.66</c:v>
              </c:pt>
              <c:pt idx="208">
                <c:v>1933.53</c:v>
              </c:pt>
              <c:pt idx="209">
                <c:v>1908.91</c:v>
              </c:pt>
              <c:pt idx="210">
                <c:v>1913.48</c:v>
              </c:pt>
              <c:pt idx="211">
                <c:v>1920.72</c:v>
              </c:pt>
              <c:pt idx="212">
                <c:v>1915.76</c:v>
              </c:pt>
              <c:pt idx="213">
                <c:v>1910.02</c:v>
              </c:pt>
              <c:pt idx="214">
                <c:v>1917.23</c:v>
              </c:pt>
              <c:pt idx="215">
                <c:v>1908.71</c:v>
              </c:pt>
              <c:pt idx="216">
                <c:v>1906.19</c:v>
              </c:pt>
              <c:pt idx="217">
                <c:v>1913.33</c:v>
              </c:pt>
              <c:pt idx="218">
                <c:v>1911.62</c:v>
              </c:pt>
              <c:pt idx="219">
                <c:v>1909.91</c:v>
              </c:pt>
              <c:pt idx="220">
                <c:v>1900.97</c:v>
              </c:pt>
              <c:pt idx="221">
                <c:v>1909.01</c:v>
              </c:pt>
              <c:pt idx="222">
                <c:v>1905.04</c:v>
              </c:pt>
              <c:pt idx="223">
                <c:v>1913.11</c:v>
              </c:pt>
              <c:pt idx="224">
                <c:v>1922.45</c:v>
              </c:pt>
              <c:pt idx="225">
                <c:v>1923.91</c:v>
              </c:pt>
              <c:pt idx="226">
                <c:v>1944.13</c:v>
              </c:pt>
              <c:pt idx="227">
                <c:v>1946.53</c:v>
              </c:pt>
              <c:pt idx="228">
                <c:v>1950.57</c:v>
              </c:pt>
              <c:pt idx="229">
                <c:v>1957.06</c:v>
              </c:pt>
              <c:pt idx="230">
                <c:v>1957.7</c:v>
              </c:pt>
              <c:pt idx="231">
                <c:v>1949.49</c:v>
              </c:pt>
              <c:pt idx="232">
                <c:v>1941.34</c:v>
              </c:pt>
              <c:pt idx="233">
                <c:v>1930.84</c:v>
              </c:pt>
              <c:pt idx="234">
                <c:v>1940.47</c:v>
              </c:pt>
              <c:pt idx="235">
                <c:v>1940.83</c:v>
              </c:pt>
              <c:pt idx="236">
                <c:v>1944.83</c:v>
              </c:pt>
              <c:pt idx="237">
                <c:v>1940.76</c:v>
              </c:pt>
              <c:pt idx="238">
                <c:v>1940.72</c:v>
              </c:pt>
              <c:pt idx="239">
                <c:v>1936.68</c:v>
              </c:pt>
              <c:pt idx="240">
                <c:v>1930.12</c:v>
              </c:pt>
              <c:pt idx="241">
                <c:v>1927.08</c:v>
              </c:pt>
              <c:pt idx="242">
                <c:v>1917.74</c:v>
              </c:pt>
              <c:pt idx="243">
                <c:v>1913.17</c:v>
              </c:pt>
              <c:pt idx="244">
                <c:v>1911.77</c:v>
              </c:pt>
              <c:pt idx="245">
                <c:v>1912.91</c:v>
              </c:pt>
              <c:pt idx="246">
                <c:v>1914.64</c:v>
              </c:pt>
              <c:pt idx="247">
                <c:v>1924.1</c:v>
              </c:pt>
              <c:pt idx="248">
                <c:v>1921.74</c:v>
              </c:pt>
              <c:pt idx="249">
                <c:v>1923.67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CFD-4576-BB29-838E4F8D7870}"/>
            </c:ext>
          </c:extLst>
        </c:ser>
        <c:ser>
          <c:idx val="0"/>
          <c:order val="1"/>
          <c:tx>
            <c:v>2015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250"/>
              <c:pt idx="0">
                <c:v>1932.88</c:v>
              </c:pt>
              <c:pt idx="1">
                <c:v>1933.83</c:v>
              </c:pt>
              <c:pt idx="2">
                <c:v>1941.09</c:v>
              </c:pt>
              <c:pt idx="3">
                <c:v>1949.95</c:v>
              </c:pt>
              <c:pt idx="4">
                <c:v>1950.11</c:v>
              </c:pt>
              <c:pt idx="5">
                <c:v>1954.25</c:v>
              </c:pt>
              <c:pt idx="6">
                <c:v>1963.15</c:v>
              </c:pt>
              <c:pt idx="7">
                <c:v>1957.73</c:v>
              </c:pt>
              <c:pt idx="8">
                <c:v>1969.02</c:v>
              </c:pt>
              <c:pt idx="9">
                <c:v>1971.78</c:v>
              </c:pt>
              <c:pt idx="10">
                <c:v>1979.99</c:v>
              </c:pt>
              <c:pt idx="11">
                <c:v>1986.78</c:v>
              </c:pt>
              <c:pt idx="12">
                <c:v>1984.73</c:v>
              </c:pt>
              <c:pt idx="13">
                <c:v>1992.33</c:v>
              </c:pt>
              <c:pt idx="14">
                <c:v>1992.69</c:v>
              </c:pt>
              <c:pt idx="15">
                <c:v>1984.88</c:v>
              </c:pt>
              <c:pt idx="16">
                <c:v>1990.01</c:v>
              </c:pt>
              <c:pt idx="17">
                <c:v>1987.24</c:v>
              </c:pt>
              <c:pt idx="18">
                <c:v>1986.88</c:v>
              </c:pt>
              <c:pt idx="19">
                <c:v>1984.92</c:v>
              </c:pt>
              <c:pt idx="20">
                <c:v>1996.54</c:v>
              </c:pt>
              <c:pt idx="21">
                <c:v>1996.17</c:v>
              </c:pt>
              <c:pt idx="22">
                <c:v>1991.82</c:v>
              </c:pt>
              <c:pt idx="23">
                <c:v>1997.05</c:v>
              </c:pt>
              <c:pt idx="24">
                <c:v>1995.1</c:v>
              </c:pt>
              <c:pt idx="25">
                <c:v>1999.53</c:v>
              </c:pt>
              <c:pt idx="26">
                <c:v>2000.77</c:v>
              </c:pt>
              <c:pt idx="27">
                <c:v>1994.06</c:v>
              </c:pt>
              <c:pt idx="28">
                <c:v>1980.29</c:v>
              </c:pt>
              <c:pt idx="29">
                <c:v>1965.12</c:v>
              </c:pt>
              <c:pt idx="30">
                <c:v>1976.35</c:v>
              </c:pt>
              <c:pt idx="31">
                <c:v>1977.54</c:v>
              </c:pt>
              <c:pt idx="32">
                <c:v>1976.4</c:v>
              </c:pt>
              <c:pt idx="33">
                <c:v>1980.61</c:v>
              </c:pt>
              <c:pt idx="34">
                <c:v>1977.13</c:v>
              </c:pt>
              <c:pt idx="35">
                <c:v>1979.11</c:v>
              </c:pt>
              <c:pt idx="36">
                <c:v>1983.04</c:v>
              </c:pt>
              <c:pt idx="37">
                <c:v>1987.4</c:v>
              </c:pt>
              <c:pt idx="38">
                <c:v>1993.3</c:v>
              </c:pt>
              <c:pt idx="39">
                <c:v>2015.04</c:v>
              </c:pt>
              <c:pt idx="40">
                <c:v>2011.52</c:v>
              </c:pt>
              <c:pt idx="41">
                <c:v>2003.3</c:v>
              </c:pt>
              <c:pt idx="42">
                <c:v>2005.32</c:v>
              </c:pt>
              <c:pt idx="43">
                <c:v>2003.22</c:v>
              </c:pt>
              <c:pt idx="44">
                <c:v>1991.29</c:v>
              </c:pt>
              <c:pt idx="45">
                <c:v>1987.99</c:v>
              </c:pt>
              <c:pt idx="46">
                <c:v>1990.11</c:v>
              </c:pt>
              <c:pt idx="47">
                <c:v>1996.12</c:v>
              </c:pt>
              <c:pt idx="48">
                <c:v>1989.92</c:v>
              </c:pt>
              <c:pt idx="49">
                <c:v>2000.61</c:v>
              </c:pt>
              <c:pt idx="50">
                <c:v>2002.76</c:v>
              </c:pt>
              <c:pt idx="51">
                <c:v>2013.49</c:v>
              </c:pt>
              <c:pt idx="52">
                <c:v>2018</c:v>
              </c:pt>
              <c:pt idx="53">
                <c:v>2009.47</c:v>
              </c:pt>
              <c:pt idx="54">
                <c:v>2013.3</c:v>
              </c:pt>
              <c:pt idx="55">
                <c:v>2016.26</c:v>
              </c:pt>
              <c:pt idx="56">
                <c:v>2015.32</c:v>
              </c:pt>
              <c:pt idx="57">
                <c:v>2016.72</c:v>
              </c:pt>
              <c:pt idx="58">
                <c:v>2016.06</c:v>
              </c:pt>
              <c:pt idx="59">
                <c:v>2013.59</c:v>
              </c:pt>
              <c:pt idx="60">
                <c:v>2014.99</c:v>
              </c:pt>
              <c:pt idx="61">
                <c:v>2016.4</c:v>
              </c:pt>
              <c:pt idx="62">
                <c:v>2028.31</c:v>
              </c:pt>
              <c:pt idx="63">
                <c:v>2028.16</c:v>
              </c:pt>
              <c:pt idx="64">
                <c:v>2028.01</c:v>
              </c:pt>
              <c:pt idx="65">
                <c:v>2025.65</c:v>
              </c:pt>
              <c:pt idx="66">
                <c:v>2034.76</c:v>
              </c:pt>
              <c:pt idx="67">
                <c:v>2030.85</c:v>
              </c:pt>
              <c:pt idx="68">
                <c:v>2036.09</c:v>
              </c:pt>
              <c:pt idx="69">
                <c:v>2034.34</c:v>
              </c:pt>
              <c:pt idx="70">
                <c:v>2038.38</c:v>
              </c:pt>
              <c:pt idx="71">
                <c:v>2042.43</c:v>
              </c:pt>
              <c:pt idx="72">
                <c:v>2044.27</c:v>
              </c:pt>
              <c:pt idx="73">
                <c:v>2040.61</c:v>
              </c:pt>
              <c:pt idx="74">
                <c:v>2020.08</c:v>
              </c:pt>
              <c:pt idx="75">
                <c:v>2020.33</c:v>
              </c:pt>
              <c:pt idx="76">
                <c:v>2020.81</c:v>
              </c:pt>
              <c:pt idx="77">
                <c:v>2018.01</c:v>
              </c:pt>
              <c:pt idx="78">
                <c:v>2029.7</c:v>
              </c:pt>
              <c:pt idx="79">
                <c:v>2033.77</c:v>
              </c:pt>
              <c:pt idx="80">
                <c:v>2041.66</c:v>
              </c:pt>
              <c:pt idx="81">
                <c:v>2025.85</c:v>
              </c:pt>
              <c:pt idx="82">
                <c:v>2024.59</c:v>
              </c:pt>
              <c:pt idx="83">
                <c:v>2028.64</c:v>
              </c:pt>
              <c:pt idx="84">
                <c:v>2030.42</c:v>
              </c:pt>
              <c:pt idx="85">
                <c:v>2029.63</c:v>
              </c:pt>
              <c:pt idx="86">
                <c:v>2036.71</c:v>
              </c:pt>
              <c:pt idx="87">
                <c:v>2033.15</c:v>
              </c:pt>
              <c:pt idx="88">
                <c:v>2031.12</c:v>
              </c:pt>
              <c:pt idx="89">
                <c:v>2033.64</c:v>
              </c:pt>
              <c:pt idx="90">
                <c:v>2052.73</c:v>
              </c:pt>
              <c:pt idx="91">
                <c:v>2062.79</c:v>
              </c:pt>
              <c:pt idx="92">
                <c:v>2050.64</c:v>
              </c:pt>
              <c:pt idx="93">
                <c:v>2046.18</c:v>
              </c:pt>
              <c:pt idx="94">
                <c:v>2056.19</c:v>
              </c:pt>
              <c:pt idx="95">
                <c:v>2058.54</c:v>
              </c:pt>
              <c:pt idx="96">
                <c:v>2060.31</c:v>
              </c:pt>
              <c:pt idx="97">
                <c:v>2062.7199999999898</c:v>
              </c:pt>
              <c:pt idx="98">
                <c:v>2068.19</c:v>
              </c:pt>
              <c:pt idx="99">
                <c:v>2064.48</c:v>
              </c:pt>
              <c:pt idx="100">
                <c:v>2069.9299999999898</c:v>
              </c:pt>
              <c:pt idx="101">
                <c:v>2063.94</c:v>
              </c:pt>
              <c:pt idx="102">
                <c:v>2063.31</c:v>
              </c:pt>
              <c:pt idx="103">
                <c:v>2057.7399999999898</c:v>
              </c:pt>
              <c:pt idx="104">
                <c:v>2055.6</c:v>
              </c:pt>
              <c:pt idx="105">
                <c:v>2056.4899999999898</c:v>
              </c:pt>
              <c:pt idx="106">
                <c:v>2064.94</c:v>
              </c:pt>
              <c:pt idx="107">
                <c:v>2069.0500000000002</c:v>
              </c:pt>
              <c:pt idx="108">
                <c:v>2060.2399999999898</c:v>
              </c:pt>
              <c:pt idx="109">
                <c:v>2059.98</c:v>
              </c:pt>
              <c:pt idx="110">
                <c:v>2063.19</c:v>
              </c:pt>
              <c:pt idx="111">
                <c:v>2058.89</c:v>
              </c:pt>
              <c:pt idx="112">
                <c:v>2061.36</c:v>
              </c:pt>
              <c:pt idx="113">
                <c:v>2066.8200000000002</c:v>
              </c:pt>
              <c:pt idx="114">
                <c:v>2069.4</c:v>
              </c:pt>
              <c:pt idx="115">
                <c:v>2075.0500000000002</c:v>
              </c:pt>
              <c:pt idx="116">
                <c:v>2080.65</c:v>
              </c:pt>
              <c:pt idx="117">
                <c:v>2085.5</c:v>
              </c:pt>
              <c:pt idx="118">
                <c:v>2083.5500000000002</c:v>
              </c:pt>
              <c:pt idx="119">
                <c:v>2077.46</c:v>
              </c:pt>
              <c:pt idx="120">
                <c:v>2077.7800000000002</c:v>
              </c:pt>
              <c:pt idx="121">
                <c:v>2073.62</c:v>
              </c:pt>
              <c:pt idx="122">
                <c:v>2072.4699999999898</c:v>
              </c:pt>
              <c:pt idx="123">
                <c:v>2066.86</c:v>
              </c:pt>
              <c:pt idx="124">
                <c:v>2079.48</c:v>
              </c:pt>
              <c:pt idx="125">
                <c:v>2088.0500000000002</c:v>
              </c:pt>
              <c:pt idx="126">
                <c:v>2088.38</c:v>
              </c:pt>
              <c:pt idx="127">
                <c:v>2092.62</c:v>
              </c:pt>
              <c:pt idx="128">
                <c:v>2091.87</c:v>
              </c:pt>
              <c:pt idx="129">
                <c:v>2094.0500000000002</c:v>
              </c:pt>
              <c:pt idx="130">
                <c:v>2097.37</c:v>
              </c:pt>
              <c:pt idx="131">
                <c:v>2095.46</c:v>
              </c:pt>
              <c:pt idx="132">
                <c:v>2097.08</c:v>
              </c:pt>
              <c:pt idx="133">
                <c:v>2098.71</c:v>
              </c:pt>
              <c:pt idx="134">
                <c:v>2105.54</c:v>
              </c:pt>
              <c:pt idx="135">
                <c:v>2106.41</c:v>
              </c:pt>
              <c:pt idx="136">
                <c:v>2116.31</c:v>
              </c:pt>
              <c:pt idx="137">
                <c:v>2122.46</c:v>
              </c:pt>
              <c:pt idx="138">
                <c:v>2101.3200000000002</c:v>
              </c:pt>
              <c:pt idx="139">
                <c:v>2086.0300000000002</c:v>
              </c:pt>
              <c:pt idx="140">
                <c:v>2085.5100000000002</c:v>
              </c:pt>
              <c:pt idx="141">
                <c:v>2083.52</c:v>
              </c:pt>
              <c:pt idx="142">
                <c:v>2084.4699999999898</c:v>
              </c:pt>
              <c:pt idx="143">
                <c:v>2106.83</c:v>
              </c:pt>
              <c:pt idx="144">
                <c:v>2109.33</c:v>
              </c:pt>
              <c:pt idx="145">
                <c:v>2118.4499999999898</c:v>
              </c:pt>
              <c:pt idx="146">
                <c:v>2108.98</c:v>
              </c:pt>
              <c:pt idx="147">
                <c:v>2109.1799999999898</c:v>
              </c:pt>
              <c:pt idx="148">
                <c:v>2102.75</c:v>
              </c:pt>
              <c:pt idx="149">
                <c:v>2080</c:v>
              </c:pt>
              <c:pt idx="150">
                <c:v>2071.58</c:v>
              </c:pt>
              <c:pt idx="151">
                <c:v>2077.62</c:v>
              </c:pt>
              <c:pt idx="152">
                <c:v>2080.0500000000002</c:v>
              </c:pt>
              <c:pt idx="153">
                <c:v>2091.9</c:v>
              </c:pt>
              <c:pt idx="154">
                <c:v>2085.29</c:v>
              </c:pt>
              <c:pt idx="155">
                <c:v>2083.88</c:v>
              </c:pt>
              <c:pt idx="156">
                <c:v>2081.7600000000002</c:v>
              </c:pt>
              <c:pt idx="157">
                <c:v>2087.5700000000002</c:v>
              </c:pt>
              <c:pt idx="158">
                <c:v>2089.77</c:v>
              </c:pt>
              <c:pt idx="159">
                <c:v>2093.09</c:v>
              </c:pt>
              <c:pt idx="160">
                <c:v>2069.08</c:v>
              </c:pt>
              <c:pt idx="161">
                <c:v>2075.5100000000002</c:v>
              </c:pt>
              <c:pt idx="162">
                <c:v>2078.38</c:v>
              </c:pt>
              <c:pt idx="163">
                <c:v>2084.83</c:v>
              </c:pt>
              <c:pt idx="164">
                <c:v>2083</c:v>
              </c:pt>
              <c:pt idx="165">
                <c:v>2068.11</c:v>
              </c:pt>
              <c:pt idx="166">
                <c:v>2076.64</c:v>
              </c:pt>
              <c:pt idx="167">
                <c:v>2069.59</c:v>
              </c:pt>
              <c:pt idx="168">
                <c:v>2054.89</c:v>
              </c:pt>
              <c:pt idx="169">
                <c:v>2065.91</c:v>
              </c:pt>
              <c:pt idx="170">
                <c:v>2067.36</c:v>
              </c:pt>
              <c:pt idx="171">
                <c:v>2067.4</c:v>
              </c:pt>
              <c:pt idx="172">
                <c:v>2061.67</c:v>
              </c:pt>
              <c:pt idx="173">
                <c:v>2066.9</c:v>
              </c:pt>
              <c:pt idx="174">
                <c:v>2075.35</c:v>
              </c:pt>
              <c:pt idx="175">
                <c:v>2079.75</c:v>
              </c:pt>
              <c:pt idx="176">
                <c:v>2086.2800000000002</c:v>
              </c:pt>
              <c:pt idx="177">
                <c:v>2082.2399999999898</c:v>
              </c:pt>
              <c:pt idx="178">
                <c:v>2090.0700000000002</c:v>
              </c:pt>
              <c:pt idx="179">
                <c:v>2068.5700000000002</c:v>
              </c:pt>
              <c:pt idx="180">
                <c:v>2057.71</c:v>
              </c:pt>
              <c:pt idx="181">
                <c:v>2061.12</c:v>
              </c:pt>
              <c:pt idx="182">
                <c:v>2041.52</c:v>
              </c:pt>
              <c:pt idx="183">
                <c:v>2090.85</c:v>
              </c:pt>
              <c:pt idx="184">
                <c:v>2083.41</c:v>
              </c:pt>
              <c:pt idx="185">
                <c:v>2045.13</c:v>
              </c:pt>
              <c:pt idx="186">
                <c:v>2083.91</c:v>
              </c:pt>
              <c:pt idx="187">
                <c:v>2082.7800000000002</c:v>
              </c:pt>
              <c:pt idx="188">
                <c:v>2090</c:v>
              </c:pt>
              <c:pt idx="189">
                <c:v>2116.9</c:v>
              </c:pt>
              <c:pt idx="190">
                <c:v>2114.3000000000002</c:v>
              </c:pt>
              <c:pt idx="191">
                <c:v>2115.7199999999898</c:v>
              </c:pt>
              <c:pt idx="192">
                <c:v>2105.4499999999898</c:v>
              </c:pt>
              <c:pt idx="193">
                <c:v>2118.7800000000002</c:v>
              </c:pt>
              <c:pt idx="194">
                <c:v>2114.8200000000002</c:v>
              </c:pt>
              <c:pt idx="195">
                <c:v>2106.69</c:v>
              </c:pt>
              <c:pt idx="196">
                <c:v>2112.66</c:v>
              </c:pt>
              <c:pt idx="197">
                <c:v>2120.33</c:v>
              </c:pt>
              <c:pt idx="198">
                <c:v>2109.54</c:v>
              </c:pt>
              <c:pt idx="199">
                <c:v>2112.7199999999898</c:v>
              </c:pt>
              <c:pt idx="200">
                <c:v>2115.1999999999898</c:v>
              </c:pt>
              <c:pt idx="201">
                <c:v>2115.16</c:v>
              </c:pt>
              <c:pt idx="202">
                <c:v>2129.91</c:v>
              </c:pt>
              <c:pt idx="203">
                <c:v>2129.62</c:v>
              </c:pt>
              <c:pt idx="204">
                <c:v>2135.64</c:v>
              </c:pt>
              <c:pt idx="205">
                <c:v>2145.19</c:v>
              </c:pt>
              <c:pt idx="206">
                <c:v>2141.38</c:v>
              </c:pt>
              <c:pt idx="207">
                <c:v>2141.3000000000002</c:v>
              </c:pt>
              <c:pt idx="208">
                <c:v>2138.92</c:v>
              </c:pt>
              <c:pt idx="209">
                <c:v>2144.9299999999898</c:v>
              </c:pt>
              <c:pt idx="210">
                <c:v>2150.96</c:v>
              </c:pt>
              <c:pt idx="211">
                <c:v>2150.33</c:v>
              </c:pt>
              <c:pt idx="212">
                <c:v>2148.6799999999898</c:v>
              </c:pt>
              <c:pt idx="213">
                <c:v>2154.73</c:v>
              </c:pt>
              <c:pt idx="214">
                <c:v>2158.67</c:v>
              </c:pt>
              <c:pt idx="215">
                <c:v>2167.5500000000002</c:v>
              </c:pt>
              <c:pt idx="216">
                <c:v>2168.3200000000002</c:v>
              </c:pt>
              <c:pt idx="217">
                <c:v>2165.85</c:v>
              </c:pt>
              <c:pt idx="218">
                <c:v>2166.19</c:v>
              </c:pt>
              <c:pt idx="219">
                <c:v>2166.5300000000002</c:v>
              </c:pt>
              <c:pt idx="220">
                <c:v>2174.46</c:v>
              </c:pt>
              <c:pt idx="221">
                <c:v>2184.9899999999898</c:v>
              </c:pt>
              <c:pt idx="222">
                <c:v>2186.21</c:v>
              </c:pt>
              <c:pt idx="223">
                <c:v>2188.83</c:v>
              </c:pt>
              <c:pt idx="224">
                <c:v>2167.62</c:v>
              </c:pt>
              <c:pt idx="225">
                <c:v>2152.23</c:v>
              </c:pt>
              <c:pt idx="226">
                <c:v>2151.9899999999898</c:v>
              </c:pt>
              <c:pt idx="227">
                <c:v>2141.59</c:v>
              </c:pt>
              <c:pt idx="228">
                <c:v>2143.5100000000002</c:v>
              </c:pt>
              <c:pt idx="229">
                <c:v>2148.17</c:v>
              </c:pt>
              <c:pt idx="230">
                <c:v>2158.3200000000002</c:v>
              </c:pt>
              <c:pt idx="231">
                <c:v>2153.98</c:v>
              </c:pt>
              <c:pt idx="232">
                <c:v>2157.2800000000002</c:v>
              </c:pt>
              <c:pt idx="233">
                <c:v>2155.11</c:v>
              </c:pt>
              <c:pt idx="234">
                <c:v>2161.23</c:v>
              </c:pt>
              <c:pt idx="235">
                <c:v>2163.9299999999898</c:v>
              </c:pt>
              <c:pt idx="236">
                <c:v>2155.13</c:v>
              </c:pt>
              <c:pt idx="237">
                <c:v>2156.4699999999898</c:v>
              </c:pt>
              <c:pt idx="238">
                <c:v>2155.0300000000002</c:v>
              </c:pt>
              <c:pt idx="239">
                <c:v>2151.5700000000002</c:v>
              </c:pt>
              <c:pt idx="240">
                <c:v>2158.2600000000002</c:v>
              </c:pt>
              <c:pt idx="241">
                <c:v>2174.4299999999898</c:v>
              </c:pt>
              <c:pt idx="242">
                <c:v>2176.09</c:v>
              </c:pt>
              <c:pt idx="243">
                <c:v>2177.41</c:v>
              </c:pt>
              <c:pt idx="244">
                <c:v>2182.21</c:v>
              </c:pt>
              <c:pt idx="245">
                <c:v>2187.67</c:v>
              </c:pt>
              <c:pt idx="246">
                <c:v>2188.9899999999898</c:v>
              </c:pt>
              <c:pt idx="247">
                <c:v>2191.69</c:v>
              </c:pt>
              <c:pt idx="248">
                <c:v>2200.56</c:v>
              </c:pt>
              <c:pt idx="249">
                <c:v>2199.1999999999898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CFD-4576-BB29-838E4F8D7870}"/>
            </c:ext>
          </c:extLst>
        </c:ser>
        <c:ser>
          <c:idx val="3"/>
          <c:order val="2"/>
          <c:tx>
            <c:v>2016</c:v>
          </c:tx>
          <c:spPr>
            <a:ln w="15875">
              <a:solidFill>
                <a:srgbClr val="FFFF00"/>
              </a:solidFill>
              <a:prstDash val="solid"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c:spPr>
          <c:marker>
            <c:symbol val="none"/>
          </c:marker>
          <c:dLbls>
            <c:dLbl>
              <c:idx val="78"/>
              <c:spPr>
                <a:noFill/>
                <a:ln w="25400">
                  <a:noFill/>
                </a:ln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D-4576-BB29-838E4F8D78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'NTN-B Principal 150519'!$E$3:$E$252</c:f>
              <c:numCache>
                <c:formatCode>General</c:formatCode>
                <c:ptCount val="250"/>
                <c:pt idx="0">
                  <c:v>2196.46</c:v>
                </c:pt>
                <c:pt idx="1">
                  <c:v>2199.84</c:v>
                </c:pt>
                <c:pt idx="2">
                  <c:v>2216.94</c:v>
                </c:pt>
                <c:pt idx="3">
                  <c:v>2225.86</c:v>
                </c:pt>
                <c:pt idx="4">
                  <c:v>2228.17</c:v>
                </c:pt>
                <c:pt idx="5">
                  <c:v>2229.4499999999998</c:v>
                </c:pt>
                <c:pt idx="6">
                  <c:v>2230.7199999999998</c:v>
                </c:pt>
                <c:pt idx="7">
                  <c:v>2235.46</c:v>
                </c:pt>
                <c:pt idx="8">
                  <c:v>2235.35</c:v>
                </c:pt>
                <c:pt idx="9">
                  <c:v>2240.06</c:v>
                </c:pt>
                <c:pt idx="10">
                  <c:v>2240.64</c:v>
                </c:pt>
                <c:pt idx="11">
                  <c:v>2243.98</c:v>
                </c:pt>
                <c:pt idx="12">
                  <c:v>2248.02</c:v>
                </c:pt>
                <c:pt idx="13">
                  <c:v>2266.66</c:v>
                </c:pt>
                <c:pt idx="14">
                  <c:v>2288.1</c:v>
                </c:pt>
                <c:pt idx="15">
                  <c:v>2293.38</c:v>
                </c:pt>
                <c:pt idx="16">
                  <c:v>2294.7199999999998</c:v>
                </c:pt>
                <c:pt idx="17">
                  <c:v>2298.19</c:v>
                </c:pt>
                <c:pt idx="18">
                  <c:v>2284.7600000000002</c:v>
                </c:pt>
                <c:pt idx="19">
                  <c:v>2296.83</c:v>
                </c:pt>
                <c:pt idx="20">
                  <c:v>2287.65</c:v>
                </c:pt>
                <c:pt idx="21">
                  <c:v>2299.5300000000002</c:v>
                </c:pt>
                <c:pt idx="22">
                  <c:v>2294.5700000000002</c:v>
                </c:pt>
                <c:pt idx="23">
                  <c:v>2299.42</c:v>
                </c:pt>
                <c:pt idx="24">
                  <c:v>2295</c:v>
                </c:pt>
                <c:pt idx="25">
                  <c:v>2299.9899999999998</c:v>
                </c:pt>
                <c:pt idx="26">
                  <c:v>2304.9899999999998</c:v>
                </c:pt>
                <c:pt idx="27">
                  <c:v>2305.58</c:v>
                </c:pt>
                <c:pt idx="28">
                  <c:v>2315.2800000000002</c:v>
                </c:pt>
                <c:pt idx="29">
                  <c:v>2320.8000000000002</c:v>
                </c:pt>
                <c:pt idx="30">
                  <c:v>2326.3200000000002</c:v>
                </c:pt>
                <c:pt idx="31">
                  <c:v>2330.4299999999998</c:v>
                </c:pt>
                <c:pt idx="32">
                  <c:v>2322.67</c:v>
                </c:pt>
                <c:pt idx="33">
                  <c:v>2322.58</c:v>
                </c:pt>
                <c:pt idx="34">
                  <c:v>2324.58</c:v>
                </c:pt>
                <c:pt idx="35">
                  <c:v>2322.1</c:v>
                </c:pt>
                <c:pt idx="36">
                  <c:v>2329.73</c:v>
                </c:pt>
                <c:pt idx="37">
                  <c:v>2334.75</c:v>
                </c:pt>
                <c:pt idx="38">
                  <c:v>2327.02</c:v>
                </c:pt>
                <c:pt idx="39">
                  <c:v>2332.5500000000002</c:v>
                </c:pt>
                <c:pt idx="40">
                  <c:v>2343.6799999999998</c:v>
                </c:pt>
                <c:pt idx="41">
                  <c:v>2347.13</c:v>
                </c:pt>
                <c:pt idx="42">
                  <c:v>2354.27</c:v>
                </c:pt>
                <c:pt idx="43">
                  <c:v>2340.23</c:v>
                </c:pt>
                <c:pt idx="44">
                  <c:v>2330.4899999999998</c:v>
                </c:pt>
                <c:pt idx="45">
                  <c:v>2340.71</c:v>
                </c:pt>
                <c:pt idx="46">
                  <c:v>2349.65</c:v>
                </c:pt>
                <c:pt idx="47">
                  <c:v>2348.91</c:v>
                </c:pt>
                <c:pt idx="48">
                  <c:v>2359.96</c:v>
                </c:pt>
                <c:pt idx="49">
                  <c:v>2347</c:v>
                </c:pt>
                <c:pt idx="50">
                  <c:v>2347.96</c:v>
                </c:pt>
                <c:pt idx="51">
                  <c:v>2361.42</c:v>
                </c:pt>
                <c:pt idx="52">
                  <c:v>2371.5300000000002</c:v>
                </c:pt>
                <c:pt idx="53">
                  <c:v>2373.1799999999998</c:v>
                </c:pt>
                <c:pt idx="54">
                  <c:v>2375.5300000000002</c:v>
                </c:pt>
                <c:pt idx="55">
                  <c:v>2382.77</c:v>
                </c:pt>
                <c:pt idx="56">
                  <c:v>2362.13</c:v>
                </c:pt>
                <c:pt idx="57">
                  <c:v>2362.36</c:v>
                </c:pt>
                <c:pt idx="58">
                  <c:v>2367.4299999999998</c:v>
                </c:pt>
                <c:pt idx="59">
                  <c:v>2367.66</c:v>
                </c:pt>
                <c:pt idx="60">
                  <c:v>2353.4499999999998</c:v>
                </c:pt>
                <c:pt idx="61">
                  <c:v>2346.9</c:v>
                </c:pt>
                <c:pt idx="62">
                  <c:v>2356.7199999999998</c:v>
                </c:pt>
                <c:pt idx="63">
                  <c:v>2346.75</c:v>
                </c:pt>
                <c:pt idx="64">
                  <c:v>2351.77</c:v>
                </c:pt>
                <c:pt idx="65">
                  <c:v>2350</c:v>
                </c:pt>
                <c:pt idx="66">
                  <c:v>2353.5500000000002</c:v>
                </c:pt>
                <c:pt idx="67">
                  <c:v>2358.54</c:v>
                </c:pt>
                <c:pt idx="68">
                  <c:v>2365.5700000000002</c:v>
                </c:pt>
                <c:pt idx="69">
                  <c:v>2362.4</c:v>
                </c:pt>
                <c:pt idx="70">
                  <c:v>2371.4699999999998</c:v>
                </c:pt>
                <c:pt idx="71">
                  <c:v>2370.0100000000002</c:v>
                </c:pt>
                <c:pt idx="72">
                  <c:v>2380.58</c:v>
                </c:pt>
                <c:pt idx="73">
                  <c:v>2386.39</c:v>
                </c:pt>
                <c:pt idx="74">
                  <c:v>2387.19</c:v>
                </c:pt>
                <c:pt idx="75">
                  <c:v>2385.4</c:v>
                </c:pt>
                <c:pt idx="76">
                  <c:v>2385.0300000000002</c:v>
                </c:pt>
                <c:pt idx="77">
                  <c:v>2388.0700000000002</c:v>
                </c:pt>
                <c:pt idx="78">
                  <c:v>2385.67</c:v>
                </c:pt>
                <c:pt idx="79">
                  <c:v>2390.06</c:v>
                </c:pt>
                <c:pt idx="80">
                  <c:v>2383.11</c:v>
                </c:pt>
                <c:pt idx="81">
                  <c:v>2383.11</c:v>
                </c:pt>
                <c:pt idx="82">
                  <c:v>2397.6799999999998</c:v>
                </c:pt>
                <c:pt idx="83">
                  <c:v>2393.92</c:v>
                </c:pt>
                <c:pt idx="84">
                  <c:v>2393.56</c:v>
                </c:pt>
                <c:pt idx="85">
                  <c:v>2396.59</c:v>
                </c:pt>
                <c:pt idx="86">
                  <c:v>2404.5300000000002</c:v>
                </c:pt>
                <c:pt idx="87">
                  <c:v>2402.87</c:v>
                </c:pt>
                <c:pt idx="88">
                  <c:v>2400.54</c:v>
                </c:pt>
                <c:pt idx="89">
                  <c:v>2413.11</c:v>
                </c:pt>
                <c:pt idx="90">
                  <c:v>2416.87</c:v>
                </c:pt>
                <c:pt idx="91">
                  <c:v>2427.11</c:v>
                </c:pt>
                <c:pt idx="92">
                  <c:v>2428.17</c:v>
                </c:pt>
                <c:pt idx="93">
                  <c:v>2427.88</c:v>
                </c:pt>
                <c:pt idx="94">
                  <c:v>2428.96</c:v>
                </c:pt>
                <c:pt idx="95">
                  <c:v>2423.2399999999998</c:v>
                </c:pt>
                <c:pt idx="96">
                  <c:v>2426.04</c:v>
                </c:pt>
                <c:pt idx="97">
                  <c:v>2415.5500000000002</c:v>
                </c:pt>
                <c:pt idx="98">
                  <c:v>2414.02</c:v>
                </c:pt>
                <c:pt idx="99">
                  <c:v>2411.0700000000002</c:v>
                </c:pt>
                <c:pt idx="100">
                  <c:v>2409.39</c:v>
                </c:pt>
                <c:pt idx="101">
                  <c:v>2406.5700000000002</c:v>
                </c:pt>
                <c:pt idx="102">
                  <c:v>2412.39</c:v>
                </c:pt>
                <c:pt idx="103">
                  <c:v>2411.56</c:v>
                </c:pt>
                <c:pt idx="104">
                  <c:v>2416.71</c:v>
                </c:pt>
                <c:pt idx="105">
                  <c:v>2426.37</c:v>
                </c:pt>
                <c:pt idx="106">
                  <c:v>2436.23</c:v>
                </c:pt>
                <c:pt idx="107">
                  <c:v>2440.06</c:v>
                </c:pt>
                <c:pt idx="108">
                  <c:v>2441.13</c:v>
                </c:pt>
                <c:pt idx="109">
                  <c:v>2443.64</c:v>
                </c:pt>
                <c:pt idx="110">
                  <c:v>2446.04</c:v>
                </c:pt>
                <c:pt idx="111">
                  <c:v>2446.5500000000002</c:v>
                </c:pt>
                <c:pt idx="112">
                  <c:v>2447.7199999999998</c:v>
                </c:pt>
                <c:pt idx="113">
                  <c:v>2449.23</c:v>
                </c:pt>
                <c:pt idx="114">
                  <c:v>2446.08</c:v>
                </c:pt>
                <c:pt idx="115">
                  <c:v>2443.4899999999998</c:v>
                </c:pt>
                <c:pt idx="116">
                  <c:v>2441.0300000000002</c:v>
                </c:pt>
                <c:pt idx="117">
                  <c:v>2443.1999999999998</c:v>
                </c:pt>
                <c:pt idx="118">
                  <c:v>2443.52</c:v>
                </c:pt>
                <c:pt idx="119">
                  <c:v>2443.7399999999998</c:v>
                </c:pt>
                <c:pt idx="120">
                  <c:v>2442.56</c:v>
                </c:pt>
                <c:pt idx="121">
                  <c:v>2446.7199999999998</c:v>
                </c:pt>
                <c:pt idx="122">
                  <c:v>2441.02</c:v>
                </c:pt>
                <c:pt idx="123">
                  <c:v>2443.87</c:v>
                </c:pt>
                <c:pt idx="124">
                  <c:v>2430.39</c:v>
                </c:pt>
                <c:pt idx="125">
                  <c:v>2431.2199999999998</c:v>
                </c:pt>
                <c:pt idx="126">
                  <c:v>2443.8200000000002</c:v>
                </c:pt>
                <c:pt idx="127">
                  <c:v>2443.4</c:v>
                </c:pt>
                <c:pt idx="128">
                  <c:v>2441.6799999999998</c:v>
                </c:pt>
                <c:pt idx="129">
                  <c:v>2443.86</c:v>
                </c:pt>
                <c:pt idx="130">
                  <c:v>2445.12</c:v>
                </c:pt>
                <c:pt idx="131">
                  <c:v>2450.54</c:v>
                </c:pt>
                <c:pt idx="132">
                  <c:v>2451.41</c:v>
                </c:pt>
                <c:pt idx="133">
                  <c:v>2451.64</c:v>
                </c:pt>
                <c:pt idx="134">
                  <c:v>2453.81</c:v>
                </c:pt>
                <c:pt idx="135">
                  <c:v>2458.0500000000002</c:v>
                </c:pt>
                <c:pt idx="136">
                  <c:v>2460.94</c:v>
                </c:pt>
                <c:pt idx="137">
                  <c:v>2459.9299999999998</c:v>
                </c:pt>
                <c:pt idx="138">
                  <c:v>2458.94</c:v>
                </c:pt>
                <c:pt idx="139">
                  <c:v>2459.88</c:v>
                </c:pt>
                <c:pt idx="140">
                  <c:v>2452.37</c:v>
                </c:pt>
                <c:pt idx="141" formatCode="#,##0.00">
                  <c:v>2452.67</c:v>
                </c:pt>
                <c:pt idx="142" formatCode="#,##0.00">
                  <c:v>2451.69</c:v>
                </c:pt>
                <c:pt idx="143" formatCode="#,##0.00">
                  <c:v>2448.8000000000002</c:v>
                </c:pt>
                <c:pt idx="144" formatCode="#,##0.00">
                  <c:v>2449.75</c:v>
                </c:pt>
                <c:pt idx="145" formatCode="#,##0.00">
                  <c:v>2452.0100000000002</c:v>
                </c:pt>
                <c:pt idx="146" formatCode="#,##0.00">
                  <c:v>2455.5</c:v>
                </c:pt>
                <c:pt idx="147" formatCode="#,##0.00">
                  <c:v>2458.9899999999998</c:v>
                </c:pt>
                <c:pt idx="148" formatCode="#,##0.00">
                  <c:v>2460.56</c:v>
                </c:pt>
                <c:pt idx="149" formatCode="#,##0.00">
                  <c:v>2465.33</c:v>
                </c:pt>
                <c:pt idx="150" formatCode="#,##0.00">
                  <c:v>2472.6799999999998</c:v>
                </c:pt>
                <c:pt idx="151" formatCode="#,##0.00">
                  <c:v>2476.17</c:v>
                </c:pt>
                <c:pt idx="152" formatCode="#,##0.00">
                  <c:v>2475.8200000000002</c:v>
                </c:pt>
                <c:pt idx="153" formatCode="#,##0.00">
                  <c:v>2478.66</c:v>
                </c:pt>
                <c:pt idx="154" formatCode="#,##0.00">
                  <c:v>2484.15</c:v>
                </c:pt>
                <c:pt idx="155" formatCode="#,##0.00">
                  <c:v>2489.81</c:v>
                </c:pt>
                <c:pt idx="156" formatCode="#,##0.00">
                  <c:v>2493.2600000000002</c:v>
                </c:pt>
                <c:pt idx="157" formatCode="#,##0.00">
                  <c:v>2489.69</c:v>
                </c:pt>
                <c:pt idx="158" formatCode="#,##0.00">
                  <c:v>2489.31</c:v>
                </c:pt>
                <c:pt idx="159" formatCode="#,##0.00">
                  <c:v>2489.5700000000002</c:v>
                </c:pt>
                <c:pt idx="160" formatCode="#,##0.00">
                  <c:v>2487.9299999999998</c:v>
                </c:pt>
                <c:pt idx="161" formatCode="#,##0.00">
                  <c:v>2490.09</c:v>
                </c:pt>
                <c:pt idx="162" formatCode="#,##0.00">
                  <c:v>2490</c:v>
                </c:pt>
                <c:pt idx="163" formatCode="#,##0.00">
                  <c:v>2490.63</c:v>
                </c:pt>
                <c:pt idx="164" formatCode="#,##0.00">
                  <c:v>2490.9899999999998</c:v>
                </c:pt>
                <c:pt idx="165" formatCode="#,##0.00">
                  <c:v>2483.15</c:v>
                </c:pt>
                <c:pt idx="166" formatCode="#,##0.00">
                  <c:v>2485.35</c:v>
                </c:pt>
                <c:pt idx="167" formatCode="#,##0.00">
                  <c:v>2481.31</c:v>
                </c:pt>
                <c:pt idx="168" formatCode="#,##0.00">
                  <c:v>2482.2600000000002</c:v>
                </c:pt>
                <c:pt idx="169" formatCode="#,##0.00">
                  <c:v>2492.65</c:v>
                </c:pt>
                <c:pt idx="170" formatCode="#,##0.00">
                  <c:v>2495.38</c:v>
                </c:pt>
                <c:pt idx="171" formatCode="#,##0.00">
                  <c:v>2497.36</c:v>
                </c:pt>
                <c:pt idx="172" formatCode="#,##0.00">
                  <c:v>2500.17</c:v>
                </c:pt>
                <c:pt idx="173" formatCode="#,##0.00">
                  <c:v>2502.0300000000002</c:v>
                </c:pt>
                <c:pt idx="174" formatCode="#,##0.00">
                  <c:v>2496.77</c:v>
                </c:pt>
                <c:pt idx="175" formatCode="#,##0.00">
                  <c:v>2500.8200000000002</c:v>
                </c:pt>
                <c:pt idx="176" formatCode="#,##0.00">
                  <c:v>2497.44</c:v>
                </c:pt>
                <c:pt idx="177" formatCode="#,##0.00">
                  <c:v>2500.16</c:v>
                </c:pt>
                <c:pt idx="178" formatCode="#,##0.00">
                  <c:v>2503.39</c:v>
                </c:pt>
                <c:pt idx="179" formatCode="#,##0.00">
                  <c:v>2506.11</c:v>
                </c:pt>
                <c:pt idx="180" formatCode="#,##0.00">
                  <c:v>2508.1999999999998</c:v>
                </c:pt>
                <c:pt idx="181" formatCode="#,##0.00">
                  <c:v>2509.6799999999998</c:v>
                </c:pt>
                <c:pt idx="182" formatCode="#,##0.00">
                  <c:v>2511.15</c:v>
                </c:pt>
                <c:pt idx="183" formatCode="#,##0.00">
                  <c:v>2512.75</c:v>
                </c:pt>
                <c:pt idx="184" formatCode="#,##0.00">
                  <c:v>2515.36</c:v>
                </c:pt>
                <c:pt idx="185" formatCode="#,##0.00">
                  <c:v>2516.7399999999998</c:v>
                </c:pt>
                <c:pt idx="186" formatCode="#,##0.00">
                  <c:v>2520.58</c:v>
                </c:pt>
                <c:pt idx="187" formatCode="#,##0.00">
                  <c:v>2525.04</c:v>
                </c:pt>
                <c:pt idx="188" formatCode="#,##0.00">
                  <c:v>2526.12</c:v>
                </c:pt>
                <c:pt idx="189" formatCode="#,##0.00">
                  <c:v>2529.34</c:v>
                </c:pt>
                <c:pt idx="190" formatCode="#,##0.00">
                  <c:v>2533.79</c:v>
                </c:pt>
                <c:pt idx="191" formatCode="#,##0.00">
                  <c:v>2532.0700000000002</c:v>
                </c:pt>
                <c:pt idx="192" formatCode="#,##0.00">
                  <c:v>2535.2800000000002</c:v>
                </c:pt>
                <c:pt idx="193" formatCode="#,##0.00">
                  <c:v>2533.2199999999998</c:v>
                </c:pt>
                <c:pt idx="194" formatCode="#,##0.00">
                  <c:v>2533.2199999999998</c:v>
                </c:pt>
                <c:pt idx="195" formatCode="#,##0.00">
                  <c:v>2533.2199999999998</c:v>
                </c:pt>
                <c:pt idx="196" formatCode="#,##0.00">
                  <c:v>2533.87</c:v>
                </c:pt>
                <c:pt idx="197" formatCode="#,##0.00">
                  <c:v>2532.13</c:v>
                </c:pt>
                <c:pt idx="198" formatCode="#,##0.00">
                  <c:v>2532.17</c:v>
                </c:pt>
                <c:pt idx="199" formatCode="#,##0.00">
                  <c:v>2533.98</c:v>
                </c:pt>
                <c:pt idx="200" formatCode="#,##0.00">
                  <c:v>2533.62</c:v>
                </c:pt>
                <c:pt idx="201" formatCode="#,##0.00">
                  <c:v>2534.48</c:v>
                </c:pt>
                <c:pt idx="202" formatCode="#,##0.00">
                  <c:v>2534.73</c:v>
                </c:pt>
                <c:pt idx="203" formatCode="#,##0.00">
                  <c:v>2528.33</c:v>
                </c:pt>
                <c:pt idx="204" formatCode="#,##0.00">
                  <c:v>2532.7800000000002</c:v>
                </c:pt>
                <c:pt idx="205" formatCode="#,##0.00">
                  <c:v>2530.2199999999998</c:v>
                </c:pt>
                <c:pt idx="206" formatCode="#,##0.00">
                  <c:v>2534.67</c:v>
                </c:pt>
                <c:pt idx="207" formatCode="#,##0.00">
                  <c:v>2531.88</c:v>
                </c:pt>
                <c:pt idx="208" formatCode="#,##0.00">
                  <c:v>2530.91</c:v>
                </c:pt>
                <c:pt idx="209" formatCode="#,##0.00">
                  <c:v>2530.42</c:v>
                </c:pt>
                <c:pt idx="210" formatCode="#,##0.00">
                  <c:v>2533.65</c:v>
                </c:pt>
                <c:pt idx="211" formatCode="#,##0.00">
                  <c:v>2539.52</c:v>
                </c:pt>
                <c:pt idx="212" formatCode="#,##0.00">
                  <c:v>2541.54</c:v>
                </c:pt>
                <c:pt idx="213" formatCode="#,##0.00">
                  <c:v>2542.84</c:v>
                </c:pt>
                <c:pt idx="214" formatCode="#,##0.00">
                  <c:v>2544.87</c:v>
                </c:pt>
                <c:pt idx="215" formatCode="#,##0.00">
                  <c:v>2546.89</c:v>
                </c:pt>
                <c:pt idx="216" formatCode="#,##0.00">
                  <c:v>2541.11</c:v>
                </c:pt>
                <c:pt idx="217" formatCode="#,##0.00">
                  <c:v>2541.33</c:v>
                </c:pt>
                <c:pt idx="218" formatCode="#,##0.00">
                  <c:v>2524.2600000000002</c:v>
                </c:pt>
                <c:pt idx="219" formatCode="#,##0.00">
                  <c:v>2516.64</c:v>
                </c:pt>
                <c:pt idx="220" formatCode="#,##0.00">
                  <c:v>2512.36</c:v>
                </c:pt>
                <c:pt idx="221" formatCode="#,##0.00">
                  <c:v>2518.56</c:v>
                </c:pt>
                <c:pt idx="222" formatCode="#,##0.00">
                  <c:v>2519.0100000000002</c:v>
                </c:pt>
                <c:pt idx="223" formatCode="#,##0.00">
                  <c:v>2522.3000000000002</c:v>
                </c:pt>
                <c:pt idx="224" formatCode="#,##0.00">
                  <c:v>2533.75</c:v>
                </c:pt>
                <c:pt idx="225" formatCode="#,##0.00">
                  <c:v>2539.96</c:v>
                </c:pt>
                <c:pt idx="226" formatCode="#,##0.00">
                  <c:v>2539.64</c:v>
                </c:pt>
                <c:pt idx="227" formatCode="#,##0.00">
                  <c:v>2538.71</c:v>
                </c:pt>
                <c:pt idx="228" formatCode="#,##0.00">
                  <c:v>2537.84</c:v>
                </c:pt>
                <c:pt idx="229" formatCode="#,##0.00">
                  <c:v>2543.37</c:v>
                </c:pt>
                <c:pt idx="230" formatCode="#,##0.00">
                  <c:v>2548.3200000000002</c:v>
                </c:pt>
                <c:pt idx="231" formatCode="#,##0.00">
                  <c:v>2550.36</c:v>
                </c:pt>
                <c:pt idx="232" formatCode="#,##0.00">
                  <c:v>2533.23</c:v>
                </c:pt>
                <c:pt idx="233" formatCode="#,##0.00">
                  <c:v>2543.35</c:v>
                </c:pt>
                <c:pt idx="234" formatCode="#,##0.00">
                  <c:v>2552.33</c:v>
                </c:pt>
                <c:pt idx="235" formatCode="#,##0.00">
                  <c:v>2558.42</c:v>
                </c:pt>
                <c:pt idx="236" formatCode="#,##0.00">
                  <c:v>2559.29</c:v>
                </c:pt>
                <c:pt idx="237" formatCode="#,##0.00">
                  <c:v>2560.59</c:v>
                </c:pt>
                <c:pt idx="238" formatCode="#,##0.00">
                  <c:v>2554.9899999999998</c:v>
                </c:pt>
                <c:pt idx="239" formatCode="#,##0.00">
                  <c:v>2556.3200000000002</c:v>
                </c:pt>
                <c:pt idx="240" formatCode="#,##0.00">
                  <c:v>2554.21</c:v>
                </c:pt>
                <c:pt idx="241" formatCode="#,##0.00">
                  <c:v>2552.35</c:v>
                </c:pt>
                <c:pt idx="242" formatCode="#,##0.00">
                  <c:v>2564.48</c:v>
                </c:pt>
                <c:pt idx="243" formatCode="#,##0.00">
                  <c:v>2566.0500000000002</c:v>
                </c:pt>
                <c:pt idx="244" formatCode="#,##0.00">
                  <c:v>2568.77</c:v>
                </c:pt>
                <c:pt idx="245" formatCode="#,##0.00">
                  <c:v>2570.91</c:v>
                </c:pt>
                <c:pt idx="246" formatCode="#,##0.00">
                  <c:v>2569.06</c:v>
                </c:pt>
                <c:pt idx="247" formatCode="#,##0.00">
                  <c:v>2572.15</c:v>
                </c:pt>
                <c:pt idx="248" formatCode="#,##0.00">
                  <c:v>2571.2800000000002</c:v>
                </c:pt>
                <c:pt idx="249" formatCode="#,##0.00">
                  <c:v>2573.2800000000002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FD-4576-BB29-838E4F8D7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016416"/>
        <c:axId val="430016976"/>
      </c:lineChart>
      <c:catAx>
        <c:axId val="43001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30016976"/>
        <c:crosses val="autoZero"/>
        <c:auto val="1"/>
        <c:lblAlgn val="ctr"/>
        <c:lblOffset val="100"/>
        <c:tickLblSkip val="16"/>
        <c:tickMarkSkip val="1"/>
        <c:noMultiLvlLbl val="0"/>
      </c:catAx>
      <c:valAx>
        <c:axId val="430016976"/>
        <c:scaling>
          <c:orientation val="minMax"/>
          <c:min val="1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300164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243" footer="0.4921259850000024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376181635832079E-2"/>
          <c:y val="3.3512355073262903E-2"/>
          <c:w val="0.87601796726628689"/>
          <c:h val="0.85946977216083331"/>
        </c:manualLayout>
      </c:layout>
      <c:lineChart>
        <c:grouping val="standard"/>
        <c:varyColors val="0"/>
        <c:ser>
          <c:idx val="1"/>
          <c:order val="0"/>
          <c:tx>
            <c:v>2014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val>
            <c:numLit>
              <c:formatCode>General</c:formatCode>
              <c:ptCount val="250"/>
              <c:pt idx="0">
                <c:v>1217.75</c:v>
              </c:pt>
              <c:pt idx="1">
                <c:v>1214.18</c:v>
              </c:pt>
              <c:pt idx="2">
                <c:v>1214.8</c:v>
              </c:pt>
              <c:pt idx="3">
                <c:v>1214.22</c:v>
              </c:pt>
              <c:pt idx="4">
                <c:v>1217.26</c:v>
              </c:pt>
              <c:pt idx="5">
                <c:v>1213.06</c:v>
              </c:pt>
              <c:pt idx="6">
                <c:v>1210.6500000000001</c:v>
              </c:pt>
              <c:pt idx="7">
                <c:v>1213.71</c:v>
              </c:pt>
              <c:pt idx="8">
                <c:v>1214.3699999999899</c:v>
              </c:pt>
              <c:pt idx="9">
                <c:v>1204.19</c:v>
              </c:pt>
              <c:pt idx="10">
                <c:v>1207.17</c:v>
              </c:pt>
              <c:pt idx="11">
                <c:v>1209.52</c:v>
              </c:pt>
              <c:pt idx="12">
                <c:v>1217.3</c:v>
              </c:pt>
              <c:pt idx="13">
                <c:v>1209.5</c:v>
              </c:pt>
              <c:pt idx="14">
                <c:v>1197.04</c:v>
              </c:pt>
              <c:pt idx="15">
                <c:v>1195.27</c:v>
              </c:pt>
              <c:pt idx="16">
                <c:v>1161.24</c:v>
              </c:pt>
              <c:pt idx="17">
                <c:v>1177.8800000000001</c:v>
              </c:pt>
              <c:pt idx="18">
                <c:v>1172.6600000000001</c:v>
              </c:pt>
              <c:pt idx="19">
                <c:v>1172.06</c:v>
              </c:pt>
              <c:pt idx="20">
                <c:v>1162.31</c:v>
              </c:pt>
              <c:pt idx="21">
                <c:v>1166.77</c:v>
              </c:pt>
              <c:pt idx="22">
                <c:v>1168.47</c:v>
              </c:pt>
              <c:pt idx="23">
                <c:v>1164.45</c:v>
              </c:pt>
              <c:pt idx="24">
                <c:v>1167.29</c:v>
              </c:pt>
              <c:pt idx="25">
                <c:v>1177.02</c:v>
              </c:pt>
              <c:pt idx="26">
                <c:v>1178.33</c:v>
              </c:pt>
              <c:pt idx="27">
                <c:v>1188.1199999999899</c:v>
              </c:pt>
              <c:pt idx="28">
                <c:v>1185.1600000000001</c:v>
              </c:pt>
              <c:pt idx="29">
                <c:v>1182.21</c:v>
              </c:pt>
              <c:pt idx="30">
                <c:v>1181.57</c:v>
              </c:pt>
              <c:pt idx="31">
                <c:v>1190.77</c:v>
              </c:pt>
              <c:pt idx="32">
                <c:v>1193.69</c:v>
              </c:pt>
              <c:pt idx="33">
                <c:v>1197.78</c:v>
              </c:pt>
              <c:pt idx="34">
                <c:v>1204.24</c:v>
              </c:pt>
              <c:pt idx="35">
                <c:v>1201.31</c:v>
              </c:pt>
              <c:pt idx="36">
                <c:v>1215.45</c:v>
              </c:pt>
              <c:pt idx="37">
                <c:v>1226.75</c:v>
              </c:pt>
              <c:pt idx="38">
                <c:v>1229.74</c:v>
              </c:pt>
              <c:pt idx="39">
                <c:v>1231.53</c:v>
              </c:pt>
              <c:pt idx="40">
                <c:v>1238.1600000000001</c:v>
              </c:pt>
              <c:pt idx="41">
                <c:v>1253.29</c:v>
              </c:pt>
              <c:pt idx="42">
                <c:v>1240.47</c:v>
              </c:pt>
              <c:pt idx="43">
                <c:v>1239.8499999999899</c:v>
              </c:pt>
              <c:pt idx="44">
                <c:v>1236.18</c:v>
              </c:pt>
              <c:pt idx="45">
                <c:v>1227.1600000000001</c:v>
              </c:pt>
              <c:pt idx="46">
                <c:v>1215.8499999999899</c:v>
              </c:pt>
              <c:pt idx="47">
                <c:v>1209.92</c:v>
              </c:pt>
              <c:pt idx="48">
                <c:v>1214.07</c:v>
              </c:pt>
              <c:pt idx="49">
                <c:v>1220.01</c:v>
              </c:pt>
              <c:pt idx="50">
                <c:v>1215.8800000000001</c:v>
              </c:pt>
              <c:pt idx="51">
                <c:v>1214.1300000000001</c:v>
              </c:pt>
              <c:pt idx="52">
                <c:v>1208.8699999999899</c:v>
              </c:pt>
              <c:pt idx="53">
                <c:v>1198.97</c:v>
              </c:pt>
              <c:pt idx="54">
                <c:v>1208.3399999999899</c:v>
              </c:pt>
              <c:pt idx="55">
                <c:v>1217.49</c:v>
              </c:pt>
              <c:pt idx="56">
                <c:v>1225.24</c:v>
              </c:pt>
              <c:pt idx="57">
                <c:v>1234.24</c:v>
              </c:pt>
              <c:pt idx="58">
                <c:v>1242.0999999999899</c:v>
              </c:pt>
              <c:pt idx="59">
                <c:v>1255.54</c:v>
              </c:pt>
              <c:pt idx="60">
                <c:v>1248.9000000000001</c:v>
              </c:pt>
              <c:pt idx="61">
                <c:v>1248.3399999999899</c:v>
              </c:pt>
              <c:pt idx="62">
                <c:v>1250.2</c:v>
              </c:pt>
              <c:pt idx="63">
                <c:v>1250.8599999999899</c:v>
              </c:pt>
              <c:pt idx="64">
                <c:v>1252.19</c:v>
              </c:pt>
              <c:pt idx="65">
                <c:v>1255.27</c:v>
              </c:pt>
              <c:pt idx="66">
                <c:v>1258.3499999999899</c:v>
              </c:pt>
              <c:pt idx="67">
                <c:v>1265.96</c:v>
              </c:pt>
              <c:pt idx="68">
                <c:v>1266.6400000000001</c:v>
              </c:pt>
              <c:pt idx="69">
                <c:v>1264.4100000000001</c:v>
              </c:pt>
              <c:pt idx="70">
                <c:v>1266.32</c:v>
              </c:pt>
              <c:pt idx="71">
                <c:v>1264.52</c:v>
              </c:pt>
              <c:pt idx="72">
                <c:v>1267.6099999999899</c:v>
              </c:pt>
              <c:pt idx="73">
                <c:v>1272.02</c:v>
              </c:pt>
              <c:pt idx="74">
                <c:v>1273.93</c:v>
              </c:pt>
              <c:pt idx="75">
                <c:v>1274.58</c:v>
              </c:pt>
              <c:pt idx="76">
                <c:v>1282.6400000000001</c:v>
              </c:pt>
              <c:pt idx="77">
                <c:v>1283.96</c:v>
              </c:pt>
              <c:pt idx="78">
                <c:v>1287.0899999999899</c:v>
              </c:pt>
              <c:pt idx="79">
                <c:v>1282.79</c:v>
              </c:pt>
              <c:pt idx="80">
                <c:v>1285.02</c:v>
              </c:pt>
              <c:pt idx="81">
                <c:v>1288.83</c:v>
              </c:pt>
              <c:pt idx="82">
                <c:v>1296.95</c:v>
              </c:pt>
              <c:pt idx="83">
                <c:v>1292.6199999999899</c:v>
              </c:pt>
              <c:pt idx="84">
                <c:v>1307.05</c:v>
              </c:pt>
              <c:pt idx="85">
                <c:v>1307.71</c:v>
              </c:pt>
              <c:pt idx="86">
                <c:v>1303.8800000000001</c:v>
              </c:pt>
              <c:pt idx="87">
                <c:v>1301.97</c:v>
              </c:pt>
              <c:pt idx="88">
                <c:v>1298.83</c:v>
              </c:pt>
              <c:pt idx="89">
                <c:v>1300.68</c:v>
              </c:pt>
              <c:pt idx="90">
                <c:v>1309.98</c:v>
              </c:pt>
              <c:pt idx="91">
                <c:v>1303.3499999999899</c:v>
              </c:pt>
              <c:pt idx="92">
                <c:v>1303.8599999999899</c:v>
              </c:pt>
              <c:pt idx="93">
                <c:v>1306.8900000000001</c:v>
              </c:pt>
              <c:pt idx="94">
                <c:v>1309.9100000000001</c:v>
              </c:pt>
              <c:pt idx="95">
                <c:v>1324.33</c:v>
              </c:pt>
              <c:pt idx="96">
                <c:v>1331.63</c:v>
              </c:pt>
              <c:pt idx="97">
                <c:v>1325.76</c:v>
              </c:pt>
              <c:pt idx="98">
                <c:v>1328.82</c:v>
              </c:pt>
              <c:pt idx="99">
                <c:v>1320.45</c:v>
              </c:pt>
              <c:pt idx="100">
                <c:v>1331.13</c:v>
              </c:pt>
              <c:pt idx="101">
                <c:v>1343.59</c:v>
              </c:pt>
              <c:pt idx="102">
                <c:v>1351.87</c:v>
              </c:pt>
              <c:pt idx="103">
                <c:v>1336.92</c:v>
              </c:pt>
              <c:pt idx="104">
                <c:v>1325.96</c:v>
              </c:pt>
              <c:pt idx="105">
                <c:v>1322.68</c:v>
              </c:pt>
              <c:pt idx="106">
                <c:v>1322.22</c:v>
              </c:pt>
              <c:pt idx="107">
                <c:v>1348.27</c:v>
              </c:pt>
              <c:pt idx="108">
                <c:v>1341.07</c:v>
              </c:pt>
              <c:pt idx="109">
                <c:v>1335.7</c:v>
              </c:pt>
              <c:pt idx="110">
                <c:v>1342.1</c:v>
              </c:pt>
              <c:pt idx="111">
                <c:v>1342.96</c:v>
              </c:pt>
              <c:pt idx="112">
                <c:v>1355.5</c:v>
              </c:pt>
              <c:pt idx="113">
                <c:v>1336.23</c:v>
              </c:pt>
              <c:pt idx="114">
                <c:v>1331.77</c:v>
              </c:pt>
              <c:pt idx="115">
                <c:v>1340.79</c:v>
              </c:pt>
              <c:pt idx="116">
                <c:v>1340.79</c:v>
              </c:pt>
              <c:pt idx="117">
                <c:v>1342.55</c:v>
              </c:pt>
              <c:pt idx="118">
                <c:v>1353.8</c:v>
              </c:pt>
              <c:pt idx="119">
                <c:v>1356.38</c:v>
              </c:pt>
              <c:pt idx="120">
                <c:v>1365.47</c:v>
              </c:pt>
              <c:pt idx="121">
                <c:v>1348.68</c:v>
              </c:pt>
              <c:pt idx="122">
                <c:v>1346.6</c:v>
              </c:pt>
              <c:pt idx="123">
                <c:v>1357.37</c:v>
              </c:pt>
              <c:pt idx="124">
                <c:v>1350.97</c:v>
              </c:pt>
              <c:pt idx="125">
                <c:v>1354.82</c:v>
              </c:pt>
              <c:pt idx="126">
                <c:v>1357.57</c:v>
              </c:pt>
              <c:pt idx="127">
                <c:v>1360.38</c:v>
              </c:pt>
              <c:pt idx="128">
                <c:v>1361.67</c:v>
              </c:pt>
              <c:pt idx="129">
                <c:v>1362.17</c:v>
              </c:pt>
              <c:pt idx="130">
                <c:v>1360.44</c:v>
              </c:pt>
              <c:pt idx="131">
                <c:v>1358.36</c:v>
              </c:pt>
              <c:pt idx="132">
                <c:v>1363.95</c:v>
              </c:pt>
              <c:pt idx="133">
                <c:v>1360.5</c:v>
              </c:pt>
              <c:pt idx="134">
                <c:v>1362.22</c:v>
              </c:pt>
              <c:pt idx="135">
                <c:v>1362.86</c:v>
              </c:pt>
              <c:pt idx="136">
                <c:v>1382.79</c:v>
              </c:pt>
              <c:pt idx="137">
                <c:v>1392.42</c:v>
              </c:pt>
              <c:pt idx="138">
                <c:v>1402.91</c:v>
              </c:pt>
              <c:pt idx="139">
                <c:v>1392.68</c:v>
              </c:pt>
              <c:pt idx="140">
                <c:v>1385.27</c:v>
              </c:pt>
              <c:pt idx="141">
                <c:v>1392.21</c:v>
              </c:pt>
              <c:pt idx="142">
                <c:v>1387.32</c:v>
              </c:pt>
              <c:pt idx="143">
                <c:v>1377.24</c:v>
              </c:pt>
              <c:pt idx="144">
                <c:v>1371.12</c:v>
              </c:pt>
              <c:pt idx="145">
                <c:v>1363.86</c:v>
              </c:pt>
              <c:pt idx="146">
                <c:v>1352.71</c:v>
              </c:pt>
              <c:pt idx="147">
                <c:v>1362.03</c:v>
              </c:pt>
              <c:pt idx="148">
                <c:v>1347.11</c:v>
              </c:pt>
              <c:pt idx="149">
                <c:v>1367.91</c:v>
              </c:pt>
              <c:pt idx="150">
                <c:v>1361.95</c:v>
              </c:pt>
              <c:pt idx="151">
                <c:v>1372.56</c:v>
              </c:pt>
              <c:pt idx="152">
                <c:v>1372.88</c:v>
              </c:pt>
              <c:pt idx="153">
                <c:v>1370.62</c:v>
              </c:pt>
              <c:pt idx="154">
                <c:v>1359.41</c:v>
              </c:pt>
              <c:pt idx="155">
                <c:v>1370.28</c:v>
              </c:pt>
              <c:pt idx="156">
                <c:v>1398.02</c:v>
              </c:pt>
              <c:pt idx="157">
                <c:v>1410.32</c:v>
              </c:pt>
              <c:pt idx="158">
                <c:v>1409.41</c:v>
              </c:pt>
              <c:pt idx="159">
                <c:v>1401.96</c:v>
              </c:pt>
              <c:pt idx="160">
                <c:v>1393.43</c:v>
              </c:pt>
              <c:pt idx="161">
                <c:v>1407</c:v>
              </c:pt>
              <c:pt idx="162">
                <c:v>1415.38</c:v>
              </c:pt>
              <c:pt idx="163">
                <c:v>1415.8</c:v>
              </c:pt>
              <c:pt idx="164">
                <c:v>1439.02</c:v>
              </c:pt>
              <c:pt idx="165">
                <c:v>1442.39</c:v>
              </c:pt>
              <c:pt idx="166">
                <c:v>1446.88</c:v>
              </c:pt>
              <c:pt idx="167">
                <c:v>1456.86</c:v>
              </c:pt>
              <c:pt idx="168">
                <c:v>1475.2</c:v>
              </c:pt>
              <c:pt idx="169">
                <c:v>1468.7</c:v>
              </c:pt>
              <c:pt idx="170">
                <c:v>1466.6</c:v>
              </c:pt>
              <c:pt idx="171">
                <c:v>1458.78</c:v>
              </c:pt>
              <c:pt idx="172">
                <c:v>1442.88</c:v>
              </c:pt>
              <c:pt idx="173">
                <c:v>1423.18</c:v>
              </c:pt>
              <c:pt idx="174">
                <c:v>1428.94</c:v>
              </c:pt>
              <c:pt idx="175">
                <c:v>1433.62</c:v>
              </c:pt>
              <c:pt idx="176">
                <c:v>1393.22</c:v>
              </c:pt>
              <c:pt idx="177">
                <c:v>1397.63</c:v>
              </c:pt>
              <c:pt idx="178">
                <c:v>1409.91</c:v>
              </c:pt>
              <c:pt idx="179">
                <c:v>1411.73</c:v>
              </c:pt>
              <c:pt idx="180">
                <c:v>1404.76</c:v>
              </c:pt>
              <c:pt idx="181">
                <c:v>1412.04</c:v>
              </c:pt>
              <c:pt idx="182">
                <c:v>1386.55</c:v>
              </c:pt>
              <c:pt idx="183">
                <c:v>1401.34</c:v>
              </c:pt>
              <c:pt idx="184">
                <c:v>1416.29</c:v>
              </c:pt>
              <c:pt idx="185">
                <c:v>1413.32</c:v>
              </c:pt>
              <c:pt idx="186">
                <c:v>1386.56</c:v>
              </c:pt>
              <c:pt idx="187">
                <c:v>1383.25</c:v>
              </c:pt>
              <c:pt idx="188">
                <c:v>1394.08</c:v>
              </c:pt>
              <c:pt idx="189">
                <c:v>1385.61</c:v>
              </c:pt>
              <c:pt idx="190">
                <c:v>1394.31</c:v>
              </c:pt>
              <c:pt idx="191">
                <c:v>1452.97</c:v>
              </c:pt>
              <c:pt idx="192">
                <c:v>1432.07</c:v>
              </c:pt>
              <c:pt idx="193">
                <c:v>1449.81</c:v>
              </c:pt>
              <c:pt idx="194">
                <c:v>1447.71</c:v>
              </c:pt>
              <c:pt idx="195">
                <c:v>1448.84</c:v>
              </c:pt>
              <c:pt idx="196">
                <c:v>1460.23</c:v>
              </c:pt>
              <c:pt idx="197">
                <c:v>1468.97</c:v>
              </c:pt>
              <c:pt idx="198">
                <c:v>1462.72</c:v>
              </c:pt>
              <c:pt idx="199">
                <c:v>1424.51</c:v>
              </c:pt>
              <c:pt idx="200">
                <c:v>1448.12</c:v>
              </c:pt>
              <c:pt idx="201">
                <c:v>1452.7</c:v>
              </c:pt>
              <c:pt idx="202">
                <c:v>1404.43</c:v>
              </c:pt>
              <c:pt idx="203">
                <c:v>1404.88</c:v>
              </c:pt>
              <c:pt idx="204">
                <c:v>1408.01</c:v>
              </c:pt>
              <c:pt idx="205">
                <c:v>1402.51</c:v>
              </c:pt>
              <c:pt idx="206">
                <c:v>1429.14</c:v>
              </c:pt>
              <c:pt idx="207">
                <c:v>1416.57</c:v>
              </c:pt>
              <c:pt idx="208">
                <c:v>1431.54</c:v>
              </c:pt>
              <c:pt idx="209">
                <c:v>1411.15</c:v>
              </c:pt>
              <c:pt idx="210">
                <c:v>1413.43</c:v>
              </c:pt>
              <c:pt idx="211">
                <c:v>1425.72</c:v>
              </c:pt>
              <c:pt idx="212">
                <c:v>1413.22</c:v>
              </c:pt>
              <c:pt idx="213">
                <c:v>1402.13</c:v>
              </c:pt>
              <c:pt idx="214">
                <c:v>1414.3</c:v>
              </c:pt>
              <c:pt idx="215">
                <c:v>1397.81</c:v>
              </c:pt>
              <c:pt idx="216">
                <c:v>1393.22</c:v>
              </c:pt>
              <c:pt idx="217">
                <c:v>1402.69</c:v>
              </c:pt>
              <c:pt idx="218">
                <c:v>1394.25</c:v>
              </c:pt>
              <c:pt idx="219">
                <c:v>1389.68</c:v>
              </c:pt>
              <c:pt idx="220">
                <c:v>1380.64</c:v>
              </c:pt>
              <c:pt idx="221">
                <c:v>1383.77</c:v>
              </c:pt>
              <c:pt idx="222">
                <c:v>1380.6</c:v>
              </c:pt>
              <c:pt idx="223">
                <c:v>1390.67</c:v>
              </c:pt>
              <c:pt idx="224">
                <c:v>1410.9</c:v>
              </c:pt>
              <c:pt idx="225">
                <c:v>1411.97</c:v>
              </c:pt>
              <c:pt idx="226">
                <c:v>1453.14</c:v>
              </c:pt>
              <c:pt idx="227">
                <c:v>1453.71</c:v>
              </c:pt>
              <c:pt idx="228">
                <c:v>1459.62</c:v>
              </c:pt>
              <c:pt idx="229">
                <c:v>1464.21</c:v>
              </c:pt>
              <c:pt idx="230">
                <c:v>1465.3</c:v>
              </c:pt>
              <c:pt idx="231">
                <c:v>1453.88</c:v>
              </c:pt>
              <c:pt idx="232">
                <c:v>1433.39</c:v>
              </c:pt>
              <c:pt idx="233">
                <c:v>1413.23</c:v>
              </c:pt>
              <c:pt idx="234">
                <c:v>1426.73</c:v>
              </c:pt>
              <c:pt idx="235">
                <c:v>1432.8</c:v>
              </c:pt>
              <c:pt idx="236">
                <c:v>1438.59</c:v>
              </c:pt>
              <c:pt idx="237">
                <c:v>1432.63</c:v>
              </c:pt>
              <c:pt idx="238">
                <c:v>1426.71</c:v>
              </c:pt>
              <c:pt idx="239">
                <c:v>1414.38</c:v>
              </c:pt>
              <c:pt idx="240">
                <c:v>1401.39</c:v>
              </c:pt>
              <c:pt idx="241">
                <c:v>1395.75</c:v>
              </c:pt>
              <c:pt idx="242">
                <c:v>1383.86</c:v>
              </c:pt>
              <c:pt idx="243">
                <c:v>1383.3</c:v>
              </c:pt>
              <c:pt idx="244">
                <c:v>1382.74</c:v>
              </c:pt>
              <c:pt idx="245">
                <c:v>1386.63</c:v>
              </c:pt>
              <c:pt idx="246">
                <c:v>1397.38</c:v>
              </c:pt>
              <c:pt idx="247">
                <c:v>1405.44</c:v>
              </c:pt>
              <c:pt idx="248">
                <c:v>1405.44</c:v>
              </c:pt>
              <c:pt idx="249">
                <c:v>1406.85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B8B-40A5-A938-994A0EF53191}"/>
            </c:ext>
          </c:extLst>
        </c:ser>
        <c:ser>
          <c:idx val="3"/>
          <c:order val="1"/>
          <c:tx>
            <c:v>2015</c:v>
          </c:tx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val>
            <c:numLit>
              <c:formatCode>General</c:formatCode>
              <c:ptCount val="250"/>
              <c:pt idx="0">
                <c:v>1419.63</c:v>
              </c:pt>
              <c:pt idx="1">
                <c:v>1419.04</c:v>
              </c:pt>
              <c:pt idx="2">
                <c:v>1431.3</c:v>
              </c:pt>
              <c:pt idx="3">
                <c:v>1442.36</c:v>
              </c:pt>
              <c:pt idx="4">
                <c:v>1439.16</c:v>
              </c:pt>
              <c:pt idx="5">
                <c:v>1444.36</c:v>
              </c:pt>
              <c:pt idx="6">
                <c:v>1455.51</c:v>
              </c:pt>
              <c:pt idx="7">
                <c:v>1443.15</c:v>
              </c:pt>
              <c:pt idx="8">
                <c:v>1446.44</c:v>
              </c:pt>
              <c:pt idx="9">
                <c:v>1444.71</c:v>
              </c:pt>
              <c:pt idx="10">
                <c:v>1451.84</c:v>
              </c:pt>
              <c:pt idx="11">
                <c:v>1463.19</c:v>
              </c:pt>
              <c:pt idx="12">
                <c:v>1460.11</c:v>
              </c:pt>
              <c:pt idx="13">
                <c:v>1475.5</c:v>
              </c:pt>
              <c:pt idx="14">
                <c:v>1477.7</c:v>
              </c:pt>
              <c:pt idx="15">
                <c:v>1470.37</c:v>
              </c:pt>
              <c:pt idx="16">
                <c:v>1486.42</c:v>
              </c:pt>
              <c:pt idx="17">
                <c:v>1478.02</c:v>
              </c:pt>
              <c:pt idx="18">
                <c:v>1474.96</c:v>
              </c:pt>
              <c:pt idx="19">
                <c:v>1473.23</c:v>
              </c:pt>
              <c:pt idx="20">
                <c:v>1481.95</c:v>
              </c:pt>
              <c:pt idx="21">
                <c:v>1476.25</c:v>
              </c:pt>
              <c:pt idx="22">
                <c:v>1464</c:v>
              </c:pt>
              <c:pt idx="23">
                <c:v>1467.54</c:v>
              </c:pt>
              <c:pt idx="24">
                <c:v>1461.92</c:v>
              </c:pt>
              <c:pt idx="25">
                <c:v>1456.18</c:v>
              </c:pt>
              <c:pt idx="26">
                <c:v>1450.61</c:v>
              </c:pt>
              <c:pt idx="27">
                <c:v>1445.07</c:v>
              </c:pt>
              <c:pt idx="28">
                <c:v>1434.45</c:v>
              </c:pt>
              <c:pt idx="29">
                <c:v>1418.86</c:v>
              </c:pt>
              <c:pt idx="30">
                <c:v>1439.7</c:v>
              </c:pt>
              <c:pt idx="31">
                <c:v>1436.74</c:v>
              </c:pt>
              <c:pt idx="32">
                <c:v>1431.24</c:v>
              </c:pt>
              <c:pt idx="33">
                <c:v>1436.98</c:v>
              </c:pt>
              <c:pt idx="34">
                <c:v>1432.76</c:v>
              </c:pt>
              <c:pt idx="35">
                <c:v>1433.64</c:v>
              </c:pt>
              <c:pt idx="36">
                <c:v>1427.18</c:v>
              </c:pt>
              <c:pt idx="37">
                <c:v>1438.23</c:v>
              </c:pt>
              <c:pt idx="38">
                <c:v>1444.07</c:v>
              </c:pt>
              <c:pt idx="39">
                <c:v>1473.44</c:v>
              </c:pt>
              <c:pt idx="40">
                <c:v>1463.93</c:v>
              </c:pt>
              <c:pt idx="41">
                <c:v>1449.35</c:v>
              </c:pt>
              <c:pt idx="42">
                <c:v>1452.82</c:v>
              </c:pt>
              <c:pt idx="43">
                <c:v>1443.61</c:v>
              </c:pt>
              <c:pt idx="44">
                <c:v>1428.1</c:v>
              </c:pt>
              <c:pt idx="45">
                <c:v>1422.79</c:v>
              </c:pt>
              <c:pt idx="46">
                <c:v>1427.53</c:v>
              </c:pt>
              <c:pt idx="47">
                <c:v>1439.88</c:v>
              </c:pt>
              <c:pt idx="48">
                <c:v>1421.94</c:v>
              </c:pt>
              <c:pt idx="49">
                <c:v>1440.58</c:v>
              </c:pt>
              <c:pt idx="50">
                <c:v>1441.57</c:v>
              </c:pt>
              <c:pt idx="51">
                <c:v>1466.92</c:v>
              </c:pt>
              <c:pt idx="52">
                <c:v>1470.51</c:v>
              </c:pt>
              <c:pt idx="53">
                <c:v>1445.86</c:v>
              </c:pt>
              <c:pt idx="54">
                <c:v>1449.49</c:v>
              </c:pt>
              <c:pt idx="55">
                <c:v>1454.33</c:v>
              </c:pt>
              <c:pt idx="56">
                <c:v>1448.96</c:v>
              </c:pt>
              <c:pt idx="57">
                <c:v>1447.43</c:v>
              </c:pt>
              <c:pt idx="58">
                <c:v>1447.21</c:v>
              </c:pt>
              <c:pt idx="59">
                <c:v>1443.15</c:v>
              </c:pt>
              <c:pt idx="60">
                <c:v>1449.24</c:v>
              </c:pt>
              <c:pt idx="61">
                <c:v>1456.62</c:v>
              </c:pt>
              <c:pt idx="62">
                <c:v>1475.05</c:v>
              </c:pt>
              <c:pt idx="63">
                <c:v>1469.62</c:v>
              </c:pt>
              <c:pt idx="64">
                <c:v>1474.51</c:v>
              </c:pt>
              <c:pt idx="65">
                <c:v>1473.18</c:v>
              </c:pt>
              <c:pt idx="66">
                <c:v>1489.74</c:v>
              </c:pt>
              <c:pt idx="67">
                <c:v>1490.68</c:v>
              </c:pt>
              <c:pt idx="68">
                <c:v>1496.9</c:v>
              </c:pt>
              <c:pt idx="69">
                <c:v>1495.27</c:v>
              </c:pt>
              <c:pt idx="70">
                <c:v>1510.43</c:v>
              </c:pt>
              <c:pt idx="71">
                <c:v>1520.41</c:v>
              </c:pt>
              <c:pt idx="72">
                <c:v>1520.43</c:v>
              </c:pt>
              <c:pt idx="73">
                <c:v>1515.08</c:v>
              </c:pt>
              <c:pt idx="74">
                <c:v>1483.07</c:v>
              </c:pt>
              <c:pt idx="75">
                <c:v>1490.28</c:v>
              </c:pt>
              <c:pt idx="76">
                <c:v>1487.84</c:v>
              </c:pt>
              <c:pt idx="77">
                <c:v>1488.57</c:v>
              </c:pt>
              <c:pt idx="78">
                <c:v>1499.71</c:v>
              </c:pt>
              <c:pt idx="79">
                <c:v>1500.44</c:v>
              </c:pt>
              <c:pt idx="80">
                <c:v>1506.21</c:v>
              </c:pt>
              <c:pt idx="81">
                <c:v>1493.88</c:v>
              </c:pt>
              <c:pt idx="82">
                <c:v>1489.42</c:v>
              </c:pt>
              <c:pt idx="83">
                <c:v>1492.74</c:v>
              </c:pt>
              <c:pt idx="84">
                <c:v>1496.06</c:v>
              </c:pt>
              <c:pt idx="85">
                <c:v>1495.84</c:v>
              </c:pt>
              <c:pt idx="86">
                <c:v>1516.19</c:v>
              </c:pt>
              <c:pt idx="87">
                <c:v>1507.71</c:v>
              </c:pt>
              <c:pt idx="88">
                <c:v>1500.59</c:v>
              </c:pt>
              <c:pt idx="89">
                <c:v>1502.61</c:v>
              </c:pt>
              <c:pt idx="90">
                <c:v>1526.09</c:v>
              </c:pt>
              <c:pt idx="91">
                <c:v>1536.02</c:v>
              </c:pt>
              <c:pt idx="92">
                <c:v>1516.78</c:v>
              </c:pt>
              <c:pt idx="93">
                <c:v>1512.16</c:v>
              </c:pt>
              <c:pt idx="94">
                <c:v>1521.98</c:v>
              </c:pt>
              <c:pt idx="95">
                <c:v>1523.13</c:v>
              </c:pt>
              <c:pt idx="96">
                <c:v>1533.13</c:v>
              </c:pt>
              <c:pt idx="97">
                <c:v>1525.82</c:v>
              </c:pt>
              <c:pt idx="98">
                <c:v>1523.82</c:v>
              </c:pt>
              <c:pt idx="99">
                <c:v>1520.51</c:v>
              </c:pt>
              <c:pt idx="100">
                <c:v>1530.92</c:v>
              </c:pt>
              <c:pt idx="101">
                <c:v>1523.64</c:v>
              </c:pt>
              <c:pt idx="102">
                <c:v>1529.55</c:v>
              </c:pt>
              <c:pt idx="103">
                <c:v>1525.19</c:v>
              </c:pt>
              <c:pt idx="104">
                <c:v>1522.44</c:v>
              </c:pt>
              <c:pt idx="105">
                <c:v>1521.76</c:v>
              </c:pt>
              <c:pt idx="106">
                <c:v>1531.61</c:v>
              </c:pt>
              <c:pt idx="107">
                <c:v>1537.28</c:v>
              </c:pt>
              <c:pt idx="108">
                <c:v>1530.09</c:v>
              </c:pt>
              <c:pt idx="109">
                <c:v>1528.91</c:v>
              </c:pt>
              <c:pt idx="110">
                <c:v>1530.91</c:v>
              </c:pt>
              <c:pt idx="111">
                <c:v>1525.03</c:v>
              </c:pt>
              <c:pt idx="112">
                <c:v>1529.65</c:v>
              </c:pt>
              <c:pt idx="113">
                <c:v>1536.92</c:v>
              </c:pt>
              <c:pt idx="114">
                <c:v>1546.2</c:v>
              </c:pt>
              <c:pt idx="115">
                <c:v>1547.58</c:v>
              </c:pt>
              <c:pt idx="116">
                <c:v>1556.35</c:v>
              </c:pt>
              <c:pt idx="117">
                <c:v>1553.12</c:v>
              </c:pt>
              <c:pt idx="118">
                <c:v>1552.57</c:v>
              </c:pt>
              <c:pt idx="119">
                <c:v>1539.59</c:v>
              </c:pt>
              <c:pt idx="120">
                <c:v>1545.65</c:v>
              </c:pt>
              <c:pt idx="121">
                <c:v>1531.94</c:v>
              </c:pt>
              <c:pt idx="122">
                <c:v>1527.48</c:v>
              </c:pt>
              <c:pt idx="123">
                <c:v>1520.45</c:v>
              </c:pt>
              <c:pt idx="124">
                <c:v>1531.16</c:v>
              </c:pt>
              <c:pt idx="125">
                <c:v>1534.55</c:v>
              </c:pt>
              <c:pt idx="126">
                <c:v>1530.1</c:v>
              </c:pt>
              <c:pt idx="127">
                <c:v>1530.23</c:v>
              </c:pt>
              <c:pt idx="128">
                <c:v>1525.02</c:v>
              </c:pt>
              <c:pt idx="129">
                <c:v>1526.59</c:v>
              </c:pt>
              <c:pt idx="130">
                <c:v>1527.37</c:v>
              </c:pt>
              <c:pt idx="131">
                <c:v>1526.84</c:v>
              </c:pt>
              <c:pt idx="132">
                <c:v>1524.88</c:v>
              </c:pt>
              <c:pt idx="133">
                <c:v>1530.7</c:v>
              </c:pt>
              <c:pt idx="134">
                <c:v>1535.76</c:v>
              </c:pt>
              <c:pt idx="135">
                <c:v>1532.48</c:v>
              </c:pt>
              <c:pt idx="136">
                <c:v>1543.56</c:v>
              </c:pt>
              <c:pt idx="137">
                <c:v>1550.76</c:v>
              </c:pt>
              <c:pt idx="138">
                <c:v>1517.91</c:v>
              </c:pt>
              <c:pt idx="139">
                <c:v>1491.16</c:v>
              </c:pt>
              <c:pt idx="140">
                <c:v>1489.31</c:v>
              </c:pt>
              <c:pt idx="141">
                <c:v>1492.5</c:v>
              </c:pt>
              <c:pt idx="142">
                <c:v>1491.91</c:v>
              </c:pt>
              <c:pt idx="143">
                <c:v>1507.78</c:v>
              </c:pt>
              <c:pt idx="144">
                <c:v>1503.95</c:v>
              </c:pt>
              <c:pt idx="145">
                <c:v>1507.16</c:v>
              </c:pt>
              <c:pt idx="146">
                <c:v>1492.67</c:v>
              </c:pt>
              <c:pt idx="147">
                <c:v>1497.12</c:v>
              </c:pt>
              <c:pt idx="148">
                <c:v>1479.01</c:v>
              </c:pt>
              <c:pt idx="149">
                <c:v>1452.2</c:v>
              </c:pt>
              <c:pt idx="150">
                <c:v>1446.82</c:v>
              </c:pt>
              <c:pt idx="151">
                <c:v>1452.36</c:v>
              </c:pt>
              <c:pt idx="152">
                <c:v>1453.04</c:v>
              </c:pt>
              <c:pt idx="153">
                <c:v>1461.04</c:v>
              </c:pt>
              <c:pt idx="154">
                <c:v>1460.78</c:v>
              </c:pt>
              <c:pt idx="155">
                <c:v>1462.53</c:v>
              </c:pt>
              <c:pt idx="156">
                <c:v>1463.06</c:v>
              </c:pt>
              <c:pt idx="157">
                <c:v>1485.8</c:v>
              </c:pt>
              <c:pt idx="158">
                <c:v>1478.88</c:v>
              </c:pt>
              <c:pt idx="159">
                <c:v>1473.52</c:v>
              </c:pt>
              <c:pt idx="160">
                <c:v>1438.55</c:v>
              </c:pt>
              <c:pt idx="161">
                <c:v>1447.47</c:v>
              </c:pt>
              <c:pt idx="162">
                <c:v>1452.81</c:v>
              </c:pt>
              <c:pt idx="163">
                <c:v>1465.47</c:v>
              </c:pt>
              <c:pt idx="164">
                <c:v>1457.67</c:v>
              </c:pt>
              <c:pt idx="165">
                <c:v>1441.3</c:v>
              </c:pt>
              <c:pt idx="166">
                <c:v>1451.42</c:v>
              </c:pt>
              <c:pt idx="167">
                <c:v>1424.47</c:v>
              </c:pt>
              <c:pt idx="168">
                <c:v>1405.06</c:v>
              </c:pt>
              <c:pt idx="169">
                <c:v>1422.27</c:v>
              </c:pt>
              <c:pt idx="170">
                <c:v>1414.56</c:v>
              </c:pt>
              <c:pt idx="171">
                <c:v>1415.07</c:v>
              </c:pt>
              <c:pt idx="172">
                <c:v>1403.82</c:v>
              </c:pt>
              <c:pt idx="173">
                <c:v>1406.84</c:v>
              </c:pt>
              <c:pt idx="174">
                <c:v>1419.02</c:v>
              </c:pt>
              <c:pt idx="175">
                <c:v>1430.22</c:v>
              </c:pt>
              <c:pt idx="176">
                <c:v>1437.94</c:v>
              </c:pt>
              <c:pt idx="177">
                <c:v>1430.27</c:v>
              </c:pt>
              <c:pt idx="178">
                <c:v>1439.6</c:v>
              </c:pt>
              <c:pt idx="179">
                <c:v>1413.16</c:v>
              </c:pt>
              <c:pt idx="180">
                <c:v>1388.43</c:v>
              </c:pt>
              <c:pt idx="181">
                <c:v>1392.77</c:v>
              </c:pt>
              <c:pt idx="182">
                <c:v>1369.62</c:v>
              </c:pt>
              <c:pt idx="183">
                <c:v>1459.08</c:v>
              </c:pt>
              <c:pt idx="184">
                <c:v>1450.14</c:v>
              </c:pt>
              <c:pt idx="185">
                <c:v>1395.84</c:v>
              </c:pt>
              <c:pt idx="186">
                <c:v>1436</c:v>
              </c:pt>
              <c:pt idx="187">
                <c:v>1433.12</c:v>
              </c:pt>
              <c:pt idx="188">
                <c:v>1435.43</c:v>
              </c:pt>
              <c:pt idx="189">
                <c:v>1469.51</c:v>
              </c:pt>
              <c:pt idx="190">
                <c:v>1456.93</c:v>
              </c:pt>
              <c:pt idx="191">
                <c:v>1456.72</c:v>
              </c:pt>
              <c:pt idx="192">
                <c:v>1439.56</c:v>
              </c:pt>
              <c:pt idx="193">
                <c:v>1450.49</c:v>
              </c:pt>
              <c:pt idx="194">
                <c:v>1436.96</c:v>
              </c:pt>
              <c:pt idx="195">
                <c:v>1427.09</c:v>
              </c:pt>
              <c:pt idx="196">
                <c:v>1443.09</c:v>
              </c:pt>
              <c:pt idx="197">
                <c:v>1444.52</c:v>
              </c:pt>
              <c:pt idx="198">
                <c:v>1428.83</c:v>
              </c:pt>
              <c:pt idx="199">
                <c:v>1431.92</c:v>
              </c:pt>
              <c:pt idx="200">
                <c:v>1433.84</c:v>
              </c:pt>
              <c:pt idx="201">
                <c:v>1434.77</c:v>
              </c:pt>
              <c:pt idx="202">
                <c:v>1452.76</c:v>
              </c:pt>
              <c:pt idx="203">
                <c:v>1447.62</c:v>
              </c:pt>
              <c:pt idx="204">
                <c:v>1448.39</c:v>
              </c:pt>
              <c:pt idx="205">
                <c:v>1458.65</c:v>
              </c:pt>
              <c:pt idx="206">
                <c:v>1461.81</c:v>
              </c:pt>
              <c:pt idx="207">
                <c:v>1451.81</c:v>
              </c:pt>
              <c:pt idx="208">
                <c:v>1446.69</c:v>
              </c:pt>
              <c:pt idx="209">
                <c:v>1455.73</c:v>
              </c:pt>
              <c:pt idx="210">
                <c:v>1464.83</c:v>
              </c:pt>
              <c:pt idx="211">
                <c:v>1464.43</c:v>
              </c:pt>
              <c:pt idx="212">
                <c:v>1462.85</c:v>
              </c:pt>
              <c:pt idx="213">
                <c:v>1472</c:v>
              </c:pt>
              <c:pt idx="214">
                <c:v>1484.82</c:v>
              </c:pt>
              <c:pt idx="215">
                <c:v>1495.31</c:v>
              </c:pt>
              <c:pt idx="216">
                <c:v>1502.93</c:v>
              </c:pt>
              <c:pt idx="217">
                <c:v>1504.89</c:v>
              </c:pt>
              <c:pt idx="218">
                <c:v>1514.21</c:v>
              </c:pt>
              <c:pt idx="219">
                <c:v>1517.41</c:v>
              </c:pt>
              <c:pt idx="220">
                <c:v>1528.21</c:v>
              </c:pt>
              <c:pt idx="221">
                <c:v>1541.66</c:v>
              </c:pt>
              <c:pt idx="222">
                <c:v>1542.52</c:v>
              </c:pt>
              <c:pt idx="223">
                <c:v>1539.62</c:v>
              </c:pt>
              <c:pt idx="224">
                <c:v>1512</c:v>
              </c:pt>
              <c:pt idx="225">
                <c:v>1495.81</c:v>
              </c:pt>
              <c:pt idx="226">
                <c:v>1498.76</c:v>
              </c:pt>
              <c:pt idx="227">
                <c:v>1481.55</c:v>
              </c:pt>
              <c:pt idx="228">
                <c:v>1481.22</c:v>
              </c:pt>
              <c:pt idx="229">
                <c:v>1482.07</c:v>
              </c:pt>
              <c:pt idx="230">
                <c:v>1493.73</c:v>
              </c:pt>
              <c:pt idx="231">
                <c:v>1490.66</c:v>
              </c:pt>
              <c:pt idx="232">
                <c:v>1493.92</c:v>
              </c:pt>
              <c:pt idx="233">
                <c:v>1492.37</c:v>
              </c:pt>
              <c:pt idx="234">
                <c:v>1494.71</c:v>
              </c:pt>
              <c:pt idx="235">
                <c:v>1496.84</c:v>
              </c:pt>
              <c:pt idx="236">
                <c:v>1493.95</c:v>
              </c:pt>
              <c:pt idx="237">
                <c:v>1494.87</c:v>
              </c:pt>
              <c:pt idx="238">
                <c:v>1493.34</c:v>
              </c:pt>
              <c:pt idx="239">
                <c:v>1478.71</c:v>
              </c:pt>
              <c:pt idx="240">
                <c:v>1490.29</c:v>
              </c:pt>
              <c:pt idx="241">
                <c:v>1496.86</c:v>
              </c:pt>
              <c:pt idx="242">
                <c:v>1499.2</c:v>
              </c:pt>
              <c:pt idx="243">
                <c:v>1497.72</c:v>
              </c:pt>
              <c:pt idx="244">
                <c:v>1498.62</c:v>
              </c:pt>
              <c:pt idx="245">
                <c:v>1502.22</c:v>
              </c:pt>
              <c:pt idx="246">
                <c:v>1503.14</c:v>
              </c:pt>
              <c:pt idx="247">
                <c:v>1506.46</c:v>
              </c:pt>
              <c:pt idx="248">
                <c:v>1511.91</c:v>
              </c:pt>
              <c:pt idx="249">
                <c:v>1510.7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B8B-40A5-A938-994A0EF53191}"/>
            </c:ext>
          </c:extLst>
        </c:ser>
        <c:ser>
          <c:idx val="0"/>
          <c:order val="2"/>
          <c:tx>
            <c:v>2016</c:v>
          </c:tx>
          <c:spPr>
            <a:ln w="15875">
              <a:solidFill>
                <a:srgbClr val="FFFF00"/>
              </a:solidFill>
              <a:prstDash val="solid"/>
            </a:ln>
          </c:spPr>
          <c:marker>
            <c:symbol val="none"/>
          </c:marker>
          <c:dLbls>
            <c:dLbl>
              <c:idx val="78"/>
              <c:layout>
                <c:manualLayout>
                  <c:x val="9.0314913844325523E-2"/>
                  <c:y val="-6.2801932367149801E-2"/>
                </c:manualLayout>
              </c:layout>
              <c:spPr>
                <a:ln>
                  <a:solidFill>
                    <a:srgbClr val="808080"/>
                  </a:solidFill>
                </a:ln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n>
                        <a:noFill/>
                      </a:ln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8B-40A5-A938-994A0EF53191}"/>
                </c:ext>
              </c:extLst>
            </c:dLbl>
            <c:spPr>
              <a:ln>
                <a:solidFill>
                  <a:srgbClr val="808080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n>
                      <a:noFill/>
                    </a:ln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8B-40A5-A938-994A0EF53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597168"/>
        <c:axId val="407597728"/>
      </c:lineChart>
      <c:catAx>
        <c:axId val="40759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07597728"/>
        <c:crosses val="autoZero"/>
        <c:auto val="1"/>
        <c:lblAlgn val="ctr"/>
        <c:lblOffset val="100"/>
        <c:tickLblSkip val="16"/>
        <c:tickMarkSkip val="1"/>
        <c:noMultiLvlLbl val="0"/>
      </c:catAx>
      <c:valAx>
        <c:axId val="407597728"/>
        <c:scaling>
          <c:orientation val="minMax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07597168"/>
        <c:crosses val="autoZero"/>
        <c:crossBetween val="between"/>
      </c:valAx>
      <c:spPr>
        <a:solidFill>
          <a:srgbClr val="C0C0C0"/>
        </a:solidFill>
      </c:spPr>
    </c:plotArea>
    <c:legend>
      <c:legendPos val="r"/>
      <c:layout>
        <c:manualLayout>
          <c:xMode val="edge"/>
          <c:yMode val="edge"/>
          <c:x val="0.31550858281752214"/>
          <c:y val="3.2608695652173912E-2"/>
          <c:w val="0.37967989295455706"/>
          <c:h val="7.6087336908973319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226" footer="0.49212598500000226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70731707317069E-2"/>
          <c:y val="4.0061593303702375E-2"/>
          <c:w val="0.88821138211382111"/>
          <c:h val="0.86012942866382436"/>
        </c:manualLayout>
      </c:layout>
      <c:lineChart>
        <c:grouping val="standard"/>
        <c:varyColors val="0"/>
        <c:ser>
          <c:idx val="1"/>
          <c:order val="0"/>
          <c:tx>
            <c:v>2014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250"/>
              <c:pt idx="0">
                <c:v>2225.4</c:v>
              </c:pt>
              <c:pt idx="1">
                <c:v>2216.1</c:v>
              </c:pt>
              <c:pt idx="2">
                <c:v>2214.36</c:v>
              </c:pt>
              <c:pt idx="3">
                <c:v>2212.61</c:v>
              </c:pt>
              <c:pt idx="4">
                <c:v>2216.64</c:v>
              </c:pt>
              <c:pt idx="5">
                <c:v>2200.5700000000002</c:v>
              </c:pt>
              <c:pt idx="6">
                <c:v>2193.54</c:v>
              </c:pt>
              <c:pt idx="7">
                <c:v>2200.42</c:v>
              </c:pt>
              <c:pt idx="8">
                <c:v>2195.9499999999898</c:v>
              </c:pt>
              <c:pt idx="9">
                <c:v>2177.34</c:v>
              </c:pt>
              <c:pt idx="10">
                <c:v>2178.42</c:v>
              </c:pt>
              <c:pt idx="11">
                <c:v>2186.11</c:v>
              </c:pt>
              <c:pt idx="12">
                <c:v>2198.46</c:v>
              </c:pt>
              <c:pt idx="13">
                <c:v>2185.46</c:v>
              </c:pt>
              <c:pt idx="14">
                <c:v>2172.6</c:v>
              </c:pt>
              <c:pt idx="15">
                <c:v>2170.91</c:v>
              </c:pt>
              <c:pt idx="16">
                <c:v>2104.85</c:v>
              </c:pt>
              <c:pt idx="17">
                <c:v>2137.7600000000002</c:v>
              </c:pt>
              <c:pt idx="18">
                <c:v>2117.4</c:v>
              </c:pt>
              <c:pt idx="19">
                <c:v>2110.48</c:v>
              </c:pt>
              <c:pt idx="20">
                <c:v>2098.38</c:v>
              </c:pt>
              <c:pt idx="21">
                <c:v>2102.86</c:v>
              </c:pt>
              <c:pt idx="22">
                <c:v>2106.4699999999898</c:v>
              </c:pt>
              <c:pt idx="23">
                <c:v>2099.64</c:v>
              </c:pt>
              <c:pt idx="24">
                <c:v>2111.1</c:v>
              </c:pt>
              <c:pt idx="25">
                <c:v>2125.3000000000002</c:v>
              </c:pt>
              <c:pt idx="26">
                <c:v>2130.91</c:v>
              </c:pt>
              <c:pt idx="27">
                <c:v>2150.64</c:v>
              </c:pt>
              <c:pt idx="28">
                <c:v>2135.4699999999898</c:v>
              </c:pt>
              <c:pt idx="29">
                <c:v>2125.7800000000002</c:v>
              </c:pt>
              <c:pt idx="30">
                <c:v>2124.08</c:v>
              </c:pt>
              <c:pt idx="31">
                <c:v>2144.66</c:v>
              </c:pt>
              <c:pt idx="32">
                <c:v>2151.11</c:v>
              </c:pt>
              <c:pt idx="33">
                <c:v>2163.0100000000002</c:v>
              </c:pt>
              <c:pt idx="34">
                <c:v>2169.5300000000002</c:v>
              </c:pt>
              <c:pt idx="35">
                <c:v>2167.87</c:v>
              </c:pt>
              <c:pt idx="36">
                <c:v>2194.73</c:v>
              </c:pt>
              <c:pt idx="37">
                <c:v>2212.5300000000002</c:v>
              </c:pt>
              <c:pt idx="38">
                <c:v>2216.42</c:v>
              </c:pt>
              <c:pt idx="39">
                <c:v>2220.3200000000002</c:v>
              </c:pt>
              <c:pt idx="40">
                <c:v>2229.91</c:v>
              </c:pt>
              <c:pt idx="41">
                <c:v>2264.75</c:v>
              </c:pt>
              <c:pt idx="42">
                <c:v>2236.96</c:v>
              </c:pt>
              <c:pt idx="43">
                <c:v>2235.19</c:v>
              </c:pt>
              <c:pt idx="44">
                <c:v>2228.75</c:v>
              </c:pt>
              <c:pt idx="45">
                <c:v>2210.13</c:v>
              </c:pt>
              <c:pt idx="46">
                <c:v>2186.29</c:v>
              </c:pt>
              <c:pt idx="47">
                <c:v>2169.3000000000002</c:v>
              </c:pt>
              <c:pt idx="48">
                <c:v>2181.27</c:v>
              </c:pt>
              <c:pt idx="49">
                <c:v>2188.91</c:v>
              </c:pt>
              <c:pt idx="50">
                <c:v>2179.11</c:v>
              </c:pt>
              <c:pt idx="51">
                <c:v>2174.79</c:v>
              </c:pt>
              <c:pt idx="52">
                <c:v>2165.11</c:v>
              </c:pt>
              <c:pt idx="53">
                <c:v>2147.5500000000002</c:v>
              </c:pt>
              <c:pt idx="54">
                <c:v>2168.38</c:v>
              </c:pt>
              <c:pt idx="55">
                <c:v>2178.14</c:v>
              </c:pt>
              <c:pt idx="56">
                <c:v>2190.1799999999898</c:v>
              </c:pt>
              <c:pt idx="57">
                <c:v>2210.61</c:v>
              </c:pt>
              <c:pt idx="58">
                <c:v>2228.52</c:v>
              </c:pt>
              <c:pt idx="59">
                <c:v>2259.3000000000002</c:v>
              </c:pt>
              <c:pt idx="60">
                <c:v>2246.21</c:v>
              </c:pt>
              <c:pt idx="61">
                <c:v>2244.56</c:v>
              </c:pt>
              <c:pt idx="62">
                <c:v>2245.7399999999898</c:v>
              </c:pt>
              <c:pt idx="63">
                <c:v>2252.61</c:v>
              </c:pt>
              <c:pt idx="64">
                <c:v>2252.17</c:v>
              </c:pt>
              <c:pt idx="65">
                <c:v>2259.06</c:v>
              </c:pt>
              <c:pt idx="66">
                <c:v>2268.85</c:v>
              </c:pt>
              <c:pt idx="67">
                <c:v>2283.11</c:v>
              </c:pt>
              <c:pt idx="68">
                <c:v>2281.4699999999898</c:v>
              </c:pt>
              <c:pt idx="69">
                <c:v>2278.29</c:v>
              </c:pt>
              <c:pt idx="70">
                <c:v>2282.4299999999898</c:v>
              </c:pt>
              <c:pt idx="71">
                <c:v>2280.7199999999898</c:v>
              </c:pt>
              <c:pt idx="72">
                <c:v>2287.6799999999898</c:v>
              </c:pt>
              <c:pt idx="73">
                <c:v>2288.33</c:v>
              </c:pt>
              <c:pt idx="74">
                <c:v>2292.4699999999898</c:v>
              </c:pt>
              <c:pt idx="75">
                <c:v>2299.48</c:v>
              </c:pt>
              <c:pt idx="76">
                <c:v>2309.4499999999898</c:v>
              </c:pt>
              <c:pt idx="77">
                <c:v>2314.8000000000002</c:v>
              </c:pt>
              <c:pt idx="78">
                <c:v>2321.9</c:v>
              </c:pt>
              <c:pt idx="79">
                <c:v>2314.2399999999898</c:v>
              </c:pt>
              <c:pt idx="80">
                <c:v>2318.98</c:v>
              </c:pt>
              <c:pt idx="81">
                <c:v>2339.2199999999898</c:v>
              </c:pt>
              <c:pt idx="82">
                <c:v>2373.6999999999898</c:v>
              </c:pt>
              <c:pt idx="83">
                <c:v>2371.85</c:v>
              </c:pt>
              <c:pt idx="84">
                <c:v>2410.21</c:v>
              </c:pt>
              <c:pt idx="85">
                <c:v>2430.37</c:v>
              </c:pt>
              <c:pt idx="86">
                <c:v>2414.46</c:v>
              </c:pt>
              <c:pt idx="87">
                <c:v>2406.1799999999898</c:v>
              </c:pt>
              <c:pt idx="88">
                <c:v>2391.77</c:v>
              </c:pt>
              <c:pt idx="89">
                <c:v>2327.23</c:v>
              </c:pt>
              <c:pt idx="90">
                <c:v>2359.52</c:v>
              </c:pt>
              <c:pt idx="91">
                <c:v>2348.52</c:v>
              </c:pt>
              <c:pt idx="92">
                <c:v>2346.3000000000002</c:v>
              </c:pt>
              <c:pt idx="93">
                <c:v>2356.6799999999898</c:v>
              </c:pt>
              <c:pt idx="94">
                <c:v>2370.3000000000002</c:v>
              </c:pt>
              <c:pt idx="95">
                <c:v>2403.4499999999898</c:v>
              </c:pt>
              <c:pt idx="96">
                <c:v>2414.92</c:v>
              </c:pt>
              <c:pt idx="97">
                <c:v>2406.04</c:v>
              </c:pt>
              <c:pt idx="98">
                <c:v>2406.9699999999898</c:v>
              </c:pt>
              <c:pt idx="99">
                <c:v>2388.4699999999898</c:v>
              </c:pt>
              <c:pt idx="100">
                <c:v>2412.1</c:v>
              </c:pt>
              <c:pt idx="101">
                <c:v>2440.14</c:v>
              </c:pt>
              <c:pt idx="102">
                <c:v>2457.8000000000002</c:v>
              </c:pt>
              <c:pt idx="103">
                <c:v>2422.1799999999898</c:v>
              </c:pt>
              <c:pt idx="104">
                <c:v>2397.0700000000002</c:v>
              </c:pt>
              <c:pt idx="105">
                <c:v>2391.56</c:v>
              </c:pt>
              <c:pt idx="106">
                <c:v>2386.61</c:v>
              </c:pt>
              <c:pt idx="107">
                <c:v>2449.63</c:v>
              </c:pt>
              <c:pt idx="108">
                <c:v>2437.2800000000002</c:v>
              </c:pt>
              <c:pt idx="109">
                <c:v>2429.2399999999898</c:v>
              </c:pt>
              <c:pt idx="110">
                <c:v>2452.4299999999898</c:v>
              </c:pt>
              <c:pt idx="111">
                <c:v>2454.0100000000002</c:v>
              </c:pt>
              <c:pt idx="112">
                <c:v>2486.0700000000002</c:v>
              </c:pt>
              <c:pt idx="113">
                <c:v>2439.11</c:v>
              </c:pt>
              <c:pt idx="114">
                <c:v>2414.0500000000002</c:v>
              </c:pt>
              <c:pt idx="115">
                <c:v>2429.59</c:v>
              </c:pt>
              <c:pt idx="116">
                <c:v>2419.79</c:v>
              </c:pt>
              <c:pt idx="117">
                <c:v>2420.67</c:v>
              </c:pt>
              <c:pt idx="118">
                <c:v>2438.79</c:v>
              </c:pt>
              <c:pt idx="119">
                <c:v>2448.6999999999898</c:v>
              </c:pt>
              <c:pt idx="120">
                <c:v>2464.4</c:v>
              </c:pt>
              <c:pt idx="121">
                <c:v>2431.3200000000002</c:v>
              </c:pt>
              <c:pt idx="122">
                <c:v>2419.17</c:v>
              </c:pt>
              <c:pt idx="123">
                <c:v>2439.65</c:v>
              </c:pt>
              <c:pt idx="124">
                <c:v>2422.4299999999898</c:v>
              </c:pt>
              <c:pt idx="125">
                <c:v>2435.4699999999898</c:v>
              </c:pt>
              <c:pt idx="126">
                <c:v>2438.11</c:v>
              </c:pt>
              <c:pt idx="127">
                <c:v>2445.08</c:v>
              </c:pt>
              <c:pt idx="128">
                <c:v>2451.6799999999898</c:v>
              </c:pt>
              <c:pt idx="129">
                <c:v>2452.5700000000002</c:v>
              </c:pt>
              <c:pt idx="130">
                <c:v>2450.83</c:v>
              </c:pt>
              <c:pt idx="131">
                <c:v>2448.4299999999898</c:v>
              </c:pt>
              <c:pt idx="132">
                <c:v>2455.8000000000002</c:v>
              </c:pt>
              <c:pt idx="133">
                <c:v>2446.69</c:v>
              </c:pt>
              <c:pt idx="134">
                <c:v>2457.35</c:v>
              </c:pt>
              <c:pt idx="135">
                <c:v>2451.92</c:v>
              </c:pt>
              <c:pt idx="136">
                <c:v>2506.29</c:v>
              </c:pt>
              <c:pt idx="137">
                <c:v>2531.11</c:v>
              </c:pt>
              <c:pt idx="138">
                <c:v>2565.91</c:v>
              </c:pt>
              <c:pt idx="139">
                <c:v>2535.0700000000002</c:v>
              </c:pt>
              <c:pt idx="140">
                <c:v>2518.69</c:v>
              </c:pt>
              <c:pt idx="141">
                <c:v>2529.69</c:v>
              </c:pt>
              <c:pt idx="142">
                <c:v>2516.61</c:v>
              </c:pt>
              <c:pt idx="143">
                <c:v>2500.2600000000002</c:v>
              </c:pt>
              <c:pt idx="144">
                <c:v>2474.08</c:v>
              </c:pt>
              <c:pt idx="145">
                <c:v>2458.4</c:v>
              </c:pt>
              <c:pt idx="146">
                <c:v>2436.21</c:v>
              </c:pt>
              <c:pt idx="147">
                <c:v>2463.04</c:v>
              </c:pt>
              <c:pt idx="148">
                <c:v>2431.08</c:v>
              </c:pt>
              <c:pt idx="149">
                <c:v>2484.31</c:v>
              </c:pt>
              <c:pt idx="150">
                <c:v>2466.19</c:v>
              </c:pt>
              <c:pt idx="151">
                <c:v>2476.7199999999898</c:v>
              </c:pt>
              <c:pt idx="152">
                <c:v>2480.63</c:v>
              </c:pt>
              <c:pt idx="153">
                <c:v>2474.5700000000002</c:v>
              </c:pt>
              <c:pt idx="154">
                <c:v>2442.35</c:v>
              </c:pt>
              <c:pt idx="155">
                <c:v>2472.9699999999898</c:v>
              </c:pt>
              <c:pt idx="156">
                <c:v>2541.39</c:v>
              </c:pt>
              <c:pt idx="157">
                <c:v>2577.11</c:v>
              </c:pt>
              <c:pt idx="158">
                <c:v>2570.8200000000002</c:v>
              </c:pt>
              <c:pt idx="159">
                <c:v>2554.21</c:v>
              </c:pt>
              <c:pt idx="160">
                <c:v>2534.65</c:v>
              </c:pt>
              <c:pt idx="161">
                <c:v>2573.6799999999898</c:v>
              </c:pt>
              <c:pt idx="162">
                <c:v>2592.15</c:v>
              </c:pt>
              <c:pt idx="163">
                <c:v>2618.0300000000002</c:v>
              </c:pt>
              <c:pt idx="164">
                <c:v>2677.65</c:v>
              </c:pt>
              <c:pt idx="165">
                <c:v>2678.87</c:v>
              </c:pt>
              <c:pt idx="166">
                <c:v>2694.69</c:v>
              </c:pt>
              <c:pt idx="167">
                <c:v>2714.47</c:v>
              </c:pt>
              <c:pt idx="168">
                <c:v>2757.78</c:v>
              </c:pt>
              <c:pt idx="169">
                <c:v>2750.76</c:v>
              </c:pt>
              <c:pt idx="170">
                <c:v>2732.61</c:v>
              </c:pt>
              <c:pt idx="171">
                <c:v>2721.88</c:v>
              </c:pt>
              <c:pt idx="172">
                <c:v>2673.61</c:v>
              </c:pt>
              <c:pt idx="173">
                <c:v>2637.61</c:v>
              </c:pt>
              <c:pt idx="174">
                <c:v>2638.4</c:v>
              </c:pt>
              <c:pt idx="175">
                <c:v>2643.25</c:v>
              </c:pt>
              <c:pt idx="176">
                <c:v>2548.5500000000002</c:v>
              </c:pt>
              <c:pt idx="177">
                <c:v>2552.92</c:v>
              </c:pt>
              <c:pt idx="178">
                <c:v>2585.1799999999898</c:v>
              </c:pt>
              <c:pt idx="179">
                <c:v>2586.11</c:v>
              </c:pt>
              <c:pt idx="180">
                <c:v>2570.2600000000002</c:v>
              </c:pt>
              <c:pt idx="181">
                <c:v>2578.5700000000002</c:v>
              </c:pt>
              <c:pt idx="182">
                <c:v>2524.59</c:v>
              </c:pt>
              <c:pt idx="183">
                <c:v>2539.13</c:v>
              </c:pt>
              <c:pt idx="184">
                <c:v>2571.0700000000002</c:v>
              </c:pt>
              <c:pt idx="185">
                <c:v>2559.02</c:v>
              </c:pt>
              <c:pt idx="186">
                <c:v>2492.5700000000002</c:v>
              </c:pt>
              <c:pt idx="187">
                <c:v>2451.25</c:v>
              </c:pt>
              <c:pt idx="188">
                <c:v>2481.38</c:v>
              </c:pt>
              <c:pt idx="189">
                <c:v>2453.19</c:v>
              </c:pt>
              <c:pt idx="190">
                <c:v>2477.5700000000002</c:v>
              </c:pt>
              <c:pt idx="191">
                <c:v>2636.19</c:v>
              </c:pt>
              <c:pt idx="192">
                <c:v>2594.5300000000002</c:v>
              </c:pt>
              <c:pt idx="193">
                <c:v>2640.28</c:v>
              </c:pt>
              <c:pt idx="194">
                <c:v>2641.36</c:v>
              </c:pt>
              <c:pt idx="195">
                <c:v>2657.94</c:v>
              </c:pt>
              <c:pt idx="196">
                <c:v>2703.27</c:v>
              </c:pt>
              <c:pt idx="197">
                <c:v>2708.1</c:v>
              </c:pt>
              <c:pt idx="198">
                <c:v>2686.8</c:v>
              </c:pt>
              <c:pt idx="199">
                <c:v>2604.9</c:v>
              </c:pt>
              <c:pt idx="200">
                <c:v>2667.68</c:v>
              </c:pt>
              <c:pt idx="201">
                <c:v>2694.45</c:v>
              </c:pt>
              <c:pt idx="202">
                <c:v>2556.87</c:v>
              </c:pt>
              <c:pt idx="203">
                <c:v>2547.5</c:v>
              </c:pt>
              <c:pt idx="204">
                <c:v>2538.36</c:v>
              </c:pt>
              <c:pt idx="205">
                <c:v>2500.2800000000002</c:v>
              </c:pt>
              <c:pt idx="206">
                <c:v>2558.02</c:v>
              </c:pt>
              <c:pt idx="207">
                <c:v>2485.9299999999898</c:v>
              </c:pt>
              <c:pt idx="208">
                <c:v>2539.7199999999898</c:v>
              </c:pt>
              <c:pt idx="209">
                <c:v>2537.34</c:v>
              </c:pt>
              <c:pt idx="210">
                <c:v>2532.42</c:v>
              </c:pt>
              <c:pt idx="211">
                <c:v>2560.34</c:v>
              </c:pt>
              <c:pt idx="212">
                <c:v>2541.08</c:v>
              </c:pt>
              <c:pt idx="213">
                <c:v>2508.9</c:v>
              </c:pt>
              <c:pt idx="214">
                <c:v>2539.6999999999898</c:v>
              </c:pt>
              <c:pt idx="215">
                <c:v>2487.58</c:v>
              </c:pt>
              <c:pt idx="216">
                <c:v>2478.84</c:v>
              </c:pt>
              <c:pt idx="217">
                <c:v>2495.92</c:v>
              </c:pt>
              <c:pt idx="218">
                <c:v>2477.4899999999898</c:v>
              </c:pt>
              <c:pt idx="219">
                <c:v>2452.9899999999898</c:v>
              </c:pt>
              <c:pt idx="220">
                <c:v>2356.48</c:v>
              </c:pt>
              <c:pt idx="221">
                <c:v>2370</c:v>
              </c:pt>
              <c:pt idx="222">
                <c:v>2374.19</c:v>
              </c:pt>
              <c:pt idx="223">
                <c:v>2395.2600000000002</c:v>
              </c:pt>
              <c:pt idx="224">
                <c:v>2459.77</c:v>
              </c:pt>
              <c:pt idx="225">
                <c:v>2461.65</c:v>
              </c:pt>
              <c:pt idx="226">
                <c:v>2558.37</c:v>
              </c:pt>
              <c:pt idx="227">
                <c:v>2559.4</c:v>
              </c:pt>
              <c:pt idx="228">
                <c:v>2581.71</c:v>
              </c:pt>
              <c:pt idx="229">
                <c:v>2600.69</c:v>
              </c:pt>
              <c:pt idx="230">
                <c:v>2606.25</c:v>
              </c:pt>
              <c:pt idx="231">
                <c:v>2585.71</c:v>
              </c:pt>
              <c:pt idx="232">
                <c:v>2537.4699999999898</c:v>
              </c:pt>
              <c:pt idx="233">
                <c:v>2483.9699999999898</c:v>
              </c:pt>
              <c:pt idx="234">
                <c:v>2508.62</c:v>
              </c:pt>
              <c:pt idx="235">
                <c:v>2506.7399999999898</c:v>
              </c:pt>
              <c:pt idx="236">
                <c:v>2524.81</c:v>
              </c:pt>
              <c:pt idx="237">
                <c:v>2508.7600000000002</c:v>
              </c:pt>
              <c:pt idx="238">
                <c:v>2489.52</c:v>
              </c:pt>
              <c:pt idx="239">
                <c:v>2457.36</c:v>
              </c:pt>
              <c:pt idx="240">
                <c:v>2426.71</c:v>
              </c:pt>
              <c:pt idx="241">
                <c:v>2415.1</c:v>
              </c:pt>
              <c:pt idx="242">
                <c:v>2387.88</c:v>
              </c:pt>
              <c:pt idx="243">
                <c:v>2389.08</c:v>
              </c:pt>
              <c:pt idx="244">
                <c:v>2393.41</c:v>
              </c:pt>
              <c:pt idx="245">
                <c:v>2414.77</c:v>
              </c:pt>
              <c:pt idx="246">
                <c:v>2435.16</c:v>
              </c:pt>
              <c:pt idx="247">
                <c:v>2454.39</c:v>
              </c:pt>
              <c:pt idx="248">
                <c:v>2451.14</c:v>
              </c:pt>
              <c:pt idx="249">
                <c:v>2453.59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1BC-435F-8A5F-B88452178CE8}"/>
            </c:ext>
          </c:extLst>
        </c:ser>
        <c:ser>
          <c:idx val="3"/>
          <c:order val="1"/>
          <c:tx>
            <c:v>2015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250"/>
              <c:pt idx="0">
                <c:v>2476.69</c:v>
              </c:pt>
              <c:pt idx="1">
                <c:v>2477.9</c:v>
              </c:pt>
              <c:pt idx="2">
                <c:v>2482.42</c:v>
              </c:pt>
              <c:pt idx="3">
                <c:v>2523.7600000000002</c:v>
              </c:pt>
              <c:pt idx="4">
                <c:v>2514.86</c:v>
              </c:pt>
              <c:pt idx="5">
                <c:v>2520.5100000000002</c:v>
              </c:pt>
              <c:pt idx="6">
                <c:v>2552.41</c:v>
              </c:pt>
              <c:pt idx="7">
                <c:v>2529.73</c:v>
              </c:pt>
              <c:pt idx="8">
                <c:v>2537.75</c:v>
              </c:pt>
              <c:pt idx="9">
                <c:v>2539.2600000000002</c:v>
              </c:pt>
              <c:pt idx="10">
                <c:v>2549.48</c:v>
              </c:pt>
              <c:pt idx="11">
                <c:v>2571.69</c:v>
              </c:pt>
              <c:pt idx="12">
                <c:v>2562.84</c:v>
              </c:pt>
              <c:pt idx="13">
                <c:v>2599.25</c:v>
              </c:pt>
              <c:pt idx="14">
                <c:v>2604.3200000000002</c:v>
              </c:pt>
              <c:pt idx="15">
                <c:v>2586.6799999999898</c:v>
              </c:pt>
              <c:pt idx="16">
                <c:v>2617.41</c:v>
              </c:pt>
              <c:pt idx="17">
                <c:v>2601.35</c:v>
              </c:pt>
              <c:pt idx="18">
                <c:v>2599.46</c:v>
              </c:pt>
              <c:pt idx="19">
                <c:v>2594.0700000000002</c:v>
              </c:pt>
              <c:pt idx="20">
                <c:v>2604.7800000000002</c:v>
              </c:pt>
              <c:pt idx="21">
                <c:v>2578.5</c:v>
              </c:pt>
              <c:pt idx="22">
                <c:v>2549.27</c:v>
              </c:pt>
              <c:pt idx="23">
                <c:v>2554.2800000000002</c:v>
              </c:pt>
              <c:pt idx="24">
                <c:v>2535.6</c:v>
              </c:pt>
              <c:pt idx="25">
                <c:v>2519.17</c:v>
              </c:pt>
              <c:pt idx="26">
                <c:v>2494.41</c:v>
              </c:pt>
              <c:pt idx="27">
                <c:v>2489.48</c:v>
              </c:pt>
              <c:pt idx="28">
                <c:v>2478.1</c:v>
              </c:pt>
              <c:pt idx="29">
                <c:v>2457.2600000000002</c:v>
              </c:pt>
              <c:pt idx="30">
                <c:v>2491.48</c:v>
              </c:pt>
              <c:pt idx="31">
                <c:v>2489.75</c:v>
              </c:pt>
              <c:pt idx="32">
                <c:v>2481.5700000000002</c:v>
              </c:pt>
              <c:pt idx="33">
                <c:v>2491.37</c:v>
              </c:pt>
              <c:pt idx="34">
                <c:v>2492.89</c:v>
              </c:pt>
              <c:pt idx="35">
                <c:v>2500.91</c:v>
              </c:pt>
              <c:pt idx="36">
                <c:v>2486.71</c:v>
              </c:pt>
              <c:pt idx="37">
                <c:v>2501.23</c:v>
              </c:pt>
              <c:pt idx="38">
                <c:v>2511.25</c:v>
              </c:pt>
              <c:pt idx="39">
                <c:v>2589.92</c:v>
              </c:pt>
              <c:pt idx="40">
                <c:v>2547.46</c:v>
              </c:pt>
              <c:pt idx="41">
                <c:v>2512.6999999999898</c:v>
              </c:pt>
              <c:pt idx="42">
                <c:v>2520.8200000000002</c:v>
              </c:pt>
              <c:pt idx="43">
                <c:v>2507.4699999999898</c:v>
              </c:pt>
              <c:pt idx="44">
                <c:v>2470.6799999999898</c:v>
              </c:pt>
              <c:pt idx="45">
                <c:v>2466.04</c:v>
              </c:pt>
              <c:pt idx="46">
                <c:v>2467.73</c:v>
              </c:pt>
              <c:pt idx="47">
                <c:v>2485.2800000000002</c:v>
              </c:pt>
              <c:pt idx="48">
                <c:v>2438.88</c:v>
              </c:pt>
              <c:pt idx="49">
                <c:v>2478.15</c:v>
              </c:pt>
              <c:pt idx="50">
                <c:v>2476.6999999999898</c:v>
              </c:pt>
              <c:pt idx="51">
                <c:v>2520.15</c:v>
              </c:pt>
              <c:pt idx="52">
                <c:v>2525.14</c:v>
              </c:pt>
              <c:pt idx="53">
                <c:v>2471.4499999999898</c:v>
              </c:pt>
              <c:pt idx="54">
                <c:v>2482.7800000000002</c:v>
              </c:pt>
              <c:pt idx="55">
                <c:v>2494.06</c:v>
              </c:pt>
              <c:pt idx="56">
                <c:v>2495.81</c:v>
              </c:pt>
              <c:pt idx="57">
                <c:v>2494.37</c:v>
              </c:pt>
              <c:pt idx="58">
                <c:v>2498.37</c:v>
              </c:pt>
              <c:pt idx="59">
                <c:v>2487.42</c:v>
              </c:pt>
              <c:pt idx="60">
                <c:v>2505.0700000000002</c:v>
              </c:pt>
              <c:pt idx="61">
                <c:v>2529.37</c:v>
              </c:pt>
              <c:pt idx="62">
                <c:v>2570.75</c:v>
              </c:pt>
              <c:pt idx="63">
                <c:v>2569.21</c:v>
              </c:pt>
              <c:pt idx="64">
                <c:v>2577.65</c:v>
              </c:pt>
              <c:pt idx="65">
                <c:v>2577.59</c:v>
              </c:pt>
              <c:pt idx="66">
                <c:v>2623.29</c:v>
              </c:pt>
              <c:pt idx="67">
                <c:v>2616.98</c:v>
              </c:pt>
              <c:pt idx="68">
                <c:v>2642.78</c:v>
              </c:pt>
              <c:pt idx="69">
                <c:v>2637.61</c:v>
              </c:pt>
              <c:pt idx="70">
                <c:v>2677.23</c:v>
              </c:pt>
              <c:pt idx="71">
                <c:v>2692.64</c:v>
              </c:pt>
              <c:pt idx="72">
                <c:v>2684.37</c:v>
              </c:pt>
              <c:pt idx="73">
                <c:v>2676.06</c:v>
              </c:pt>
              <c:pt idx="74">
                <c:v>2649.38</c:v>
              </c:pt>
              <c:pt idx="75">
                <c:v>2654.12</c:v>
              </c:pt>
              <c:pt idx="76">
                <c:v>2656.71</c:v>
              </c:pt>
              <c:pt idx="77">
                <c:v>2657.99</c:v>
              </c:pt>
              <c:pt idx="78">
                <c:v>2680.26</c:v>
              </c:pt>
              <c:pt idx="79">
                <c:v>2674.52</c:v>
              </c:pt>
              <c:pt idx="80">
                <c:v>2688.34</c:v>
              </c:pt>
              <c:pt idx="81">
                <c:v>2661.59</c:v>
              </c:pt>
              <c:pt idx="82">
                <c:v>2662.87</c:v>
              </c:pt>
              <c:pt idx="83">
                <c:v>2664.16</c:v>
              </c:pt>
              <c:pt idx="84">
                <c:v>2668.92</c:v>
              </c:pt>
              <c:pt idx="85">
                <c:v>2667.35</c:v>
              </c:pt>
              <c:pt idx="86">
                <c:v>2707.31</c:v>
              </c:pt>
              <c:pt idx="87">
                <c:v>2697.93</c:v>
              </c:pt>
              <c:pt idx="88">
                <c:v>2688.61</c:v>
              </c:pt>
              <c:pt idx="89">
                <c:v>2619.1999999999898</c:v>
              </c:pt>
              <c:pt idx="90">
                <c:v>2675.04</c:v>
              </c:pt>
              <c:pt idx="91">
                <c:v>2705.56</c:v>
              </c:pt>
              <c:pt idx="92">
                <c:v>2669.9</c:v>
              </c:pt>
              <c:pt idx="93">
                <c:v>2667.35</c:v>
              </c:pt>
              <c:pt idx="94">
                <c:v>2705.09</c:v>
              </c:pt>
              <c:pt idx="95">
                <c:v>2710.82</c:v>
              </c:pt>
              <c:pt idx="96">
                <c:v>2730.77</c:v>
              </c:pt>
              <c:pt idx="97">
                <c:v>2716.91</c:v>
              </c:pt>
              <c:pt idx="98">
                <c:v>2703.17</c:v>
              </c:pt>
              <c:pt idx="99">
                <c:v>2678.6</c:v>
              </c:pt>
              <c:pt idx="100">
                <c:v>2702.64</c:v>
              </c:pt>
              <c:pt idx="101">
                <c:v>2689.05</c:v>
              </c:pt>
              <c:pt idx="102">
                <c:v>2682.85</c:v>
              </c:pt>
              <c:pt idx="103">
                <c:v>2669.92</c:v>
              </c:pt>
              <c:pt idx="104">
                <c:v>2671.97</c:v>
              </c:pt>
              <c:pt idx="105">
                <c:v>2665.86</c:v>
              </c:pt>
              <c:pt idx="106">
                <c:v>2688.69</c:v>
              </c:pt>
              <c:pt idx="107">
                <c:v>2697.63</c:v>
              </c:pt>
              <c:pt idx="108">
                <c:v>2684.31</c:v>
              </c:pt>
              <c:pt idx="109">
                <c:v>2683.21</c:v>
              </c:pt>
              <c:pt idx="110">
                <c:v>2695.3</c:v>
              </c:pt>
              <c:pt idx="111">
                <c:v>2678.33</c:v>
              </c:pt>
              <c:pt idx="112">
                <c:v>2679.51</c:v>
              </c:pt>
              <c:pt idx="113">
                <c:v>2687.93</c:v>
              </c:pt>
              <c:pt idx="114">
                <c:v>2693.87</c:v>
              </c:pt>
              <c:pt idx="115">
                <c:v>2703.56</c:v>
              </c:pt>
              <c:pt idx="116">
                <c:v>2708.55</c:v>
              </c:pt>
              <c:pt idx="117">
                <c:v>2706.23</c:v>
              </c:pt>
              <c:pt idx="118">
                <c:v>2700.27</c:v>
              </c:pt>
              <c:pt idx="119">
                <c:v>2663.43</c:v>
              </c:pt>
              <c:pt idx="120">
                <c:v>2675.47</c:v>
              </c:pt>
              <c:pt idx="121">
                <c:v>2651.91</c:v>
              </c:pt>
              <c:pt idx="122">
                <c:v>2646.19</c:v>
              </c:pt>
              <c:pt idx="123">
                <c:v>2630.02</c:v>
              </c:pt>
              <c:pt idx="124">
                <c:v>2650.25</c:v>
              </c:pt>
              <c:pt idx="125">
                <c:v>2651.58</c:v>
              </c:pt>
              <c:pt idx="126">
                <c:v>2638.88</c:v>
              </c:pt>
              <c:pt idx="127">
                <c:v>2634.35</c:v>
              </c:pt>
              <c:pt idx="128">
                <c:v>2620.4899999999898</c:v>
              </c:pt>
              <c:pt idx="129">
                <c:v>2623.18</c:v>
              </c:pt>
              <c:pt idx="130">
                <c:v>2621.0500000000002</c:v>
              </c:pt>
              <c:pt idx="131">
                <c:v>2618.9299999999898</c:v>
              </c:pt>
              <c:pt idx="132">
                <c:v>2616.56</c:v>
              </c:pt>
              <c:pt idx="133">
                <c:v>2624.51</c:v>
              </c:pt>
              <c:pt idx="134">
                <c:v>2633.36</c:v>
              </c:pt>
              <c:pt idx="135">
                <c:v>2627.52</c:v>
              </c:pt>
              <c:pt idx="136">
                <c:v>2638.97</c:v>
              </c:pt>
              <c:pt idx="137">
                <c:v>2650.49</c:v>
              </c:pt>
              <c:pt idx="138">
                <c:v>2583.73</c:v>
              </c:pt>
              <c:pt idx="139">
                <c:v>2539.6</c:v>
              </c:pt>
              <c:pt idx="140">
                <c:v>2543.9899999999898</c:v>
              </c:pt>
              <c:pt idx="141">
                <c:v>2548.38</c:v>
              </c:pt>
              <c:pt idx="142">
                <c:v>2552.79</c:v>
              </c:pt>
              <c:pt idx="143">
                <c:v>2570.39</c:v>
              </c:pt>
              <c:pt idx="144">
                <c:v>2556.0300000000002</c:v>
              </c:pt>
              <c:pt idx="145">
                <c:v>2557.16</c:v>
              </c:pt>
              <c:pt idx="146">
                <c:v>2525.8200000000002</c:v>
              </c:pt>
              <c:pt idx="147">
                <c:v>2536.62</c:v>
              </c:pt>
              <c:pt idx="148">
                <c:v>2499.41</c:v>
              </c:pt>
              <c:pt idx="149">
                <c:v>2449.16</c:v>
              </c:pt>
              <c:pt idx="150">
                <c:v>2432.1</c:v>
              </c:pt>
              <c:pt idx="151">
                <c:v>2454.4699999999898</c:v>
              </c:pt>
              <c:pt idx="152">
                <c:v>2458.67</c:v>
              </c:pt>
              <c:pt idx="153">
                <c:v>2481.4</c:v>
              </c:pt>
              <c:pt idx="154">
                <c:v>2483</c:v>
              </c:pt>
              <c:pt idx="155">
                <c:v>2486.9899999999898</c:v>
              </c:pt>
              <c:pt idx="156">
                <c:v>2490.9899999999898</c:v>
              </c:pt>
              <c:pt idx="157">
                <c:v>2523.41</c:v>
              </c:pt>
              <c:pt idx="158">
                <c:v>2508.4299999999898</c:v>
              </c:pt>
              <c:pt idx="159">
                <c:v>2490.96</c:v>
              </c:pt>
              <c:pt idx="160">
                <c:v>2409.4899999999898</c:v>
              </c:pt>
              <c:pt idx="161">
                <c:v>2428.12</c:v>
              </c:pt>
              <c:pt idx="162">
                <c:v>2420.02</c:v>
              </c:pt>
              <c:pt idx="163">
                <c:v>2432.77</c:v>
              </c:pt>
              <c:pt idx="164">
                <c:v>2416.11</c:v>
              </c:pt>
              <c:pt idx="165">
                <c:v>2402.23</c:v>
              </c:pt>
              <c:pt idx="166">
                <c:v>2403.06</c:v>
              </c:pt>
              <c:pt idx="167">
                <c:v>2340.91</c:v>
              </c:pt>
              <c:pt idx="168">
                <c:v>2289.5500000000002</c:v>
              </c:pt>
              <c:pt idx="169">
                <c:v>2312.62</c:v>
              </c:pt>
              <c:pt idx="170">
                <c:v>2283.64</c:v>
              </c:pt>
              <c:pt idx="171">
                <c:v>2292.5300000000002</c:v>
              </c:pt>
              <c:pt idx="172">
                <c:v>2269.1</c:v>
              </c:pt>
              <c:pt idx="173">
                <c:v>2272.89</c:v>
              </c:pt>
              <c:pt idx="174">
                <c:v>2289.73</c:v>
              </c:pt>
              <c:pt idx="175">
                <c:v>2328.86</c:v>
              </c:pt>
              <c:pt idx="176">
                <c:v>2346.5300000000002</c:v>
              </c:pt>
              <c:pt idx="177">
                <c:v>2336.39</c:v>
              </c:pt>
              <c:pt idx="178">
                <c:v>2357.63</c:v>
              </c:pt>
              <c:pt idx="179">
                <c:v>2298.0500000000002</c:v>
              </c:pt>
              <c:pt idx="180">
                <c:v>2264.4699999999898</c:v>
              </c:pt>
              <c:pt idx="181">
                <c:v>2273.84</c:v>
              </c:pt>
              <c:pt idx="182">
                <c:v>2228.16</c:v>
              </c:pt>
              <c:pt idx="183">
                <c:v>2433.33</c:v>
              </c:pt>
              <c:pt idx="184">
                <c:v>2393.5700000000002</c:v>
              </c:pt>
              <c:pt idx="185">
                <c:v>2278.79</c:v>
              </c:pt>
              <c:pt idx="186">
                <c:v>2353.19</c:v>
              </c:pt>
              <c:pt idx="187">
                <c:v>2337.6</c:v>
              </c:pt>
              <c:pt idx="188">
                <c:v>2342.21</c:v>
              </c:pt>
              <c:pt idx="189">
                <c:v>2388.23</c:v>
              </c:pt>
              <c:pt idx="190">
                <c:v>2369.44</c:v>
              </c:pt>
              <c:pt idx="191">
                <c:v>2385.1999999999898</c:v>
              </c:pt>
              <c:pt idx="192">
                <c:v>2352.5500000000002</c:v>
              </c:pt>
              <c:pt idx="193">
                <c:v>2371.6799999999898</c:v>
              </c:pt>
              <c:pt idx="194">
                <c:v>2342.15</c:v>
              </c:pt>
              <c:pt idx="195">
                <c:v>2321.38</c:v>
              </c:pt>
              <c:pt idx="196">
                <c:v>2338.9499999999898</c:v>
              </c:pt>
              <c:pt idx="197">
                <c:v>2346.7600000000002</c:v>
              </c:pt>
              <c:pt idx="198">
                <c:v>2320.6799999999898</c:v>
              </c:pt>
              <c:pt idx="199">
                <c:v>2324.6</c:v>
              </c:pt>
              <c:pt idx="200">
                <c:v>2336.6799999999898</c:v>
              </c:pt>
              <c:pt idx="201">
                <c:v>2340.9299999999898</c:v>
              </c:pt>
              <c:pt idx="202">
                <c:v>2376.61</c:v>
              </c:pt>
              <c:pt idx="203">
                <c:v>2369.48</c:v>
              </c:pt>
              <c:pt idx="204">
                <c:v>2387.5700000000002</c:v>
              </c:pt>
              <c:pt idx="205">
                <c:v>2408.7399999999898</c:v>
              </c:pt>
              <c:pt idx="206">
                <c:v>2418.63</c:v>
              </c:pt>
              <c:pt idx="207">
                <c:v>2410.23</c:v>
              </c:pt>
              <c:pt idx="208">
                <c:v>2417.23</c:v>
              </c:pt>
              <c:pt idx="209">
                <c:v>2465.23</c:v>
              </c:pt>
              <c:pt idx="210">
                <c:v>2502.5700000000002</c:v>
              </c:pt>
              <c:pt idx="211">
                <c:v>2490.77</c:v>
              </c:pt>
              <c:pt idx="212">
                <c:v>2477.1</c:v>
              </c:pt>
              <c:pt idx="213">
                <c:v>2487.4</c:v>
              </c:pt>
              <c:pt idx="214">
                <c:v>2506.85</c:v>
              </c:pt>
              <c:pt idx="215">
                <c:v>2514.2800000000002</c:v>
              </c:pt>
              <c:pt idx="216">
                <c:v>2445.31</c:v>
              </c:pt>
              <c:pt idx="217">
                <c:v>2449.5700000000002</c:v>
              </c:pt>
              <c:pt idx="218">
                <c:v>2453.83</c:v>
              </c:pt>
              <c:pt idx="219">
                <c:v>2455</c:v>
              </c:pt>
              <c:pt idx="220">
                <c:v>2455.33</c:v>
              </c:pt>
              <c:pt idx="221">
                <c:v>2472.4</c:v>
              </c:pt>
              <c:pt idx="222">
                <c:v>2473.7800000000002</c:v>
              </c:pt>
              <c:pt idx="223">
                <c:v>2468.9299999999898</c:v>
              </c:pt>
              <c:pt idx="224">
                <c:v>2424.38</c:v>
              </c:pt>
              <c:pt idx="225">
                <c:v>2398.85</c:v>
              </c:pt>
              <c:pt idx="226">
                <c:v>2404.6</c:v>
              </c:pt>
              <c:pt idx="227">
                <c:v>2370.7399999999898</c:v>
              </c:pt>
              <c:pt idx="228">
                <c:v>2369.19</c:v>
              </c:pt>
              <c:pt idx="229">
                <c:v>2376.35</c:v>
              </c:pt>
              <c:pt idx="230">
                <c:v>2404.11</c:v>
              </c:pt>
              <c:pt idx="231">
                <c:v>2389.2199999999898</c:v>
              </c:pt>
              <c:pt idx="232">
                <c:v>2393.5100000000002</c:v>
              </c:pt>
              <c:pt idx="233">
                <c:v>2394.87</c:v>
              </c:pt>
              <c:pt idx="234">
                <c:v>2395.6799999999898</c:v>
              </c:pt>
              <c:pt idx="235">
                <c:v>2403.02</c:v>
              </c:pt>
              <c:pt idx="236">
                <c:v>2400.1999999999898</c:v>
              </c:pt>
              <c:pt idx="237">
                <c:v>2392.88</c:v>
              </c:pt>
              <c:pt idx="238">
                <c:v>2385.52</c:v>
              </c:pt>
              <c:pt idx="239">
                <c:v>2341.16</c:v>
              </c:pt>
              <c:pt idx="240">
                <c:v>2356.67</c:v>
              </c:pt>
              <c:pt idx="241">
                <c:v>2353.79</c:v>
              </c:pt>
              <c:pt idx="242">
                <c:v>2349.92</c:v>
              </c:pt>
              <c:pt idx="243">
                <c:v>2345.7199999999898</c:v>
              </c:pt>
              <c:pt idx="244">
                <c:v>2353.71</c:v>
              </c:pt>
              <c:pt idx="245">
                <c:v>2356.5300000000002</c:v>
              </c:pt>
              <c:pt idx="246">
                <c:v>2357.9699999999898</c:v>
              </c:pt>
              <c:pt idx="247">
                <c:v>2367.92</c:v>
              </c:pt>
              <c:pt idx="248">
                <c:v>2374.5700000000002</c:v>
              </c:pt>
              <c:pt idx="249">
                <c:v>2366.04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1BC-435F-8A5F-B88452178CE8}"/>
            </c:ext>
          </c:extLst>
        </c:ser>
        <c:ser>
          <c:idx val="0"/>
          <c:order val="2"/>
          <c:tx>
            <c:v>2016</c:v>
          </c:tx>
          <c:spPr>
            <a:ln w="15875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'[1]NTN-B 150545'!$D$3:$D$252</c:f>
              <c:numCache>
                <c:formatCode>General</c:formatCode>
                <c:ptCount val="250"/>
                <c:pt idx="0">
                  <c:v>2366.04</c:v>
                </c:pt>
                <c:pt idx="1">
                  <c:v>2370.3200000000002</c:v>
                </c:pt>
                <c:pt idx="2">
                  <c:v>2380.3200000000002</c:v>
                </c:pt>
                <c:pt idx="3">
                  <c:v>2390.37</c:v>
                </c:pt>
                <c:pt idx="4">
                  <c:v>2366.4699999999998</c:v>
                </c:pt>
                <c:pt idx="5">
                  <c:v>2359.4</c:v>
                </c:pt>
                <c:pt idx="6">
                  <c:v>2369.2600000000002</c:v>
                </c:pt>
                <c:pt idx="7">
                  <c:v>2373.5</c:v>
                </c:pt>
                <c:pt idx="8">
                  <c:v>2363.59</c:v>
                </c:pt>
                <c:pt idx="9">
                  <c:v>2374.9</c:v>
                </c:pt>
                <c:pt idx="10">
                  <c:v>2370.64</c:v>
                </c:pt>
                <c:pt idx="11">
                  <c:v>2377.69</c:v>
                </c:pt>
                <c:pt idx="12">
                  <c:v>2353.79</c:v>
                </c:pt>
                <c:pt idx="13">
                  <c:v>2344.08</c:v>
                </c:pt>
                <c:pt idx="14">
                  <c:v>2326.3200000000002</c:v>
                </c:pt>
                <c:pt idx="15">
                  <c:v>2330.11</c:v>
                </c:pt>
                <c:pt idx="16">
                  <c:v>2331.59</c:v>
                </c:pt>
                <c:pt idx="17">
                  <c:v>2346.8000000000002</c:v>
                </c:pt>
                <c:pt idx="18">
                  <c:v>2342.7800000000002</c:v>
                </c:pt>
                <c:pt idx="19">
                  <c:v>2390.65</c:v>
                </c:pt>
                <c:pt idx="20">
                  <c:v>2389.31</c:v>
                </c:pt>
                <c:pt idx="21">
                  <c:v>2416.58</c:v>
                </c:pt>
                <c:pt idx="22">
                  <c:v>2381.0100000000002</c:v>
                </c:pt>
                <c:pt idx="23">
                  <c:v>2385.34</c:v>
                </c:pt>
                <c:pt idx="24">
                  <c:v>2385.4499999999998</c:v>
                </c:pt>
                <c:pt idx="25">
                  <c:v>2398.41</c:v>
                </c:pt>
                <c:pt idx="26">
                  <c:v>2411.4699999999998</c:v>
                </c:pt>
                <c:pt idx="27">
                  <c:v>2409.37</c:v>
                </c:pt>
                <c:pt idx="28">
                  <c:v>2439.66</c:v>
                </c:pt>
                <c:pt idx="29">
                  <c:v>2446.96</c:v>
                </c:pt>
                <c:pt idx="30">
                  <c:v>2433.87</c:v>
                </c:pt>
                <c:pt idx="31">
                  <c:v>2432.4299999999998</c:v>
                </c:pt>
                <c:pt idx="32">
                  <c:v>2421.0500000000002</c:v>
                </c:pt>
                <c:pt idx="33">
                  <c:v>2422.5100000000002</c:v>
                </c:pt>
                <c:pt idx="34">
                  <c:v>2444.1799999999998</c:v>
                </c:pt>
                <c:pt idx="35">
                  <c:v>2443.15</c:v>
                </c:pt>
                <c:pt idx="36">
                  <c:v>2456.3200000000002</c:v>
                </c:pt>
                <c:pt idx="37">
                  <c:v>2453.64</c:v>
                </c:pt>
                <c:pt idx="38">
                  <c:v>2452.23</c:v>
                </c:pt>
                <c:pt idx="39">
                  <c:v>2445.0300000000002</c:v>
                </c:pt>
                <c:pt idx="40">
                  <c:v>2455.2600000000002</c:v>
                </c:pt>
                <c:pt idx="41">
                  <c:v>2477.33</c:v>
                </c:pt>
                <c:pt idx="42">
                  <c:v>2675.98</c:v>
                </c:pt>
                <c:pt idx="43">
                  <c:v>2615.0100000000002</c:v>
                </c:pt>
                <c:pt idx="44">
                  <c:v>2581.4499999999998</c:v>
                </c:pt>
                <c:pt idx="45">
                  <c:v>2655.64</c:v>
                </c:pt>
                <c:pt idx="46">
                  <c:v>2680.48</c:v>
                </c:pt>
                <c:pt idx="47">
                  <c:v>2676.94</c:v>
                </c:pt>
                <c:pt idx="48">
                  <c:v>2708.85</c:v>
                </c:pt>
                <c:pt idx="49">
                  <c:v>2623.65</c:v>
                </c:pt>
                <c:pt idx="50">
                  <c:v>2555.19</c:v>
                </c:pt>
                <c:pt idx="51">
                  <c:v>2651.99</c:v>
                </c:pt>
                <c:pt idx="52">
                  <c:v>2717.71</c:v>
                </c:pt>
                <c:pt idx="53">
                  <c:v>2739.49</c:v>
                </c:pt>
                <c:pt idx="54">
                  <c:v>2751.05</c:v>
                </c:pt>
                <c:pt idx="55">
                  <c:v>2805.27</c:v>
                </c:pt>
                <c:pt idx="56">
                  <c:v>2733.36</c:v>
                </c:pt>
                <c:pt idx="57">
                  <c:v>2751.77</c:v>
                </c:pt>
                <c:pt idx="58">
                  <c:v>2759.84</c:v>
                </c:pt>
                <c:pt idx="59">
                  <c:v>2782.03</c:v>
                </c:pt>
                <c:pt idx="60">
                  <c:v>2748.12</c:v>
                </c:pt>
                <c:pt idx="61">
                  <c:v>2732.81</c:v>
                </c:pt>
                <c:pt idx="62">
                  <c:v>2751.16</c:v>
                </c:pt>
                <c:pt idx="63">
                  <c:v>2717.93</c:v>
                </c:pt>
                <c:pt idx="64">
                  <c:v>2719.03</c:v>
                </c:pt>
                <c:pt idx="65">
                  <c:v>2703.23</c:v>
                </c:pt>
                <c:pt idx="66">
                  <c:v>2731.34</c:v>
                </c:pt>
                <c:pt idx="67">
                  <c:v>2753.05</c:v>
                </c:pt>
                <c:pt idx="68">
                  <c:v>2768.02</c:v>
                </c:pt>
                <c:pt idx="69">
                  <c:v>2783.11</c:v>
                </c:pt>
                <c:pt idx="70">
                  <c:v>2830.56</c:v>
                </c:pt>
                <c:pt idx="71">
                  <c:v>2829.26</c:v>
                </c:pt>
                <c:pt idx="72">
                  <c:v>2870.67</c:v>
                </c:pt>
                <c:pt idx="73">
                  <c:v>2868.21</c:v>
                </c:pt>
                <c:pt idx="74">
                  <c:v>2829.9</c:v>
                </c:pt>
                <c:pt idx="75">
                  <c:v>2817.48</c:v>
                </c:pt>
                <c:pt idx="76">
                  <c:v>2807.97</c:v>
                </c:pt>
                <c:pt idx="77">
                  <c:v>2823.45</c:v>
                </c:pt>
                <c:pt idx="78">
                  <c:v>2835.43</c:v>
                </c:pt>
                <c:pt idx="79">
                  <c:v>2876.77</c:v>
                </c:pt>
                <c:pt idx="80">
                  <c:v>2871.64</c:v>
                </c:pt>
                <c:pt idx="81">
                  <c:v>2917.53</c:v>
                </c:pt>
                <c:pt idx="82">
                  <c:v>2899.98</c:v>
                </c:pt>
                <c:pt idx="83">
                  <c:v>2904.92</c:v>
                </c:pt>
                <c:pt idx="84">
                  <c:v>2909.88</c:v>
                </c:pt>
                <c:pt idx="85">
                  <c:v>2932.62</c:v>
                </c:pt>
                <c:pt idx="86">
                  <c:v>2915.03</c:v>
                </c:pt>
                <c:pt idx="87">
                  <c:v>2901.35</c:v>
                </c:pt>
                <c:pt idx="88">
                  <c:v>2959.36</c:v>
                </c:pt>
                <c:pt idx="89">
                  <c:v>2960.65</c:v>
                </c:pt>
                <c:pt idx="90">
                  <c:v>2909.23</c:v>
                </c:pt>
                <c:pt idx="91">
                  <c:v>2914.44</c:v>
                </c:pt>
                <c:pt idx="92">
                  <c:v>2919.65</c:v>
                </c:pt>
                <c:pt idx="93">
                  <c:v>2901.41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BC-435F-8A5F-B884521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601088"/>
        <c:axId val="407601648"/>
      </c:lineChart>
      <c:catAx>
        <c:axId val="40760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07601648"/>
        <c:crosses val="autoZero"/>
        <c:auto val="1"/>
        <c:lblAlgn val="ctr"/>
        <c:lblOffset val="100"/>
        <c:tickLblSkip val="16"/>
        <c:tickMarkSkip val="1"/>
        <c:noMultiLvlLbl val="0"/>
      </c:catAx>
      <c:valAx>
        <c:axId val="407601648"/>
        <c:scaling>
          <c:orientation val="minMax"/>
          <c:min val="18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076010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054" footer="0.4921259850000005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29629629629633E-2"/>
          <c:y val="3.1731251290217942E-2"/>
          <c:w val="0.89605013737317962"/>
          <c:h val="0.91396163260491337"/>
        </c:manualLayout>
      </c:layout>
      <c:lineChart>
        <c:grouping val="standard"/>
        <c:varyColors val="0"/>
        <c:ser>
          <c:idx val="1"/>
          <c:order val="0"/>
          <c:tx>
            <c:v>2014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250"/>
              <c:pt idx="0">
                <c:v>609.91999999999905</c:v>
              </c:pt>
              <c:pt idx="1">
                <c:v>604.49</c:v>
              </c:pt>
              <c:pt idx="2">
                <c:v>606.01</c:v>
              </c:pt>
              <c:pt idx="3">
                <c:v>605.12</c:v>
              </c:pt>
              <c:pt idx="4">
                <c:v>604.23</c:v>
              </c:pt>
              <c:pt idx="5">
                <c:v>597.35</c:v>
              </c:pt>
              <c:pt idx="6">
                <c:v>592.6</c:v>
              </c:pt>
              <c:pt idx="7">
                <c:v>598.86</c:v>
              </c:pt>
              <c:pt idx="8">
                <c:v>596.80999999999904</c:v>
              </c:pt>
              <c:pt idx="9">
                <c:v>586.5</c:v>
              </c:pt>
              <c:pt idx="10">
                <c:v>584.46</c:v>
              </c:pt>
              <c:pt idx="11">
                <c:v>587.36</c:v>
              </c:pt>
              <c:pt idx="12">
                <c:v>592.34</c:v>
              </c:pt>
              <c:pt idx="13">
                <c:v>586.77</c:v>
              </c:pt>
              <c:pt idx="14">
                <c:v>585.9</c:v>
              </c:pt>
              <c:pt idx="15">
                <c:v>585.02</c:v>
              </c:pt>
              <c:pt idx="16">
                <c:v>558.16</c:v>
              </c:pt>
              <c:pt idx="17">
                <c:v>570.74</c:v>
              </c:pt>
              <c:pt idx="18">
                <c:v>560.91</c:v>
              </c:pt>
              <c:pt idx="19">
                <c:v>556.75</c:v>
              </c:pt>
              <c:pt idx="20">
                <c:v>554.80999999999904</c:v>
              </c:pt>
              <c:pt idx="21">
                <c:v>556.4</c:v>
              </c:pt>
              <c:pt idx="22">
                <c:v>557.77</c:v>
              </c:pt>
              <c:pt idx="23">
                <c:v>554.74</c:v>
              </c:pt>
              <c:pt idx="24">
                <c:v>558.30999999999904</c:v>
              </c:pt>
              <c:pt idx="25">
                <c:v>564.13</c:v>
              </c:pt>
              <c:pt idx="26">
                <c:v>566.44000000000005</c:v>
              </c:pt>
              <c:pt idx="27">
                <c:v>575.74</c:v>
              </c:pt>
              <c:pt idx="28">
                <c:v>566.95000000000005</c:v>
              </c:pt>
              <c:pt idx="29">
                <c:v>563.84</c:v>
              </c:pt>
              <c:pt idx="30">
                <c:v>561.87</c:v>
              </c:pt>
              <c:pt idx="31">
                <c:v>569.09</c:v>
              </c:pt>
              <c:pt idx="32">
                <c:v>570.5</c:v>
              </c:pt>
              <c:pt idx="33">
                <c:v>574.17999999999904</c:v>
              </c:pt>
              <c:pt idx="34">
                <c:v>577.89</c:v>
              </c:pt>
              <c:pt idx="35">
                <c:v>577.03</c:v>
              </c:pt>
              <c:pt idx="36">
                <c:v>587.96</c:v>
              </c:pt>
              <c:pt idx="37">
                <c:v>597.62</c:v>
              </c:pt>
              <c:pt idx="38">
                <c:v>599.09</c:v>
              </c:pt>
              <c:pt idx="39">
                <c:v>599.39</c:v>
              </c:pt>
              <c:pt idx="40">
                <c:v>603.25</c:v>
              </c:pt>
              <c:pt idx="41">
                <c:v>617.39</c:v>
              </c:pt>
              <c:pt idx="42">
                <c:v>604.39</c:v>
              </c:pt>
              <c:pt idx="43">
                <c:v>603.48</c:v>
              </c:pt>
              <c:pt idx="44">
                <c:v>600.48</c:v>
              </c:pt>
              <c:pt idx="45">
                <c:v>591.35</c:v>
              </c:pt>
              <c:pt idx="46">
                <c:v>581.22</c:v>
              </c:pt>
              <c:pt idx="47">
                <c:v>574.92999999999904</c:v>
              </c:pt>
              <c:pt idx="48">
                <c:v>579.79</c:v>
              </c:pt>
              <c:pt idx="49">
                <c:v>581.51</c:v>
              </c:pt>
              <c:pt idx="50">
                <c:v>577.24</c:v>
              </c:pt>
              <c:pt idx="51">
                <c:v>575.26</c:v>
              </c:pt>
              <c:pt idx="52">
                <c:v>572.16</c:v>
              </c:pt>
              <c:pt idx="53">
                <c:v>563.52</c:v>
              </c:pt>
              <c:pt idx="54">
                <c:v>574.16</c:v>
              </c:pt>
              <c:pt idx="55">
                <c:v>575.74</c:v>
              </c:pt>
              <c:pt idx="56">
                <c:v>581.74</c:v>
              </c:pt>
              <c:pt idx="57">
                <c:v>591.29999999999905</c:v>
              </c:pt>
              <c:pt idx="58">
                <c:v>597.47</c:v>
              </c:pt>
              <c:pt idx="59">
                <c:v>608.82000000000005</c:v>
              </c:pt>
              <c:pt idx="60">
                <c:v>601.98</c:v>
              </c:pt>
              <c:pt idx="61">
                <c:v>601.11</c:v>
              </c:pt>
              <c:pt idx="62">
                <c:v>600.25</c:v>
              </c:pt>
              <c:pt idx="63">
                <c:v>602.94000000000005</c:v>
              </c:pt>
              <c:pt idx="64">
                <c:v>602.4</c:v>
              </c:pt>
              <c:pt idx="65">
                <c:v>605.09</c:v>
              </c:pt>
              <c:pt idx="66">
                <c:v>607.79999999999905</c:v>
              </c:pt>
              <c:pt idx="67">
                <c:v>613.34</c:v>
              </c:pt>
              <c:pt idx="68">
                <c:v>613.67999999999904</c:v>
              </c:pt>
              <c:pt idx="69">
                <c:v>613.17999999999904</c:v>
              </c:pt>
              <c:pt idx="70">
                <c:v>613.52</c:v>
              </c:pt>
              <c:pt idx="71">
                <c:v>612.63</c:v>
              </c:pt>
              <c:pt idx="72">
                <c:v>615.36</c:v>
              </c:pt>
              <c:pt idx="73">
                <c:v>617.53</c:v>
              </c:pt>
              <c:pt idx="74">
                <c:v>617.87</c:v>
              </c:pt>
              <c:pt idx="75">
                <c:v>623.07000000000005</c:v>
              </c:pt>
              <c:pt idx="76">
                <c:v>627.08000000000004</c:v>
              </c:pt>
              <c:pt idx="77">
                <c:v>631.45000000000005</c:v>
              </c:pt>
              <c:pt idx="78">
                <c:v>633.02</c:v>
              </c:pt>
              <c:pt idx="79">
                <c:v>628.39</c:v>
              </c:pt>
              <c:pt idx="80">
                <c:v>632.6</c:v>
              </c:pt>
              <c:pt idx="81">
                <c:v>639.51</c:v>
              </c:pt>
              <c:pt idx="82">
                <c:v>655.13</c:v>
              </c:pt>
              <c:pt idx="83">
                <c:v>655.47</c:v>
              </c:pt>
              <c:pt idx="84">
                <c:v>670.16</c:v>
              </c:pt>
              <c:pt idx="85">
                <c:v>681.15</c:v>
              </c:pt>
              <c:pt idx="86">
                <c:v>675.77</c:v>
              </c:pt>
              <c:pt idx="87">
                <c:v>673.43</c:v>
              </c:pt>
              <c:pt idx="88">
                <c:v>668.46</c:v>
              </c:pt>
              <c:pt idx="89">
                <c:v>670.09</c:v>
              </c:pt>
              <c:pt idx="90">
                <c:v>685.03</c:v>
              </c:pt>
              <c:pt idx="91">
                <c:v>678.79</c:v>
              </c:pt>
              <c:pt idx="92">
                <c:v>679.05</c:v>
              </c:pt>
              <c:pt idx="93">
                <c:v>682</c:v>
              </c:pt>
              <c:pt idx="94">
                <c:v>686.31</c:v>
              </c:pt>
              <c:pt idx="95">
                <c:v>700.23</c:v>
              </c:pt>
              <c:pt idx="96">
                <c:v>704.87</c:v>
              </c:pt>
              <c:pt idx="97">
                <c:v>700.98</c:v>
              </c:pt>
              <c:pt idx="98">
                <c:v>701.25</c:v>
              </c:pt>
              <c:pt idx="99">
                <c:v>693.29</c:v>
              </c:pt>
              <c:pt idx="100">
                <c:v>701.8</c:v>
              </c:pt>
              <c:pt idx="101">
                <c:v>713.43</c:v>
              </c:pt>
              <c:pt idx="102">
                <c:v>722.18</c:v>
              </c:pt>
              <c:pt idx="103">
                <c:v>705.6</c:v>
              </c:pt>
              <c:pt idx="104">
                <c:v>694.86</c:v>
              </c:pt>
              <c:pt idx="105">
                <c:v>693.76</c:v>
              </c:pt>
              <c:pt idx="106">
                <c:v>690.11</c:v>
              </c:pt>
              <c:pt idx="107">
                <c:v>716.64</c:v>
              </c:pt>
              <c:pt idx="108">
                <c:v>711.3</c:v>
              </c:pt>
              <c:pt idx="109">
                <c:v>707.66</c:v>
              </c:pt>
              <c:pt idx="110">
                <c:v>716.05</c:v>
              </c:pt>
              <c:pt idx="111">
                <c:v>716.51</c:v>
              </c:pt>
              <c:pt idx="112">
                <c:v>729.81</c:v>
              </c:pt>
              <c:pt idx="113">
                <c:v>708.62</c:v>
              </c:pt>
              <c:pt idx="114">
                <c:v>700.65</c:v>
              </c:pt>
              <c:pt idx="115">
                <c:v>704.13</c:v>
              </c:pt>
              <c:pt idx="116">
                <c:v>697.26</c:v>
              </c:pt>
              <c:pt idx="117">
                <c:v>698.89</c:v>
              </c:pt>
              <c:pt idx="118">
                <c:v>706.28</c:v>
              </c:pt>
              <c:pt idx="119">
                <c:v>707.67</c:v>
              </c:pt>
              <c:pt idx="120">
                <c:v>716.74</c:v>
              </c:pt>
              <c:pt idx="121">
                <c:v>702.83</c:v>
              </c:pt>
              <c:pt idx="122">
                <c:v>698.97</c:v>
              </c:pt>
              <c:pt idx="123">
                <c:v>704.72</c:v>
              </c:pt>
              <c:pt idx="124">
                <c:v>698.54</c:v>
              </c:pt>
              <c:pt idx="125">
                <c:v>704.04</c:v>
              </c:pt>
              <c:pt idx="126">
                <c:v>707.57</c:v>
              </c:pt>
              <c:pt idx="127">
                <c:v>710.46</c:v>
              </c:pt>
              <c:pt idx="128">
                <c:v>714.65</c:v>
              </c:pt>
              <c:pt idx="129">
                <c:v>714.91</c:v>
              </c:pt>
              <c:pt idx="130">
                <c:v>711.18</c:v>
              </c:pt>
              <c:pt idx="131">
                <c:v>711.44</c:v>
              </c:pt>
              <c:pt idx="132">
                <c:v>714.45</c:v>
              </c:pt>
              <c:pt idx="133">
                <c:v>710.5</c:v>
              </c:pt>
              <c:pt idx="134">
                <c:v>713.51</c:v>
              </c:pt>
              <c:pt idx="135">
                <c:v>709.68</c:v>
              </c:pt>
              <c:pt idx="136">
                <c:v>733.9</c:v>
              </c:pt>
              <c:pt idx="137">
                <c:v>747.17</c:v>
              </c:pt>
              <c:pt idx="138">
                <c:v>763.4</c:v>
              </c:pt>
              <c:pt idx="139">
                <c:v>750.25</c:v>
              </c:pt>
              <c:pt idx="140">
                <c:v>743.2</c:v>
              </c:pt>
              <c:pt idx="141">
                <c:v>747.78</c:v>
              </c:pt>
              <c:pt idx="142">
                <c:v>742.15</c:v>
              </c:pt>
              <c:pt idx="143">
                <c:v>735.13</c:v>
              </c:pt>
              <c:pt idx="144">
                <c:v>723.92</c:v>
              </c:pt>
              <c:pt idx="145">
                <c:v>715.75</c:v>
              </c:pt>
              <c:pt idx="146">
                <c:v>706.24</c:v>
              </c:pt>
              <c:pt idx="147">
                <c:v>718.94</c:v>
              </c:pt>
              <c:pt idx="148">
                <c:v>705.25</c:v>
              </c:pt>
              <c:pt idx="149">
                <c:v>726.38</c:v>
              </c:pt>
              <c:pt idx="150">
                <c:v>718.9</c:v>
              </c:pt>
              <c:pt idx="151">
                <c:v>727.53</c:v>
              </c:pt>
              <c:pt idx="152">
                <c:v>730.54</c:v>
              </c:pt>
              <c:pt idx="153">
                <c:v>726.46</c:v>
              </c:pt>
              <c:pt idx="154">
                <c:v>711.22</c:v>
              </c:pt>
              <c:pt idx="155">
                <c:v>725.54</c:v>
              </c:pt>
              <c:pt idx="156">
                <c:v>756.11</c:v>
              </c:pt>
              <c:pt idx="157">
                <c:v>769.74</c:v>
              </c:pt>
              <c:pt idx="158">
                <c:v>766.97</c:v>
              </c:pt>
              <c:pt idx="159">
                <c:v>759.78</c:v>
              </c:pt>
              <c:pt idx="160">
                <c:v>749.83</c:v>
              </c:pt>
              <c:pt idx="161">
                <c:v>766.32</c:v>
              </c:pt>
              <c:pt idx="162">
                <c:v>775.58</c:v>
              </c:pt>
              <c:pt idx="163">
                <c:v>784.96</c:v>
              </c:pt>
              <c:pt idx="164">
                <c:v>810.13</c:v>
              </c:pt>
              <c:pt idx="165">
                <c:v>812.08</c:v>
              </c:pt>
              <c:pt idx="166">
                <c:v>818.7</c:v>
              </c:pt>
              <c:pt idx="167">
                <c:v>825.36</c:v>
              </c:pt>
              <c:pt idx="168">
                <c:v>850.2</c:v>
              </c:pt>
              <c:pt idx="169">
                <c:v>842.16</c:v>
              </c:pt>
              <c:pt idx="170">
                <c:v>832.7</c:v>
              </c:pt>
              <c:pt idx="171">
                <c:v>829.69</c:v>
              </c:pt>
              <c:pt idx="172">
                <c:v>810.71</c:v>
              </c:pt>
              <c:pt idx="173">
                <c:v>790.64</c:v>
              </c:pt>
              <c:pt idx="174">
                <c:v>793.97</c:v>
              </c:pt>
              <c:pt idx="175">
                <c:v>797.44</c:v>
              </c:pt>
              <c:pt idx="176">
                <c:v>753.94</c:v>
              </c:pt>
              <c:pt idx="177">
                <c:v>754.22</c:v>
              </c:pt>
              <c:pt idx="178">
                <c:v>769.3</c:v>
              </c:pt>
              <c:pt idx="179">
                <c:v>769.58</c:v>
              </c:pt>
              <c:pt idx="180">
                <c:v>761.14</c:v>
              </c:pt>
              <c:pt idx="181">
                <c:v>765.99</c:v>
              </c:pt>
              <c:pt idx="182">
                <c:v>739.97</c:v>
              </c:pt>
              <c:pt idx="183">
                <c:v>746.02</c:v>
              </c:pt>
              <c:pt idx="184">
                <c:v>757.99</c:v>
              </c:pt>
              <c:pt idx="185">
                <c:v>754.11</c:v>
              </c:pt>
              <c:pt idx="186">
                <c:v>724.32</c:v>
              </c:pt>
              <c:pt idx="187">
                <c:v>705.25</c:v>
              </c:pt>
              <c:pt idx="188">
                <c:v>720.7</c:v>
              </c:pt>
              <c:pt idx="189">
                <c:v>714.05</c:v>
              </c:pt>
              <c:pt idx="190">
                <c:v>722.89</c:v>
              </c:pt>
              <c:pt idx="191">
                <c:v>790.59</c:v>
              </c:pt>
              <c:pt idx="192">
                <c:v>771.18</c:v>
              </c:pt>
              <c:pt idx="193">
                <c:v>790.27</c:v>
              </c:pt>
              <c:pt idx="194">
                <c:v>787.54</c:v>
              </c:pt>
              <c:pt idx="195">
                <c:v>795.84</c:v>
              </c:pt>
              <c:pt idx="196">
                <c:v>818.1</c:v>
              </c:pt>
              <c:pt idx="197">
                <c:v>816.85</c:v>
              </c:pt>
              <c:pt idx="198">
                <c:v>810.83</c:v>
              </c:pt>
              <c:pt idx="199">
                <c:v>772.77</c:v>
              </c:pt>
              <c:pt idx="200">
                <c:v>800.77</c:v>
              </c:pt>
              <c:pt idx="201">
                <c:v>812.02</c:v>
              </c:pt>
              <c:pt idx="202">
                <c:v>754.71</c:v>
              </c:pt>
              <c:pt idx="203">
                <c:v>753.5</c:v>
              </c:pt>
              <c:pt idx="204">
                <c:v>747.98</c:v>
              </c:pt>
              <c:pt idx="205">
                <c:v>735.62</c:v>
              </c:pt>
              <c:pt idx="206">
                <c:v>758.98</c:v>
              </c:pt>
              <c:pt idx="207">
                <c:v>726.32</c:v>
              </c:pt>
              <c:pt idx="208">
                <c:v>750.82</c:v>
              </c:pt>
              <c:pt idx="209">
                <c:v>752.56</c:v>
              </c:pt>
              <c:pt idx="210">
                <c:v>742.99</c:v>
              </c:pt>
              <c:pt idx="211">
                <c:v>757.75</c:v>
              </c:pt>
              <c:pt idx="212">
                <c:v>745</c:v>
              </c:pt>
              <c:pt idx="213">
                <c:v>729.67</c:v>
              </c:pt>
              <c:pt idx="214">
                <c:v>744.14</c:v>
              </c:pt>
              <c:pt idx="215">
                <c:v>724.5</c:v>
              </c:pt>
              <c:pt idx="216">
                <c:v>719.22</c:v>
              </c:pt>
              <c:pt idx="217">
                <c:v>727.84</c:v>
              </c:pt>
              <c:pt idx="218">
                <c:v>717</c:v>
              </c:pt>
              <c:pt idx="219">
                <c:v>709.05</c:v>
              </c:pt>
              <c:pt idx="220">
                <c:v>697.46</c:v>
              </c:pt>
              <c:pt idx="221">
                <c:v>701.8</c:v>
              </c:pt>
              <c:pt idx="222">
                <c:v>702.11</c:v>
              </c:pt>
              <c:pt idx="223">
                <c:v>710.88</c:v>
              </c:pt>
              <c:pt idx="224">
                <c:v>735.75</c:v>
              </c:pt>
              <c:pt idx="225">
                <c:v>736.31</c:v>
              </c:pt>
              <c:pt idx="226">
                <c:v>778.86</c:v>
              </c:pt>
              <c:pt idx="227">
                <c:v>780.68</c:v>
              </c:pt>
              <c:pt idx="228">
                <c:v>787.03</c:v>
              </c:pt>
              <c:pt idx="229">
                <c:v>796.5</c:v>
              </c:pt>
              <c:pt idx="230">
                <c:v>800.17</c:v>
              </c:pt>
              <c:pt idx="231">
                <c:v>792.82</c:v>
              </c:pt>
              <c:pt idx="232">
                <c:v>770.58</c:v>
              </c:pt>
              <c:pt idx="233">
                <c:v>747.57</c:v>
              </c:pt>
              <c:pt idx="234">
                <c:v>756.53</c:v>
              </c:pt>
              <c:pt idx="235">
                <c:v>754.09</c:v>
              </c:pt>
              <c:pt idx="236">
                <c:v>763.14</c:v>
              </c:pt>
              <c:pt idx="237">
                <c:v>757.6</c:v>
              </c:pt>
              <c:pt idx="238">
                <c:v>746.37</c:v>
              </c:pt>
              <c:pt idx="239">
                <c:v>733.91</c:v>
              </c:pt>
              <c:pt idx="240">
                <c:v>720.54</c:v>
              </c:pt>
              <c:pt idx="241">
                <c:v>714.04</c:v>
              </c:pt>
              <c:pt idx="242">
                <c:v>702.22</c:v>
              </c:pt>
              <c:pt idx="243">
                <c:v>703.91</c:v>
              </c:pt>
              <c:pt idx="244">
                <c:v>706.96</c:v>
              </c:pt>
              <c:pt idx="245">
                <c:v>717.2</c:v>
              </c:pt>
              <c:pt idx="246">
                <c:v>723.06</c:v>
              </c:pt>
              <c:pt idx="247">
                <c:v>732.3</c:v>
              </c:pt>
              <c:pt idx="248">
                <c:v>730.91</c:v>
              </c:pt>
              <c:pt idx="249">
                <c:v>731.64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CA8-4ADA-98FD-D86E2D288304}"/>
            </c:ext>
          </c:extLst>
        </c:ser>
        <c:ser>
          <c:idx val="3"/>
          <c:order val="1"/>
          <c:tx>
            <c:v>2015</c:v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250"/>
              <c:pt idx="0">
                <c:v>740.68</c:v>
              </c:pt>
              <c:pt idx="1">
                <c:v>741.05</c:v>
              </c:pt>
              <c:pt idx="2">
                <c:v>745.67</c:v>
              </c:pt>
              <c:pt idx="3">
                <c:v>758.97</c:v>
              </c:pt>
              <c:pt idx="4">
                <c:v>756.44</c:v>
              </c:pt>
              <c:pt idx="5">
                <c:v>758.58</c:v>
              </c:pt>
              <c:pt idx="6">
                <c:v>772.1</c:v>
              </c:pt>
              <c:pt idx="7">
                <c:v>762.22</c:v>
              </c:pt>
              <c:pt idx="8">
                <c:v>765.5</c:v>
              </c:pt>
              <c:pt idx="9">
                <c:v>765.96</c:v>
              </c:pt>
              <c:pt idx="10">
                <c:v>768.45</c:v>
              </c:pt>
              <c:pt idx="11">
                <c:v>776.28</c:v>
              </c:pt>
              <c:pt idx="12">
                <c:v>770.84</c:v>
              </c:pt>
              <c:pt idx="13">
                <c:v>786.16</c:v>
              </c:pt>
              <c:pt idx="14">
                <c:v>788.13</c:v>
              </c:pt>
              <c:pt idx="15">
                <c:v>778.7</c:v>
              </c:pt>
              <c:pt idx="16">
                <c:v>794.48</c:v>
              </c:pt>
              <c:pt idx="17">
                <c:v>788.93</c:v>
              </c:pt>
              <c:pt idx="18">
                <c:v>787.92</c:v>
              </c:pt>
              <c:pt idx="19">
                <c:v>785.41</c:v>
              </c:pt>
              <c:pt idx="20">
                <c:v>789.54</c:v>
              </c:pt>
              <c:pt idx="21">
                <c:v>778.08</c:v>
              </c:pt>
              <c:pt idx="22">
                <c:v>766.8</c:v>
              </c:pt>
              <c:pt idx="23">
                <c:v>767.29</c:v>
              </c:pt>
              <c:pt idx="24">
                <c:v>756.18</c:v>
              </c:pt>
              <c:pt idx="25">
                <c:v>750.11</c:v>
              </c:pt>
              <c:pt idx="26">
                <c:v>735.08</c:v>
              </c:pt>
              <c:pt idx="27">
                <c:v>736.94</c:v>
              </c:pt>
              <c:pt idx="28">
                <c:v>736.02</c:v>
              </c:pt>
              <c:pt idx="29">
                <c:v>726.78</c:v>
              </c:pt>
              <c:pt idx="30">
                <c:v>738.07</c:v>
              </c:pt>
              <c:pt idx="31">
                <c:v>737.12</c:v>
              </c:pt>
              <c:pt idx="32">
                <c:v>733.39</c:v>
              </c:pt>
              <c:pt idx="33">
                <c:v>738.56</c:v>
              </c:pt>
              <c:pt idx="34">
                <c:v>740.41</c:v>
              </c:pt>
              <c:pt idx="35">
                <c:v>742.27</c:v>
              </c:pt>
              <c:pt idx="36">
                <c:v>735.86</c:v>
              </c:pt>
              <c:pt idx="37">
                <c:v>744.74</c:v>
              </c:pt>
              <c:pt idx="38">
                <c:v>747.19</c:v>
              </c:pt>
              <c:pt idx="39">
                <c:v>783.93</c:v>
              </c:pt>
              <c:pt idx="40">
                <c:v>760.98</c:v>
              </c:pt>
              <c:pt idx="41">
                <c:v>745.77</c:v>
              </c:pt>
              <c:pt idx="42">
                <c:v>750.48</c:v>
              </c:pt>
              <c:pt idx="43">
                <c:v>742.46</c:v>
              </c:pt>
              <c:pt idx="44">
                <c:v>726.31</c:v>
              </c:pt>
              <c:pt idx="45">
                <c:v>724.06</c:v>
              </c:pt>
              <c:pt idx="46">
                <c:v>725.93</c:v>
              </c:pt>
              <c:pt idx="47">
                <c:v>733.31</c:v>
              </c:pt>
              <c:pt idx="48">
                <c:v>712.63</c:v>
              </c:pt>
              <c:pt idx="49">
                <c:v>728.06</c:v>
              </c:pt>
              <c:pt idx="50">
                <c:v>727.2</c:v>
              </c:pt>
              <c:pt idx="51">
                <c:v>744.36</c:v>
              </c:pt>
              <c:pt idx="52">
                <c:v>744.88</c:v>
              </c:pt>
              <c:pt idx="53">
                <c:v>723.89</c:v>
              </c:pt>
              <c:pt idx="54">
                <c:v>731.29</c:v>
              </c:pt>
              <c:pt idx="55">
                <c:v>735.95</c:v>
              </c:pt>
              <c:pt idx="56">
                <c:v>735.08</c:v>
              </c:pt>
              <c:pt idx="57">
                <c:v>735.6</c:v>
              </c:pt>
              <c:pt idx="58">
                <c:v>736.78</c:v>
              </c:pt>
              <c:pt idx="59">
                <c:v>733.14</c:v>
              </c:pt>
              <c:pt idx="60">
                <c:v>737.81</c:v>
              </c:pt>
              <c:pt idx="61">
                <c:v>749.53</c:v>
              </c:pt>
              <c:pt idx="62">
                <c:v>765.36</c:v>
              </c:pt>
              <c:pt idx="63">
                <c:v>763.01</c:v>
              </c:pt>
              <c:pt idx="64">
                <c:v>767.86</c:v>
              </c:pt>
              <c:pt idx="65">
                <c:v>766.4</c:v>
              </c:pt>
              <c:pt idx="66">
                <c:v>788.9</c:v>
              </c:pt>
              <c:pt idx="67">
                <c:v>785.63</c:v>
              </c:pt>
              <c:pt idx="68">
                <c:v>792.1</c:v>
              </c:pt>
              <c:pt idx="69">
                <c:v>794.12</c:v>
              </c:pt>
              <c:pt idx="70">
                <c:v>811.13</c:v>
              </c:pt>
              <c:pt idx="71">
                <c:v>817.64</c:v>
              </c:pt>
              <c:pt idx="72">
                <c:v>816.82</c:v>
              </c:pt>
              <c:pt idx="73">
                <c:v>809.85</c:v>
              </c:pt>
              <c:pt idx="74">
                <c:v>802.64</c:v>
              </c:pt>
              <c:pt idx="75">
                <c:v>806.06</c:v>
              </c:pt>
              <c:pt idx="76">
                <c:v>800.79</c:v>
              </c:pt>
              <c:pt idx="77">
                <c:v>799.67</c:v>
              </c:pt>
              <c:pt idx="78">
                <c:v>810.67</c:v>
              </c:pt>
              <c:pt idx="79">
                <c:v>808.01</c:v>
              </c:pt>
              <c:pt idx="80">
                <c:v>816.64</c:v>
              </c:pt>
              <c:pt idx="81">
                <c:v>806.34</c:v>
              </c:pt>
              <c:pt idx="82">
                <c:v>805.21</c:v>
              </c:pt>
              <c:pt idx="83">
                <c:v>805.6</c:v>
              </c:pt>
              <c:pt idx="84">
                <c:v>807.5</c:v>
              </c:pt>
              <c:pt idx="85">
                <c:v>811.12</c:v>
              </c:pt>
              <c:pt idx="86">
                <c:v>826.91</c:v>
              </c:pt>
              <c:pt idx="87">
                <c:v>819.55</c:v>
              </c:pt>
              <c:pt idx="88">
                <c:v>815.32</c:v>
              </c:pt>
              <c:pt idx="89">
                <c:v>818.78</c:v>
              </c:pt>
              <c:pt idx="90">
                <c:v>846.01</c:v>
              </c:pt>
              <c:pt idx="91">
                <c:v>854.35</c:v>
              </c:pt>
              <c:pt idx="92">
                <c:v>843.51</c:v>
              </c:pt>
              <c:pt idx="93">
                <c:v>842.26</c:v>
              </c:pt>
              <c:pt idx="94">
                <c:v>863.45</c:v>
              </c:pt>
              <c:pt idx="95">
                <c:v>865.72</c:v>
              </c:pt>
              <c:pt idx="96">
                <c:v>871.03</c:v>
              </c:pt>
              <c:pt idx="97">
                <c:v>858.37</c:v>
              </c:pt>
              <c:pt idx="98">
                <c:v>852.28</c:v>
              </c:pt>
              <c:pt idx="99">
                <c:v>841.49</c:v>
              </c:pt>
              <c:pt idx="100">
                <c:v>853.28</c:v>
              </c:pt>
              <c:pt idx="101">
                <c:v>845.65</c:v>
              </c:pt>
              <c:pt idx="102">
                <c:v>844.41</c:v>
              </c:pt>
              <c:pt idx="103">
                <c:v>838.59</c:v>
              </c:pt>
              <c:pt idx="104">
                <c:v>839.23</c:v>
              </c:pt>
              <c:pt idx="105">
                <c:v>834.87</c:v>
              </c:pt>
              <c:pt idx="106">
                <c:v>846.24</c:v>
              </c:pt>
              <c:pt idx="107">
                <c:v>849.5</c:v>
              </c:pt>
              <c:pt idx="108">
                <c:v>840.39</c:v>
              </c:pt>
              <c:pt idx="109">
                <c:v>841.18</c:v>
              </c:pt>
              <c:pt idx="110">
                <c:v>847.88</c:v>
              </c:pt>
              <c:pt idx="111">
                <c:v>838.78</c:v>
              </c:pt>
              <c:pt idx="112">
                <c:v>842.29</c:v>
              </c:pt>
              <c:pt idx="113">
                <c:v>847.41</c:v>
              </c:pt>
              <c:pt idx="114">
                <c:v>844.96</c:v>
              </c:pt>
              <c:pt idx="115">
                <c:v>847.3</c:v>
              </c:pt>
              <c:pt idx="116">
                <c:v>849.3</c:v>
              </c:pt>
              <c:pt idx="117">
                <c:v>848.14</c:v>
              </c:pt>
              <c:pt idx="118">
                <c:v>848.55</c:v>
              </c:pt>
              <c:pt idx="119">
                <c:v>833.7</c:v>
              </c:pt>
              <c:pt idx="120">
                <c:v>837.23</c:v>
              </c:pt>
              <c:pt idx="121">
                <c:v>826.78</c:v>
              </c:pt>
              <c:pt idx="122">
                <c:v>824.11</c:v>
              </c:pt>
              <c:pt idx="123">
                <c:v>819.92</c:v>
              </c:pt>
              <c:pt idx="124">
                <c:v>823.84</c:v>
              </c:pt>
              <c:pt idx="125">
                <c:v>822.71</c:v>
              </c:pt>
              <c:pt idx="126">
                <c:v>815.49</c:v>
              </c:pt>
              <c:pt idx="127">
                <c:v>810.19</c:v>
              </c:pt>
              <c:pt idx="128">
                <c:v>802.69</c:v>
              </c:pt>
              <c:pt idx="129">
                <c:v>803.51</c:v>
              </c:pt>
              <c:pt idx="130">
                <c:v>800.93</c:v>
              </c:pt>
              <c:pt idx="131">
                <c:v>798.36</c:v>
              </c:pt>
              <c:pt idx="132">
                <c:v>795.73</c:v>
              </c:pt>
              <c:pt idx="133">
                <c:v>799.02</c:v>
              </c:pt>
              <c:pt idx="134">
                <c:v>801.1</c:v>
              </c:pt>
              <c:pt idx="135">
                <c:v>796.97</c:v>
              </c:pt>
              <c:pt idx="136">
                <c:v>800.27</c:v>
              </c:pt>
              <c:pt idx="137">
                <c:v>808.06</c:v>
              </c:pt>
              <c:pt idx="138">
                <c:v>779.13</c:v>
              </c:pt>
              <c:pt idx="139">
                <c:v>752.82</c:v>
              </c:pt>
              <c:pt idx="140">
                <c:v>758.75</c:v>
              </c:pt>
              <c:pt idx="141">
                <c:v>761.9</c:v>
              </c:pt>
              <c:pt idx="142">
                <c:v>762.24</c:v>
              </c:pt>
              <c:pt idx="143">
                <c:v>779.7</c:v>
              </c:pt>
              <c:pt idx="144">
                <c:v>761.81</c:v>
              </c:pt>
              <c:pt idx="145">
                <c:v>764.97</c:v>
              </c:pt>
              <c:pt idx="146">
                <c:v>749.92</c:v>
              </c:pt>
              <c:pt idx="147">
                <c:v>755.81</c:v>
              </c:pt>
              <c:pt idx="148">
                <c:v>742.32</c:v>
              </c:pt>
              <c:pt idx="149">
                <c:v>721.48</c:v>
              </c:pt>
              <c:pt idx="150">
                <c:v>713.89</c:v>
              </c:pt>
              <c:pt idx="151">
                <c:v>722.15</c:v>
              </c:pt>
              <c:pt idx="152">
                <c:v>723.81</c:v>
              </c:pt>
              <c:pt idx="153">
                <c:v>733.54</c:v>
              </c:pt>
              <c:pt idx="154">
                <c:v>735.37</c:v>
              </c:pt>
              <c:pt idx="155">
                <c:v>738.34</c:v>
              </c:pt>
              <c:pt idx="156">
                <c:v>744.07</c:v>
              </c:pt>
              <c:pt idx="157">
                <c:v>752.6</c:v>
              </c:pt>
              <c:pt idx="158">
                <c:v>743.22</c:v>
              </c:pt>
              <c:pt idx="159">
                <c:v>728.73</c:v>
              </c:pt>
              <c:pt idx="160">
                <c:v>696.15</c:v>
              </c:pt>
              <c:pt idx="161">
                <c:v>698.95</c:v>
              </c:pt>
              <c:pt idx="162">
                <c:v>699.2</c:v>
              </c:pt>
              <c:pt idx="163">
                <c:v>705.88</c:v>
              </c:pt>
              <c:pt idx="164">
                <c:v>699.78</c:v>
              </c:pt>
              <c:pt idx="165">
                <c:v>700.02</c:v>
              </c:pt>
              <c:pt idx="166">
                <c:v>692.62</c:v>
              </c:pt>
              <c:pt idx="167">
                <c:v>672.87</c:v>
              </c:pt>
              <c:pt idx="168">
                <c:v>651.35</c:v>
              </c:pt>
              <c:pt idx="169">
                <c:v>658.9</c:v>
              </c:pt>
              <c:pt idx="170">
                <c:v>653.16</c:v>
              </c:pt>
              <c:pt idx="171">
                <c:v>649.83000000000004</c:v>
              </c:pt>
              <c:pt idx="172">
                <c:v>642.94000000000005</c:v>
              </c:pt>
              <c:pt idx="173">
                <c:v>646.79</c:v>
              </c:pt>
              <c:pt idx="174">
                <c:v>652.94000000000005</c:v>
              </c:pt>
              <c:pt idx="175">
                <c:v>671.33</c:v>
              </c:pt>
              <c:pt idx="176">
                <c:v>672.85</c:v>
              </c:pt>
              <c:pt idx="177">
                <c:v>669.46</c:v>
              </c:pt>
              <c:pt idx="178">
                <c:v>678.55</c:v>
              </c:pt>
              <c:pt idx="179">
                <c:v>658.13</c:v>
              </c:pt>
              <c:pt idx="180">
                <c:v>641.86</c:v>
              </c:pt>
              <c:pt idx="181">
                <c:v>641.11</c:v>
              </c:pt>
              <c:pt idx="182">
                <c:v>620.78</c:v>
              </c:pt>
              <c:pt idx="183">
                <c:v>716.06</c:v>
              </c:pt>
              <c:pt idx="184">
                <c:v>699.58</c:v>
              </c:pt>
              <c:pt idx="185">
                <c:v>651.91</c:v>
              </c:pt>
              <c:pt idx="186">
                <c:v>681.32</c:v>
              </c:pt>
              <c:pt idx="187">
                <c:v>671.77</c:v>
              </c:pt>
              <c:pt idx="188">
                <c:v>673.53</c:v>
              </c:pt>
              <c:pt idx="189">
                <c:v>691.22</c:v>
              </c:pt>
              <c:pt idx="190">
                <c:v>686.51</c:v>
              </c:pt>
              <c:pt idx="191">
                <c:v>692</c:v>
              </c:pt>
              <c:pt idx="192">
                <c:v>676.13</c:v>
              </c:pt>
              <c:pt idx="193">
                <c:v>684.23</c:v>
              </c:pt>
              <c:pt idx="194">
                <c:v>672.22</c:v>
              </c:pt>
              <c:pt idx="195">
                <c:v>656.85</c:v>
              </c:pt>
              <c:pt idx="196">
                <c:v>668.01</c:v>
              </c:pt>
              <c:pt idx="197">
                <c:v>669.89</c:v>
              </c:pt>
              <c:pt idx="198">
                <c:v>666.6</c:v>
              </c:pt>
              <c:pt idx="199">
                <c:v>663.33</c:v>
              </c:pt>
              <c:pt idx="200">
                <c:v>668.5</c:v>
              </c:pt>
              <c:pt idx="201">
                <c:v>670.15</c:v>
              </c:pt>
              <c:pt idx="202">
                <c:v>681.88</c:v>
              </c:pt>
              <c:pt idx="203">
                <c:v>679.78</c:v>
              </c:pt>
              <c:pt idx="204">
                <c:v>692.59</c:v>
              </c:pt>
              <c:pt idx="205">
                <c:v>701.82</c:v>
              </c:pt>
              <c:pt idx="206">
                <c:v>704.74</c:v>
              </c:pt>
              <c:pt idx="207">
                <c:v>698</c:v>
              </c:pt>
              <c:pt idx="208">
                <c:v>702.18</c:v>
              </c:pt>
              <c:pt idx="209">
                <c:v>725.89</c:v>
              </c:pt>
              <c:pt idx="210">
                <c:v>742.28</c:v>
              </c:pt>
              <c:pt idx="211">
                <c:v>740.58</c:v>
              </c:pt>
              <c:pt idx="212">
                <c:v>732.93</c:v>
              </c:pt>
              <c:pt idx="213">
                <c:v>737.33</c:v>
              </c:pt>
              <c:pt idx="214">
                <c:v>744.46</c:v>
              </c:pt>
              <c:pt idx="215">
                <c:v>748.92</c:v>
              </c:pt>
              <c:pt idx="216">
                <c:v>755.14</c:v>
              </c:pt>
              <c:pt idx="217">
                <c:v>754.13</c:v>
              </c:pt>
              <c:pt idx="218">
                <c:v>755.87</c:v>
              </c:pt>
              <c:pt idx="219">
                <c:v>754.86</c:v>
              </c:pt>
              <c:pt idx="220">
                <c:v>753.17</c:v>
              </c:pt>
              <c:pt idx="221">
                <c:v>759.14</c:v>
              </c:pt>
              <c:pt idx="222">
                <c:v>759.56</c:v>
              </c:pt>
              <c:pt idx="223">
                <c:v>758.6</c:v>
              </c:pt>
              <c:pt idx="224">
                <c:v>738.66</c:v>
              </c:pt>
              <c:pt idx="225">
                <c:v>728.45</c:v>
              </c:pt>
              <c:pt idx="226">
                <c:v>727.97</c:v>
              </c:pt>
              <c:pt idx="227">
                <c:v>715.33</c:v>
              </c:pt>
              <c:pt idx="228">
                <c:v>713.15</c:v>
              </c:pt>
              <c:pt idx="229">
                <c:v>718.74</c:v>
              </c:pt>
              <c:pt idx="230">
                <c:v>726.99</c:v>
              </c:pt>
              <c:pt idx="231">
                <c:v>718.68</c:v>
              </c:pt>
              <c:pt idx="232">
                <c:v>717.79</c:v>
              </c:pt>
              <c:pt idx="233">
                <c:v>716.91</c:v>
              </c:pt>
              <c:pt idx="234">
                <c:v>714.15</c:v>
              </c:pt>
              <c:pt idx="235">
                <c:v>713.3</c:v>
              </c:pt>
              <c:pt idx="236">
                <c:v>707.8</c:v>
              </c:pt>
              <c:pt idx="237">
                <c:v>703.15</c:v>
              </c:pt>
              <c:pt idx="238">
                <c:v>694.75</c:v>
              </c:pt>
              <c:pt idx="239">
                <c:v>677.87</c:v>
              </c:pt>
              <c:pt idx="240">
                <c:v>683.16</c:v>
              </c:pt>
              <c:pt idx="241">
                <c:v>681.52</c:v>
              </c:pt>
              <c:pt idx="242">
                <c:v>683.27</c:v>
              </c:pt>
              <c:pt idx="243">
                <c:v>686.15</c:v>
              </c:pt>
              <c:pt idx="244">
                <c:v>693.87</c:v>
              </c:pt>
              <c:pt idx="245">
                <c:v>696.37</c:v>
              </c:pt>
              <c:pt idx="246">
                <c:v>696.8</c:v>
              </c:pt>
              <c:pt idx="247">
                <c:v>702.25</c:v>
              </c:pt>
              <c:pt idx="248">
                <c:v>702.97</c:v>
              </c:pt>
              <c:pt idx="249">
                <c:v>697.94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CA8-4ADA-98FD-D86E2D288304}"/>
            </c:ext>
          </c:extLst>
        </c:ser>
        <c:ser>
          <c:idx val="0"/>
          <c:order val="2"/>
          <c:tx>
            <c:v>2016</c:v>
          </c:tx>
          <c:marker>
            <c:symbol val="none"/>
          </c:marker>
          <c:dLbls>
            <c:dLbl>
              <c:idx val="78"/>
              <c:layout>
                <c:manualLayout>
                  <c:x val="1.9138755980861167E-2"/>
                  <c:y val="4.84848484848484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A8-4ADA-98FD-D86E2D288304}"/>
                </c:ext>
              </c:extLst>
            </c:dLbl>
            <c:dLbl>
              <c:idx val="89"/>
              <c:layout>
                <c:manualLayout>
                  <c:x val="2.9771398192450824E-2"/>
                  <c:y val="-8.7272727272727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A8-4ADA-98FD-D86E2D288304}"/>
                </c:ext>
              </c:extLst>
            </c:dLbl>
            <c:dLbl>
              <c:idx val="136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A8-4ADA-98FD-D86E2D28830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borderCallout1">
                    <a:avLst/>
                  </a:prstGeom>
                </c15:spPr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A8-4ADA-98FD-D86E2D28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605008"/>
        <c:axId val="407605568"/>
      </c:lineChart>
      <c:dateAx>
        <c:axId val="407605008"/>
        <c:scaling>
          <c:orientation val="minMax"/>
        </c:scaling>
        <c:delete val="1"/>
        <c:axPos val="b"/>
        <c:majorTickMark val="out"/>
        <c:minorTickMark val="none"/>
        <c:tickLblPos val="nextTo"/>
        <c:crossAx val="407605568"/>
        <c:crosses val="autoZero"/>
        <c:auto val="0"/>
        <c:lblOffset val="100"/>
        <c:baseTimeUnit val="days"/>
      </c:dateAx>
      <c:valAx>
        <c:axId val="407605568"/>
        <c:scaling>
          <c:orientation val="minMax"/>
          <c:min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076050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093" footer="0.4921259850000009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Gráficos!$C$60</c:f>
              <c:strCache>
                <c:ptCount val="1"/>
                <c:pt idx="0">
                  <c:v>atual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Gráficos!$D$59:$J$59</c:f>
              <c:numCache>
                <c:formatCode>m/d/yyyy</c:formatCode>
                <c:ptCount val="7"/>
                <c:pt idx="0">
                  <c:v>42870</c:v>
                </c:pt>
                <c:pt idx="1">
                  <c:v>44058</c:v>
                </c:pt>
                <c:pt idx="2">
                  <c:v>45519</c:v>
                </c:pt>
                <c:pt idx="3">
                  <c:v>49444</c:v>
                </c:pt>
                <c:pt idx="4">
                  <c:v>53097</c:v>
                </c:pt>
                <c:pt idx="5">
                  <c:v>55015</c:v>
                </c:pt>
              </c:numCache>
            </c:numRef>
          </c:cat>
          <c:val>
            <c:numRef>
              <c:f>Gráficos!$D$60:$J$60</c:f>
              <c:numCache>
                <c:formatCode>0.00%</c:formatCode>
                <c:ptCount val="7"/>
                <c:pt idx="0">
                  <c:v>6.0700000000000004E-2</c:v>
                </c:pt>
                <c:pt idx="1">
                  <c:v>5.8299999999999998E-2</c:v>
                </c:pt>
                <c:pt idx="2">
                  <c:v>5.7500000000000002E-2</c:v>
                </c:pt>
                <c:pt idx="3">
                  <c:v>5.8700000000000002E-2</c:v>
                </c:pt>
                <c:pt idx="4">
                  <c:v>5.96E-2</c:v>
                </c:pt>
                <c:pt idx="5">
                  <c:v>5.9200000000000003E-2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BED-4F26-91C3-35C663CD1B8E}"/>
            </c:ext>
          </c:extLst>
        </c:ser>
        <c:ser>
          <c:idx val="1"/>
          <c:order val="1"/>
          <c:tx>
            <c:strRef>
              <c:f>Gráficos!$C$61</c:f>
              <c:strCache>
                <c:ptCount val="1"/>
                <c:pt idx="0">
                  <c:v>há 1 mês</c:v>
                </c:pt>
              </c:strCache>
            </c:strRef>
          </c:tx>
          <c:spPr>
            <a:ln w="2222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Gráficos!$D$59:$J$59</c:f>
              <c:numCache>
                <c:formatCode>m/d/yyyy</c:formatCode>
                <c:ptCount val="7"/>
                <c:pt idx="0">
                  <c:v>42870</c:v>
                </c:pt>
                <c:pt idx="1">
                  <c:v>44058</c:v>
                </c:pt>
                <c:pt idx="2">
                  <c:v>45519</c:v>
                </c:pt>
                <c:pt idx="3">
                  <c:v>49444</c:v>
                </c:pt>
                <c:pt idx="4">
                  <c:v>53097</c:v>
                </c:pt>
                <c:pt idx="5">
                  <c:v>55015</c:v>
                </c:pt>
              </c:numCache>
            </c:numRef>
          </c:cat>
          <c:val>
            <c:numRef>
              <c:f>Gráficos!$D$61:$J$61</c:f>
              <c:numCache>
                <c:formatCode>0.00%</c:formatCode>
                <c:ptCount val="7"/>
                <c:pt idx="0">
                  <c:v>6.0700000000000004E-2</c:v>
                </c:pt>
                <c:pt idx="1">
                  <c:v>5.8299999999999998E-2</c:v>
                </c:pt>
                <c:pt idx="2">
                  <c:v>5.7500000000000002E-2</c:v>
                </c:pt>
                <c:pt idx="3">
                  <c:v>5.8700000000000002E-2</c:v>
                </c:pt>
                <c:pt idx="4">
                  <c:v>5.96E-2</c:v>
                </c:pt>
                <c:pt idx="5">
                  <c:v>5.9200000000000003E-2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BED-4F26-91C3-35C663CD1B8E}"/>
            </c:ext>
          </c:extLst>
        </c:ser>
        <c:ser>
          <c:idx val="2"/>
          <c:order val="2"/>
          <c:tx>
            <c:strRef>
              <c:f>Gráficos!$C$62</c:f>
              <c:strCache>
                <c:ptCount val="1"/>
                <c:pt idx="0">
                  <c:v>há 4 meses</c:v>
                </c:pt>
              </c:strCache>
            </c:strRef>
          </c:tx>
          <c:spPr>
            <a:ln w="1905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Gráficos!$D$59:$J$59</c:f>
              <c:numCache>
                <c:formatCode>m/d/yyyy</c:formatCode>
                <c:ptCount val="7"/>
                <c:pt idx="0">
                  <c:v>42870</c:v>
                </c:pt>
                <c:pt idx="1">
                  <c:v>44058</c:v>
                </c:pt>
                <c:pt idx="2">
                  <c:v>45519</c:v>
                </c:pt>
                <c:pt idx="3">
                  <c:v>49444</c:v>
                </c:pt>
                <c:pt idx="4">
                  <c:v>53097</c:v>
                </c:pt>
                <c:pt idx="5">
                  <c:v>55015</c:v>
                </c:pt>
              </c:numCache>
            </c:numRef>
          </c:cat>
          <c:val>
            <c:numRef>
              <c:f>Gráficos!$D$62:$J$62</c:f>
              <c:numCache>
                <c:formatCode>0.00%</c:formatCode>
                <c:ptCount val="7"/>
                <c:pt idx="0">
                  <c:v>6.0700000000000004E-2</c:v>
                </c:pt>
                <c:pt idx="1">
                  <c:v>5.8299999999999998E-2</c:v>
                </c:pt>
                <c:pt idx="2">
                  <c:v>5.7500000000000002E-2</c:v>
                </c:pt>
                <c:pt idx="3">
                  <c:v>5.8700000000000002E-2</c:v>
                </c:pt>
                <c:pt idx="4">
                  <c:v>5.96E-2</c:v>
                </c:pt>
                <c:pt idx="5">
                  <c:v>5.9200000000000003E-2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BED-4F26-91C3-35C663CD1B8E}"/>
            </c:ext>
          </c:extLst>
        </c:ser>
        <c:ser>
          <c:idx val="3"/>
          <c:order val="3"/>
          <c:tx>
            <c:strRef>
              <c:f>Gráficos!$C$63</c:f>
              <c:strCache>
                <c:ptCount val="1"/>
                <c:pt idx="0">
                  <c:v>há 12 meses</c:v>
                </c:pt>
              </c:strCache>
            </c:strRef>
          </c:tx>
          <c:spPr>
            <a:ln w="15875"/>
          </c:spPr>
          <c:marker>
            <c:symbol val="none"/>
          </c:marker>
          <c:cat>
            <c:numRef>
              <c:f>Gráficos!$D$59:$J$59</c:f>
              <c:numCache>
                <c:formatCode>m/d/yyyy</c:formatCode>
                <c:ptCount val="7"/>
                <c:pt idx="0">
                  <c:v>42870</c:v>
                </c:pt>
                <c:pt idx="1">
                  <c:v>44058</c:v>
                </c:pt>
                <c:pt idx="2">
                  <c:v>45519</c:v>
                </c:pt>
                <c:pt idx="3">
                  <c:v>49444</c:v>
                </c:pt>
                <c:pt idx="4">
                  <c:v>53097</c:v>
                </c:pt>
                <c:pt idx="5">
                  <c:v>55015</c:v>
                </c:pt>
              </c:numCache>
            </c:numRef>
          </c:cat>
          <c:val>
            <c:numRef>
              <c:f>Gráficos!$D$63:$J$63</c:f>
              <c:numCache>
                <c:formatCode>0.00%</c:formatCode>
                <c:ptCount val="7"/>
                <c:pt idx="0">
                  <c:v>7.4200000000000002E-2</c:v>
                </c:pt>
                <c:pt idx="1">
                  <c:v>7.8E-2</c:v>
                </c:pt>
                <c:pt idx="2">
                  <c:v>7.7699999999999991E-2</c:v>
                </c:pt>
                <c:pt idx="3">
                  <c:v>7.6600000000000001E-2</c:v>
                </c:pt>
                <c:pt idx="4">
                  <c:v>7.5999999999999998E-2</c:v>
                </c:pt>
                <c:pt idx="5">
                  <c:v>7.5800000000000006E-2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BED-4F26-91C3-35C663CD1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609488"/>
        <c:axId val="407610048"/>
      </c:lineChart>
      <c:dateAx>
        <c:axId val="4076094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8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07610048"/>
        <c:crosses val="autoZero"/>
        <c:auto val="1"/>
        <c:lblOffset val="100"/>
        <c:baseTimeUnit val="years"/>
        <c:majorUnit val="5"/>
        <c:majorTimeUnit val="years"/>
        <c:minorUnit val="1"/>
        <c:minorTimeUnit val="years"/>
      </c:dateAx>
      <c:valAx>
        <c:axId val="407610048"/>
        <c:scaling>
          <c:orientation val="minMax"/>
          <c:min val="1.500000000000000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07609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673061622014226"/>
          <c:y val="0.38526912181303113"/>
          <c:w val="0.11446554086399574"/>
          <c:h val="0.22662889518413593"/>
        </c:manualLayout>
      </c:layout>
      <c:overlay val="0"/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Selic</a:t>
            </a:r>
            <a:r>
              <a:rPr lang="pt-BR" baseline="0"/>
              <a:t> x Taxa Compra LTN: Não Atualizado Automaticamente</a:t>
            </a:r>
            <a:endParaRPr lang="pt-BR"/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LTN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'LTN2021'!$L$3:$L$280</c:f>
              <c:strCache>
                <c:ptCount val="278"/>
                <c:pt idx="0">
                  <c:v>10/03/2015</c:v>
                </c:pt>
                <c:pt idx="1">
                  <c:v>11/03/2015</c:v>
                </c:pt>
                <c:pt idx="2">
                  <c:v>12/03/2015</c:v>
                </c:pt>
                <c:pt idx="3">
                  <c:v>13/03/2015</c:v>
                </c:pt>
                <c:pt idx="4">
                  <c:v>16/03/2015</c:v>
                </c:pt>
                <c:pt idx="5">
                  <c:v>17/03/2015</c:v>
                </c:pt>
                <c:pt idx="6">
                  <c:v>18/03/2015</c:v>
                </c:pt>
                <c:pt idx="7">
                  <c:v>19/03/2015</c:v>
                </c:pt>
                <c:pt idx="8">
                  <c:v>20/03/2015</c:v>
                </c:pt>
                <c:pt idx="9">
                  <c:v>23/03/2015</c:v>
                </c:pt>
                <c:pt idx="10">
                  <c:v>24/03/2015</c:v>
                </c:pt>
                <c:pt idx="11">
                  <c:v>25/03/2015</c:v>
                </c:pt>
                <c:pt idx="12">
                  <c:v>26/03/2015</c:v>
                </c:pt>
                <c:pt idx="13">
                  <c:v>27/03/2015</c:v>
                </c:pt>
                <c:pt idx="14">
                  <c:v>30/03/2015</c:v>
                </c:pt>
                <c:pt idx="15">
                  <c:v>31/03/2015</c:v>
                </c:pt>
                <c:pt idx="16">
                  <c:v>01/04/2015</c:v>
                </c:pt>
                <c:pt idx="17">
                  <c:v>02/04/2015</c:v>
                </c:pt>
                <c:pt idx="18">
                  <c:v>06/04/2015</c:v>
                </c:pt>
                <c:pt idx="19">
                  <c:v>07/04/2015</c:v>
                </c:pt>
                <c:pt idx="20">
                  <c:v>08/04/2015</c:v>
                </c:pt>
                <c:pt idx="21">
                  <c:v>09/04/2015</c:v>
                </c:pt>
                <c:pt idx="22">
                  <c:v>10/04/2015</c:v>
                </c:pt>
                <c:pt idx="23">
                  <c:v>13/04/2015</c:v>
                </c:pt>
                <c:pt idx="24">
                  <c:v>14/04/2015</c:v>
                </c:pt>
                <c:pt idx="25">
                  <c:v>15/04/2015</c:v>
                </c:pt>
                <c:pt idx="26">
                  <c:v>16/04/2015</c:v>
                </c:pt>
                <c:pt idx="27">
                  <c:v>17/04/2015</c:v>
                </c:pt>
                <c:pt idx="28">
                  <c:v>20/04/2015</c:v>
                </c:pt>
                <c:pt idx="29">
                  <c:v>22/04/2015</c:v>
                </c:pt>
                <c:pt idx="30">
                  <c:v>23/04/2015</c:v>
                </c:pt>
                <c:pt idx="31">
                  <c:v>24/04/2015</c:v>
                </c:pt>
                <c:pt idx="32">
                  <c:v>27/04/2015</c:v>
                </c:pt>
                <c:pt idx="33">
                  <c:v>28/04/2015</c:v>
                </c:pt>
                <c:pt idx="34">
                  <c:v>29/04/2015</c:v>
                </c:pt>
                <c:pt idx="35">
                  <c:v>30/04/2015</c:v>
                </c:pt>
                <c:pt idx="36">
                  <c:v>04/05/2015</c:v>
                </c:pt>
                <c:pt idx="37">
                  <c:v>05/05/2015</c:v>
                </c:pt>
                <c:pt idx="38">
                  <c:v>06/05/2015</c:v>
                </c:pt>
                <c:pt idx="39">
                  <c:v>07/05/2015</c:v>
                </c:pt>
                <c:pt idx="40">
                  <c:v>08/05/2015</c:v>
                </c:pt>
                <c:pt idx="41">
                  <c:v>11/05/2015</c:v>
                </c:pt>
                <c:pt idx="42">
                  <c:v>12/05/2015</c:v>
                </c:pt>
                <c:pt idx="43">
                  <c:v>13/05/2015</c:v>
                </c:pt>
                <c:pt idx="44">
                  <c:v>14/05/2015</c:v>
                </c:pt>
                <c:pt idx="45">
                  <c:v>15/05/2015</c:v>
                </c:pt>
                <c:pt idx="46">
                  <c:v>18/05/2015</c:v>
                </c:pt>
                <c:pt idx="47">
                  <c:v>19/05/2015</c:v>
                </c:pt>
                <c:pt idx="48">
                  <c:v>20/05/2015</c:v>
                </c:pt>
                <c:pt idx="49">
                  <c:v>21/05/2015</c:v>
                </c:pt>
                <c:pt idx="50">
                  <c:v>22/05/2015</c:v>
                </c:pt>
                <c:pt idx="51">
                  <c:v>25/05/2015</c:v>
                </c:pt>
                <c:pt idx="52">
                  <c:v>26/05/2015</c:v>
                </c:pt>
                <c:pt idx="53">
                  <c:v>27/05/2015</c:v>
                </c:pt>
                <c:pt idx="54">
                  <c:v>28/05/2015</c:v>
                </c:pt>
                <c:pt idx="55">
                  <c:v>29/05/2015</c:v>
                </c:pt>
                <c:pt idx="56">
                  <c:v>01/06/2015</c:v>
                </c:pt>
                <c:pt idx="57">
                  <c:v>02/06/2015</c:v>
                </c:pt>
                <c:pt idx="58">
                  <c:v>03/06/2015</c:v>
                </c:pt>
                <c:pt idx="59">
                  <c:v>05/06/2015</c:v>
                </c:pt>
                <c:pt idx="60">
                  <c:v>08/06/2015</c:v>
                </c:pt>
                <c:pt idx="61">
                  <c:v>09/06/2015</c:v>
                </c:pt>
                <c:pt idx="62">
                  <c:v>10/06/2015</c:v>
                </c:pt>
                <c:pt idx="63">
                  <c:v>11/06/2015</c:v>
                </c:pt>
                <c:pt idx="64">
                  <c:v>12/06/2015</c:v>
                </c:pt>
                <c:pt idx="65">
                  <c:v>15/06/2015</c:v>
                </c:pt>
                <c:pt idx="66">
                  <c:v>16/06/2015</c:v>
                </c:pt>
                <c:pt idx="67">
                  <c:v>17/06/2015</c:v>
                </c:pt>
                <c:pt idx="68">
                  <c:v>18/06/2015</c:v>
                </c:pt>
                <c:pt idx="69">
                  <c:v>19/06/2015</c:v>
                </c:pt>
                <c:pt idx="70">
                  <c:v>22/06/2015</c:v>
                </c:pt>
                <c:pt idx="71">
                  <c:v>23/06/2015</c:v>
                </c:pt>
                <c:pt idx="72">
                  <c:v>24/06/2015</c:v>
                </c:pt>
                <c:pt idx="73">
                  <c:v>25/06/2015</c:v>
                </c:pt>
                <c:pt idx="74">
                  <c:v>26/06/2015</c:v>
                </c:pt>
                <c:pt idx="75">
                  <c:v>29/06/2015</c:v>
                </c:pt>
                <c:pt idx="76">
                  <c:v>30/06/2015</c:v>
                </c:pt>
                <c:pt idx="77">
                  <c:v>01/07/2015</c:v>
                </c:pt>
                <c:pt idx="78">
                  <c:v>02/07/2015</c:v>
                </c:pt>
                <c:pt idx="79">
                  <c:v>03/07/2015</c:v>
                </c:pt>
                <c:pt idx="80">
                  <c:v>06/07/2015</c:v>
                </c:pt>
                <c:pt idx="81">
                  <c:v>07/07/2015</c:v>
                </c:pt>
                <c:pt idx="82">
                  <c:v>08/07/2015</c:v>
                </c:pt>
                <c:pt idx="83">
                  <c:v>09/07/2015</c:v>
                </c:pt>
                <c:pt idx="84">
                  <c:v>10/07/2015</c:v>
                </c:pt>
                <c:pt idx="85">
                  <c:v>13/07/2015</c:v>
                </c:pt>
                <c:pt idx="86">
                  <c:v>14/07/2015</c:v>
                </c:pt>
                <c:pt idx="87">
                  <c:v>15/07/2015</c:v>
                </c:pt>
                <c:pt idx="88">
                  <c:v>16/07/2015</c:v>
                </c:pt>
                <c:pt idx="89">
                  <c:v>17/07/2015</c:v>
                </c:pt>
                <c:pt idx="90">
                  <c:v>20/07/2015</c:v>
                </c:pt>
                <c:pt idx="91">
                  <c:v>21/07/2015</c:v>
                </c:pt>
                <c:pt idx="92">
                  <c:v>22/07/2015</c:v>
                </c:pt>
                <c:pt idx="93">
                  <c:v>23/07/2015</c:v>
                </c:pt>
                <c:pt idx="94">
                  <c:v>24/07/2015</c:v>
                </c:pt>
                <c:pt idx="95">
                  <c:v>27/07/2015</c:v>
                </c:pt>
                <c:pt idx="96">
                  <c:v>28/07/2015</c:v>
                </c:pt>
                <c:pt idx="97">
                  <c:v>29/07/2015</c:v>
                </c:pt>
                <c:pt idx="98">
                  <c:v>30/07/2015</c:v>
                </c:pt>
                <c:pt idx="99">
                  <c:v>31/07/2015</c:v>
                </c:pt>
                <c:pt idx="100">
                  <c:v>03/08/2015</c:v>
                </c:pt>
                <c:pt idx="101">
                  <c:v>04/08/2015</c:v>
                </c:pt>
                <c:pt idx="102">
                  <c:v>05/08/2015</c:v>
                </c:pt>
                <c:pt idx="103">
                  <c:v>06/08/2015</c:v>
                </c:pt>
                <c:pt idx="104">
                  <c:v>07/08/2015</c:v>
                </c:pt>
                <c:pt idx="105">
                  <c:v>10/08/2015</c:v>
                </c:pt>
                <c:pt idx="106">
                  <c:v>11/08/2015</c:v>
                </c:pt>
                <c:pt idx="107">
                  <c:v>12/08/2015</c:v>
                </c:pt>
                <c:pt idx="108">
                  <c:v>13/08/2015</c:v>
                </c:pt>
                <c:pt idx="109">
                  <c:v>14/08/2015</c:v>
                </c:pt>
                <c:pt idx="110">
                  <c:v>17/08/2015</c:v>
                </c:pt>
                <c:pt idx="111">
                  <c:v>18/08/2015</c:v>
                </c:pt>
                <c:pt idx="112">
                  <c:v>19/08/2015</c:v>
                </c:pt>
                <c:pt idx="113">
                  <c:v>20/08/2015</c:v>
                </c:pt>
                <c:pt idx="114">
                  <c:v>21/08/2015</c:v>
                </c:pt>
                <c:pt idx="115">
                  <c:v>24/08/2015</c:v>
                </c:pt>
                <c:pt idx="116">
                  <c:v>25/08/2015</c:v>
                </c:pt>
                <c:pt idx="117">
                  <c:v>26/08/2015</c:v>
                </c:pt>
                <c:pt idx="118">
                  <c:v>27/08/2015</c:v>
                </c:pt>
                <c:pt idx="119">
                  <c:v>28/08/2015</c:v>
                </c:pt>
                <c:pt idx="120">
                  <c:v>31/08/2015</c:v>
                </c:pt>
                <c:pt idx="121">
                  <c:v>01/09/2015</c:v>
                </c:pt>
                <c:pt idx="122">
                  <c:v>02/09/2015</c:v>
                </c:pt>
                <c:pt idx="123">
                  <c:v>03/09/2015</c:v>
                </c:pt>
                <c:pt idx="124">
                  <c:v>04/09/2015</c:v>
                </c:pt>
                <c:pt idx="125">
                  <c:v>08/09/2015</c:v>
                </c:pt>
                <c:pt idx="126">
                  <c:v>09/09/2015</c:v>
                </c:pt>
                <c:pt idx="127">
                  <c:v>10/09/2015</c:v>
                </c:pt>
                <c:pt idx="128">
                  <c:v>11/09/2015</c:v>
                </c:pt>
                <c:pt idx="129">
                  <c:v>14/09/2015</c:v>
                </c:pt>
                <c:pt idx="130">
                  <c:v>15/09/2015</c:v>
                </c:pt>
                <c:pt idx="131">
                  <c:v>16/09/2015</c:v>
                </c:pt>
                <c:pt idx="132">
                  <c:v>17/09/2015</c:v>
                </c:pt>
                <c:pt idx="133">
                  <c:v>18/09/2015</c:v>
                </c:pt>
                <c:pt idx="134">
                  <c:v>21/09/2015</c:v>
                </c:pt>
                <c:pt idx="135">
                  <c:v>22/09/2015</c:v>
                </c:pt>
                <c:pt idx="136">
                  <c:v>23/09/2015</c:v>
                </c:pt>
                <c:pt idx="137">
                  <c:v>24/09/2015</c:v>
                </c:pt>
                <c:pt idx="138">
                  <c:v>25/09/2015</c:v>
                </c:pt>
                <c:pt idx="139">
                  <c:v>28/09/2015</c:v>
                </c:pt>
                <c:pt idx="140">
                  <c:v>29/09/2015</c:v>
                </c:pt>
                <c:pt idx="141">
                  <c:v>30/09/2015</c:v>
                </c:pt>
                <c:pt idx="142">
                  <c:v>01/10/2015</c:v>
                </c:pt>
                <c:pt idx="143">
                  <c:v>02/10/2015</c:v>
                </c:pt>
                <c:pt idx="144">
                  <c:v>05/10/2015</c:v>
                </c:pt>
                <c:pt idx="145">
                  <c:v>06/10/2015</c:v>
                </c:pt>
                <c:pt idx="146">
                  <c:v>07/10/2015</c:v>
                </c:pt>
                <c:pt idx="147">
                  <c:v>08/10/2015</c:v>
                </c:pt>
                <c:pt idx="148">
                  <c:v>09/10/2015</c:v>
                </c:pt>
                <c:pt idx="149">
                  <c:v>13/10/2015</c:v>
                </c:pt>
                <c:pt idx="150">
                  <c:v>14/10/2015</c:v>
                </c:pt>
                <c:pt idx="151">
                  <c:v>15/10/2015</c:v>
                </c:pt>
                <c:pt idx="152">
                  <c:v>16/10/2015</c:v>
                </c:pt>
                <c:pt idx="153">
                  <c:v>19/10/2015</c:v>
                </c:pt>
                <c:pt idx="154">
                  <c:v>20/10/2015</c:v>
                </c:pt>
                <c:pt idx="155">
                  <c:v>21/10/2015</c:v>
                </c:pt>
                <c:pt idx="156">
                  <c:v>22/10/2015</c:v>
                </c:pt>
                <c:pt idx="157">
                  <c:v>23/10/2015</c:v>
                </c:pt>
                <c:pt idx="158">
                  <c:v>26/10/2015</c:v>
                </c:pt>
                <c:pt idx="159">
                  <c:v>27/10/2015</c:v>
                </c:pt>
                <c:pt idx="160">
                  <c:v>28/10/2015</c:v>
                </c:pt>
                <c:pt idx="161">
                  <c:v>29/10/2015</c:v>
                </c:pt>
                <c:pt idx="162">
                  <c:v>30/10/2015</c:v>
                </c:pt>
                <c:pt idx="163">
                  <c:v>03/11/2015</c:v>
                </c:pt>
                <c:pt idx="164">
                  <c:v>04/11/2015</c:v>
                </c:pt>
                <c:pt idx="165">
                  <c:v>05/11/2015</c:v>
                </c:pt>
                <c:pt idx="166">
                  <c:v>06/11/2015</c:v>
                </c:pt>
                <c:pt idx="167">
                  <c:v>09/11/2015</c:v>
                </c:pt>
                <c:pt idx="168">
                  <c:v>10/11/2015</c:v>
                </c:pt>
                <c:pt idx="169">
                  <c:v>11/11/2015</c:v>
                </c:pt>
                <c:pt idx="170">
                  <c:v>12/11/2015</c:v>
                </c:pt>
                <c:pt idx="171">
                  <c:v>13/11/2015</c:v>
                </c:pt>
                <c:pt idx="172">
                  <c:v>16/11/2015</c:v>
                </c:pt>
                <c:pt idx="173">
                  <c:v>17/11/2015</c:v>
                </c:pt>
                <c:pt idx="174">
                  <c:v>18/11/2015</c:v>
                </c:pt>
                <c:pt idx="175">
                  <c:v>19/11/2015</c:v>
                </c:pt>
                <c:pt idx="176">
                  <c:v>20/11/2015</c:v>
                </c:pt>
                <c:pt idx="177">
                  <c:v>23/11/2015</c:v>
                </c:pt>
                <c:pt idx="178">
                  <c:v>24/11/2015</c:v>
                </c:pt>
                <c:pt idx="179">
                  <c:v>25/11/2015</c:v>
                </c:pt>
                <c:pt idx="180">
                  <c:v>26/11/2015</c:v>
                </c:pt>
                <c:pt idx="181">
                  <c:v>27/11/2015</c:v>
                </c:pt>
                <c:pt idx="182">
                  <c:v>30/11/2015</c:v>
                </c:pt>
                <c:pt idx="183">
                  <c:v>01/12/2015</c:v>
                </c:pt>
                <c:pt idx="184">
                  <c:v>02/12/2015</c:v>
                </c:pt>
                <c:pt idx="185">
                  <c:v>03/12/2015</c:v>
                </c:pt>
                <c:pt idx="186">
                  <c:v>04/12/2015</c:v>
                </c:pt>
                <c:pt idx="187">
                  <c:v>07/12/2015</c:v>
                </c:pt>
                <c:pt idx="188">
                  <c:v>08/12/2015</c:v>
                </c:pt>
                <c:pt idx="189">
                  <c:v>09/12/2015</c:v>
                </c:pt>
                <c:pt idx="190">
                  <c:v>10/12/2015</c:v>
                </c:pt>
                <c:pt idx="191">
                  <c:v>11/12/2015</c:v>
                </c:pt>
                <c:pt idx="192">
                  <c:v>14/12/2015</c:v>
                </c:pt>
                <c:pt idx="193">
                  <c:v>15/12/2015</c:v>
                </c:pt>
                <c:pt idx="194">
                  <c:v>16/12/2015</c:v>
                </c:pt>
                <c:pt idx="195">
                  <c:v>17/12/2015</c:v>
                </c:pt>
                <c:pt idx="196">
                  <c:v>18/12/2015</c:v>
                </c:pt>
                <c:pt idx="197">
                  <c:v>21/12/2015</c:v>
                </c:pt>
                <c:pt idx="198">
                  <c:v>22/12/2015</c:v>
                </c:pt>
                <c:pt idx="199">
                  <c:v>23/12/2015</c:v>
                </c:pt>
                <c:pt idx="200">
                  <c:v>24/12/2015</c:v>
                </c:pt>
                <c:pt idx="201">
                  <c:v>28/12/2015</c:v>
                </c:pt>
                <c:pt idx="202">
                  <c:v>29/12/2015</c:v>
                </c:pt>
                <c:pt idx="203">
                  <c:v>30/12/2015</c:v>
                </c:pt>
                <c:pt idx="204">
                  <c:v>31/12/2015</c:v>
                </c:pt>
                <c:pt idx="205">
                  <c:v>04/01/2016</c:v>
                </c:pt>
                <c:pt idx="206">
                  <c:v>05/01/2016</c:v>
                </c:pt>
                <c:pt idx="207">
                  <c:v>06/01/2016</c:v>
                </c:pt>
                <c:pt idx="208">
                  <c:v>07/01/2016</c:v>
                </c:pt>
                <c:pt idx="209">
                  <c:v>08/01/2016</c:v>
                </c:pt>
                <c:pt idx="210">
                  <c:v>11/01/2016</c:v>
                </c:pt>
                <c:pt idx="211">
                  <c:v>12/01/2016</c:v>
                </c:pt>
                <c:pt idx="212">
                  <c:v>13/01/2016</c:v>
                </c:pt>
                <c:pt idx="213">
                  <c:v>14/01/2016</c:v>
                </c:pt>
                <c:pt idx="214">
                  <c:v>15/01/2016</c:v>
                </c:pt>
                <c:pt idx="215">
                  <c:v>18/01/2016</c:v>
                </c:pt>
                <c:pt idx="216">
                  <c:v>19/01/2016</c:v>
                </c:pt>
                <c:pt idx="217">
                  <c:v>20/01/2016</c:v>
                </c:pt>
                <c:pt idx="218">
                  <c:v>21/01/2016</c:v>
                </c:pt>
                <c:pt idx="219">
                  <c:v>22/01/2016</c:v>
                </c:pt>
                <c:pt idx="220">
                  <c:v>25/01/2016</c:v>
                </c:pt>
                <c:pt idx="221">
                  <c:v>26/01/2016</c:v>
                </c:pt>
                <c:pt idx="222">
                  <c:v>27/01/2016</c:v>
                </c:pt>
                <c:pt idx="223">
                  <c:v>28/01/2016</c:v>
                </c:pt>
                <c:pt idx="224">
                  <c:v>29/01/2016</c:v>
                </c:pt>
                <c:pt idx="225">
                  <c:v>01/02/2016</c:v>
                </c:pt>
                <c:pt idx="226">
                  <c:v>02/02/2016</c:v>
                </c:pt>
                <c:pt idx="227">
                  <c:v>03/02/2016</c:v>
                </c:pt>
                <c:pt idx="228">
                  <c:v>04/02/2016</c:v>
                </c:pt>
                <c:pt idx="229">
                  <c:v>05/02/2016</c:v>
                </c:pt>
                <c:pt idx="230">
                  <c:v>10/02/2016</c:v>
                </c:pt>
                <c:pt idx="231">
                  <c:v>11/02/2016</c:v>
                </c:pt>
                <c:pt idx="232">
                  <c:v>12/02/2016</c:v>
                </c:pt>
                <c:pt idx="233">
                  <c:v>15/02/2016</c:v>
                </c:pt>
                <c:pt idx="234">
                  <c:v>16/02/2016</c:v>
                </c:pt>
                <c:pt idx="235">
                  <c:v>17/02/2016</c:v>
                </c:pt>
                <c:pt idx="236">
                  <c:v>18/02/2016</c:v>
                </c:pt>
                <c:pt idx="237">
                  <c:v>19/02/2016</c:v>
                </c:pt>
                <c:pt idx="238">
                  <c:v>22/02/2016</c:v>
                </c:pt>
                <c:pt idx="239">
                  <c:v>23/02/2016</c:v>
                </c:pt>
                <c:pt idx="240">
                  <c:v>24/02/2016</c:v>
                </c:pt>
                <c:pt idx="241">
                  <c:v>25/02/2016</c:v>
                </c:pt>
                <c:pt idx="242">
                  <c:v>26/02/2016</c:v>
                </c:pt>
                <c:pt idx="243">
                  <c:v>29/02/2016</c:v>
                </c:pt>
                <c:pt idx="244">
                  <c:v>01/03/2016</c:v>
                </c:pt>
                <c:pt idx="245">
                  <c:v>02/03/2016</c:v>
                </c:pt>
                <c:pt idx="246">
                  <c:v>03/03/2016</c:v>
                </c:pt>
                <c:pt idx="247">
                  <c:v>04/03/2016</c:v>
                </c:pt>
                <c:pt idx="248">
                  <c:v>07/03/2016</c:v>
                </c:pt>
                <c:pt idx="249">
                  <c:v>08/03/2016</c:v>
                </c:pt>
                <c:pt idx="250">
                  <c:v>09/03/2016</c:v>
                </c:pt>
                <c:pt idx="251">
                  <c:v>10/03/2016</c:v>
                </c:pt>
                <c:pt idx="252">
                  <c:v>11/03/2016</c:v>
                </c:pt>
                <c:pt idx="253">
                  <c:v>14/03/2016</c:v>
                </c:pt>
                <c:pt idx="254">
                  <c:v>15/03/2016</c:v>
                </c:pt>
                <c:pt idx="255">
                  <c:v>16/03/2016</c:v>
                </c:pt>
                <c:pt idx="256">
                  <c:v>17/03/2016</c:v>
                </c:pt>
                <c:pt idx="257">
                  <c:v>18/03/2016</c:v>
                </c:pt>
                <c:pt idx="258">
                  <c:v>21/03/2016</c:v>
                </c:pt>
                <c:pt idx="259">
                  <c:v>22/03/2016</c:v>
                </c:pt>
                <c:pt idx="260">
                  <c:v>23/03/2016</c:v>
                </c:pt>
                <c:pt idx="261">
                  <c:v>24/03/2016</c:v>
                </c:pt>
                <c:pt idx="262">
                  <c:v>28/03/2016</c:v>
                </c:pt>
                <c:pt idx="263">
                  <c:v>29/03/2016</c:v>
                </c:pt>
                <c:pt idx="264">
                  <c:v>30/03/2016</c:v>
                </c:pt>
                <c:pt idx="265">
                  <c:v>31/03/2016</c:v>
                </c:pt>
                <c:pt idx="266">
                  <c:v>01/04/2016</c:v>
                </c:pt>
                <c:pt idx="267">
                  <c:v>04/04/2016</c:v>
                </c:pt>
                <c:pt idx="268">
                  <c:v>05/04/2016</c:v>
                </c:pt>
                <c:pt idx="269">
                  <c:v>06/04/2016</c:v>
                </c:pt>
                <c:pt idx="270">
                  <c:v>07/04/2016</c:v>
                </c:pt>
                <c:pt idx="271">
                  <c:v>08/04/2016</c:v>
                </c:pt>
                <c:pt idx="272">
                  <c:v>11/04/2016</c:v>
                </c:pt>
                <c:pt idx="273">
                  <c:v>12/04/2016</c:v>
                </c:pt>
                <c:pt idx="274">
                  <c:v>13/04/2016</c:v>
                </c:pt>
                <c:pt idx="275">
                  <c:v>14/04/2016</c:v>
                </c:pt>
                <c:pt idx="276">
                  <c:v>15/04/2016</c:v>
                </c:pt>
                <c:pt idx="277">
                  <c:v>18/04/2016</c:v>
                </c:pt>
              </c:strCache>
            </c:strRef>
          </c:cat>
          <c:val>
            <c:numRef>
              <c:f>'LTN2021'!$M$3:$M$280</c:f>
              <c:numCache>
                <c:formatCode>0.00%</c:formatCode>
                <c:ptCount val="278"/>
                <c:pt idx="0">
                  <c:v>0.13239999999999999</c:v>
                </c:pt>
                <c:pt idx="1">
                  <c:v>0.13100000000000001</c:v>
                </c:pt>
                <c:pt idx="2">
                  <c:v>0.13039999999999999</c:v>
                </c:pt>
                <c:pt idx="3">
                  <c:v>0.13539999999999999</c:v>
                </c:pt>
                <c:pt idx="4">
                  <c:v>0.13350000000000001</c:v>
                </c:pt>
                <c:pt idx="5">
                  <c:v>0.1336</c:v>
                </c:pt>
                <c:pt idx="6">
                  <c:v>0.13019999999999998</c:v>
                </c:pt>
                <c:pt idx="7">
                  <c:v>0.12869999999999998</c:v>
                </c:pt>
                <c:pt idx="8">
                  <c:v>0.1326</c:v>
                </c:pt>
                <c:pt idx="9">
                  <c:v>0.13150000000000001</c:v>
                </c:pt>
                <c:pt idx="10">
                  <c:v>0.13039999999999999</c:v>
                </c:pt>
                <c:pt idx="11">
                  <c:v>0.13019999999999998</c:v>
                </c:pt>
                <c:pt idx="12">
                  <c:v>0.13009999999999999</c:v>
                </c:pt>
                <c:pt idx="13">
                  <c:v>0.13109999999999999</c:v>
                </c:pt>
                <c:pt idx="14">
                  <c:v>0.1318</c:v>
                </c:pt>
                <c:pt idx="15">
                  <c:v>0.13119999999999998</c:v>
                </c:pt>
                <c:pt idx="16">
                  <c:v>0.12990000000000002</c:v>
                </c:pt>
                <c:pt idx="17">
                  <c:v>0.12809999999999999</c:v>
                </c:pt>
                <c:pt idx="18">
                  <c:v>0.12839999999999999</c:v>
                </c:pt>
                <c:pt idx="19">
                  <c:v>0.128</c:v>
                </c:pt>
                <c:pt idx="20">
                  <c:v>0.1278</c:v>
                </c:pt>
                <c:pt idx="21">
                  <c:v>0.12590000000000001</c:v>
                </c:pt>
                <c:pt idx="22">
                  <c:v>0.127</c:v>
                </c:pt>
                <c:pt idx="23">
                  <c:v>0.12570000000000001</c:v>
                </c:pt>
                <c:pt idx="24">
                  <c:v>0.1265</c:v>
                </c:pt>
                <c:pt idx="25">
                  <c:v>0.1249</c:v>
                </c:pt>
                <c:pt idx="26">
                  <c:v>0.12470000000000001</c:v>
                </c:pt>
                <c:pt idx="27">
                  <c:v>0.1258</c:v>
                </c:pt>
                <c:pt idx="28">
                  <c:v>0.12670000000000001</c:v>
                </c:pt>
                <c:pt idx="29">
                  <c:v>0.12710000000000002</c:v>
                </c:pt>
                <c:pt idx="30">
                  <c:v>0.12670000000000001</c:v>
                </c:pt>
                <c:pt idx="31">
                  <c:v>0.1268</c:v>
                </c:pt>
                <c:pt idx="32">
                  <c:v>0.1275</c:v>
                </c:pt>
                <c:pt idx="33">
                  <c:v>0.1265</c:v>
                </c:pt>
                <c:pt idx="34">
                  <c:v>0.127</c:v>
                </c:pt>
                <c:pt idx="35">
                  <c:v>0.12619999999999998</c:v>
                </c:pt>
                <c:pt idx="36">
                  <c:v>0.12820000000000001</c:v>
                </c:pt>
                <c:pt idx="37">
                  <c:v>0.12939999999999999</c:v>
                </c:pt>
                <c:pt idx="38">
                  <c:v>0.1295</c:v>
                </c:pt>
                <c:pt idx="39">
                  <c:v>0.1298</c:v>
                </c:pt>
                <c:pt idx="40">
                  <c:v>0.1293</c:v>
                </c:pt>
                <c:pt idx="41">
                  <c:v>0.12740000000000001</c:v>
                </c:pt>
                <c:pt idx="42">
                  <c:v>0.12839999999999999</c:v>
                </c:pt>
                <c:pt idx="43">
                  <c:v>0.1285</c:v>
                </c:pt>
                <c:pt idx="44">
                  <c:v>0.12809999999999999</c:v>
                </c:pt>
                <c:pt idx="45">
                  <c:v>0.12670000000000001</c:v>
                </c:pt>
                <c:pt idx="46">
                  <c:v>0.12560000000000002</c:v>
                </c:pt>
                <c:pt idx="47">
                  <c:v>0.12670000000000001</c:v>
                </c:pt>
                <c:pt idx="48">
                  <c:v>0.12640000000000001</c:v>
                </c:pt>
                <c:pt idx="49">
                  <c:v>0.12529999999999999</c:v>
                </c:pt>
                <c:pt idx="50">
                  <c:v>0.12480000000000001</c:v>
                </c:pt>
                <c:pt idx="51">
                  <c:v>0.1232</c:v>
                </c:pt>
                <c:pt idx="52">
                  <c:v>0.1242</c:v>
                </c:pt>
                <c:pt idx="53">
                  <c:v>0.1246</c:v>
                </c:pt>
                <c:pt idx="54">
                  <c:v>0.1255</c:v>
                </c:pt>
                <c:pt idx="55">
                  <c:v>0.124</c:v>
                </c:pt>
                <c:pt idx="56">
                  <c:v>0.1241</c:v>
                </c:pt>
                <c:pt idx="57">
                  <c:v>0.12470000000000001</c:v>
                </c:pt>
                <c:pt idx="58">
                  <c:v>0.1255</c:v>
                </c:pt>
                <c:pt idx="59">
                  <c:v>0.12609999999999999</c:v>
                </c:pt>
                <c:pt idx="60">
                  <c:v>0.1268</c:v>
                </c:pt>
                <c:pt idx="61">
                  <c:v>0.12590000000000001</c:v>
                </c:pt>
                <c:pt idx="62">
                  <c:v>0.12570000000000001</c:v>
                </c:pt>
                <c:pt idx="63">
                  <c:v>0.128</c:v>
                </c:pt>
                <c:pt idx="64">
                  <c:v>0.1285</c:v>
                </c:pt>
                <c:pt idx="65">
                  <c:v>0.12759999999999999</c:v>
                </c:pt>
                <c:pt idx="66">
                  <c:v>0.12939999999999999</c:v>
                </c:pt>
                <c:pt idx="67">
                  <c:v>0.12890000000000001</c:v>
                </c:pt>
                <c:pt idx="68">
                  <c:v>0.12820000000000001</c:v>
                </c:pt>
                <c:pt idx="69">
                  <c:v>0.1273</c:v>
                </c:pt>
                <c:pt idx="70">
                  <c:v>0.128</c:v>
                </c:pt>
                <c:pt idx="71">
                  <c:v>0.12689999999999999</c:v>
                </c:pt>
                <c:pt idx="72">
                  <c:v>0.12670000000000001</c:v>
                </c:pt>
                <c:pt idx="73">
                  <c:v>0.12710000000000002</c:v>
                </c:pt>
                <c:pt idx="74">
                  <c:v>0.12869999999999998</c:v>
                </c:pt>
                <c:pt idx="75">
                  <c:v>0.1273</c:v>
                </c:pt>
                <c:pt idx="76">
                  <c:v>0.1278</c:v>
                </c:pt>
                <c:pt idx="77">
                  <c:v>0.12720000000000001</c:v>
                </c:pt>
                <c:pt idx="78">
                  <c:v>0.128</c:v>
                </c:pt>
                <c:pt idx="79">
                  <c:v>0.12640000000000001</c:v>
                </c:pt>
                <c:pt idx="80">
                  <c:v>0.1263</c:v>
                </c:pt>
                <c:pt idx="81">
                  <c:v>0.127</c:v>
                </c:pt>
                <c:pt idx="82">
                  <c:v>0.12670000000000001</c:v>
                </c:pt>
                <c:pt idx="83">
                  <c:v>0.12720000000000001</c:v>
                </c:pt>
                <c:pt idx="84">
                  <c:v>0.12720000000000001</c:v>
                </c:pt>
                <c:pt idx="85">
                  <c:v>0.1268</c:v>
                </c:pt>
                <c:pt idx="86">
                  <c:v>0.1268</c:v>
                </c:pt>
                <c:pt idx="87">
                  <c:v>0.1265</c:v>
                </c:pt>
                <c:pt idx="88">
                  <c:v>0.12619999999999998</c:v>
                </c:pt>
                <c:pt idx="89">
                  <c:v>0.12670000000000001</c:v>
                </c:pt>
                <c:pt idx="90">
                  <c:v>0.1268</c:v>
                </c:pt>
                <c:pt idx="91">
                  <c:v>0.1258</c:v>
                </c:pt>
                <c:pt idx="92">
                  <c:v>0.1241</c:v>
                </c:pt>
                <c:pt idx="93">
                  <c:v>0.12859999999999999</c:v>
                </c:pt>
                <c:pt idx="94">
                  <c:v>0.1321</c:v>
                </c:pt>
                <c:pt idx="95">
                  <c:v>0.1308</c:v>
                </c:pt>
                <c:pt idx="96">
                  <c:v>0.13039999999999999</c:v>
                </c:pt>
                <c:pt idx="97">
                  <c:v>0.13059999999999999</c:v>
                </c:pt>
                <c:pt idx="98">
                  <c:v>0.1293</c:v>
                </c:pt>
                <c:pt idx="99">
                  <c:v>0.129</c:v>
                </c:pt>
                <c:pt idx="100">
                  <c:v>0.12839999999999999</c:v>
                </c:pt>
                <c:pt idx="101">
                  <c:v>0.13039999999999999</c:v>
                </c:pt>
                <c:pt idx="102">
                  <c:v>0.13059999999999999</c:v>
                </c:pt>
                <c:pt idx="103">
                  <c:v>0.1326</c:v>
                </c:pt>
                <c:pt idx="104">
                  <c:v>0.13739999999999999</c:v>
                </c:pt>
                <c:pt idx="105">
                  <c:v>0.1386</c:v>
                </c:pt>
                <c:pt idx="106">
                  <c:v>0.1371</c:v>
                </c:pt>
                <c:pt idx="107">
                  <c:v>0.13639999999999999</c:v>
                </c:pt>
                <c:pt idx="108">
                  <c:v>0.1343</c:v>
                </c:pt>
                <c:pt idx="109">
                  <c:v>0.1348</c:v>
                </c:pt>
                <c:pt idx="110">
                  <c:v>0.13489999999999999</c:v>
                </c:pt>
                <c:pt idx="111">
                  <c:v>0.13600000000000001</c:v>
                </c:pt>
                <c:pt idx="112">
                  <c:v>0.13570000000000002</c:v>
                </c:pt>
                <c:pt idx="113">
                  <c:v>0.1361</c:v>
                </c:pt>
                <c:pt idx="114">
                  <c:v>0.1361</c:v>
                </c:pt>
                <c:pt idx="115">
                  <c:v>0.13869999999999999</c:v>
                </c:pt>
                <c:pt idx="116">
                  <c:v>0.13949999999999999</c:v>
                </c:pt>
                <c:pt idx="117">
                  <c:v>0.1399</c:v>
                </c:pt>
                <c:pt idx="118">
                  <c:v>0.13800000000000001</c:v>
                </c:pt>
                <c:pt idx="119">
                  <c:v>0.1376</c:v>
                </c:pt>
                <c:pt idx="120">
                  <c:v>0.1419</c:v>
                </c:pt>
                <c:pt idx="121">
                  <c:v>0.1416</c:v>
                </c:pt>
                <c:pt idx="122">
                  <c:v>0.1469</c:v>
                </c:pt>
                <c:pt idx="123">
                  <c:v>0.14949999999999999</c:v>
                </c:pt>
                <c:pt idx="124">
                  <c:v>0.1469</c:v>
                </c:pt>
                <c:pt idx="125">
                  <c:v>0.14749999999999999</c:v>
                </c:pt>
                <c:pt idx="126">
                  <c:v>0.1484</c:v>
                </c:pt>
                <c:pt idx="127">
                  <c:v>0.15160000000000001</c:v>
                </c:pt>
                <c:pt idx="128">
                  <c:v>0.15190000000000001</c:v>
                </c:pt>
                <c:pt idx="129">
                  <c:v>0.1515</c:v>
                </c:pt>
                <c:pt idx="130">
                  <c:v>0.1507</c:v>
                </c:pt>
                <c:pt idx="131">
                  <c:v>0.14990000000000001</c:v>
                </c:pt>
                <c:pt idx="132">
                  <c:v>0.1527</c:v>
                </c:pt>
                <c:pt idx="133">
                  <c:v>0.1522</c:v>
                </c:pt>
                <c:pt idx="134">
                  <c:v>0.1575</c:v>
                </c:pt>
                <c:pt idx="135">
                  <c:v>0.1613</c:v>
                </c:pt>
                <c:pt idx="136">
                  <c:v>0.16159999999999999</c:v>
                </c:pt>
                <c:pt idx="137">
                  <c:v>0.1628</c:v>
                </c:pt>
                <c:pt idx="138">
                  <c:v>0.15920000000000001</c:v>
                </c:pt>
                <c:pt idx="139">
                  <c:v>0.1573</c:v>
                </c:pt>
                <c:pt idx="140">
                  <c:v>0.1638</c:v>
                </c:pt>
                <c:pt idx="141">
                  <c:v>0.15710000000000002</c:v>
                </c:pt>
                <c:pt idx="142">
                  <c:v>0.15570000000000001</c:v>
                </c:pt>
                <c:pt idx="143">
                  <c:v>0.15609999999999999</c:v>
                </c:pt>
                <c:pt idx="144">
                  <c:v>0.152</c:v>
                </c:pt>
                <c:pt idx="145">
                  <c:v>0.15279999999999999</c:v>
                </c:pt>
                <c:pt idx="146">
                  <c:v>0.152</c:v>
                </c:pt>
                <c:pt idx="147">
                  <c:v>0.15479999999999999</c:v>
                </c:pt>
                <c:pt idx="148">
                  <c:v>0.1532</c:v>
                </c:pt>
                <c:pt idx="149">
                  <c:v>0.15659999999999999</c:v>
                </c:pt>
                <c:pt idx="150">
                  <c:v>0.1595</c:v>
                </c:pt>
                <c:pt idx="151">
                  <c:v>0.1575</c:v>
                </c:pt>
                <c:pt idx="152">
                  <c:v>0.15720000000000001</c:v>
                </c:pt>
                <c:pt idx="153">
                  <c:v>0.1585</c:v>
                </c:pt>
                <c:pt idx="154">
                  <c:v>0.15810000000000002</c:v>
                </c:pt>
                <c:pt idx="155">
                  <c:v>0.1575</c:v>
                </c:pt>
                <c:pt idx="156">
                  <c:v>0.15810000000000002</c:v>
                </c:pt>
                <c:pt idx="157">
                  <c:v>0.15820000000000001</c:v>
                </c:pt>
                <c:pt idx="158">
                  <c:v>0.15939999999999999</c:v>
                </c:pt>
                <c:pt idx="159">
                  <c:v>0.1588</c:v>
                </c:pt>
                <c:pt idx="160">
                  <c:v>0.15679999999999999</c:v>
                </c:pt>
                <c:pt idx="161">
                  <c:v>0.15839999999999999</c:v>
                </c:pt>
                <c:pt idx="162">
                  <c:v>0.159</c:v>
                </c:pt>
                <c:pt idx="163">
                  <c:v>0.159</c:v>
                </c:pt>
                <c:pt idx="164">
                  <c:v>0.1565</c:v>
                </c:pt>
                <c:pt idx="165">
                  <c:v>0.1547</c:v>
                </c:pt>
                <c:pt idx="166">
                  <c:v>0.1552</c:v>
                </c:pt>
                <c:pt idx="167">
                  <c:v>0.15679999999999999</c:v>
                </c:pt>
                <c:pt idx="168">
                  <c:v>0.1565</c:v>
                </c:pt>
                <c:pt idx="169">
                  <c:v>0.1552</c:v>
                </c:pt>
                <c:pt idx="170">
                  <c:v>0.155</c:v>
                </c:pt>
                <c:pt idx="171">
                  <c:v>0.15439999999999998</c:v>
                </c:pt>
                <c:pt idx="172">
                  <c:v>0.15529999999999999</c:v>
                </c:pt>
                <c:pt idx="173">
                  <c:v>0.15490000000000001</c:v>
                </c:pt>
                <c:pt idx="174">
                  <c:v>0.1552</c:v>
                </c:pt>
                <c:pt idx="175">
                  <c:v>0.1545</c:v>
                </c:pt>
                <c:pt idx="176">
                  <c:v>0.15210000000000001</c:v>
                </c:pt>
                <c:pt idx="177">
                  <c:v>0.15210000000000001</c:v>
                </c:pt>
                <c:pt idx="178">
                  <c:v>0.15160000000000001</c:v>
                </c:pt>
                <c:pt idx="179">
                  <c:v>0.15429999999999999</c:v>
                </c:pt>
                <c:pt idx="180">
                  <c:v>0.15590000000000001</c:v>
                </c:pt>
                <c:pt idx="181">
                  <c:v>0.15590000000000001</c:v>
                </c:pt>
                <c:pt idx="182">
                  <c:v>0.15920000000000001</c:v>
                </c:pt>
                <c:pt idx="183">
                  <c:v>0.15909999999999999</c:v>
                </c:pt>
                <c:pt idx="184">
                  <c:v>0.15740000000000001</c:v>
                </c:pt>
                <c:pt idx="185">
                  <c:v>0.1547</c:v>
                </c:pt>
                <c:pt idx="186">
                  <c:v>0.15659999999999999</c:v>
                </c:pt>
                <c:pt idx="187">
                  <c:v>0.15609999999999999</c:v>
                </c:pt>
                <c:pt idx="188">
                  <c:v>0.15759999999999999</c:v>
                </c:pt>
                <c:pt idx="189">
                  <c:v>0.157</c:v>
                </c:pt>
                <c:pt idx="190">
                  <c:v>0.15620000000000001</c:v>
                </c:pt>
                <c:pt idx="191">
                  <c:v>0.15820000000000001</c:v>
                </c:pt>
                <c:pt idx="192">
                  <c:v>0.1593</c:v>
                </c:pt>
                <c:pt idx="193">
                  <c:v>0.1603</c:v>
                </c:pt>
                <c:pt idx="194">
                  <c:v>0.16309999999999999</c:v>
                </c:pt>
                <c:pt idx="195">
                  <c:v>0.16149999999999998</c:v>
                </c:pt>
                <c:pt idx="196">
                  <c:v>0.16170000000000001</c:v>
                </c:pt>
                <c:pt idx="197">
                  <c:v>0.16370000000000001</c:v>
                </c:pt>
                <c:pt idx="198">
                  <c:v>0.16519999999999999</c:v>
                </c:pt>
                <c:pt idx="199">
                  <c:v>0.1653</c:v>
                </c:pt>
                <c:pt idx="200">
                  <c:v>0.16440000000000002</c:v>
                </c:pt>
                <c:pt idx="201">
                  <c:v>0.16440000000000002</c:v>
                </c:pt>
                <c:pt idx="202">
                  <c:v>0.16449999999999998</c:v>
                </c:pt>
                <c:pt idx="203">
                  <c:v>0.1648</c:v>
                </c:pt>
                <c:pt idx="204">
                  <c:v>0.16570000000000001</c:v>
                </c:pt>
                <c:pt idx="205">
                  <c:v>0.16570000000000001</c:v>
                </c:pt>
                <c:pt idx="206">
                  <c:v>0.16510000000000002</c:v>
                </c:pt>
                <c:pt idx="207">
                  <c:v>0.1618</c:v>
                </c:pt>
                <c:pt idx="208">
                  <c:v>0.1603</c:v>
                </c:pt>
                <c:pt idx="209">
                  <c:v>0.16200000000000001</c:v>
                </c:pt>
                <c:pt idx="210">
                  <c:v>0.16260000000000002</c:v>
                </c:pt>
                <c:pt idx="211">
                  <c:v>0.16269999999999998</c:v>
                </c:pt>
                <c:pt idx="212">
                  <c:v>0.16239999999999999</c:v>
                </c:pt>
                <c:pt idx="213">
                  <c:v>0.1638</c:v>
                </c:pt>
                <c:pt idx="214">
                  <c:v>0.1636</c:v>
                </c:pt>
                <c:pt idx="215">
                  <c:v>0.1646</c:v>
                </c:pt>
                <c:pt idx="216">
                  <c:v>0.1636</c:v>
                </c:pt>
                <c:pt idx="217">
                  <c:v>0.16510000000000002</c:v>
                </c:pt>
                <c:pt idx="218">
                  <c:v>0.16719999999999999</c:v>
                </c:pt>
                <c:pt idx="219">
                  <c:v>0.16600000000000001</c:v>
                </c:pt>
                <c:pt idx="220">
                  <c:v>0.16440000000000002</c:v>
                </c:pt>
                <c:pt idx="221">
                  <c:v>0.16440000000000002</c:v>
                </c:pt>
                <c:pt idx="222">
                  <c:v>0.16200000000000001</c:v>
                </c:pt>
                <c:pt idx="223">
                  <c:v>0.16269999999999998</c:v>
                </c:pt>
                <c:pt idx="224">
                  <c:v>0.15789999999999998</c:v>
                </c:pt>
                <c:pt idx="225">
                  <c:v>0.15770000000000001</c:v>
                </c:pt>
                <c:pt idx="226">
                  <c:v>0.15460000000000002</c:v>
                </c:pt>
                <c:pt idx="227">
                  <c:v>0.15740000000000001</c:v>
                </c:pt>
                <c:pt idx="228">
                  <c:v>0.15620000000000001</c:v>
                </c:pt>
                <c:pt idx="229">
                  <c:v>0.1583</c:v>
                </c:pt>
                <c:pt idx="230">
                  <c:v>0.15839999999999999</c:v>
                </c:pt>
                <c:pt idx="231">
                  <c:v>0.15770000000000001</c:v>
                </c:pt>
                <c:pt idx="232">
                  <c:v>0.16039999999999999</c:v>
                </c:pt>
                <c:pt idx="233">
                  <c:v>0.1598</c:v>
                </c:pt>
                <c:pt idx="234">
                  <c:v>0.15939999999999999</c:v>
                </c:pt>
                <c:pt idx="235">
                  <c:v>0.1593</c:v>
                </c:pt>
                <c:pt idx="236">
                  <c:v>0.15740000000000001</c:v>
                </c:pt>
                <c:pt idx="237">
                  <c:v>0.1578</c:v>
                </c:pt>
                <c:pt idx="238">
                  <c:v>0.1565</c:v>
                </c:pt>
                <c:pt idx="239">
                  <c:v>0.154</c:v>
                </c:pt>
                <c:pt idx="240">
                  <c:v>0.15609999999999999</c:v>
                </c:pt>
                <c:pt idx="241">
                  <c:v>0.1542</c:v>
                </c:pt>
                <c:pt idx="242">
                  <c:v>0.15620000000000001</c:v>
                </c:pt>
                <c:pt idx="243">
                  <c:v>0.15659999999999999</c:v>
                </c:pt>
                <c:pt idx="244">
                  <c:v>0.15509999999999999</c:v>
                </c:pt>
                <c:pt idx="245">
                  <c:v>0.15359999999999999</c:v>
                </c:pt>
                <c:pt idx="246">
                  <c:v>0.15210000000000001</c:v>
                </c:pt>
                <c:pt idx="247">
                  <c:v>0.14529999999999998</c:v>
                </c:pt>
                <c:pt idx="248">
                  <c:v>0.1459</c:v>
                </c:pt>
                <c:pt idx="249">
                  <c:v>0.14779999999999999</c:v>
                </c:pt>
                <c:pt idx="250">
                  <c:v>0.14269999999999999</c:v>
                </c:pt>
                <c:pt idx="251">
                  <c:v>0.1424</c:v>
                </c:pt>
                <c:pt idx="252">
                  <c:v>0.1421</c:v>
                </c:pt>
                <c:pt idx="253">
                  <c:v>0.1411</c:v>
                </c:pt>
                <c:pt idx="254">
                  <c:v>0.14400000000000002</c:v>
                </c:pt>
                <c:pt idx="255">
                  <c:v>0.14779999999999999</c:v>
                </c:pt>
                <c:pt idx="256">
                  <c:v>0.14180000000000001</c:v>
                </c:pt>
                <c:pt idx="257">
                  <c:v>0.13970000000000002</c:v>
                </c:pt>
                <c:pt idx="258">
                  <c:v>0.13930000000000001</c:v>
                </c:pt>
                <c:pt idx="259">
                  <c:v>0.13780000000000001</c:v>
                </c:pt>
                <c:pt idx="260">
                  <c:v>0.1353</c:v>
                </c:pt>
                <c:pt idx="261">
                  <c:v>0.13919999999999999</c:v>
                </c:pt>
                <c:pt idx="262">
                  <c:v>0.13730000000000001</c:v>
                </c:pt>
                <c:pt idx="263">
                  <c:v>0.13639999999999999</c:v>
                </c:pt>
                <c:pt idx="264">
                  <c:v>0.1343</c:v>
                </c:pt>
                <c:pt idx="265">
                  <c:v>0.13650000000000001</c:v>
                </c:pt>
                <c:pt idx="266">
                  <c:v>0.13849999999999998</c:v>
                </c:pt>
                <c:pt idx="267">
                  <c:v>0.1366</c:v>
                </c:pt>
                <c:pt idx="268">
                  <c:v>0.1389</c:v>
                </c:pt>
                <c:pt idx="269">
                  <c:v>0.13930000000000001</c:v>
                </c:pt>
                <c:pt idx="270">
                  <c:v>0.14050000000000001</c:v>
                </c:pt>
                <c:pt idx="271">
                  <c:v>0.13819999999999999</c:v>
                </c:pt>
                <c:pt idx="272">
                  <c:v>0.1368</c:v>
                </c:pt>
                <c:pt idx="273">
                  <c:v>0.13550000000000001</c:v>
                </c:pt>
                <c:pt idx="274">
                  <c:v>0.13439999999999999</c:v>
                </c:pt>
                <c:pt idx="275">
                  <c:v>0.13070000000000001</c:v>
                </c:pt>
                <c:pt idx="276">
                  <c:v>0.12990000000000002</c:v>
                </c:pt>
                <c:pt idx="277">
                  <c:v>0.12869999999999998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28-42D1-A0E1-D8EEEC709520}"/>
            </c:ext>
          </c:extLst>
        </c:ser>
        <c:ser>
          <c:idx val="1"/>
          <c:order val="1"/>
          <c:tx>
            <c:v>Selic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'LTN2021'!$L$3:$L$280</c:f>
              <c:strCache>
                <c:ptCount val="278"/>
                <c:pt idx="0">
                  <c:v>10/03/2015</c:v>
                </c:pt>
                <c:pt idx="1">
                  <c:v>11/03/2015</c:v>
                </c:pt>
                <c:pt idx="2">
                  <c:v>12/03/2015</c:v>
                </c:pt>
                <c:pt idx="3">
                  <c:v>13/03/2015</c:v>
                </c:pt>
                <c:pt idx="4">
                  <c:v>16/03/2015</c:v>
                </c:pt>
                <c:pt idx="5">
                  <c:v>17/03/2015</c:v>
                </c:pt>
                <c:pt idx="6">
                  <c:v>18/03/2015</c:v>
                </c:pt>
                <c:pt idx="7">
                  <c:v>19/03/2015</c:v>
                </c:pt>
                <c:pt idx="8">
                  <c:v>20/03/2015</c:v>
                </c:pt>
                <c:pt idx="9">
                  <c:v>23/03/2015</c:v>
                </c:pt>
                <c:pt idx="10">
                  <c:v>24/03/2015</c:v>
                </c:pt>
                <c:pt idx="11">
                  <c:v>25/03/2015</c:v>
                </c:pt>
                <c:pt idx="12">
                  <c:v>26/03/2015</c:v>
                </c:pt>
                <c:pt idx="13">
                  <c:v>27/03/2015</c:v>
                </c:pt>
                <c:pt idx="14">
                  <c:v>30/03/2015</c:v>
                </c:pt>
                <c:pt idx="15">
                  <c:v>31/03/2015</c:v>
                </c:pt>
                <c:pt idx="16">
                  <c:v>01/04/2015</c:v>
                </c:pt>
                <c:pt idx="17">
                  <c:v>02/04/2015</c:v>
                </c:pt>
                <c:pt idx="18">
                  <c:v>06/04/2015</c:v>
                </c:pt>
                <c:pt idx="19">
                  <c:v>07/04/2015</c:v>
                </c:pt>
                <c:pt idx="20">
                  <c:v>08/04/2015</c:v>
                </c:pt>
                <c:pt idx="21">
                  <c:v>09/04/2015</c:v>
                </c:pt>
                <c:pt idx="22">
                  <c:v>10/04/2015</c:v>
                </c:pt>
                <c:pt idx="23">
                  <c:v>13/04/2015</c:v>
                </c:pt>
                <c:pt idx="24">
                  <c:v>14/04/2015</c:v>
                </c:pt>
                <c:pt idx="25">
                  <c:v>15/04/2015</c:v>
                </c:pt>
                <c:pt idx="26">
                  <c:v>16/04/2015</c:v>
                </c:pt>
                <c:pt idx="27">
                  <c:v>17/04/2015</c:v>
                </c:pt>
                <c:pt idx="28">
                  <c:v>20/04/2015</c:v>
                </c:pt>
                <c:pt idx="29">
                  <c:v>22/04/2015</c:v>
                </c:pt>
                <c:pt idx="30">
                  <c:v>23/04/2015</c:v>
                </c:pt>
                <c:pt idx="31">
                  <c:v>24/04/2015</c:v>
                </c:pt>
                <c:pt idx="32">
                  <c:v>27/04/2015</c:v>
                </c:pt>
                <c:pt idx="33">
                  <c:v>28/04/2015</c:v>
                </c:pt>
                <c:pt idx="34">
                  <c:v>29/04/2015</c:v>
                </c:pt>
                <c:pt idx="35">
                  <c:v>30/04/2015</c:v>
                </c:pt>
                <c:pt idx="36">
                  <c:v>04/05/2015</c:v>
                </c:pt>
                <c:pt idx="37">
                  <c:v>05/05/2015</c:v>
                </c:pt>
                <c:pt idx="38">
                  <c:v>06/05/2015</c:v>
                </c:pt>
                <c:pt idx="39">
                  <c:v>07/05/2015</c:v>
                </c:pt>
                <c:pt idx="40">
                  <c:v>08/05/2015</c:v>
                </c:pt>
                <c:pt idx="41">
                  <c:v>11/05/2015</c:v>
                </c:pt>
                <c:pt idx="42">
                  <c:v>12/05/2015</c:v>
                </c:pt>
                <c:pt idx="43">
                  <c:v>13/05/2015</c:v>
                </c:pt>
                <c:pt idx="44">
                  <c:v>14/05/2015</c:v>
                </c:pt>
                <c:pt idx="45">
                  <c:v>15/05/2015</c:v>
                </c:pt>
                <c:pt idx="46">
                  <c:v>18/05/2015</c:v>
                </c:pt>
                <c:pt idx="47">
                  <c:v>19/05/2015</c:v>
                </c:pt>
                <c:pt idx="48">
                  <c:v>20/05/2015</c:v>
                </c:pt>
                <c:pt idx="49">
                  <c:v>21/05/2015</c:v>
                </c:pt>
                <c:pt idx="50">
                  <c:v>22/05/2015</c:v>
                </c:pt>
                <c:pt idx="51">
                  <c:v>25/05/2015</c:v>
                </c:pt>
                <c:pt idx="52">
                  <c:v>26/05/2015</c:v>
                </c:pt>
                <c:pt idx="53">
                  <c:v>27/05/2015</c:v>
                </c:pt>
                <c:pt idx="54">
                  <c:v>28/05/2015</c:v>
                </c:pt>
                <c:pt idx="55">
                  <c:v>29/05/2015</c:v>
                </c:pt>
                <c:pt idx="56">
                  <c:v>01/06/2015</c:v>
                </c:pt>
                <c:pt idx="57">
                  <c:v>02/06/2015</c:v>
                </c:pt>
                <c:pt idx="58">
                  <c:v>03/06/2015</c:v>
                </c:pt>
                <c:pt idx="59">
                  <c:v>05/06/2015</c:v>
                </c:pt>
                <c:pt idx="60">
                  <c:v>08/06/2015</c:v>
                </c:pt>
                <c:pt idx="61">
                  <c:v>09/06/2015</c:v>
                </c:pt>
                <c:pt idx="62">
                  <c:v>10/06/2015</c:v>
                </c:pt>
                <c:pt idx="63">
                  <c:v>11/06/2015</c:v>
                </c:pt>
                <c:pt idx="64">
                  <c:v>12/06/2015</c:v>
                </c:pt>
                <c:pt idx="65">
                  <c:v>15/06/2015</c:v>
                </c:pt>
                <c:pt idx="66">
                  <c:v>16/06/2015</c:v>
                </c:pt>
                <c:pt idx="67">
                  <c:v>17/06/2015</c:v>
                </c:pt>
                <c:pt idx="68">
                  <c:v>18/06/2015</c:v>
                </c:pt>
                <c:pt idx="69">
                  <c:v>19/06/2015</c:v>
                </c:pt>
                <c:pt idx="70">
                  <c:v>22/06/2015</c:v>
                </c:pt>
                <c:pt idx="71">
                  <c:v>23/06/2015</c:v>
                </c:pt>
                <c:pt idx="72">
                  <c:v>24/06/2015</c:v>
                </c:pt>
                <c:pt idx="73">
                  <c:v>25/06/2015</c:v>
                </c:pt>
                <c:pt idx="74">
                  <c:v>26/06/2015</c:v>
                </c:pt>
                <c:pt idx="75">
                  <c:v>29/06/2015</c:v>
                </c:pt>
                <c:pt idx="76">
                  <c:v>30/06/2015</c:v>
                </c:pt>
                <c:pt idx="77">
                  <c:v>01/07/2015</c:v>
                </c:pt>
                <c:pt idx="78">
                  <c:v>02/07/2015</c:v>
                </c:pt>
                <c:pt idx="79">
                  <c:v>03/07/2015</c:v>
                </c:pt>
                <c:pt idx="80">
                  <c:v>06/07/2015</c:v>
                </c:pt>
                <c:pt idx="81">
                  <c:v>07/07/2015</c:v>
                </c:pt>
                <c:pt idx="82">
                  <c:v>08/07/2015</c:v>
                </c:pt>
                <c:pt idx="83">
                  <c:v>09/07/2015</c:v>
                </c:pt>
                <c:pt idx="84">
                  <c:v>10/07/2015</c:v>
                </c:pt>
                <c:pt idx="85">
                  <c:v>13/07/2015</c:v>
                </c:pt>
                <c:pt idx="86">
                  <c:v>14/07/2015</c:v>
                </c:pt>
                <c:pt idx="87">
                  <c:v>15/07/2015</c:v>
                </c:pt>
                <c:pt idx="88">
                  <c:v>16/07/2015</c:v>
                </c:pt>
                <c:pt idx="89">
                  <c:v>17/07/2015</c:v>
                </c:pt>
                <c:pt idx="90">
                  <c:v>20/07/2015</c:v>
                </c:pt>
                <c:pt idx="91">
                  <c:v>21/07/2015</c:v>
                </c:pt>
                <c:pt idx="92">
                  <c:v>22/07/2015</c:v>
                </c:pt>
                <c:pt idx="93">
                  <c:v>23/07/2015</c:v>
                </c:pt>
                <c:pt idx="94">
                  <c:v>24/07/2015</c:v>
                </c:pt>
                <c:pt idx="95">
                  <c:v>27/07/2015</c:v>
                </c:pt>
                <c:pt idx="96">
                  <c:v>28/07/2015</c:v>
                </c:pt>
                <c:pt idx="97">
                  <c:v>29/07/2015</c:v>
                </c:pt>
                <c:pt idx="98">
                  <c:v>30/07/2015</c:v>
                </c:pt>
                <c:pt idx="99">
                  <c:v>31/07/2015</c:v>
                </c:pt>
                <c:pt idx="100">
                  <c:v>03/08/2015</c:v>
                </c:pt>
                <c:pt idx="101">
                  <c:v>04/08/2015</c:v>
                </c:pt>
                <c:pt idx="102">
                  <c:v>05/08/2015</c:v>
                </c:pt>
                <c:pt idx="103">
                  <c:v>06/08/2015</c:v>
                </c:pt>
                <c:pt idx="104">
                  <c:v>07/08/2015</c:v>
                </c:pt>
                <c:pt idx="105">
                  <c:v>10/08/2015</c:v>
                </c:pt>
                <c:pt idx="106">
                  <c:v>11/08/2015</c:v>
                </c:pt>
                <c:pt idx="107">
                  <c:v>12/08/2015</c:v>
                </c:pt>
                <c:pt idx="108">
                  <c:v>13/08/2015</c:v>
                </c:pt>
                <c:pt idx="109">
                  <c:v>14/08/2015</c:v>
                </c:pt>
                <c:pt idx="110">
                  <c:v>17/08/2015</c:v>
                </c:pt>
                <c:pt idx="111">
                  <c:v>18/08/2015</c:v>
                </c:pt>
                <c:pt idx="112">
                  <c:v>19/08/2015</c:v>
                </c:pt>
                <c:pt idx="113">
                  <c:v>20/08/2015</c:v>
                </c:pt>
                <c:pt idx="114">
                  <c:v>21/08/2015</c:v>
                </c:pt>
                <c:pt idx="115">
                  <c:v>24/08/2015</c:v>
                </c:pt>
                <c:pt idx="116">
                  <c:v>25/08/2015</c:v>
                </c:pt>
                <c:pt idx="117">
                  <c:v>26/08/2015</c:v>
                </c:pt>
                <c:pt idx="118">
                  <c:v>27/08/2015</c:v>
                </c:pt>
                <c:pt idx="119">
                  <c:v>28/08/2015</c:v>
                </c:pt>
                <c:pt idx="120">
                  <c:v>31/08/2015</c:v>
                </c:pt>
                <c:pt idx="121">
                  <c:v>01/09/2015</c:v>
                </c:pt>
                <c:pt idx="122">
                  <c:v>02/09/2015</c:v>
                </c:pt>
                <c:pt idx="123">
                  <c:v>03/09/2015</c:v>
                </c:pt>
                <c:pt idx="124">
                  <c:v>04/09/2015</c:v>
                </c:pt>
                <c:pt idx="125">
                  <c:v>08/09/2015</c:v>
                </c:pt>
                <c:pt idx="126">
                  <c:v>09/09/2015</c:v>
                </c:pt>
                <c:pt idx="127">
                  <c:v>10/09/2015</c:v>
                </c:pt>
                <c:pt idx="128">
                  <c:v>11/09/2015</c:v>
                </c:pt>
                <c:pt idx="129">
                  <c:v>14/09/2015</c:v>
                </c:pt>
                <c:pt idx="130">
                  <c:v>15/09/2015</c:v>
                </c:pt>
                <c:pt idx="131">
                  <c:v>16/09/2015</c:v>
                </c:pt>
                <c:pt idx="132">
                  <c:v>17/09/2015</c:v>
                </c:pt>
                <c:pt idx="133">
                  <c:v>18/09/2015</c:v>
                </c:pt>
                <c:pt idx="134">
                  <c:v>21/09/2015</c:v>
                </c:pt>
                <c:pt idx="135">
                  <c:v>22/09/2015</c:v>
                </c:pt>
                <c:pt idx="136">
                  <c:v>23/09/2015</c:v>
                </c:pt>
                <c:pt idx="137">
                  <c:v>24/09/2015</c:v>
                </c:pt>
                <c:pt idx="138">
                  <c:v>25/09/2015</c:v>
                </c:pt>
                <c:pt idx="139">
                  <c:v>28/09/2015</c:v>
                </c:pt>
                <c:pt idx="140">
                  <c:v>29/09/2015</c:v>
                </c:pt>
                <c:pt idx="141">
                  <c:v>30/09/2015</c:v>
                </c:pt>
                <c:pt idx="142">
                  <c:v>01/10/2015</c:v>
                </c:pt>
                <c:pt idx="143">
                  <c:v>02/10/2015</c:v>
                </c:pt>
                <c:pt idx="144">
                  <c:v>05/10/2015</c:v>
                </c:pt>
                <c:pt idx="145">
                  <c:v>06/10/2015</c:v>
                </c:pt>
                <c:pt idx="146">
                  <c:v>07/10/2015</c:v>
                </c:pt>
                <c:pt idx="147">
                  <c:v>08/10/2015</c:v>
                </c:pt>
                <c:pt idx="148">
                  <c:v>09/10/2015</c:v>
                </c:pt>
                <c:pt idx="149">
                  <c:v>13/10/2015</c:v>
                </c:pt>
                <c:pt idx="150">
                  <c:v>14/10/2015</c:v>
                </c:pt>
                <c:pt idx="151">
                  <c:v>15/10/2015</c:v>
                </c:pt>
                <c:pt idx="152">
                  <c:v>16/10/2015</c:v>
                </c:pt>
                <c:pt idx="153">
                  <c:v>19/10/2015</c:v>
                </c:pt>
                <c:pt idx="154">
                  <c:v>20/10/2015</c:v>
                </c:pt>
                <c:pt idx="155">
                  <c:v>21/10/2015</c:v>
                </c:pt>
                <c:pt idx="156">
                  <c:v>22/10/2015</c:v>
                </c:pt>
                <c:pt idx="157">
                  <c:v>23/10/2015</c:v>
                </c:pt>
                <c:pt idx="158">
                  <c:v>26/10/2015</c:v>
                </c:pt>
                <c:pt idx="159">
                  <c:v>27/10/2015</c:v>
                </c:pt>
                <c:pt idx="160">
                  <c:v>28/10/2015</c:v>
                </c:pt>
                <c:pt idx="161">
                  <c:v>29/10/2015</c:v>
                </c:pt>
                <c:pt idx="162">
                  <c:v>30/10/2015</c:v>
                </c:pt>
                <c:pt idx="163">
                  <c:v>03/11/2015</c:v>
                </c:pt>
                <c:pt idx="164">
                  <c:v>04/11/2015</c:v>
                </c:pt>
                <c:pt idx="165">
                  <c:v>05/11/2015</c:v>
                </c:pt>
                <c:pt idx="166">
                  <c:v>06/11/2015</c:v>
                </c:pt>
                <c:pt idx="167">
                  <c:v>09/11/2015</c:v>
                </c:pt>
                <c:pt idx="168">
                  <c:v>10/11/2015</c:v>
                </c:pt>
                <c:pt idx="169">
                  <c:v>11/11/2015</c:v>
                </c:pt>
                <c:pt idx="170">
                  <c:v>12/11/2015</c:v>
                </c:pt>
                <c:pt idx="171">
                  <c:v>13/11/2015</c:v>
                </c:pt>
                <c:pt idx="172">
                  <c:v>16/11/2015</c:v>
                </c:pt>
                <c:pt idx="173">
                  <c:v>17/11/2015</c:v>
                </c:pt>
                <c:pt idx="174">
                  <c:v>18/11/2015</c:v>
                </c:pt>
                <c:pt idx="175">
                  <c:v>19/11/2015</c:v>
                </c:pt>
                <c:pt idx="176">
                  <c:v>20/11/2015</c:v>
                </c:pt>
                <c:pt idx="177">
                  <c:v>23/11/2015</c:v>
                </c:pt>
                <c:pt idx="178">
                  <c:v>24/11/2015</c:v>
                </c:pt>
                <c:pt idx="179">
                  <c:v>25/11/2015</c:v>
                </c:pt>
                <c:pt idx="180">
                  <c:v>26/11/2015</c:v>
                </c:pt>
                <c:pt idx="181">
                  <c:v>27/11/2015</c:v>
                </c:pt>
                <c:pt idx="182">
                  <c:v>30/11/2015</c:v>
                </c:pt>
                <c:pt idx="183">
                  <c:v>01/12/2015</c:v>
                </c:pt>
                <c:pt idx="184">
                  <c:v>02/12/2015</c:v>
                </c:pt>
                <c:pt idx="185">
                  <c:v>03/12/2015</c:v>
                </c:pt>
                <c:pt idx="186">
                  <c:v>04/12/2015</c:v>
                </c:pt>
                <c:pt idx="187">
                  <c:v>07/12/2015</c:v>
                </c:pt>
                <c:pt idx="188">
                  <c:v>08/12/2015</c:v>
                </c:pt>
                <c:pt idx="189">
                  <c:v>09/12/2015</c:v>
                </c:pt>
                <c:pt idx="190">
                  <c:v>10/12/2015</c:v>
                </c:pt>
                <c:pt idx="191">
                  <c:v>11/12/2015</c:v>
                </c:pt>
                <c:pt idx="192">
                  <c:v>14/12/2015</c:v>
                </c:pt>
                <c:pt idx="193">
                  <c:v>15/12/2015</c:v>
                </c:pt>
                <c:pt idx="194">
                  <c:v>16/12/2015</c:v>
                </c:pt>
                <c:pt idx="195">
                  <c:v>17/12/2015</c:v>
                </c:pt>
                <c:pt idx="196">
                  <c:v>18/12/2015</c:v>
                </c:pt>
                <c:pt idx="197">
                  <c:v>21/12/2015</c:v>
                </c:pt>
                <c:pt idx="198">
                  <c:v>22/12/2015</c:v>
                </c:pt>
                <c:pt idx="199">
                  <c:v>23/12/2015</c:v>
                </c:pt>
                <c:pt idx="200">
                  <c:v>24/12/2015</c:v>
                </c:pt>
                <c:pt idx="201">
                  <c:v>28/12/2015</c:v>
                </c:pt>
                <c:pt idx="202">
                  <c:v>29/12/2015</c:v>
                </c:pt>
                <c:pt idx="203">
                  <c:v>30/12/2015</c:v>
                </c:pt>
                <c:pt idx="204">
                  <c:v>31/12/2015</c:v>
                </c:pt>
                <c:pt idx="205">
                  <c:v>04/01/2016</c:v>
                </c:pt>
                <c:pt idx="206">
                  <c:v>05/01/2016</c:v>
                </c:pt>
                <c:pt idx="207">
                  <c:v>06/01/2016</c:v>
                </c:pt>
                <c:pt idx="208">
                  <c:v>07/01/2016</c:v>
                </c:pt>
                <c:pt idx="209">
                  <c:v>08/01/2016</c:v>
                </c:pt>
                <c:pt idx="210">
                  <c:v>11/01/2016</c:v>
                </c:pt>
                <c:pt idx="211">
                  <c:v>12/01/2016</c:v>
                </c:pt>
                <c:pt idx="212">
                  <c:v>13/01/2016</c:v>
                </c:pt>
                <c:pt idx="213">
                  <c:v>14/01/2016</c:v>
                </c:pt>
                <c:pt idx="214">
                  <c:v>15/01/2016</c:v>
                </c:pt>
                <c:pt idx="215">
                  <c:v>18/01/2016</c:v>
                </c:pt>
                <c:pt idx="216">
                  <c:v>19/01/2016</c:v>
                </c:pt>
                <c:pt idx="217">
                  <c:v>20/01/2016</c:v>
                </c:pt>
                <c:pt idx="218">
                  <c:v>21/01/2016</c:v>
                </c:pt>
                <c:pt idx="219">
                  <c:v>22/01/2016</c:v>
                </c:pt>
                <c:pt idx="220">
                  <c:v>25/01/2016</c:v>
                </c:pt>
                <c:pt idx="221">
                  <c:v>26/01/2016</c:v>
                </c:pt>
                <c:pt idx="222">
                  <c:v>27/01/2016</c:v>
                </c:pt>
                <c:pt idx="223">
                  <c:v>28/01/2016</c:v>
                </c:pt>
                <c:pt idx="224">
                  <c:v>29/01/2016</c:v>
                </c:pt>
                <c:pt idx="225">
                  <c:v>01/02/2016</c:v>
                </c:pt>
                <c:pt idx="226">
                  <c:v>02/02/2016</c:v>
                </c:pt>
                <c:pt idx="227">
                  <c:v>03/02/2016</c:v>
                </c:pt>
                <c:pt idx="228">
                  <c:v>04/02/2016</c:v>
                </c:pt>
                <c:pt idx="229">
                  <c:v>05/02/2016</c:v>
                </c:pt>
                <c:pt idx="230">
                  <c:v>10/02/2016</c:v>
                </c:pt>
                <c:pt idx="231">
                  <c:v>11/02/2016</c:v>
                </c:pt>
                <c:pt idx="232">
                  <c:v>12/02/2016</c:v>
                </c:pt>
                <c:pt idx="233">
                  <c:v>15/02/2016</c:v>
                </c:pt>
                <c:pt idx="234">
                  <c:v>16/02/2016</c:v>
                </c:pt>
                <c:pt idx="235">
                  <c:v>17/02/2016</c:v>
                </c:pt>
                <c:pt idx="236">
                  <c:v>18/02/2016</c:v>
                </c:pt>
                <c:pt idx="237">
                  <c:v>19/02/2016</c:v>
                </c:pt>
                <c:pt idx="238">
                  <c:v>22/02/2016</c:v>
                </c:pt>
                <c:pt idx="239">
                  <c:v>23/02/2016</c:v>
                </c:pt>
                <c:pt idx="240">
                  <c:v>24/02/2016</c:v>
                </c:pt>
                <c:pt idx="241">
                  <c:v>25/02/2016</c:v>
                </c:pt>
                <c:pt idx="242">
                  <c:v>26/02/2016</c:v>
                </c:pt>
                <c:pt idx="243">
                  <c:v>29/02/2016</c:v>
                </c:pt>
                <c:pt idx="244">
                  <c:v>01/03/2016</c:v>
                </c:pt>
                <c:pt idx="245">
                  <c:v>02/03/2016</c:v>
                </c:pt>
                <c:pt idx="246">
                  <c:v>03/03/2016</c:v>
                </c:pt>
                <c:pt idx="247">
                  <c:v>04/03/2016</c:v>
                </c:pt>
                <c:pt idx="248">
                  <c:v>07/03/2016</c:v>
                </c:pt>
                <c:pt idx="249">
                  <c:v>08/03/2016</c:v>
                </c:pt>
                <c:pt idx="250">
                  <c:v>09/03/2016</c:v>
                </c:pt>
                <c:pt idx="251">
                  <c:v>10/03/2016</c:v>
                </c:pt>
                <c:pt idx="252">
                  <c:v>11/03/2016</c:v>
                </c:pt>
                <c:pt idx="253">
                  <c:v>14/03/2016</c:v>
                </c:pt>
                <c:pt idx="254">
                  <c:v>15/03/2016</c:v>
                </c:pt>
                <c:pt idx="255">
                  <c:v>16/03/2016</c:v>
                </c:pt>
                <c:pt idx="256">
                  <c:v>17/03/2016</c:v>
                </c:pt>
                <c:pt idx="257">
                  <c:v>18/03/2016</c:v>
                </c:pt>
                <c:pt idx="258">
                  <c:v>21/03/2016</c:v>
                </c:pt>
                <c:pt idx="259">
                  <c:v>22/03/2016</c:v>
                </c:pt>
                <c:pt idx="260">
                  <c:v>23/03/2016</c:v>
                </c:pt>
                <c:pt idx="261">
                  <c:v>24/03/2016</c:v>
                </c:pt>
                <c:pt idx="262">
                  <c:v>28/03/2016</c:v>
                </c:pt>
                <c:pt idx="263">
                  <c:v>29/03/2016</c:v>
                </c:pt>
                <c:pt idx="264">
                  <c:v>30/03/2016</c:v>
                </c:pt>
                <c:pt idx="265">
                  <c:v>31/03/2016</c:v>
                </c:pt>
                <c:pt idx="266">
                  <c:v>01/04/2016</c:v>
                </c:pt>
                <c:pt idx="267">
                  <c:v>04/04/2016</c:v>
                </c:pt>
                <c:pt idx="268">
                  <c:v>05/04/2016</c:v>
                </c:pt>
                <c:pt idx="269">
                  <c:v>06/04/2016</c:v>
                </c:pt>
                <c:pt idx="270">
                  <c:v>07/04/2016</c:v>
                </c:pt>
                <c:pt idx="271">
                  <c:v>08/04/2016</c:v>
                </c:pt>
                <c:pt idx="272">
                  <c:v>11/04/2016</c:v>
                </c:pt>
                <c:pt idx="273">
                  <c:v>12/04/2016</c:v>
                </c:pt>
                <c:pt idx="274">
                  <c:v>13/04/2016</c:v>
                </c:pt>
                <c:pt idx="275">
                  <c:v>14/04/2016</c:v>
                </c:pt>
                <c:pt idx="276">
                  <c:v>15/04/2016</c:v>
                </c:pt>
                <c:pt idx="277">
                  <c:v>18/04/2016</c:v>
                </c:pt>
              </c:strCache>
            </c:strRef>
          </c:cat>
          <c:val>
            <c:numRef>
              <c:f>'LTN2021'!$N$3:$N$280</c:f>
              <c:numCache>
                <c:formatCode>0.00%</c:formatCode>
                <c:ptCount val="278"/>
                <c:pt idx="0">
                  <c:v>0.1275</c:v>
                </c:pt>
                <c:pt idx="1">
                  <c:v>0.1275</c:v>
                </c:pt>
                <c:pt idx="2">
                  <c:v>0.1275</c:v>
                </c:pt>
                <c:pt idx="3">
                  <c:v>0.1275</c:v>
                </c:pt>
                <c:pt idx="4">
                  <c:v>0.1275</c:v>
                </c:pt>
                <c:pt idx="5">
                  <c:v>0.1275</c:v>
                </c:pt>
                <c:pt idx="6">
                  <c:v>0.1275</c:v>
                </c:pt>
                <c:pt idx="7">
                  <c:v>0.1275</c:v>
                </c:pt>
                <c:pt idx="8">
                  <c:v>0.1275</c:v>
                </c:pt>
                <c:pt idx="9">
                  <c:v>0.1275</c:v>
                </c:pt>
                <c:pt idx="10">
                  <c:v>0.1275</c:v>
                </c:pt>
                <c:pt idx="11">
                  <c:v>0.1275</c:v>
                </c:pt>
                <c:pt idx="12">
                  <c:v>0.1275</c:v>
                </c:pt>
                <c:pt idx="13">
                  <c:v>0.1275</c:v>
                </c:pt>
                <c:pt idx="14">
                  <c:v>0.1275</c:v>
                </c:pt>
                <c:pt idx="15">
                  <c:v>0.1275</c:v>
                </c:pt>
                <c:pt idx="16">
                  <c:v>0.1275</c:v>
                </c:pt>
                <c:pt idx="17">
                  <c:v>0.1275</c:v>
                </c:pt>
                <c:pt idx="18">
                  <c:v>0.1275</c:v>
                </c:pt>
                <c:pt idx="19">
                  <c:v>0.1275</c:v>
                </c:pt>
                <c:pt idx="20">
                  <c:v>0.1275</c:v>
                </c:pt>
                <c:pt idx="21">
                  <c:v>0.1275</c:v>
                </c:pt>
                <c:pt idx="22">
                  <c:v>0.1275</c:v>
                </c:pt>
                <c:pt idx="23">
                  <c:v>0.1275</c:v>
                </c:pt>
                <c:pt idx="24">
                  <c:v>0.1275</c:v>
                </c:pt>
                <c:pt idx="25">
                  <c:v>0.1275</c:v>
                </c:pt>
                <c:pt idx="26">
                  <c:v>0.1275</c:v>
                </c:pt>
                <c:pt idx="27">
                  <c:v>0.1275</c:v>
                </c:pt>
                <c:pt idx="28">
                  <c:v>0.1275</c:v>
                </c:pt>
                <c:pt idx="29">
                  <c:v>0.1275</c:v>
                </c:pt>
                <c:pt idx="30">
                  <c:v>0.1275</c:v>
                </c:pt>
                <c:pt idx="31">
                  <c:v>0.1275</c:v>
                </c:pt>
                <c:pt idx="32">
                  <c:v>0.1275</c:v>
                </c:pt>
                <c:pt idx="33">
                  <c:v>0.1275</c:v>
                </c:pt>
                <c:pt idx="34">
                  <c:v>0.1275</c:v>
                </c:pt>
                <c:pt idx="35">
                  <c:v>0.13250000000000001</c:v>
                </c:pt>
                <c:pt idx="36">
                  <c:v>0.13250000000000001</c:v>
                </c:pt>
                <c:pt idx="37">
                  <c:v>0.13250000000000001</c:v>
                </c:pt>
                <c:pt idx="38">
                  <c:v>0.13250000000000001</c:v>
                </c:pt>
                <c:pt idx="39">
                  <c:v>0.13250000000000001</c:v>
                </c:pt>
                <c:pt idx="40">
                  <c:v>0.13250000000000001</c:v>
                </c:pt>
                <c:pt idx="41">
                  <c:v>0.13250000000000001</c:v>
                </c:pt>
                <c:pt idx="42">
                  <c:v>0.13250000000000001</c:v>
                </c:pt>
                <c:pt idx="43">
                  <c:v>0.13250000000000001</c:v>
                </c:pt>
                <c:pt idx="44">
                  <c:v>0.13250000000000001</c:v>
                </c:pt>
                <c:pt idx="45">
                  <c:v>0.13250000000000001</c:v>
                </c:pt>
                <c:pt idx="46">
                  <c:v>0.13250000000000001</c:v>
                </c:pt>
                <c:pt idx="47">
                  <c:v>0.13250000000000001</c:v>
                </c:pt>
                <c:pt idx="48">
                  <c:v>0.13250000000000001</c:v>
                </c:pt>
                <c:pt idx="49">
                  <c:v>0.13250000000000001</c:v>
                </c:pt>
                <c:pt idx="50">
                  <c:v>0.13250000000000001</c:v>
                </c:pt>
                <c:pt idx="51">
                  <c:v>0.13250000000000001</c:v>
                </c:pt>
                <c:pt idx="52">
                  <c:v>0.13250000000000001</c:v>
                </c:pt>
                <c:pt idx="53">
                  <c:v>0.13250000000000001</c:v>
                </c:pt>
                <c:pt idx="54">
                  <c:v>0.13250000000000001</c:v>
                </c:pt>
                <c:pt idx="55">
                  <c:v>0.13250000000000001</c:v>
                </c:pt>
                <c:pt idx="56">
                  <c:v>0.13250000000000001</c:v>
                </c:pt>
                <c:pt idx="57">
                  <c:v>0.13250000000000001</c:v>
                </c:pt>
                <c:pt idx="58">
                  <c:v>0.13250000000000001</c:v>
                </c:pt>
                <c:pt idx="59">
                  <c:v>0.13750000000000001</c:v>
                </c:pt>
                <c:pt idx="60">
                  <c:v>0.13750000000000001</c:v>
                </c:pt>
                <c:pt idx="61">
                  <c:v>0.13750000000000001</c:v>
                </c:pt>
                <c:pt idx="62">
                  <c:v>0.13750000000000001</c:v>
                </c:pt>
                <c:pt idx="63">
                  <c:v>0.13750000000000001</c:v>
                </c:pt>
                <c:pt idx="64">
                  <c:v>0.13750000000000001</c:v>
                </c:pt>
                <c:pt idx="65">
                  <c:v>0.13750000000000001</c:v>
                </c:pt>
                <c:pt idx="66">
                  <c:v>0.13750000000000001</c:v>
                </c:pt>
                <c:pt idx="67">
                  <c:v>0.13750000000000001</c:v>
                </c:pt>
                <c:pt idx="68">
                  <c:v>0.13750000000000001</c:v>
                </c:pt>
                <c:pt idx="69">
                  <c:v>0.13750000000000001</c:v>
                </c:pt>
                <c:pt idx="70">
                  <c:v>0.13750000000000001</c:v>
                </c:pt>
                <c:pt idx="71">
                  <c:v>0.13750000000000001</c:v>
                </c:pt>
                <c:pt idx="72">
                  <c:v>0.13750000000000001</c:v>
                </c:pt>
                <c:pt idx="73">
                  <c:v>0.13750000000000001</c:v>
                </c:pt>
                <c:pt idx="74">
                  <c:v>0.13750000000000001</c:v>
                </c:pt>
                <c:pt idx="75">
                  <c:v>0.13750000000000001</c:v>
                </c:pt>
                <c:pt idx="76">
                  <c:v>0.13750000000000001</c:v>
                </c:pt>
                <c:pt idx="77">
                  <c:v>0.13750000000000001</c:v>
                </c:pt>
                <c:pt idx="78">
                  <c:v>0.13750000000000001</c:v>
                </c:pt>
                <c:pt idx="79">
                  <c:v>0.13750000000000001</c:v>
                </c:pt>
                <c:pt idx="80">
                  <c:v>0.13750000000000001</c:v>
                </c:pt>
                <c:pt idx="81">
                  <c:v>0.13750000000000001</c:v>
                </c:pt>
                <c:pt idx="82">
                  <c:v>0.13750000000000001</c:v>
                </c:pt>
                <c:pt idx="83">
                  <c:v>0.13750000000000001</c:v>
                </c:pt>
                <c:pt idx="84">
                  <c:v>0.13750000000000001</c:v>
                </c:pt>
                <c:pt idx="85">
                  <c:v>0.13750000000000001</c:v>
                </c:pt>
                <c:pt idx="86">
                  <c:v>0.13750000000000001</c:v>
                </c:pt>
                <c:pt idx="87">
                  <c:v>0.13750000000000001</c:v>
                </c:pt>
                <c:pt idx="88">
                  <c:v>0.13750000000000001</c:v>
                </c:pt>
                <c:pt idx="89">
                  <c:v>0.13750000000000001</c:v>
                </c:pt>
                <c:pt idx="90">
                  <c:v>0.13750000000000001</c:v>
                </c:pt>
                <c:pt idx="91">
                  <c:v>0.13750000000000001</c:v>
                </c:pt>
                <c:pt idx="92">
                  <c:v>0.13750000000000001</c:v>
                </c:pt>
                <c:pt idx="93">
                  <c:v>0.13750000000000001</c:v>
                </c:pt>
                <c:pt idx="94">
                  <c:v>0.13750000000000001</c:v>
                </c:pt>
                <c:pt idx="95">
                  <c:v>0.13750000000000001</c:v>
                </c:pt>
                <c:pt idx="96">
                  <c:v>0.13750000000000001</c:v>
                </c:pt>
                <c:pt idx="97">
                  <c:v>0.13750000000000001</c:v>
                </c:pt>
                <c:pt idx="98">
                  <c:v>0.14249999999999999</c:v>
                </c:pt>
                <c:pt idx="99">
                  <c:v>0.14249999999999999</c:v>
                </c:pt>
                <c:pt idx="100">
                  <c:v>0.14249999999999999</c:v>
                </c:pt>
                <c:pt idx="101">
                  <c:v>0.14249999999999999</c:v>
                </c:pt>
                <c:pt idx="102">
                  <c:v>0.14249999999999999</c:v>
                </c:pt>
                <c:pt idx="103">
                  <c:v>0.14249999999999999</c:v>
                </c:pt>
                <c:pt idx="104">
                  <c:v>0.14249999999999999</c:v>
                </c:pt>
                <c:pt idx="105">
                  <c:v>0.14249999999999999</c:v>
                </c:pt>
                <c:pt idx="106">
                  <c:v>0.14249999999999999</c:v>
                </c:pt>
                <c:pt idx="107">
                  <c:v>0.14249999999999999</c:v>
                </c:pt>
                <c:pt idx="108">
                  <c:v>0.14249999999999999</c:v>
                </c:pt>
                <c:pt idx="109">
                  <c:v>0.14249999999999999</c:v>
                </c:pt>
                <c:pt idx="110">
                  <c:v>0.14249999999999999</c:v>
                </c:pt>
                <c:pt idx="111">
                  <c:v>0.14249999999999999</c:v>
                </c:pt>
                <c:pt idx="112">
                  <c:v>0.14249999999999999</c:v>
                </c:pt>
                <c:pt idx="113">
                  <c:v>0.14249999999999999</c:v>
                </c:pt>
                <c:pt idx="114">
                  <c:v>0.14249999999999999</c:v>
                </c:pt>
                <c:pt idx="115">
                  <c:v>0.14249999999999999</c:v>
                </c:pt>
                <c:pt idx="116">
                  <c:v>0.14249999999999999</c:v>
                </c:pt>
                <c:pt idx="117">
                  <c:v>0.14249999999999999</c:v>
                </c:pt>
                <c:pt idx="118">
                  <c:v>0.14249999999999999</c:v>
                </c:pt>
                <c:pt idx="119">
                  <c:v>0.14249999999999999</c:v>
                </c:pt>
                <c:pt idx="120">
                  <c:v>0.14249999999999999</c:v>
                </c:pt>
                <c:pt idx="121">
                  <c:v>0.14249999999999999</c:v>
                </c:pt>
                <c:pt idx="122">
                  <c:v>0.14249999999999999</c:v>
                </c:pt>
                <c:pt idx="123">
                  <c:v>0.14249999999999999</c:v>
                </c:pt>
                <c:pt idx="124">
                  <c:v>0.14249999999999999</c:v>
                </c:pt>
                <c:pt idx="125">
                  <c:v>0.14249999999999999</c:v>
                </c:pt>
                <c:pt idx="126">
                  <c:v>0.14249999999999999</c:v>
                </c:pt>
                <c:pt idx="127">
                  <c:v>0.14249999999999999</c:v>
                </c:pt>
                <c:pt idx="128">
                  <c:v>0.14249999999999999</c:v>
                </c:pt>
                <c:pt idx="129">
                  <c:v>0.14249999999999999</c:v>
                </c:pt>
                <c:pt idx="130">
                  <c:v>0.14249999999999999</c:v>
                </c:pt>
                <c:pt idx="131">
                  <c:v>0.14249999999999999</c:v>
                </c:pt>
                <c:pt idx="132">
                  <c:v>0.14249999999999999</c:v>
                </c:pt>
                <c:pt idx="133">
                  <c:v>0.14249999999999999</c:v>
                </c:pt>
                <c:pt idx="134">
                  <c:v>0.14249999999999999</c:v>
                </c:pt>
                <c:pt idx="135">
                  <c:v>0.14249999999999999</c:v>
                </c:pt>
                <c:pt idx="136">
                  <c:v>0.14249999999999999</c:v>
                </c:pt>
                <c:pt idx="137">
                  <c:v>0.14249999999999999</c:v>
                </c:pt>
                <c:pt idx="138">
                  <c:v>0.14249999999999999</c:v>
                </c:pt>
                <c:pt idx="139">
                  <c:v>0.14249999999999999</c:v>
                </c:pt>
                <c:pt idx="140">
                  <c:v>0.14249999999999999</c:v>
                </c:pt>
                <c:pt idx="141">
                  <c:v>0.14249999999999999</c:v>
                </c:pt>
                <c:pt idx="142">
                  <c:v>0.14249999999999999</c:v>
                </c:pt>
                <c:pt idx="143">
                  <c:v>0.14249999999999999</c:v>
                </c:pt>
                <c:pt idx="144">
                  <c:v>0.14249999999999999</c:v>
                </c:pt>
                <c:pt idx="145">
                  <c:v>0.14249999999999999</c:v>
                </c:pt>
                <c:pt idx="146">
                  <c:v>0.14249999999999999</c:v>
                </c:pt>
                <c:pt idx="147">
                  <c:v>0.14249999999999999</c:v>
                </c:pt>
                <c:pt idx="148">
                  <c:v>0.14249999999999999</c:v>
                </c:pt>
                <c:pt idx="149">
                  <c:v>0.14249999999999999</c:v>
                </c:pt>
                <c:pt idx="150">
                  <c:v>0.14249999999999999</c:v>
                </c:pt>
                <c:pt idx="151">
                  <c:v>0.14249999999999999</c:v>
                </c:pt>
                <c:pt idx="152">
                  <c:v>0.14249999999999999</c:v>
                </c:pt>
                <c:pt idx="153">
                  <c:v>0.14249999999999999</c:v>
                </c:pt>
                <c:pt idx="154">
                  <c:v>0.14249999999999999</c:v>
                </c:pt>
                <c:pt idx="155">
                  <c:v>0.14249999999999999</c:v>
                </c:pt>
                <c:pt idx="156">
                  <c:v>0.14249999999999999</c:v>
                </c:pt>
                <c:pt idx="157">
                  <c:v>0.14249999999999999</c:v>
                </c:pt>
                <c:pt idx="158">
                  <c:v>0.14249999999999999</c:v>
                </c:pt>
                <c:pt idx="159">
                  <c:v>0.14249999999999999</c:v>
                </c:pt>
                <c:pt idx="160">
                  <c:v>0.14249999999999999</c:v>
                </c:pt>
                <c:pt idx="161">
                  <c:v>0.14249999999999999</c:v>
                </c:pt>
                <c:pt idx="162">
                  <c:v>0.14249999999999999</c:v>
                </c:pt>
                <c:pt idx="163">
                  <c:v>0.14249999999999999</c:v>
                </c:pt>
                <c:pt idx="164">
                  <c:v>0.14249999999999999</c:v>
                </c:pt>
                <c:pt idx="165">
                  <c:v>0.14249999999999999</c:v>
                </c:pt>
                <c:pt idx="166">
                  <c:v>0.14249999999999999</c:v>
                </c:pt>
                <c:pt idx="167">
                  <c:v>0.14249999999999999</c:v>
                </c:pt>
                <c:pt idx="168">
                  <c:v>0.14249999999999999</c:v>
                </c:pt>
                <c:pt idx="169">
                  <c:v>0.14249999999999999</c:v>
                </c:pt>
                <c:pt idx="170">
                  <c:v>0.14249999999999999</c:v>
                </c:pt>
                <c:pt idx="171">
                  <c:v>0.14249999999999999</c:v>
                </c:pt>
                <c:pt idx="172">
                  <c:v>0.14249999999999999</c:v>
                </c:pt>
                <c:pt idx="173">
                  <c:v>0.14249999999999999</c:v>
                </c:pt>
                <c:pt idx="174">
                  <c:v>0.14249999999999999</c:v>
                </c:pt>
                <c:pt idx="175">
                  <c:v>0.14249999999999999</c:v>
                </c:pt>
                <c:pt idx="176">
                  <c:v>0.14249999999999999</c:v>
                </c:pt>
                <c:pt idx="177">
                  <c:v>0.14249999999999999</c:v>
                </c:pt>
                <c:pt idx="178">
                  <c:v>0.14249999999999999</c:v>
                </c:pt>
                <c:pt idx="179">
                  <c:v>0.14249999999999999</c:v>
                </c:pt>
                <c:pt idx="180">
                  <c:v>0.14249999999999999</c:v>
                </c:pt>
                <c:pt idx="181">
                  <c:v>0.14249999999999999</c:v>
                </c:pt>
                <c:pt idx="182">
                  <c:v>0.14249999999999999</c:v>
                </c:pt>
                <c:pt idx="183">
                  <c:v>0.14249999999999999</c:v>
                </c:pt>
                <c:pt idx="184">
                  <c:v>0.14249999999999999</c:v>
                </c:pt>
                <c:pt idx="185">
                  <c:v>0.14249999999999999</c:v>
                </c:pt>
                <c:pt idx="186">
                  <c:v>0.14249999999999999</c:v>
                </c:pt>
                <c:pt idx="187">
                  <c:v>0.14249999999999999</c:v>
                </c:pt>
                <c:pt idx="188">
                  <c:v>0.14249999999999999</c:v>
                </c:pt>
                <c:pt idx="189">
                  <c:v>0.14249999999999999</c:v>
                </c:pt>
                <c:pt idx="190">
                  <c:v>0.14249999999999999</c:v>
                </c:pt>
                <c:pt idx="191">
                  <c:v>0.14249999999999999</c:v>
                </c:pt>
                <c:pt idx="192">
                  <c:v>0.14249999999999999</c:v>
                </c:pt>
                <c:pt idx="193">
                  <c:v>0.14249999999999999</c:v>
                </c:pt>
                <c:pt idx="194">
                  <c:v>0.14249999999999999</c:v>
                </c:pt>
                <c:pt idx="195">
                  <c:v>0.14249999999999999</c:v>
                </c:pt>
                <c:pt idx="196">
                  <c:v>0.14249999999999999</c:v>
                </c:pt>
                <c:pt idx="197">
                  <c:v>0.14249999999999999</c:v>
                </c:pt>
                <c:pt idx="198">
                  <c:v>0.14249999999999999</c:v>
                </c:pt>
                <c:pt idx="199">
                  <c:v>0.14249999999999999</c:v>
                </c:pt>
                <c:pt idx="200">
                  <c:v>0.14249999999999999</c:v>
                </c:pt>
                <c:pt idx="201">
                  <c:v>0.14249999999999999</c:v>
                </c:pt>
                <c:pt idx="202">
                  <c:v>0.14249999999999999</c:v>
                </c:pt>
                <c:pt idx="203">
                  <c:v>0.14249999999999999</c:v>
                </c:pt>
                <c:pt idx="204">
                  <c:v>0.14249999999999999</c:v>
                </c:pt>
                <c:pt idx="205">
                  <c:v>0.14249999999999999</c:v>
                </c:pt>
                <c:pt idx="206">
                  <c:v>0.14249999999999999</c:v>
                </c:pt>
                <c:pt idx="207">
                  <c:v>0.14249999999999999</c:v>
                </c:pt>
                <c:pt idx="208">
                  <c:v>0.14249999999999999</c:v>
                </c:pt>
                <c:pt idx="209">
                  <c:v>0.14249999999999999</c:v>
                </c:pt>
                <c:pt idx="210">
                  <c:v>0.14249999999999999</c:v>
                </c:pt>
                <c:pt idx="211">
                  <c:v>0.14249999999999999</c:v>
                </c:pt>
                <c:pt idx="212">
                  <c:v>0.14249999999999999</c:v>
                </c:pt>
                <c:pt idx="213">
                  <c:v>0.14249999999999999</c:v>
                </c:pt>
                <c:pt idx="214">
                  <c:v>0.14249999999999999</c:v>
                </c:pt>
                <c:pt idx="215">
                  <c:v>0.14249999999999999</c:v>
                </c:pt>
                <c:pt idx="216">
                  <c:v>0.14249999999999999</c:v>
                </c:pt>
                <c:pt idx="217">
                  <c:v>0.14249999999999999</c:v>
                </c:pt>
                <c:pt idx="218">
                  <c:v>0.14249999999999999</c:v>
                </c:pt>
                <c:pt idx="219">
                  <c:v>0.14249999999999999</c:v>
                </c:pt>
                <c:pt idx="220">
                  <c:v>0.14249999999999999</c:v>
                </c:pt>
                <c:pt idx="221">
                  <c:v>0.14249999999999999</c:v>
                </c:pt>
                <c:pt idx="222">
                  <c:v>0.14249999999999999</c:v>
                </c:pt>
                <c:pt idx="223">
                  <c:v>0.14249999999999999</c:v>
                </c:pt>
                <c:pt idx="224">
                  <c:v>0.14249999999999999</c:v>
                </c:pt>
                <c:pt idx="225">
                  <c:v>0.14249999999999999</c:v>
                </c:pt>
                <c:pt idx="226">
                  <c:v>0.14249999999999999</c:v>
                </c:pt>
                <c:pt idx="227">
                  <c:v>0.14249999999999999</c:v>
                </c:pt>
                <c:pt idx="228">
                  <c:v>0.14249999999999999</c:v>
                </c:pt>
                <c:pt idx="229">
                  <c:v>0.14249999999999999</c:v>
                </c:pt>
                <c:pt idx="230">
                  <c:v>0.14249999999999999</c:v>
                </c:pt>
                <c:pt idx="231">
                  <c:v>0.14249999999999999</c:v>
                </c:pt>
                <c:pt idx="232">
                  <c:v>0.14249999999999999</c:v>
                </c:pt>
                <c:pt idx="233">
                  <c:v>0.14249999999999999</c:v>
                </c:pt>
                <c:pt idx="234">
                  <c:v>0.14249999999999999</c:v>
                </c:pt>
                <c:pt idx="235">
                  <c:v>0.14249999999999999</c:v>
                </c:pt>
                <c:pt idx="236">
                  <c:v>0.14249999999999999</c:v>
                </c:pt>
                <c:pt idx="237">
                  <c:v>0.14249999999999999</c:v>
                </c:pt>
                <c:pt idx="238">
                  <c:v>0.14249999999999999</c:v>
                </c:pt>
                <c:pt idx="239">
                  <c:v>0.14249999999999999</c:v>
                </c:pt>
                <c:pt idx="240">
                  <c:v>0.14249999999999999</c:v>
                </c:pt>
                <c:pt idx="241">
                  <c:v>0.14249999999999999</c:v>
                </c:pt>
                <c:pt idx="242">
                  <c:v>0.14249999999999999</c:v>
                </c:pt>
                <c:pt idx="243">
                  <c:v>0.14249999999999999</c:v>
                </c:pt>
                <c:pt idx="244">
                  <c:v>0.14249999999999999</c:v>
                </c:pt>
                <c:pt idx="245">
                  <c:v>0.14249999999999999</c:v>
                </c:pt>
                <c:pt idx="246">
                  <c:v>0.14249999999999999</c:v>
                </c:pt>
                <c:pt idx="247">
                  <c:v>0.14249999999999999</c:v>
                </c:pt>
                <c:pt idx="248">
                  <c:v>0.14249999999999999</c:v>
                </c:pt>
                <c:pt idx="249">
                  <c:v>0.14249999999999999</c:v>
                </c:pt>
                <c:pt idx="250">
                  <c:v>0.14249999999999999</c:v>
                </c:pt>
                <c:pt idx="251">
                  <c:v>0.14249999999999999</c:v>
                </c:pt>
                <c:pt idx="252">
                  <c:v>0.14249999999999999</c:v>
                </c:pt>
                <c:pt idx="253">
                  <c:v>0.14249999999999999</c:v>
                </c:pt>
                <c:pt idx="254">
                  <c:v>0.14249999999999999</c:v>
                </c:pt>
                <c:pt idx="255">
                  <c:v>0.14249999999999999</c:v>
                </c:pt>
                <c:pt idx="256">
                  <c:v>0.14249999999999999</c:v>
                </c:pt>
                <c:pt idx="257">
                  <c:v>0.14249999999999999</c:v>
                </c:pt>
                <c:pt idx="258">
                  <c:v>0.14249999999999999</c:v>
                </c:pt>
                <c:pt idx="259">
                  <c:v>0.14249999999999999</c:v>
                </c:pt>
                <c:pt idx="260">
                  <c:v>0.14249999999999999</c:v>
                </c:pt>
                <c:pt idx="261">
                  <c:v>0.14249999999999999</c:v>
                </c:pt>
                <c:pt idx="262">
                  <c:v>0.14249999999999999</c:v>
                </c:pt>
                <c:pt idx="263">
                  <c:v>0.14249999999999999</c:v>
                </c:pt>
                <c:pt idx="264">
                  <c:v>0.14249999999999999</c:v>
                </c:pt>
                <c:pt idx="265">
                  <c:v>0.14249999999999999</c:v>
                </c:pt>
                <c:pt idx="266">
                  <c:v>0.14249999999999999</c:v>
                </c:pt>
                <c:pt idx="267">
                  <c:v>0.14249999999999999</c:v>
                </c:pt>
                <c:pt idx="268">
                  <c:v>0.14249999999999999</c:v>
                </c:pt>
                <c:pt idx="269">
                  <c:v>0.14249999999999999</c:v>
                </c:pt>
                <c:pt idx="270">
                  <c:v>0.14249999999999999</c:v>
                </c:pt>
                <c:pt idx="271">
                  <c:v>0.14249999999999999</c:v>
                </c:pt>
                <c:pt idx="272">
                  <c:v>0.14249999999999999</c:v>
                </c:pt>
                <c:pt idx="273">
                  <c:v>0.14249999999999999</c:v>
                </c:pt>
                <c:pt idx="274">
                  <c:v>0.14249999999999999</c:v>
                </c:pt>
                <c:pt idx="275">
                  <c:v>0.14249999999999999</c:v>
                </c:pt>
                <c:pt idx="276">
                  <c:v>0.14249999999999999</c:v>
                </c:pt>
                <c:pt idx="277">
                  <c:v>0.14249999999999999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28-42D1-A0E1-D8EEEC709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2593776"/>
        <c:axId val="272594336"/>
      </c:lineChart>
      <c:catAx>
        <c:axId val="27259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2594336"/>
        <c:crosses val="autoZero"/>
        <c:auto val="1"/>
        <c:lblAlgn val="ctr"/>
        <c:lblOffset val="100"/>
        <c:noMultiLvlLbl val="0"/>
      </c:catAx>
      <c:valAx>
        <c:axId val="272594336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25937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Selic</a:t>
            </a:r>
            <a:r>
              <a:rPr lang="pt-BR" baseline="0"/>
              <a:t> x Taxa Compra LTN: Não Atualizado Automaticamente</a:t>
            </a:r>
            <a:endParaRPr lang="pt-BR"/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LTN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'LTN2023'!$L$3:$L$280</c:f>
              <c:strCache>
                <c:ptCount val="278"/>
                <c:pt idx="0">
                  <c:v>02/01/2015</c:v>
                </c:pt>
                <c:pt idx="1">
                  <c:v>05/01/2015</c:v>
                </c:pt>
                <c:pt idx="2">
                  <c:v>06/01/2015</c:v>
                </c:pt>
                <c:pt idx="3">
                  <c:v>07/01/2015</c:v>
                </c:pt>
                <c:pt idx="4">
                  <c:v>08/01/2015</c:v>
                </c:pt>
                <c:pt idx="5">
                  <c:v>09/01/2015</c:v>
                </c:pt>
                <c:pt idx="6">
                  <c:v>12/01/2015</c:v>
                </c:pt>
                <c:pt idx="7">
                  <c:v>13/01/2015</c:v>
                </c:pt>
                <c:pt idx="8">
                  <c:v>14/01/2015</c:v>
                </c:pt>
                <c:pt idx="9">
                  <c:v>15/01/2015</c:v>
                </c:pt>
                <c:pt idx="10">
                  <c:v>16/01/2015</c:v>
                </c:pt>
                <c:pt idx="11">
                  <c:v>19/01/2015</c:v>
                </c:pt>
                <c:pt idx="12">
                  <c:v>20/01/2015</c:v>
                </c:pt>
                <c:pt idx="13">
                  <c:v>21/01/2015</c:v>
                </c:pt>
                <c:pt idx="14">
                  <c:v>22/01/2015</c:v>
                </c:pt>
                <c:pt idx="15">
                  <c:v>23/01/2015</c:v>
                </c:pt>
                <c:pt idx="16">
                  <c:v>26/01/2015</c:v>
                </c:pt>
                <c:pt idx="17">
                  <c:v>27/01/2015</c:v>
                </c:pt>
                <c:pt idx="18">
                  <c:v>28/01/2015</c:v>
                </c:pt>
                <c:pt idx="19">
                  <c:v>29/01/2015</c:v>
                </c:pt>
                <c:pt idx="20">
                  <c:v>30/01/2015</c:v>
                </c:pt>
                <c:pt idx="21">
                  <c:v>02/02/2015</c:v>
                </c:pt>
                <c:pt idx="22">
                  <c:v>03/02/2015</c:v>
                </c:pt>
                <c:pt idx="23">
                  <c:v>04/02/2015</c:v>
                </c:pt>
                <c:pt idx="24">
                  <c:v>05/02/2015</c:v>
                </c:pt>
                <c:pt idx="25">
                  <c:v>06/02/2015</c:v>
                </c:pt>
                <c:pt idx="26">
                  <c:v>09/02/2015</c:v>
                </c:pt>
                <c:pt idx="27">
                  <c:v>10/02/2015</c:v>
                </c:pt>
                <c:pt idx="28">
                  <c:v>11/02/2015</c:v>
                </c:pt>
                <c:pt idx="29">
                  <c:v>12/02/2015</c:v>
                </c:pt>
                <c:pt idx="30">
                  <c:v>13/02/2015</c:v>
                </c:pt>
                <c:pt idx="31">
                  <c:v>18/02/2015</c:v>
                </c:pt>
                <c:pt idx="32">
                  <c:v>19/02/2015</c:v>
                </c:pt>
                <c:pt idx="33">
                  <c:v>20/02/2015</c:v>
                </c:pt>
                <c:pt idx="34">
                  <c:v>23/02/2015</c:v>
                </c:pt>
                <c:pt idx="35">
                  <c:v>24/02/2015</c:v>
                </c:pt>
                <c:pt idx="36">
                  <c:v>25/02/2015</c:v>
                </c:pt>
                <c:pt idx="37">
                  <c:v>26/02/2015</c:v>
                </c:pt>
                <c:pt idx="38">
                  <c:v>27/02/2015</c:v>
                </c:pt>
                <c:pt idx="39">
                  <c:v>02/03/2015</c:v>
                </c:pt>
                <c:pt idx="40">
                  <c:v>03/03/2015</c:v>
                </c:pt>
                <c:pt idx="41">
                  <c:v>04/03/2015</c:v>
                </c:pt>
                <c:pt idx="42">
                  <c:v>05/03/2015</c:v>
                </c:pt>
                <c:pt idx="43">
                  <c:v>06/03/2015</c:v>
                </c:pt>
                <c:pt idx="44">
                  <c:v>09/03/2015</c:v>
                </c:pt>
                <c:pt idx="45">
                  <c:v>10/03/2015</c:v>
                </c:pt>
                <c:pt idx="46">
                  <c:v>11/03/2015</c:v>
                </c:pt>
                <c:pt idx="47">
                  <c:v>12/03/2015</c:v>
                </c:pt>
                <c:pt idx="48">
                  <c:v>13/03/2015</c:v>
                </c:pt>
                <c:pt idx="49">
                  <c:v>16/03/2015</c:v>
                </c:pt>
                <c:pt idx="50">
                  <c:v>17/03/2015</c:v>
                </c:pt>
                <c:pt idx="51">
                  <c:v>18/03/2015</c:v>
                </c:pt>
                <c:pt idx="52">
                  <c:v>19/03/2015</c:v>
                </c:pt>
                <c:pt idx="53">
                  <c:v>20/03/2015</c:v>
                </c:pt>
                <c:pt idx="54">
                  <c:v>23/03/2015</c:v>
                </c:pt>
                <c:pt idx="55">
                  <c:v>24/03/2015</c:v>
                </c:pt>
                <c:pt idx="56">
                  <c:v>25/03/2015</c:v>
                </c:pt>
                <c:pt idx="57">
                  <c:v>26/03/2015</c:v>
                </c:pt>
                <c:pt idx="58">
                  <c:v>27/03/2015</c:v>
                </c:pt>
                <c:pt idx="59">
                  <c:v>30/03/2015</c:v>
                </c:pt>
                <c:pt idx="60">
                  <c:v>31/03/2015</c:v>
                </c:pt>
                <c:pt idx="61">
                  <c:v>01/04/2015</c:v>
                </c:pt>
                <c:pt idx="62">
                  <c:v>02/04/2015</c:v>
                </c:pt>
                <c:pt idx="63">
                  <c:v>06/04/2015</c:v>
                </c:pt>
                <c:pt idx="64">
                  <c:v>07/04/2015</c:v>
                </c:pt>
                <c:pt idx="65">
                  <c:v>08/04/2015</c:v>
                </c:pt>
                <c:pt idx="66">
                  <c:v>09/04/2015</c:v>
                </c:pt>
                <c:pt idx="67">
                  <c:v>10/04/2015</c:v>
                </c:pt>
                <c:pt idx="68">
                  <c:v>13/04/2015</c:v>
                </c:pt>
                <c:pt idx="69">
                  <c:v>14/04/2015</c:v>
                </c:pt>
                <c:pt idx="70">
                  <c:v>15/04/2015</c:v>
                </c:pt>
                <c:pt idx="71">
                  <c:v>16/04/2015</c:v>
                </c:pt>
                <c:pt idx="72">
                  <c:v>17/04/2015</c:v>
                </c:pt>
                <c:pt idx="73">
                  <c:v>20/04/2015</c:v>
                </c:pt>
                <c:pt idx="74">
                  <c:v>22/04/2015</c:v>
                </c:pt>
                <c:pt idx="75">
                  <c:v>23/04/2015</c:v>
                </c:pt>
                <c:pt idx="76">
                  <c:v>24/04/2015</c:v>
                </c:pt>
                <c:pt idx="77">
                  <c:v>27/04/2015</c:v>
                </c:pt>
                <c:pt idx="78">
                  <c:v>28/04/2015</c:v>
                </c:pt>
                <c:pt idx="79">
                  <c:v>29/04/2015</c:v>
                </c:pt>
                <c:pt idx="80">
                  <c:v>30/04/2015</c:v>
                </c:pt>
                <c:pt idx="81">
                  <c:v>04/05/2015</c:v>
                </c:pt>
                <c:pt idx="82">
                  <c:v>05/05/2015</c:v>
                </c:pt>
                <c:pt idx="83">
                  <c:v>06/05/2015</c:v>
                </c:pt>
                <c:pt idx="84">
                  <c:v>07/05/2015</c:v>
                </c:pt>
                <c:pt idx="85">
                  <c:v>08/05/2015</c:v>
                </c:pt>
                <c:pt idx="86">
                  <c:v>11/05/2015</c:v>
                </c:pt>
                <c:pt idx="87">
                  <c:v>12/05/2015</c:v>
                </c:pt>
                <c:pt idx="88">
                  <c:v>13/05/2015</c:v>
                </c:pt>
                <c:pt idx="89">
                  <c:v>14/05/2015</c:v>
                </c:pt>
                <c:pt idx="90">
                  <c:v>15/05/2015</c:v>
                </c:pt>
                <c:pt idx="91">
                  <c:v>18/05/2015</c:v>
                </c:pt>
                <c:pt idx="92">
                  <c:v>19/05/2015</c:v>
                </c:pt>
                <c:pt idx="93">
                  <c:v>20/05/2015</c:v>
                </c:pt>
                <c:pt idx="94">
                  <c:v>21/05/2015</c:v>
                </c:pt>
                <c:pt idx="95">
                  <c:v>22/05/2015</c:v>
                </c:pt>
                <c:pt idx="96">
                  <c:v>25/05/2015</c:v>
                </c:pt>
                <c:pt idx="97">
                  <c:v>26/05/2015</c:v>
                </c:pt>
                <c:pt idx="98">
                  <c:v>27/05/2015</c:v>
                </c:pt>
                <c:pt idx="99">
                  <c:v>28/05/2015</c:v>
                </c:pt>
                <c:pt idx="100">
                  <c:v>29/05/2015</c:v>
                </c:pt>
                <c:pt idx="101">
                  <c:v>01/06/2015</c:v>
                </c:pt>
                <c:pt idx="102">
                  <c:v>02/06/2015</c:v>
                </c:pt>
                <c:pt idx="103">
                  <c:v>03/06/2015</c:v>
                </c:pt>
                <c:pt idx="104">
                  <c:v>05/06/2015</c:v>
                </c:pt>
                <c:pt idx="105">
                  <c:v>08/06/2015</c:v>
                </c:pt>
                <c:pt idx="106">
                  <c:v>09/06/2015</c:v>
                </c:pt>
                <c:pt idx="107">
                  <c:v>10/06/2015</c:v>
                </c:pt>
                <c:pt idx="108">
                  <c:v>11/06/2015</c:v>
                </c:pt>
                <c:pt idx="109">
                  <c:v>12/06/2015</c:v>
                </c:pt>
                <c:pt idx="110">
                  <c:v>15/06/2015</c:v>
                </c:pt>
                <c:pt idx="111">
                  <c:v>16/06/2015</c:v>
                </c:pt>
                <c:pt idx="112">
                  <c:v>17/06/2015</c:v>
                </c:pt>
                <c:pt idx="113">
                  <c:v>18/06/2015</c:v>
                </c:pt>
                <c:pt idx="114">
                  <c:v>19/06/2015</c:v>
                </c:pt>
                <c:pt idx="115">
                  <c:v>22/06/2015</c:v>
                </c:pt>
                <c:pt idx="116">
                  <c:v>23/06/2015</c:v>
                </c:pt>
                <c:pt idx="117">
                  <c:v>24/06/2015</c:v>
                </c:pt>
                <c:pt idx="118">
                  <c:v>25/06/2015</c:v>
                </c:pt>
                <c:pt idx="119">
                  <c:v>26/06/2015</c:v>
                </c:pt>
                <c:pt idx="120">
                  <c:v>29/06/2015</c:v>
                </c:pt>
                <c:pt idx="121">
                  <c:v>30/06/2015</c:v>
                </c:pt>
                <c:pt idx="122">
                  <c:v>01/07/2015</c:v>
                </c:pt>
                <c:pt idx="123">
                  <c:v>02/07/2015</c:v>
                </c:pt>
                <c:pt idx="124">
                  <c:v>03/07/2015</c:v>
                </c:pt>
                <c:pt idx="125">
                  <c:v>06/07/2015</c:v>
                </c:pt>
                <c:pt idx="126">
                  <c:v>07/07/2015</c:v>
                </c:pt>
                <c:pt idx="127">
                  <c:v>08/07/2015</c:v>
                </c:pt>
                <c:pt idx="128">
                  <c:v>09/07/2015</c:v>
                </c:pt>
                <c:pt idx="129">
                  <c:v>10/07/2015</c:v>
                </c:pt>
                <c:pt idx="130">
                  <c:v>13/07/2015</c:v>
                </c:pt>
                <c:pt idx="131">
                  <c:v>14/07/2015</c:v>
                </c:pt>
                <c:pt idx="132">
                  <c:v>15/07/2015</c:v>
                </c:pt>
                <c:pt idx="133">
                  <c:v>16/07/2015</c:v>
                </c:pt>
                <c:pt idx="134">
                  <c:v>17/07/2015</c:v>
                </c:pt>
                <c:pt idx="135">
                  <c:v>20/07/2015</c:v>
                </c:pt>
                <c:pt idx="136">
                  <c:v>21/07/2015</c:v>
                </c:pt>
                <c:pt idx="137">
                  <c:v>22/07/2015</c:v>
                </c:pt>
                <c:pt idx="138">
                  <c:v>23/07/2015</c:v>
                </c:pt>
                <c:pt idx="139">
                  <c:v>24/07/2015</c:v>
                </c:pt>
                <c:pt idx="140">
                  <c:v>27/07/2015</c:v>
                </c:pt>
                <c:pt idx="141">
                  <c:v>28/07/2015</c:v>
                </c:pt>
                <c:pt idx="142">
                  <c:v>29/07/2015</c:v>
                </c:pt>
                <c:pt idx="143">
                  <c:v>30/07/2015</c:v>
                </c:pt>
                <c:pt idx="144">
                  <c:v>31/07/2015</c:v>
                </c:pt>
                <c:pt idx="145">
                  <c:v>03/08/2015</c:v>
                </c:pt>
                <c:pt idx="146">
                  <c:v>04/08/2015</c:v>
                </c:pt>
                <c:pt idx="147">
                  <c:v>05/08/2015</c:v>
                </c:pt>
                <c:pt idx="148">
                  <c:v>06/08/2015</c:v>
                </c:pt>
                <c:pt idx="149">
                  <c:v>07/08/2015</c:v>
                </c:pt>
                <c:pt idx="150">
                  <c:v>10/08/2015</c:v>
                </c:pt>
                <c:pt idx="151">
                  <c:v>11/08/2015</c:v>
                </c:pt>
                <c:pt idx="152">
                  <c:v>12/08/2015</c:v>
                </c:pt>
                <c:pt idx="153">
                  <c:v>13/08/2015</c:v>
                </c:pt>
                <c:pt idx="154">
                  <c:v>14/08/2015</c:v>
                </c:pt>
                <c:pt idx="155">
                  <c:v>17/08/2015</c:v>
                </c:pt>
                <c:pt idx="156">
                  <c:v>18/08/2015</c:v>
                </c:pt>
                <c:pt idx="157">
                  <c:v>19/08/2015</c:v>
                </c:pt>
                <c:pt idx="158">
                  <c:v>20/08/2015</c:v>
                </c:pt>
                <c:pt idx="159">
                  <c:v>21/08/2015</c:v>
                </c:pt>
                <c:pt idx="160">
                  <c:v>24/08/2015</c:v>
                </c:pt>
                <c:pt idx="161">
                  <c:v>25/08/2015</c:v>
                </c:pt>
                <c:pt idx="162">
                  <c:v>26/08/2015</c:v>
                </c:pt>
                <c:pt idx="163">
                  <c:v>27/08/2015</c:v>
                </c:pt>
                <c:pt idx="164">
                  <c:v>28/08/2015</c:v>
                </c:pt>
                <c:pt idx="165">
                  <c:v>31/08/2015</c:v>
                </c:pt>
                <c:pt idx="166">
                  <c:v>01/09/2015</c:v>
                </c:pt>
                <c:pt idx="167">
                  <c:v>02/09/2015</c:v>
                </c:pt>
                <c:pt idx="168">
                  <c:v>03/09/2015</c:v>
                </c:pt>
                <c:pt idx="169">
                  <c:v>04/09/2015</c:v>
                </c:pt>
                <c:pt idx="170">
                  <c:v>08/09/2015</c:v>
                </c:pt>
                <c:pt idx="171">
                  <c:v>09/09/2015</c:v>
                </c:pt>
                <c:pt idx="172">
                  <c:v>10/09/2015</c:v>
                </c:pt>
                <c:pt idx="173">
                  <c:v>11/09/2015</c:v>
                </c:pt>
                <c:pt idx="174">
                  <c:v>14/09/2015</c:v>
                </c:pt>
                <c:pt idx="175">
                  <c:v>15/09/2015</c:v>
                </c:pt>
                <c:pt idx="176">
                  <c:v>16/09/2015</c:v>
                </c:pt>
                <c:pt idx="177">
                  <c:v>17/09/2015</c:v>
                </c:pt>
                <c:pt idx="178">
                  <c:v>18/09/2015</c:v>
                </c:pt>
                <c:pt idx="179">
                  <c:v>21/09/2015</c:v>
                </c:pt>
                <c:pt idx="180">
                  <c:v>22/09/2015</c:v>
                </c:pt>
                <c:pt idx="181">
                  <c:v>23/09/2015</c:v>
                </c:pt>
                <c:pt idx="182">
                  <c:v>24/09/2015</c:v>
                </c:pt>
                <c:pt idx="183">
                  <c:v>25/09/2015</c:v>
                </c:pt>
                <c:pt idx="184">
                  <c:v>28/09/2015</c:v>
                </c:pt>
                <c:pt idx="185">
                  <c:v>29/09/2015</c:v>
                </c:pt>
                <c:pt idx="186">
                  <c:v>30/09/2015</c:v>
                </c:pt>
                <c:pt idx="187">
                  <c:v>01/10/2015</c:v>
                </c:pt>
                <c:pt idx="188">
                  <c:v>02/10/2015</c:v>
                </c:pt>
                <c:pt idx="189">
                  <c:v>05/10/2015</c:v>
                </c:pt>
                <c:pt idx="190">
                  <c:v>06/10/2015</c:v>
                </c:pt>
                <c:pt idx="191">
                  <c:v>07/10/2015</c:v>
                </c:pt>
                <c:pt idx="192">
                  <c:v>08/10/2015</c:v>
                </c:pt>
                <c:pt idx="193">
                  <c:v>09/10/2015</c:v>
                </c:pt>
                <c:pt idx="194">
                  <c:v>13/10/2015</c:v>
                </c:pt>
                <c:pt idx="195">
                  <c:v>14/10/2015</c:v>
                </c:pt>
                <c:pt idx="196">
                  <c:v>15/10/2015</c:v>
                </c:pt>
                <c:pt idx="197">
                  <c:v>16/10/2015</c:v>
                </c:pt>
                <c:pt idx="198">
                  <c:v>19/10/2015</c:v>
                </c:pt>
                <c:pt idx="199">
                  <c:v>20/10/2015</c:v>
                </c:pt>
                <c:pt idx="200">
                  <c:v>21/10/2015</c:v>
                </c:pt>
                <c:pt idx="201">
                  <c:v>22/10/2015</c:v>
                </c:pt>
                <c:pt idx="202">
                  <c:v>23/10/2015</c:v>
                </c:pt>
                <c:pt idx="203">
                  <c:v>26/10/2015</c:v>
                </c:pt>
                <c:pt idx="204">
                  <c:v>27/10/2015</c:v>
                </c:pt>
                <c:pt idx="205">
                  <c:v>28/10/2015</c:v>
                </c:pt>
                <c:pt idx="206">
                  <c:v>29/10/2015</c:v>
                </c:pt>
                <c:pt idx="207">
                  <c:v>30/10/2015</c:v>
                </c:pt>
                <c:pt idx="208">
                  <c:v>03/11/2015</c:v>
                </c:pt>
                <c:pt idx="209">
                  <c:v>04/11/2015</c:v>
                </c:pt>
                <c:pt idx="210">
                  <c:v>05/11/2015</c:v>
                </c:pt>
                <c:pt idx="211">
                  <c:v>06/11/2015</c:v>
                </c:pt>
                <c:pt idx="212">
                  <c:v>09/11/2015</c:v>
                </c:pt>
                <c:pt idx="213">
                  <c:v>10/11/2015</c:v>
                </c:pt>
                <c:pt idx="214">
                  <c:v>11/11/2015</c:v>
                </c:pt>
                <c:pt idx="215">
                  <c:v>12/11/2015</c:v>
                </c:pt>
                <c:pt idx="216">
                  <c:v>13/11/2015</c:v>
                </c:pt>
                <c:pt idx="217">
                  <c:v>16/11/2015</c:v>
                </c:pt>
                <c:pt idx="218">
                  <c:v>17/11/2015</c:v>
                </c:pt>
                <c:pt idx="219">
                  <c:v>18/11/2015</c:v>
                </c:pt>
                <c:pt idx="220">
                  <c:v>19/11/2015</c:v>
                </c:pt>
                <c:pt idx="221">
                  <c:v>20/11/2015</c:v>
                </c:pt>
                <c:pt idx="222">
                  <c:v>23/11/2015</c:v>
                </c:pt>
                <c:pt idx="223">
                  <c:v>24/11/2015</c:v>
                </c:pt>
                <c:pt idx="224">
                  <c:v>25/11/2015</c:v>
                </c:pt>
                <c:pt idx="225">
                  <c:v>26/11/2015</c:v>
                </c:pt>
                <c:pt idx="226">
                  <c:v>27/11/2015</c:v>
                </c:pt>
                <c:pt idx="227">
                  <c:v>30/11/2015</c:v>
                </c:pt>
                <c:pt idx="228">
                  <c:v>01/12/2015</c:v>
                </c:pt>
                <c:pt idx="229">
                  <c:v>02/12/2015</c:v>
                </c:pt>
                <c:pt idx="230">
                  <c:v>03/12/2015</c:v>
                </c:pt>
                <c:pt idx="231">
                  <c:v>04/12/2015</c:v>
                </c:pt>
                <c:pt idx="232">
                  <c:v>07/12/2015</c:v>
                </c:pt>
                <c:pt idx="233">
                  <c:v>08/12/2015</c:v>
                </c:pt>
                <c:pt idx="234">
                  <c:v>09/12/2015</c:v>
                </c:pt>
                <c:pt idx="235">
                  <c:v>10/12/2015</c:v>
                </c:pt>
                <c:pt idx="236">
                  <c:v>11/12/2015</c:v>
                </c:pt>
                <c:pt idx="237">
                  <c:v>14/12/2015</c:v>
                </c:pt>
                <c:pt idx="238">
                  <c:v>15/12/2015</c:v>
                </c:pt>
                <c:pt idx="239">
                  <c:v>16/12/2015</c:v>
                </c:pt>
                <c:pt idx="240">
                  <c:v>17/12/2015</c:v>
                </c:pt>
                <c:pt idx="241">
                  <c:v>18/12/2015</c:v>
                </c:pt>
                <c:pt idx="242">
                  <c:v>21/12/2015</c:v>
                </c:pt>
                <c:pt idx="243">
                  <c:v>22/12/2015</c:v>
                </c:pt>
                <c:pt idx="244">
                  <c:v>23/12/2015</c:v>
                </c:pt>
                <c:pt idx="245">
                  <c:v>24/12/2015</c:v>
                </c:pt>
                <c:pt idx="246">
                  <c:v>28/12/2015</c:v>
                </c:pt>
                <c:pt idx="247">
                  <c:v>29/12/2015</c:v>
                </c:pt>
                <c:pt idx="248">
                  <c:v>30/12/2015</c:v>
                </c:pt>
                <c:pt idx="249">
                  <c:v>31/12/2015</c:v>
                </c:pt>
                <c:pt idx="250">
                  <c:v>#VALOR!</c:v>
                </c:pt>
                <c:pt idx="251">
                  <c:v>#VALOR!</c:v>
                </c:pt>
                <c:pt idx="252">
                  <c:v>#VALOR!</c:v>
                </c:pt>
                <c:pt idx="253">
                  <c:v>#VALOR!</c:v>
                </c:pt>
                <c:pt idx="254">
                  <c:v>#VALOR!</c:v>
                </c:pt>
                <c:pt idx="255">
                  <c:v>#VALOR!</c:v>
                </c:pt>
                <c:pt idx="256">
                  <c:v>#VALOR!</c:v>
                </c:pt>
                <c:pt idx="257">
                  <c:v>#VALOR!</c:v>
                </c:pt>
                <c:pt idx="258">
                  <c:v>#VALOR!</c:v>
                </c:pt>
                <c:pt idx="259">
                  <c:v>#VALOR!</c:v>
                </c:pt>
                <c:pt idx="260">
                  <c:v>#VALOR!</c:v>
                </c:pt>
                <c:pt idx="261">
                  <c:v>#VALOR!</c:v>
                </c:pt>
                <c:pt idx="262">
                  <c:v>#VALOR!</c:v>
                </c:pt>
                <c:pt idx="263">
                  <c:v>#VALOR!</c:v>
                </c:pt>
                <c:pt idx="264">
                  <c:v>#VALOR!</c:v>
                </c:pt>
                <c:pt idx="265">
                  <c:v>#VALOR!</c:v>
                </c:pt>
                <c:pt idx="266">
                  <c:v>#VALOR!</c:v>
                </c:pt>
                <c:pt idx="267">
                  <c:v>#VALOR!</c:v>
                </c:pt>
                <c:pt idx="268">
                  <c:v>#VALOR!</c:v>
                </c:pt>
                <c:pt idx="269">
                  <c:v>#VALOR!</c:v>
                </c:pt>
                <c:pt idx="270">
                  <c:v>#VALOR!</c:v>
                </c:pt>
                <c:pt idx="271">
                  <c:v>#VALOR!</c:v>
                </c:pt>
                <c:pt idx="272">
                  <c:v>#VALOR!</c:v>
                </c:pt>
                <c:pt idx="273">
                  <c:v>#VALOR!</c:v>
                </c:pt>
                <c:pt idx="274">
                  <c:v>#VALOR!</c:v>
                </c:pt>
                <c:pt idx="275">
                  <c:v>#VALOR!</c:v>
                </c:pt>
                <c:pt idx="276">
                  <c:v>#VALOR!</c:v>
                </c:pt>
                <c:pt idx="277">
                  <c:v>#VALOR!</c:v>
                </c:pt>
              </c:strCache>
            </c:strRef>
          </c:cat>
          <c:val>
            <c:numRef>
              <c:f>'LTN2023'!$M$3:$M$280</c:f>
              <c:numCache>
                <c:formatCode>0.00%</c:formatCode>
                <c:ptCount val="278"/>
                <c:pt idx="0">
                  <c:v>0.13019999999999998</c:v>
                </c:pt>
                <c:pt idx="1">
                  <c:v>0.12970000000000001</c:v>
                </c:pt>
                <c:pt idx="2">
                  <c:v>0.12909999999999999</c:v>
                </c:pt>
                <c:pt idx="3">
                  <c:v>0.12820000000000001</c:v>
                </c:pt>
                <c:pt idx="4">
                  <c:v>0.12789999999999999</c:v>
                </c:pt>
                <c:pt idx="5">
                  <c:v>0.12770000000000001</c:v>
                </c:pt>
                <c:pt idx="6">
                  <c:v>0.1273</c:v>
                </c:pt>
                <c:pt idx="7">
                  <c:v>0.12789999999999999</c:v>
                </c:pt>
                <c:pt idx="8">
                  <c:v>0.12710000000000002</c:v>
                </c:pt>
                <c:pt idx="9">
                  <c:v>0.127</c:v>
                </c:pt>
                <c:pt idx="10">
                  <c:v>0.12659999999999999</c:v>
                </c:pt>
                <c:pt idx="11">
                  <c:v>0.12590000000000001</c:v>
                </c:pt>
                <c:pt idx="12">
                  <c:v>0.127</c:v>
                </c:pt>
                <c:pt idx="13">
                  <c:v>0.12659999999999999</c:v>
                </c:pt>
                <c:pt idx="14">
                  <c:v>0.1265</c:v>
                </c:pt>
                <c:pt idx="15">
                  <c:v>0.12710000000000002</c:v>
                </c:pt>
                <c:pt idx="16">
                  <c:v>0.12710000000000002</c:v>
                </c:pt>
                <c:pt idx="17">
                  <c:v>0.12720000000000001</c:v>
                </c:pt>
                <c:pt idx="18">
                  <c:v>0.12720000000000001</c:v>
                </c:pt>
                <c:pt idx="19">
                  <c:v>0.12710000000000002</c:v>
                </c:pt>
                <c:pt idx="20">
                  <c:v>0.127</c:v>
                </c:pt>
                <c:pt idx="21">
                  <c:v>0.1278</c:v>
                </c:pt>
                <c:pt idx="22">
                  <c:v>0.1288</c:v>
                </c:pt>
                <c:pt idx="23">
                  <c:v>0.1278</c:v>
                </c:pt>
                <c:pt idx="24">
                  <c:v>0.1283</c:v>
                </c:pt>
                <c:pt idx="25">
                  <c:v>0.1285</c:v>
                </c:pt>
                <c:pt idx="26">
                  <c:v>0.12859999999999999</c:v>
                </c:pt>
                <c:pt idx="27">
                  <c:v>0.12890000000000001</c:v>
                </c:pt>
                <c:pt idx="28">
                  <c:v>0.13009999999999999</c:v>
                </c:pt>
                <c:pt idx="29">
                  <c:v>0.13269999999999998</c:v>
                </c:pt>
                <c:pt idx="30">
                  <c:v>0.1321</c:v>
                </c:pt>
                <c:pt idx="31">
                  <c:v>0.13189999999999999</c:v>
                </c:pt>
                <c:pt idx="32">
                  <c:v>0.13189999999999999</c:v>
                </c:pt>
                <c:pt idx="33">
                  <c:v>0.13220000000000001</c:v>
                </c:pt>
                <c:pt idx="34">
                  <c:v>0.1326</c:v>
                </c:pt>
                <c:pt idx="35">
                  <c:v>0.13239999999999999</c:v>
                </c:pt>
                <c:pt idx="36">
                  <c:v>0.13150000000000001</c:v>
                </c:pt>
                <c:pt idx="37">
                  <c:v>0.13119999999999998</c:v>
                </c:pt>
                <c:pt idx="38">
                  <c:v>0.13140000000000002</c:v>
                </c:pt>
                <c:pt idx="39">
                  <c:v>0.13059999999999999</c:v>
                </c:pt>
                <c:pt idx="40">
                  <c:v>0.13140000000000002</c:v>
                </c:pt>
                <c:pt idx="41">
                  <c:v>0.13189999999999999</c:v>
                </c:pt>
                <c:pt idx="42">
                  <c:v>0.1323</c:v>
                </c:pt>
                <c:pt idx="43">
                  <c:v>0.13350000000000001</c:v>
                </c:pt>
                <c:pt idx="44">
                  <c:v>0.13769999999999999</c:v>
                </c:pt>
                <c:pt idx="45">
                  <c:v>0.1384</c:v>
                </c:pt>
                <c:pt idx="46">
                  <c:v>0.13730000000000001</c:v>
                </c:pt>
                <c:pt idx="47">
                  <c:v>0.13650000000000001</c:v>
                </c:pt>
                <c:pt idx="48">
                  <c:v>0.1394</c:v>
                </c:pt>
                <c:pt idx="49">
                  <c:v>0.1386</c:v>
                </c:pt>
                <c:pt idx="50">
                  <c:v>0.1386</c:v>
                </c:pt>
                <c:pt idx="51">
                  <c:v>0.13750000000000001</c:v>
                </c:pt>
                <c:pt idx="52">
                  <c:v>0.1363</c:v>
                </c:pt>
                <c:pt idx="53">
                  <c:v>0.1376</c:v>
                </c:pt>
                <c:pt idx="54">
                  <c:v>0.13669999999999999</c:v>
                </c:pt>
                <c:pt idx="55">
                  <c:v>0.13570000000000002</c:v>
                </c:pt>
                <c:pt idx="56">
                  <c:v>0.13539999999999999</c:v>
                </c:pt>
                <c:pt idx="57">
                  <c:v>0.1351</c:v>
                </c:pt>
                <c:pt idx="58">
                  <c:v>0.1353</c:v>
                </c:pt>
                <c:pt idx="59">
                  <c:v>0.1356</c:v>
                </c:pt>
                <c:pt idx="60">
                  <c:v>0.13570000000000002</c:v>
                </c:pt>
                <c:pt idx="61">
                  <c:v>0.13470000000000001</c:v>
                </c:pt>
                <c:pt idx="62">
                  <c:v>0.1333</c:v>
                </c:pt>
                <c:pt idx="63">
                  <c:v>0.13339999999999999</c:v>
                </c:pt>
                <c:pt idx="64">
                  <c:v>0.1331</c:v>
                </c:pt>
                <c:pt idx="65">
                  <c:v>0.1328</c:v>
                </c:pt>
                <c:pt idx="66">
                  <c:v>0.13220000000000001</c:v>
                </c:pt>
                <c:pt idx="67">
                  <c:v>0.13269999999999998</c:v>
                </c:pt>
                <c:pt idx="68">
                  <c:v>0.1328</c:v>
                </c:pt>
                <c:pt idx="69">
                  <c:v>0.13300000000000001</c:v>
                </c:pt>
                <c:pt idx="70">
                  <c:v>0.13300000000000001</c:v>
                </c:pt>
                <c:pt idx="71">
                  <c:v>0.13300000000000001</c:v>
                </c:pt>
                <c:pt idx="72">
                  <c:v>0.1338</c:v>
                </c:pt>
                <c:pt idx="73">
                  <c:v>0.1346</c:v>
                </c:pt>
                <c:pt idx="74">
                  <c:v>0.1356</c:v>
                </c:pt>
                <c:pt idx="75">
                  <c:v>0.13570000000000002</c:v>
                </c:pt>
                <c:pt idx="76">
                  <c:v>0.1358</c:v>
                </c:pt>
                <c:pt idx="77">
                  <c:v>0.13619999999999999</c:v>
                </c:pt>
                <c:pt idx="78">
                  <c:v>0.1353</c:v>
                </c:pt>
                <c:pt idx="79">
                  <c:v>0.13539999999999999</c:v>
                </c:pt>
                <c:pt idx="80">
                  <c:v>0.13519999999999999</c:v>
                </c:pt>
                <c:pt idx="81">
                  <c:v>0.1371</c:v>
                </c:pt>
                <c:pt idx="82">
                  <c:v>0.13720000000000002</c:v>
                </c:pt>
                <c:pt idx="83">
                  <c:v>0.1371</c:v>
                </c:pt>
                <c:pt idx="84">
                  <c:v>0.13720000000000002</c:v>
                </c:pt>
                <c:pt idx="85">
                  <c:v>0.1381</c:v>
                </c:pt>
                <c:pt idx="86">
                  <c:v>0.13789999999999999</c:v>
                </c:pt>
                <c:pt idx="87">
                  <c:v>0.1381</c:v>
                </c:pt>
                <c:pt idx="88">
                  <c:v>0.13819999999999999</c:v>
                </c:pt>
                <c:pt idx="89">
                  <c:v>0.1384</c:v>
                </c:pt>
                <c:pt idx="90">
                  <c:v>0.13789999999999999</c:v>
                </c:pt>
                <c:pt idx="91">
                  <c:v>0.13769999999999999</c:v>
                </c:pt>
                <c:pt idx="92">
                  <c:v>0.13830000000000001</c:v>
                </c:pt>
                <c:pt idx="93">
                  <c:v>0.1384</c:v>
                </c:pt>
                <c:pt idx="94">
                  <c:v>0.13780000000000001</c:v>
                </c:pt>
                <c:pt idx="95">
                  <c:v>0.13800000000000001</c:v>
                </c:pt>
                <c:pt idx="96">
                  <c:v>0.13780000000000001</c:v>
                </c:pt>
                <c:pt idx="97">
                  <c:v>0.13739999999999999</c:v>
                </c:pt>
                <c:pt idx="98">
                  <c:v>0.13730000000000001</c:v>
                </c:pt>
                <c:pt idx="99">
                  <c:v>0.13769999999999999</c:v>
                </c:pt>
                <c:pt idx="100">
                  <c:v>0.13789999999999999</c:v>
                </c:pt>
                <c:pt idx="101">
                  <c:v>0.13849999999999998</c:v>
                </c:pt>
                <c:pt idx="102">
                  <c:v>0.13900000000000001</c:v>
                </c:pt>
                <c:pt idx="103">
                  <c:v>0.1394</c:v>
                </c:pt>
                <c:pt idx="104">
                  <c:v>0.1396</c:v>
                </c:pt>
                <c:pt idx="105">
                  <c:v>0.14069999999999999</c:v>
                </c:pt>
                <c:pt idx="106">
                  <c:v>0.14050000000000001</c:v>
                </c:pt>
                <c:pt idx="107">
                  <c:v>0.14069999999999999</c:v>
                </c:pt>
                <c:pt idx="108">
                  <c:v>0.1414</c:v>
                </c:pt>
                <c:pt idx="109">
                  <c:v>0.14249999999999999</c:v>
                </c:pt>
                <c:pt idx="110">
                  <c:v>0.14249999999999999</c:v>
                </c:pt>
                <c:pt idx="111">
                  <c:v>0.14319999999999999</c:v>
                </c:pt>
                <c:pt idx="112">
                  <c:v>0.14269999999999999</c:v>
                </c:pt>
                <c:pt idx="113">
                  <c:v>0.14230000000000001</c:v>
                </c:pt>
                <c:pt idx="114">
                  <c:v>0.1424</c:v>
                </c:pt>
                <c:pt idx="115">
                  <c:v>0.14230000000000001</c:v>
                </c:pt>
                <c:pt idx="116">
                  <c:v>0.1419</c:v>
                </c:pt>
                <c:pt idx="117">
                  <c:v>0.1414</c:v>
                </c:pt>
                <c:pt idx="118">
                  <c:v>0.14230000000000001</c:v>
                </c:pt>
                <c:pt idx="119">
                  <c:v>0.1429</c:v>
                </c:pt>
                <c:pt idx="120">
                  <c:v>0.14300000000000002</c:v>
                </c:pt>
                <c:pt idx="121">
                  <c:v>0.14269999999999999</c:v>
                </c:pt>
                <c:pt idx="122">
                  <c:v>0.14249999999999999</c:v>
                </c:pt>
                <c:pt idx="123">
                  <c:v>0.14279999999999998</c:v>
                </c:pt>
                <c:pt idx="124">
                  <c:v>0.14169999999999999</c:v>
                </c:pt>
                <c:pt idx="125">
                  <c:v>0.1414</c:v>
                </c:pt>
                <c:pt idx="126">
                  <c:v>0.1416</c:v>
                </c:pt>
                <c:pt idx="127">
                  <c:v>0.14130000000000001</c:v>
                </c:pt>
                <c:pt idx="128">
                  <c:v>0.14069999999999999</c:v>
                </c:pt>
                <c:pt idx="129">
                  <c:v>0.14069999999999999</c:v>
                </c:pt>
                <c:pt idx="130">
                  <c:v>0.14029999999999998</c:v>
                </c:pt>
                <c:pt idx="131">
                  <c:v>0.1404</c:v>
                </c:pt>
                <c:pt idx="132">
                  <c:v>0.1404</c:v>
                </c:pt>
                <c:pt idx="133">
                  <c:v>0.1404</c:v>
                </c:pt>
                <c:pt idx="134">
                  <c:v>0.14050000000000001</c:v>
                </c:pt>
                <c:pt idx="135">
                  <c:v>0.14029999999999998</c:v>
                </c:pt>
                <c:pt idx="136">
                  <c:v>0.1399</c:v>
                </c:pt>
                <c:pt idx="137">
                  <c:v>0.1399</c:v>
                </c:pt>
                <c:pt idx="138">
                  <c:v>0.14050000000000001</c:v>
                </c:pt>
                <c:pt idx="139">
                  <c:v>0.14249999999999999</c:v>
                </c:pt>
                <c:pt idx="140">
                  <c:v>0.1429</c:v>
                </c:pt>
                <c:pt idx="141">
                  <c:v>0.14300000000000002</c:v>
                </c:pt>
                <c:pt idx="142">
                  <c:v>0.14319999999999999</c:v>
                </c:pt>
                <c:pt idx="143">
                  <c:v>0.14169999999999999</c:v>
                </c:pt>
                <c:pt idx="144">
                  <c:v>0.14180000000000001</c:v>
                </c:pt>
                <c:pt idx="145">
                  <c:v>0.1419</c:v>
                </c:pt>
                <c:pt idx="146">
                  <c:v>0.14230000000000001</c:v>
                </c:pt>
                <c:pt idx="147">
                  <c:v>0.14219999999999999</c:v>
                </c:pt>
                <c:pt idx="148">
                  <c:v>0.14249999999999999</c:v>
                </c:pt>
                <c:pt idx="149">
                  <c:v>0.1439</c:v>
                </c:pt>
                <c:pt idx="150">
                  <c:v>0.14480000000000001</c:v>
                </c:pt>
                <c:pt idx="151">
                  <c:v>0.14369999999999999</c:v>
                </c:pt>
                <c:pt idx="152">
                  <c:v>0.14269999999999999</c:v>
                </c:pt>
                <c:pt idx="153">
                  <c:v>0.14230000000000001</c:v>
                </c:pt>
                <c:pt idx="154">
                  <c:v>0.14249999999999999</c:v>
                </c:pt>
                <c:pt idx="155">
                  <c:v>0.1424</c:v>
                </c:pt>
                <c:pt idx="156">
                  <c:v>0.1424</c:v>
                </c:pt>
                <c:pt idx="157">
                  <c:v>0.14230000000000001</c:v>
                </c:pt>
                <c:pt idx="158">
                  <c:v>0.1421</c:v>
                </c:pt>
                <c:pt idx="159">
                  <c:v>0.14180000000000001</c:v>
                </c:pt>
                <c:pt idx="160">
                  <c:v>0.14230000000000001</c:v>
                </c:pt>
                <c:pt idx="161">
                  <c:v>0.14249999999999999</c:v>
                </c:pt>
                <c:pt idx="162">
                  <c:v>0.14249999999999999</c:v>
                </c:pt>
                <c:pt idx="163">
                  <c:v>0.1424</c:v>
                </c:pt>
                <c:pt idx="164">
                  <c:v>0.1421</c:v>
                </c:pt>
                <c:pt idx="165">
                  <c:v>0.14300000000000002</c:v>
                </c:pt>
                <c:pt idx="166">
                  <c:v>0.14300000000000002</c:v>
                </c:pt>
                <c:pt idx="167">
                  <c:v>0.14369999999999999</c:v>
                </c:pt>
                <c:pt idx="168">
                  <c:v>0.14349999999999999</c:v>
                </c:pt>
                <c:pt idx="169">
                  <c:v>0.1431</c:v>
                </c:pt>
                <c:pt idx="170">
                  <c:v>0.1439</c:v>
                </c:pt>
                <c:pt idx="171">
                  <c:v>0.14410000000000001</c:v>
                </c:pt>
                <c:pt idx="172">
                  <c:v>0.1454</c:v>
                </c:pt>
                <c:pt idx="173">
                  <c:v>0.1449</c:v>
                </c:pt>
                <c:pt idx="174">
                  <c:v>0.1444</c:v>
                </c:pt>
                <c:pt idx="175">
                  <c:v>0.1439</c:v>
                </c:pt>
                <c:pt idx="176">
                  <c:v>0.14330000000000001</c:v>
                </c:pt>
                <c:pt idx="177">
                  <c:v>0.14419999999999999</c:v>
                </c:pt>
                <c:pt idx="178">
                  <c:v>0.1434</c:v>
                </c:pt>
                <c:pt idx="179">
                  <c:v>0.14510000000000001</c:v>
                </c:pt>
                <c:pt idx="180">
                  <c:v>0.1452</c:v>
                </c:pt>
                <c:pt idx="181">
                  <c:v>0.14529999999999998</c:v>
                </c:pt>
                <c:pt idx="182">
                  <c:v>0.1457</c:v>
                </c:pt>
                <c:pt idx="183">
                  <c:v>0.14630000000000001</c:v>
                </c:pt>
                <c:pt idx="184">
                  <c:v>0.14529999999999998</c:v>
                </c:pt>
                <c:pt idx="185">
                  <c:v>0.1489</c:v>
                </c:pt>
                <c:pt idx="186">
                  <c:v>0.14480000000000001</c:v>
                </c:pt>
                <c:pt idx="187">
                  <c:v>0.14410000000000001</c:v>
                </c:pt>
                <c:pt idx="188">
                  <c:v>0.14529999999999998</c:v>
                </c:pt>
                <c:pt idx="189">
                  <c:v>0.1444</c:v>
                </c:pt>
                <c:pt idx="190">
                  <c:v>0.14380000000000001</c:v>
                </c:pt>
                <c:pt idx="191">
                  <c:v>0.14319999999999999</c:v>
                </c:pt>
                <c:pt idx="192">
                  <c:v>0.14380000000000001</c:v>
                </c:pt>
                <c:pt idx="193">
                  <c:v>0.1431</c:v>
                </c:pt>
                <c:pt idx="194">
                  <c:v>0.1431</c:v>
                </c:pt>
                <c:pt idx="195">
                  <c:v>0.14360000000000001</c:v>
                </c:pt>
                <c:pt idx="196">
                  <c:v>0.14319999999999999</c:v>
                </c:pt>
                <c:pt idx="197">
                  <c:v>0.1431</c:v>
                </c:pt>
                <c:pt idx="198">
                  <c:v>0.1431</c:v>
                </c:pt>
                <c:pt idx="199">
                  <c:v>0.1431</c:v>
                </c:pt>
                <c:pt idx="200">
                  <c:v>0.1431</c:v>
                </c:pt>
                <c:pt idx="201">
                  <c:v>0.1431</c:v>
                </c:pt>
                <c:pt idx="202">
                  <c:v>0.1424</c:v>
                </c:pt>
                <c:pt idx="203">
                  <c:v>0.1426</c:v>
                </c:pt>
                <c:pt idx="204">
                  <c:v>0.1426</c:v>
                </c:pt>
                <c:pt idx="205">
                  <c:v>0.14249999999999999</c:v>
                </c:pt>
                <c:pt idx="206">
                  <c:v>0.14300000000000002</c:v>
                </c:pt>
                <c:pt idx="207">
                  <c:v>0.1424</c:v>
                </c:pt>
                <c:pt idx="208">
                  <c:v>0.14269999999999999</c:v>
                </c:pt>
                <c:pt idx="209">
                  <c:v>0.14249999999999999</c:v>
                </c:pt>
                <c:pt idx="210">
                  <c:v>0.1424</c:v>
                </c:pt>
                <c:pt idx="211">
                  <c:v>0.14249999999999999</c:v>
                </c:pt>
                <c:pt idx="212">
                  <c:v>0.1424</c:v>
                </c:pt>
                <c:pt idx="213">
                  <c:v>0.1424</c:v>
                </c:pt>
                <c:pt idx="214">
                  <c:v>0.1424</c:v>
                </c:pt>
                <c:pt idx="215">
                  <c:v>0.14219999999999999</c:v>
                </c:pt>
                <c:pt idx="216">
                  <c:v>0.14219999999999999</c:v>
                </c:pt>
                <c:pt idx="217">
                  <c:v>0.14230000000000001</c:v>
                </c:pt>
                <c:pt idx="218">
                  <c:v>0.1421</c:v>
                </c:pt>
                <c:pt idx="219">
                  <c:v>0.14199999999999999</c:v>
                </c:pt>
                <c:pt idx="220">
                  <c:v>0.14199999999999999</c:v>
                </c:pt>
                <c:pt idx="221">
                  <c:v>0.14180000000000001</c:v>
                </c:pt>
                <c:pt idx="222">
                  <c:v>0.14180000000000001</c:v>
                </c:pt>
                <c:pt idx="223">
                  <c:v>0.14180000000000001</c:v>
                </c:pt>
                <c:pt idx="224">
                  <c:v>0.14199999999999999</c:v>
                </c:pt>
                <c:pt idx="225">
                  <c:v>0.14180000000000001</c:v>
                </c:pt>
                <c:pt idx="226">
                  <c:v>0.14180000000000001</c:v>
                </c:pt>
                <c:pt idx="227">
                  <c:v>0.14180000000000001</c:v>
                </c:pt>
                <c:pt idx="228">
                  <c:v>0.1419</c:v>
                </c:pt>
                <c:pt idx="229">
                  <c:v>0.1419</c:v>
                </c:pt>
                <c:pt idx="230">
                  <c:v>0.14199999999999999</c:v>
                </c:pt>
                <c:pt idx="231">
                  <c:v>0.1421</c:v>
                </c:pt>
                <c:pt idx="232">
                  <c:v>0.1421</c:v>
                </c:pt>
                <c:pt idx="233">
                  <c:v>0.1421</c:v>
                </c:pt>
                <c:pt idx="234">
                  <c:v>0.1421</c:v>
                </c:pt>
                <c:pt idx="235">
                  <c:v>0.14219999999999999</c:v>
                </c:pt>
                <c:pt idx="236">
                  <c:v>0.1421</c:v>
                </c:pt>
                <c:pt idx="237">
                  <c:v>0.1421</c:v>
                </c:pt>
                <c:pt idx="238">
                  <c:v>0.1421</c:v>
                </c:pt>
                <c:pt idx="239">
                  <c:v>0.14219999999999999</c:v>
                </c:pt>
                <c:pt idx="240">
                  <c:v>0.14199999999999999</c:v>
                </c:pt>
                <c:pt idx="241">
                  <c:v>0.1421</c:v>
                </c:pt>
                <c:pt idx="242">
                  <c:v>0.1421</c:v>
                </c:pt>
                <c:pt idx="243">
                  <c:v>0.14230000000000001</c:v>
                </c:pt>
                <c:pt idx="244">
                  <c:v>0.1424</c:v>
                </c:pt>
                <c:pt idx="245">
                  <c:v>0.14249999999999999</c:v>
                </c:pt>
                <c:pt idx="246">
                  <c:v>0.14249999999999999</c:v>
                </c:pt>
                <c:pt idx="247">
                  <c:v>0.14249999999999999</c:v>
                </c:pt>
                <c:pt idx="248">
                  <c:v>0.1424</c:v>
                </c:pt>
                <c:pt idx="249">
                  <c:v>0.14249999999999999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2A-48EC-9CDA-1986C41E53E5}"/>
            </c:ext>
          </c:extLst>
        </c:ser>
        <c:ser>
          <c:idx val="1"/>
          <c:order val="1"/>
          <c:tx>
            <c:v>Selic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'LTN2023'!$L$3:$L$280</c:f>
              <c:strCache>
                <c:ptCount val="278"/>
                <c:pt idx="0">
                  <c:v>02/01/2015</c:v>
                </c:pt>
                <c:pt idx="1">
                  <c:v>05/01/2015</c:v>
                </c:pt>
                <c:pt idx="2">
                  <c:v>06/01/2015</c:v>
                </c:pt>
                <c:pt idx="3">
                  <c:v>07/01/2015</c:v>
                </c:pt>
                <c:pt idx="4">
                  <c:v>08/01/2015</c:v>
                </c:pt>
                <c:pt idx="5">
                  <c:v>09/01/2015</c:v>
                </c:pt>
                <c:pt idx="6">
                  <c:v>12/01/2015</c:v>
                </c:pt>
                <c:pt idx="7">
                  <c:v>13/01/2015</c:v>
                </c:pt>
                <c:pt idx="8">
                  <c:v>14/01/2015</c:v>
                </c:pt>
                <c:pt idx="9">
                  <c:v>15/01/2015</c:v>
                </c:pt>
                <c:pt idx="10">
                  <c:v>16/01/2015</c:v>
                </c:pt>
                <c:pt idx="11">
                  <c:v>19/01/2015</c:v>
                </c:pt>
                <c:pt idx="12">
                  <c:v>20/01/2015</c:v>
                </c:pt>
                <c:pt idx="13">
                  <c:v>21/01/2015</c:v>
                </c:pt>
                <c:pt idx="14">
                  <c:v>22/01/2015</c:v>
                </c:pt>
                <c:pt idx="15">
                  <c:v>23/01/2015</c:v>
                </c:pt>
                <c:pt idx="16">
                  <c:v>26/01/2015</c:v>
                </c:pt>
                <c:pt idx="17">
                  <c:v>27/01/2015</c:v>
                </c:pt>
                <c:pt idx="18">
                  <c:v>28/01/2015</c:v>
                </c:pt>
                <c:pt idx="19">
                  <c:v>29/01/2015</c:v>
                </c:pt>
                <c:pt idx="20">
                  <c:v>30/01/2015</c:v>
                </c:pt>
                <c:pt idx="21">
                  <c:v>02/02/2015</c:v>
                </c:pt>
                <c:pt idx="22">
                  <c:v>03/02/2015</c:v>
                </c:pt>
                <c:pt idx="23">
                  <c:v>04/02/2015</c:v>
                </c:pt>
                <c:pt idx="24">
                  <c:v>05/02/2015</c:v>
                </c:pt>
                <c:pt idx="25">
                  <c:v>06/02/2015</c:v>
                </c:pt>
                <c:pt idx="26">
                  <c:v>09/02/2015</c:v>
                </c:pt>
                <c:pt idx="27">
                  <c:v>10/02/2015</c:v>
                </c:pt>
                <c:pt idx="28">
                  <c:v>11/02/2015</c:v>
                </c:pt>
                <c:pt idx="29">
                  <c:v>12/02/2015</c:v>
                </c:pt>
                <c:pt idx="30">
                  <c:v>13/02/2015</c:v>
                </c:pt>
                <c:pt idx="31">
                  <c:v>18/02/2015</c:v>
                </c:pt>
                <c:pt idx="32">
                  <c:v>19/02/2015</c:v>
                </c:pt>
                <c:pt idx="33">
                  <c:v>20/02/2015</c:v>
                </c:pt>
                <c:pt idx="34">
                  <c:v>23/02/2015</c:v>
                </c:pt>
                <c:pt idx="35">
                  <c:v>24/02/2015</c:v>
                </c:pt>
                <c:pt idx="36">
                  <c:v>25/02/2015</c:v>
                </c:pt>
                <c:pt idx="37">
                  <c:v>26/02/2015</c:v>
                </c:pt>
                <c:pt idx="38">
                  <c:v>27/02/2015</c:v>
                </c:pt>
                <c:pt idx="39">
                  <c:v>02/03/2015</c:v>
                </c:pt>
                <c:pt idx="40">
                  <c:v>03/03/2015</c:v>
                </c:pt>
                <c:pt idx="41">
                  <c:v>04/03/2015</c:v>
                </c:pt>
                <c:pt idx="42">
                  <c:v>05/03/2015</c:v>
                </c:pt>
                <c:pt idx="43">
                  <c:v>06/03/2015</c:v>
                </c:pt>
                <c:pt idx="44">
                  <c:v>09/03/2015</c:v>
                </c:pt>
                <c:pt idx="45">
                  <c:v>10/03/2015</c:v>
                </c:pt>
                <c:pt idx="46">
                  <c:v>11/03/2015</c:v>
                </c:pt>
                <c:pt idx="47">
                  <c:v>12/03/2015</c:v>
                </c:pt>
                <c:pt idx="48">
                  <c:v>13/03/2015</c:v>
                </c:pt>
                <c:pt idx="49">
                  <c:v>16/03/2015</c:v>
                </c:pt>
                <c:pt idx="50">
                  <c:v>17/03/2015</c:v>
                </c:pt>
                <c:pt idx="51">
                  <c:v>18/03/2015</c:v>
                </c:pt>
                <c:pt idx="52">
                  <c:v>19/03/2015</c:v>
                </c:pt>
                <c:pt idx="53">
                  <c:v>20/03/2015</c:v>
                </c:pt>
                <c:pt idx="54">
                  <c:v>23/03/2015</c:v>
                </c:pt>
                <c:pt idx="55">
                  <c:v>24/03/2015</c:v>
                </c:pt>
                <c:pt idx="56">
                  <c:v>25/03/2015</c:v>
                </c:pt>
                <c:pt idx="57">
                  <c:v>26/03/2015</c:v>
                </c:pt>
                <c:pt idx="58">
                  <c:v>27/03/2015</c:v>
                </c:pt>
                <c:pt idx="59">
                  <c:v>30/03/2015</c:v>
                </c:pt>
                <c:pt idx="60">
                  <c:v>31/03/2015</c:v>
                </c:pt>
                <c:pt idx="61">
                  <c:v>01/04/2015</c:v>
                </c:pt>
                <c:pt idx="62">
                  <c:v>02/04/2015</c:v>
                </c:pt>
                <c:pt idx="63">
                  <c:v>06/04/2015</c:v>
                </c:pt>
                <c:pt idx="64">
                  <c:v>07/04/2015</c:v>
                </c:pt>
                <c:pt idx="65">
                  <c:v>08/04/2015</c:v>
                </c:pt>
                <c:pt idx="66">
                  <c:v>09/04/2015</c:v>
                </c:pt>
                <c:pt idx="67">
                  <c:v>10/04/2015</c:v>
                </c:pt>
                <c:pt idx="68">
                  <c:v>13/04/2015</c:v>
                </c:pt>
                <c:pt idx="69">
                  <c:v>14/04/2015</c:v>
                </c:pt>
                <c:pt idx="70">
                  <c:v>15/04/2015</c:v>
                </c:pt>
                <c:pt idx="71">
                  <c:v>16/04/2015</c:v>
                </c:pt>
                <c:pt idx="72">
                  <c:v>17/04/2015</c:v>
                </c:pt>
                <c:pt idx="73">
                  <c:v>20/04/2015</c:v>
                </c:pt>
                <c:pt idx="74">
                  <c:v>22/04/2015</c:v>
                </c:pt>
                <c:pt idx="75">
                  <c:v>23/04/2015</c:v>
                </c:pt>
                <c:pt idx="76">
                  <c:v>24/04/2015</c:v>
                </c:pt>
                <c:pt idx="77">
                  <c:v>27/04/2015</c:v>
                </c:pt>
                <c:pt idx="78">
                  <c:v>28/04/2015</c:v>
                </c:pt>
                <c:pt idx="79">
                  <c:v>29/04/2015</c:v>
                </c:pt>
                <c:pt idx="80">
                  <c:v>30/04/2015</c:v>
                </c:pt>
                <c:pt idx="81">
                  <c:v>04/05/2015</c:v>
                </c:pt>
                <c:pt idx="82">
                  <c:v>05/05/2015</c:v>
                </c:pt>
                <c:pt idx="83">
                  <c:v>06/05/2015</c:v>
                </c:pt>
                <c:pt idx="84">
                  <c:v>07/05/2015</c:v>
                </c:pt>
                <c:pt idx="85">
                  <c:v>08/05/2015</c:v>
                </c:pt>
                <c:pt idx="86">
                  <c:v>11/05/2015</c:v>
                </c:pt>
                <c:pt idx="87">
                  <c:v>12/05/2015</c:v>
                </c:pt>
                <c:pt idx="88">
                  <c:v>13/05/2015</c:v>
                </c:pt>
                <c:pt idx="89">
                  <c:v>14/05/2015</c:v>
                </c:pt>
                <c:pt idx="90">
                  <c:v>15/05/2015</c:v>
                </c:pt>
                <c:pt idx="91">
                  <c:v>18/05/2015</c:v>
                </c:pt>
                <c:pt idx="92">
                  <c:v>19/05/2015</c:v>
                </c:pt>
                <c:pt idx="93">
                  <c:v>20/05/2015</c:v>
                </c:pt>
                <c:pt idx="94">
                  <c:v>21/05/2015</c:v>
                </c:pt>
                <c:pt idx="95">
                  <c:v>22/05/2015</c:v>
                </c:pt>
                <c:pt idx="96">
                  <c:v>25/05/2015</c:v>
                </c:pt>
                <c:pt idx="97">
                  <c:v>26/05/2015</c:v>
                </c:pt>
                <c:pt idx="98">
                  <c:v>27/05/2015</c:v>
                </c:pt>
                <c:pt idx="99">
                  <c:v>28/05/2015</c:v>
                </c:pt>
                <c:pt idx="100">
                  <c:v>29/05/2015</c:v>
                </c:pt>
                <c:pt idx="101">
                  <c:v>01/06/2015</c:v>
                </c:pt>
                <c:pt idx="102">
                  <c:v>02/06/2015</c:v>
                </c:pt>
                <c:pt idx="103">
                  <c:v>03/06/2015</c:v>
                </c:pt>
                <c:pt idx="104">
                  <c:v>05/06/2015</c:v>
                </c:pt>
                <c:pt idx="105">
                  <c:v>08/06/2015</c:v>
                </c:pt>
                <c:pt idx="106">
                  <c:v>09/06/2015</c:v>
                </c:pt>
                <c:pt idx="107">
                  <c:v>10/06/2015</c:v>
                </c:pt>
                <c:pt idx="108">
                  <c:v>11/06/2015</c:v>
                </c:pt>
                <c:pt idx="109">
                  <c:v>12/06/2015</c:v>
                </c:pt>
                <c:pt idx="110">
                  <c:v>15/06/2015</c:v>
                </c:pt>
                <c:pt idx="111">
                  <c:v>16/06/2015</c:v>
                </c:pt>
                <c:pt idx="112">
                  <c:v>17/06/2015</c:v>
                </c:pt>
                <c:pt idx="113">
                  <c:v>18/06/2015</c:v>
                </c:pt>
                <c:pt idx="114">
                  <c:v>19/06/2015</c:v>
                </c:pt>
                <c:pt idx="115">
                  <c:v>22/06/2015</c:v>
                </c:pt>
                <c:pt idx="116">
                  <c:v>23/06/2015</c:v>
                </c:pt>
                <c:pt idx="117">
                  <c:v>24/06/2015</c:v>
                </c:pt>
                <c:pt idx="118">
                  <c:v>25/06/2015</c:v>
                </c:pt>
                <c:pt idx="119">
                  <c:v>26/06/2015</c:v>
                </c:pt>
                <c:pt idx="120">
                  <c:v>29/06/2015</c:v>
                </c:pt>
                <c:pt idx="121">
                  <c:v>30/06/2015</c:v>
                </c:pt>
                <c:pt idx="122">
                  <c:v>01/07/2015</c:v>
                </c:pt>
                <c:pt idx="123">
                  <c:v>02/07/2015</c:v>
                </c:pt>
                <c:pt idx="124">
                  <c:v>03/07/2015</c:v>
                </c:pt>
                <c:pt idx="125">
                  <c:v>06/07/2015</c:v>
                </c:pt>
                <c:pt idx="126">
                  <c:v>07/07/2015</c:v>
                </c:pt>
                <c:pt idx="127">
                  <c:v>08/07/2015</c:v>
                </c:pt>
                <c:pt idx="128">
                  <c:v>09/07/2015</c:v>
                </c:pt>
                <c:pt idx="129">
                  <c:v>10/07/2015</c:v>
                </c:pt>
                <c:pt idx="130">
                  <c:v>13/07/2015</c:v>
                </c:pt>
                <c:pt idx="131">
                  <c:v>14/07/2015</c:v>
                </c:pt>
                <c:pt idx="132">
                  <c:v>15/07/2015</c:v>
                </c:pt>
                <c:pt idx="133">
                  <c:v>16/07/2015</c:v>
                </c:pt>
                <c:pt idx="134">
                  <c:v>17/07/2015</c:v>
                </c:pt>
                <c:pt idx="135">
                  <c:v>20/07/2015</c:v>
                </c:pt>
                <c:pt idx="136">
                  <c:v>21/07/2015</c:v>
                </c:pt>
                <c:pt idx="137">
                  <c:v>22/07/2015</c:v>
                </c:pt>
                <c:pt idx="138">
                  <c:v>23/07/2015</c:v>
                </c:pt>
                <c:pt idx="139">
                  <c:v>24/07/2015</c:v>
                </c:pt>
                <c:pt idx="140">
                  <c:v>27/07/2015</c:v>
                </c:pt>
                <c:pt idx="141">
                  <c:v>28/07/2015</c:v>
                </c:pt>
                <c:pt idx="142">
                  <c:v>29/07/2015</c:v>
                </c:pt>
                <c:pt idx="143">
                  <c:v>30/07/2015</c:v>
                </c:pt>
                <c:pt idx="144">
                  <c:v>31/07/2015</c:v>
                </c:pt>
                <c:pt idx="145">
                  <c:v>03/08/2015</c:v>
                </c:pt>
                <c:pt idx="146">
                  <c:v>04/08/2015</c:v>
                </c:pt>
                <c:pt idx="147">
                  <c:v>05/08/2015</c:v>
                </c:pt>
                <c:pt idx="148">
                  <c:v>06/08/2015</c:v>
                </c:pt>
                <c:pt idx="149">
                  <c:v>07/08/2015</c:v>
                </c:pt>
                <c:pt idx="150">
                  <c:v>10/08/2015</c:v>
                </c:pt>
                <c:pt idx="151">
                  <c:v>11/08/2015</c:v>
                </c:pt>
                <c:pt idx="152">
                  <c:v>12/08/2015</c:v>
                </c:pt>
                <c:pt idx="153">
                  <c:v>13/08/2015</c:v>
                </c:pt>
                <c:pt idx="154">
                  <c:v>14/08/2015</c:v>
                </c:pt>
                <c:pt idx="155">
                  <c:v>17/08/2015</c:v>
                </c:pt>
                <c:pt idx="156">
                  <c:v>18/08/2015</c:v>
                </c:pt>
                <c:pt idx="157">
                  <c:v>19/08/2015</c:v>
                </c:pt>
                <c:pt idx="158">
                  <c:v>20/08/2015</c:v>
                </c:pt>
                <c:pt idx="159">
                  <c:v>21/08/2015</c:v>
                </c:pt>
                <c:pt idx="160">
                  <c:v>24/08/2015</c:v>
                </c:pt>
                <c:pt idx="161">
                  <c:v>25/08/2015</c:v>
                </c:pt>
                <c:pt idx="162">
                  <c:v>26/08/2015</c:v>
                </c:pt>
                <c:pt idx="163">
                  <c:v>27/08/2015</c:v>
                </c:pt>
                <c:pt idx="164">
                  <c:v>28/08/2015</c:v>
                </c:pt>
                <c:pt idx="165">
                  <c:v>31/08/2015</c:v>
                </c:pt>
                <c:pt idx="166">
                  <c:v>01/09/2015</c:v>
                </c:pt>
                <c:pt idx="167">
                  <c:v>02/09/2015</c:v>
                </c:pt>
                <c:pt idx="168">
                  <c:v>03/09/2015</c:v>
                </c:pt>
                <c:pt idx="169">
                  <c:v>04/09/2015</c:v>
                </c:pt>
                <c:pt idx="170">
                  <c:v>08/09/2015</c:v>
                </c:pt>
                <c:pt idx="171">
                  <c:v>09/09/2015</c:v>
                </c:pt>
                <c:pt idx="172">
                  <c:v>10/09/2015</c:v>
                </c:pt>
                <c:pt idx="173">
                  <c:v>11/09/2015</c:v>
                </c:pt>
                <c:pt idx="174">
                  <c:v>14/09/2015</c:v>
                </c:pt>
                <c:pt idx="175">
                  <c:v>15/09/2015</c:v>
                </c:pt>
                <c:pt idx="176">
                  <c:v>16/09/2015</c:v>
                </c:pt>
                <c:pt idx="177">
                  <c:v>17/09/2015</c:v>
                </c:pt>
                <c:pt idx="178">
                  <c:v>18/09/2015</c:v>
                </c:pt>
                <c:pt idx="179">
                  <c:v>21/09/2015</c:v>
                </c:pt>
                <c:pt idx="180">
                  <c:v>22/09/2015</c:v>
                </c:pt>
                <c:pt idx="181">
                  <c:v>23/09/2015</c:v>
                </c:pt>
                <c:pt idx="182">
                  <c:v>24/09/2015</c:v>
                </c:pt>
                <c:pt idx="183">
                  <c:v>25/09/2015</c:v>
                </c:pt>
                <c:pt idx="184">
                  <c:v>28/09/2015</c:v>
                </c:pt>
                <c:pt idx="185">
                  <c:v>29/09/2015</c:v>
                </c:pt>
                <c:pt idx="186">
                  <c:v>30/09/2015</c:v>
                </c:pt>
                <c:pt idx="187">
                  <c:v>01/10/2015</c:v>
                </c:pt>
                <c:pt idx="188">
                  <c:v>02/10/2015</c:v>
                </c:pt>
                <c:pt idx="189">
                  <c:v>05/10/2015</c:v>
                </c:pt>
                <c:pt idx="190">
                  <c:v>06/10/2015</c:v>
                </c:pt>
                <c:pt idx="191">
                  <c:v>07/10/2015</c:v>
                </c:pt>
                <c:pt idx="192">
                  <c:v>08/10/2015</c:v>
                </c:pt>
                <c:pt idx="193">
                  <c:v>09/10/2015</c:v>
                </c:pt>
                <c:pt idx="194">
                  <c:v>13/10/2015</c:v>
                </c:pt>
                <c:pt idx="195">
                  <c:v>14/10/2015</c:v>
                </c:pt>
                <c:pt idx="196">
                  <c:v>15/10/2015</c:v>
                </c:pt>
                <c:pt idx="197">
                  <c:v>16/10/2015</c:v>
                </c:pt>
                <c:pt idx="198">
                  <c:v>19/10/2015</c:v>
                </c:pt>
                <c:pt idx="199">
                  <c:v>20/10/2015</c:v>
                </c:pt>
                <c:pt idx="200">
                  <c:v>21/10/2015</c:v>
                </c:pt>
                <c:pt idx="201">
                  <c:v>22/10/2015</c:v>
                </c:pt>
                <c:pt idx="202">
                  <c:v>23/10/2015</c:v>
                </c:pt>
                <c:pt idx="203">
                  <c:v>26/10/2015</c:v>
                </c:pt>
                <c:pt idx="204">
                  <c:v>27/10/2015</c:v>
                </c:pt>
                <c:pt idx="205">
                  <c:v>28/10/2015</c:v>
                </c:pt>
                <c:pt idx="206">
                  <c:v>29/10/2015</c:v>
                </c:pt>
                <c:pt idx="207">
                  <c:v>30/10/2015</c:v>
                </c:pt>
                <c:pt idx="208">
                  <c:v>03/11/2015</c:v>
                </c:pt>
                <c:pt idx="209">
                  <c:v>04/11/2015</c:v>
                </c:pt>
                <c:pt idx="210">
                  <c:v>05/11/2015</c:v>
                </c:pt>
                <c:pt idx="211">
                  <c:v>06/11/2015</c:v>
                </c:pt>
                <c:pt idx="212">
                  <c:v>09/11/2015</c:v>
                </c:pt>
                <c:pt idx="213">
                  <c:v>10/11/2015</c:v>
                </c:pt>
                <c:pt idx="214">
                  <c:v>11/11/2015</c:v>
                </c:pt>
                <c:pt idx="215">
                  <c:v>12/11/2015</c:v>
                </c:pt>
                <c:pt idx="216">
                  <c:v>13/11/2015</c:v>
                </c:pt>
                <c:pt idx="217">
                  <c:v>16/11/2015</c:v>
                </c:pt>
                <c:pt idx="218">
                  <c:v>17/11/2015</c:v>
                </c:pt>
                <c:pt idx="219">
                  <c:v>18/11/2015</c:v>
                </c:pt>
                <c:pt idx="220">
                  <c:v>19/11/2015</c:v>
                </c:pt>
                <c:pt idx="221">
                  <c:v>20/11/2015</c:v>
                </c:pt>
                <c:pt idx="222">
                  <c:v>23/11/2015</c:v>
                </c:pt>
                <c:pt idx="223">
                  <c:v>24/11/2015</c:v>
                </c:pt>
                <c:pt idx="224">
                  <c:v>25/11/2015</c:v>
                </c:pt>
                <c:pt idx="225">
                  <c:v>26/11/2015</c:v>
                </c:pt>
                <c:pt idx="226">
                  <c:v>27/11/2015</c:v>
                </c:pt>
                <c:pt idx="227">
                  <c:v>30/11/2015</c:v>
                </c:pt>
                <c:pt idx="228">
                  <c:v>01/12/2015</c:v>
                </c:pt>
                <c:pt idx="229">
                  <c:v>02/12/2015</c:v>
                </c:pt>
                <c:pt idx="230">
                  <c:v>03/12/2015</c:v>
                </c:pt>
                <c:pt idx="231">
                  <c:v>04/12/2015</c:v>
                </c:pt>
                <c:pt idx="232">
                  <c:v>07/12/2015</c:v>
                </c:pt>
                <c:pt idx="233">
                  <c:v>08/12/2015</c:v>
                </c:pt>
                <c:pt idx="234">
                  <c:v>09/12/2015</c:v>
                </c:pt>
                <c:pt idx="235">
                  <c:v>10/12/2015</c:v>
                </c:pt>
                <c:pt idx="236">
                  <c:v>11/12/2015</c:v>
                </c:pt>
                <c:pt idx="237">
                  <c:v>14/12/2015</c:v>
                </c:pt>
                <c:pt idx="238">
                  <c:v>15/12/2015</c:v>
                </c:pt>
                <c:pt idx="239">
                  <c:v>16/12/2015</c:v>
                </c:pt>
                <c:pt idx="240">
                  <c:v>17/12/2015</c:v>
                </c:pt>
                <c:pt idx="241">
                  <c:v>18/12/2015</c:v>
                </c:pt>
                <c:pt idx="242">
                  <c:v>21/12/2015</c:v>
                </c:pt>
                <c:pt idx="243">
                  <c:v>22/12/2015</c:v>
                </c:pt>
                <c:pt idx="244">
                  <c:v>23/12/2015</c:v>
                </c:pt>
                <c:pt idx="245">
                  <c:v>24/12/2015</c:v>
                </c:pt>
                <c:pt idx="246">
                  <c:v>28/12/2015</c:v>
                </c:pt>
                <c:pt idx="247">
                  <c:v>29/12/2015</c:v>
                </c:pt>
                <c:pt idx="248">
                  <c:v>30/12/2015</c:v>
                </c:pt>
                <c:pt idx="249">
                  <c:v>31/12/2015</c:v>
                </c:pt>
                <c:pt idx="250">
                  <c:v>#VALOR!</c:v>
                </c:pt>
                <c:pt idx="251">
                  <c:v>#VALOR!</c:v>
                </c:pt>
                <c:pt idx="252">
                  <c:v>#VALOR!</c:v>
                </c:pt>
                <c:pt idx="253">
                  <c:v>#VALOR!</c:v>
                </c:pt>
                <c:pt idx="254">
                  <c:v>#VALOR!</c:v>
                </c:pt>
                <c:pt idx="255">
                  <c:v>#VALOR!</c:v>
                </c:pt>
                <c:pt idx="256">
                  <c:v>#VALOR!</c:v>
                </c:pt>
                <c:pt idx="257">
                  <c:v>#VALOR!</c:v>
                </c:pt>
                <c:pt idx="258">
                  <c:v>#VALOR!</c:v>
                </c:pt>
                <c:pt idx="259">
                  <c:v>#VALOR!</c:v>
                </c:pt>
                <c:pt idx="260">
                  <c:v>#VALOR!</c:v>
                </c:pt>
                <c:pt idx="261">
                  <c:v>#VALOR!</c:v>
                </c:pt>
                <c:pt idx="262">
                  <c:v>#VALOR!</c:v>
                </c:pt>
                <c:pt idx="263">
                  <c:v>#VALOR!</c:v>
                </c:pt>
                <c:pt idx="264">
                  <c:v>#VALOR!</c:v>
                </c:pt>
                <c:pt idx="265">
                  <c:v>#VALOR!</c:v>
                </c:pt>
                <c:pt idx="266">
                  <c:v>#VALOR!</c:v>
                </c:pt>
                <c:pt idx="267">
                  <c:v>#VALOR!</c:v>
                </c:pt>
                <c:pt idx="268">
                  <c:v>#VALOR!</c:v>
                </c:pt>
                <c:pt idx="269">
                  <c:v>#VALOR!</c:v>
                </c:pt>
                <c:pt idx="270">
                  <c:v>#VALOR!</c:v>
                </c:pt>
                <c:pt idx="271">
                  <c:v>#VALOR!</c:v>
                </c:pt>
                <c:pt idx="272">
                  <c:v>#VALOR!</c:v>
                </c:pt>
                <c:pt idx="273">
                  <c:v>#VALOR!</c:v>
                </c:pt>
                <c:pt idx="274">
                  <c:v>#VALOR!</c:v>
                </c:pt>
                <c:pt idx="275">
                  <c:v>#VALOR!</c:v>
                </c:pt>
                <c:pt idx="276">
                  <c:v>#VALOR!</c:v>
                </c:pt>
                <c:pt idx="277">
                  <c:v>#VALOR!</c:v>
                </c:pt>
              </c:strCache>
            </c:strRef>
          </c:cat>
          <c:val>
            <c:numRef>
              <c:f>'LTN2023'!$N$3:$N$280</c:f>
              <c:numCache>
                <c:formatCode>0.00%</c:formatCode>
                <c:ptCount val="278"/>
                <c:pt idx="0">
                  <c:v>0.11749999999999999</c:v>
                </c:pt>
                <c:pt idx="1">
                  <c:v>0.11749999999999999</c:v>
                </c:pt>
                <c:pt idx="2">
                  <c:v>0.11749999999999999</c:v>
                </c:pt>
                <c:pt idx="3">
                  <c:v>0.11749999999999999</c:v>
                </c:pt>
                <c:pt idx="4">
                  <c:v>0.11749999999999999</c:v>
                </c:pt>
                <c:pt idx="5">
                  <c:v>0.11749999999999999</c:v>
                </c:pt>
                <c:pt idx="6">
                  <c:v>0.11749999999999999</c:v>
                </c:pt>
                <c:pt idx="7">
                  <c:v>0.11749999999999999</c:v>
                </c:pt>
                <c:pt idx="8">
                  <c:v>0.11749999999999999</c:v>
                </c:pt>
                <c:pt idx="9">
                  <c:v>0.11749999999999999</c:v>
                </c:pt>
                <c:pt idx="10">
                  <c:v>0.11749999999999999</c:v>
                </c:pt>
                <c:pt idx="11">
                  <c:v>0.11749999999999999</c:v>
                </c:pt>
                <c:pt idx="12">
                  <c:v>0.11749999999999999</c:v>
                </c:pt>
                <c:pt idx="13">
                  <c:v>0.11749999999999999</c:v>
                </c:pt>
                <c:pt idx="14">
                  <c:v>0.1225</c:v>
                </c:pt>
                <c:pt idx="15">
                  <c:v>0.1225</c:v>
                </c:pt>
                <c:pt idx="16">
                  <c:v>0.1225</c:v>
                </c:pt>
                <c:pt idx="17">
                  <c:v>0.1225</c:v>
                </c:pt>
                <c:pt idx="18">
                  <c:v>0.1225</c:v>
                </c:pt>
                <c:pt idx="19">
                  <c:v>0.1225</c:v>
                </c:pt>
                <c:pt idx="20">
                  <c:v>0.1225</c:v>
                </c:pt>
                <c:pt idx="21">
                  <c:v>0.1225</c:v>
                </c:pt>
                <c:pt idx="22">
                  <c:v>0.1225</c:v>
                </c:pt>
                <c:pt idx="23">
                  <c:v>0.1225</c:v>
                </c:pt>
                <c:pt idx="24">
                  <c:v>0.1225</c:v>
                </c:pt>
                <c:pt idx="25">
                  <c:v>0.1225</c:v>
                </c:pt>
                <c:pt idx="26">
                  <c:v>0.1225</c:v>
                </c:pt>
                <c:pt idx="27">
                  <c:v>0.1225</c:v>
                </c:pt>
                <c:pt idx="28">
                  <c:v>0.1225</c:v>
                </c:pt>
                <c:pt idx="29">
                  <c:v>0.1225</c:v>
                </c:pt>
                <c:pt idx="30">
                  <c:v>0.1225</c:v>
                </c:pt>
                <c:pt idx="31">
                  <c:v>0.1225</c:v>
                </c:pt>
                <c:pt idx="32">
                  <c:v>0.1225</c:v>
                </c:pt>
                <c:pt idx="33">
                  <c:v>0.1225</c:v>
                </c:pt>
                <c:pt idx="34">
                  <c:v>0.1225</c:v>
                </c:pt>
                <c:pt idx="35">
                  <c:v>0.1225</c:v>
                </c:pt>
                <c:pt idx="36">
                  <c:v>0.1225</c:v>
                </c:pt>
                <c:pt idx="37">
                  <c:v>0.1225</c:v>
                </c:pt>
                <c:pt idx="38">
                  <c:v>0.1225</c:v>
                </c:pt>
                <c:pt idx="39">
                  <c:v>0.1225</c:v>
                </c:pt>
                <c:pt idx="40">
                  <c:v>0.1225</c:v>
                </c:pt>
                <c:pt idx="41">
                  <c:v>0.1225</c:v>
                </c:pt>
                <c:pt idx="42">
                  <c:v>0.1275</c:v>
                </c:pt>
                <c:pt idx="43">
                  <c:v>0.1275</c:v>
                </c:pt>
                <c:pt idx="44">
                  <c:v>0.1275</c:v>
                </c:pt>
                <c:pt idx="45">
                  <c:v>0.1275</c:v>
                </c:pt>
                <c:pt idx="46">
                  <c:v>0.1275</c:v>
                </c:pt>
                <c:pt idx="47">
                  <c:v>0.1275</c:v>
                </c:pt>
                <c:pt idx="48">
                  <c:v>0.1275</c:v>
                </c:pt>
                <c:pt idx="49">
                  <c:v>0.1275</c:v>
                </c:pt>
                <c:pt idx="50">
                  <c:v>0.1275</c:v>
                </c:pt>
                <c:pt idx="51">
                  <c:v>0.1275</c:v>
                </c:pt>
                <c:pt idx="52">
                  <c:v>0.1275</c:v>
                </c:pt>
                <c:pt idx="53">
                  <c:v>0.1275</c:v>
                </c:pt>
                <c:pt idx="54">
                  <c:v>0.1275</c:v>
                </c:pt>
                <c:pt idx="55">
                  <c:v>0.1275</c:v>
                </c:pt>
                <c:pt idx="56">
                  <c:v>0.1275</c:v>
                </c:pt>
                <c:pt idx="57">
                  <c:v>0.1275</c:v>
                </c:pt>
                <c:pt idx="58">
                  <c:v>0.1275</c:v>
                </c:pt>
                <c:pt idx="59">
                  <c:v>0.1275</c:v>
                </c:pt>
                <c:pt idx="60">
                  <c:v>0.1275</c:v>
                </c:pt>
                <c:pt idx="61">
                  <c:v>0.1275</c:v>
                </c:pt>
                <c:pt idx="62">
                  <c:v>0.1275</c:v>
                </c:pt>
                <c:pt idx="63">
                  <c:v>0.1275</c:v>
                </c:pt>
                <c:pt idx="64">
                  <c:v>0.1275</c:v>
                </c:pt>
                <c:pt idx="65">
                  <c:v>0.1275</c:v>
                </c:pt>
                <c:pt idx="66">
                  <c:v>0.1275</c:v>
                </c:pt>
                <c:pt idx="67">
                  <c:v>0.1275</c:v>
                </c:pt>
                <c:pt idx="68">
                  <c:v>0.1275</c:v>
                </c:pt>
                <c:pt idx="69">
                  <c:v>0.1275</c:v>
                </c:pt>
                <c:pt idx="70">
                  <c:v>0.1275</c:v>
                </c:pt>
                <c:pt idx="71">
                  <c:v>0.1275</c:v>
                </c:pt>
                <c:pt idx="72">
                  <c:v>0.1275</c:v>
                </c:pt>
                <c:pt idx="73">
                  <c:v>0.1275</c:v>
                </c:pt>
                <c:pt idx="74">
                  <c:v>0.1275</c:v>
                </c:pt>
                <c:pt idx="75">
                  <c:v>0.1275</c:v>
                </c:pt>
                <c:pt idx="76">
                  <c:v>0.1275</c:v>
                </c:pt>
                <c:pt idx="77">
                  <c:v>0.1275</c:v>
                </c:pt>
                <c:pt idx="78">
                  <c:v>0.1275</c:v>
                </c:pt>
                <c:pt idx="79">
                  <c:v>0.1275</c:v>
                </c:pt>
                <c:pt idx="80">
                  <c:v>0.13250000000000001</c:v>
                </c:pt>
                <c:pt idx="81">
                  <c:v>0.13250000000000001</c:v>
                </c:pt>
                <c:pt idx="82">
                  <c:v>0.13250000000000001</c:v>
                </c:pt>
                <c:pt idx="83">
                  <c:v>0.13250000000000001</c:v>
                </c:pt>
                <c:pt idx="84">
                  <c:v>0.13250000000000001</c:v>
                </c:pt>
                <c:pt idx="85">
                  <c:v>0.13250000000000001</c:v>
                </c:pt>
                <c:pt idx="86">
                  <c:v>0.13250000000000001</c:v>
                </c:pt>
                <c:pt idx="87">
                  <c:v>0.13250000000000001</c:v>
                </c:pt>
                <c:pt idx="88">
                  <c:v>0.13250000000000001</c:v>
                </c:pt>
                <c:pt idx="89">
                  <c:v>0.13250000000000001</c:v>
                </c:pt>
                <c:pt idx="90">
                  <c:v>0.13250000000000001</c:v>
                </c:pt>
                <c:pt idx="91">
                  <c:v>0.13250000000000001</c:v>
                </c:pt>
                <c:pt idx="92">
                  <c:v>0.13250000000000001</c:v>
                </c:pt>
                <c:pt idx="93">
                  <c:v>0.13250000000000001</c:v>
                </c:pt>
                <c:pt idx="94">
                  <c:v>0.13250000000000001</c:v>
                </c:pt>
                <c:pt idx="95">
                  <c:v>0.13250000000000001</c:v>
                </c:pt>
                <c:pt idx="96">
                  <c:v>0.13250000000000001</c:v>
                </c:pt>
                <c:pt idx="97">
                  <c:v>0.13250000000000001</c:v>
                </c:pt>
                <c:pt idx="98">
                  <c:v>0.13250000000000001</c:v>
                </c:pt>
                <c:pt idx="99">
                  <c:v>0.13250000000000001</c:v>
                </c:pt>
                <c:pt idx="100">
                  <c:v>0.13250000000000001</c:v>
                </c:pt>
                <c:pt idx="101">
                  <c:v>0.13250000000000001</c:v>
                </c:pt>
                <c:pt idx="102">
                  <c:v>0.13250000000000001</c:v>
                </c:pt>
                <c:pt idx="103">
                  <c:v>0.13250000000000001</c:v>
                </c:pt>
                <c:pt idx="104">
                  <c:v>0.13750000000000001</c:v>
                </c:pt>
                <c:pt idx="105">
                  <c:v>0.13750000000000001</c:v>
                </c:pt>
                <c:pt idx="106">
                  <c:v>0.13750000000000001</c:v>
                </c:pt>
                <c:pt idx="107">
                  <c:v>0.13750000000000001</c:v>
                </c:pt>
                <c:pt idx="108">
                  <c:v>0.13750000000000001</c:v>
                </c:pt>
                <c:pt idx="109">
                  <c:v>0.13750000000000001</c:v>
                </c:pt>
                <c:pt idx="110">
                  <c:v>0.13750000000000001</c:v>
                </c:pt>
                <c:pt idx="111">
                  <c:v>0.13750000000000001</c:v>
                </c:pt>
                <c:pt idx="112">
                  <c:v>0.13750000000000001</c:v>
                </c:pt>
                <c:pt idx="113">
                  <c:v>0.13750000000000001</c:v>
                </c:pt>
                <c:pt idx="114">
                  <c:v>0.13750000000000001</c:v>
                </c:pt>
                <c:pt idx="115">
                  <c:v>0.13750000000000001</c:v>
                </c:pt>
                <c:pt idx="116">
                  <c:v>0.13750000000000001</c:v>
                </c:pt>
                <c:pt idx="117">
                  <c:v>0.13750000000000001</c:v>
                </c:pt>
                <c:pt idx="118">
                  <c:v>0.13750000000000001</c:v>
                </c:pt>
                <c:pt idx="119">
                  <c:v>0.13750000000000001</c:v>
                </c:pt>
                <c:pt idx="120">
                  <c:v>0.13750000000000001</c:v>
                </c:pt>
                <c:pt idx="121">
                  <c:v>0.13750000000000001</c:v>
                </c:pt>
                <c:pt idx="122">
                  <c:v>0.13750000000000001</c:v>
                </c:pt>
                <c:pt idx="123">
                  <c:v>0.13750000000000001</c:v>
                </c:pt>
                <c:pt idx="124">
                  <c:v>0.13750000000000001</c:v>
                </c:pt>
                <c:pt idx="125">
                  <c:v>0.13750000000000001</c:v>
                </c:pt>
                <c:pt idx="126">
                  <c:v>0.13750000000000001</c:v>
                </c:pt>
                <c:pt idx="127">
                  <c:v>0.13750000000000001</c:v>
                </c:pt>
                <c:pt idx="128">
                  <c:v>0.13750000000000001</c:v>
                </c:pt>
                <c:pt idx="129">
                  <c:v>0.13750000000000001</c:v>
                </c:pt>
                <c:pt idx="130">
                  <c:v>0.13750000000000001</c:v>
                </c:pt>
                <c:pt idx="131">
                  <c:v>0.13750000000000001</c:v>
                </c:pt>
                <c:pt idx="132">
                  <c:v>0.13750000000000001</c:v>
                </c:pt>
                <c:pt idx="133">
                  <c:v>0.13750000000000001</c:v>
                </c:pt>
                <c:pt idx="134">
                  <c:v>0.13750000000000001</c:v>
                </c:pt>
                <c:pt idx="135">
                  <c:v>0.13750000000000001</c:v>
                </c:pt>
                <c:pt idx="136">
                  <c:v>0.13750000000000001</c:v>
                </c:pt>
                <c:pt idx="137">
                  <c:v>0.13750000000000001</c:v>
                </c:pt>
                <c:pt idx="138">
                  <c:v>0.13750000000000001</c:v>
                </c:pt>
                <c:pt idx="139">
                  <c:v>0.13750000000000001</c:v>
                </c:pt>
                <c:pt idx="140">
                  <c:v>0.13750000000000001</c:v>
                </c:pt>
                <c:pt idx="141">
                  <c:v>0.13750000000000001</c:v>
                </c:pt>
                <c:pt idx="142">
                  <c:v>0.13750000000000001</c:v>
                </c:pt>
                <c:pt idx="143">
                  <c:v>0.14249999999999999</c:v>
                </c:pt>
                <c:pt idx="144">
                  <c:v>0.14249999999999999</c:v>
                </c:pt>
                <c:pt idx="145">
                  <c:v>0.14249999999999999</c:v>
                </c:pt>
                <c:pt idx="146">
                  <c:v>0.14249999999999999</c:v>
                </c:pt>
                <c:pt idx="147">
                  <c:v>0.14249999999999999</c:v>
                </c:pt>
                <c:pt idx="148">
                  <c:v>0.14249999999999999</c:v>
                </c:pt>
                <c:pt idx="149">
                  <c:v>0.14249999999999999</c:v>
                </c:pt>
                <c:pt idx="150">
                  <c:v>0.14249999999999999</c:v>
                </c:pt>
                <c:pt idx="151">
                  <c:v>0.14249999999999999</c:v>
                </c:pt>
                <c:pt idx="152">
                  <c:v>0.14249999999999999</c:v>
                </c:pt>
                <c:pt idx="153">
                  <c:v>0.14249999999999999</c:v>
                </c:pt>
                <c:pt idx="154">
                  <c:v>0.14249999999999999</c:v>
                </c:pt>
                <c:pt idx="155">
                  <c:v>0.14249999999999999</c:v>
                </c:pt>
                <c:pt idx="156">
                  <c:v>0.14249999999999999</c:v>
                </c:pt>
                <c:pt idx="157">
                  <c:v>0.14249999999999999</c:v>
                </c:pt>
                <c:pt idx="158">
                  <c:v>0.14249999999999999</c:v>
                </c:pt>
                <c:pt idx="159">
                  <c:v>0.14249999999999999</c:v>
                </c:pt>
                <c:pt idx="160">
                  <c:v>0.14249999999999999</c:v>
                </c:pt>
                <c:pt idx="161">
                  <c:v>0.14249999999999999</c:v>
                </c:pt>
                <c:pt idx="162">
                  <c:v>0.14249999999999999</c:v>
                </c:pt>
                <c:pt idx="163">
                  <c:v>0.14249999999999999</c:v>
                </c:pt>
                <c:pt idx="164">
                  <c:v>0.14249999999999999</c:v>
                </c:pt>
                <c:pt idx="165">
                  <c:v>0.14249999999999999</c:v>
                </c:pt>
                <c:pt idx="166">
                  <c:v>0.14249999999999999</c:v>
                </c:pt>
                <c:pt idx="167">
                  <c:v>0.14249999999999999</c:v>
                </c:pt>
                <c:pt idx="168">
                  <c:v>0.14249999999999999</c:v>
                </c:pt>
                <c:pt idx="169">
                  <c:v>0.14249999999999999</c:v>
                </c:pt>
                <c:pt idx="170">
                  <c:v>0.14249999999999999</c:v>
                </c:pt>
                <c:pt idx="171">
                  <c:v>0.14249999999999999</c:v>
                </c:pt>
                <c:pt idx="172">
                  <c:v>0.14249999999999999</c:v>
                </c:pt>
                <c:pt idx="173">
                  <c:v>0.14249999999999999</c:v>
                </c:pt>
                <c:pt idx="174">
                  <c:v>0.14249999999999999</c:v>
                </c:pt>
                <c:pt idx="175">
                  <c:v>0.14249999999999999</c:v>
                </c:pt>
                <c:pt idx="176">
                  <c:v>0.14249999999999999</c:v>
                </c:pt>
                <c:pt idx="177">
                  <c:v>0.14249999999999999</c:v>
                </c:pt>
                <c:pt idx="178">
                  <c:v>0.14249999999999999</c:v>
                </c:pt>
                <c:pt idx="179">
                  <c:v>0.14249999999999999</c:v>
                </c:pt>
                <c:pt idx="180">
                  <c:v>0.14249999999999999</c:v>
                </c:pt>
                <c:pt idx="181">
                  <c:v>0.14249999999999999</c:v>
                </c:pt>
                <c:pt idx="182">
                  <c:v>0.14249999999999999</c:v>
                </c:pt>
                <c:pt idx="183">
                  <c:v>0.14249999999999999</c:v>
                </c:pt>
                <c:pt idx="184">
                  <c:v>0.14249999999999999</c:v>
                </c:pt>
                <c:pt idx="185">
                  <c:v>0.14249999999999999</c:v>
                </c:pt>
                <c:pt idx="186">
                  <c:v>0.14249999999999999</c:v>
                </c:pt>
                <c:pt idx="187">
                  <c:v>0.14249999999999999</c:v>
                </c:pt>
                <c:pt idx="188">
                  <c:v>0.14249999999999999</c:v>
                </c:pt>
                <c:pt idx="189">
                  <c:v>0.14249999999999999</c:v>
                </c:pt>
                <c:pt idx="190">
                  <c:v>0.14249999999999999</c:v>
                </c:pt>
                <c:pt idx="191">
                  <c:v>0.14249999999999999</c:v>
                </c:pt>
                <c:pt idx="192">
                  <c:v>0.14249999999999999</c:v>
                </c:pt>
                <c:pt idx="193">
                  <c:v>0.14249999999999999</c:v>
                </c:pt>
                <c:pt idx="194">
                  <c:v>0.14249999999999999</c:v>
                </c:pt>
                <c:pt idx="195">
                  <c:v>0.14249999999999999</c:v>
                </c:pt>
                <c:pt idx="196">
                  <c:v>0.14249999999999999</c:v>
                </c:pt>
                <c:pt idx="197">
                  <c:v>0.14249999999999999</c:v>
                </c:pt>
                <c:pt idx="198">
                  <c:v>0.14249999999999999</c:v>
                </c:pt>
                <c:pt idx="199">
                  <c:v>0.14249999999999999</c:v>
                </c:pt>
                <c:pt idx="200">
                  <c:v>0.14249999999999999</c:v>
                </c:pt>
                <c:pt idx="201">
                  <c:v>0.14249999999999999</c:v>
                </c:pt>
                <c:pt idx="202">
                  <c:v>0.14249999999999999</c:v>
                </c:pt>
                <c:pt idx="203">
                  <c:v>0.14249999999999999</c:v>
                </c:pt>
                <c:pt idx="204">
                  <c:v>0.14249999999999999</c:v>
                </c:pt>
                <c:pt idx="205">
                  <c:v>0.14249999999999999</c:v>
                </c:pt>
                <c:pt idx="206">
                  <c:v>0.14249999999999999</c:v>
                </c:pt>
                <c:pt idx="207">
                  <c:v>0.14249999999999999</c:v>
                </c:pt>
                <c:pt idx="208">
                  <c:v>0.14249999999999999</c:v>
                </c:pt>
                <c:pt idx="209">
                  <c:v>0.14249999999999999</c:v>
                </c:pt>
                <c:pt idx="210">
                  <c:v>0.14249999999999999</c:v>
                </c:pt>
                <c:pt idx="211">
                  <c:v>0.14249999999999999</c:v>
                </c:pt>
                <c:pt idx="212">
                  <c:v>0.14249999999999999</c:v>
                </c:pt>
                <c:pt idx="213">
                  <c:v>0.14249999999999999</c:v>
                </c:pt>
                <c:pt idx="214">
                  <c:v>0.14249999999999999</c:v>
                </c:pt>
                <c:pt idx="215">
                  <c:v>0.14249999999999999</c:v>
                </c:pt>
                <c:pt idx="216">
                  <c:v>0.14249999999999999</c:v>
                </c:pt>
                <c:pt idx="217">
                  <c:v>0.14249999999999999</c:v>
                </c:pt>
                <c:pt idx="218">
                  <c:v>0.14249999999999999</c:v>
                </c:pt>
                <c:pt idx="219">
                  <c:v>0.14249999999999999</c:v>
                </c:pt>
                <c:pt idx="220">
                  <c:v>0.14249999999999999</c:v>
                </c:pt>
                <c:pt idx="221">
                  <c:v>0.14249999999999999</c:v>
                </c:pt>
                <c:pt idx="222">
                  <c:v>0.14249999999999999</c:v>
                </c:pt>
                <c:pt idx="223">
                  <c:v>0.14249999999999999</c:v>
                </c:pt>
                <c:pt idx="224">
                  <c:v>0.14249999999999999</c:v>
                </c:pt>
                <c:pt idx="225">
                  <c:v>0.14249999999999999</c:v>
                </c:pt>
                <c:pt idx="226">
                  <c:v>0.14249999999999999</c:v>
                </c:pt>
                <c:pt idx="227">
                  <c:v>0.14249999999999999</c:v>
                </c:pt>
                <c:pt idx="228">
                  <c:v>0.14249999999999999</c:v>
                </c:pt>
                <c:pt idx="229">
                  <c:v>0.14249999999999999</c:v>
                </c:pt>
                <c:pt idx="230">
                  <c:v>0.14249999999999999</c:v>
                </c:pt>
                <c:pt idx="231">
                  <c:v>0.14249999999999999</c:v>
                </c:pt>
                <c:pt idx="232">
                  <c:v>0.14249999999999999</c:v>
                </c:pt>
                <c:pt idx="233">
                  <c:v>0.14249999999999999</c:v>
                </c:pt>
                <c:pt idx="234">
                  <c:v>0.14249999999999999</c:v>
                </c:pt>
                <c:pt idx="235">
                  <c:v>0.14249999999999999</c:v>
                </c:pt>
                <c:pt idx="236">
                  <c:v>0.14249999999999999</c:v>
                </c:pt>
                <c:pt idx="237">
                  <c:v>0.14249999999999999</c:v>
                </c:pt>
                <c:pt idx="238">
                  <c:v>0.14249999999999999</c:v>
                </c:pt>
                <c:pt idx="239">
                  <c:v>0.14249999999999999</c:v>
                </c:pt>
                <c:pt idx="240">
                  <c:v>0.14249999999999999</c:v>
                </c:pt>
                <c:pt idx="241">
                  <c:v>0.14249999999999999</c:v>
                </c:pt>
                <c:pt idx="242">
                  <c:v>0.14249999999999999</c:v>
                </c:pt>
                <c:pt idx="243">
                  <c:v>0.14249999999999999</c:v>
                </c:pt>
                <c:pt idx="244">
                  <c:v>0.14249999999999999</c:v>
                </c:pt>
                <c:pt idx="245">
                  <c:v>0.14249999999999999</c:v>
                </c:pt>
                <c:pt idx="246">
                  <c:v>0.14249999999999999</c:v>
                </c:pt>
                <c:pt idx="247">
                  <c:v>0.14249999999999999</c:v>
                </c:pt>
                <c:pt idx="248">
                  <c:v>0.14249999999999999</c:v>
                </c:pt>
                <c:pt idx="249">
                  <c:v>0.14249999999999999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A-48EC-9CDA-1986C41E5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2597136"/>
        <c:axId val="272597696"/>
      </c:lineChart>
      <c:catAx>
        <c:axId val="27259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2597696"/>
        <c:crosses val="autoZero"/>
        <c:auto val="1"/>
        <c:lblAlgn val="ctr"/>
        <c:lblOffset val="100"/>
        <c:noMultiLvlLbl val="0"/>
      </c:catAx>
      <c:valAx>
        <c:axId val="272597696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25971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Compras!$U$1" max="30000" page="10" val="0"/>
</file>

<file path=xl/ctrlProps/ctrlProp3.xml><?xml version="1.0" encoding="utf-8"?>
<formControlPr xmlns="http://schemas.microsoft.com/office/spreadsheetml/2009/9/main" objectType="Drop" dropStyle="combo" dx="16" fmlaLink="'Edita&amp;Melhorias'!$P$17" fmlaRange="'Edita&amp;Melhorias'!$W$2:$W$14" sel="6" val="4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HOME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image" Target="../media/image2.jpeg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47626</xdr:rowOff>
    </xdr:from>
    <xdr:to>
      <xdr:col>2</xdr:col>
      <xdr:colOff>1362075</xdr:colOff>
      <xdr:row>37</xdr:row>
      <xdr:rowOff>114301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238125</xdr:colOff>
      <xdr:row>37</xdr:row>
      <xdr:rowOff>133350</xdr:rowOff>
    </xdr:from>
    <xdr:to>
      <xdr:col>15</xdr:col>
      <xdr:colOff>12525</xdr:colOff>
      <xdr:row>57</xdr:row>
      <xdr:rowOff>134850</xdr:rowOff>
    </xdr:to>
    <xdr:graphicFrame macro="">
      <xdr:nvGraphicFramePr>
        <xdr:cNvPr id="1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168502</xdr:colOff>
      <xdr:row>1</xdr:row>
      <xdr:rowOff>307161</xdr:rowOff>
    </xdr:from>
    <xdr:to>
      <xdr:col>14</xdr:col>
      <xdr:colOff>552502</xdr:colOff>
      <xdr:row>14</xdr:row>
      <xdr:rowOff>41961</xdr:rowOff>
    </xdr:to>
    <xdr:graphicFrame macro="">
      <xdr:nvGraphicFramePr>
        <xdr:cNvPr id="18" name="Gráfico IPCA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209550</xdr:colOff>
      <xdr:row>37</xdr:row>
      <xdr:rowOff>142875</xdr:rowOff>
    </xdr:from>
    <xdr:to>
      <xdr:col>26</xdr:col>
      <xdr:colOff>209550</xdr:colOff>
      <xdr:row>58</xdr:row>
      <xdr:rowOff>104775</xdr:rowOff>
    </xdr:to>
    <xdr:graphicFrame macro="">
      <xdr:nvGraphicFramePr>
        <xdr:cNvPr id="11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238123</xdr:colOff>
      <xdr:row>1</xdr:row>
      <xdr:rowOff>295273</xdr:rowOff>
    </xdr:from>
    <xdr:to>
      <xdr:col>26</xdr:col>
      <xdr:colOff>12523</xdr:colOff>
      <xdr:row>14</xdr:row>
      <xdr:rowOff>30073</xdr:rowOff>
    </xdr:to>
    <xdr:graphicFrame macro="">
      <xdr:nvGraphicFramePr>
        <xdr:cNvPr id="12" name="Gráfico LTN20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228600</xdr:colOff>
      <xdr:row>15</xdr:row>
      <xdr:rowOff>161925</xdr:rowOff>
    </xdr:from>
    <xdr:to>
      <xdr:col>26</xdr:col>
      <xdr:colOff>3000</xdr:colOff>
      <xdr:row>32</xdr:row>
      <xdr:rowOff>134850</xdr:rowOff>
    </xdr:to>
    <xdr:graphicFrame macro="">
      <xdr:nvGraphicFramePr>
        <xdr:cNvPr id="13" name="Gráfico LTN20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16</xdr:row>
      <xdr:rowOff>0</xdr:rowOff>
    </xdr:from>
    <xdr:to>
      <xdr:col>14</xdr:col>
      <xdr:colOff>384000</xdr:colOff>
      <xdr:row>33</xdr:row>
      <xdr:rowOff>11025</xdr:rowOff>
    </xdr:to>
    <xdr:graphicFrame macro="">
      <xdr:nvGraphicFramePr>
        <xdr:cNvPr id="15" name="Gráfico LTN20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34</xdr:row>
      <xdr:rowOff>95250</xdr:rowOff>
    </xdr:from>
    <xdr:to>
      <xdr:col>13</xdr:col>
      <xdr:colOff>123825</xdr:colOff>
      <xdr:row>51</xdr:row>
      <xdr:rowOff>133350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19050</xdr:rowOff>
        </xdr:from>
        <xdr:to>
          <xdr:col>11</xdr:col>
          <xdr:colOff>504825</xdr:colOff>
          <xdr:row>0</xdr:row>
          <xdr:rowOff>209550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Cotação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28578</xdr:colOff>
      <xdr:row>0</xdr:row>
      <xdr:rowOff>28575</xdr:rowOff>
    </xdr:from>
    <xdr:to>
      <xdr:col>8</xdr:col>
      <xdr:colOff>556443</xdr:colOff>
      <xdr:row>2</xdr:row>
      <xdr:rowOff>73275</xdr:rowOff>
    </xdr:to>
    <xdr:pic>
      <xdr:nvPicPr>
        <xdr:cNvPr id="2" name="Imagem 1" descr="home ic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7228" y="28575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0</xdr:row>
      <xdr:rowOff>19050</xdr:rowOff>
    </xdr:from>
    <xdr:to>
      <xdr:col>8</xdr:col>
      <xdr:colOff>575490</xdr:colOff>
      <xdr:row>1</xdr:row>
      <xdr:rowOff>397125</xdr:rowOff>
    </xdr:to>
    <xdr:pic>
      <xdr:nvPicPr>
        <xdr:cNvPr id="4" name="Imagem 3" descr="home ic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19050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295274</xdr:colOff>
      <xdr:row>13</xdr:row>
      <xdr:rowOff>47625</xdr:rowOff>
    </xdr:from>
    <xdr:to>
      <xdr:col>9</xdr:col>
      <xdr:colOff>609600</xdr:colOff>
      <xdr:row>51</xdr:row>
      <xdr:rowOff>114300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19048</xdr:colOff>
      <xdr:row>14</xdr:row>
      <xdr:rowOff>9522</xdr:rowOff>
    </xdr:from>
    <xdr:to>
      <xdr:col>2</xdr:col>
      <xdr:colOff>165148</xdr:colOff>
      <xdr:row>49</xdr:row>
      <xdr:rowOff>85724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0</xdr:row>
      <xdr:rowOff>9525</xdr:rowOff>
    </xdr:from>
    <xdr:to>
      <xdr:col>8</xdr:col>
      <xdr:colOff>575490</xdr:colOff>
      <xdr:row>1</xdr:row>
      <xdr:rowOff>225675</xdr:rowOff>
    </xdr:to>
    <xdr:pic>
      <xdr:nvPicPr>
        <xdr:cNvPr id="3" name="Imagem 2" descr="home ic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525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0</xdr:row>
      <xdr:rowOff>57150</xdr:rowOff>
    </xdr:from>
    <xdr:to>
      <xdr:col>8</xdr:col>
      <xdr:colOff>556440</xdr:colOff>
      <xdr:row>1</xdr:row>
      <xdr:rowOff>273300</xdr:rowOff>
    </xdr:to>
    <xdr:pic>
      <xdr:nvPicPr>
        <xdr:cNvPr id="4" name="Imagem 3" descr="home ic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57150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495300</xdr:colOff>
      <xdr:row>43</xdr:row>
      <xdr:rowOff>57150</xdr:rowOff>
    </xdr:from>
    <xdr:to>
      <xdr:col>39</xdr:col>
      <xdr:colOff>1343025</xdr:colOff>
      <xdr:row>78</xdr:row>
      <xdr:rowOff>104775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114300</xdr:colOff>
      <xdr:row>41</xdr:row>
      <xdr:rowOff>38100</xdr:rowOff>
    </xdr:from>
    <xdr:to>
      <xdr:col>58</xdr:col>
      <xdr:colOff>19050</xdr:colOff>
      <xdr:row>76</xdr:row>
      <xdr:rowOff>85725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38100</xdr:colOff>
      <xdr:row>0</xdr:row>
      <xdr:rowOff>28575</xdr:rowOff>
    </xdr:from>
    <xdr:to>
      <xdr:col>8</xdr:col>
      <xdr:colOff>565965</xdr:colOff>
      <xdr:row>1</xdr:row>
      <xdr:rowOff>406650</xdr:rowOff>
    </xdr:to>
    <xdr:pic>
      <xdr:nvPicPr>
        <xdr:cNvPr id="5" name="Imagem 4" descr="home icon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575" y="28575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0</xdr:row>
      <xdr:rowOff>28575</xdr:rowOff>
    </xdr:from>
    <xdr:to>
      <xdr:col>8</xdr:col>
      <xdr:colOff>575490</xdr:colOff>
      <xdr:row>3</xdr:row>
      <xdr:rowOff>73275</xdr:rowOff>
    </xdr:to>
    <xdr:pic>
      <xdr:nvPicPr>
        <xdr:cNvPr id="7" name="Imagem 6" descr="home ic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8575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180975</xdr:colOff>
      <xdr:row>0</xdr:row>
      <xdr:rowOff>38100</xdr:rowOff>
    </xdr:from>
    <xdr:to>
      <xdr:col>8</xdr:col>
      <xdr:colOff>708840</xdr:colOff>
      <xdr:row>1</xdr:row>
      <xdr:rowOff>416175</xdr:rowOff>
    </xdr:to>
    <xdr:pic>
      <xdr:nvPicPr>
        <xdr:cNvPr id="4" name="Imagem 3" descr="home ic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38100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0</xdr:row>
      <xdr:rowOff>85725</xdr:rowOff>
    </xdr:from>
    <xdr:to>
      <xdr:col>13</xdr:col>
      <xdr:colOff>0</xdr:colOff>
      <xdr:row>1</xdr:row>
      <xdr:rowOff>361950</xdr:rowOff>
    </xdr:to>
    <xdr:sp macro="[0]!ExtratoAnaliticoTotal" textlink="">
      <xdr:nvSpPr>
        <xdr:cNvPr id="7" name="Retângulo 6"/>
        <xdr:cNvSpPr/>
      </xdr:nvSpPr>
      <xdr:spPr>
        <a:xfrm>
          <a:off x="9563099" y="85725"/>
          <a:ext cx="2838451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Extrato Analítico Total</a:t>
          </a:r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13</xdr:col>
      <xdr:colOff>66675</xdr:colOff>
      <xdr:row>0</xdr:row>
      <xdr:rowOff>85725</xdr:rowOff>
    </xdr:from>
    <xdr:to>
      <xdr:col>14</xdr:col>
      <xdr:colOff>9525</xdr:colOff>
      <xdr:row>1</xdr:row>
      <xdr:rowOff>352425</xdr:rowOff>
    </xdr:to>
    <xdr:sp macro="[0]!ExtratoConsolidado" textlink="">
      <xdr:nvSpPr>
        <xdr:cNvPr id="8" name="Retângulo 7"/>
        <xdr:cNvSpPr/>
      </xdr:nvSpPr>
      <xdr:spPr>
        <a:xfrm>
          <a:off x="12468225" y="85725"/>
          <a:ext cx="3057525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Extrato Analítico Individual</a:t>
          </a:r>
          <a:r>
            <a:rPr lang="pt-BR"/>
            <a:t> </a:t>
          </a:r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0</xdr:rowOff>
        </xdr:from>
        <xdr:to>
          <xdr:col>12</xdr:col>
          <xdr:colOff>0</xdr:colOff>
          <xdr:row>28</xdr:row>
          <xdr:rowOff>142875</xdr:rowOff>
        </xdr:to>
        <xdr:sp macro="" textlink="">
          <xdr:nvSpPr>
            <xdr:cNvPr id="8716447" name="Spinner 159" hidden="1">
              <a:extLst>
                <a:ext uri="{63B3BB69-23CF-44E3-9099-C40C66FF867C}">
                  <a14:compatExt spid="_x0000_s8716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409575</xdr:colOff>
          <xdr:row>1</xdr:row>
          <xdr:rowOff>419100</xdr:rowOff>
        </xdr:to>
        <xdr:sp macro="" textlink="">
          <xdr:nvSpPr>
            <xdr:cNvPr id="8717308" name="Drop Down 1020" hidden="1">
              <a:extLst>
                <a:ext uri="{63B3BB69-23CF-44E3-9099-C40C66FF867C}">
                  <a14:compatExt spid="_x0000_s8717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47625</xdr:rowOff>
    </xdr:from>
    <xdr:to>
      <xdr:col>8</xdr:col>
      <xdr:colOff>419100</xdr:colOff>
      <xdr:row>17</xdr:row>
      <xdr:rowOff>19050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9525</xdr:colOff>
      <xdr:row>1</xdr:row>
      <xdr:rowOff>47625</xdr:rowOff>
    </xdr:from>
    <xdr:to>
      <xdr:col>16</xdr:col>
      <xdr:colOff>419100</xdr:colOff>
      <xdr:row>17</xdr:row>
      <xdr:rowOff>85725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19050</xdr:colOff>
      <xdr:row>19</xdr:row>
      <xdr:rowOff>38100</xdr:rowOff>
    </xdr:from>
    <xdr:to>
      <xdr:col>16</xdr:col>
      <xdr:colOff>428625</xdr:colOff>
      <xdr:row>35</xdr:row>
      <xdr:rowOff>19050</xdr:rowOff>
    </xdr:to>
    <xdr:graphicFrame macro="">
      <xdr:nvGraphicFramePr>
        <xdr:cNvPr id="4" name="Chart 9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85725</xdr:colOff>
      <xdr:row>19</xdr:row>
      <xdr:rowOff>28575</xdr:rowOff>
    </xdr:from>
    <xdr:to>
      <xdr:col>8</xdr:col>
      <xdr:colOff>419100</xdr:colOff>
      <xdr:row>35</xdr:row>
      <xdr:rowOff>57150</xdr:rowOff>
    </xdr:to>
    <xdr:graphicFrame macro="">
      <xdr:nvGraphicFramePr>
        <xdr:cNvPr id="5" name="Chart 9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19050</xdr:colOff>
      <xdr:row>1</xdr:row>
      <xdr:rowOff>57150</xdr:rowOff>
    </xdr:from>
    <xdr:to>
      <xdr:col>24</xdr:col>
      <xdr:colOff>428625</xdr:colOff>
      <xdr:row>17</xdr:row>
      <xdr:rowOff>95250</xdr:rowOff>
    </xdr:to>
    <xdr:graphicFrame macro="">
      <xdr:nvGraphicFramePr>
        <xdr:cNvPr id="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38100</xdr:colOff>
      <xdr:row>19</xdr:row>
      <xdr:rowOff>47625</xdr:rowOff>
    </xdr:from>
    <xdr:to>
      <xdr:col>24</xdr:col>
      <xdr:colOff>447675</xdr:colOff>
      <xdr:row>35</xdr:row>
      <xdr:rowOff>85725</xdr:rowOff>
    </xdr:to>
    <xdr:graphicFrame macro="">
      <xdr:nvGraphicFramePr>
        <xdr:cNvPr id="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37</xdr:row>
      <xdr:rowOff>0</xdr:rowOff>
    </xdr:from>
    <xdr:to>
      <xdr:col>8</xdr:col>
      <xdr:colOff>361950</xdr:colOff>
      <xdr:row>52</xdr:row>
      <xdr:rowOff>142875</xdr:rowOff>
    </xdr:to>
    <xdr:graphicFrame macro="">
      <xdr:nvGraphicFramePr>
        <xdr:cNvPr id="8" name="Chart 9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114300</xdr:rowOff>
        </xdr:from>
        <xdr:to>
          <xdr:col>11</xdr:col>
          <xdr:colOff>533400</xdr:colOff>
          <xdr:row>1</xdr:row>
          <xdr:rowOff>85725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agora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114300</xdr:rowOff>
        </xdr:from>
        <xdr:to>
          <xdr:col>11</xdr:col>
          <xdr:colOff>542925</xdr:colOff>
          <xdr:row>1</xdr:row>
          <xdr:rowOff>85725</xdr:rowOff>
        </xdr:to>
        <xdr:sp macro="" textlink="">
          <xdr:nvSpPr>
            <xdr:cNvPr id="1239045" name="Button 5" hidden="1">
              <a:extLst>
                <a:ext uri="{63B3BB69-23CF-44E3-9099-C40C66FF867C}">
                  <a14:compatExt spid="_x0000_s123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agora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</xdr:row>
      <xdr:rowOff>38100</xdr:rowOff>
    </xdr:from>
    <xdr:to>
      <xdr:col>14</xdr:col>
      <xdr:colOff>38100</xdr:colOff>
      <xdr:row>32</xdr:row>
      <xdr:rowOff>19050</xdr:rowOff>
    </xdr:to>
    <xdr:graphicFrame macro="">
      <xdr:nvGraphicFramePr>
        <xdr:cNvPr id="12228758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47625</xdr:rowOff>
    </xdr:from>
    <xdr:to>
      <xdr:col>8</xdr:col>
      <xdr:colOff>419100</xdr:colOff>
      <xdr:row>18</xdr:row>
      <xdr:rowOff>19050</xdr:rowOff>
    </xdr:to>
    <xdr:graphicFrame macro="">
      <xdr:nvGraphicFramePr>
        <xdr:cNvPr id="1358782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9525</xdr:colOff>
      <xdr:row>2</xdr:row>
      <xdr:rowOff>47625</xdr:rowOff>
    </xdr:from>
    <xdr:to>
      <xdr:col>16</xdr:col>
      <xdr:colOff>419100</xdr:colOff>
      <xdr:row>18</xdr:row>
      <xdr:rowOff>85725</xdr:rowOff>
    </xdr:to>
    <xdr:graphicFrame macro="">
      <xdr:nvGraphicFramePr>
        <xdr:cNvPr id="1358782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19050</xdr:colOff>
      <xdr:row>20</xdr:row>
      <xdr:rowOff>38100</xdr:rowOff>
    </xdr:from>
    <xdr:to>
      <xdr:col>16</xdr:col>
      <xdr:colOff>428625</xdr:colOff>
      <xdr:row>36</xdr:row>
      <xdr:rowOff>19050</xdr:rowOff>
    </xdr:to>
    <xdr:graphicFrame macro="">
      <xdr:nvGraphicFramePr>
        <xdr:cNvPr id="13587829" name="Chart 9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85725</xdr:colOff>
      <xdr:row>20</xdr:row>
      <xdr:rowOff>28575</xdr:rowOff>
    </xdr:from>
    <xdr:to>
      <xdr:col>8</xdr:col>
      <xdr:colOff>419100</xdr:colOff>
      <xdr:row>36</xdr:row>
      <xdr:rowOff>57150</xdr:rowOff>
    </xdr:to>
    <xdr:graphicFrame macro="">
      <xdr:nvGraphicFramePr>
        <xdr:cNvPr id="13587830" name="Chart 9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57150</xdr:colOff>
      <xdr:row>63</xdr:row>
      <xdr:rowOff>76200</xdr:rowOff>
    </xdr:from>
    <xdr:to>
      <xdr:col>10</xdr:col>
      <xdr:colOff>581025</xdr:colOff>
      <xdr:row>84</xdr:row>
      <xdr:rowOff>38100</xdr:rowOff>
    </xdr:to>
    <xdr:graphicFrame macro="">
      <xdr:nvGraphicFramePr>
        <xdr:cNvPr id="13587833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</xdr:col>
      <xdr:colOff>28575</xdr:colOff>
      <xdr:row>41</xdr:row>
      <xdr:rowOff>9525</xdr:rowOff>
    </xdr:from>
    <xdr:to>
      <xdr:col>13</xdr:col>
      <xdr:colOff>104775</xdr:colOff>
      <xdr:row>57</xdr:row>
      <xdr:rowOff>161925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62525" y="6648450"/>
          <a:ext cx="4305300" cy="27432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114300</xdr:rowOff>
        </xdr:from>
        <xdr:to>
          <xdr:col>11</xdr:col>
          <xdr:colOff>533400</xdr:colOff>
          <xdr:row>1</xdr:row>
          <xdr:rowOff>85725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agora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0</xdr:row>
      <xdr:rowOff>19050</xdr:rowOff>
    </xdr:from>
    <xdr:to>
      <xdr:col>8</xdr:col>
      <xdr:colOff>565965</xdr:colOff>
      <xdr:row>1</xdr:row>
      <xdr:rowOff>235200</xdr:rowOff>
    </xdr:to>
    <xdr:pic>
      <xdr:nvPicPr>
        <xdr:cNvPr id="6" name="Imagem 5" descr="home ic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1825" y="19050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0</xdr:row>
      <xdr:rowOff>28575</xdr:rowOff>
    </xdr:from>
    <xdr:to>
      <xdr:col>8</xdr:col>
      <xdr:colOff>565965</xdr:colOff>
      <xdr:row>2</xdr:row>
      <xdr:rowOff>73275</xdr:rowOff>
    </xdr:to>
    <xdr:pic>
      <xdr:nvPicPr>
        <xdr:cNvPr id="3" name="Imagem 2" descr="home ic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58300" y="28575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0</xdr:row>
      <xdr:rowOff>28575</xdr:rowOff>
    </xdr:from>
    <xdr:to>
      <xdr:col>8</xdr:col>
      <xdr:colOff>565965</xdr:colOff>
      <xdr:row>3</xdr:row>
      <xdr:rowOff>73275</xdr:rowOff>
    </xdr:to>
    <xdr:pic>
      <xdr:nvPicPr>
        <xdr:cNvPr id="3" name="Imagem 2" descr="home ic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6425" y="28575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0</xdr:row>
      <xdr:rowOff>19050</xdr:rowOff>
    </xdr:from>
    <xdr:to>
      <xdr:col>8</xdr:col>
      <xdr:colOff>556440</xdr:colOff>
      <xdr:row>1</xdr:row>
      <xdr:rowOff>235200</xdr:rowOff>
    </xdr:to>
    <xdr:pic>
      <xdr:nvPicPr>
        <xdr:cNvPr id="3" name="Imagem 2" descr="home icon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5375" y="19050"/>
          <a:ext cx="527865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</xdr:colOff>
      <xdr:row>0</xdr:row>
      <xdr:rowOff>0</xdr:rowOff>
    </xdr:from>
    <xdr:to>
      <xdr:col>37</xdr:col>
      <xdr:colOff>266700</xdr:colOff>
      <xdr:row>32</xdr:row>
      <xdr:rowOff>114300</xdr:rowOff>
    </xdr:to>
    <xdr:graphicFrame macro="">
      <xdr:nvGraphicFramePr>
        <xdr:cNvPr id="12559564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</xdr:colOff>
      <xdr:row>0</xdr:row>
      <xdr:rowOff>0</xdr:rowOff>
    </xdr:from>
    <xdr:to>
      <xdr:col>37</xdr:col>
      <xdr:colOff>266700</xdr:colOff>
      <xdr:row>32</xdr:row>
      <xdr:rowOff>114300</xdr:rowOff>
    </xdr:to>
    <xdr:graphicFrame macro="">
      <xdr:nvGraphicFramePr>
        <xdr:cNvPr id="13223026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tesouro.fazenda.gov.br/documents/10180/137713/NTN-B_201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icardo.ramos/Desktop/T&#237;tulos/2016_rentabilidade_de_tesouro_direto_-_publico_(versao_Portuga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tesouro.fazenda.gov.br/documents/10180/137713/NTN-B_20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TN-B 150517"/>
      <sheetName val="NTN-B 150820"/>
      <sheetName val="NTN-B 150824"/>
      <sheetName val="NTN-B 150826"/>
      <sheetName val="NTN-B 150535"/>
      <sheetName val="NTN-B 150545"/>
      <sheetName val="NTN-B 150850"/>
    </sheetNames>
    <sheetDataSet>
      <sheetData sheetId="0">
        <row r="1">
          <cell r="A1" t="str">
            <v>Vencimento</v>
          </cell>
          <cell r="B1" t="str">
            <v>15/05/2017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04/01/2016</v>
          </cell>
          <cell r="B3">
            <v>6.6500000000000004E-2</v>
          </cell>
        </row>
        <row r="4">
          <cell r="A4" t="str">
            <v>05/01/2016</v>
          </cell>
          <cell r="B4">
            <v>6.6199999999999995E-2</v>
          </cell>
        </row>
        <row r="5">
          <cell r="A5" t="str">
            <v>06/01/2016</v>
          </cell>
          <cell r="B5">
            <v>6.480000000000001E-2</v>
          </cell>
        </row>
        <row r="6">
          <cell r="A6" t="str">
            <v>07/01/2016</v>
          </cell>
          <cell r="B6">
            <v>6.4100000000000004E-2</v>
          </cell>
        </row>
        <row r="7">
          <cell r="A7" t="str">
            <v>08/01/2016</v>
          </cell>
          <cell r="B7">
            <v>6.4100000000000004E-2</v>
          </cell>
        </row>
        <row r="8">
          <cell r="A8" t="str">
            <v>11/01/2016</v>
          </cell>
          <cell r="B8">
            <v>6.4299999999999996E-2</v>
          </cell>
        </row>
        <row r="9">
          <cell r="A9" t="str">
            <v>12/01/2016</v>
          </cell>
          <cell r="B9">
            <v>6.4399999999999999E-2</v>
          </cell>
        </row>
        <row r="10">
          <cell r="A10" t="str">
            <v>13/01/2016</v>
          </cell>
          <cell r="B10">
            <v>6.4299999999999996E-2</v>
          </cell>
        </row>
        <row r="11">
          <cell r="A11" t="str">
            <v>14/01/2016</v>
          </cell>
          <cell r="B11">
            <v>6.4299999999999996E-2</v>
          </cell>
        </row>
        <row r="12">
          <cell r="A12" t="str">
            <v>15/01/2016</v>
          </cell>
          <cell r="B12">
            <v>6.4100000000000004E-2</v>
          </cell>
        </row>
        <row r="13">
          <cell r="A13" t="str">
            <v>18/01/2016</v>
          </cell>
          <cell r="B13">
            <v>6.3899999999999998E-2</v>
          </cell>
        </row>
        <row r="14">
          <cell r="A14" t="str">
            <v>19/01/2016</v>
          </cell>
          <cell r="B14">
            <v>6.3500000000000001E-2</v>
          </cell>
        </row>
        <row r="15">
          <cell r="A15" t="str">
            <v>20/01/2016</v>
          </cell>
          <cell r="B15">
            <v>6.1900000000000004E-2</v>
          </cell>
        </row>
        <row r="16">
          <cell r="A16" t="str">
            <v>21/01/2016</v>
          </cell>
          <cell r="B16">
            <v>6.0299999999999999E-2</v>
          </cell>
        </row>
        <row r="17">
          <cell r="A17" t="str">
            <v>22/01/2016</v>
          </cell>
          <cell r="B17">
            <v>5.7000000000000002E-2</v>
          </cell>
        </row>
        <row r="18">
          <cell r="A18" t="str">
            <v>25/01/2016</v>
          </cell>
          <cell r="B18">
            <v>5.6600000000000004E-2</v>
          </cell>
        </row>
        <row r="19">
          <cell r="A19" t="str">
            <v>26/01/2016</v>
          </cell>
          <cell r="B19">
            <v>5.6600000000000004E-2</v>
          </cell>
        </row>
        <row r="20">
          <cell r="A20" t="str">
            <v>27/01/2016</v>
          </cell>
          <cell r="B20">
            <v>5.6500000000000002E-2</v>
          </cell>
        </row>
        <row r="21">
          <cell r="A21" t="str">
            <v>28/01/2016</v>
          </cell>
          <cell r="B21">
            <v>5.8899999999999994E-2</v>
          </cell>
        </row>
        <row r="22">
          <cell r="A22" t="str">
            <v>29/01/2016</v>
          </cell>
          <cell r="B22">
            <v>5.8600000000000006E-2</v>
          </cell>
        </row>
        <row r="23">
          <cell r="A23" t="str">
            <v>01/02/2016</v>
          </cell>
          <cell r="B23">
            <v>6.0199999999999997E-2</v>
          </cell>
        </row>
        <row r="24">
          <cell r="A24" t="str">
            <v>02/02/2016</v>
          </cell>
          <cell r="B24">
            <v>6.0100000000000001E-2</v>
          </cell>
        </row>
        <row r="25">
          <cell r="A25" t="str">
            <v>03/02/2016</v>
          </cell>
          <cell r="B25">
            <v>6.1100000000000002E-2</v>
          </cell>
        </row>
        <row r="26">
          <cell r="A26" t="str">
            <v>04/02/2016</v>
          </cell>
          <cell r="B26">
            <v>6.0599999999999994E-2</v>
          </cell>
        </row>
        <row r="27">
          <cell r="A27" t="str">
            <v>05/02/2016</v>
          </cell>
          <cell r="B27">
            <v>6.3899999999999998E-2</v>
          </cell>
        </row>
        <row r="28">
          <cell r="A28" t="str">
            <v>10/02/2016</v>
          </cell>
          <cell r="B28">
            <v>6.4000000000000001E-2</v>
          </cell>
        </row>
        <row r="29">
          <cell r="A29" t="str">
            <v>11/02/2016</v>
          </cell>
          <cell r="B29">
            <v>6.3099999999999989E-2</v>
          </cell>
        </row>
        <row r="30">
          <cell r="A30" t="str">
            <v>12/02/2016</v>
          </cell>
          <cell r="B30">
            <v>6.3399999999999998E-2</v>
          </cell>
        </row>
        <row r="31">
          <cell r="A31" t="str">
            <v>15/02/2016</v>
          </cell>
          <cell r="B31">
            <v>6.2400000000000004E-2</v>
          </cell>
        </row>
        <row r="32">
          <cell r="A32" t="str">
            <v>16/02/2016</v>
          </cell>
          <cell r="B32">
            <v>6.1900000000000004E-2</v>
          </cell>
        </row>
        <row r="33">
          <cell r="A33" t="str">
            <v>17/02/2016</v>
          </cell>
          <cell r="B33">
            <v>6.0999999999999999E-2</v>
          </cell>
        </row>
        <row r="34">
          <cell r="A34" t="str">
            <v>18/02/2016</v>
          </cell>
          <cell r="B34">
            <v>6.0499999999999998E-2</v>
          </cell>
        </row>
        <row r="35">
          <cell r="A35" t="str">
            <v>19/02/2016</v>
          </cell>
          <cell r="B35">
            <v>6.1600000000000002E-2</v>
          </cell>
        </row>
        <row r="36">
          <cell r="A36" t="str">
            <v>22/02/2016</v>
          </cell>
          <cell r="B36">
            <v>6.2300000000000001E-2</v>
          </cell>
        </row>
        <row r="37">
          <cell r="A37" t="str">
            <v>23/02/2016</v>
          </cell>
          <cell r="B37">
            <v>6.3E-2</v>
          </cell>
        </row>
        <row r="38">
          <cell r="A38" t="str">
            <v>24/02/2016</v>
          </cell>
          <cell r="B38">
            <v>6.3700000000000007E-2</v>
          </cell>
        </row>
        <row r="39">
          <cell r="A39" t="str">
            <v>25/02/2016</v>
          </cell>
          <cell r="B39">
            <v>6.4000000000000001E-2</v>
          </cell>
        </row>
        <row r="40">
          <cell r="A40" t="str">
            <v>26/02/2016</v>
          </cell>
          <cell r="B40">
            <v>6.3899999999999998E-2</v>
          </cell>
        </row>
        <row r="41">
          <cell r="A41" t="str">
            <v>29/02/2016</v>
          </cell>
          <cell r="B41">
            <v>6.4899999999999999E-2</v>
          </cell>
        </row>
        <row r="42">
          <cell r="A42" t="str">
            <v>01/03/2016</v>
          </cell>
          <cell r="B42">
            <v>6.4600000000000005E-2</v>
          </cell>
        </row>
        <row r="43">
          <cell r="A43" t="str">
            <v>02/03/2016</v>
          </cell>
          <cell r="B43">
            <v>6.3099999999999989E-2</v>
          </cell>
        </row>
        <row r="44">
          <cell r="A44" t="str">
            <v>03/03/2016</v>
          </cell>
          <cell r="B44">
            <v>6.3E-2</v>
          </cell>
        </row>
        <row r="45">
          <cell r="A45" t="str">
            <v>04/03/2016</v>
          </cell>
          <cell r="B45">
            <v>6.3099999999999989E-2</v>
          </cell>
        </row>
        <row r="46">
          <cell r="A46" t="str">
            <v>07/03/2016</v>
          </cell>
          <cell r="B46">
            <v>6.3799999999999996E-2</v>
          </cell>
        </row>
        <row r="47">
          <cell r="A47" t="str">
            <v>08/03/2016</v>
          </cell>
          <cell r="B47">
            <v>6.59E-2</v>
          </cell>
        </row>
        <row r="48">
          <cell r="A48" t="str">
            <v>09/03/2016</v>
          </cell>
          <cell r="B48">
            <v>6.5599999999999992E-2</v>
          </cell>
        </row>
        <row r="49">
          <cell r="A49" t="str">
            <v>10/03/2016</v>
          </cell>
          <cell r="B49">
            <v>6.4399999999999999E-2</v>
          </cell>
        </row>
        <row r="50">
          <cell r="A50" t="str">
            <v>11/03/2016</v>
          </cell>
          <cell r="B50">
            <v>6.4600000000000005E-2</v>
          </cell>
        </row>
        <row r="51">
          <cell r="A51" t="str">
            <v>14/03/2016</v>
          </cell>
          <cell r="B51">
            <v>6.2699999999999992E-2</v>
          </cell>
        </row>
        <row r="52">
          <cell r="A52" t="str">
            <v>15/03/2016</v>
          </cell>
          <cell r="B52">
            <v>6.3899999999999998E-2</v>
          </cell>
        </row>
        <row r="53">
          <cell r="A53" t="str">
            <v>16/03/2016</v>
          </cell>
          <cell r="B53">
            <v>7.7499999999999999E-2</v>
          </cell>
        </row>
        <row r="54">
          <cell r="A54" t="str">
            <v>17/03/2016</v>
          </cell>
          <cell r="B54">
            <v>6.2699999999999992E-2</v>
          </cell>
        </row>
        <row r="55">
          <cell r="A55" t="str">
            <v>18/03/2016</v>
          </cell>
          <cell r="B55">
            <v>6.1799999999999994E-2</v>
          </cell>
        </row>
        <row r="56">
          <cell r="A56" t="str">
            <v>21/03/2016</v>
          </cell>
          <cell r="B56">
            <v>6.1600000000000002E-2</v>
          </cell>
        </row>
        <row r="57">
          <cell r="A57" t="str">
            <v>22/03/2016</v>
          </cell>
          <cell r="B57">
            <v>6.1799999999999994E-2</v>
          </cell>
        </row>
        <row r="58">
          <cell r="A58" t="str">
            <v>23/03/2016</v>
          </cell>
          <cell r="B58">
            <v>6.1399999999999996E-2</v>
          </cell>
        </row>
        <row r="59">
          <cell r="A59" t="str">
            <v>24/03/2016</v>
          </cell>
          <cell r="B59">
            <v>6.4100000000000004E-2</v>
          </cell>
        </row>
        <row r="60">
          <cell r="A60" t="str">
            <v>28/03/2016</v>
          </cell>
          <cell r="B60">
            <v>6.5500000000000003E-2</v>
          </cell>
        </row>
        <row r="61">
          <cell r="A61" t="str">
            <v>29/03/2016</v>
          </cell>
          <cell r="B61">
            <v>6.5199999999999994E-2</v>
          </cell>
        </row>
        <row r="62">
          <cell r="A62" t="str">
            <v>30/03/2016</v>
          </cell>
          <cell r="B62">
            <v>6.5700000000000008E-2</v>
          </cell>
        </row>
        <row r="63">
          <cell r="A63" t="str">
            <v>31/03/2016</v>
          </cell>
          <cell r="B63">
            <v>6.8400000000000002E-2</v>
          </cell>
        </row>
        <row r="64">
          <cell r="A64" t="str">
            <v>01/04/2016</v>
          </cell>
          <cell r="B64">
            <v>6.9199999999999998E-2</v>
          </cell>
        </row>
        <row r="65">
          <cell r="A65" t="str">
            <v>04/04/2016</v>
          </cell>
          <cell r="B65">
            <v>6.7900000000000002E-2</v>
          </cell>
        </row>
        <row r="66">
          <cell r="A66" t="str">
            <v>05/04/2016</v>
          </cell>
          <cell r="B66">
            <v>6.93E-2</v>
          </cell>
        </row>
        <row r="67">
          <cell r="A67" t="str">
            <v>06/04/2016</v>
          </cell>
          <cell r="B67">
            <v>6.8400000000000002E-2</v>
          </cell>
        </row>
        <row r="68">
          <cell r="A68" t="str">
            <v>07/04/2016</v>
          </cell>
          <cell r="B68">
            <v>6.93E-2</v>
          </cell>
        </row>
        <row r="69">
          <cell r="A69" t="str">
            <v>08/04/2016</v>
          </cell>
          <cell r="B69">
            <v>6.8400000000000002E-2</v>
          </cell>
        </row>
        <row r="70">
          <cell r="A70" t="str">
            <v>11/04/2016</v>
          </cell>
          <cell r="B70">
            <v>6.8099999999999994E-2</v>
          </cell>
        </row>
        <row r="71">
          <cell r="A71" t="str">
            <v>12/04/2016</v>
          </cell>
          <cell r="B71">
            <v>6.6900000000000001E-2</v>
          </cell>
        </row>
        <row r="72">
          <cell r="A72" t="str">
            <v>13/04/2016</v>
          </cell>
          <cell r="B72">
            <v>6.6699999999999995E-2</v>
          </cell>
        </row>
        <row r="73">
          <cell r="A73" t="str">
            <v>14/04/2016</v>
          </cell>
          <cell r="B73">
            <v>6.59E-2</v>
          </cell>
        </row>
        <row r="74">
          <cell r="A74" t="str">
            <v>15/04/2016</v>
          </cell>
          <cell r="B74">
            <v>6.59E-2</v>
          </cell>
        </row>
        <row r="75">
          <cell r="A75" t="str">
            <v>18/04/2016</v>
          </cell>
          <cell r="B75">
            <v>6.5099999999999991E-2</v>
          </cell>
        </row>
        <row r="76">
          <cell r="A76" t="str">
            <v>19/04/2016</v>
          </cell>
          <cell r="B76">
            <v>6.3899999999999998E-2</v>
          </cell>
        </row>
        <row r="77">
          <cell r="A77" t="str">
            <v>20/04/2016</v>
          </cell>
          <cell r="B77">
            <v>6.3799999999999996E-2</v>
          </cell>
        </row>
        <row r="78">
          <cell r="A78" t="str">
            <v>22/04/2016</v>
          </cell>
          <cell r="B78">
            <v>6.4500000000000002E-2</v>
          </cell>
        </row>
        <row r="79">
          <cell r="A79" t="str">
            <v>25/04/2016</v>
          </cell>
          <cell r="B79">
            <v>6.5000000000000002E-2</v>
          </cell>
        </row>
        <row r="80">
          <cell r="A80" t="str">
            <v>26/04/2016</v>
          </cell>
          <cell r="B80">
            <v>6.4899999999999999E-2</v>
          </cell>
        </row>
        <row r="81">
          <cell r="A81" t="str">
            <v>27/04/2016</v>
          </cell>
          <cell r="B81">
            <v>6.5199999999999994E-2</v>
          </cell>
        </row>
        <row r="82">
          <cell r="A82" t="str">
            <v>28/04/2016</v>
          </cell>
          <cell r="B82">
            <v>6.480000000000001E-2</v>
          </cell>
        </row>
        <row r="83">
          <cell r="A83" t="str">
            <v>29/04/2016</v>
          </cell>
          <cell r="B83">
            <v>6.54E-2</v>
          </cell>
        </row>
        <row r="84">
          <cell r="A84" t="str">
            <v>02/05/2016</v>
          </cell>
          <cell r="B84">
            <v>6.3500000000000001E-2</v>
          </cell>
        </row>
        <row r="85">
          <cell r="A85" t="str">
            <v>03/05/2016</v>
          </cell>
          <cell r="B85">
            <v>6.3899999999999998E-2</v>
          </cell>
        </row>
        <row r="86">
          <cell r="A86" t="str">
            <v>04/05/2016</v>
          </cell>
          <cell r="B86">
            <v>6.3500000000000001E-2</v>
          </cell>
        </row>
        <row r="87">
          <cell r="A87" t="str">
            <v>05/05/2016</v>
          </cell>
          <cell r="B87">
            <v>6.2600000000000003E-2</v>
          </cell>
        </row>
        <row r="88">
          <cell r="A88" t="str">
            <v>06/05/2016</v>
          </cell>
          <cell r="B88">
            <v>6.1600000000000002E-2</v>
          </cell>
        </row>
        <row r="89">
          <cell r="A89" t="str">
            <v>09/05/2016</v>
          </cell>
          <cell r="B89">
            <v>6.0999999999999999E-2</v>
          </cell>
        </row>
        <row r="90">
          <cell r="A90" t="str">
            <v>10/05/2016</v>
          </cell>
          <cell r="B90">
            <v>6.1600000000000002E-2</v>
          </cell>
        </row>
        <row r="91">
          <cell r="A91" t="str">
            <v>11/05/2016</v>
          </cell>
          <cell r="B91">
            <v>6.0899999999999996E-2</v>
          </cell>
        </row>
        <row r="92">
          <cell r="A92" t="str">
            <v>12/05/2016</v>
          </cell>
          <cell r="B92">
            <v>6.0899999999999996E-2</v>
          </cell>
        </row>
        <row r="93">
          <cell r="A93" t="str">
            <v>13/05/2016</v>
          </cell>
          <cell r="B93">
            <v>6.08E-2</v>
          </cell>
        </row>
        <row r="94">
          <cell r="A94" t="str">
            <v>16/05/2016</v>
          </cell>
          <cell r="B94">
            <v>6.0700000000000004E-2</v>
          </cell>
        </row>
        <row r="95">
          <cell r="A95" t="str">
            <v>17/05/2016</v>
          </cell>
          <cell r="B95">
            <v>6.1200000000000004E-2</v>
          </cell>
        </row>
        <row r="96">
          <cell r="A96" t="str">
            <v>18/05/2016</v>
          </cell>
          <cell r="B96">
            <v>6.0700000000000004E-2</v>
          </cell>
        </row>
      </sheetData>
      <sheetData sheetId="1">
        <row r="1">
          <cell r="A1" t="str">
            <v>Vencimento</v>
          </cell>
          <cell r="B1" t="str">
            <v>15/08/2020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04/01/2016</v>
          </cell>
          <cell r="B3">
            <v>7.2300000000000003E-2</v>
          </cell>
        </row>
        <row r="4">
          <cell r="A4" t="str">
            <v>05/01/2016</v>
          </cell>
          <cell r="B4">
            <v>7.2000000000000008E-2</v>
          </cell>
        </row>
        <row r="5">
          <cell r="A5" t="str">
            <v>06/01/2016</v>
          </cell>
          <cell r="B5">
            <v>7.0300000000000001E-2</v>
          </cell>
        </row>
        <row r="6">
          <cell r="A6" t="str">
            <v>07/01/2016</v>
          </cell>
          <cell r="B6">
            <v>6.93E-2</v>
          </cell>
        </row>
        <row r="7">
          <cell r="A7" t="str">
            <v>08/01/2016</v>
          </cell>
          <cell r="B7">
            <v>6.93E-2</v>
          </cell>
        </row>
        <row r="8">
          <cell r="A8" t="str">
            <v>11/01/2016</v>
          </cell>
          <cell r="B8">
            <v>6.9400000000000003E-2</v>
          </cell>
        </row>
        <row r="9">
          <cell r="A9" t="str">
            <v>12/01/2016</v>
          </cell>
          <cell r="B9">
            <v>6.9400000000000003E-2</v>
          </cell>
        </row>
        <row r="10">
          <cell r="A10" t="str">
            <v>13/01/2016</v>
          </cell>
          <cell r="B10">
            <v>6.9199999999999998E-2</v>
          </cell>
        </row>
        <row r="11">
          <cell r="A11" t="str">
            <v>14/01/2016</v>
          </cell>
          <cell r="B11">
            <v>6.93E-2</v>
          </cell>
        </row>
        <row r="12">
          <cell r="A12" t="str">
            <v>15/01/2016</v>
          </cell>
          <cell r="B12">
            <v>6.9000000000000006E-2</v>
          </cell>
        </row>
        <row r="13">
          <cell r="A13" t="str">
            <v>18/01/2016</v>
          </cell>
          <cell r="B13">
            <v>6.9199999999999998E-2</v>
          </cell>
        </row>
        <row r="14">
          <cell r="A14" t="str">
            <v>19/01/2016</v>
          </cell>
          <cell r="B14">
            <v>6.8699999999999997E-2</v>
          </cell>
        </row>
        <row r="15">
          <cell r="A15" t="str">
            <v>20/01/2016</v>
          </cell>
          <cell r="B15">
            <v>6.8499999999999991E-2</v>
          </cell>
        </row>
        <row r="16">
          <cell r="A16" t="str">
            <v>21/01/2016</v>
          </cell>
          <cell r="B16">
            <v>6.7699999999999996E-2</v>
          </cell>
        </row>
        <row r="17">
          <cell r="A17" t="str">
            <v>22/01/2016</v>
          </cell>
          <cell r="B17">
            <v>6.59E-2</v>
          </cell>
        </row>
        <row r="18">
          <cell r="A18" t="str">
            <v>25/01/2016</v>
          </cell>
          <cell r="B18">
            <v>6.59E-2</v>
          </cell>
        </row>
        <row r="19">
          <cell r="A19" t="str">
            <v>26/01/2016</v>
          </cell>
          <cell r="B19">
            <v>6.59E-2</v>
          </cell>
        </row>
        <row r="20">
          <cell r="A20" t="str">
            <v>27/01/2016</v>
          </cell>
          <cell r="B20">
            <v>6.5099999999999991E-2</v>
          </cell>
        </row>
        <row r="21">
          <cell r="A21" t="str">
            <v>28/01/2016</v>
          </cell>
          <cell r="B21">
            <v>6.6900000000000001E-2</v>
          </cell>
        </row>
        <row r="22">
          <cell r="A22" t="str">
            <v>29/01/2016</v>
          </cell>
          <cell r="B22">
            <v>6.5500000000000003E-2</v>
          </cell>
        </row>
        <row r="23">
          <cell r="A23" t="str">
            <v>01/02/2016</v>
          </cell>
          <cell r="B23">
            <v>6.6799999999999998E-2</v>
          </cell>
        </row>
        <row r="24">
          <cell r="A24" t="str">
            <v>02/02/2016</v>
          </cell>
          <cell r="B24">
            <v>6.5099999999999991E-2</v>
          </cell>
        </row>
        <row r="25">
          <cell r="A25" t="str">
            <v>03/02/2016</v>
          </cell>
          <cell r="B25">
            <v>6.6199999999999995E-2</v>
          </cell>
        </row>
        <row r="26">
          <cell r="A26" t="str">
            <v>04/02/2016</v>
          </cell>
          <cell r="B26">
            <v>6.5299999999999997E-2</v>
          </cell>
        </row>
        <row r="27">
          <cell r="A27" t="str">
            <v>05/02/2016</v>
          </cell>
          <cell r="B27">
            <v>6.7199999999999996E-2</v>
          </cell>
        </row>
        <row r="28">
          <cell r="A28" t="str">
            <v>10/02/2016</v>
          </cell>
          <cell r="B28">
            <v>6.6900000000000001E-2</v>
          </cell>
        </row>
        <row r="29">
          <cell r="A29" t="str">
            <v>11/02/2016</v>
          </cell>
          <cell r="B29">
            <v>6.6400000000000001E-2</v>
          </cell>
        </row>
        <row r="30">
          <cell r="A30" t="str">
            <v>12/02/2016</v>
          </cell>
          <cell r="B30">
            <v>6.6500000000000004E-2</v>
          </cell>
        </row>
        <row r="31">
          <cell r="A31" t="str">
            <v>15/02/2016</v>
          </cell>
          <cell r="B31">
            <v>6.5299999999999997E-2</v>
          </cell>
        </row>
        <row r="32">
          <cell r="A32" t="str">
            <v>16/02/2016</v>
          </cell>
          <cell r="B32">
            <v>6.4399999999999999E-2</v>
          </cell>
        </row>
        <row r="33">
          <cell r="A33" t="str">
            <v>17/02/2016</v>
          </cell>
          <cell r="B33">
            <v>6.4199999999999993E-2</v>
          </cell>
        </row>
        <row r="34">
          <cell r="A34" t="str">
            <v>18/02/2016</v>
          </cell>
          <cell r="B34">
            <v>6.3700000000000007E-2</v>
          </cell>
        </row>
        <row r="35">
          <cell r="A35" t="str">
            <v>19/02/2016</v>
          </cell>
          <cell r="B35">
            <v>6.5000000000000002E-2</v>
          </cell>
        </row>
        <row r="36">
          <cell r="A36" t="str">
            <v>22/02/2016</v>
          </cell>
          <cell r="B36">
            <v>6.4899999999999999E-2</v>
          </cell>
        </row>
        <row r="37">
          <cell r="A37" t="str">
            <v>23/02/2016</v>
          </cell>
          <cell r="B37">
            <v>6.4699999999999994E-2</v>
          </cell>
        </row>
        <row r="38">
          <cell r="A38" t="str">
            <v>24/02/2016</v>
          </cell>
          <cell r="B38">
            <v>6.5099999999999991E-2</v>
          </cell>
        </row>
        <row r="39">
          <cell r="A39" t="str">
            <v>25/02/2016</v>
          </cell>
          <cell r="B39">
            <v>6.4299999999999996E-2</v>
          </cell>
        </row>
        <row r="40">
          <cell r="A40" t="str">
            <v>26/02/2016</v>
          </cell>
          <cell r="B40">
            <v>6.4199999999999993E-2</v>
          </cell>
        </row>
        <row r="41">
          <cell r="A41" t="str">
            <v>29/02/2016</v>
          </cell>
          <cell r="B41">
            <v>6.4699999999999994E-2</v>
          </cell>
        </row>
        <row r="42">
          <cell r="A42" t="str">
            <v>01/03/2016</v>
          </cell>
          <cell r="B42">
            <v>6.4100000000000004E-2</v>
          </cell>
        </row>
        <row r="43">
          <cell r="A43" t="str">
            <v>02/03/2016</v>
          </cell>
          <cell r="B43">
            <v>6.2800000000000009E-2</v>
          </cell>
        </row>
        <row r="44">
          <cell r="A44" t="str">
            <v>03/03/2016</v>
          </cell>
          <cell r="B44">
            <v>6.2699999999999992E-2</v>
          </cell>
        </row>
        <row r="45">
          <cell r="A45" t="str">
            <v>04/03/2016</v>
          </cell>
          <cell r="B45">
            <v>6.1100000000000002E-2</v>
          </cell>
        </row>
        <row r="46">
          <cell r="A46" t="str">
            <v>07/03/2016</v>
          </cell>
          <cell r="B46">
            <v>6.2600000000000003E-2</v>
          </cell>
        </row>
        <row r="47">
          <cell r="A47" t="str">
            <v>08/03/2016</v>
          </cell>
          <cell r="B47">
            <v>6.4299999999999996E-2</v>
          </cell>
        </row>
        <row r="48">
          <cell r="A48" t="str">
            <v>09/03/2016</v>
          </cell>
          <cell r="B48">
            <v>6.2600000000000003E-2</v>
          </cell>
        </row>
        <row r="49">
          <cell r="A49" t="str">
            <v>10/03/2016</v>
          </cell>
          <cell r="B49">
            <v>6.1799999999999994E-2</v>
          </cell>
        </row>
        <row r="50">
          <cell r="A50" t="str">
            <v>11/03/2016</v>
          </cell>
          <cell r="B50">
            <v>6.2199999999999998E-2</v>
          </cell>
        </row>
        <row r="51">
          <cell r="A51" t="str">
            <v>14/03/2016</v>
          </cell>
          <cell r="B51">
            <v>6.08E-2</v>
          </cell>
        </row>
        <row r="52">
          <cell r="A52" t="str">
            <v>15/03/2016</v>
          </cell>
          <cell r="B52">
            <v>6.3E-2</v>
          </cell>
        </row>
        <row r="53">
          <cell r="A53" t="str">
            <v>16/03/2016</v>
          </cell>
          <cell r="B53">
            <v>6.4199999999999993E-2</v>
          </cell>
        </row>
        <row r="54">
          <cell r="A54" t="str">
            <v>17/03/2016</v>
          </cell>
          <cell r="B54">
            <v>6.1500000000000006E-2</v>
          </cell>
        </row>
        <row r="55">
          <cell r="A55" t="str">
            <v>18/03/2016</v>
          </cell>
          <cell r="B55">
            <v>0.06</v>
          </cell>
        </row>
        <row r="56">
          <cell r="A56" t="str">
            <v>21/03/2016</v>
          </cell>
          <cell r="B56">
            <v>5.9299999999999999E-2</v>
          </cell>
        </row>
        <row r="57">
          <cell r="A57" t="str">
            <v>22/03/2016</v>
          </cell>
          <cell r="B57">
            <v>5.91E-2</v>
          </cell>
        </row>
        <row r="58">
          <cell r="A58" t="str">
            <v>23/03/2016</v>
          </cell>
          <cell r="B58">
            <v>5.8099999999999999E-2</v>
          </cell>
        </row>
        <row r="59">
          <cell r="A59" t="str">
            <v>24/03/2016</v>
          </cell>
          <cell r="B59">
            <v>6.1799999999999994E-2</v>
          </cell>
        </row>
        <row r="60">
          <cell r="A60" t="str">
            <v>28/03/2016</v>
          </cell>
          <cell r="B60">
            <v>6.1399999999999996E-2</v>
          </cell>
        </row>
        <row r="61">
          <cell r="A61" t="str">
            <v>29/03/2016</v>
          </cell>
          <cell r="B61">
            <v>6.1100000000000002E-2</v>
          </cell>
        </row>
        <row r="62">
          <cell r="A62" t="str">
            <v>30/03/2016</v>
          </cell>
          <cell r="B62">
            <v>6.1100000000000002E-2</v>
          </cell>
        </row>
        <row r="63">
          <cell r="A63" t="str">
            <v>31/03/2016</v>
          </cell>
          <cell r="B63">
            <v>6.3200000000000006E-2</v>
          </cell>
        </row>
        <row r="64">
          <cell r="A64" t="str">
            <v>01/04/2016</v>
          </cell>
          <cell r="B64">
            <v>6.4299999999999996E-2</v>
          </cell>
        </row>
        <row r="65">
          <cell r="A65" t="str">
            <v>04/04/2016</v>
          </cell>
          <cell r="B65">
            <v>6.3099999999999989E-2</v>
          </cell>
        </row>
        <row r="66">
          <cell r="A66" t="str">
            <v>05/04/2016</v>
          </cell>
          <cell r="B66">
            <v>6.480000000000001E-2</v>
          </cell>
        </row>
        <row r="67">
          <cell r="A67" t="str">
            <v>06/04/2016</v>
          </cell>
          <cell r="B67">
            <v>6.4399999999999999E-2</v>
          </cell>
        </row>
        <row r="68">
          <cell r="A68" t="str">
            <v>07/04/2016</v>
          </cell>
          <cell r="B68">
            <v>6.5099999999999991E-2</v>
          </cell>
        </row>
        <row r="69">
          <cell r="A69" t="str">
            <v>08/04/2016</v>
          </cell>
          <cell r="B69">
            <v>6.4600000000000005E-2</v>
          </cell>
        </row>
        <row r="70">
          <cell r="A70" t="str">
            <v>11/04/2016</v>
          </cell>
          <cell r="B70">
            <v>6.4299999999999996E-2</v>
          </cell>
        </row>
        <row r="71">
          <cell r="A71" t="str">
            <v>12/04/2016</v>
          </cell>
          <cell r="B71">
            <v>6.3200000000000006E-2</v>
          </cell>
        </row>
        <row r="72">
          <cell r="A72" t="str">
            <v>13/04/2016</v>
          </cell>
          <cell r="B72">
            <v>6.3200000000000006E-2</v>
          </cell>
        </row>
        <row r="73">
          <cell r="A73" t="str">
            <v>14/04/2016</v>
          </cell>
          <cell r="B73">
            <v>6.1500000000000006E-2</v>
          </cell>
        </row>
        <row r="74">
          <cell r="A74" t="str">
            <v>15/04/2016</v>
          </cell>
          <cell r="B74">
            <v>6.1799999999999994E-2</v>
          </cell>
        </row>
        <row r="75">
          <cell r="A75" t="str">
            <v>18/04/2016</v>
          </cell>
          <cell r="B75">
            <v>6.0700000000000004E-2</v>
          </cell>
        </row>
        <row r="76">
          <cell r="A76" t="str">
            <v>19/04/2016</v>
          </cell>
          <cell r="B76">
            <v>6.0100000000000001E-2</v>
          </cell>
        </row>
        <row r="77">
          <cell r="A77" t="str">
            <v>20/04/2016</v>
          </cell>
          <cell r="B77">
            <v>6.0599999999999994E-2</v>
          </cell>
        </row>
        <row r="78">
          <cell r="A78" t="str">
            <v>22/04/2016</v>
          </cell>
          <cell r="B78">
            <v>6.1200000000000004E-2</v>
          </cell>
        </row>
        <row r="79">
          <cell r="A79" t="str">
            <v>25/04/2016</v>
          </cell>
          <cell r="B79">
            <v>6.1600000000000002E-2</v>
          </cell>
        </row>
        <row r="80">
          <cell r="A80" t="str">
            <v>26/04/2016</v>
          </cell>
          <cell r="B80">
            <v>6.13E-2</v>
          </cell>
        </row>
        <row r="81">
          <cell r="A81" t="str">
            <v>27/04/2016</v>
          </cell>
          <cell r="B81">
            <v>6.1699999999999998E-2</v>
          </cell>
        </row>
        <row r="82">
          <cell r="A82" t="str">
            <v>28/04/2016</v>
          </cell>
          <cell r="B82">
            <v>6.13E-2</v>
          </cell>
        </row>
        <row r="83">
          <cell r="A83" t="str">
            <v>29/04/2016</v>
          </cell>
          <cell r="B83">
            <v>6.2600000000000003E-2</v>
          </cell>
        </row>
        <row r="84">
          <cell r="A84" t="str">
            <v>02/05/2016</v>
          </cell>
          <cell r="B84">
            <v>6.0499999999999998E-2</v>
          </cell>
        </row>
        <row r="85">
          <cell r="A85" t="str">
            <v>03/05/2016</v>
          </cell>
          <cell r="B85">
            <v>6.1200000000000004E-2</v>
          </cell>
        </row>
        <row r="86">
          <cell r="A86" t="str">
            <v>04/05/2016</v>
          </cell>
          <cell r="B86">
            <v>6.1100000000000002E-2</v>
          </cell>
        </row>
        <row r="87">
          <cell r="A87" t="str">
            <v>05/05/2016</v>
          </cell>
          <cell r="B87">
            <v>6.1100000000000002E-2</v>
          </cell>
        </row>
        <row r="88">
          <cell r="A88" t="str">
            <v>06/05/2016</v>
          </cell>
          <cell r="B88">
            <v>6.0499999999999998E-2</v>
          </cell>
        </row>
        <row r="89">
          <cell r="A89" t="str">
            <v>09/05/2016</v>
          </cell>
          <cell r="B89">
            <v>6.0899999999999996E-2</v>
          </cell>
        </row>
        <row r="90">
          <cell r="A90" t="str">
            <v>10/05/2016</v>
          </cell>
          <cell r="B90">
            <v>6.1500000000000006E-2</v>
          </cell>
        </row>
        <row r="91">
          <cell r="A91" t="str">
            <v>11/05/2016</v>
          </cell>
          <cell r="B91">
            <v>5.96E-2</v>
          </cell>
        </row>
        <row r="92">
          <cell r="A92" t="str">
            <v>12/05/2016</v>
          </cell>
          <cell r="B92">
            <v>5.9299999999999999E-2</v>
          </cell>
        </row>
        <row r="93">
          <cell r="A93" t="str">
            <v>13/05/2016</v>
          </cell>
          <cell r="B93">
            <v>5.8099999999999999E-2</v>
          </cell>
        </row>
        <row r="94">
          <cell r="A94" t="str">
            <v>16/05/2016</v>
          </cell>
          <cell r="B94">
            <v>5.7999999999999996E-2</v>
          </cell>
        </row>
        <row r="95">
          <cell r="A95" t="str">
            <v>17/05/2016</v>
          </cell>
          <cell r="B95">
            <v>5.8099999999999999E-2</v>
          </cell>
        </row>
        <row r="96">
          <cell r="A96" t="str">
            <v>18/05/2016</v>
          </cell>
          <cell r="B96">
            <v>5.8299999999999998E-2</v>
          </cell>
        </row>
      </sheetData>
      <sheetData sheetId="2">
        <row r="1">
          <cell r="A1" t="str">
            <v>Vencimento</v>
          </cell>
          <cell r="B1" t="str">
            <v>15/08/2024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04/01/2016</v>
          </cell>
          <cell r="B3">
            <v>7.3200000000000001E-2</v>
          </cell>
        </row>
        <row r="4">
          <cell r="A4" t="str">
            <v>05/01/2016</v>
          </cell>
          <cell r="B4">
            <v>7.2999999999999995E-2</v>
          </cell>
        </row>
        <row r="5">
          <cell r="A5" t="str">
            <v>06/01/2016</v>
          </cell>
          <cell r="B5">
            <v>7.1900000000000006E-2</v>
          </cell>
        </row>
        <row r="6">
          <cell r="A6" t="str">
            <v>07/01/2016</v>
          </cell>
          <cell r="B6">
            <v>7.1599999999999997E-2</v>
          </cell>
        </row>
        <row r="7">
          <cell r="A7" t="str">
            <v>08/01/2016</v>
          </cell>
          <cell r="B7">
            <v>7.2000000000000008E-2</v>
          </cell>
        </row>
        <row r="8">
          <cell r="A8" t="str">
            <v>11/01/2016</v>
          </cell>
          <cell r="B8">
            <v>7.22E-2</v>
          </cell>
        </row>
        <row r="9">
          <cell r="A9" t="str">
            <v>12/01/2016</v>
          </cell>
          <cell r="B9">
            <v>7.22E-2</v>
          </cell>
        </row>
        <row r="10">
          <cell r="A10" t="str">
            <v>13/01/2016</v>
          </cell>
          <cell r="B10">
            <v>7.2099999999999997E-2</v>
          </cell>
        </row>
        <row r="11">
          <cell r="A11" t="str">
            <v>14/01/2016</v>
          </cell>
          <cell r="B11">
            <v>7.2400000000000006E-2</v>
          </cell>
        </row>
        <row r="12">
          <cell r="A12" t="str">
            <v>15/01/2016</v>
          </cell>
          <cell r="B12">
            <v>7.22E-2</v>
          </cell>
        </row>
        <row r="13">
          <cell r="A13" t="str">
            <v>18/01/2016</v>
          </cell>
          <cell r="B13">
            <v>7.2300000000000003E-2</v>
          </cell>
        </row>
        <row r="14">
          <cell r="A14" t="str">
            <v>19/01/2016</v>
          </cell>
          <cell r="B14">
            <v>7.2000000000000008E-2</v>
          </cell>
        </row>
        <row r="15">
          <cell r="A15" t="str">
            <v>20/01/2016</v>
          </cell>
          <cell r="B15">
            <v>7.2700000000000001E-2</v>
          </cell>
        </row>
        <row r="16">
          <cell r="A16" t="str">
            <v>21/01/2016</v>
          </cell>
          <cell r="B16">
            <v>7.2999999999999995E-2</v>
          </cell>
        </row>
        <row r="17">
          <cell r="A17" t="str">
            <v>22/01/2016</v>
          </cell>
          <cell r="B17">
            <v>7.2900000000000006E-2</v>
          </cell>
        </row>
        <row r="18">
          <cell r="A18" t="str">
            <v>25/01/2016</v>
          </cell>
          <cell r="B18">
            <v>7.2900000000000006E-2</v>
          </cell>
        </row>
        <row r="19">
          <cell r="A19" t="str">
            <v>26/01/2016</v>
          </cell>
          <cell r="B19">
            <v>7.2900000000000006E-2</v>
          </cell>
        </row>
        <row r="20">
          <cell r="A20" t="str">
            <v>27/01/2016</v>
          </cell>
          <cell r="B20">
            <v>7.2700000000000001E-2</v>
          </cell>
        </row>
        <row r="21">
          <cell r="A21" t="str">
            <v>28/01/2016</v>
          </cell>
          <cell r="B21">
            <v>7.3899999999999993E-2</v>
          </cell>
        </row>
        <row r="22">
          <cell r="A22" t="str">
            <v>29/01/2016</v>
          </cell>
          <cell r="B22">
            <v>7.2700000000000001E-2</v>
          </cell>
        </row>
        <row r="23">
          <cell r="A23" t="str">
            <v>01/02/2016</v>
          </cell>
          <cell r="B23">
            <v>7.3200000000000001E-2</v>
          </cell>
        </row>
        <row r="24">
          <cell r="A24" t="str">
            <v>02/02/2016</v>
          </cell>
          <cell r="B24">
            <v>7.2099999999999997E-2</v>
          </cell>
        </row>
        <row r="25">
          <cell r="A25" t="str">
            <v>03/02/2016</v>
          </cell>
          <cell r="B25">
            <v>7.3499999999999996E-2</v>
          </cell>
        </row>
        <row r="26">
          <cell r="A26" t="str">
            <v>04/02/2016</v>
          </cell>
          <cell r="B26">
            <v>7.2999999999999995E-2</v>
          </cell>
        </row>
        <row r="27">
          <cell r="A27" t="str">
            <v>05/02/2016</v>
          </cell>
          <cell r="B27">
            <v>7.3700000000000002E-2</v>
          </cell>
        </row>
        <row r="28">
          <cell r="A28" t="str">
            <v>10/02/2016</v>
          </cell>
          <cell r="B28">
            <v>7.2999999999999995E-2</v>
          </cell>
        </row>
        <row r="29">
          <cell r="A29" t="str">
            <v>11/02/2016</v>
          </cell>
          <cell r="B29">
            <v>7.2300000000000003E-2</v>
          </cell>
        </row>
        <row r="30">
          <cell r="A30" t="str">
            <v>12/02/2016</v>
          </cell>
          <cell r="B30">
            <v>7.2499999999999995E-2</v>
          </cell>
        </row>
        <row r="31">
          <cell r="A31" t="str">
            <v>15/02/2016</v>
          </cell>
          <cell r="B31">
            <v>7.1399999999999991E-2</v>
          </cell>
        </row>
        <row r="32">
          <cell r="A32" t="str">
            <v>16/02/2016</v>
          </cell>
          <cell r="B32">
            <v>7.1099999999999997E-2</v>
          </cell>
        </row>
        <row r="33">
          <cell r="A33" t="str">
            <v>17/02/2016</v>
          </cell>
          <cell r="B33">
            <v>7.0999999999999994E-2</v>
          </cell>
        </row>
        <row r="34">
          <cell r="A34" t="str">
            <v>18/02/2016</v>
          </cell>
          <cell r="B34">
            <v>7.0900000000000005E-2</v>
          </cell>
        </row>
        <row r="35">
          <cell r="A35" t="str">
            <v>19/02/2016</v>
          </cell>
          <cell r="B35">
            <v>7.1900000000000006E-2</v>
          </cell>
        </row>
        <row r="36">
          <cell r="A36" t="str">
            <v>22/02/2016</v>
          </cell>
          <cell r="B36">
            <v>7.17E-2</v>
          </cell>
        </row>
        <row r="37">
          <cell r="A37" t="str">
            <v>23/02/2016</v>
          </cell>
          <cell r="B37">
            <v>7.0699999999999999E-2</v>
          </cell>
        </row>
        <row r="38">
          <cell r="A38" t="str">
            <v>24/02/2016</v>
          </cell>
          <cell r="B38">
            <v>7.0699999999999999E-2</v>
          </cell>
        </row>
        <row r="39">
          <cell r="A39" t="str">
            <v>25/02/2016</v>
          </cell>
          <cell r="B39">
            <v>7.0199999999999999E-2</v>
          </cell>
        </row>
        <row r="40">
          <cell r="A40" t="str">
            <v>26/02/2016</v>
          </cell>
          <cell r="B40">
            <v>7.0499999999999993E-2</v>
          </cell>
        </row>
        <row r="41">
          <cell r="A41" t="str">
            <v>29/02/2016</v>
          </cell>
          <cell r="B41">
            <v>7.0699999999999999E-2</v>
          </cell>
        </row>
        <row r="42">
          <cell r="A42" t="str">
            <v>01/03/2016</v>
          </cell>
          <cell r="B42">
            <v>6.9800000000000001E-2</v>
          </cell>
        </row>
        <row r="43">
          <cell r="A43" t="str">
            <v>02/03/2016</v>
          </cell>
          <cell r="B43">
            <v>6.9099999999999995E-2</v>
          </cell>
        </row>
        <row r="44">
          <cell r="A44" t="str">
            <v>03/03/2016</v>
          </cell>
          <cell r="B44">
            <v>6.9000000000000006E-2</v>
          </cell>
        </row>
        <row r="45">
          <cell r="A45" t="str">
            <v>04/03/2016</v>
          </cell>
          <cell r="B45">
            <v>6.4600000000000005E-2</v>
          </cell>
        </row>
        <row r="46">
          <cell r="A46" t="str">
            <v>07/03/2016</v>
          </cell>
          <cell r="B46">
            <v>6.6699999999999995E-2</v>
          </cell>
        </row>
        <row r="47">
          <cell r="A47" t="str">
            <v>08/03/2016</v>
          </cell>
          <cell r="B47">
            <v>6.8400000000000002E-2</v>
          </cell>
        </row>
        <row r="48">
          <cell r="A48" t="str">
            <v>09/03/2016</v>
          </cell>
          <cell r="B48">
            <v>6.6199999999999995E-2</v>
          </cell>
        </row>
        <row r="49">
          <cell r="A49" t="str">
            <v>10/03/2016</v>
          </cell>
          <cell r="B49">
            <v>6.5700000000000008E-2</v>
          </cell>
        </row>
        <row r="50">
          <cell r="A50" t="str">
            <v>11/03/2016</v>
          </cell>
          <cell r="B50">
            <v>6.5700000000000008E-2</v>
          </cell>
        </row>
        <row r="51">
          <cell r="A51" t="str">
            <v>14/03/2016</v>
          </cell>
          <cell r="B51">
            <v>6.480000000000001E-2</v>
          </cell>
        </row>
        <row r="52">
          <cell r="A52" t="str">
            <v>15/03/2016</v>
          </cell>
          <cell r="B52">
            <v>6.7400000000000002E-2</v>
          </cell>
        </row>
        <row r="53">
          <cell r="A53" t="str">
            <v>16/03/2016</v>
          </cell>
          <cell r="B53">
            <v>6.9900000000000004E-2</v>
          </cell>
        </row>
        <row r="54">
          <cell r="A54" t="str">
            <v>17/03/2016</v>
          </cell>
          <cell r="B54">
            <v>6.6799999999999998E-2</v>
          </cell>
        </row>
        <row r="55">
          <cell r="A55" t="str">
            <v>18/03/2016</v>
          </cell>
          <cell r="B55">
            <v>6.5299999999999997E-2</v>
          </cell>
        </row>
        <row r="56">
          <cell r="A56" t="str">
            <v>21/03/2016</v>
          </cell>
          <cell r="B56">
            <v>6.4299999999999996E-2</v>
          </cell>
        </row>
        <row r="57">
          <cell r="A57" t="str">
            <v>22/03/2016</v>
          </cell>
          <cell r="B57">
            <v>6.3200000000000006E-2</v>
          </cell>
        </row>
        <row r="58">
          <cell r="A58" t="str">
            <v>23/03/2016</v>
          </cell>
          <cell r="B58">
            <v>6.1600000000000002E-2</v>
          </cell>
        </row>
        <row r="59">
          <cell r="A59" t="str">
            <v>24/03/2016</v>
          </cell>
          <cell r="B59">
            <v>6.4699999999999994E-2</v>
          </cell>
        </row>
        <row r="60">
          <cell r="A60" t="str">
            <v>28/03/2016</v>
          </cell>
          <cell r="B60">
            <v>6.3899999999999998E-2</v>
          </cell>
        </row>
        <row r="61">
          <cell r="A61" t="str">
            <v>29/03/2016</v>
          </cell>
          <cell r="B61">
            <v>6.3399999999999998E-2</v>
          </cell>
        </row>
        <row r="62">
          <cell r="A62" t="str">
            <v>30/03/2016</v>
          </cell>
          <cell r="B62">
            <v>6.3E-2</v>
          </cell>
        </row>
        <row r="63">
          <cell r="A63" t="str">
            <v>31/03/2016</v>
          </cell>
          <cell r="B63">
            <v>6.5000000000000002E-2</v>
          </cell>
        </row>
        <row r="64">
          <cell r="A64" t="str">
            <v>01/04/2016</v>
          </cell>
          <cell r="B64">
            <v>6.5299999999999997E-2</v>
          </cell>
        </row>
        <row r="65">
          <cell r="A65" t="str">
            <v>04/04/2016</v>
          </cell>
          <cell r="B65">
            <v>6.4600000000000005E-2</v>
          </cell>
        </row>
        <row r="66">
          <cell r="A66" t="str">
            <v>05/04/2016</v>
          </cell>
          <cell r="B66">
            <v>6.6299999999999998E-2</v>
          </cell>
        </row>
        <row r="67">
          <cell r="A67" t="str">
            <v>06/04/2016</v>
          </cell>
          <cell r="B67">
            <v>6.6299999999999998E-2</v>
          </cell>
        </row>
        <row r="68">
          <cell r="A68" t="str">
            <v>07/04/2016</v>
          </cell>
          <cell r="B68">
            <v>6.6900000000000001E-2</v>
          </cell>
        </row>
        <row r="69">
          <cell r="A69" t="str">
            <v>08/04/2016</v>
          </cell>
          <cell r="B69">
            <v>6.59E-2</v>
          </cell>
        </row>
        <row r="70">
          <cell r="A70" t="str">
            <v>11/04/2016</v>
          </cell>
          <cell r="B70">
            <v>6.5000000000000002E-2</v>
          </cell>
        </row>
        <row r="71">
          <cell r="A71" t="str">
            <v>12/04/2016</v>
          </cell>
          <cell r="B71">
            <v>6.3799999999999996E-2</v>
          </cell>
        </row>
        <row r="72">
          <cell r="A72" t="str">
            <v>13/04/2016</v>
          </cell>
          <cell r="B72">
            <v>6.3299999999999995E-2</v>
          </cell>
        </row>
        <row r="73">
          <cell r="A73" t="str">
            <v>14/04/2016</v>
          </cell>
          <cell r="B73">
            <v>6.1500000000000006E-2</v>
          </cell>
        </row>
        <row r="74">
          <cell r="A74" t="str">
            <v>15/04/2016</v>
          </cell>
          <cell r="B74">
            <v>6.1600000000000002E-2</v>
          </cell>
        </row>
        <row r="75">
          <cell r="A75" t="str">
            <v>18/04/2016</v>
          </cell>
          <cell r="B75">
            <v>6.0599999999999994E-2</v>
          </cell>
        </row>
        <row r="76">
          <cell r="A76" t="str">
            <v>19/04/2016</v>
          </cell>
          <cell r="B76">
            <v>6.0400000000000002E-2</v>
          </cell>
        </row>
        <row r="77">
          <cell r="A77" t="str">
            <v>20/04/2016</v>
          </cell>
          <cell r="B77">
            <v>6.1500000000000006E-2</v>
          </cell>
        </row>
        <row r="78">
          <cell r="A78" t="str">
            <v>22/04/2016</v>
          </cell>
          <cell r="B78">
            <v>6.2199999999999998E-2</v>
          </cell>
        </row>
        <row r="79">
          <cell r="A79" t="str">
            <v>25/04/2016</v>
          </cell>
          <cell r="B79">
            <v>6.2800000000000009E-2</v>
          </cell>
        </row>
        <row r="80">
          <cell r="A80" t="str">
            <v>26/04/2016</v>
          </cell>
          <cell r="B80">
            <v>6.2600000000000003E-2</v>
          </cell>
        </row>
        <row r="81">
          <cell r="A81" t="str">
            <v>27/04/2016</v>
          </cell>
          <cell r="B81">
            <v>6.3E-2</v>
          </cell>
        </row>
        <row r="82">
          <cell r="A82" t="str">
            <v>28/04/2016</v>
          </cell>
          <cell r="B82">
            <v>6.1900000000000004E-2</v>
          </cell>
        </row>
        <row r="83">
          <cell r="A83" t="str">
            <v>29/04/2016</v>
          </cell>
          <cell r="B83">
            <v>6.2600000000000003E-2</v>
          </cell>
        </row>
        <row r="84">
          <cell r="A84" t="str">
            <v>02/05/2016</v>
          </cell>
          <cell r="B84">
            <v>6.0499999999999998E-2</v>
          </cell>
        </row>
        <row r="85">
          <cell r="A85" t="str">
            <v>03/05/2016</v>
          </cell>
          <cell r="B85">
            <v>6.1100000000000002E-2</v>
          </cell>
        </row>
        <row r="86">
          <cell r="A86" t="str">
            <v>04/05/2016</v>
          </cell>
          <cell r="B86">
            <v>6.08E-2</v>
          </cell>
        </row>
        <row r="87">
          <cell r="A87" t="str">
            <v>05/05/2016</v>
          </cell>
          <cell r="B87">
            <v>6.1200000000000004E-2</v>
          </cell>
        </row>
        <row r="88">
          <cell r="A88" t="str">
            <v>06/05/2016</v>
          </cell>
          <cell r="B88">
            <v>6.0400000000000002E-2</v>
          </cell>
        </row>
        <row r="89">
          <cell r="A89" t="str">
            <v>09/05/2016</v>
          </cell>
          <cell r="B89">
            <v>6.0599999999999994E-2</v>
          </cell>
        </row>
        <row r="90">
          <cell r="A90" t="str">
            <v>10/05/2016</v>
          </cell>
          <cell r="B90">
            <v>6.13E-2</v>
          </cell>
        </row>
        <row r="91">
          <cell r="A91" t="str">
            <v>11/05/2016</v>
          </cell>
          <cell r="B91">
            <v>5.8600000000000006E-2</v>
          </cell>
        </row>
        <row r="92">
          <cell r="A92" t="str">
            <v>12/05/2016</v>
          </cell>
          <cell r="B92">
            <v>5.8799999999999998E-2</v>
          </cell>
        </row>
        <row r="93">
          <cell r="A93" t="str">
            <v>13/05/2016</v>
          </cell>
          <cell r="B93">
            <v>5.8099999999999999E-2</v>
          </cell>
        </row>
        <row r="94">
          <cell r="A94" t="str">
            <v>16/05/2016</v>
          </cell>
          <cell r="B94">
            <v>5.7599999999999998E-2</v>
          </cell>
        </row>
        <row r="95">
          <cell r="A95" t="str">
            <v>17/05/2016</v>
          </cell>
          <cell r="B95">
            <v>5.7300000000000004E-2</v>
          </cell>
        </row>
        <row r="96">
          <cell r="A96" t="str">
            <v>18/05/2016</v>
          </cell>
          <cell r="B96">
            <v>5.7500000000000002E-2</v>
          </cell>
        </row>
      </sheetData>
      <sheetData sheetId="3"/>
      <sheetData sheetId="4">
        <row r="1">
          <cell r="A1" t="str">
            <v>Vencimento</v>
          </cell>
          <cell r="B1" t="str">
            <v>15/05/2035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04/01/2016</v>
          </cell>
          <cell r="B3">
            <v>7.3700000000000002E-2</v>
          </cell>
        </row>
        <row r="4">
          <cell r="A4" t="str">
            <v>05/01/2016</v>
          </cell>
          <cell r="B4">
            <v>7.3499999999999996E-2</v>
          </cell>
        </row>
        <row r="5">
          <cell r="A5" t="str">
            <v>06/01/2016</v>
          </cell>
          <cell r="B5">
            <v>7.2700000000000001E-2</v>
          </cell>
        </row>
        <row r="6">
          <cell r="A6" t="str">
            <v>07/01/2016</v>
          </cell>
          <cell r="B6">
            <v>7.2400000000000006E-2</v>
          </cell>
        </row>
        <row r="7">
          <cell r="A7" t="str">
            <v>08/01/2016</v>
          </cell>
          <cell r="B7">
            <v>7.3200000000000001E-2</v>
          </cell>
        </row>
        <row r="8">
          <cell r="A8" t="str">
            <v>11/01/2016</v>
          </cell>
          <cell r="B8">
            <v>7.3700000000000002E-2</v>
          </cell>
        </row>
        <row r="9">
          <cell r="A9" t="str">
            <v>12/01/2016</v>
          </cell>
          <cell r="B9">
            <v>7.3499999999999996E-2</v>
          </cell>
        </row>
        <row r="10">
          <cell r="A10" t="str">
            <v>13/01/2016</v>
          </cell>
          <cell r="B10">
            <v>7.3399999999999993E-2</v>
          </cell>
        </row>
        <row r="11">
          <cell r="A11" t="str">
            <v>14/01/2016</v>
          </cell>
          <cell r="B11">
            <v>7.3800000000000004E-2</v>
          </cell>
        </row>
        <row r="12">
          <cell r="A12" t="str">
            <v>15/01/2016</v>
          </cell>
          <cell r="B12">
            <v>7.3700000000000002E-2</v>
          </cell>
        </row>
        <row r="13">
          <cell r="A13" t="str">
            <v>18/01/2016</v>
          </cell>
          <cell r="B13">
            <v>7.400000000000001E-2</v>
          </cell>
        </row>
        <row r="14">
          <cell r="A14" t="str">
            <v>19/01/2016</v>
          </cell>
          <cell r="B14">
            <v>7.3800000000000004E-2</v>
          </cell>
        </row>
        <row r="15">
          <cell r="A15" t="str">
            <v>20/01/2016</v>
          </cell>
          <cell r="B15">
            <v>7.4800000000000005E-2</v>
          </cell>
        </row>
        <row r="16">
          <cell r="A16" t="str">
            <v>21/01/2016</v>
          </cell>
          <cell r="B16">
            <v>7.5700000000000003E-2</v>
          </cell>
        </row>
        <row r="17">
          <cell r="A17" t="str">
            <v>22/01/2016</v>
          </cell>
          <cell r="B17">
            <v>7.5899999999999995E-2</v>
          </cell>
        </row>
        <row r="18">
          <cell r="A18" t="str">
            <v>25/01/2016</v>
          </cell>
          <cell r="B18">
            <v>7.5800000000000006E-2</v>
          </cell>
        </row>
        <row r="19">
          <cell r="A19" t="str">
            <v>26/01/2016</v>
          </cell>
          <cell r="B19">
            <v>7.5800000000000006E-2</v>
          </cell>
        </row>
        <row r="20">
          <cell r="A20" t="str">
            <v>27/01/2016</v>
          </cell>
          <cell r="B20">
            <v>7.5199999999999989E-2</v>
          </cell>
        </row>
        <row r="21">
          <cell r="A21" t="str">
            <v>28/01/2016</v>
          </cell>
          <cell r="B21">
            <v>7.5300000000000006E-2</v>
          </cell>
        </row>
        <row r="22">
          <cell r="A22" t="str">
            <v>29/01/2016</v>
          </cell>
          <cell r="B22">
            <v>7.4299999999999991E-2</v>
          </cell>
        </row>
        <row r="23">
          <cell r="A23" t="str">
            <v>01/02/2016</v>
          </cell>
          <cell r="B23">
            <v>7.4299999999999991E-2</v>
          </cell>
        </row>
        <row r="24">
          <cell r="A24" t="str">
            <v>02/02/2016</v>
          </cell>
          <cell r="B24">
            <v>7.3300000000000004E-2</v>
          </cell>
        </row>
        <row r="25">
          <cell r="A25" t="str">
            <v>03/02/2016</v>
          </cell>
          <cell r="B25">
            <v>7.46E-2</v>
          </cell>
        </row>
        <row r="26">
          <cell r="A26" t="str">
            <v>04/02/2016</v>
          </cell>
          <cell r="B26">
            <v>7.4400000000000008E-2</v>
          </cell>
        </row>
        <row r="27">
          <cell r="A27" t="str">
            <v>05/02/2016</v>
          </cell>
          <cell r="B27">
            <v>7.4700000000000003E-2</v>
          </cell>
        </row>
        <row r="28">
          <cell r="A28" t="str">
            <v>10/02/2016</v>
          </cell>
          <cell r="B28">
            <v>7.4299999999999991E-2</v>
          </cell>
        </row>
        <row r="29">
          <cell r="A29" t="str">
            <v>11/02/2016</v>
          </cell>
          <cell r="B29">
            <v>7.3899999999999993E-2</v>
          </cell>
        </row>
        <row r="30">
          <cell r="A30" t="str">
            <v>12/02/2016</v>
          </cell>
          <cell r="B30">
            <v>7.400000000000001E-2</v>
          </cell>
        </row>
        <row r="31">
          <cell r="A31" t="str">
            <v>15/02/2016</v>
          </cell>
          <cell r="B31">
            <v>7.3200000000000001E-2</v>
          </cell>
        </row>
        <row r="32">
          <cell r="A32" t="str">
            <v>16/02/2016</v>
          </cell>
          <cell r="B32">
            <v>7.2499999999999995E-2</v>
          </cell>
        </row>
        <row r="33">
          <cell r="A33" t="str">
            <v>17/02/2016</v>
          </cell>
          <cell r="B33">
            <v>7.2900000000000006E-2</v>
          </cell>
        </row>
        <row r="34">
          <cell r="A34" t="str">
            <v>18/02/2016</v>
          </cell>
          <cell r="B34">
            <v>7.2700000000000001E-2</v>
          </cell>
        </row>
        <row r="35">
          <cell r="A35" t="str">
            <v>19/02/2016</v>
          </cell>
          <cell r="B35">
            <v>7.3800000000000004E-2</v>
          </cell>
        </row>
        <row r="36">
          <cell r="A36" t="str">
            <v>22/02/2016</v>
          </cell>
          <cell r="B36">
            <v>7.3399999999999993E-2</v>
          </cell>
        </row>
        <row r="37">
          <cell r="A37" t="str">
            <v>23/02/2016</v>
          </cell>
          <cell r="B37">
            <v>7.2700000000000001E-2</v>
          </cell>
        </row>
        <row r="38">
          <cell r="A38" t="str">
            <v>24/02/2016</v>
          </cell>
          <cell r="B38">
            <v>7.2800000000000004E-2</v>
          </cell>
        </row>
        <row r="39">
          <cell r="A39" t="str">
            <v>25/02/2016</v>
          </cell>
          <cell r="B39">
            <v>7.2400000000000006E-2</v>
          </cell>
        </row>
        <row r="40">
          <cell r="A40" t="str">
            <v>26/02/2016</v>
          </cell>
          <cell r="B40">
            <v>7.2599999999999998E-2</v>
          </cell>
        </row>
        <row r="41">
          <cell r="A41" t="str">
            <v>29/02/2016</v>
          </cell>
          <cell r="B41">
            <v>7.2800000000000004E-2</v>
          </cell>
        </row>
        <row r="42">
          <cell r="A42" t="str">
            <v>01/03/2016</v>
          </cell>
          <cell r="B42">
            <v>7.2599999999999998E-2</v>
          </cell>
        </row>
        <row r="43">
          <cell r="A43" t="str">
            <v>02/03/2016</v>
          </cell>
          <cell r="B43">
            <v>7.2599999999999998E-2</v>
          </cell>
        </row>
        <row r="44">
          <cell r="A44" t="str">
            <v>03/03/2016</v>
          </cell>
          <cell r="B44">
            <v>7.22E-2</v>
          </cell>
        </row>
        <row r="45">
          <cell r="A45" t="str">
            <v>04/03/2016</v>
          </cell>
          <cell r="B45">
            <v>6.59E-2</v>
          </cell>
        </row>
        <row r="46">
          <cell r="A46" t="str">
            <v>07/03/2016</v>
          </cell>
          <cell r="B46">
            <v>6.7799999999999999E-2</v>
          </cell>
        </row>
        <row r="47">
          <cell r="A47" t="str">
            <v>08/03/2016</v>
          </cell>
          <cell r="B47">
            <v>6.9000000000000006E-2</v>
          </cell>
        </row>
        <row r="48">
          <cell r="A48" t="str">
            <v>09/03/2016</v>
          </cell>
          <cell r="B48">
            <v>6.6600000000000006E-2</v>
          </cell>
        </row>
        <row r="49">
          <cell r="A49" t="str">
            <v>10/03/2016</v>
          </cell>
          <cell r="B49">
            <v>6.5700000000000008E-2</v>
          </cell>
        </row>
        <row r="50">
          <cell r="A50" t="str">
            <v>11/03/2016</v>
          </cell>
          <cell r="B50">
            <v>6.6000000000000003E-2</v>
          </cell>
        </row>
        <row r="51">
          <cell r="A51" t="str">
            <v>14/03/2016</v>
          </cell>
          <cell r="B51">
            <v>6.5099999999999991E-2</v>
          </cell>
        </row>
        <row r="52">
          <cell r="A52" t="str">
            <v>15/03/2016</v>
          </cell>
          <cell r="B52">
            <v>6.7599999999999993E-2</v>
          </cell>
        </row>
        <row r="53">
          <cell r="A53" t="str">
            <v>16/03/2016</v>
          </cell>
          <cell r="B53">
            <v>6.9800000000000001E-2</v>
          </cell>
        </row>
        <row r="54">
          <cell r="A54" t="str">
            <v>17/03/2016</v>
          </cell>
          <cell r="B54">
            <v>6.6699999999999995E-2</v>
          </cell>
        </row>
        <row r="55">
          <cell r="A55" t="str">
            <v>18/03/2016</v>
          </cell>
          <cell r="B55">
            <v>6.5199999999999994E-2</v>
          </cell>
        </row>
        <row r="56">
          <cell r="A56" t="str">
            <v>21/03/2016</v>
          </cell>
          <cell r="B56">
            <v>6.4399999999999999E-2</v>
          </cell>
        </row>
        <row r="57">
          <cell r="A57" t="str">
            <v>22/03/2016</v>
          </cell>
          <cell r="B57">
            <v>6.3799999999999996E-2</v>
          </cell>
        </row>
        <row r="58">
          <cell r="A58" t="str">
            <v>23/03/2016</v>
          </cell>
          <cell r="B58">
            <v>6.2300000000000001E-2</v>
          </cell>
        </row>
        <row r="59">
          <cell r="A59" t="str">
            <v>24/03/2016</v>
          </cell>
          <cell r="B59">
            <v>6.4500000000000002E-2</v>
          </cell>
        </row>
        <row r="60">
          <cell r="A60" t="str">
            <v>28/03/2016</v>
          </cell>
          <cell r="B60">
            <v>6.4100000000000004E-2</v>
          </cell>
        </row>
        <row r="61">
          <cell r="A61" t="str">
            <v>29/03/2016</v>
          </cell>
          <cell r="B61">
            <v>6.3700000000000007E-2</v>
          </cell>
        </row>
        <row r="62">
          <cell r="A62" t="str">
            <v>30/03/2016</v>
          </cell>
          <cell r="B62">
            <v>6.3200000000000006E-2</v>
          </cell>
        </row>
        <row r="63">
          <cell r="A63" t="str">
            <v>31/03/2016</v>
          </cell>
          <cell r="B63">
            <v>6.4000000000000001E-2</v>
          </cell>
        </row>
        <row r="64">
          <cell r="A64" t="str">
            <v>01/04/2016</v>
          </cell>
          <cell r="B64">
            <v>6.4500000000000002E-2</v>
          </cell>
        </row>
        <row r="65">
          <cell r="A65" t="str">
            <v>04/04/2016</v>
          </cell>
          <cell r="B65">
            <v>6.4000000000000001E-2</v>
          </cell>
        </row>
        <row r="66">
          <cell r="A66" t="str">
            <v>05/04/2016</v>
          </cell>
          <cell r="B66">
            <v>6.5099999999999991E-2</v>
          </cell>
        </row>
        <row r="67">
          <cell r="A67" t="str">
            <v>06/04/2016</v>
          </cell>
          <cell r="B67">
            <v>6.5099999999999991E-2</v>
          </cell>
        </row>
        <row r="68">
          <cell r="A68" t="str">
            <v>07/04/2016</v>
          </cell>
          <cell r="B68">
            <v>6.5500000000000003E-2</v>
          </cell>
        </row>
        <row r="69">
          <cell r="A69" t="str">
            <v>08/04/2016</v>
          </cell>
          <cell r="B69">
            <v>6.480000000000001E-2</v>
          </cell>
        </row>
        <row r="70">
          <cell r="A70" t="str">
            <v>11/04/2016</v>
          </cell>
          <cell r="B70">
            <v>6.4100000000000004E-2</v>
          </cell>
        </row>
        <row r="71">
          <cell r="A71" t="str">
            <v>12/04/2016</v>
          </cell>
          <cell r="B71">
            <v>6.3700000000000007E-2</v>
          </cell>
        </row>
        <row r="72">
          <cell r="A72" t="str">
            <v>13/04/2016</v>
          </cell>
          <cell r="B72">
            <v>6.3399999999999998E-2</v>
          </cell>
        </row>
        <row r="73">
          <cell r="A73" t="str">
            <v>14/04/2016</v>
          </cell>
          <cell r="B73">
            <v>6.1900000000000004E-2</v>
          </cell>
        </row>
        <row r="74">
          <cell r="A74" t="str">
            <v>15/04/2016</v>
          </cell>
          <cell r="B74">
            <v>6.2E-2</v>
          </cell>
        </row>
        <row r="75">
          <cell r="A75" t="str">
            <v>18/04/2016</v>
          </cell>
          <cell r="B75">
            <v>6.08E-2</v>
          </cell>
        </row>
        <row r="76">
          <cell r="A76" t="str">
            <v>19/04/2016</v>
          </cell>
          <cell r="B76">
            <v>6.1100000000000002E-2</v>
          </cell>
        </row>
        <row r="77">
          <cell r="A77" t="str">
            <v>20/04/2016</v>
          </cell>
          <cell r="B77">
            <v>6.2300000000000001E-2</v>
          </cell>
        </row>
        <row r="78">
          <cell r="A78" t="str">
            <v>22/04/2016</v>
          </cell>
          <cell r="B78">
            <v>6.2600000000000003E-2</v>
          </cell>
        </row>
        <row r="79">
          <cell r="A79" t="str">
            <v>25/04/2016</v>
          </cell>
          <cell r="B79">
            <v>6.3099999999999989E-2</v>
          </cell>
        </row>
        <row r="80">
          <cell r="A80" t="str">
            <v>26/04/2016</v>
          </cell>
          <cell r="B80">
            <v>6.2800000000000009E-2</v>
          </cell>
        </row>
        <row r="81">
          <cell r="A81" t="str">
            <v>27/04/2016</v>
          </cell>
          <cell r="B81">
            <v>6.2800000000000009E-2</v>
          </cell>
        </row>
        <row r="82">
          <cell r="A82" t="str">
            <v>28/04/2016</v>
          </cell>
          <cell r="B82">
            <v>6.1799999999999994E-2</v>
          </cell>
        </row>
        <row r="83">
          <cell r="A83" t="str">
            <v>29/04/2016</v>
          </cell>
          <cell r="B83">
            <v>6.2E-2</v>
          </cell>
        </row>
        <row r="84">
          <cell r="A84" t="str">
            <v>02/05/2016</v>
          </cell>
          <cell r="B84">
            <v>6.0700000000000004E-2</v>
          </cell>
        </row>
        <row r="85">
          <cell r="A85" t="str">
            <v>03/05/2016</v>
          </cell>
          <cell r="B85">
            <v>6.1200000000000004E-2</v>
          </cell>
        </row>
        <row r="86">
          <cell r="A86" t="str">
            <v>04/05/2016</v>
          </cell>
          <cell r="B86">
            <v>6.0899999999999996E-2</v>
          </cell>
        </row>
        <row r="87">
          <cell r="A87" t="str">
            <v>05/05/2016</v>
          </cell>
          <cell r="B87">
            <v>6.0899999999999996E-2</v>
          </cell>
        </row>
        <row r="88">
          <cell r="A88" t="str">
            <v>06/05/2016</v>
          </cell>
          <cell r="B88">
            <v>5.9900000000000002E-2</v>
          </cell>
        </row>
        <row r="89">
          <cell r="A89" t="str">
            <v>09/05/2016</v>
          </cell>
          <cell r="B89">
            <v>6.0299999999999999E-2</v>
          </cell>
        </row>
        <row r="90">
          <cell r="A90" t="str">
            <v>10/05/2016</v>
          </cell>
          <cell r="B90">
            <v>6.08E-2</v>
          </cell>
        </row>
        <row r="91">
          <cell r="A91" t="str">
            <v>11/05/2016</v>
          </cell>
          <cell r="B91">
            <v>5.8899999999999994E-2</v>
          </cell>
        </row>
        <row r="92">
          <cell r="A92" t="str">
            <v>12/05/2016</v>
          </cell>
          <cell r="B92">
            <v>5.9500000000000004E-2</v>
          </cell>
        </row>
        <row r="93">
          <cell r="A93" t="str">
            <v>13/05/2016</v>
          </cell>
          <cell r="B93">
            <v>5.8600000000000006E-2</v>
          </cell>
        </row>
        <row r="94">
          <cell r="A94" t="str">
            <v>16/05/2016</v>
          </cell>
          <cell r="B94">
            <v>5.8499999999999996E-2</v>
          </cell>
        </row>
        <row r="95">
          <cell r="A95" t="str">
            <v>17/05/2016</v>
          </cell>
          <cell r="B95">
            <v>5.8400000000000001E-2</v>
          </cell>
        </row>
        <row r="96">
          <cell r="A96" t="str">
            <v>18/05/2016</v>
          </cell>
          <cell r="B96">
            <v>5.8700000000000002E-2</v>
          </cell>
        </row>
      </sheetData>
      <sheetData sheetId="5">
        <row r="1">
          <cell r="A1" t="str">
            <v>Vencimento</v>
          </cell>
          <cell r="B1" t="str">
            <v>15/05/2045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04/01/2016</v>
          </cell>
          <cell r="B3">
            <v>7.3499999999999996E-2</v>
          </cell>
          <cell r="D3">
            <v>2366.04</v>
          </cell>
        </row>
        <row r="4">
          <cell r="A4" t="str">
            <v>05/01/2016</v>
          </cell>
          <cell r="B4">
            <v>7.3399999999999993E-2</v>
          </cell>
          <cell r="D4">
            <v>2370.3200000000002</v>
          </cell>
        </row>
        <row r="5">
          <cell r="A5" t="str">
            <v>06/01/2016</v>
          </cell>
          <cell r="B5">
            <v>7.3099999999999998E-2</v>
          </cell>
          <cell r="D5">
            <v>2380.3200000000002</v>
          </cell>
        </row>
        <row r="6">
          <cell r="A6" t="str">
            <v>07/01/2016</v>
          </cell>
          <cell r="B6">
            <v>7.2800000000000004E-2</v>
          </cell>
          <cell r="D6">
            <v>2390.37</v>
          </cell>
        </row>
        <row r="7">
          <cell r="A7" t="str">
            <v>08/01/2016</v>
          </cell>
          <cell r="B7">
            <v>7.3700000000000002E-2</v>
          </cell>
          <cell r="D7">
            <v>2366.4699999999998</v>
          </cell>
        </row>
        <row r="8">
          <cell r="A8" t="str">
            <v>11/01/2016</v>
          </cell>
          <cell r="B8">
            <v>7.400000000000001E-2</v>
          </cell>
          <cell r="D8">
            <v>2359.4</v>
          </cell>
        </row>
        <row r="9">
          <cell r="A9" t="str">
            <v>12/01/2016</v>
          </cell>
          <cell r="B9">
            <v>7.3700000000000002E-2</v>
          </cell>
          <cell r="D9">
            <v>2369.2600000000002</v>
          </cell>
        </row>
        <row r="10">
          <cell r="A10" t="str">
            <v>13/01/2016</v>
          </cell>
          <cell r="B10">
            <v>7.3599999999999999E-2</v>
          </cell>
          <cell r="D10">
            <v>2373.5</v>
          </cell>
        </row>
        <row r="11">
          <cell r="A11" t="str">
            <v>14/01/2016</v>
          </cell>
          <cell r="B11">
            <v>7.400000000000001E-2</v>
          </cell>
          <cell r="D11">
            <v>2363.59</v>
          </cell>
        </row>
        <row r="12">
          <cell r="A12" t="str">
            <v>15/01/2016</v>
          </cell>
          <cell r="B12">
            <v>7.3700000000000002E-2</v>
          </cell>
          <cell r="D12">
            <v>2374.9</v>
          </cell>
        </row>
        <row r="13">
          <cell r="A13" t="str">
            <v>18/01/2016</v>
          </cell>
          <cell r="B13">
            <v>7.3899999999999993E-2</v>
          </cell>
          <cell r="D13">
            <v>2370.64</v>
          </cell>
        </row>
        <row r="14">
          <cell r="A14" t="str">
            <v>19/01/2016</v>
          </cell>
          <cell r="B14">
            <v>7.3700000000000002E-2</v>
          </cell>
          <cell r="D14">
            <v>2377.69</v>
          </cell>
        </row>
        <row r="15">
          <cell r="A15" t="str">
            <v>20/01/2016</v>
          </cell>
          <cell r="B15">
            <v>7.46E-2</v>
          </cell>
          <cell r="D15">
            <v>2353.79</v>
          </cell>
        </row>
        <row r="16">
          <cell r="A16" t="str">
            <v>21/01/2016</v>
          </cell>
          <cell r="B16">
            <v>7.4999999999999997E-2</v>
          </cell>
          <cell r="D16">
            <v>2344.08</v>
          </cell>
        </row>
        <row r="17">
          <cell r="A17" t="str">
            <v>22/01/2016</v>
          </cell>
          <cell r="B17">
            <v>7.5800000000000006E-2</v>
          </cell>
          <cell r="D17">
            <v>2326.3200000000002</v>
          </cell>
        </row>
        <row r="18">
          <cell r="A18" t="str">
            <v>25/01/2016</v>
          </cell>
          <cell r="B18">
            <v>7.5700000000000003E-2</v>
          </cell>
          <cell r="D18">
            <v>2330.11</v>
          </cell>
        </row>
        <row r="19">
          <cell r="A19" t="str">
            <v>26/01/2016</v>
          </cell>
          <cell r="B19">
            <v>7.5700000000000003E-2</v>
          </cell>
          <cell r="D19">
            <v>2331.59</v>
          </cell>
        </row>
        <row r="20">
          <cell r="A20" t="str">
            <v>27/01/2016</v>
          </cell>
          <cell r="B20">
            <v>7.5199999999999989E-2</v>
          </cell>
          <cell r="D20">
            <v>2346.8000000000002</v>
          </cell>
        </row>
        <row r="21">
          <cell r="A21" t="str">
            <v>28/01/2016</v>
          </cell>
          <cell r="B21">
            <v>7.5399999999999995E-2</v>
          </cell>
          <cell r="D21">
            <v>2342.7800000000002</v>
          </cell>
        </row>
        <row r="22">
          <cell r="A22" t="str">
            <v>29/01/2016</v>
          </cell>
          <cell r="B22">
            <v>7.3800000000000004E-2</v>
          </cell>
          <cell r="D22">
            <v>2390.65</v>
          </cell>
        </row>
        <row r="23">
          <cell r="A23" t="str">
            <v>01/02/2016</v>
          </cell>
          <cell r="B23">
            <v>7.3899999999999993E-2</v>
          </cell>
          <cell r="D23">
            <v>2389.31</v>
          </cell>
        </row>
        <row r="24">
          <cell r="A24" t="str">
            <v>02/02/2016</v>
          </cell>
          <cell r="B24">
            <v>7.2999999999999995E-2</v>
          </cell>
          <cell r="D24">
            <v>2416.58</v>
          </cell>
        </row>
        <row r="25">
          <cell r="A25" t="str">
            <v>03/02/2016</v>
          </cell>
          <cell r="B25">
            <v>7.4299999999999991E-2</v>
          </cell>
          <cell r="D25">
            <v>2381.0100000000002</v>
          </cell>
        </row>
        <row r="26">
          <cell r="A26" t="str">
            <v>04/02/2016</v>
          </cell>
          <cell r="B26">
            <v>7.4200000000000002E-2</v>
          </cell>
          <cell r="D26">
            <v>2385.34</v>
          </cell>
        </row>
        <row r="27">
          <cell r="A27" t="str">
            <v>05/02/2016</v>
          </cell>
          <cell r="B27">
            <v>7.4499999999999997E-2</v>
          </cell>
          <cell r="D27">
            <v>2385.4499999999998</v>
          </cell>
        </row>
        <row r="28">
          <cell r="A28" t="str">
            <v>10/02/2016</v>
          </cell>
          <cell r="B28">
            <v>7.4099999999999999E-2</v>
          </cell>
          <cell r="D28">
            <v>2398.41</v>
          </cell>
        </row>
        <row r="29">
          <cell r="A29" t="str">
            <v>11/02/2016</v>
          </cell>
          <cell r="B29">
            <v>7.3700000000000002E-2</v>
          </cell>
          <cell r="D29">
            <v>2411.4699999999998</v>
          </cell>
        </row>
        <row r="30">
          <cell r="A30" t="str">
            <v>12/02/2016</v>
          </cell>
          <cell r="B30">
            <v>7.3899999999999993E-2</v>
          </cell>
          <cell r="D30">
            <v>2409.37</v>
          </cell>
        </row>
        <row r="31">
          <cell r="A31" t="str">
            <v>15/02/2016</v>
          </cell>
          <cell r="B31">
            <v>7.2900000000000006E-2</v>
          </cell>
          <cell r="D31">
            <v>2439.66</v>
          </cell>
        </row>
        <row r="32">
          <cell r="A32" t="str">
            <v>16/02/2016</v>
          </cell>
          <cell r="B32">
            <v>7.2700000000000001E-2</v>
          </cell>
          <cell r="D32">
            <v>2446.96</v>
          </cell>
        </row>
        <row r="33">
          <cell r="A33" t="str">
            <v>17/02/2016</v>
          </cell>
          <cell r="B33">
            <v>7.3200000000000001E-2</v>
          </cell>
          <cell r="D33">
            <v>2433.87</v>
          </cell>
        </row>
        <row r="34">
          <cell r="A34" t="str">
            <v>18/02/2016</v>
          </cell>
          <cell r="B34">
            <v>7.3300000000000004E-2</v>
          </cell>
          <cell r="D34">
            <v>2432.4299999999998</v>
          </cell>
        </row>
        <row r="35">
          <cell r="A35" t="str">
            <v>19/02/2016</v>
          </cell>
          <cell r="B35">
            <v>7.3800000000000004E-2</v>
          </cell>
          <cell r="D35">
            <v>2421.0500000000002</v>
          </cell>
        </row>
        <row r="36">
          <cell r="A36" t="str">
            <v>22/02/2016</v>
          </cell>
          <cell r="B36">
            <v>7.3800000000000004E-2</v>
          </cell>
          <cell r="D36">
            <v>2422.5100000000002</v>
          </cell>
        </row>
        <row r="37">
          <cell r="A37" t="str">
            <v>23/02/2016</v>
          </cell>
          <cell r="B37">
            <v>7.3099999999999998E-2</v>
          </cell>
          <cell r="D37">
            <v>2444.1799999999998</v>
          </cell>
        </row>
        <row r="38">
          <cell r="A38" t="str">
            <v>24/02/2016</v>
          </cell>
          <cell r="B38">
            <v>7.3200000000000001E-2</v>
          </cell>
          <cell r="D38">
            <v>2443.15</v>
          </cell>
        </row>
        <row r="39">
          <cell r="A39" t="str">
            <v>25/02/2016</v>
          </cell>
          <cell r="B39">
            <v>7.2800000000000004E-2</v>
          </cell>
          <cell r="D39">
            <v>2456.3200000000002</v>
          </cell>
        </row>
        <row r="40">
          <cell r="A40" t="str">
            <v>26/02/2016</v>
          </cell>
          <cell r="B40">
            <v>7.2999999999999995E-2</v>
          </cell>
          <cell r="D40">
            <v>2453.64</v>
          </cell>
        </row>
        <row r="41">
          <cell r="A41" t="str">
            <v>29/02/2016</v>
          </cell>
          <cell r="B41">
            <v>7.3099999999999998E-2</v>
          </cell>
          <cell r="D41">
            <v>2452.23</v>
          </cell>
        </row>
        <row r="42">
          <cell r="A42" t="str">
            <v>01/03/2016</v>
          </cell>
          <cell r="B42">
            <v>7.3399999999999993E-2</v>
          </cell>
          <cell r="D42">
            <v>2445.0300000000002</v>
          </cell>
        </row>
        <row r="43">
          <cell r="A43" t="str">
            <v>02/03/2016</v>
          </cell>
          <cell r="B43">
            <v>7.3099999999999998E-2</v>
          </cell>
          <cell r="D43">
            <v>2455.2600000000002</v>
          </cell>
        </row>
        <row r="44">
          <cell r="A44" t="str">
            <v>03/03/2016</v>
          </cell>
          <cell r="B44">
            <v>7.2400000000000006E-2</v>
          </cell>
          <cell r="D44">
            <v>2477.33</v>
          </cell>
        </row>
        <row r="45">
          <cell r="A45" t="str">
            <v>04/03/2016</v>
          </cell>
          <cell r="B45">
            <v>6.6199999999999995E-2</v>
          </cell>
          <cell r="D45">
            <v>2675.98</v>
          </cell>
        </row>
        <row r="46">
          <cell r="A46" t="str">
            <v>07/03/2016</v>
          </cell>
          <cell r="B46">
            <v>6.8099999999999994E-2</v>
          </cell>
          <cell r="D46">
            <v>2615.0100000000002</v>
          </cell>
        </row>
        <row r="47">
          <cell r="A47" t="str">
            <v>08/03/2016</v>
          </cell>
          <cell r="B47">
            <v>6.9199999999999998E-2</v>
          </cell>
          <cell r="D47">
            <v>2581.4499999999998</v>
          </cell>
        </row>
        <row r="48">
          <cell r="A48" t="str">
            <v>09/03/2016</v>
          </cell>
          <cell r="B48">
            <v>6.6900000000000001E-2</v>
          </cell>
          <cell r="D48">
            <v>2655.64</v>
          </cell>
        </row>
        <row r="49">
          <cell r="A49" t="str">
            <v>10/03/2016</v>
          </cell>
          <cell r="B49">
            <v>6.6199999999999995E-2</v>
          </cell>
          <cell r="D49">
            <v>2680.48</v>
          </cell>
        </row>
        <row r="50">
          <cell r="A50" t="str">
            <v>11/03/2016</v>
          </cell>
          <cell r="B50">
            <v>6.6400000000000001E-2</v>
          </cell>
          <cell r="D50">
            <v>2676.94</v>
          </cell>
        </row>
        <row r="51">
          <cell r="A51" t="str">
            <v>14/03/2016</v>
          </cell>
          <cell r="B51">
            <v>6.5500000000000003E-2</v>
          </cell>
          <cell r="D51">
            <v>2708.85</v>
          </cell>
        </row>
        <row r="52">
          <cell r="A52" t="str">
            <v>15/03/2016</v>
          </cell>
          <cell r="B52">
            <v>6.8099999999999994E-2</v>
          </cell>
          <cell r="D52">
            <v>2623.65</v>
          </cell>
        </row>
        <row r="53">
          <cell r="A53" t="str">
            <v>16/03/2016</v>
          </cell>
          <cell r="B53">
            <v>7.0300000000000001E-2</v>
          </cell>
          <cell r="D53">
            <v>2555.19</v>
          </cell>
        </row>
        <row r="54">
          <cell r="A54" t="str">
            <v>17/03/2016</v>
          </cell>
          <cell r="B54">
            <v>6.7299999999999999E-2</v>
          </cell>
          <cell r="D54">
            <v>2651.99</v>
          </cell>
        </row>
        <row r="55">
          <cell r="A55" t="str">
            <v>18/03/2016</v>
          </cell>
          <cell r="B55">
            <v>6.54E-2</v>
          </cell>
          <cell r="D55">
            <v>2717.71</v>
          </cell>
        </row>
        <row r="56">
          <cell r="A56" t="str">
            <v>21/03/2016</v>
          </cell>
          <cell r="B56">
            <v>6.480000000000001E-2</v>
          </cell>
          <cell r="D56">
            <v>2739.49</v>
          </cell>
        </row>
        <row r="57">
          <cell r="A57" t="str">
            <v>22/03/2016</v>
          </cell>
          <cell r="B57">
            <v>6.4500000000000002E-2</v>
          </cell>
          <cell r="D57">
            <v>2751.05</v>
          </cell>
        </row>
        <row r="58">
          <cell r="A58" t="str">
            <v>23/03/2016</v>
          </cell>
          <cell r="B58">
            <v>6.3E-2</v>
          </cell>
          <cell r="D58">
            <v>2805.27</v>
          </cell>
        </row>
        <row r="59">
          <cell r="A59" t="str">
            <v>24/03/2016</v>
          </cell>
          <cell r="B59">
            <v>6.5099999999999991E-2</v>
          </cell>
          <cell r="D59">
            <v>2733.36</v>
          </cell>
        </row>
        <row r="60">
          <cell r="A60" t="str">
            <v>28/03/2016</v>
          </cell>
          <cell r="B60">
            <v>6.4600000000000005E-2</v>
          </cell>
          <cell r="D60">
            <v>2751.77</v>
          </cell>
        </row>
        <row r="61">
          <cell r="A61" t="str">
            <v>29/03/2016</v>
          </cell>
          <cell r="B61">
            <v>6.4399999999999999E-2</v>
          </cell>
          <cell r="D61">
            <v>2759.84</v>
          </cell>
        </row>
        <row r="62">
          <cell r="A62" t="str">
            <v>30/03/2016</v>
          </cell>
          <cell r="B62">
            <v>6.3799999999999996E-2</v>
          </cell>
          <cell r="D62">
            <v>2782.03</v>
          </cell>
        </row>
        <row r="63">
          <cell r="A63" t="str">
            <v>31/03/2016</v>
          </cell>
          <cell r="B63">
            <v>6.480000000000001E-2</v>
          </cell>
          <cell r="D63">
            <v>2748.12</v>
          </cell>
        </row>
        <row r="64">
          <cell r="A64" t="str">
            <v>01/04/2016</v>
          </cell>
          <cell r="B64">
            <v>6.5299999999999997E-2</v>
          </cell>
          <cell r="D64">
            <v>2732.81</v>
          </cell>
        </row>
        <row r="65">
          <cell r="A65" t="str">
            <v>04/04/2016</v>
          </cell>
          <cell r="B65">
            <v>6.480000000000001E-2</v>
          </cell>
          <cell r="D65">
            <v>2751.16</v>
          </cell>
        </row>
        <row r="66">
          <cell r="A66" t="str">
            <v>05/04/2016</v>
          </cell>
          <cell r="B66">
            <v>6.5799999999999997E-2</v>
          </cell>
          <cell r="D66">
            <v>2717.93</v>
          </cell>
        </row>
        <row r="67">
          <cell r="A67" t="str">
            <v>06/04/2016</v>
          </cell>
          <cell r="B67">
            <v>6.5799999999999997E-2</v>
          </cell>
          <cell r="D67">
            <v>2719.03</v>
          </cell>
        </row>
        <row r="68">
          <cell r="A68" t="str">
            <v>07/04/2016</v>
          </cell>
          <cell r="B68">
            <v>6.6299999999999998E-2</v>
          </cell>
          <cell r="D68">
            <v>2703.23</v>
          </cell>
        </row>
        <row r="69">
          <cell r="A69" t="str">
            <v>08/04/2016</v>
          </cell>
          <cell r="B69">
            <v>6.5500000000000003E-2</v>
          </cell>
          <cell r="D69">
            <v>2731.34</v>
          </cell>
        </row>
        <row r="70">
          <cell r="A70" t="str">
            <v>11/04/2016</v>
          </cell>
          <cell r="B70">
            <v>6.4899999999999999E-2</v>
          </cell>
          <cell r="D70">
            <v>2753.05</v>
          </cell>
        </row>
        <row r="71">
          <cell r="A71" t="str">
            <v>12/04/2016</v>
          </cell>
          <cell r="B71">
            <v>6.4500000000000002E-2</v>
          </cell>
          <cell r="D71">
            <v>2768.02</v>
          </cell>
        </row>
        <row r="72">
          <cell r="A72" t="str">
            <v>13/04/2016</v>
          </cell>
          <cell r="B72">
            <v>6.4100000000000004E-2</v>
          </cell>
          <cell r="D72">
            <v>2783.11</v>
          </cell>
        </row>
        <row r="73">
          <cell r="A73" t="str">
            <v>14/04/2016</v>
          </cell>
          <cell r="B73">
            <v>6.2800000000000009E-2</v>
          </cell>
          <cell r="D73">
            <v>2830.56</v>
          </cell>
        </row>
        <row r="74">
          <cell r="A74" t="str">
            <v>15/04/2016</v>
          </cell>
          <cell r="B74">
            <v>6.2899999999999998E-2</v>
          </cell>
          <cell r="D74">
            <v>2829.26</v>
          </cell>
        </row>
        <row r="75">
          <cell r="A75" t="str">
            <v>18/04/2016</v>
          </cell>
          <cell r="B75">
            <v>6.1799999999999994E-2</v>
          </cell>
          <cell r="D75">
            <v>2870.67</v>
          </cell>
        </row>
        <row r="76">
          <cell r="A76" t="str">
            <v>19/04/2016</v>
          </cell>
          <cell r="B76">
            <v>6.1900000000000004E-2</v>
          </cell>
          <cell r="D76">
            <v>2868.21</v>
          </cell>
        </row>
        <row r="77">
          <cell r="A77" t="str">
            <v>20/04/2016</v>
          </cell>
          <cell r="B77">
            <v>6.3E-2</v>
          </cell>
          <cell r="D77">
            <v>2829.9</v>
          </cell>
        </row>
        <row r="78">
          <cell r="A78" t="str">
            <v>22/04/2016</v>
          </cell>
          <cell r="B78">
            <v>6.3399999999999998E-2</v>
          </cell>
          <cell r="D78">
            <v>2817.48</v>
          </cell>
        </row>
        <row r="79">
          <cell r="A79" t="str">
            <v>25/04/2016</v>
          </cell>
          <cell r="B79">
            <v>6.3700000000000007E-2</v>
          </cell>
          <cell r="D79">
            <v>2807.97</v>
          </cell>
        </row>
        <row r="80">
          <cell r="A80" t="str">
            <v>26/04/2016</v>
          </cell>
          <cell r="B80">
            <v>6.3299999999999995E-2</v>
          </cell>
          <cell r="D80">
            <v>2823.45</v>
          </cell>
        </row>
        <row r="81">
          <cell r="A81" t="str">
            <v>27/04/2016</v>
          </cell>
          <cell r="B81">
            <v>6.3E-2</v>
          </cell>
          <cell r="D81">
            <v>2835.43</v>
          </cell>
        </row>
        <row r="82">
          <cell r="A82" t="str">
            <v>28/04/2016</v>
          </cell>
          <cell r="B82">
            <v>6.1900000000000004E-2</v>
          </cell>
          <cell r="D82">
            <v>2876.77</v>
          </cell>
        </row>
        <row r="83">
          <cell r="A83" t="str">
            <v>29/04/2016</v>
          </cell>
          <cell r="B83">
            <v>6.2100000000000002E-2</v>
          </cell>
          <cell r="D83">
            <v>2871.64</v>
          </cell>
        </row>
        <row r="84">
          <cell r="A84" t="str">
            <v>02/05/2016</v>
          </cell>
          <cell r="B84">
            <v>6.0899999999999996E-2</v>
          </cell>
          <cell r="D84">
            <v>2917.53</v>
          </cell>
        </row>
        <row r="85">
          <cell r="A85" t="str">
            <v>03/05/2016</v>
          </cell>
          <cell r="B85">
            <v>6.1399999999999996E-2</v>
          </cell>
          <cell r="D85">
            <v>2899.98</v>
          </cell>
        </row>
        <row r="86">
          <cell r="A86" t="str">
            <v>04/05/2016</v>
          </cell>
          <cell r="B86">
            <v>6.13E-2</v>
          </cell>
          <cell r="D86">
            <v>2904.92</v>
          </cell>
        </row>
        <row r="87">
          <cell r="A87" t="str">
            <v>05/05/2016</v>
          </cell>
          <cell r="B87">
            <v>6.1200000000000004E-2</v>
          </cell>
          <cell r="D87">
            <v>2909.88</v>
          </cell>
        </row>
        <row r="88">
          <cell r="A88" t="str">
            <v>06/05/2016</v>
          </cell>
          <cell r="B88">
            <v>6.0700000000000004E-2</v>
          </cell>
          <cell r="D88">
            <v>2932.62</v>
          </cell>
        </row>
        <row r="89">
          <cell r="A89" t="str">
            <v>09/05/2016</v>
          </cell>
          <cell r="B89">
            <v>6.1200000000000004E-2</v>
          </cell>
          <cell r="D89">
            <v>2915.03</v>
          </cell>
        </row>
        <row r="90">
          <cell r="A90" t="str">
            <v>10/05/2016</v>
          </cell>
          <cell r="B90">
            <v>6.1600000000000002E-2</v>
          </cell>
          <cell r="D90">
            <v>2901.35</v>
          </cell>
        </row>
        <row r="91">
          <cell r="A91" t="str">
            <v>11/05/2016</v>
          </cell>
          <cell r="B91">
            <v>6.0100000000000001E-2</v>
          </cell>
          <cell r="D91">
            <v>2959.36</v>
          </cell>
        </row>
        <row r="92">
          <cell r="A92" t="str">
            <v>12/05/2016</v>
          </cell>
          <cell r="B92">
            <v>6.0100000000000001E-2</v>
          </cell>
          <cell r="D92">
            <v>2960.65</v>
          </cell>
        </row>
        <row r="93">
          <cell r="A93" t="str">
            <v>13/05/2016</v>
          </cell>
          <cell r="B93">
            <v>5.9299999999999999E-2</v>
          </cell>
          <cell r="D93">
            <v>2909.23</v>
          </cell>
        </row>
        <row r="94">
          <cell r="A94" t="str">
            <v>16/05/2016</v>
          </cell>
          <cell r="B94">
            <v>5.9200000000000003E-2</v>
          </cell>
          <cell r="D94">
            <v>2914.44</v>
          </cell>
        </row>
        <row r="95">
          <cell r="A95" t="str">
            <v>17/05/2016</v>
          </cell>
          <cell r="B95">
            <v>5.91E-2</v>
          </cell>
          <cell r="D95">
            <v>2919.65</v>
          </cell>
        </row>
        <row r="96">
          <cell r="A96" t="str">
            <v>18/05/2016</v>
          </cell>
          <cell r="B96">
            <v>5.96E-2</v>
          </cell>
          <cell r="D96">
            <v>2901.41</v>
          </cell>
        </row>
      </sheetData>
      <sheetData sheetId="6">
        <row r="1">
          <cell r="A1" t="str">
            <v>Vencimento</v>
          </cell>
          <cell r="B1" t="str">
            <v>15/08/2050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04/01/2016</v>
          </cell>
          <cell r="B3">
            <v>7.2400000000000006E-2</v>
          </cell>
        </row>
        <row r="4">
          <cell r="A4" t="str">
            <v>05/01/2016</v>
          </cell>
          <cell r="B4">
            <v>7.2400000000000006E-2</v>
          </cell>
        </row>
        <row r="5">
          <cell r="A5" t="str">
            <v>06/01/2016</v>
          </cell>
          <cell r="B5">
            <v>7.22E-2</v>
          </cell>
        </row>
        <row r="6">
          <cell r="A6" t="str">
            <v>07/01/2016</v>
          </cell>
          <cell r="B6">
            <v>7.2000000000000008E-2</v>
          </cell>
        </row>
        <row r="7">
          <cell r="A7" t="str">
            <v>08/01/2016</v>
          </cell>
          <cell r="B7">
            <v>7.2800000000000004E-2</v>
          </cell>
        </row>
        <row r="8">
          <cell r="A8" t="str">
            <v>11/01/2016</v>
          </cell>
          <cell r="B8">
            <v>7.3200000000000001E-2</v>
          </cell>
        </row>
        <row r="9">
          <cell r="A9" t="str">
            <v>12/01/2016</v>
          </cell>
          <cell r="B9">
            <v>7.3099999999999998E-2</v>
          </cell>
        </row>
        <row r="10">
          <cell r="A10" t="str">
            <v>13/01/2016</v>
          </cell>
          <cell r="B10">
            <v>7.2999999999999995E-2</v>
          </cell>
        </row>
        <row r="11">
          <cell r="A11" t="str">
            <v>14/01/2016</v>
          </cell>
          <cell r="B11">
            <v>7.3399999999999993E-2</v>
          </cell>
        </row>
        <row r="12">
          <cell r="A12" t="str">
            <v>15/01/2016</v>
          </cell>
          <cell r="B12">
            <v>7.3200000000000001E-2</v>
          </cell>
        </row>
        <row r="13">
          <cell r="A13" t="str">
            <v>18/01/2016</v>
          </cell>
          <cell r="B13">
            <v>7.3300000000000004E-2</v>
          </cell>
        </row>
        <row r="14">
          <cell r="A14" t="str">
            <v>19/01/2016</v>
          </cell>
          <cell r="B14">
            <v>7.3200000000000001E-2</v>
          </cell>
        </row>
        <row r="15">
          <cell r="A15" t="str">
            <v>20/01/2016</v>
          </cell>
          <cell r="B15">
            <v>7.4099999999999999E-2</v>
          </cell>
        </row>
        <row r="16">
          <cell r="A16" t="str">
            <v>21/01/2016</v>
          </cell>
          <cell r="B16">
            <v>7.4999999999999997E-2</v>
          </cell>
        </row>
        <row r="17">
          <cell r="A17" t="str">
            <v>22/01/2016</v>
          </cell>
          <cell r="B17">
            <v>7.5399999999999995E-2</v>
          </cell>
        </row>
        <row r="18">
          <cell r="A18" t="str">
            <v>25/01/2016</v>
          </cell>
          <cell r="B18">
            <v>7.5399999999999995E-2</v>
          </cell>
        </row>
        <row r="19">
          <cell r="A19" t="str">
            <v>26/01/2016</v>
          </cell>
          <cell r="B19">
            <v>7.5399999999999995E-2</v>
          </cell>
        </row>
        <row r="20">
          <cell r="A20" t="str">
            <v>27/01/2016</v>
          </cell>
          <cell r="B20">
            <v>7.4800000000000005E-2</v>
          </cell>
        </row>
        <row r="21">
          <cell r="A21" t="str">
            <v>28/01/2016</v>
          </cell>
          <cell r="B21">
            <v>7.51E-2</v>
          </cell>
        </row>
        <row r="22">
          <cell r="A22" t="str">
            <v>29/01/2016</v>
          </cell>
          <cell r="B22">
            <v>7.3599999999999999E-2</v>
          </cell>
        </row>
        <row r="23">
          <cell r="A23" t="str">
            <v>01/02/2016</v>
          </cell>
          <cell r="B23">
            <v>7.3599999999999999E-2</v>
          </cell>
        </row>
        <row r="24">
          <cell r="A24" t="str">
            <v>02/02/2016</v>
          </cell>
          <cell r="B24">
            <v>7.2700000000000001E-2</v>
          </cell>
        </row>
        <row r="25">
          <cell r="A25" t="str">
            <v>03/02/2016</v>
          </cell>
          <cell r="B25">
            <v>7.4099999999999999E-2</v>
          </cell>
        </row>
        <row r="26">
          <cell r="A26" t="str">
            <v>04/02/2016</v>
          </cell>
          <cell r="B26">
            <v>7.3899999999999993E-2</v>
          </cell>
        </row>
        <row r="27">
          <cell r="A27" t="str">
            <v>05/02/2016</v>
          </cell>
          <cell r="B27">
            <v>7.4200000000000002E-2</v>
          </cell>
        </row>
        <row r="28">
          <cell r="A28" t="str">
            <v>10/02/2016</v>
          </cell>
          <cell r="B28">
            <v>7.3800000000000004E-2</v>
          </cell>
        </row>
        <row r="29">
          <cell r="A29" t="str">
            <v>11/02/2016</v>
          </cell>
          <cell r="B29">
            <v>7.3399999999999993E-2</v>
          </cell>
        </row>
        <row r="30">
          <cell r="A30" t="str">
            <v>12/02/2016</v>
          </cell>
          <cell r="B30">
            <v>7.3599999999999999E-2</v>
          </cell>
        </row>
        <row r="31">
          <cell r="A31" t="str">
            <v>15/02/2016</v>
          </cell>
          <cell r="B31">
            <v>7.2499999999999995E-2</v>
          </cell>
        </row>
        <row r="32">
          <cell r="A32" t="str">
            <v>16/02/2016</v>
          </cell>
          <cell r="B32">
            <v>7.2599999999999998E-2</v>
          </cell>
        </row>
        <row r="33">
          <cell r="A33" t="str">
            <v>17/02/2016</v>
          </cell>
          <cell r="B33">
            <v>7.3099999999999998E-2</v>
          </cell>
        </row>
        <row r="34">
          <cell r="A34" t="str">
            <v>18/02/2016</v>
          </cell>
          <cell r="B34">
            <v>7.3200000000000001E-2</v>
          </cell>
        </row>
        <row r="35">
          <cell r="A35" t="str">
            <v>19/02/2016</v>
          </cell>
          <cell r="B35">
            <v>7.3700000000000002E-2</v>
          </cell>
        </row>
        <row r="36">
          <cell r="A36" t="str">
            <v>22/02/2016</v>
          </cell>
          <cell r="B36">
            <v>7.3599999999999999E-2</v>
          </cell>
        </row>
        <row r="37">
          <cell r="A37" t="str">
            <v>23/02/2016</v>
          </cell>
          <cell r="B37">
            <v>7.2900000000000006E-2</v>
          </cell>
        </row>
        <row r="38">
          <cell r="A38" t="str">
            <v>24/02/2016</v>
          </cell>
          <cell r="B38">
            <v>7.2900000000000006E-2</v>
          </cell>
        </row>
        <row r="39">
          <cell r="A39" t="str">
            <v>25/02/2016</v>
          </cell>
          <cell r="B39">
            <v>7.2599999999999998E-2</v>
          </cell>
        </row>
        <row r="40">
          <cell r="A40" t="str">
            <v>26/02/2016</v>
          </cell>
          <cell r="B40">
            <v>7.2900000000000006E-2</v>
          </cell>
        </row>
        <row r="41">
          <cell r="A41" t="str">
            <v>29/02/2016</v>
          </cell>
          <cell r="B41">
            <v>7.2900000000000006E-2</v>
          </cell>
        </row>
        <row r="42">
          <cell r="A42" t="str">
            <v>01/03/2016</v>
          </cell>
          <cell r="B42">
            <v>7.3200000000000001E-2</v>
          </cell>
        </row>
        <row r="43">
          <cell r="A43" t="str">
            <v>02/03/2016</v>
          </cell>
          <cell r="B43">
            <v>7.2900000000000006E-2</v>
          </cell>
        </row>
        <row r="44">
          <cell r="A44" t="str">
            <v>03/03/2016</v>
          </cell>
          <cell r="B44">
            <v>7.2099999999999997E-2</v>
          </cell>
        </row>
        <row r="45">
          <cell r="A45" t="str">
            <v>04/03/2016</v>
          </cell>
          <cell r="B45">
            <v>6.5799999999999997E-2</v>
          </cell>
        </row>
        <row r="46">
          <cell r="A46" t="str">
            <v>07/03/2016</v>
          </cell>
          <cell r="B46">
            <v>6.8000000000000005E-2</v>
          </cell>
        </row>
        <row r="47">
          <cell r="A47" t="str">
            <v>08/03/2016</v>
          </cell>
          <cell r="B47">
            <v>6.9099999999999995E-2</v>
          </cell>
        </row>
        <row r="48">
          <cell r="A48" t="str">
            <v>09/03/2016</v>
          </cell>
          <cell r="B48">
            <v>6.6699999999999995E-2</v>
          </cell>
        </row>
        <row r="49">
          <cell r="A49" t="str">
            <v>10/03/2016</v>
          </cell>
          <cell r="B49">
            <v>6.6100000000000006E-2</v>
          </cell>
        </row>
        <row r="50">
          <cell r="A50" t="str">
            <v>11/03/2016</v>
          </cell>
          <cell r="B50">
            <v>6.6199999999999995E-2</v>
          </cell>
        </row>
        <row r="51">
          <cell r="A51" t="str">
            <v>14/03/2016</v>
          </cell>
          <cell r="B51">
            <v>6.54E-2</v>
          </cell>
        </row>
        <row r="52">
          <cell r="A52" t="str">
            <v>15/03/2016</v>
          </cell>
          <cell r="B52">
            <v>6.8000000000000005E-2</v>
          </cell>
        </row>
        <row r="53">
          <cell r="A53" t="str">
            <v>16/03/2016</v>
          </cell>
          <cell r="B53">
            <v>7.0300000000000001E-2</v>
          </cell>
        </row>
        <row r="54">
          <cell r="A54" t="str">
            <v>17/03/2016</v>
          </cell>
          <cell r="B54">
            <v>6.7000000000000004E-2</v>
          </cell>
        </row>
        <row r="55">
          <cell r="A55" t="str">
            <v>18/03/2016</v>
          </cell>
          <cell r="B55">
            <v>6.5199999999999994E-2</v>
          </cell>
        </row>
        <row r="56">
          <cell r="A56" t="str">
            <v>21/03/2016</v>
          </cell>
          <cell r="B56">
            <v>6.4699999999999994E-2</v>
          </cell>
        </row>
        <row r="57">
          <cell r="A57" t="str">
            <v>22/03/2016</v>
          </cell>
          <cell r="B57">
            <v>6.4199999999999993E-2</v>
          </cell>
        </row>
        <row r="58">
          <cell r="A58" t="str">
            <v>23/03/2016</v>
          </cell>
          <cell r="B58">
            <v>6.2800000000000009E-2</v>
          </cell>
        </row>
        <row r="59">
          <cell r="A59" t="str">
            <v>24/03/2016</v>
          </cell>
          <cell r="B59">
            <v>6.4899999999999999E-2</v>
          </cell>
        </row>
        <row r="60">
          <cell r="A60" t="str">
            <v>28/03/2016</v>
          </cell>
          <cell r="B60">
            <v>6.4299999999999996E-2</v>
          </cell>
        </row>
        <row r="61">
          <cell r="A61" t="str">
            <v>29/03/2016</v>
          </cell>
          <cell r="B61">
            <v>6.4000000000000001E-2</v>
          </cell>
        </row>
        <row r="62">
          <cell r="A62" t="str">
            <v>30/03/2016</v>
          </cell>
          <cell r="B62">
            <v>6.3399999999999998E-2</v>
          </cell>
        </row>
        <row r="63">
          <cell r="A63" t="str">
            <v>31/03/2016</v>
          </cell>
          <cell r="B63">
            <v>6.4299999999999996E-2</v>
          </cell>
        </row>
        <row r="64">
          <cell r="A64" t="str">
            <v>01/04/2016</v>
          </cell>
          <cell r="B64">
            <v>6.5000000000000002E-2</v>
          </cell>
        </row>
        <row r="65">
          <cell r="A65" t="str">
            <v>04/04/2016</v>
          </cell>
          <cell r="B65">
            <v>6.4500000000000002E-2</v>
          </cell>
        </row>
        <row r="66">
          <cell r="A66" t="str">
            <v>05/04/2016</v>
          </cell>
          <cell r="B66">
            <v>6.5500000000000003E-2</v>
          </cell>
        </row>
        <row r="67">
          <cell r="A67" t="str">
            <v>06/04/2016</v>
          </cell>
          <cell r="B67">
            <v>6.5500000000000003E-2</v>
          </cell>
        </row>
        <row r="68">
          <cell r="A68" t="str">
            <v>07/04/2016</v>
          </cell>
          <cell r="B68">
            <v>6.6000000000000003E-2</v>
          </cell>
        </row>
        <row r="69">
          <cell r="A69" t="str">
            <v>08/04/2016</v>
          </cell>
          <cell r="B69">
            <v>6.5000000000000002E-2</v>
          </cell>
        </row>
        <row r="70">
          <cell r="A70" t="str">
            <v>11/04/2016</v>
          </cell>
          <cell r="B70">
            <v>6.480000000000001E-2</v>
          </cell>
        </row>
        <row r="71">
          <cell r="A71" t="str">
            <v>12/04/2016</v>
          </cell>
          <cell r="B71">
            <v>6.4199999999999993E-2</v>
          </cell>
        </row>
        <row r="72">
          <cell r="A72" t="str">
            <v>13/04/2016</v>
          </cell>
          <cell r="B72">
            <v>6.3899999999999998E-2</v>
          </cell>
        </row>
        <row r="73">
          <cell r="A73" t="str">
            <v>14/04/2016</v>
          </cell>
          <cell r="B73">
            <v>6.2600000000000003E-2</v>
          </cell>
        </row>
        <row r="74">
          <cell r="A74" t="str">
            <v>15/04/2016</v>
          </cell>
          <cell r="B74">
            <v>6.2600000000000003E-2</v>
          </cell>
        </row>
        <row r="75">
          <cell r="A75" t="str">
            <v>18/04/2016</v>
          </cell>
          <cell r="B75">
            <v>6.1600000000000002E-2</v>
          </cell>
        </row>
        <row r="76">
          <cell r="A76" t="str">
            <v>19/04/2016</v>
          </cell>
          <cell r="B76">
            <v>6.1699999999999998E-2</v>
          </cell>
        </row>
        <row r="77">
          <cell r="A77" t="str">
            <v>20/04/2016</v>
          </cell>
          <cell r="B77">
            <v>6.2800000000000009E-2</v>
          </cell>
        </row>
        <row r="78">
          <cell r="A78" t="str">
            <v>22/04/2016</v>
          </cell>
          <cell r="B78">
            <v>6.3299999999999995E-2</v>
          </cell>
        </row>
        <row r="79">
          <cell r="A79" t="str">
            <v>25/04/2016</v>
          </cell>
          <cell r="B79">
            <v>6.3399999999999998E-2</v>
          </cell>
        </row>
        <row r="80">
          <cell r="A80" t="str">
            <v>26/04/2016</v>
          </cell>
          <cell r="B80">
            <v>6.3099999999999989E-2</v>
          </cell>
        </row>
        <row r="81">
          <cell r="A81" t="str">
            <v>27/04/2016</v>
          </cell>
          <cell r="B81">
            <v>6.2699999999999992E-2</v>
          </cell>
        </row>
        <row r="82">
          <cell r="A82" t="str">
            <v>28/04/2016</v>
          </cell>
          <cell r="B82">
            <v>6.1500000000000006E-2</v>
          </cell>
        </row>
        <row r="83">
          <cell r="A83" t="str">
            <v>29/04/2016</v>
          </cell>
          <cell r="B83">
            <v>6.1699999999999998E-2</v>
          </cell>
        </row>
        <row r="84">
          <cell r="A84" t="str">
            <v>02/05/2016</v>
          </cell>
          <cell r="B84">
            <v>6.0499999999999998E-2</v>
          </cell>
        </row>
        <row r="85">
          <cell r="A85" t="str">
            <v>03/05/2016</v>
          </cell>
          <cell r="B85">
            <v>6.0999999999999999E-2</v>
          </cell>
        </row>
        <row r="86">
          <cell r="A86" t="str">
            <v>04/05/2016</v>
          </cell>
          <cell r="B86">
            <v>6.08E-2</v>
          </cell>
        </row>
        <row r="87">
          <cell r="A87" t="str">
            <v>05/05/2016</v>
          </cell>
          <cell r="B87">
            <v>6.08E-2</v>
          </cell>
        </row>
        <row r="88">
          <cell r="A88" t="str">
            <v>06/05/2016</v>
          </cell>
          <cell r="B88">
            <v>6.0400000000000002E-2</v>
          </cell>
        </row>
        <row r="89">
          <cell r="A89" t="str">
            <v>09/05/2016</v>
          </cell>
          <cell r="B89">
            <v>6.0899999999999996E-2</v>
          </cell>
        </row>
        <row r="90">
          <cell r="A90" t="str">
            <v>10/05/2016</v>
          </cell>
          <cell r="B90">
            <v>6.1200000000000004E-2</v>
          </cell>
        </row>
        <row r="91">
          <cell r="A91" t="str">
            <v>11/05/2016</v>
          </cell>
          <cell r="B91">
            <v>5.96E-2</v>
          </cell>
        </row>
        <row r="92">
          <cell r="A92" t="str">
            <v>12/05/2016</v>
          </cell>
          <cell r="B92">
            <v>5.9699999999999996E-2</v>
          </cell>
        </row>
        <row r="93">
          <cell r="A93" t="str">
            <v>13/05/2016</v>
          </cell>
          <cell r="B93">
            <v>5.8799999999999998E-2</v>
          </cell>
        </row>
        <row r="94">
          <cell r="A94" t="str">
            <v>16/05/2016</v>
          </cell>
          <cell r="B94">
            <v>5.8700000000000002E-2</v>
          </cell>
        </row>
        <row r="95">
          <cell r="A95" t="str">
            <v>17/05/2016</v>
          </cell>
          <cell r="B95">
            <v>5.8700000000000002E-2</v>
          </cell>
        </row>
        <row r="96">
          <cell r="A96" t="str">
            <v>18/05/2016</v>
          </cell>
          <cell r="B96">
            <v>5.9200000000000003E-2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ratégias-Venda"/>
      <sheetName val="Estratégias-Compra"/>
      <sheetName val="Valor da Carteira"/>
      <sheetName val="Gráficos"/>
      <sheetName val="LTN2021"/>
      <sheetName val="Cotação"/>
      <sheetName val="Carteira"/>
      <sheetName val="Comparativo"/>
      <sheetName val="Taxa"/>
      <sheetName val="Rentabilidade"/>
      <sheetName val="Cupons"/>
      <sheetName val="Operações"/>
      <sheetName val="Saldo inicial"/>
      <sheetName val="Instrucoes"/>
      <sheetName val="&lt;"/>
      <sheetName val="LFT"/>
      <sheetName val="LTN2017"/>
      <sheetName val="Plan5"/>
      <sheetName val="LTN2018"/>
      <sheetName val="LTN2019"/>
      <sheetName val="LTN2023"/>
      <sheetName val="NTN-B 150535"/>
      <sheetName val="NTN-B Principal 150519"/>
      <sheetName val="NTN-B Principal 150824"/>
      <sheetName val="NTN-B Principal 150535"/>
      <sheetName val="NTN-F 010125"/>
      <sheetName val="Selic"/>
      <sheetName val="&gt;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9">
          <cell r="A9">
            <v>0</v>
          </cell>
          <cell r="B9">
            <v>0</v>
          </cell>
        </row>
        <row r="10">
          <cell r="A10" t="str">
            <v>LTN 010117</v>
          </cell>
          <cell r="B10">
            <v>5</v>
          </cell>
        </row>
        <row r="11">
          <cell r="A11" t="str">
            <v>LTN 010118</v>
          </cell>
          <cell r="B11">
            <v>0</v>
          </cell>
        </row>
        <row r="12">
          <cell r="A12" t="str">
            <v>LTN 010119</v>
          </cell>
          <cell r="B12">
            <v>0</v>
          </cell>
        </row>
        <row r="13">
          <cell r="A13" t="str">
            <v>LTN 010121</v>
          </cell>
          <cell r="B13">
            <v>0.28999999999999998</v>
          </cell>
        </row>
        <row r="14">
          <cell r="A14" t="str">
            <v>LTN 010123</v>
          </cell>
          <cell r="B14">
            <v>0</v>
          </cell>
        </row>
        <row r="15">
          <cell r="A15" t="str">
            <v>LFT 010321</v>
          </cell>
          <cell r="B15">
            <v>0</v>
          </cell>
        </row>
        <row r="16">
          <cell r="A16" t="str">
            <v>NTNF 010125</v>
          </cell>
          <cell r="B16">
            <v>0</v>
          </cell>
        </row>
        <row r="17">
          <cell r="A17" t="str">
            <v>NTNF 010127</v>
          </cell>
          <cell r="B17">
            <v>0</v>
          </cell>
        </row>
        <row r="18">
          <cell r="A18" t="str">
            <v>NTNB 150535</v>
          </cell>
          <cell r="B18">
            <v>0</v>
          </cell>
        </row>
        <row r="19">
          <cell r="A19" t="str">
            <v>NTNB 150850</v>
          </cell>
          <cell r="B19">
            <v>0</v>
          </cell>
        </row>
        <row r="20">
          <cell r="A20" t="str">
            <v>NTNBp 150515</v>
          </cell>
          <cell r="B20">
            <v>0</v>
          </cell>
        </row>
        <row r="21">
          <cell r="A21" t="str">
            <v>NTNBp 150519</v>
          </cell>
          <cell r="B21">
            <v>0</v>
          </cell>
        </row>
        <row r="22">
          <cell r="A22" t="str">
            <v>NTNBp 150824</v>
          </cell>
          <cell r="B22">
            <v>0</v>
          </cell>
        </row>
        <row r="23">
          <cell r="A23" t="str">
            <v>NTNBp 150826</v>
          </cell>
          <cell r="B23">
            <v>0</v>
          </cell>
        </row>
        <row r="24">
          <cell r="A24" t="str">
            <v>NTNBp 150535</v>
          </cell>
          <cell r="B24">
            <v>0</v>
          </cell>
        </row>
        <row r="27">
          <cell r="A27">
            <v>0</v>
          </cell>
          <cell r="B27">
            <v>0</v>
          </cell>
        </row>
        <row r="38">
          <cell r="A38">
            <v>0</v>
          </cell>
          <cell r="B38">
            <v>0</v>
          </cell>
        </row>
        <row r="39">
          <cell r="A39">
            <v>0</v>
          </cell>
          <cell r="B39">
            <v>0</v>
          </cell>
        </row>
        <row r="40">
          <cell r="A40">
            <v>0</v>
          </cell>
          <cell r="B40">
            <v>0</v>
          </cell>
        </row>
        <row r="41">
          <cell r="A41">
            <v>0</v>
          </cell>
          <cell r="B41">
            <v>0</v>
          </cell>
        </row>
        <row r="42">
          <cell r="A42">
            <v>0</v>
          </cell>
          <cell r="B42">
            <v>0</v>
          </cell>
        </row>
        <row r="43">
          <cell r="A43">
            <v>0</v>
          </cell>
          <cell r="B43">
            <v>0</v>
          </cell>
        </row>
        <row r="44">
          <cell r="A44">
            <v>0</v>
          </cell>
          <cell r="B44">
            <v>0</v>
          </cell>
        </row>
        <row r="45">
          <cell r="A45">
            <v>0</v>
          </cell>
          <cell r="B45">
            <v>0</v>
          </cell>
        </row>
        <row r="46">
          <cell r="A46">
            <v>0</v>
          </cell>
          <cell r="B46">
            <v>0</v>
          </cell>
        </row>
        <row r="47">
          <cell r="A47">
            <v>0</v>
          </cell>
          <cell r="B47">
            <v>0</v>
          </cell>
        </row>
        <row r="48">
          <cell r="A48">
            <v>0</v>
          </cell>
          <cell r="B48">
            <v>0</v>
          </cell>
        </row>
        <row r="49">
          <cell r="A49">
            <v>0</v>
          </cell>
          <cell r="B49">
            <v>0</v>
          </cell>
        </row>
        <row r="50">
          <cell r="A50">
            <v>0</v>
          </cell>
          <cell r="B50">
            <v>0</v>
          </cell>
        </row>
        <row r="51">
          <cell r="A51">
            <v>0</v>
          </cell>
          <cell r="B51">
            <v>0</v>
          </cell>
        </row>
        <row r="52">
          <cell r="A52">
            <v>0</v>
          </cell>
          <cell r="B52">
            <v>0</v>
          </cell>
        </row>
        <row r="53">
          <cell r="A53">
            <v>0</v>
          </cell>
          <cell r="B53">
            <v>0</v>
          </cell>
        </row>
        <row r="54">
          <cell r="A54">
            <v>0</v>
          </cell>
          <cell r="B54">
            <v>0</v>
          </cell>
        </row>
        <row r="55">
          <cell r="A55">
            <v>0</v>
          </cell>
          <cell r="B55">
            <v>0</v>
          </cell>
        </row>
        <row r="56">
          <cell r="A56">
            <v>0</v>
          </cell>
          <cell r="B56">
            <v>0</v>
          </cell>
        </row>
        <row r="57">
          <cell r="A57">
            <v>0</v>
          </cell>
          <cell r="B57">
            <v>0</v>
          </cell>
        </row>
        <row r="58">
          <cell r="A58">
            <v>0</v>
          </cell>
          <cell r="B58">
            <v>0</v>
          </cell>
        </row>
        <row r="59">
          <cell r="A59">
            <v>0</v>
          </cell>
          <cell r="B59">
            <v>0</v>
          </cell>
        </row>
        <row r="60">
          <cell r="A60">
            <v>0</v>
          </cell>
          <cell r="B60">
            <v>0</v>
          </cell>
        </row>
        <row r="61">
          <cell r="A61">
            <v>0</v>
          </cell>
          <cell r="B61">
            <v>0</v>
          </cell>
        </row>
        <row r="62">
          <cell r="A62">
            <v>0</v>
          </cell>
          <cell r="B62">
            <v>0</v>
          </cell>
        </row>
        <row r="63">
          <cell r="A63">
            <v>0</v>
          </cell>
          <cell r="B63">
            <v>0</v>
          </cell>
        </row>
        <row r="64">
          <cell r="A64">
            <v>0</v>
          </cell>
          <cell r="B64">
            <v>0</v>
          </cell>
        </row>
        <row r="65">
          <cell r="A65">
            <v>0</v>
          </cell>
          <cell r="B65">
            <v>0</v>
          </cell>
        </row>
        <row r="66">
          <cell r="A66">
            <v>0</v>
          </cell>
          <cell r="B66">
            <v>0</v>
          </cell>
        </row>
        <row r="67">
          <cell r="A67">
            <v>0</v>
          </cell>
          <cell r="B67">
            <v>0</v>
          </cell>
        </row>
        <row r="68">
          <cell r="A68">
            <v>0</v>
          </cell>
          <cell r="B68">
            <v>0</v>
          </cell>
        </row>
        <row r="69">
          <cell r="A69">
            <v>0</v>
          </cell>
          <cell r="B69">
            <v>0</v>
          </cell>
        </row>
        <row r="70">
          <cell r="A70">
            <v>0</v>
          </cell>
          <cell r="B70">
            <v>0</v>
          </cell>
        </row>
        <row r="71">
          <cell r="A71">
            <v>0</v>
          </cell>
          <cell r="B71">
            <v>0</v>
          </cell>
        </row>
        <row r="72">
          <cell r="A72">
            <v>0</v>
          </cell>
          <cell r="B72">
            <v>0</v>
          </cell>
        </row>
        <row r="73">
          <cell r="A73">
            <v>0</v>
          </cell>
          <cell r="B73">
            <v>0</v>
          </cell>
        </row>
        <row r="74">
          <cell r="A74">
            <v>0</v>
          </cell>
          <cell r="B74">
            <v>0</v>
          </cell>
        </row>
        <row r="75">
          <cell r="A75">
            <v>0</v>
          </cell>
          <cell r="B75">
            <v>0</v>
          </cell>
        </row>
        <row r="76">
          <cell r="A76">
            <v>0</v>
          </cell>
          <cell r="B76">
            <v>0</v>
          </cell>
        </row>
        <row r="77">
          <cell r="A77">
            <v>0</v>
          </cell>
          <cell r="B77">
            <v>0</v>
          </cell>
        </row>
        <row r="78">
          <cell r="A78">
            <v>0</v>
          </cell>
          <cell r="B78">
            <v>0</v>
          </cell>
        </row>
        <row r="79">
          <cell r="A79">
            <v>0</v>
          </cell>
          <cell r="B79">
            <v>0</v>
          </cell>
        </row>
        <row r="80">
          <cell r="A80">
            <v>0</v>
          </cell>
          <cell r="B80">
            <v>0</v>
          </cell>
        </row>
        <row r="81">
          <cell r="A81">
            <v>0</v>
          </cell>
          <cell r="B81">
            <v>0</v>
          </cell>
        </row>
        <row r="83">
          <cell r="B83">
            <v>24</v>
          </cell>
        </row>
      </sheetData>
      <sheetData sheetId="13">
        <row r="11">
          <cell r="A11" t="str">
            <v>LFT 010321</v>
          </cell>
        </row>
        <row r="12">
          <cell r="A12" t="str">
            <v>LTN 010119</v>
          </cell>
        </row>
        <row r="13">
          <cell r="A13" t="str">
            <v>LTN 010123</v>
          </cell>
        </row>
        <row r="14">
          <cell r="A14" t="str">
            <v>NTNBp 150519</v>
          </cell>
        </row>
        <row r="15">
          <cell r="A15" t="str">
            <v>NTNBp 150824</v>
          </cell>
        </row>
        <row r="16">
          <cell r="A16" t="str">
            <v>NTNBp 150826</v>
          </cell>
        </row>
        <row r="17">
          <cell r="A17" t="str">
            <v>NTNB 150535</v>
          </cell>
        </row>
        <row r="18">
          <cell r="A18" t="str">
            <v>NTNBp 150535</v>
          </cell>
        </row>
        <row r="19">
          <cell r="A19" t="str">
            <v>NTNB 150850</v>
          </cell>
        </row>
        <row r="20">
          <cell r="A20" t="str">
            <v>NTNF 010127</v>
          </cell>
        </row>
        <row r="21">
          <cell r="A21" t="str">
            <v>LFT 070317</v>
          </cell>
        </row>
        <row r="22">
          <cell r="A22" t="str">
            <v>LTN 010117</v>
          </cell>
        </row>
        <row r="23">
          <cell r="A23" t="str">
            <v>LTN 010118</v>
          </cell>
        </row>
        <row r="24">
          <cell r="A24" t="str">
            <v>LTN 010121</v>
          </cell>
        </row>
        <row r="25">
          <cell r="A25" t="str">
            <v>NTNB 150517</v>
          </cell>
        </row>
        <row r="26">
          <cell r="A26" t="str">
            <v>NTNB 150820</v>
          </cell>
        </row>
        <row r="27">
          <cell r="A27" t="str">
            <v>NTNB 150824</v>
          </cell>
        </row>
        <row r="28">
          <cell r="A28" t="str">
            <v>NTNB 150545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TN-B 150515"/>
      <sheetName val="NTN-B 150517"/>
      <sheetName val="NTN-B 150820"/>
      <sheetName val="NTN-B 150824"/>
      <sheetName val="NTN-B 150535"/>
      <sheetName val="NTN-B 150545"/>
      <sheetName val="NTN-B 150850"/>
    </sheetNames>
    <sheetDataSet>
      <sheetData sheetId="0"/>
      <sheetData sheetId="1">
        <row r="1">
          <cell r="A1" t="str">
            <v>Vencimento</v>
          </cell>
          <cell r="B1" t="str">
            <v>15/05/2017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02/01/2015</v>
          </cell>
          <cell r="B3">
            <v>5.7699999999999994E-2</v>
          </cell>
        </row>
        <row r="4">
          <cell r="A4" t="str">
            <v>05/01/2015</v>
          </cell>
          <cell r="B4">
            <v>5.7599999999999998E-2</v>
          </cell>
        </row>
        <row r="5">
          <cell r="A5" t="str">
            <v>06/01/2015</v>
          </cell>
          <cell r="B5">
            <v>5.6900000000000006E-2</v>
          </cell>
        </row>
        <row r="6">
          <cell r="A6" t="str">
            <v>07/01/2015</v>
          </cell>
          <cell r="B6">
            <v>5.6100000000000004E-2</v>
          </cell>
        </row>
        <row r="7">
          <cell r="A7" t="str">
            <v>08/01/2015</v>
          </cell>
          <cell r="B7">
            <v>5.6100000000000004E-2</v>
          </cell>
        </row>
        <row r="8">
          <cell r="A8" t="str">
            <v>09/01/2015</v>
          </cell>
          <cell r="B8">
            <v>5.6100000000000004E-2</v>
          </cell>
        </row>
        <row r="9">
          <cell r="A9" t="str">
            <v>12/01/2015</v>
          </cell>
          <cell r="B9">
            <v>5.5099999999999996E-2</v>
          </cell>
        </row>
        <row r="10">
          <cell r="A10" t="str">
            <v>13/01/2015</v>
          </cell>
          <cell r="B10">
            <v>5.5500000000000001E-2</v>
          </cell>
        </row>
        <row r="11">
          <cell r="A11" t="str">
            <v>14/01/2015</v>
          </cell>
          <cell r="B11">
            <v>5.3399999999999996E-2</v>
          </cell>
        </row>
        <row r="12">
          <cell r="A12" t="str">
            <v>15/01/2015</v>
          </cell>
          <cell r="B12">
            <v>5.6600000000000004E-2</v>
          </cell>
        </row>
        <row r="13">
          <cell r="A13" t="str">
            <v>16/01/2015</v>
          </cell>
          <cell r="B13">
            <v>5.5999999999999994E-2</v>
          </cell>
        </row>
        <row r="14">
          <cell r="A14" t="str">
            <v>19/01/2015</v>
          </cell>
          <cell r="B14">
            <v>5.5500000000000001E-2</v>
          </cell>
        </row>
        <row r="15">
          <cell r="A15" t="str">
            <v>20/01/2015</v>
          </cell>
          <cell r="B15">
            <v>5.6100000000000004E-2</v>
          </cell>
        </row>
        <row r="16">
          <cell r="A16" t="str">
            <v>21/01/2015</v>
          </cell>
          <cell r="B16">
            <v>5.5099999999999996E-2</v>
          </cell>
        </row>
        <row r="17">
          <cell r="A17" t="str">
            <v>22/01/2015</v>
          </cell>
          <cell r="B17">
            <v>5.5399999999999998E-2</v>
          </cell>
        </row>
        <row r="18">
          <cell r="A18" t="str">
            <v>23/01/2015</v>
          </cell>
          <cell r="B18">
            <v>5.6600000000000004E-2</v>
          </cell>
        </row>
        <row r="19">
          <cell r="A19" t="str">
            <v>26/01/2015</v>
          </cell>
          <cell r="B19">
            <v>5.67E-2</v>
          </cell>
        </row>
        <row r="20">
          <cell r="A20" t="str">
            <v>27/01/2015</v>
          </cell>
          <cell r="B20">
            <v>5.7500000000000002E-2</v>
          </cell>
        </row>
        <row r="21">
          <cell r="A21" t="str">
            <v>28/01/2015</v>
          </cell>
          <cell r="B21">
            <v>5.7599999999999998E-2</v>
          </cell>
        </row>
        <row r="22">
          <cell r="A22" t="str">
            <v>29/01/2015</v>
          </cell>
          <cell r="B22">
            <v>5.79E-2</v>
          </cell>
        </row>
        <row r="23">
          <cell r="A23" t="str">
            <v>30/01/2015</v>
          </cell>
          <cell r="B23">
            <v>5.7099999999999998E-2</v>
          </cell>
        </row>
        <row r="24">
          <cell r="A24" t="str">
            <v>02/02/2015</v>
          </cell>
          <cell r="B24">
            <v>5.74E-2</v>
          </cell>
        </row>
        <row r="25">
          <cell r="A25" t="str">
            <v>03/02/2015</v>
          </cell>
          <cell r="B25">
            <v>5.7800000000000004E-2</v>
          </cell>
        </row>
        <row r="26">
          <cell r="A26" t="str">
            <v>04/02/2015</v>
          </cell>
          <cell r="B26">
            <v>5.7200000000000001E-2</v>
          </cell>
        </row>
        <row r="27">
          <cell r="A27" t="str">
            <v>05/02/2015</v>
          </cell>
          <cell r="B27">
            <v>5.7300000000000004E-2</v>
          </cell>
        </row>
        <row r="28">
          <cell r="A28" t="str">
            <v>06/02/2015</v>
          </cell>
          <cell r="B28">
            <v>5.7099999999999998E-2</v>
          </cell>
        </row>
        <row r="29">
          <cell r="A29" t="str">
            <v>09/02/2015</v>
          </cell>
          <cell r="B29">
            <v>5.6600000000000004E-2</v>
          </cell>
        </row>
        <row r="30">
          <cell r="A30" t="str">
            <v>10/02/2015</v>
          </cell>
          <cell r="B30">
            <v>5.7500000000000002E-2</v>
          </cell>
        </row>
        <row r="31">
          <cell r="A31" t="str">
            <v>11/02/2015</v>
          </cell>
          <cell r="B31">
            <v>5.9400000000000001E-2</v>
          </cell>
        </row>
        <row r="32">
          <cell r="A32" t="str">
            <v>12/02/2015</v>
          </cell>
          <cell r="B32">
            <v>6.1600000000000002E-2</v>
          </cell>
        </row>
        <row r="33">
          <cell r="A33" t="str">
            <v>13/02/2015</v>
          </cell>
          <cell r="B33">
            <v>6.0700000000000004E-2</v>
          </cell>
        </row>
        <row r="34">
          <cell r="A34" t="str">
            <v>18/02/2015</v>
          </cell>
          <cell r="B34">
            <v>6.0700000000000004E-2</v>
          </cell>
        </row>
        <row r="35">
          <cell r="A35" t="str">
            <v>19/02/2015</v>
          </cell>
          <cell r="B35">
            <v>6.08E-2</v>
          </cell>
        </row>
        <row r="36">
          <cell r="A36" t="str">
            <v>20/02/2015</v>
          </cell>
          <cell r="B36">
            <v>6.08E-2</v>
          </cell>
        </row>
        <row r="37">
          <cell r="A37" t="str">
            <v>23/02/2015</v>
          </cell>
          <cell r="B37">
            <v>6.1399999999999996E-2</v>
          </cell>
        </row>
        <row r="38">
          <cell r="A38" t="str">
            <v>24/02/2015</v>
          </cell>
          <cell r="B38">
            <v>6.13E-2</v>
          </cell>
        </row>
        <row r="39">
          <cell r="A39" t="str">
            <v>25/02/2015</v>
          </cell>
          <cell r="B39">
            <v>6.08E-2</v>
          </cell>
        </row>
        <row r="40">
          <cell r="A40" t="str">
            <v>26/02/2015</v>
          </cell>
          <cell r="B40">
            <v>6.0700000000000004E-2</v>
          </cell>
        </row>
        <row r="41">
          <cell r="A41" t="str">
            <v>27/02/2015</v>
          </cell>
          <cell r="B41">
            <v>6.0700000000000004E-2</v>
          </cell>
        </row>
        <row r="42">
          <cell r="A42" t="str">
            <v>02/03/2015</v>
          </cell>
          <cell r="B42">
            <v>5.8499999999999996E-2</v>
          </cell>
        </row>
        <row r="43">
          <cell r="A43" t="str">
            <v>03/03/2015</v>
          </cell>
          <cell r="B43">
            <v>5.8799999999999998E-2</v>
          </cell>
        </row>
        <row r="44">
          <cell r="A44" t="str">
            <v>04/03/2015</v>
          </cell>
          <cell r="B44">
            <v>5.9400000000000001E-2</v>
          </cell>
        </row>
        <row r="45">
          <cell r="A45" t="str">
            <v>05/03/2015</v>
          </cell>
          <cell r="B45">
            <v>5.9299999999999999E-2</v>
          </cell>
        </row>
        <row r="46">
          <cell r="A46" t="str">
            <v>06/03/2015</v>
          </cell>
          <cell r="B46">
            <v>5.9900000000000002E-2</v>
          </cell>
        </row>
        <row r="47">
          <cell r="A47" t="str">
            <v>09/03/2015</v>
          </cell>
          <cell r="B47">
            <v>6.1900000000000004E-2</v>
          </cell>
        </row>
        <row r="48">
          <cell r="A48" t="str">
            <v>10/03/2015</v>
          </cell>
          <cell r="B48">
            <v>6.2100000000000002E-2</v>
          </cell>
        </row>
        <row r="49">
          <cell r="A49" t="str">
            <v>11/03/2015</v>
          </cell>
          <cell r="B49">
            <v>6.1600000000000002E-2</v>
          </cell>
        </row>
        <row r="50">
          <cell r="A50" t="str">
            <v>12/03/2015</v>
          </cell>
          <cell r="B50">
            <v>6.0899999999999996E-2</v>
          </cell>
        </row>
        <row r="51">
          <cell r="A51" t="str">
            <v>13/03/2015</v>
          </cell>
          <cell r="B51">
            <v>6.25E-2</v>
          </cell>
        </row>
        <row r="52">
          <cell r="A52" t="str">
            <v>16/03/2015</v>
          </cell>
          <cell r="B52">
            <v>6.13E-2</v>
          </cell>
        </row>
        <row r="53">
          <cell r="A53" t="str">
            <v>17/03/2015</v>
          </cell>
          <cell r="B53">
            <v>6.1500000000000006E-2</v>
          </cell>
        </row>
        <row r="54">
          <cell r="A54" t="str">
            <v>18/03/2015</v>
          </cell>
          <cell r="B54">
            <v>6.0999999999999999E-2</v>
          </cell>
        </row>
        <row r="55">
          <cell r="A55" t="str">
            <v>19/03/2015</v>
          </cell>
          <cell r="B55">
            <v>6.1100000000000002E-2</v>
          </cell>
        </row>
        <row r="56">
          <cell r="A56" t="str">
            <v>20/03/2015</v>
          </cell>
          <cell r="B56">
            <v>6.2E-2</v>
          </cell>
        </row>
        <row r="57">
          <cell r="A57" t="str">
            <v>23/03/2015</v>
          </cell>
          <cell r="B57">
            <v>6.1699999999999998E-2</v>
          </cell>
        </row>
        <row r="58">
          <cell r="A58" t="str">
            <v>24/03/2015</v>
          </cell>
          <cell r="B58">
            <v>6.1699999999999998E-2</v>
          </cell>
        </row>
        <row r="59">
          <cell r="A59" t="str">
            <v>25/03/2015</v>
          </cell>
          <cell r="B59">
            <v>6.1900000000000004E-2</v>
          </cell>
        </row>
        <row r="60">
          <cell r="A60" t="str">
            <v>26/03/2015</v>
          </cell>
          <cell r="B60">
            <v>6.2199999999999998E-2</v>
          </cell>
        </row>
        <row r="61">
          <cell r="A61" t="str">
            <v>27/03/2015</v>
          </cell>
          <cell r="B61">
            <v>6.2600000000000003E-2</v>
          </cell>
        </row>
        <row r="62">
          <cell r="A62" t="str">
            <v>30/03/2015</v>
          </cell>
          <cell r="B62">
            <v>6.3200000000000006E-2</v>
          </cell>
        </row>
        <row r="63">
          <cell r="A63" t="str">
            <v>31/03/2015</v>
          </cell>
          <cell r="B63">
            <v>6.3500000000000001E-2</v>
          </cell>
        </row>
        <row r="64">
          <cell r="A64" t="str">
            <v>01/04/2015</v>
          </cell>
          <cell r="B64">
            <v>6.3700000000000007E-2</v>
          </cell>
        </row>
        <row r="65">
          <cell r="A65" t="str">
            <v>02/04/2015</v>
          </cell>
          <cell r="B65">
            <v>6.2699999999999992E-2</v>
          </cell>
        </row>
        <row r="66">
          <cell r="A66" t="str">
            <v>06/04/2015</v>
          </cell>
          <cell r="B66">
            <v>6.2899999999999998E-2</v>
          </cell>
        </row>
        <row r="67">
          <cell r="A67" t="str">
            <v>07/04/2015</v>
          </cell>
          <cell r="B67">
            <v>6.3200000000000006E-2</v>
          </cell>
        </row>
        <row r="68">
          <cell r="A68" t="str">
            <v>08/04/2015</v>
          </cell>
          <cell r="B68">
            <v>6.3600000000000004E-2</v>
          </cell>
        </row>
        <row r="69">
          <cell r="A69" t="str">
            <v>09/04/2015</v>
          </cell>
          <cell r="B69">
            <v>6.3E-2</v>
          </cell>
        </row>
        <row r="70">
          <cell r="A70" t="str">
            <v>10/04/2015</v>
          </cell>
          <cell r="B70">
            <v>6.3899999999999998E-2</v>
          </cell>
        </row>
        <row r="71">
          <cell r="A71" t="str">
            <v>13/04/2015</v>
          </cell>
          <cell r="B71">
            <v>6.3600000000000004E-2</v>
          </cell>
        </row>
        <row r="72">
          <cell r="A72" t="str">
            <v>14/04/2015</v>
          </cell>
          <cell r="B72">
            <v>6.3899999999999998E-2</v>
          </cell>
        </row>
        <row r="73">
          <cell r="A73" t="str">
            <v>15/04/2015</v>
          </cell>
          <cell r="B73">
            <v>6.3799999999999996E-2</v>
          </cell>
        </row>
        <row r="74">
          <cell r="A74" t="str">
            <v>16/04/2015</v>
          </cell>
          <cell r="B74">
            <v>6.3600000000000004E-2</v>
          </cell>
        </row>
        <row r="75">
          <cell r="A75" t="str">
            <v>17/04/2015</v>
          </cell>
          <cell r="B75">
            <v>6.4000000000000001E-2</v>
          </cell>
        </row>
        <row r="76">
          <cell r="A76" t="str">
            <v>20/04/2015</v>
          </cell>
          <cell r="B76">
            <v>6.4299999999999996E-2</v>
          </cell>
        </row>
        <row r="77">
          <cell r="A77" t="str">
            <v>22/04/2015</v>
          </cell>
          <cell r="B77">
            <v>6.7000000000000004E-2</v>
          </cell>
        </row>
        <row r="78">
          <cell r="A78" t="str">
            <v>23/04/2015</v>
          </cell>
          <cell r="B78">
            <v>6.7799999999999999E-2</v>
          </cell>
        </row>
        <row r="79">
          <cell r="A79" t="str">
            <v>24/04/2015</v>
          </cell>
          <cell r="B79">
            <v>6.8499999999999991E-2</v>
          </cell>
        </row>
        <row r="80">
          <cell r="A80" t="str">
            <v>27/04/2015</v>
          </cell>
          <cell r="B80">
            <v>6.8699999999999997E-2</v>
          </cell>
        </row>
        <row r="81">
          <cell r="A81" t="str">
            <v>28/04/2015</v>
          </cell>
          <cell r="B81">
            <v>6.7900000000000002E-2</v>
          </cell>
        </row>
        <row r="82">
          <cell r="A82" t="str">
            <v>29/04/2015</v>
          </cell>
          <cell r="B82">
            <v>6.8499999999999991E-2</v>
          </cell>
        </row>
        <row r="83">
          <cell r="A83" t="str">
            <v>30/04/2015</v>
          </cell>
          <cell r="B83">
            <v>6.8099999999999994E-2</v>
          </cell>
        </row>
        <row r="84">
          <cell r="A84" t="str">
            <v>04/05/2015</v>
          </cell>
          <cell r="B84">
            <v>7.0000000000000007E-2</v>
          </cell>
        </row>
        <row r="85">
          <cell r="A85" t="str">
            <v>05/05/2015</v>
          </cell>
          <cell r="B85">
            <v>7.0099999999999996E-2</v>
          </cell>
        </row>
        <row r="86">
          <cell r="A86" t="str">
            <v>06/05/2015</v>
          </cell>
          <cell r="B86">
            <v>6.9400000000000003E-2</v>
          </cell>
        </row>
        <row r="87">
          <cell r="A87" t="str">
            <v>07/05/2015</v>
          </cell>
          <cell r="B87">
            <v>6.9099999999999995E-2</v>
          </cell>
        </row>
        <row r="88">
          <cell r="A88" t="str">
            <v>08/05/2015</v>
          </cell>
          <cell r="B88">
            <v>6.9599999999999995E-2</v>
          </cell>
        </row>
        <row r="89">
          <cell r="A89" t="str">
            <v>11/05/2015</v>
          </cell>
          <cell r="B89">
            <v>6.88E-2</v>
          </cell>
        </row>
        <row r="90">
          <cell r="A90" t="str">
            <v>12/05/2015</v>
          </cell>
          <cell r="B90">
            <v>6.9099999999999995E-2</v>
          </cell>
        </row>
        <row r="91">
          <cell r="A91" t="str">
            <v>13/05/2015</v>
          </cell>
          <cell r="B91">
            <v>6.9400000000000003E-2</v>
          </cell>
        </row>
        <row r="92">
          <cell r="A92" t="str">
            <v>14/05/2015</v>
          </cell>
          <cell r="B92">
            <v>6.93E-2</v>
          </cell>
        </row>
        <row r="93">
          <cell r="A93" t="str">
            <v>15/05/2015</v>
          </cell>
          <cell r="B93">
            <v>6.7500000000000004E-2</v>
          </cell>
        </row>
        <row r="94">
          <cell r="A94" t="str">
            <v>18/05/2015</v>
          </cell>
          <cell r="B94">
            <v>6.6199999999999995E-2</v>
          </cell>
        </row>
        <row r="95">
          <cell r="A95" t="str">
            <v>19/05/2015</v>
          </cell>
          <cell r="B95">
            <v>6.7400000000000002E-2</v>
          </cell>
        </row>
        <row r="96">
          <cell r="A96" t="str">
            <v>20/05/2015</v>
          </cell>
          <cell r="B96">
            <v>6.8099999999999994E-2</v>
          </cell>
        </row>
        <row r="97">
          <cell r="A97" t="str">
            <v>21/05/2015</v>
          </cell>
          <cell r="B97">
            <v>6.6900000000000001E-2</v>
          </cell>
        </row>
        <row r="98">
          <cell r="A98" t="str">
            <v>22/05/2015</v>
          </cell>
          <cell r="B98">
            <v>6.6699999999999995E-2</v>
          </cell>
        </row>
        <row r="99">
          <cell r="A99" t="str">
            <v>25/05/2015</v>
          </cell>
          <cell r="B99">
            <v>6.6400000000000001E-2</v>
          </cell>
        </row>
        <row r="100">
          <cell r="A100" t="str">
            <v>26/05/2015</v>
          </cell>
          <cell r="B100">
            <v>6.6600000000000006E-2</v>
          </cell>
        </row>
        <row r="101">
          <cell r="A101" t="str">
            <v>27/05/2015</v>
          </cell>
          <cell r="B101">
            <v>6.6000000000000003E-2</v>
          </cell>
        </row>
        <row r="102">
          <cell r="A102" t="str">
            <v>28/05/2015</v>
          </cell>
          <cell r="B102">
            <v>6.6199999999999995E-2</v>
          </cell>
        </row>
        <row r="103">
          <cell r="A103" t="str">
            <v>29/05/2015</v>
          </cell>
          <cell r="B103">
            <v>6.5700000000000008E-2</v>
          </cell>
        </row>
        <row r="104">
          <cell r="A104" t="str">
            <v>01/06/2015</v>
          </cell>
          <cell r="B104">
            <v>6.59E-2</v>
          </cell>
        </row>
        <row r="105">
          <cell r="A105" t="str">
            <v>02/06/2015</v>
          </cell>
          <cell r="B105">
            <v>6.6500000000000004E-2</v>
          </cell>
        </row>
        <row r="106">
          <cell r="A106" t="str">
            <v>03/06/2015</v>
          </cell>
          <cell r="B106">
            <v>6.7099999999999993E-2</v>
          </cell>
        </row>
        <row r="107">
          <cell r="A107" t="str">
            <v>05/06/2015</v>
          </cell>
          <cell r="B107">
            <v>6.7500000000000004E-2</v>
          </cell>
        </row>
        <row r="108">
          <cell r="A108" t="str">
            <v>08/06/2015</v>
          </cell>
          <cell r="B108">
            <v>6.8000000000000005E-2</v>
          </cell>
        </row>
        <row r="109">
          <cell r="A109" t="str">
            <v>09/06/2015</v>
          </cell>
          <cell r="B109">
            <v>6.7099999999999993E-2</v>
          </cell>
        </row>
        <row r="110">
          <cell r="A110" t="str">
            <v>10/06/2015</v>
          </cell>
          <cell r="B110">
            <v>6.7099999999999993E-2</v>
          </cell>
        </row>
        <row r="111">
          <cell r="A111" t="str">
            <v>11/06/2015</v>
          </cell>
          <cell r="B111">
            <v>6.7799999999999999E-2</v>
          </cell>
        </row>
        <row r="112">
          <cell r="A112" t="str">
            <v>12/06/2015</v>
          </cell>
          <cell r="B112">
            <v>6.8099999999999994E-2</v>
          </cell>
        </row>
        <row r="113">
          <cell r="A113" t="str">
            <v>15/06/2015</v>
          </cell>
          <cell r="B113">
            <v>6.7900000000000002E-2</v>
          </cell>
        </row>
        <row r="114">
          <cell r="A114" t="str">
            <v>16/06/2015</v>
          </cell>
          <cell r="B114">
            <v>6.8600000000000008E-2</v>
          </cell>
        </row>
        <row r="115">
          <cell r="A115" t="str">
            <v>17/06/2015</v>
          </cell>
          <cell r="B115">
            <v>6.8199999999999997E-2</v>
          </cell>
        </row>
        <row r="116">
          <cell r="A116" t="str">
            <v>18/06/2015</v>
          </cell>
          <cell r="B116">
            <v>6.8000000000000005E-2</v>
          </cell>
        </row>
        <row r="117">
          <cell r="A117" t="str">
            <v>19/06/2015</v>
          </cell>
          <cell r="B117">
            <v>6.8000000000000005E-2</v>
          </cell>
        </row>
        <row r="118">
          <cell r="A118" t="str">
            <v>22/06/2015</v>
          </cell>
          <cell r="B118">
            <v>6.7199999999999996E-2</v>
          </cell>
        </row>
        <row r="119">
          <cell r="A119" t="str">
            <v>23/06/2015</v>
          </cell>
          <cell r="B119">
            <v>6.6799999999999998E-2</v>
          </cell>
        </row>
        <row r="120">
          <cell r="A120" t="str">
            <v>24/06/2015</v>
          </cell>
          <cell r="B120">
            <v>6.6299999999999998E-2</v>
          </cell>
        </row>
        <row r="121">
          <cell r="A121" t="str">
            <v>25/06/2015</v>
          </cell>
          <cell r="B121">
            <v>6.6799999999999998E-2</v>
          </cell>
        </row>
        <row r="122">
          <cell r="A122" t="str">
            <v>26/06/2015</v>
          </cell>
          <cell r="B122">
            <v>6.7599999999999993E-2</v>
          </cell>
        </row>
        <row r="123">
          <cell r="A123" t="str">
            <v>29/06/2015</v>
          </cell>
          <cell r="B123">
            <v>6.7900000000000002E-2</v>
          </cell>
        </row>
        <row r="124">
          <cell r="A124" t="str">
            <v>30/06/2015</v>
          </cell>
          <cell r="B124">
            <v>6.8499999999999991E-2</v>
          </cell>
        </row>
        <row r="125">
          <cell r="A125" t="str">
            <v>01/07/2015</v>
          </cell>
          <cell r="B125">
            <v>6.8900000000000003E-2</v>
          </cell>
        </row>
        <row r="126">
          <cell r="A126" t="str">
            <v>02/07/2015</v>
          </cell>
          <cell r="B126">
            <v>6.9699999999999998E-2</v>
          </cell>
        </row>
        <row r="127">
          <cell r="A127" t="str">
            <v>03/07/2015</v>
          </cell>
          <cell r="B127">
            <v>6.88E-2</v>
          </cell>
        </row>
        <row r="128">
          <cell r="A128" t="str">
            <v>06/07/2015</v>
          </cell>
          <cell r="B128">
            <v>6.8099999999999994E-2</v>
          </cell>
        </row>
        <row r="129">
          <cell r="A129" t="str">
            <v>07/07/2015</v>
          </cell>
          <cell r="B129">
            <v>6.83E-2</v>
          </cell>
        </row>
        <row r="130">
          <cell r="A130" t="str">
            <v>08/07/2015</v>
          </cell>
          <cell r="B130">
            <v>6.8099999999999994E-2</v>
          </cell>
        </row>
        <row r="131">
          <cell r="A131" t="str">
            <v>09/07/2015</v>
          </cell>
          <cell r="B131">
            <v>6.7699999999999996E-2</v>
          </cell>
        </row>
        <row r="132">
          <cell r="A132" t="str">
            <v>10/07/2015</v>
          </cell>
          <cell r="B132">
            <v>6.7699999999999996E-2</v>
          </cell>
        </row>
        <row r="133">
          <cell r="A133" t="str">
            <v>13/07/2015</v>
          </cell>
          <cell r="B133">
            <v>6.7199999999999996E-2</v>
          </cell>
        </row>
        <row r="134">
          <cell r="A134" t="str">
            <v>14/07/2015</v>
          </cell>
          <cell r="B134">
            <v>6.7199999999999996E-2</v>
          </cell>
        </row>
        <row r="135">
          <cell r="A135" t="str">
            <v>15/07/2015</v>
          </cell>
          <cell r="B135">
            <v>6.7199999999999996E-2</v>
          </cell>
        </row>
        <row r="136">
          <cell r="A136" t="str">
            <v>16/07/2015</v>
          </cell>
          <cell r="B136">
            <v>6.7099999999999993E-2</v>
          </cell>
        </row>
        <row r="137">
          <cell r="A137" t="str">
            <v>17/07/2015</v>
          </cell>
          <cell r="B137">
            <v>6.6600000000000006E-2</v>
          </cell>
        </row>
        <row r="138">
          <cell r="A138" t="str">
            <v>20/07/2015</v>
          </cell>
          <cell r="B138">
            <v>6.6500000000000004E-2</v>
          </cell>
        </row>
        <row r="139">
          <cell r="A139" t="str">
            <v>21/07/2015</v>
          </cell>
          <cell r="B139">
            <v>6.5500000000000003E-2</v>
          </cell>
        </row>
        <row r="140">
          <cell r="A140" t="str">
            <v>22/07/2015</v>
          </cell>
          <cell r="B140">
            <v>6.5099999999999991E-2</v>
          </cell>
        </row>
        <row r="141">
          <cell r="A141" t="str">
            <v>23/07/2015</v>
          </cell>
          <cell r="B141">
            <v>6.6799999999999998E-2</v>
          </cell>
        </row>
        <row r="142">
          <cell r="A142" t="str">
            <v>24/07/2015</v>
          </cell>
          <cell r="B142">
            <v>6.9099999999999995E-2</v>
          </cell>
        </row>
        <row r="143">
          <cell r="A143" t="str">
            <v>27/07/2015</v>
          </cell>
          <cell r="B143">
            <v>6.9900000000000004E-2</v>
          </cell>
        </row>
        <row r="144">
          <cell r="A144" t="str">
            <v>28/07/2015</v>
          </cell>
          <cell r="B144">
            <v>7.0300000000000001E-2</v>
          </cell>
        </row>
        <row r="145">
          <cell r="A145" t="str">
            <v>29/07/2015</v>
          </cell>
          <cell r="B145">
            <v>7.0300000000000001E-2</v>
          </cell>
        </row>
        <row r="146">
          <cell r="A146" t="str">
            <v>30/07/2015</v>
          </cell>
          <cell r="B146">
            <v>6.7500000000000004E-2</v>
          </cell>
        </row>
        <row r="147">
          <cell r="A147" t="str">
            <v>31/07/2015</v>
          </cell>
          <cell r="B147">
            <v>6.7500000000000004E-2</v>
          </cell>
        </row>
        <row r="148">
          <cell r="A148" t="str">
            <v>03/08/2015</v>
          </cell>
          <cell r="B148">
            <v>6.6799999999999998E-2</v>
          </cell>
        </row>
        <row r="149">
          <cell r="A149" t="str">
            <v>04/08/2015</v>
          </cell>
          <cell r="B149">
            <v>6.7699999999999996E-2</v>
          </cell>
        </row>
        <row r="150">
          <cell r="A150" t="str">
            <v>05/08/2015</v>
          </cell>
          <cell r="B150">
            <v>6.7799999999999999E-2</v>
          </cell>
        </row>
        <row r="151">
          <cell r="A151" t="str">
            <v>06/08/2015</v>
          </cell>
          <cell r="B151">
            <v>6.8600000000000008E-2</v>
          </cell>
        </row>
        <row r="152">
          <cell r="A152" t="str">
            <v>07/08/2015</v>
          </cell>
          <cell r="B152">
            <v>7.1300000000000002E-2</v>
          </cell>
        </row>
        <row r="153">
          <cell r="A153" t="str">
            <v>10/08/2015</v>
          </cell>
          <cell r="B153">
            <v>7.2400000000000006E-2</v>
          </cell>
        </row>
        <row r="154">
          <cell r="A154" t="str">
            <v>11/08/2015</v>
          </cell>
          <cell r="B154">
            <v>7.1800000000000003E-2</v>
          </cell>
        </row>
        <row r="155">
          <cell r="A155" t="str">
            <v>12/08/2015</v>
          </cell>
          <cell r="B155">
            <v>7.1500000000000008E-2</v>
          </cell>
        </row>
        <row r="156">
          <cell r="A156" t="str">
            <v>13/08/2015</v>
          </cell>
          <cell r="B156">
            <v>7.0499999999999993E-2</v>
          </cell>
        </row>
        <row r="157">
          <cell r="A157" t="str">
            <v>14/08/2015</v>
          </cell>
          <cell r="B157">
            <v>7.1300000000000002E-2</v>
          </cell>
        </row>
        <row r="158">
          <cell r="A158" t="str">
            <v>17/08/2015</v>
          </cell>
          <cell r="B158">
            <v>7.1599999999999997E-2</v>
          </cell>
        </row>
        <row r="159">
          <cell r="A159" t="str">
            <v>18/08/2015</v>
          </cell>
          <cell r="B159">
            <v>7.2300000000000003E-2</v>
          </cell>
        </row>
        <row r="160">
          <cell r="A160" t="str">
            <v>19/08/2015</v>
          </cell>
          <cell r="B160">
            <v>7.2000000000000008E-2</v>
          </cell>
        </row>
        <row r="161">
          <cell r="A161" t="str">
            <v>20/08/2015</v>
          </cell>
          <cell r="B161">
            <v>7.1199999999999999E-2</v>
          </cell>
        </row>
        <row r="162">
          <cell r="A162" t="str">
            <v>21/08/2015</v>
          </cell>
          <cell r="B162">
            <v>7.0099999999999996E-2</v>
          </cell>
        </row>
        <row r="163">
          <cell r="A163" t="str">
            <v>24/08/2015</v>
          </cell>
          <cell r="B163">
            <v>7.2900000000000006E-2</v>
          </cell>
        </row>
        <row r="164">
          <cell r="A164" t="str">
            <v>25/08/2015</v>
          </cell>
          <cell r="B164">
            <v>7.22E-2</v>
          </cell>
        </row>
        <row r="165">
          <cell r="A165" t="str">
            <v>26/08/2015</v>
          </cell>
          <cell r="B165">
            <v>7.2000000000000008E-2</v>
          </cell>
        </row>
        <row r="166">
          <cell r="A166" t="str">
            <v>27/08/2015</v>
          </cell>
          <cell r="B166">
            <v>7.1399999999999991E-2</v>
          </cell>
        </row>
        <row r="167">
          <cell r="A167" t="str">
            <v>28/08/2015</v>
          </cell>
          <cell r="B167">
            <v>7.1399999999999991E-2</v>
          </cell>
        </row>
        <row r="168">
          <cell r="A168" t="str">
            <v>31/08/2015</v>
          </cell>
          <cell r="B168">
            <v>7.3499999999999996E-2</v>
          </cell>
        </row>
        <row r="169">
          <cell r="A169" t="str">
            <v>01/09/2015</v>
          </cell>
          <cell r="B169">
            <v>7.3099999999999998E-2</v>
          </cell>
        </row>
        <row r="170">
          <cell r="A170" t="str">
            <v>02/09/2015</v>
          </cell>
          <cell r="B170">
            <v>7.4099999999999999E-2</v>
          </cell>
        </row>
        <row r="171">
          <cell r="A171" t="str">
            <v>03/09/2015</v>
          </cell>
          <cell r="B171">
            <v>7.5399999999999995E-2</v>
          </cell>
        </row>
        <row r="172">
          <cell r="A172" t="str">
            <v>04/09/2015</v>
          </cell>
          <cell r="B172">
            <v>7.4099999999999999E-2</v>
          </cell>
        </row>
        <row r="173">
          <cell r="A173" t="str">
            <v>08/09/2015</v>
          </cell>
          <cell r="B173">
            <v>7.3700000000000002E-2</v>
          </cell>
        </row>
        <row r="174">
          <cell r="A174" t="str">
            <v>09/09/2015</v>
          </cell>
          <cell r="B174">
            <v>7.2999999999999995E-2</v>
          </cell>
        </row>
        <row r="175">
          <cell r="A175" t="str">
            <v>10/09/2015</v>
          </cell>
          <cell r="B175">
            <v>7.3499999999999996E-2</v>
          </cell>
        </row>
        <row r="176">
          <cell r="A176" t="str">
            <v>11/09/2015</v>
          </cell>
          <cell r="B176">
            <v>7.2900000000000006E-2</v>
          </cell>
        </row>
        <row r="177">
          <cell r="A177" t="str">
            <v>14/09/2015</v>
          </cell>
          <cell r="B177">
            <v>7.1900000000000006E-2</v>
          </cell>
        </row>
        <row r="178">
          <cell r="A178" t="str">
            <v>15/09/2015</v>
          </cell>
          <cell r="B178">
            <v>7.1800000000000003E-2</v>
          </cell>
        </row>
        <row r="179">
          <cell r="A179" t="str">
            <v>16/09/2015</v>
          </cell>
          <cell r="B179">
            <v>7.0699999999999999E-2</v>
          </cell>
        </row>
        <row r="180">
          <cell r="A180" t="str">
            <v>17/09/2015</v>
          </cell>
          <cell r="B180">
            <v>7.1199999999999999E-2</v>
          </cell>
        </row>
        <row r="181">
          <cell r="A181" t="str">
            <v>18/09/2015</v>
          </cell>
          <cell r="B181">
            <v>7.0400000000000004E-2</v>
          </cell>
        </row>
        <row r="182">
          <cell r="A182" t="str">
            <v>21/09/2015</v>
          </cell>
          <cell r="B182">
            <v>7.2599999999999998E-2</v>
          </cell>
        </row>
        <row r="183">
          <cell r="A183" t="str">
            <v>22/09/2015</v>
          </cell>
          <cell r="B183">
            <v>7.4200000000000002E-2</v>
          </cell>
        </row>
        <row r="184">
          <cell r="A184" t="str">
            <v>23/09/2015</v>
          </cell>
          <cell r="B184">
            <v>7.3800000000000004E-2</v>
          </cell>
        </row>
        <row r="185">
          <cell r="A185" t="str">
            <v>24/09/2015</v>
          </cell>
          <cell r="B185">
            <v>7.6399999999999996E-2</v>
          </cell>
        </row>
        <row r="186">
          <cell r="A186" t="str">
            <v>25/09/2015</v>
          </cell>
          <cell r="B186">
            <v>7.0900000000000005E-2</v>
          </cell>
        </row>
        <row r="187">
          <cell r="A187" t="str">
            <v>28/09/2015</v>
          </cell>
          <cell r="B187">
            <v>7.2000000000000008E-2</v>
          </cell>
        </row>
        <row r="188">
          <cell r="A188" t="str">
            <v>29/09/2015</v>
          </cell>
          <cell r="B188">
            <v>7.6399999999999996E-2</v>
          </cell>
        </row>
        <row r="189">
          <cell r="A189" t="str">
            <v>30/09/2015</v>
          </cell>
          <cell r="B189">
            <v>7.1599999999999997E-2</v>
          </cell>
        </row>
        <row r="190">
          <cell r="A190" t="str">
            <v>01/10/2015</v>
          </cell>
          <cell r="B190">
            <v>7.2099999999999997E-2</v>
          </cell>
        </row>
        <row r="191">
          <cell r="A191" t="str">
            <v>02/10/2015</v>
          </cell>
          <cell r="B191">
            <v>7.1500000000000008E-2</v>
          </cell>
        </row>
        <row r="192">
          <cell r="A192" t="str">
            <v>05/10/2015</v>
          </cell>
          <cell r="B192">
            <v>6.8400000000000002E-2</v>
          </cell>
        </row>
        <row r="193">
          <cell r="A193" t="str">
            <v>06/10/2015</v>
          </cell>
          <cell r="B193">
            <v>6.8199999999999997E-2</v>
          </cell>
        </row>
        <row r="194">
          <cell r="A194" t="str">
            <v>07/10/2015</v>
          </cell>
          <cell r="B194">
            <v>6.7699999999999996E-2</v>
          </cell>
        </row>
        <row r="195">
          <cell r="A195" t="str">
            <v>08/10/2015</v>
          </cell>
          <cell r="B195">
            <v>6.8699999999999997E-2</v>
          </cell>
        </row>
        <row r="196">
          <cell r="A196" t="str">
            <v>09/10/2015</v>
          </cell>
          <cell r="B196">
            <v>6.7099999999999993E-2</v>
          </cell>
        </row>
        <row r="197">
          <cell r="A197" t="str">
            <v>13/10/2015</v>
          </cell>
          <cell r="B197">
            <v>6.7500000000000004E-2</v>
          </cell>
        </row>
        <row r="198">
          <cell r="A198" t="str">
            <v>14/10/2015</v>
          </cell>
          <cell r="B198">
            <v>6.83E-2</v>
          </cell>
        </row>
        <row r="199">
          <cell r="A199" t="str">
            <v>15/10/2015</v>
          </cell>
          <cell r="B199">
            <v>6.7299999999999999E-2</v>
          </cell>
        </row>
        <row r="200">
          <cell r="A200" t="str">
            <v>16/10/2015</v>
          </cell>
          <cell r="B200">
            <v>6.6699999999999995E-2</v>
          </cell>
        </row>
        <row r="201">
          <cell r="A201" t="str">
            <v>19/10/2015</v>
          </cell>
          <cell r="B201">
            <v>6.7500000000000004E-2</v>
          </cell>
        </row>
        <row r="202">
          <cell r="A202" t="str">
            <v>20/10/2015</v>
          </cell>
          <cell r="B202">
            <v>6.7199999999999996E-2</v>
          </cell>
        </row>
        <row r="203">
          <cell r="A203" t="str">
            <v>21/10/2015</v>
          </cell>
          <cell r="B203">
            <v>6.6799999999999998E-2</v>
          </cell>
        </row>
        <row r="204">
          <cell r="A204" t="str">
            <v>22/10/2015</v>
          </cell>
          <cell r="B204">
            <v>6.6799999999999998E-2</v>
          </cell>
        </row>
        <row r="205">
          <cell r="A205" t="str">
            <v>23/10/2015</v>
          </cell>
          <cell r="B205">
            <v>6.4199999999999993E-2</v>
          </cell>
        </row>
        <row r="206">
          <cell r="A206" t="str">
            <v>26/10/2015</v>
          </cell>
          <cell r="B206">
            <v>6.4199999999999993E-2</v>
          </cell>
        </row>
        <row r="207">
          <cell r="A207" t="str">
            <v>27/10/2015</v>
          </cell>
          <cell r="B207">
            <v>6.3399999999999998E-2</v>
          </cell>
        </row>
        <row r="208">
          <cell r="A208" t="str">
            <v>28/10/2015</v>
          </cell>
          <cell r="B208">
            <v>6.2300000000000001E-2</v>
          </cell>
        </row>
        <row r="209">
          <cell r="A209" t="str">
            <v>29/10/2015</v>
          </cell>
          <cell r="B209">
            <v>6.3099999999999989E-2</v>
          </cell>
        </row>
        <row r="210">
          <cell r="A210" t="str">
            <v>30/10/2015</v>
          </cell>
          <cell r="B210">
            <v>6.3200000000000006E-2</v>
          </cell>
        </row>
        <row r="211">
          <cell r="A211" t="str">
            <v>03/11/2015</v>
          </cell>
          <cell r="B211">
            <v>6.3299999999999995E-2</v>
          </cell>
        </row>
        <row r="212">
          <cell r="A212" t="str">
            <v>04/11/2015</v>
          </cell>
          <cell r="B212">
            <v>6.25E-2</v>
          </cell>
        </row>
        <row r="213">
          <cell r="A213" t="str">
            <v>05/11/2015</v>
          </cell>
          <cell r="B213">
            <v>6.2300000000000001E-2</v>
          </cell>
        </row>
        <row r="214">
          <cell r="A214" t="str">
            <v>06/11/2015</v>
          </cell>
          <cell r="B214">
            <v>6.2699999999999992E-2</v>
          </cell>
        </row>
        <row r="215">
          <cell r="A215" t="str">
            <v>09/11/2015</v>
          </cell>
          <cell r="B215">
            <v>6.3299999999999995E-2</v>
          </cell>
        </row>
        <row r="216">
          <cell r="A216" t="str">
            <v>10/11/2015</v>
          </cell>
          <cell r="B216">
            <v>6.2300000000000001E-2</v>
          </cell>
        </row>
        <row r="217">
          <cell r="A217" t="str">
            <v>11/11/2015</v>
          </cell>
          <cell r="B217">
            <v>6.2E-2</v>
          </cell>
        </row>
        <row r="218">
          <cell r="A218" t="str">
            <v>12/11/2015</v>
          </cell>
          <cell r="B218">
            <v>6.13E-2</v>
          </cell>
        </row>
        <row r="219">
          <cell r="A219" t="str">
            <v>13/11/2015</v>
          </cell>
          <cell r="B219">
            <v>6.1600000000000002E-2</v>
          </cell>
        </row>
        <row r="220">
          <cell r="A220" t="str">
            <v>16/11/2015</v>
          </cell>
          <cell r="B220">
            <v>6.2199999999999998E-2</v>
          </cell>
        </row>
        <row r="221">
          <cell r="A221" t="str">
            <v>17/11/2015</v>
          </cell>
          <cell r="B221">
            <v>6.2699999999999992E-2</v>
          </cell>
        </row>
        <row r="222">
          <cell r="A222" t="str">
            <v>18/11/2015</v>
          </cell>
          <cell r="B222">
            <v>6.2300000000000001E-2</v>
          </cell>
        </row>
        <row r="223">
          <cell r="A223" t="str">
            <v>19/11/2015</v>
          </cell>
          <cell r="B223">
            <v>6.1399999999999996E-2</v>
          </cell>
        </row>
        <row r="224">
          <cell r="A224" t="str">
            <v>20/11/2015</v>
          </cell>
          <cell r="B224">
            <v>6.0400000000000002E-2</v>
          </cell>
        </row>
        <row r="225">
          <cell r="A225" t="str">
            <v>23/11/2015</v>
          </cell>
          <cell r="B225">
            <v>6.0400000000000002E-2</v>
          </cell>
        </row>
        <row r="226">
          <cell r="A226" t="str">
            <v>24/11/2015</v>
          </cell>
          <cell r="B226">
            <v>6.0100000000000001E-2</v>
          </cell>
        </row>
        <row r="227">
          <cell r="A227" t="str">
            <v>25/11/2015</v>
          </cell>
          <cell r="B227">
            <v>6.3E-2</v>
          </cell>
        </row>
        <row r="228">
          <cell r="A228" t="str">
            <v>26/11/2015</v>
          </cell>
          <cell r="B228">
            <v>6.6000000000000003E-2</v>
          </cell>
        </row>
        <row r="229">
          <cell r="A229" t="str">
            <v>27/11/2015</v>
          </cell>
          <cell r="B229">
            <v>6.6400000000000001E-2</v>
          </cell>
        </row>
        <row r="230">
          <cell r="A230" t="str">
            <v>30/11/2015</v>
          </cell>
          <cell r="B230">
            <v>6.7799999999999999E-2</v>
          </cell>
        </row>
        <row r="231">
          <cell r="A231" t="str">
            <v>01/12/2015</v>
          </cell>
          <cell r="B231">
            <v>6.7699999999999996E-2</v>
          </cell>
        </row>
        <row r="232">
          <cell r="A232" t="str">
            <v>02/12/2015</v>
          </cell>
          <cell r="B232">
            <v>6.7099999999999993E-2</v>
          </cell>
        </row>
        <row r="233">
          <cell r="A233" t="str">
            <v>03/12/2015</v>
          </cell>
          <cell r="B233">
            <v>6.6199999999999995E-2</v>
          </cell>
        </row>
        <row r="234">
          <cell r="A234" t="str">
            <v>04/12/2015</v>
          </cell>
          <cell r="B234">
            <v>6.6699999999999995E-2</v>
          </cell>
        </row>
        <row r="235">
          <cell r="A235" t="str">
            <v>07/12/2015</v>
          </cell>
          <cell r="B235">
            <v>6.6699999999999995E-2</v>
          </cell>
        </row>
        <row r="236">
          <cell r="A236" t="str">
            <v>08/12/2015</v>
          </cell>
          <cell r="B236">
            <v>6.59E-2</v>
          </cell>
        </row>
        <row r="237">
          <cell r="A237" t="str">
            <v>09/12/2015</v>
          </cell>
          <cell r="B237">
            <v>6.6000000000000003E-2</v>
          </cell>
        </row>
        <row r="238">
          <cell r="A238" t="str">
            <v>10/12/2015</v>
          </cell>
          <cell r="B238">
            <v>6.5799999999999997E-2</v>
          </cell>
        </row>
        <row r="239">
          <cell r="A239" t="str">
            <v>11/12/2015</v>
          </cell>
          <cell r="B239">
            <v>6.7299999999999999E-2</v>
          </cell>
        </row>
        <row r="240">
          <cell r="A240" t="str">
            <v>14/12/2015</v>
          </cell>
          <cell r="B240">
            <v>6.7400000000000002E-2</v>
          </cell>
        </row>
        <row r="241">
          <cell r="A241" t="str">
            <v>15/12/2015</v>
          </cell>
          <cell r="B241">
            <v>6.7699999999999996E-2</v>
          </cell>
        </row>
        <row r="242">
          <cell r="A242" t="str">
            <v>16/12/2015</v>
          </cell>
          <cell r="B242">
            <v>6.8499999999999991E-2</v>
          </cell>
        </row>
        <row r="243">
          <cell r="A243" t="str">
            <v>17/12/2015</v>
          </cell>
          <cell r="B243">
            <v>6.83E-2</v>
          </cell>
        </row>
        <row r="244">
          <cell r="A244" t="str">
            <v>18/12/2015</v>
          </cell>
          <cell r="B244">
            <v>6.7099999999999993E-2</v>
          </cell>
        </row>
        <row r="245">
          <cell r="A245" t="str">
            <v>21/12/2015</v>
          </cell>
          <cell r="B245">
            <v>6.7299999999999999E-2</v>
          </cell>
        </row>
        <row r="246">
          <cell r="A246" t="str">
            <v>22/12/2015</v>
          </cell>
          <cell r="B246">
            <v>6.7599999999999993E-2</v>
          </cell>
        </row>
        <row r="247">
          <cell r="A247" t="str">
            <v>23/12/2015</v>
          </cell>
          <cell r="B247">
            <v>6.7000000000000004E-2</v>
          </cell>
        </row>
        <row r="248">
          <cell r="A248" t="str">
            <v>24/12/2015</v>
          </cell>
          <cell r="B248">
            <v>6.6500000000000004E-2</v>
          </cell>
        </row>
        <row r="249">
          <cell r="A249" t="str">
            <v>28/12/2015</v>
          </cell>
          <cell r="B249">
            <v>6.6500000000000004E-2</v>
          </cell>
        </row>
        <row r="250">
          <cell r="A250" t="str">
            <v>29/12/2015</v>
          </cell>
          <cell r="B250">
            <v>6.6600000000000006E-2</v>
          </cell>
        </row>
        <row r="251">
          <cell r="A251" t="str">
            <v>30/12/2015</v>
          </cell>
          <cell r="B251">
            <v>6.6199999999999995E-2</v>
          </cell>
        </row>
        <row r="252">
          <cell r="A252" t="str">
            <v>31/12/2015</v>
          </cell>
          <cell r="B252">
            <v>6.6400000000000001E-2</v>
          </cell>
        </row>
      </sheetData>
      <sheetData sheetId="2">
        <row r="1">
          <cell r="A1" t="str">
            <v>Vencimento</v>
          </cell>
          <cell r="B1" t="str">
            <v>15/08/2020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02/01/2015</v>
          </cell>
          <cell r="B3">
            <v>6.1399999999999996E-2</v>
          </cell>
        </row>
        <row r="4">
          <cell r="A4" t="str">
            <v>05/01/2015</v>
          </cell>
          <cell r="B4">
            <v>6.0999999999999999E-2</v>
          </cell>
        </row>
        <row r="5">
          <cell r="A5" t="str">
            <v>06/01/2015</v>
          </cell>
          <cell r="B5">
            <v>6.0599999999999994E-2</v>
          </cell>
        </row>
        <row r="6">
          <cell r="A6" t="str">
            <v>07/01/2015</v>
          </cell>
          <cell r="B6">
            <v>5.9400000000000001E-2</v>
          </cell>
        </row>
        <row r="7">
          <cell r="A7" t="str">
            <v>08/01/2015</v>
          </cell>
          <cell r="B7">
            <v>5.96E-2</v>
          </cell>
        </row>
        <row r="8">
          <cell r="A8" t="str">
            <v>09/01/2015</v>
          </cell>
          <cell r="B8">
            <v>5.96E-2</v>
          </cell>
        </row>
        <row r="9">
          <cell r="A9" t="str">
            <v>12/01/2015</v>
          </cell>
          <cell r="B9">
            <v>5.8499999999999996E-2</v>
          </cell>
        </row>
        <row r="10">
          <cell r="A10" t="str">
            <v>13/01/2015</v>
          </cell>
          <cell r="B10">
            <v>5.96E-2</v>
          </cell>
        </row>
        <row r="11">
          <cell r="A11" t="str">
            <v>14/01/2015</v>
          </cell>
          <cell r="B11">
            <v>5.8600000000000006E-2</v>
          </cell>
        </row>
        <row r="12">
          <cell r="A12" t="str">
            <v>15/01/2015</v>
          </cell>
          <cell r="B12">
            <v>5.8600000000000006E-2</v>
          </cell>
        </row>
        <row r="13">
          <cell r="A13" t="str">
            <v>16/01/2015</v>
          </cell>
          <cell r="B13">
            <v>5.8299999999999998E-2</v>
          </cell>
        </row>
        <row r="14">
          <cell r="A14" t="str">
            <v>19/01/2015</v>
          </cell>
          <cell r="B14">
            <v>5.7599999999999998E-2</v>
          </cell>
        </row>
        <row r="15">
          <cell r="A15" t="str">
            <v>20/01/2015</v>
          </cell>
          <cell r="B15">
            <v>5.79E-2</v>
          </cell>
        </row>
        <row r="16">
          <cell r="A16" t="str">
            <v>21/01/2015</v>
          </cell>
          <cell r="B16">
            <v>5.6900000000000006E-2</v>
          </cell>
        </row>
        <row r="17">
          <cell r="A17" t="str">
            <v>22/01/2015</v>
          </cell>
          <cell r="B17">
            <v>5.67E-2</v>
          </cell>
        </row>
        <row r="18">
          <cell r="A18" t="str">
            <v>23/01/2015</v>
          </cell>
          <cell r="B18">
            <v>5.7800000000000004E-2</v>
          </cell>
        </row>
        <row r="19">
          <cell r="A19" t="str">
            <v>26/01/2015</v>
          </cell>
          <cell r="B19">
            <v>5.7200000000000001E-2</v>
          </cell>
        </row>
        <row r="20">
          <cell r="A20" t="str">
            <v>27/01/2015</v>
          </cell>
          <cell r="B20">
            <v>5.7800000000000004E-2</v>
          </cell>
        </row>
        <row r="21">
          <cell r="A21" t="str">
            <v>28/01/2015</v>
          </cell>
          <cell r="B21">
            <v>5.7999999999999996E-2</v>
          </cell>
        </row>
        <row r="22">
          <cell r="A22" t="str">
            <v>29/01/2015</v>
          </cell>
          <cell r="B22">
            <v>5.8299999999999998E-2</v>
          </cell>
        </row>
        <row r="23">
          <cell r="A23" t="str">
            <v>30/01/2015</v>
          </cell>
          <cell r="B23">
            <v>5.74E-2</v>
          </cell>
        </row>
        <row r="24">
          <cell r="A24" t="str">
            <v>02/02/2015</v>
          </cell>
          <cell r="B24">
            <v>5.7699999999999994E-2</v>
          </cell>
        </row>
        <row r="25">
          <cell r="A25" t="str">
            <v>03/02/2015</v>
          </cell>
          <cell r="B25">
            <v>5.8499999999999996E-2</v>
          </cell>
        </row>
        <row r="26">
          <cell r="A26" t="str">
            <v>04/02/2015</v>
          </cell>
          <cell r="B26">
            <v>5.8200000000000002E-2</v>
          </cell>
        </row>
        <row r="27">
          <cell r="A27" t="str">
            <v>05/02/2015</v>
          </cell>
          <cell r="B27">
            <v>5.8799999999999998E-2</v>
          </cell>
        </row>
        <row r="28">
          <cell r="A28" t="str">
            <v>06/02/2015</v>
          </cell>
          <cell r="B28">
            <v>5.91E-2</v>
          </cell>
        </row>
        <row r="29">
          <cell r="A29" t="str">
            <v>09/02/2015</v>
          </cell>
          <cell r="B29">
            <v>5.9299999999999999E-2</v>
          </cell>
        </row>
        <row r="30">
          <cell r="A30" t="str">
            <v>10/02/2015</v>
          </cell>
          <cell r="B30">
            <v>0.06</v>
          </cell>
        </row>
        <row r="31">
          <cell r="A31" t="str">
            <v>11/02/2015</v>
          </cell>
          <cell r="B31">
            <v>6.1200000000000004E-2</v>
          </cell>
        </row>
        <row r="32">
          <cell r="A32" t="str">
            <v>12/02/2015</v>
          </cell>
          <cell r="B32">
            <v>6.3E-2</v>
          </cell>
        </row>
        <row r="33">
          <cell r="A33" t="str">
            <v>13/02/2015</v>
          </cell>
          <cell r="B33">
            <v>6.2E-2</v>
          </cell>
        </row>
        <row r="34">
          <cell r="A34" t="str">
            <v>18/02/2015</v>
          </cell>
          <cell r="B34">
            <v>6.2E-2</v>
          </cell>
        </row>
        <row r="35">
          <cell r="A35" t="str">
            <v>19/02/2015</v>
          </cell>
          <cell r="B35">
            <v>6.25E-2</v>
          </cell>
        </row>
        <row r="36">
          <cell r="A36" t="str">
            <v>20/02/2015</v>
          </cell>
          <cell r="B36">
            <v>6.2199999999999998E-2</v>
          </cell>
        </row>
        <row r="37">
          <cell r="A37" t="str">
            <v>23/02/2015</v>
          </cell>
          <cell r="B37">
            <v>6.2800000000000009E-2</v>
          </cell>
        </row>
        <row r="38">
          <cell r="A38" t="str">
            <v>24/02/2015</v>
          </cell>
          <cell r="B38">
            <v>6.2600000000000003E-2</v>
          </cell>
        </row>
        <row r="39">
          <cell r="A39" t="str">
            <v>25/02/2015</v>
          </cell>
          <cell r="B39">
            <v>6.2899999999999998E-2</v>
          </cell>
        </row>
        <row r="40">
          <cell r="A40" t="str">
            <v>26/02/2015</v>
          </cell>
          <cell r="B40">
            <v>6.2400000000000004E-2</v>
          </cell>
        </row>
        <row r="41">
          <cell r="A41" t="str">
            <v>27/02/2015</v>
          </cell>
          <cell r="B41">
            <v>6.2100000000000002E-2</v>
          </cell>
        </row>
        <row r="42">
          <cell r="A42" t="str">
            <v>02/03/2015</v>
          </cell>
          <cell r="B42">
            <v>5.9400000000000001E-2</v>
          </cell>
        </row>
        <row r="43">
          <cell r="A43" t="str">
            <v>03/03/2015</v>
          </cell>
          <cell r="B43">
            <v>6.0199999999999997E-2</v>
          </cell>
        </row>
        <row r="44">
          <cell r="A44" t="str">
            <v>04/03/2015</v>
          </cell>
          <cell r="B44">
            <v>6.0999999999999999E-2</v>
          </cell>
        </row>
        <row r="45">
          <cell r="A45" t="str">
            <v>05/03/2015</v>
          </cell>
          <cell r="B45">
            <v>6.1200000000000004E-2</v>
          </cell>
        </row>
        <row r="46">
          <cell r="A46" t="str">
            <v>06/03/2015</v>
          </cell>
          <cell r="B46">
            <v>6.2100000000000002E-2</v>
          </cell>
        </row>
        <row r="47">
          <cell r="A47" t="str">
            <v>09/03/2015</v>
          </cell>
          <cell r="B47">
            <v>6.3600000000000004E-2</v>
          </cell>
        </row>
        <row r="48">
          <cell r="A48" t="str">
            <v>10/03/2015</v>
          </cell>
          <cell r="B48">
            <v>6.3899999999999998E-2</v>
          </cell>
        </row>
        <row r="49">
          <cell r="A49" t="str">
            <v>11/03/2015</v>
          </cell>
          <cell r="B49">
            <v>6.4100000000000004E-2</v>
          </cell>
        </row>
        <row r="50">
          <cell r="A50" t="str">
            <v>12/03/2015</v>
          </cell>
          <cell r="B50">
            <v>6.3399999999999998E-2</v>
          </cell>
        </row>
        <row r="51">
          <cell r="A51" t="str">
            <v>13/03/2015</v>
          </cell>
          <cell r="B51">
            <v>6.5000000000000002E-2</v>
          </cell>
        </row>
        <row r="52">
          <cell r="A52" t="str">
            <v>16/03/2015</v>
          </cell>
          <cell r="B52">
            <v>6.3600000000000004E-2</v>
          </cell>
        </row>
        <row r="53">
          <cell r="A53" t="str">
            <v>17/03/2015</v>
          </cell>
          <cell r="B53">
            <v>6.3399999999999998E-2</v>
          </cell>
        </row>
        <row r="54">
          <cell r="A54" t="str">
            <v>18/03/2015</v>
          </cell>
          <cell r="B54">
            <v>6.2E-2</v>
          </cell>
        </row>
        <row r="55">
          <cell r="A55" t="str">
            <v>19/03/2015</v>
          </cell>
          <cell r="B55">
            <v>6.1500000000000006E-2</v>
          </cell>
        </row>
        <row r="56">
          <cell r="A56" t="str">
            <v>20/03/2015</v>
          </cell>
          <cell r="B56">
            <v>6.3399999999999998E-2</v>
          </cell>
        </row>
        <row r="57">
          <cell r="A57" t="str">
            <v>23/03/2015</v>
          </cell>
          <cell r="B57">
            <v>6.3099999999999989E-2</v>
          </cell>
        </row>
        <row r="58">
          <cell r="A58" t="str">
            <v>24/03/2015</v>
          </cell>
          <cell r="B58">
            <v>6.2699999999999992E-2</v>
          </cell>
        </row>
        <row r="59">
          <cell r="A59" t="str">
            <v>25/03/2015</v>
          </cell>
          <cell r="B59">
            <v>6.3099999999999989E-2</v>
          </cell>
        </row>
        <row r="60">
          <cell r="A60" t="str">
            <v>26/03/2015</v>
          </cell>
          <cell r="B60">
            <v>6.3299999999999995E-2</v>
          </cell>
        </row>
        <row r="61">
          <cell r="A61" t="str">
            <v>27/03/2015</v>
          </cell>
          <cell r="B61">
            <v>6.3799999999999996E-2</v>
          </cell>
        </row>
        <row r="62">
          <cell r="A62" t="str">
            <v>30/03/2015</v>
          </cell>
          <cell r="B62">
            <v>6.4299999999999996E-2</v>
          </cell>
        </row>
        <row r="63">
          <cell r="A63" t="str">
            <v>31/03/2015</v>
          </cell>
          <cell r="B63">
            <v>6.4100000000000004E-2</v>
          </cell>
        </row>
        <row r="64">
          <cell r="A64" t="str">
            <v>01/04/2015</v>
          </cell>
          <cell r="B64">
            <v>6.3899999999999998E-2</v>
          </cell>
        </row>
        <row r="65">
          <cell r="A65" t="str">
            <v>02/04/2015</v>
          </cell>
          <cell r="B65">
            <v>6.2800000000000009E-2</v>
          </cell>
        </row>
        <row r="66">
          <cell r="A66" t="str">
            <v>06/04/2015</v>
          </cell>
          <cell r="B66">
            <v>6.3E-2</v>
          </cell>
        </row>
        <row r="67">
          <cell r="A67" t="str">
            <v>07/04/2015</v>
          </cell>
          <cell r="B67">
            <v>6.3E-2</v>
          </cell>
        </row>
        <row r="68">
          <cell r="A68" t="str">
            <v>08/04/2015</v>
          </cell>
          <cell r="B68">
            <v>6.3200000000000006E-2</v>
          </cell>
        </row>
        <row r="69">
          <cell r="A69" t="str">
            <v>09/04/2015</v>
          </cell>
          <cell r="B69">
            <v>6.2100000000000002E-2</v>
          </cell>
        </row>
        <row r="70">
          <cell r="A70" t="str">
            <v>10/04/2015</v>
          </cell>
          <cell r="B70">
            <v>6.2699999999999992E-2</v>
          </cell>
        </row>
        <row r="71">
          <cell r="A71" t="str">
            <v>13/04/2015</v>
          </cell>
          <cell r="B71">
            <v>6.2E-2</v>
          </cell>
        </row>
        <row r="72">
          <cell r="A72" t="str">
            <v>14/04/2015</v>
          </cell>
          <cell r="B72">
            <v>6.2300000000000001E-2</v>
          </cell>
        </row>
        <row r="73">
          <cell r="A73" t="str">
            <v>15/04/2015</v>
          </cell>
          <cell r="B73">
            <v>6.1399999999999996E-2</v>
          </cell>
        </row>
        <row r="74">
          <cell r="A74" t="str">
            <v>16/04/2015</v>
          </cell>
          <cell r="B74">
            <v>6.0899999999999996E-2</v>
          </cell>
        </row>
        <row r="75">
          <cell r="A75" t="str">
            <v>17/04/2015</v>
          </cell>
          <cell r="B75">
            <v>6.0999999999999999E-2</v>
          </cell>
        </row>
        <row r="76">
          <cell r="A76" t="str">
            <v>20/04/2015</v>
          </cell>
          <cell r="B76">
            <v>6.1699999999999998E-2</v>
          </cell>
        </row>
        <row r="77">
          <cell r="A77" t="str">
            <v>22/04/2015</v>
          </cell>
          <cell r="B77">
            <v>6.4000000000000001E-2</v>
          </cell>
        </row>
        <row r="78">
          <cell r="A78" t="str">
            <v>23/04/2015</v>
          </cell>
          <cell r="B78">
            <v>6.4000000000000001E-2</v>
          </cell>
        </row>
        <row r="79">
          <cell r="A79" t="str">
            <v>24/04/2015</v>
          </cell>
          <cell r="B79">
            <v>6.4199999999999993E-2</v>
          </cell>
        </row>
        <row r="80">
          <cell r="A80" t="str">
            <v>27/04/2015</v>
          </cell>
          <cell r="B80">
            <v>6.4500000000000002E-2</v>
          </cell>
        </row>
        <row r="81">
          <cell r="A81" t="str">
            <v>28/04/2015</v>
          </cell>
          <cell r="B81">
            <v>6.3700000000000007E-2</v>
          </cell>
        </row>
        <row r="82">
          <cell r="A82" t="str">
            <v>29/04/2015</v>
          </cell>
          <cell r="B82">
            <v>6.3700000000000007E-2</v>
          </cell>
        </row>
        <row r="83">
          <cell r="A83" t="str">
            <v>30/04/2015</v>
          </cell>
          <cell r="B83">
            <v>6.3299999999999995E-2</v>
          </cell>
        </row>
        <row r="84">
          <cell r="A84" t="str">
            <v>04/05/2015</v>
          </cell>
          <cell r="B84">
            <v>6.5000000000000002E-2</v>
          </cell>
        </row>
        <row r="85">
          <cell r="A85" t="str">
            <v>05/05/2015</v>
          </cell>
          <cell r="B85">
            <v>6.5299999999999997E-2</v>
          </cell>
        </row>
        <row r="86">
          <cell r="A86" t="str">
            <v>06/05/2015</v>
          </cell>
          <cell r="B86">
            <v>6.5099999999999991E-2</v>
          </cell>
        </row>
        <row r="87">
          <cell r="A87" t="str">
            <v>07/05/2015</v>
          </cell>
          <cell r="B87">
            <v>6.5000000000000002E-2</v>
          </cell>
        </row>
        <row r="88">
          <cell r="A88" t="str">
            <v>08/05/2015</v>
          </cell>
          <cell r="B88">
            <v>6.5099999999999991E-2</v>
          </cell>
        </row>
        <row r="89">
          <cell r="A89" t="str">
            <v>11/05/2015</v>
          </cell>
          <cell r="B89">
            <v>6.4100000000000004E-2</v>
          </cell>
        </row>
        <row r="90">
          <cell r="A90" t="str">
            <v>12/05/2015</v>
          </cell>
          <cell r="B90">
            <v>6.480000000000001E-2</v>
          </cell>
        </row>
        <row r="91">
          <cell r="A91" t="str">
            <v>13/05/2015</v>
          </cell>
          <cell r="B91">
            <v>6.5199999999999994E-2</v>
          </cell>
        </row>
        <row r="92">
          <cell r="A92" t="str">
            <v>14/05/2015</v>
          </cell>
          <cell r="B92">
            <v>6.5199999999999994E-2</v>
          </cell>
        </row>
        <row r="93">
          <cell r="A93" t="str">
            <v>15/05/2015</v>
          </cell>
          <cell r="B93">
            <v>6.3299999999999995E-2</v>
          </cell>
        </row>
        <row r="94">
          <cell r="A94" t="str">
            <v>18/05/2015</v>
          </cell>
          <cell r="B94">
            <v>6.2199999999999998E-2</v>
          </cell>
        </row>
        <row r="95">
          <cell r="A95" t="str">
            <v>19/05/2015</v>
          </cell>
          <cell r="B95">
            <v>6.3799999999999996E-2</v>
          </cell>
        </row>
        <row r="96">
          <cell r="A96" t="str">
            <v>20/05/2015</v>
          </cell>
          <cell r="B96">
            <v>6.4199999999999993E-2</v>
          </cell>
        </row>
        <row r="97">
          <cell r="A97" t="str">
            <v>21/05/2015</v>
          </cell>
          <cell r="B97">
            <v>6.3299999999999995E-2</v>
          </cell>
        </row>
        <row r="98">
          <cell r="A98" t="str">
            <v>22/05/2015</v>
          </cell>
          <cell r="B98">
            <v>6.3299999999999995E-2</v>
          </cell>
        </row>
        <row r="99">
          <cell r="A99" t="str">
            <v>25/05/2015</v>
          </cell>
          <cell r="B99">
            <v>6.3E-2</v>
          </cell>
        </row>
        <row r="100">
          <cell r="A100" t="str">
            <v>26/05/2015</v>
          </cell>
          <cell r="B100">
            <v>6.3299999999999995E-2</v>
          </cell>
        </row>
        <row r="101">
          <cell r="A101" t="str">
            <v>27/05/2015</v>
          </cell>
          <cell r="B101">
            <v>6.3099999999999989E-2</v>
          </cell>
        </row>
        <row r="102">
          <cell r="A102" t="str">
            <v>28/05/2015</v>
          </cell>
          <cell r="B102">
            <v>6.3500000000000001E-2</v>
          </cell>
        </row>
        <row r="103">
          <cell r="A103" t="str">
            <v>29/05/2015</v>
          </cell>
          <cell r="B103">
            <v>6.2899999999999998E-2</v>
          </cell>
        </row>
        <row r="104">
          <cell r="A104" t="str">
            <v>01/06/2015</v>
          </cell>
          <cell r="B104">
            <v>6.3299999999999995E-2</v>
          </cell>
        </row>
        <row r="105">
          <cell r="A105" t="str">
            <v>02/06/2015</v>
          </cell>
          <cell r="B105">
            <v>6.3899999999999998E-2</v>
          </cell>
        </row>
        <row r="106">
          <cell r="A106" t="str">
            <v>03/06/2015</v>
          </cell>
          <cell r="B106">
            <v>6.4600000000000005E-2</v>
          </cell>
        </row>
        <row r="107">
          <cell r="A107" t="str">
            <v>05/06/2015</v>
          </cell>
          <cell r="B107">
            <v>6.4600000000000005E-2</v>
          </cell>
        </row>
        <row r="108">
          <cell r="A108" t="str">
            <v>08/06/2015</v>
          </cell>
          <cell r="B108">
            <v>6.4500000000000002E-2</v>
          </cell>
        </row>
        <row r="109">
          <cell r="A109" t="str">
            <v>09/06/2015</v>
          </cell>
          <cell r="B109">
            <v>6.3600000000000004E-2</v>
          </cell>
        </row>
        <row r="110">
          <cell r="A110" t="str">
            <v>10/06/2015</v>
          </cell>
          <cell r="B110">
            <v>6.3500000000000001E-2</v>
          </cell>
        </row>
        <row r="111">
          <cell r="A111" t="str">
            <v>11/06/2015</v>
          </cell>
          <cell r="B111">
            <v>6.4600000000000005E-2</v>
          </cell>
        </row>
        <row r="112">
          <cell r="A112" t="str">
            <v>12/06/2015</v>
          </cell>
          <cell r="B112">
            <v>6.4699999999999994E-2</v>
          </cell>
        </row>
        <row r="113">
          <cell r="A113" t="str">
            <v>15/06/2015</v>
          </cell>
          <cell r="B113">
            <v>6.4399999999999999E-2</v>
          </cell>
        </row>
        <row r="114">
          <cell r="A114" t="str">
            <v>16/06/2015</v>
          </cell>
          <cell r="B114">
            <v>6.5299999999999997E-2</v>
          </cell>
        </row>
        <row r="115">
          <cell r="A115" t="str">
            <v>17/06/2015</v>
          </cell>
          <cell r="B115">
            <v>6.5000000000000002E-2</v>
          </cell>
        </row>
        <row r="116">
          <cell r="A116" t="str">
            <v>18/06/2015</v>
          </cell>
          <cell r="B116">
            <v>6.4600000000000005E-2</v>
          </cell>
        </row>
        <row r="117">
          <cell r="A117" t="str">
            <v>19/06/2015</v>
          </cell>
          <cell r="B117">
            <v>6.4500000000000002E-2</v>
          </cell>
        </row>
        <row r="118">
          <cell r="A118" t="str">
            <v>22/06/2015</v>
          </cell>
          <cell r="B118">
            <v>6.4299999999999996E-2</v>
          </cell>
        </row>
        <row r="119">
          <cell r="A119" t="str">
            <v>23/06/2015</v>
          </cell>
          <cell r="B119">
            <v>6.4000000000000001E-2</v>
          </cell>
        </row>
        <row r="120">
          <cell r="A120" t="str">
            <v>24/06/2015</v>
          </cell>
          <cell r="B120">
            <v>6.3799999999999996E-2</v>
          </cell>
        </row>
        <row r="121">
          <cell r="A121" t="str">
            <v>25/06/2015</v>
          </cell>
          <cell r="B121">
            <v>6.4199999999999993E-2</v>
          </cell>
        </row>
        <row r="122">
          <cell r="A122" t="str">
            <v>26/06/2015</v>
          </cell>
          <cell r="B122">
            <v>6.5099999999999991E-2</v>
          </cell>
        </row>
        <row r="123">
          <cell r="A123" t="str">
            <v>29/06/2015</v>
          </cell>
          <cell r="B123">
            <v>6.5199999999999994E-2</v>
          </cell>
        </row>
        <row r="124">
          <cell r="A124" t="str">
            <v>30/06/2015</v>
          </cell>
          <cell r="B124">
            <v>6.5799999999999997E-2</v>
          </cell>
        </row>
        <row r="125">
          <cell r="A125" t="str">
            <v>01/07/2015</v>
          </cell>
          <cell r="B125">
            <v>6.6100000000000006E-2</v>
          </cell>
        </row>
        <row r="126">
          <cell r="A126" t="str">
            <v>02/07/2015</v>
          </cell>
          <cell r="B126">
            <v>6.6699999999999995E-2</v>
          </cell>
        </row>
        <row r="127">
          <cell r="A127" t="str">
            <v>03/07/2015</v>
          </cell>
          <cell r="B127">
            <v>6.5500000000000003E-2</v>
          </cell>
        </row>
        <row r="128">
          <cell r="A128" t="str">
            <v>06/07/2015</v>
          </cell>
          <cell r="B128">
            <v>6.4699999999999994E-2</v>
          </cell>
        </row>
        <row r="129">
          <cell r="A129" t="str">
            <v>07/07/2015</v>
          </cell>
          <cell r="B129">
            <v>6.4899999999999999E-2</v>
          </cell>
        </row>
        <row r="130">
          <cell r="A130" t="str">
            <v>08/07/2015</v>
          </cell>
          <cell r="B130">
            <v>6.4500000000000002E-2</v>
          </cell>
        </row>
        <row r="131">
          <cell r="A131" t="str">
            <v>09/07/2015</v>
          </cell>
          <cell r="B131">
            <v>6.4600000000000005E-2</v>
          </cell>
        </row>
        <row r="132">
          <cell r="A132" t="str">
            <v>10/07/2015</v>
          </cell>
          <cell r="B132">
            <v>6.4600000000000005E-2</v>
          </cell>
        </row>
        <row r="133">
          <cell r="A133" t="str">
            <v>13/07/2015</v>
          </cell>
          <cell r="B133">
            <v>6.4500000000000002E-2</v>
          </cell>
        </row>
        <row r="134">
          <cell r="A134" t="str">
            <v>14/07/2015</v>
          </cell>
          <cell r="B134">
            <v>6.480000000000001E-2</v>
          </cell>
        </row>
        <row r="135">
          <cell r="A135" t="str">
            <v>15/07/2015</v>
          </cell>
          <cell r="B135">
            <v>6.4899999999999999E-2</v>
          </cell>
        </row>
        <row r="136">
          <cell r="A136" t="str">
            <v>16/07/2015</v>
          </cell>
          <cell r="B136">
            <v>6.480000000000001E-2</v>
          </cell>
        </row>
        <row r="137">
          <cell r="A137" t="str">
            <v>17/07/2015</v>
          </cell>
          <cell r="B137">
            <v>6.4399999999999999E-2</v>
          </cell>
        </row>
        <row r="138">
          <cell r="A138" t="str">
            <v>20/07/2015</v>
          </cell>
          <cell r="B138">
            <v>6.4500000000000002E-2</v>
          </cell>
        </row>
        <row r="139">
          <cell r="A139" t="str">
            <v>21/07/2015</v>
          </cell>
          <cell r="B139">
            <v>6.3600000000000004E-2</v>
          </cell>
        </row>
        <row r="140">
          <cell r="A140" t="str">
            <v>22/07/2015</v>
          </cell>
          <cell r="B140">
            <v>6.3E-2</v>
          </cell>
        </row>
        <row r="141">
          <cell r="A141" t="str">
            <v>23/07/2015</v>
          </cell>
          <cell r="B141">
            <v>6.6000000000000003E-2</v>
          </cell>
        </row>
        <row r="142">
          <cell r="A142" t="str">
            <v>24/07/2015</v>
          </cell>
          <cell r="B142">
            <v>6.8600000000000008E-2</v>
          </cell>
        </row>
        <row r="143">
          <cell r="A143" t="str">
            <v>27/07/2015</v>
          </cell>
          <cell r="B143">
            <v>6.83E-2</v>
          </cell>
        </row>
        <row r="144">
          <cell r="A144" t="str">
            <v>28/07/2015</v>
          </cell>
          <cell r="B144">
            <v>6.8499999999999991E-2</v>
          </cell>
        </row>
        <row r="145">
          <cell r="A145" t="str">
            <v>29/07/2015</v>
          </cell>
          <cell r="B145">
            <v>6.8600000000000008E-2</v>
          </cell>
        </row>
        <row r="146">
          <cell r="A146" t="str">
            <v>30/07/2015</v>
          </cell>
          <cell r="B146">
            <v>6.6500000000000004E-2</v>
          </cell>
        </row>
        <row r="147">
          <cell r="A147" t="str">
            <v>31/07/2015</v>
          </cell>
          <cell r="B147">
            <v>6.6199999999999995E-2</v>
          </cell>
        </row>
        <row r="148">
          <cell r="A148" t="str">
            <v>03/08/2015</v>
          </cell>
          <cell r="B148">
            <v>6.54E-2</v>
          </cell>
        </row>
        <row r="149">
          <cell r="A149" t="str">
            <v>04/08/2015</v>
          </cell>
          <cell r="B149">
            <v>6.6799999999999998E-2</v>
          </cell>
        </row>
        <row r="150">
          <cell r="A150" t="str">
            <v>05/08/2015</v>
          </cell>
          <cell r="B150">
            <v>6.6900000000000001E-2</v>
          </cell>
        </row>
        <row r="151">
          <cell r="A151" t="str">
            <v>06/08/2015</v>
          </cell>
          <cell r="B151">
            <v>6.7799999999999999E-2</v>
          </cell>
        </row>
        <row r="152">
          <cell r="A152" t="str">
            <v>07/08/2015</v>
          </cell>
          <cell r="B152">
            <v>7.0599999999999996E-2</v>
          </cell>
        </row>
        <row r="153">
          <cell r="A153" t="str">
            <v>10/08/2015</v>
          </cell>
          <cell r="B153">
            <v>7.2000000000000008E-2</v>
          </cell>
        </row>
        <row r="154">
          <cell r="A154" t="str">
            <v>11/08/2015</v>
          </cell>
          <cell r="B154">
            <v>7.1300000000000002E-2</v>
          </cell>
        </row>
        <row r="155">
          <cell r="A155" t="str">
            <v>12/08/2015</v>
          </cell>
          <cell r="B155">
            <v>7.1099999999999997E-2</v>
          </cell>
        </row>
        <row r="156">
          <cell r="A156" t="str">
            <v>13/08/2015</v>
          </cell>
          <cell r="B156">
            <v>7.0000000000000007E-2</v>
          </cell>
        </row>
        <row r="157">
          <cell r="A157" t="str">
            <v>14/08/2015</v>
          </cell>
          <cell r="B157">
            <v>7.0800000000000002E-2</v>
          </cell>
        </row>
        <row r="158">
          <cell r="A158" t="str">
            <v>17/08/2015</v>
          </cell>
          <cell r="B158">
            <v>7.0499999999999993E-2</v>
          </cell>
        </row>
        <row r="159">
          <cell r="A159" t="str">
            <v>18/08/2015</v>
          </cell>
          <cell r="B159">
            <v>7.0599999999999996E-2</v>
          </cell>
        </row>
        <row r="160">
          <cell r="A160" t="str">
            <v>19/08/2015</v>
          </cell>
          <cell r="B160">
            <v>6.9500000000000006E-2</v>
          </cell>
        </row>
        <row r="161">
          <cell r="A161" t="str">
            <v>20/08/2015</v>
          </cell>
          <cell r="B161">
            <v>6.9400000000000003E-2</v>
          </cell>
        </row>
        <row r="162">
          <cell r="A162" t="str">
            <v>21/08/2015</v>
          </cell>
          <cell r="B162">
            <v>6.9400000000000003E-2</v>
          </cell>
        </row>
        <row r="163">
          <cell r="A163" t="str">
            <v>24/08/2015</v>
          </cell>
          <cell r="B163">
            <v>7.3099999999999998E-2</v>
          </cell>
        </row>
        <row r="164">
          <cell r="A164" t="str">
            <v>25/08/2015</v>
          </cell>
          <cell r="B164">
            <v>7.22E-2</v>
          </cell>
        </row>
        <row r="165">
          <cell r="A165" t="str">
            <v>26/08/2015</v>
          </cell>
          <cell r="B165">
            <v>7.1599999999999997E-2</v>
          </cell>
        </row>
        <row r="166">
          <cell r="A166" t="str">
            <v>27/08/2015</v>
          </cell>
          <cell r="B166">
            <v>7.0599999999999996E-2</v>
          </cell>
        </row>
        <row r="167">
          <cell r="A167" t="str">
            <v>28/08/2015</v>
          </cell>
          <cell r="B167">
            <v>7.1300000000000002E-2</v>
          </cell>
        </row>
        <row r="168">
          <cell r="A168" t="str">
            <v>31/08/2015</v>
          </cell>
          <cell r="B168">
            <v>7.3200000000000001E-2</v>
          </cell>
        </row>
        <row r="169">
          <cell r="A169" t="str">
            <v>01/09/2015</v>
          </cell>
          <cell r="B169">
            <v>7.2300000000000003E-2</v>
          </cell>
        </row>
        <row r="170">
          <cell r="A170" t="str">
            <v>02/09/2015</v>
          </cell>
          <cell r="B170">
            <v>7.3800000000000004E-2</v>
          </cell>
        </row>
        <row r="171">
          <cell r="A171" t="str">
            <v>03/09/2015</v>
          </cell>
          <cell r="B171">
            <v>7.5399999999999995E-2</v>
          </cell>
        </row>
        <row r="172">
          <cell r="A172" t="str">
            <v>04/09/2015</v>
          </cell>
          <cell r="B172">
            <v>7.4200000000000002E-2</v>
          </cell>
        </row>
        <row r="173">
          <cell r="A173" t="str">
            <v>08/09/2015</v>
          </cell>
          <cell r="B173">
            <v>7.4800000000000005E-2</v>
          </cell>
        </row>
        <row r="174">
          <cell r="A174" t="str">
            <v>09/09/2015</v>
          </cell>
          <cell r="B174">
            <v>7.51E-2</v>
          </cell>
        </row>
        <row r="175">
          <cell r="A175" t="str">
            <v>10/09/2015</v>
          </cell>
          <cell r="B175">
            <v>7.5800000000000006E-2</v>
          </cell>
        </row>
        <row r="176">
          <cell r="A176" t="str">
            <v>11/09/2015</v>
          </cell>
          <cell r="B176">
            <v>7.5399999999999995E-2</v>
          </cell>
        </row>
        <row r="177">
          <cell r="A177" t="str">
            <v>14/09/2015</v>
          </cell>
          <cell r="B177">
            <v>7.4700000000000003E-2</v>
          </cell>
        </row>
        <row r="178">
          <cell r="A178" t="str">
            <v>15/09/2015</v>
          </cell>
          <cell r="B178">
            <v>7.4099999999999999E-2</v>
          </cell>
        </row>
        <row r="179">
          <cell r="A179" t="str">
            <v>16/09/2015</v>
          </cell>
          <cell r="B179">
            <v>7.3300000000000004E-2</v>
          </cell>
        </row>
        <row r="180">
          <cell r="A180" t="str">
            <v>17/09/2015</v>
          </cell>
          <cell r="B180">
            <v>7.400000000000001E-2</v>
          </cell>
        </row>
        <row r="181">
          <cell r="A181" t="str">
            <v>18/09/2015</v>
          </cell>
          <cell r="B181">
            <v>7.3200000000000001E-2</v>
          </cell>
        </row>
        <row r="182">
          <cell r="A182" t="str">
            <v>21/09/2015</v>
          </cell>
          <cell r="B182">
            <v>7.6200000000000004E-2</v>
          </cell>
        </row>
        <row r="183">
          <cell r="A183" t="str">
            <v>22/09/2015</v>
          </cell>
          <cell r="B183">
            <v>7.8E-2</v>
          </cell>
        </row>
        <row r="184">
          <cell r="A184" t="str">
            <v>23/09/2015</v>
          </cell>
          <cell r="B184">
            <v>7.7699999999999991E-2</v>
          </cell>
        </row>
        <row r="185">
          <cell r="A185" t="str">
            <v>24/09/2015</v>
          </cell>
          <cell r="B185">
            <v>7.9899999999999999E-2</v>
          </cell>
        </row>
        <row r="186">
          <cell r="A186" t="str">
            <v>25/09/2015</v>
          </cell>
          <cell r="B186">
            <v>7.2900000000000006E-2</v>
          </cell>
        </row>
        <row r="187">
          <cell r="A187" t="str">
            <v>28/09/2015</v>
          </cell>
          <cell r="B187">
            <v>7.4099999999999999E-2</v>
          </cell>
        </row>
        <row r="188">
          <cell r="A188" t="str">
            <v>29/09/2015</v>
          </cell>
          <cell r="B188">
            <v>7.9500000000000001E-2</v>
          </cell>
        </row>
        <row r="189">
          <cell r="A189" t="str">
            <v>30/09/2015</v>
          </cell>
          <cell r="B189">
            <v>7.4099999999999999E-2</v>
          </cell>
        </row>
        <row r="190">
          <cell r="A190" t="str">
            <v>01/10/2015</v>
          </cell>
          <cell r="B190">
            <v>7.4800000000000005E-2</v>
          </cell>
        </row>
        <row r="191">
          <cell r="A191" t="str">
            <v>02/10/2015</v>
          </cell>
          <cell r="B191">
            <v>7.4200000000000002E-2</v>
          </cell>
        </row>
        <row r="192">
          <cell r="A192" t="str">
            <v>05/10/2015</v>
          </cell>
          <cell r="B192">
            <v>7.0900000000000005E-2</v>
          </cell>
        </row>
        <row r="193">
          <cell r="A193" t="str">
            <v>06/10/2015</v>
          </cell>
          <cell r="B193">
            <v>7.1300000000000002E-2</v>
          </cell>
        </row>
        <row r="194">
          <cell r="A194" t="str">
            <v>07/10/2015</v>
          </cell>
          <cell r="B194">
            <v>7.1199999999999999E-2</v>
          </cell>
        </row>
        <row r="195">
          <cell r="A195" t="str">
            <v>08/10/2015</v>
          </cell>
          <cell r="B195">
            <v>7.2900000000000006E-2</v>
          </cell>
        </row>
        <row r="196">
          <cell r="A196" t="str">
            <v>09/10/2015</v>
          </cell>
          <cell r="B196">
            <v>7.17E-2</v>
          </cell>
        </row>
        <row r="197">
          <cell r="A197" t="str">
            <v>13/10/2015</v>
          </cell>
          <cell r="B197">
            <v>7.2900000000000006E-2</v>
          </cell>
        </row>
        <row r="198">
          <cell r="A198" t="str">
            <v>14/10/2015</v>
          </cell>
          <cell r="B198">
            <v>7.4299999999999991E-2</v>
          </cell>
        </row>
        <row r="199">
          <cell r="A199" t="str">
            <v>15/10/2015</v>
          </cell>
          <cell r="B199">
            <v>7.3099999999999998E-2</v>
          </cell>
        </row>
        <row r="200">
          <cell r="A200" t="str">
            <v>16/10/2015</v>
          </cell>
          <cell r="B200">
            <v>7.2499999999999995E-2</v>
          </cell>
        </row>
        <row r="201">
          <cell r="A201" t="str">
            <v>19/10/2015</v>
          </cell>
          <cell r="B201">
            <v>7.4200000000000002E-2</v>
          </cell>
        </row>
        <row r="202">
          <cell r="A202" t="str">
            <v>20/10/2015</v>
          </cell>
          <cell r="B202">
            <v>7.3899999999999993E-2</v>
          </cell>
        </row>
        <row r="203">
          <cell r="A203" t="str">
            <v>21/10/2015</v>
          </cell>
          <cell r="B203">
            <v>7.3899999999999993E-2</v>
          </cell>
        </row>
        <row r="204">
          <cell r="A204" t="str">
            <v>22/10/2015</v>
          </cell>
          <cell r="B204">
            <v>7.4099999999999999E-2</v>
          </cell>
        </row>
        <row r="205">
          <cell r="A205" t="str">
            <v>23/10/2015</v>
          </cell>
          <cell r="B205">
            <v>7.2400000000000006E-2</v>
          </cell>
        </row>
        <row r="206">
          <cell r="A206" t="str">
            <v>26/10/2015</v>
          </cell>
          <cell r="B206">
            <v>7.2800000000000004E-2</v>
          </cell>
        </row>
        <row r="207">
          <cell r="A207" t="str">
            <v>27/10/2015</v>
          </cell>
          <cell r="B207">
            <v>7.2300000000000003E-2</v>
          </cell>
        </row>
        <row r="208">
          <cell r="A208" t="str">
            <v>28/10/2015</v>
          </cell>
          <cell r="B208">
            <v>7.1199999999999999E-2</v>
          </cell>
        </row>
        <row r="209">
          <cell r="A209" t="str">
            <v>29/10/2015</v>
          </cell>
          <cell r="B209">
            <v>7.1399999999999991E-2</v>
          </cell>
        </row>
        <row r="210">
          <cell r="A210" t="str">
            <v>30/10/2015</v>
          </cell>
          <cell r="B210">
            <v>7.2300000000000003E-2</v>
          </cell>
        </row>
        <row r="211">
          <cell r="A211" t="str">
            <v>03/11/2015</v>
          </cell>
          <cell r="B211">
            <v>7.2400000000000006E-2</v>
          </cell>
        </row>
        <row r="212">
          <cell r="A212" t="str">
            <v>04/11/2015</v>
          </cell>
          <cell r="B212">
            <v>7.1399999999999991E-2</v>
          </cell>
        </row>
        <row r="213">
          <cell r="A213" t="str">
            <v>05/11/2015</v>
          </cell>
          <cell r="B213">
            <v>7.0800000000000002E-2</v>
          </cell>
        </row>
        <row r="214">
          <cell r="A214" t="str">
            <v>06/11/2015</v>
          </cell>
          <cell r="B214">
            <v>7.1300000000000002E-2</v>
          </cell>
        </row>
        <row r="215">
          <cell r="A215" t="str">
            <v>09/11/2015</v>
          </cell>
          <cell r="B215">
            <v>7.1800000000000003E-2</v>
          </cell>
        </row>
        <row r="216">
          <cell r="A216" t="str">
            <v>10/11/2015</v>
          </cell>
          <cell r="B216">
            <v>7.1199999999999999E-2</v>
          </cell>
        </row>
        <row r="217">
          <cell r="A217" t="str">
            <v>11/11/2015</v>
          </cell>
          <cell r="B217">
            <v>7.0300000000000001E-2</v>
          </cell>
        </row>
        <row r="218">
          <cell r="A218" t="str">
            <v>12/11/2015</v>
          </cell>
          <cell r="B218">
            <v>6.9400000000000003E-2</v>
          </cell>
        </row>
        <row r="219">
          <cell r="A219" t="str">
            <v>13/11/2015</v>
          </cell>
          <cell r="B219">
            <v>6.9500000000000006E-2</v>
          </cell>
        </row>
        <row r="220">
          <cell r="A220" t="str">
            <v>16/11/2015</v>
          </cell>
          <cell r="B220">
            <v>6.9699999999999998E-2</v>
          </cell>
        </row>
        <row r="221">
          <cell r="A221" t="str">
            <v>17/11/2015</v>
          </cell>
          <cell r="B221">
            <v>6.9699999999999998E-2</v>
          </cell>
        </row>
        <row r="222">
          <cell r="A222" t="str">
            <v>18/11/2015</v>
          </cell>
          <cell r="B222">
            <v>6.9800000000000001E-2</v>
          </cell>
        </row>
        <row r="223">
          <cell r="A223" t="str">
            <v>19/11/2015</v>
          </cell>
          <cell r="B223">
            <v>6.93E-2</v>
          </cell>
        </row>
        <row r="224">
          <cell r="A224" t="str">
            <v>20/11/2015</v>
          </cell>
          <cell r="B224">
            <v>6.7900000000000002E-2</v>
          </cell>
        </row>
        <row r="225">
          <cell r="A225" t="str">
            <v>23/11/2015</v>
          </cell>
          <cell r="B225">
            <v>6.7900000000000002E-2</v>
          </cell>
        </row>
        <row r="226">
          <cell r="A226" t="str">
            <v>24/11/2015</v>
          </cell>
          <cell r="B226">
            <v>6.7799999999999999E-2</v>
          </cell>
        </row>
        <row r="227">
          <cell r="A227" t="str">
            <v>25/11/2015</v>
          </cell>
          <cell r="B227">
            <v>7.0499999999999993E-2</v>
          </cell>
        </row>
        <row r="228">
          <cell r="A228" t="str">
            <v>26/11/2015</v>
          </cell>
          <cell r="B228">
            <v>7.2499999999999995E-2</v>
          </cell>
        </row>
        <row r="229">
          <cell r="A229" t="str">
            <v>27/11/2015</v>
          </cell>
          <cell r="B229">
            <v>7.3399999999999993E-2</v>
          </cell>
        </row>
        <row r="230">
          <cell r="A230" t="str">
            <v>30/11/2015</v>
          </cell>
          <cell r="B230">
            <v>7.4900000000000008E-2</v>
          </cell>
        </row>
        <row r="231">
          <cell r="A231" t="str">
            <v>01/12/2015</v>
          </cell>
          <cell r="B231">
            <v>7.4800000000000005E-2</v>
          </cell>
        </row>
        <row r="232">
          <cell r="A232" t="str">
            <v>02/12/2015</v>
          </cell>
          <cell r="B232">
            <v>7.4200000000000002E-2</v>
          </cell>
        </row>
        <row r="233">
          <cell r="A233" t="str">
            <v>03/12/2015</v>
          </cell>
          <cell r="B233">
            <v>7.2900000000000006E-2</v>
          </cell>
        </row>
        <row r="234">
          <cell r="A234" t="str">
            <v>04/12/2015</v>
          </cell>
          <cell r="B234">
            <v>7.3599999999999999E-2</v>
          </cell>
        </row>
        <row r="235">
          <cell r="A235" t="str">
            <v>07/12/2015</v>
          </cell>
          <cell r="B235">
            <v>7.3399999999999993E-2</v>
          </cell>
        </row>
        <row r="236">
          <cell r="A236" t="str">
            <v>08/12/2015</v>
          </cell>
          <cell r="B236">
            <v>7.3700000000000002E-2</v>
          </cell>
        </row>
        <row r="237">
          <cell r="A237" t="str">
            <v>09/12/2015</v>
          </cell>
          <cell r="B237">
            <v>7.3499999999999996E-2</v>
          </cell>
        </row>
        <row r="238">
          <cell r="A238" t="str">
            <v>10/12/2015</v>
          </cell>
          <cell r="B238">
            <v>7.3200000000000001E-2</v>
          </cell>
        </row>
        <row r="239">
          <cell r="A239" t="str">
            <v>11/12/2015</v>
          </cell>
          <cell r="B239">
            <v>7.4700000000000003E-2</v>
          </cell>
        </row>
        <row r="240">
          <cell r="A240" t="str">
            <v>14/12/2015</v>
          </cell>
          <cell r="B240">
            <v>7.4700000000000003E-2</v>
          </cell>
        </row>
        <row r="241">
          <cell r="A241" t="str">
            <v>15/12/2015</v>
          </cell>
          <cell r="B241">
            <v>7.4800000000000005E-2</v>
          </cell>
        </row>
        <row r="242">
          <cell r="A242" t="str">
            <v>16/12/2015</v>
          </cell>
          <cell r="B242">
            <v>7.5499999999999998E-2</v>
          </cell>
        </row>
        <row r="243">
          <cell r="A243" t="str">
            <v>17/12/2015</v>
          </cell>
          <cell r="B243">
            <v>7.4800000000000005E-2</v>
          </cell>
        </row>
        <row r="244">
          <cell r="A244" t="str">
            <v>18/12/2015</v>
          </cell>
          <cell r="B244">
            <v>7.3200000000000001E-2</v>
          </cell>
        </row>
        <row r="245">
          <cell r="A245" t="str">
            <v>21/12/2015</v>
          </cell>
          <cell r="B245">
            <v>7.3099999999999998E-2</v>
          </cell>
        </row>
        <row r="246">
          <cell r="A246" t="str">
            <v>22/12/2015</v>
          </cell>
          <cell r="B246">
            <v>7.3399999999999993E-2</v>
          </cell>
        </row>
        <row r="247">
          <cell r="A247" t="str">
            <v>23/12/2015</v>
          </cell>
          <cell r="B247">
            <v>7.3399999999999993E-2</v>
          </cell>
        </row>
        <row r="248">
          <cell r="A248" t="str">
            <v>24/12/2015</v>
          </cell>
          <cell r="B248">
            <v>7.2599999999999998E-2</v>
          </cell>
        </row>
        <row r="249">
          <cell r="A249" t="str">
            <v>28/12/2015</v>
          </cell>
          <cell r="B249">
            <v>7.2599999999999998E-2</v>
          </cell>
        </row>
        <row r="250">
          <cell r="A250" t="str">
            <v>29/12/2015</v>
          </cell>
          <cell r="B250">
            <v>7.2400000000000006E-2</v>
          </cell>
        </row>
        <row r="251">
          <cell r="A251" t="str">
            <v>30/12/2015</v>
          </cell>
          <cell r="B251">
            <v>7.2000000000000008E-2</v>
          </cell>
        </row>
        <row r="252">
          <cell r="A252" t="str">
            <v>31/12/2015</v>
          </cell>
          <cell r="B252">
            <v>7.2300000000000003E-2</v>
          </cell>
        </row>
      </sheetData>
      <sheetData sheetId="3">
        <row r="1">
          <cell r="A1" t="str">
            <v>Vencimento</v>
          </cell>
          <cell r="B1" t="str">
            <v>15/08/2024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02/01/2015</v>
          </cell>
          <cell r="B3">
            <v>6.1200000000000004E-2</v>
          </cell>
        </row>
        <row r="4">
          <cell r="A4" t="str">
            <v>05/01/2015</v>
          </cell>
          <cell r="B4">
            <v>6.1200000000000004E-2</v>
          </cell>
        </row>
        <row r="5">
          <cell r="A5" t="str">
            <v>06/01/2015</v>
          </cell>
          <cell r="B5">
            <v>6.0400000000000002E-2</v>
          </cell>
        </row>
        <row r="6">
          <cell r="A6" t="str">
            <v>07/01/2015</v>
          </cell>
          <cell r="B6">
            <v>5.9500000000000004E-2</v>
          </cell>
        </row>
        <row r="7">
          <cell r="A7" t="str">
            <v>08/01/2015</v>
          </cell>
          <cell r="B7">
            <v>5.9800000000000006E-2</v>
          </cell>
        </row>
        <row r="8">
          <cell r="A8" t="str">
            <v>09/01/2015</v>
          </cell>
          <cell r="B8">
            <v>5.96E-2</v>
          </cell>
        </row>
        <row r="9">
          <cell r="A9" t="str">
            <v>12/01/2015</v>
          </cell>
          <cell r="B9">
            <v>5.8700000000000002E-2</v>
          </cell>
        </row>
        <row r="10">
          <cell r="A10" t="str">
            <v>13/01/2015</v>
          </cell>
          <cell r="B10">
            <v>5.9699999999999996E-2</v>
          </cell>
        </row>
        <row r="11">
          <cell r="A11" t="str">
            <v>14/01/2015</v>
          </cell>
          <cell r="B11">
            <v>5.9400000000000001E-2</v>
          </cell>
        </row>
        <row r="12">
          <cell r="A12" t="str">
            <v>15/01/2015</v>
          </cell>
          <cell r="B12">
            <v>5.9500000000000004E-2</v>
          </cell>
        </row>
        <row r="13">
          <cell r="A13" t="str">
            <v>16/01/2015</v>
          </cell>
          <cell r="B13">
            <v>5.91E-2</v>
          </cell>
        </row>
        <row r="14">
          <cell r="A14" t="str">
            <v>19/01/2015</v>
          </cell>
          <cell r="B14">
            <v>5.8299999999999998E-2</v>
          </cell>
        </row>
        <row r="15">
          <cell r="A15" t="str">
            <v>20/01/2015</v>
          </cell>
          <cell r="B15">
            <v>5.8700000000000002E-2</v>
          </cell>
        </row>
        <row r="16">
          <cell r="A16" t="str">
            <v>21/01/2015</v>
          </cell>
          <cell r="B16">
            <v>5.7599999999999998E-2</v>
          </cell>
        </row>
        <row r="17">
          <cell r="A17" t="str">
            <v>22/01/2015</v>
          </cell>
          <cell r="B17">
            <v>5.7500000000000002E-2</v>
          </cell>
        </row>
        <row r="18">
          <cell r="A18" t="str">
            <v>23/01/2015</v>
          </cell>
          <cell r="B18">
            <v>5.8299999999999998E-2</v>
          </cell>
        </row>
        <row r="19">
          <cell r="A19" t="str">
            <v>26/01/2015</v>
          </cell>
          <cell r="B19">
            <v>5.7300000000000004E-2</v>
          </cell>
        </row>
        <row r="20">
          <cell r="A20" t="str">
            <v>27/01/2015</v>
          </cell>
          <cell r="B20">
            <v>5.7999999999999996E-2</v>
          </cell>
        </row>
        <row r="21">
          <cell r="A21" t="str">
            <v>28/01/2015</v>
          </cell>
          <cell r="B21">
            <v>5.8299999999999998E-2</v>
          </cell>
        </row>
        <row r="22">
          <cell r="A22" t="str">
            <v>29/01/2015</v>
          </cell>
          <cell r="B22">
            <v>5.8499999999999996E-2</v>
          </cell>
        </row>
        <row r="23">
          <cell r="A23" t="str">
            <v>30/01/2015</v>
          </cell>
          <cell r="B23">
            <v>5.79E-2</v>
          </cell>
        </row>
        <row r="24">
          <cell r="A24" t="str">
            <v>02/02/2015</v>
          </cell>
          <cell r="B24">
            <v>5.8400000000000001E-2</v>
          </cell>
        </row>
        <row r="25">
          <cell r="A25" t="str">
            <v>03/02/2015</v>
          </cell>
          <cell r="B25">
            <v>5.9299999999999999E-2</v>
          </cell>
        </row>
        <row r="26">
          <cell r="A26" t="str">
            <v>04/02/2015</v>
          </cell>
          <cell r="B26">
            <v>5.91E-2</v>
          </cell>
        </row>
        <row r="27">
          <cell r="A27" t="str">
            <v>05/02/2015</v>
          </cell>
          <cell r="B27">
            <v>5.96E-2</v>
          </cell>
        </row>
        <row r="28">
          <cell r="A28" t="str">
            <v>06/02/2015</v>
          </cell>
          <cell r="B28">
            <v>6.0100000000000001E-2</v>
          </cell>
        </row>
        <row r="29">
          <cell r="A29" t="str">
            <v>09/02/2015</v>
          </cell>
          <cell r="B29">
            <v>6.0499999999999998E-2</v>
          </cell>
        </row>
        <row r="30">
          <cell r="A30" t="str">
            <v>10/02/2015</v>
          </cell>
          <cell r="B30">
            <v>6.1100000000000002E-2</v>
          </cell>
        </row>
        <row r="31">
          <cell r="A31" t="str">
            <v>11/02/2015</v>
          </cell>
          <cell r="B31">
            <v>6.2100000000000002E-2</v>
          </cell>
        </row>
        <row r="32">
          <cell r="A32" t="str">
            <v>12/02/2015</v>
          </cell>
          <cell r="B32">
            <v>6.3500000000000001E-2</v>
          </cell>
        </row>
        <row r="33">
          <cell r="A33" t="str">
            <v>13/02/2015</v>
          </cell>
          <cell r="B33">
            <v>6.2199999999999998E-2</v>
          </cell>
        </row>
        <row r="34">
          <cell r="A34" t="str">
            <v>18/02/2015</v>
          </cell>
          <cell r="B34">
            <v>6.2400000000000004E-2</v>
          </cell>
        </row>
        <row r="35">
          <cell r="A35" t="str">
            <v>19/02/2015</v>
          </cell>
          <cell r="B35">
            <v>6.2899999999999998E-2</v>
          </cell>
        </row>
        <row r="36">
          <cell r="A36" t="str">
            <v>20/02/2015</v>
          </cell>
          <cell r="B36">
            <v>6.2600000000000003E-2</v>
          </cell>
        </row>
        <row r="37">
          <cell r="A37" t="str">
            <v>23/02/2015</v>
          </cell>
          <cell r="B37">
            <v>6.3E-2</v>
          </cell>
        </row>
        <row r="38">
          <cell r="A38" t="str">
            <v>24/02/2015</v>
          </cell>
          <cell r="B38">
            <v>6.3E-2</v>
          </cell>
        </row>
        <row r="39">
          <cell r="A39" t="str">
            <v>25/02/2015</v>
          </cell>
          <cell r="B39">
            <v>6.3500000000000001E-2</v>
          </cell>
        </row>
        <row r="40">
          <cell r="A40" t="str">
            <v>26/02/2015</v>
          </cell>
          <cell r="B40">
            <v>6.2800000000000009E-2</v>
          </cell>
        </row>
        <row r="41">
          <cell r="A41" t="str">
            <v>27/02/2015</v>
          </cell>
          <cell r="B41">
            <v>6.25E-2</v>
          </cell>
        </row>
        <row r="42">
          <cell r="A42" t="str">
            <v>02/03/2015</v>
          </cell>
          <cell r="B42">
            <v>6.0199999999999997E-2</v>
          </cell>
        </row>
        <row r="43">
          <cell r="A43" t="str">
            <v>03/03/2015</v>
          </cell>
          <cell r="B43">
            <v>6.0999999999999999E-2</v>
          </cell>
        </row>
        <row r="44">
          <cell r="A44" t="str">
            <v>04/03/2015</v>
          </cell>
          <cell r="B44">
            <v>6.2199999999999998E-2</v>
          </cell>
        </row>
        <row r="45">
          <cell r="A45" t="str">
            <v>05/03/2015</v>
          </cell>
          <cell r="B45">
            <v>6.2E-2</v>
          </cell>
        </row>
        <row r="46">
          <cell r="A46" t="str">
            <v>06/03/2015</v>
          </cell>
          <cell r="B46">
            <v>6.3E-2</v>
          </cell>
        </row>
        <row r="47">
          <cell r="A47" t="str">
            <v>09/03/2015</v>
          </cell>
          <cell r="B47">
            <v>6.4299999999999996E-2</v>
          </cell>
        </row>
        <row r="48">
          <cell r="A48" t="str">
            <v>10/03/2015</v>
          </cell>
          <cell r="B48">
            <v>6.480000000000001E-2</v>
          </cell>
        </row>
        <row r="49">
          <cell r="A49" t="str">
            <v>11/03/2015</v>
          </cell>
          <cell r="B49">
            <v>6.4500000000000002E-2</v>
          </cell>
        </row>
        <row r="50">
          <cell r="A50" t="str">
            <v>12/03/2015</v>
          </cell>
          <cell r="B50">
            <v>6.3700000000000007E-2</v>
          </cell>
        </row>
        <row r="51">
          <cell r="A51" t="str">
            <v>13/03/2015</v>
          </cell>
          <cell r="B51">
            <v>6.5299999999999997E-2</v>
          </cell>
        </row>
        <row r="52">
          <cell r="A52" t="str">
            <v>16/03/2015</v>
          </cell>
          <cell r="B52">
            <v>6.3899999999999998E-2</v>
          </cell>
        </row>
        <row r="53">
          <cell r="A53" t="str">
            <v>17/03/2015</v>
          </cell>
          <cell r="B53">
            <v>6.3899999999999998E-2</v>
          </cell>
        </row>
        <row r="54">
          <cell r="A54" t="str">
            <v>18/03/2015</v>
          </cell>
          <cell r="B54">
            <v>6.2100000000000002E-2</v>
          </cell>
        </row>
        <row r="55">
          <cell r="A55" t="str">
            <v>19/03/2015</v>
          </cell>
          <cell r="B55">
            <v>6.1900000000000004E-2</v>
          </cell>
        </row>
        <row r="56">
          <cell r="A56" t="str">
            <v>20/03/2015</v>
          </cell>
          <cell r="B56">
            <v>6.3899999999999998E-2</v>
          </cell>
        </row>
        <row r="57">
          <cell r="A57" t="str">
            <v>23/03/2015</v>
          </cell>
          <cell r="B57">
            <v>6.3700000000000007E-2</v>
          </cell>
        </row>
        <row r="58">
          <cell r="A58" t="str">
            <v>24/03/2015</v>
          </cell>
          <cell r="B58">
            <v>6.3399999999999998E-2</v>
          </cell>
        </row>
        <row r="59">
          <cell r="A59" t="str">
            <v>25/03/2015</v>
          </cell>
          <cell r="B59">
            <v>6.3799999999999996E-2</v>
          </cell>
        </row>
        <row r="60">
          <cell r="A60" t="str">
            <v>26/03/2015</v>
          </cell>
          <cell r="B60">
            <v>6.4000000000000001E-2</v>
          </cell>
        </row>
        <row r="61">
          <cell r="A61" t="str">
            <v>27/03/2015</v>
          </cell>
          <cell r="B61">
            <v>6.4299999999999996E-2</v>
          </cell>
        </row>
        <row r="62">
          <cell r="A62" t="str">
            <v>30/03/2015</v>
          </cell>
          <cell r="B62">
            <v>6.4699999999999994E-2</v>
          </cell>
        </row>
        <row r="63">
          <cell r="A63" t="str">
            <v>31/03/2015</v>
          </cell>
          <cell r="B63">
            <v>6.4399999999999999E-2</v>
          </cell>
        </row>
        <row r="64">
          <cell r="A64" t="str">
            <v>01/04/2015</v>
          </cell>
          <cell r="B64">
            <v>6.3899999999999998E-2</v>
          </cell>
        </row>
        <row r="65">
          <cell r="A65" t="str">
            <v>02/04/2015</v>
          </cell>
          <cell r="B65">
            <v>6.2800000000000009E-2</v>
          </cell>
        </row>
        <row r="66">
          <cell r="A66" t="str">
            <v>06/04/2015</v>
          </cell>
          <cell r="B66">
            <v>6.3200000000000006E-2</v>
          </cell>
        </row>
        <row r="67">
          <cell r="A67" t="str">
            <v>07/04/2015</v>
          </cell>
          <cell r="B67">
            <v>6.3E-2</v>
          </cell>
        </row>
        <row r="68">
          <cell r="A68" t="str">
            <v>08/04/2015</v>
          </cell>
          <cell r="B68">
            <v>6.3099999999999989E-2</v>
          </cell>
        </row>
        <row r="69">
          <cell r="A69" t="str">
            <v>09/04/2015</v>
          </cell>
          <cell r="B69">
            <v>6.1900000000000004E-2</v>
          </cell>
        </row>
        <row r="70">
          <cell r="A70" t="str">
            <v>10/04/2015</v>
          </cell>
          <cell r="B70">
            <v>6.2100000000000002E-2</v>
          </cell>
        </row>
        <row r="71">
          <cell r="A71" t="str">
            <v>13/04/2015</v>
          </cell>
          <cell r="B71">
            <v>6.1699999999999998E-2</v>
          </cell>
        </row>
        <row r="72">
          <cell r="A72" t="str">
            <v>14/04/2015</v>
          </cell>
          <cell r="B72">
            <v>6.1900000000000004E-2</v>
          </cell>
        </row>
        <row r="73">
          <cell r="A73" t="str">
            <v>15/04/2015</v>
          </cell>
          <cell r="B73">
            <v>6.0899999999999996E-2</v>
          </cell>
        </row>
        <row r="74">
          <cell r="A74" t="str">
            <v>16/04/2015</v>
          </cell>
          <cell r="B74">
            <v>6.0199999999999997E-2</v>
          </cell>
        </row>
        <row r="75">
          <cell r="A75" t="str">
            <v>17/04/2015</v>
          </cell>
          <cell r="B75">
            <v>6.0299999999999999E-2</v>
          </cell>
        </row>
        <row r="76">
          <cell r="A76" t="str">
            <v>20/04/2015</v>
          </cell>
          <cell r="B76">
            <v>6.0899999999999996E-2</v>
          </cell>
        </row>
        <row r="77">
          <cell r="A77" t="str">
            <v>22/04/2015</v>
          </cell>
          <cell r="B77">
            <v>6.3299999999999995E-2</v>
          </cell>
        </row>
        <row r="78">
          <cell r="A78" t="str">
            <v>23/04/2015</v>
          </cell>
          <cell r="B78">
            <v>6.3E-2</v>
          </cell>
        </row>
        <row r="79">
          <cell r="A79" t="str">
            <v>24/04/2015</v>
          </cell>
          <cell r="B79">
            <v>6.3299999999999995E-2</v>
          </cell>
        </row>
        <row r="80">
          <cell r="A80" t="str">
            <v>27/04/2015</v>
          </cell>
          <cell r="B80">
            <v>6.3299999999999995E-2</v>
          </cell>
        </row>
        <row r="81">
          <cell r="A81" t="str">
            <v>28/04/2015</v>
          </cell>
          <cell r="B81">
            <v>6.25E-2</v>
          </cell>
        </row>
        <row r="82">
          <cell r="A82" t="str">
            <v>29/04/2015</v>
          </cell>
          <cell r="B82">
            <v>6.25E-2</v>
          </cell>
        </row>
        <row r="83">
          <cell r="A83" t="str">
            <v>30/04/2015</v>
          </cell>
          <cell r="B83">
            <v>6.2199999999999998E-2</v>
          </cell>
        </row>
        <row r="84">
          <cell r="A84" t="str">
            <v>04/05/2015</v>
          </cell>
          <cell r="B84">
            <v>6.3299999999999995E-2</v>
          </cell>
        </row>
        <row r="85">
          <cell r="A85" t="str">
            <v>05/05/2015</v>
          </cell>
          <cell r="B85">
            <v>6.3700000000000007E-2</v>
          </cell>
        </row>
        <row r="86">
          <cell r="A86" t="str">
            <v>06/05/2015</v>
          </cell>
          <cell r="B86">
            <v>6.3500000000000001E-2</v>
          </cell>
        </row>
        <row r="87">
          <cell r="A87" t="str">
            <v>07/05/2015</v>
          </cell>
          <cell r="B87">
            <v>6.3299999999999995E-2</v>
          </cell>
        </row>
        <row r="88">
          <cell r="A88" t="str">
            <v>08/05/2015</v>
          </cell>
          <cell r="B88">
            <v>6.3399999999999998E-2</v>
          </cell>
        </row>
        <row r="89">
          <cell r="A89" t="str">
            <v>11/05/2015</v>
          </cell>
          <cell r="B89">
            <v>6.2E-2</v>
          </cell>
        </row>
        <row r="90">
          <cell r="A90" t="str">
            <v>12/05/2015</v>
          </cell>
          <cell r="B90">
            <v>6.2699999999999992E-2</v>
          </cell>
        </row>
        <row r="91">
          <cell r="A91" t="str">
            <v>13/05/2015</v>
          </cell>
          <cell r="B91">
            <v>6.3299999999999995E-2</v>
          </cell>
        </row>
        <row r="92">
          <cell r="A92" t="str">
            <v>14/05/2015</v>
          </cell>
          <cell r="B92">
            <v>6.3200000000000006E-2</v>
          </cell>
        </row>
        <row r="93">
          <cell r="A93" t="str">
            <v>15/05/2015</v>
          </cell>
          <cell r="B93">
            <v>6.1399999999999996E-2</v>
          </cell>
        </row>
        <row r="94">
          <cell r="A94" t="str">
            <v>18/05/2015</v>
          </cell>
          <cell r="B94">
            <v>6.0700000000000004E-2</v>
          </cell>
        </row>
        <row r="95">
          <cell r="A95" t="str">
            <v>19/05/2015</v>
          </cell>
          <cell r="B95">
            <v>6.2199999999999998E-2</v>
          </cell>
        </row>
        <row r="96">
          <cell r="A96" t="str">
            <v>20/05/2015</v>
          </cell>
          <cell r="B96">
            <v>6.2600000000000003E-2</v>
          </cell>
        </row>
        <row r="97">
          <cell r="A97" t="str">
            <v>21/05/2015</v>
          </cell>
          <cell r="B97">
            <v>6.1799999999999994E-2</v>
          </cell>
        </row>
        <row r="98">
          <cell r="A98" t="str">
            <v>22/05/2015</v>
          </cell>
          <cell r="B98">
            <v>6.1799999999999994E-2</v>
          </cell>
        </row>
        <row r="99">
          <cell r="A99" t="str">
            <v>25/05/2015</v>
          </cell>
          <cell r="B99">
            <v>6.1200000000000004E-2</v>
          </cell>
        </row>
        <row r="100">
          <cell r="A100" t="str">
            <v>26/05/2015</v>
          </cell>
          <cell r="B100">
            <v>6.1699999999999998E-2</v>
          </cell>
        </row>
        <row r="101">
          <cell r="A101" t="str">
            <v>27/05/2015</v>
          </cell>
          <cell r="B101">
            <v>6.1799999999999994E-2</v>
          </cell>
        </row>
        <row r="102">
          <cell r="A102" t="str">
            <v>28/05/2015</v>
          </cell>
          <cell r="B102">
            <v>6.2100000000000002E-2</v>
          </cell>
        </row>
        <row r="103">
          <cell r="A103" t="str">
            <v>29/05/2015</v>
          </cell>
          <cell r="B103">
            <v>6.1399999999999996E-2</v>
          </cell>
        </row>
        <row r="104">
          <cell r="A104" t="str">
            <v>01/06/2015</v>
          </cell>
          <cell r="B104">
            <v>6.2E-2</v>
          </cell>
        </row>
        <row r="105">
          <cell r="A105" t="str">
            <v>02/06/2015</v>
          </cell>
          <cell r="B105">
            <v>6.1699999999999998E-2</v>
          </cell>
        </row>
        <row r="106">
          <cell r="A106" t="str">
            <v>03/06/2015</v>
          </cell>
          <cell r="B106">
            <v>6.2199999999999998E-2</v>
          </cell>
        </row>
        <row r="107">
          <cell r="A107" t="str">
            <v>05/06/2015</v>
          </cell>
          <cell r="B107">
            <v>6.25E-2</v>
          </cell>
        </row>
        <row r="108">
          <cell r="A108" t="str">
            <v>08/06/2015</v>
          </cell>
          <cell r="B108">
            <v>6.2600000000000003E-2</v>
          </cell>
        </row>
        <row r="109">
          <cell r="A109" t="str">
            <v>09/06/2015</v>
          </cell>
          <cell r="B109">
            <v>6.1900000000000004E-2</v>
          </cell>
        </row>
        <row r="110">
          <cell r="A110" t="str">
            <v>10/06/2015</v>
          </cell>
          <cell r="B110">
            <v>6.1699999999999998E-2</v>
          </cell>
        </row>
        <row r="111">
          <cell r="A111" t="str">
            <v>11/06/2015</v>
          </cell>
          <cell r="B111">
            <v>6.2400000000000004E-2</v>
          </cell>
        </row>
        <row r="112">
          <cell r="A112" t="str">
            <v>12/06/2015</v>
          </cell>
          <cell r="B112">
            <v>6.2600000000000003E-2</v>
          </cell>
        </row>
        <row r="113">
          <cell r="A113" t="str">
            <v>15/06/2015</v>
          </cell>
          <cell r="B113">
            <v>6.2400000000000004E-2</v>
          </cell>
        </row>
        <row r="114">
          <cell r="A114" t="str">
            <v>16/06/2015</v>
          </cell>
          <cell r="B114">
            <v>6.3E-2</v>
          </cell>
        </row>
        <row r="115">
          <cell r="A115" t="str">
            <v>17/06/2015</v>
          </cell>
          <cell r="B115">
            <v>6.2699999999999992E-2</v>
          </cell>
        </row>
        <row r="116">
          <cell r="A116" t="str">
            <v>18/06/2015</v>
          </cell>
          <cell r="B116">
            <v>6.2199999999999998E-2</v>
          </cell>
        </row>
        <row r="117">
          <cell r="A117" t="str">
            <v>19/06/2015</v>
          </cell>
          <cell r="B117">
            <v>6.1699999999999998E-2</v>
          </cell>
        </row>
        <row r="118">
          <cell r="A118" t="str">
            <v>22/06/2015</v>
          </cell>
          <cell r="B118">
            <v>6.1600000000000002E-2</v>
          </cell>
        </row>
        <row r="119">
          <cell r="A119" t="str">
            <v>23/06/2015</v>
          </cell>
          <cell r="B119">
            <v>6.1100000000000002E-2</v>
          </cell>
        </row>
        <row r="120">
          <cell r="A120" t="str">
            <v>24/06/2015</v>
          </cell>
          <cell r="B120">
            <v>6.13E-2</v>
          </cell>
        </row>
        <row r="121">
          <cell r="A121" t="str">
            <v>25/06/2015</v>
          </cell>
          <cell r="B121">
            <v>6.1399999999999996E-2</v>
          </cell>
        </row>
        <row r="122">
          <cell r="A122" t="str">
            <v>26/06/2015</v>
          </cell>
          <cell r="B122">
            <v>6.25E-2</v>
          </cell>
        </row>
        <row r="123">
          <cell r="A123" t="str">
            <v>29/06/2015</v>
          </cell>
          <cell r="B123">
            <v>6.2199999999999998E-2</v>
          </cell>
        </row>
        <row r="124">
          <cell r="A124" t="str">
            <v>30/06/2015</v>
          </cell>
          <cell r="B124">
            <v>6.3200000000000006E-2</v>
          </cell>
        </row>
        <row r="125">
          <cell r="A125" t="str">
            <v>01/07/2015</v>
          </cell>
          <cell r="B125">
            <v>6.3600000000000004E-2</v>
          </cell>
        </row>
        <row r="126">
          <cell r="A126" t="str">
            <v>02/07/2015</v>
          </cell>
          <cell r="B126">
            <v>6.4199999999999993E-2</v>
          </cell>
        </row>
        <row r="127">
          <cell r="A127" t="str">
            <v>03/07/2015</v>
          </cell>
          <cell r="B127">
            <v>6.3399999999999998E-2</v>
          </cell>
        </row>
        <row r="128">
          <cell r="A128" t="str">
            <v>06/07/2015</v>
          </cell>
          <cell r="B128">
            <v>6.3099999999999989E-2</v>
          </cell>
        </row>
        <row r="129">
          <cell r="A129" t="str">
            <v>07/07/2015</v>
          </cell>
          <cell r="B129">
            <v>6.3500000000000001E-2</v>
          </cell>
        </row>
        <row r="130">
          <cell r="A130" t="str">
            <v>08/07/2015</v>
          </cell>
          <cell r="B130">
            <v>6.3500000000000001E-2</v>
          </cell>
        </row>
        <row r="131">
          <cell r="A131" t="str">
            <v>09/07/2015</v>
          </cell>
          <cell r="B131">
            <v>6.3899999999999998E-2</v>
          </cell>
        </row>
        <row r="132">
          <cell r="A132" t="str">
            <v>10/07/2015</v>
          </cell>
          <cell r="B132">
            <v>6.3899999999999998E-2</v>
          </cell>
        </row>
        <row r="133">
          <cell r="A133" t="str">
            <v>13/07/2015</v>
          </cell>
          <cell r="B133">
            <v>6.3799999999999996E-2</v>
          </cell>
        </row>
        <row r="134">
          <cell r="A134" t="str">
            <v>14/07/2015</v>
          </cell>
          <cell r="B134">
            <v>6.4000000000000001E-2</v>
          </cell>
        </row>
        <row r="135">
          <cell r="A135" t="str">
            <v>15/07/2015</v>
          </cell>
          <cell r="B135">
            <v>6.4100000000000004E-2</v>
          </cell>
        </row>
        <row r="136">
          <cell r="A136" t="str">
            <v>16/07/2015</v>
          </cell>
          <cell r="B136">
            <v>6.3799999999999996E-2</v>
          </cell>
        </row>
        <row r="137">
          <cell r="A137" t="str">
            <v>17/07/2015</v>
          </cell>
          <cell r="B137">
            <v>6.3399999999999998E-2</v>
          </cell>
        </row>
        <row r="138">
          <cell r="A138" t="str">
            <v>20/07/2015</v>
          </cell>
          <cell r="B138">
            <v>6.3700000000000007E-2</v>
          </cell>
        </row>
        <row r="139">
          <cell r="A139" t="str">
            <v>21/07/2015</v>
          </cell>
          <cell r="B139">
            <v>6.2899999999999998E-2</v>
          </cell>
        </row>
        <row r="140">
          <cell r="A140" t="str">
            <v>22/07/2015</v>
          </cell>
          <cell r="B140">
            <v>6.2300000000000001E-2</v>
          </cell>
        </row>
        <row r="141">
          <cell r="A141" t="str">
            <v>23/07/2015</v>
          </cell>
          <cell r="B141">
            <v>6.5000000000000002E-2</v>
          </cell>
        </row>
        <row r="142">
          <cell r="A142" t="str">
            <v>24/07/2015</v>
          </cell>
          <cell r="B142">
            <v>6.7199999999999996E-2</v>
          </cell>
        </row>
        <row r="143">
          <cell r="A143" t="str">
            <v>27/07/2015</v>
          </cell>
          <cell r="B143">
            <v>6.7400000000000002E-2</v>
          </cell>
        </row>
        <row r="144">
          <cell r="A144" t="str">
            <v>28/07/2015</v>
          </cell>
          <cell r="B144">
            <v>6.7299999999999999E-2</v>
          </cell>
        </row>
        <row r="145">
          <cell r="A145" t="str">
            <v>29/07/2015</v>
          </cell>
          <cell r="B145">
            <v>6.7400000000000002E-2</v>
          </cell>
        </row>
        <row r="146">
          <cell r="A146" t="str">
            <v>30/07/2015</v>
          </cell>
          <cell r="B146">
            <v>6.6000000000000003E-2</v>
          </cell>
        </row>
        <row r="147">
          <cell r="A147" t="str">
            <v>31/07/2015</v>
          </cell>
          <cell r="B147">
            <v>6.6299999999999998E-2</v>
          </cell>
        </row>
        <row r="148">
          <cell r="A148" t="str">
            <v>03/08/2015</v>
          </cell>
          <cell r="B148">
            <v>6.6000000000000003E-2</v>
          </cell>
        </row>
        <row r="149">
          <cell r="A149" t="str">
            <v>04/08/2015</v>
          </cell>
          <cell r="B149">
            <v>6.7299999999999999E-2</v>
          </cell>
        </row>
        <row r="150">
          <cell r="A150" t="str">
            <v>05/08/2015</v>
          </cell>
          <cell r="B150">
            <v>6.7000000000000004E-2</v>
          </cell>
        </row>
        <row r="151">
          <cell r="A151" t="str">
            <v>06/08/2015</v>
          </cell>
          <cell r="B151">
            <v>6.8400000000000002E-2</v>
          </cell>
        </row>
        <row r="152">
          <cell r="A152" t="str">
            <v>07/08/2015</v>
          </cell>
          <cell r="B152">
            <v>7.0800000000000002E-2</v>
          </cell>
        </row>
        <row r="153">
          <cell r="A153" t="str">
            <v>10/08/2015</v>
          </cell>
          <cell r="B153">
            <v>7.1500000000000008E-2</v>
          </cell>
        </row>
        <row r="154">
          <cell r="A154" t="str">
            <v>11/08/2015</v>
          </cell>
          <cell r="B154">
            <v>7.0999999999999994E-2</v>
          </cell>
        </row>
        <row r="155">
          <cell r="A155" t="str">
            <v>12/08/2015</v>
          </cell>
          <cell r="B155">
            <v>7.0999999999999994E-2</v>
          </cell>
        </row>
        <row r="156">
          <cell r="A156" t="str">
            <v>13/08/2015</v>
          </cell>
          <cell r="B156">
            <v>7.0300000000000001E-2</v>
          </cell>
        </row>
        <row r="157">
          <cell r="A157" t="str">
            <v>14/08/2015</v>
          </cell>
          <cell r="B157">
            <v>7.0499999999999993E-2</v>
          </cell>
        </row>
        <row r="158">
          <cell r="A158" t="str">
            <v>17/08/2015</v>
          </cell>
          <cell r="B158">
            <v>7.0400000000000004E-2</v>
          </cell>
        </row>
        <row r="159">
          <cell r="A159" t="str">
            <v>18/08/2015</v>
          </cell>
          <cell r="B159">
            <v>7.0400000000000004E-2</v>
          </cell>
        </row>
        <row r="160">
          <cell r="A160" t="str">
            <v>19/08/2015</v>
          </cell>
          <cell r="B160">
            <v>6.88E-2</v>
          </cell>
        </row>
        <row r="161">
          <cell r="A161" t="str">
            <v>20/08/2015</v>
          </cell>
          <cell r="B161">
            <v>6.9199999999999998E-2</v>
          </cell>
        </row>
        <row r="162">
          <cell r="A162" t="str">
            <v>21/08/2015</v>
          </cell>
          <cell r="B162">
            <v>6.9599999999999995E-2</v>
          </cell>
        </row>
        <row r="163">
          <cell r="A163" t="str">
            <v>24/08/2015</v>
          </cell>
          <cell r="B163">
            <v>7.2599999999999998E-2</v>
          </cell>
        </row>
        <row r="164">
          <cell r="A164" t="str">
            <v>25/08/2015</v>
          </cell>
          <cell r="B164">
            <v>7.1900000000000006E-2</v>
          </cell>
        </row>
        <row r="165">
          <cell r="A165" t="str">
            <v>26/08/2015</v>
          </cell>
          <cell r="B165">
            <v>7.1500000000000008E-2</v>
          </cell>
        </row>
        <row r="166">
          <cell r="A166" t="str">
            <v>27/08/2015</v>
          </cell>
          <cell r="B166">
            <v>7.0499999999999993E-2</v>
          </cell>
        </row>
        <row r="167">
          <cell r="A167" t="str">
            <v>28/08/2015</v>
          </cell>
          <cell r="B167">
            <v>7.1199999999999999E-2</v>
          </cell>
        </row>
        <row r="168">
          <cell r="A168" t="str">
            <v>31/08/2015</v>
          </cell>
          <cell r="B168">
            <v>7.2599999999999998E-2</v>
          </cell>
        </row>
        <row r="169">
          <cell r="A169" t="str">
            <v>01/09/2015</v>
          </cell>
          <cell r="B169">
            <v>7.1900000000000006E-2</v>
          </cell>
        </row>
        <row r="170">
          <cell r="A170" t="str">
            <v>02/09/2015</v>
          </cell>
          <cell r="B170">
            <v>7.400000000000001E-2</v>
          </cell>
        </row>
        <row r="171">
          <cell r="A171" t="str">
            <v>03/09/2015</v>
          </cell>
          <cell r="B171">
            <v>7.5700000000000003E-2</v>
          </cell>
        </row>
        <row r="172">
          <cell r="A172" t="str">
            <v>04/09/2015</v>
          </cell>
          <cell r="B172">
            <v>7.4299999999999991E-2</v>
          </cell>
        </row>
        <row r="173">
          <cell r="A173" t="str">
            <v>08/09/2015</v>
          </cell>
          <cell r="B173">
            <v>7.4900000000000008E-2</v>
          </cell>
        </row>
        <row r="174">
          <cell r="A174" t="str">
            <v>09/09/2015</v>
          </cell>
          <cell r="B174">
            <v>7.4999999999999997E-2</v>
          </cell>
        </row>
        <row r="175">
          <cell r="A175" t="str">
            <v>10/09/2015</v>
          </cell>
          <cell r="B175">
            <v>7.5899999999999995E-2</v>
          </cell>
        </row>
        <row r="176">
          <cell r="A176" t="str">
            <v>11/09/2015</v>
          </cell>
          <cell r="B176">
            <v>7.5700000000000003E-2</v>
          </cell>
        </row>
        <row r="177">
          <cell r="A177" t="str">
            <v>14/09/2015</v>
          </cell>
          <cell r="B177">
            <v>7.4700000000000003E-2</v>
          </cell>
        </row>
        <row r="178">
          <cell r="A178" t="str">
            <v>15/09/2015</v>
          </cell>
          <cell r="B178">
            <v>7.3899999999999993E-2</v>
          </cell>
        </row>
        <row r="179">
          <cell r="A179" t="str">
            <v>16/09/2015</v>
          </cell>
          <cell r="B179">
            <v>7.3200000000000001E-2</v>
          </cell>
        </row>
        <row r="180">
          <cell r="A180" t="str">
            <v>17/09/2015</v>
          </cell>
          <cell r="B180">
            <v>7.3899999999999993E-2</v>
          </cell>
        </row>
        <row r="181">
          <cell r="A181" t="str">
            <v>18/09/2015</v>
          </cell>
          <cell r="B181">
            <v>7.3200000000000001E-2</v>
          </cell>
        </row>
        <row r="182">
          <cell r="A182" t="str">
            <v>21/09/2015</v>
          </cell>
          <cell r="B182">
            <v>7.5600000000000001E-2</v>
          </cell>
        </row>
        <row r="183">
          <cell r="A183" t="str">
            <v>22/09/2015</v>
          </cell>
          <cell r="B183">
            <v>7.7699999999999991E-2</v>
          </cell>
        </row>
        <row r="184">
          <cell r="A184" t="str">
            <v>23/09/2015</v>
          </cell>
          <cell r="B184">
            <v>7.7399999999999997E-2</v>
          </cell>
        </row>
        <row r="185">
          <cell r="A185" t="str">
            <v>24/09/2015</v>
          </cell>
          <cell r="B185">
            <v>7.9600000000000004E-2</v>
          </cell>
        </row>
        <row r="186">
          <cell r="A186" t="str">
            <v>25/09/2015</v>
          </cell>
          <cell r="B186">
            <v>7.2099999999999997E-2</v>
          </cell>
        </row>
        <row r="187">
          <cell r="A187" t="str">
            <v>28/09/2015</v>
          </cell>
          <cell r="B187">
            <v>7.2999999999999995E-2</v>
          </cell>
        </row>
        <row r="188">
          <cell r="A188" t="str">
            <v>29/09/2015</v>
          </cell>
          <cell r="B188">
            <v>7.7800000000000008E-2</v>
          </cell>
        </row>
        <row r="189">
          <cell r="A189" t="str">
            <v>30/09/2015</v>
          </cell>
          <cell r="B189">
            <v>7.4099999999999999E-2</v>
          </cell>
        </row>
        <row r="190">
          <cell r="A190" t="str">
            <v>01/10/2015</v>
          </cell>
          <cell r="B190">
            <v>7.4400000000000008E-2</v>
          </cell>
        </row>
        <row r="191">
          <cell r="A191" t="str">
            <v>02/10/2015</v>
          </cell>
          <cell r="B191">
            <v>7.4200000000000002E-2</v>
          </cell>
        </row>
        <row r="192">
          <cell r="A192" t="str">
            <v>05/10/2015</v>
          </cell>
          <cell r="B192">
            <v>7.1300000000000002E-2</v>
          </cell>
        </row>
        <row r="193">
          <cell r="A193" t="str">
            <v>06/10/2015</v>
          </cell>
          <cell r="B193">
            <v>7.2300000000000003E-2</v>
          </cell>
        </row>
        <row r="194">
          <cell r="A194" t="str">
            <v>07/10/2015</v>
          </cell>
          <cell r="B194">
            <v>7.2400000000000006E-2</v>
          </cell>
        </row>
        <row r="195">
          <cell r="A195" t="str">
            <v>08/10/2015</v>
          </cell>
          <cell r="B195">
            <v>7.3899999999999993E-2</v>
          </cell>
        </row>
        <row r="196">
          <cell r="A196" t="str">
            <v>09/10/2015</v>
          </cell>
          <cell r="B196">
            <v>7.2999999999999995E-2</v>
          </cell>
        </row>
        <row r="197">
          <cell r="A197" t="str">
            <v>13/10/2015</v>
          </cell>
          <cell r="B197">
            <v>7.4200000000000002E-2</v>
          </cell>
        </row>
        <row r="198">
          <cell r="A198" t="str">
            <v>14/10/2015</v>
          </cell>
          <cell r="B198">
            <v>7.5199999999999989E-2</v>
          </cell>
        </row>
        <row r="199">
          <cell r="A199" t="str">
            <v>15/10/2015</v>
          </cell>
          <cell r="B199">
            <v>7.3899999999999993E-2</v>
          </cell>
        </row>
        <row r="200">
          <cell r="A200" t="str">
            <v>16/10/2015</v>
          </cell>
          <cell r="B200">
            <v>7.3800000000000004E-2</v>
          </cell>
        </row>
        <row r="201">
          <cell r="A201" t="str">
            <v>19/10/2015</v>
          </cell>
          <cell r="B201">
            <v>7.5199999999999989E-2</v>
          </cell>
        </row>
        <row r="202">
          <cell r="A202" t="str">
            <v>20/10/2015</v>
          </cell>
          <cell r="B202">
            <v>7.4999999999999997E-2</v>
          </cell>
        </row>
        <row r="203">
          <cell r="A203" t="str">
            <v>21/10/2015</v>
          </cell>
          <cell r="B203">
            <v>7.4900000000000008E-2</v>
          </cell>
        </row>
        <row r="204">
          <cell r="A204" t="str">
            <v>22/10/2015</v>
          </cell>
          <cell r="B204">
            <v>7.4900000000000008E-2</v>
          </cell>
        </row>
        <row r="205">
          <cell r="A205" t="str">
            <v>23/10/2015</v>
          </cell>
          <cell r="B205">
            <v>7.3399999999999993E-2</v>
          </cell>
        </row>
        <row r="206">
          <cell r="A206" t="str">
            <v>26/10/2015</v>
          </cell>
          <cell r="B206">
            <v>7.3899999999999993E-2</v>
          </cell>
        </row>
        <row r="207">
          <cell r="A207" t="str">
            <v>27/10/2015</v>
          </cell>
          <cell r="B207">
            <v>7.3800000000000004E-2</v>
          </cell>
        </row>
        <row r="208">
          <cell r="A208" t="str">
            <v>28/10/2015</v>
          </cell>
          <cell r="B208">
            <v>7.2999999999999995E-2</v>
          </cell>
        </row>
        <row r="209">
          <cell r="A209" t="str">
            <v>29/10/2015</v>
          </cell>
          <cell r="B209">
            <v>7.2999999999999995E-2</v>
          </cell>
        </row>
        <row r="210">
          <cell r="A210" t="str">
            <v>30/10/2015</v>
          </cell>
          <cell r="B210">
            <v>7.3899999999999993E-2</v>
          </cell>
        </row>
        <row r="211">
          <cell r="A211" t="str">
            <v>03/11/2015</v>
          </cell>
          <cell r="B211">
            <v>7.4299999999999991E-2</v>
          </cell>
        </row>
        <row r="212">
          <cell r="A212" t="str">
            <v>04/11/2015</v>
          </cell>
          <cell r="B212">
            <v>7.3599999999999999E-2</v>
          </cell>
        </row>
        <row r="213">
          <cell r="A213" t="str">
            <v>05/11/2015</v>
          </cell>
          <cell r="B213">
            <v>7.2900000000000006E-2</v>
          </cell>
        </row>
        <row r="214">
          <cell r="A214" t="str">
            <v>06/11/2015</v>
          </cell>
          <cell r="B214">
            <v>7.3200000000000001E-2</v>
          </cell>
        </row>
        <row r="215">
          <cell r="A215" t="str">
            <v>09/11/2015</v>
          </cell>
          <cell r="B215">
            <v>7.3499999999999996E-2</v>
          </cell>
        </row>
        <row r="216">
          <cell r="A216" t="str">
            <v>10/11/2015</v>
          </cell>
          <cell r="B216">
            <v>7.2800000000000004E-2</v>
          </cell>
        </row>
        <row r="217">
          <cell r="A217" t="str">
            <v>11/11/2015</v>
          </cell>
          <cell r="B217">
            <v>7.1800000000000003E-2</v>
          </cell>
        </row>
        <row r="218">
          <cell r="A218" t="str">
            <v>12/11/2015</v>
          </cell>
          <cell r="B218">
            <v>7.0999999999999994E-2</v>
          </cell>
        </row>
        <row r="219">
          <cell r="A219" t="str">
            <v>13/11/2015</v>
          </cell>
          <cell r="B219">
            <v>7.0699999999999999E-2</v>
          </cell>
        </row>
        <row r="220">
          <cell r="A220" t="str">
            <v>16/11/2015</v>
          </cell>
          <cell r="B220">
            <v>7.0599999999999996E-2</v>
          </cell>
        </row>
        <row r="221">
          <cell r="A221" t="str">
            <v>17/11/2015</v>
          </cell>
          <cell r="B221">
            <v>7.0099999999999996E-2</v>
          </cell>
        </row>
        <row r="222">
          <cell r="A222" t="str">
            <v>18/11/2015</v>
          </cell>
          <cell r="B222">
            <v>6.9900000000000004E-2</v>
          </cell>
        </row>
        <row r="223">
          <cell r="A223" t="str">
            <v>19/11/2015</v>
          </cell>
          <cell r="B223">
            <v>6.9199999999999998E-2</v>
          </cell>
        </row>
        <row r="224">
          <cell r="A224" t="str">
            <v>20/11/2015</v>
          </cell>
          <cell r="B224">
            <v>6.8099999999999994E-2</v>
          </cell>
        </row>
        <row r="225">
          <cell r="A225" t="str">
            <v>23/11/2015</v>
          </cell>
          <cell r="B225">
            <v>6.8099999999999994E-2</v>
          </cell>
        </row>
        <row r="226">
          <cell r="A226" t="str">
            <v>24/11/2015</v>
          </cell>
          <cell r="B226">
            <v>6.83E-2</v>
          </cell>
        </row>
        <row r="227">
          <cell r="A227" t="str">
            <v>25/11/2015</v>
          </cell>
          <cell r="B227">
            <v>7.0699999999999999E-2</v>
          </cell>
        </row>
        <row r="228">
          <cell r="A228" t="str">
            <v>26/11/2015</v>
          </cell>
          <cell r="B228">
            <v>7.22E-2</v>
          </cell>
        </row>
        <row r="229">
          <cell r="A229" t="str">
            <v>27/11/2015</v>
          </cell>
          <cell r="B229">
            <v>7.22E-2</v>
          </cell>
        </row>
        <row r="230">
          <cell r="A230" t="str">
            <v>30/11/2015</v>
          </cell>
          <cell r="B230">
            <v>7.3700000000000002E-2</v>
          </cell>
        </row>
        <row r="231">
          <cell r="A231" t="str">
            <v>01/12/2015</v>
          </cell>
          <cell r="B231">
            <v>7.3800000000000004E-2</v>
          </cell>
        </row>
        <row r="232">
          <cell r="A232" t="str">
            <v>02/12/2015</v>
          </cell>
          <cell r="B232">
            <v>7.3700000000000002E-2</v>
          </cell>
        </row>
        <row r="233">
          <cell r="A233" t="str">
            <v>03/12/2015</v>
          </cell>
          <cell r="B233">
            <v>7.2700000000000001E-2</v>
          </cell>
        </row>
        <row r="234">
          <cell r="A234" t="str">
            <v>04/12/2015</v>
          </cell>
          <cell r="B234">
            <v>7.3200000000000001E-2</v>
          </cell>
        </row>
        <row r="235">
          <cell r="A235" t="str">
            <v>07/12/2015</v>
          </cell>
          <cell r="B235">
            <v>7.2999999999999995E-2</v>
          </cell>
        </row>
        <row r="236">
          <cell r="A236" t="str">
            <v>08/12/2015</v>
          </cell>
          <cell r="B236">
            <v>7.3200000000000001E-2</v>
          </cell>
        </row>
        <row r="237">
          <cell r="A237" t="str">
            <v>09/12/2015</v>
          </cell>
          <cell r="B237">
            <v>7.3200000000000001E-2</v>
          </cell>
        </row>
        <row r="238">
          <cell r="A238" t="str">
            <v>10/12/2015</v>
          </cell>
          <cell r="B238">
            <v>7.2999999999999995E-2</v>
          </cell>
        </row>
        <row r="239">
          <cell r="A239" t="str">
            <v>11/12/2015</v>
          </cell>
          <cell r="B239">
            <v>7.3599999999999999E-2</v>
          </cell>
        </row>
        <row r="240">
          <cell r="A240" t="str">
            <v>14/12/2015</v>
          </cell>
          <cell r="B240">
            <v>7.3599999999999999E-2</v>
          </cell>
        </row>
        <row r="241">
          <cell r="A241" t="str">
            <v>15/12/2015</v>
          </cell>
          <cell r="B241">
            <v>7.3800000000000004E-2</v>
          </cell>
        </row>
        <row r="242">
          <cell r="A242" t="str">
            <v>16/12/2015</v>
          </cell>
          <cell r="B242">
            <v>7.4999999999999997E-2</v>
          </cell>
        </row>
        <row r="243">
          <cell r="A243" t="str">
            <v>17/12/2015</v>
          </cell>
          <cell r="B243">
            <v>7.4099999999999999E-2</v>
          </cell>
        </row>
        <row r="244">
          <cell r="A244" t="str">
            <v>18/12/2015</v>
          </cell>
          <cell r="B244">
            <v>7.3599999999999999E-2</v>
          </cell>
        </row>
        <row r="245">
          <cell r="A245" t="str">
            <v>21/12/2015</v>
          </cell>
          <cell r="B245">
            <v>7.3499999999999996E-2</v>
          </cell>
        </row>
        <row r="246">
          <cell r="A246" t="str">
            <v>22/12/2015</v>
          </cell>
          <cell r="B246">
            <v>7.3700000000000002E-2</v>
          </cell>
        </row>
        <row r="247">
          <cell r="A247" t="str">
            <v>23/12/2015</v>
          </cell>
          <cell r="B247">
            <v>7.3800000000000004E-2</v>
          </cell>
        </row>
        <row r="248">
          <cell r="A248" t="str">
            <v>24/12/2015</v>
          </cell>
          <cell r="B248">
            <v>7.3399999999999993E-2</v>
          </cell>
        </row>
        <row r="249">
          <cell r="A249" t="str">
            <v>28/12/2015</v>
          </cell>
          <cell r="B249">
            <v>7.3399999999999993E-2</v>
          </cell>
        </row>
        <row r="250">
          <cell r="A250" t="str">
            <v>29/12/2015</v>
          </cell>
          <cell r="B250">
            <v>7.3200000000000001E-2</v>
          </cell>
        </row>
        <row r="251">
          <cell r="A251" t="str">
            <v>30/12/2015</v>
          </cell>
          <cell r="B251">
            <v>7.3099999999999998E-2</v>
          </cell>
        </row>
        <row r="252">
          <cell r="A252" t="str">
            <v>31/12/2015</v>
          </cell>
          <cell r="B252">
            <v>7.3200000000000001E-2</v>
          </cell>
        </row>
      </sheetData>
      <sheetData sheetId="4">
        <row r="1">
          <cell r="A1" t="str">
            <v>Vencimento</v>
          </cell>
          <cell r="B1" t="str">
            <v>15/05/2035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02/01/2015</v>
          </cell>
          <cell r="B3">
            <v>6.1699999999999998E-2</v>
          </cell>
        </row>
        <row r="4">
          <cell r="A4" t="str">
            <v>05/01/2015</v>
          </cell>
          <cell r="B4">
            <v>6.1699999999999998E-2</v>
          </cell>
        </row>
        <row r="5">
          <cell r="A5" t="str">
            <v>06/01/2015</v>
          </cell>
          <cell r="B5">
            <v>6.13E-2</v>
          </cell>
        </row>
        <row r="6">
          <cell r="A6" t="str">
            <v>07/01/2015</v>
          </cell>
          <cell r="B6">
            <v>6.0400000000000002E-2</v>
          </cell>
        </row>
        <row r="7">
          <cell r="A7" t="str">
            <v>08/01/2015</v>
          </cell>
          <cell r="B7">
            <v>6.0599999999999994E-2</v>
          </cell>
        </row>
        <row r="8">
          <cell r="A8" t="str">
            <v>09/01/2015</v>
          </cell>
          <cell r="B8">
            <v>6.0499999999999998E-2</v>
          </cell>
        </row>
        <row r="9">
          <cell r="A9" t="str">
            <v>12/01/2015</v>
          </cell>
          <cell r="B9">
            <v>5.96E-2</v>
          </cell>
        </row>
        <row r="10">
          <cell r="A10" t="str">
            <v>13/01/2015</v>
          </cell>
          <cell r="B10">
            <v>6.0400000000000002E-2</v>
          </cell>
        </row>
        <row r="11">
          <cell r="A11" t="str">
            <v>14/01/2015</v>
          </cell>
          <cell r="B11">
            <v>6.0100000000000001E-2</v>
          </cell>
        </row>
        <row r="12">
          <cell r="A12" t="str">
            <v>15/01/2015</v>
          </cell>
          <cell r="B12">
            <v>6.0100000000000001E-2</v>
          </cell>
        </row>
        <row r="13">
          <cell r="A13" t="str">
            <v>16/01/2015</v>
          </cell>
          <cell r="B13">
            <v>5.9900000000000002E-2</v>
          </cell>
        </row>
        <row r="14">
          <cell r="A14" t="str">
            <v>19/01/2015</v>
          </cell>
          <cell r="B14">
            <v>5.9400000000000001E-2</v>
          </cell>
        </row>
        <row r="15">
          <cell r="A15" t="str">
            <v>20/01/2015</v>
          </cell>
          <cell r="B15">
            <v>5.9800000000000006E-2</v>
          </cell>
        </row>
        <row r="16">
          <cell r="A16" t="str">
            <v>21/01/2015</v>
          </cell>
          <cell r="B16">
            <v>5.8799999999999998E-2</v>
          </cell>
        </row>
        <row r="17">
          <cell r="A17" t="str">
            <v>22/01/2015</v>
          </cell>
          <cell r="B17">
            <v>5.8700000000000002E-2</v>
          </cell>
        </row>
        <row r="18">
          <cell r="A18" t="str">
            <v>23/01/2015</v>
          </cell>
          <cell r="B18">
            <v>5.9400000000000001E-2</v>
          </cell>
        </row>
        <row r="19">
          <cell r="A19" t="str">
            <v>26/01/2015</v>
          </cell>
          <cell r="B19">
            <v>5.8499999999999996E-2</v>
          </cell>
        </row>
        <row r="20">
          <cell r="A20" t="str">
            <v>27/01/2015</v>
          </cell>
          <cell r="B20">
            <v>5.8899999999999994E-2</v>
          </cell>
        </row>
        <row r="21">
          <cell r="A21" t="str">
            <v>28/01/2015</v>
          </cell>
          <cell r="B21">
            <v>5.91E-2</v>
          </cell>
        </row>
        <row r="22">
          <cell r="A22" t="str">
            <v>29/01/2015</v>
          </cell>
          <cell r="B22">
            <v>5.9299999999999999E-2</v>
          </cell>
        </row>
        <row r="23">
          <cell r="A23" t="str">
            <v>30/01/2015</v>
          </cell>
          <cell r="B23">
            <v>5.9000000000000004E-2</v>
          </cell>
        </row>
        <row r="24">
          <cell r="A24" t="str">
            <v>02/02/2015</v>
          </cell>
          <cell r="B24">
            <v>5.9699999999999996E-2</v>
          </cell>
        </row>
        <row r="25">
          <cell r="A25" t="str">
            <v>03/02/2015</v>
          </cell>
          <cell r="B25">
            <v>6.0499999999999998E-2</v>
          </cell>
        </row>
        <row r="26">
          <cell r="A26" t="str">
            <v>04/02/2015</v>
          </cell>
          <cell r="B26">
            <v>6.0400000000000002E-2</v>
          </cell>
        </row>
        <row r="27">
          <cell r="A27" t="str">
            <v>05/02/2015</v>
          </cell>
          <cell r="B27">
            <v>6.1100000000000002E-2</v>
          </cell>
        </row>
        <row r="28">
          <cell r="A28" t="str">
            <v>06/02/2015</v>
          </cell>
          <cell r="B28">
            <v>6.1600000000000002E-2</v>
          </cell>
        </row>
        <row r="29">
          <cell r="A29" t="str">
            <v>09/02/2015</v>
          </cell>
          <cell r="B29">
            <v>6.25E-2</v>
          </cell>
        </row>
        <row r="30">
          <cell r="A30" t="str">
            <v>10/02/2015</v>
          </cell>
          <cell r="B30">
            <v>6.2600000000000003E-2</v>
          </cell>
        </row>
        <row r="31">
          <cell r="A31" t="str">
            <v>11/02/2015</v>
          </cell>
          <cell r="B31">
            <v>6.2899999999999998E-2</v>
          </cell>
        </row>
        <row r="32">
          <cell r="A32" t="str">
            <v>12/02/2015</v>
          </cell>
          <cell r="B32">
            <v>6.3799999999999996E-2</v>
          </cell>
        </row>
        <row r="33">
          <cell r="A33" t="str">
            <v>13/02/2015</v>
          </cell>
          <cell r="B33">
            <v>6.3E-2</v>
          </cell>
        </row>
        <row r="34">
          <cell r="A34" t="str">
            <v>18/02/2015</v>
          </cell>
          <cell r="B34">
            <v>6.3099999999999989E-2</v>
          </cell>
        </row>
        <row r="35">
          <cell r="A35" t="str">
            <v>19/02/2015</v>
          </cell>
          <cell r="B35">
            <v>6.3500000000000001E-2</v>
          </cell>
        </row>
        <row r="36">
          <cell r="A36" t="str">
            <v>20/02/2015</v>
          </cell>
          <cell r="B36">
            <v>6.3200000000000006E-2</v>
          </cell>
        </row>
        <row r="37">
          <cell r="A37" t="str">
            <v>23/02/2015</v>
          </cell>
          <cell r="B37">
            <v>6.3200000000000006E-2</v>
          </cell>
        </row>
        <row r="38">
          <cell r="A38" t="str">
            <v>24/02/2015</v>
          </cell>
          <cell r="B38">
            <v>6.3099999999999989E-2</v>
          </cell>
        </row>
        <row r="39">
          <cell r="A39" t="str">
            <v>25/02/2015</v>
          </cell>
          <cell r="B39">
            <v>6.3600000000000004E-2</v>
          </cell>
        </row>
        <row r="40">
          <cell r="A40" t="str">
            <v>26/02/2015</v>
          </cell>
          <cell r="B40">
            <v>6.3E-2</v>
          </cell>
        </row>
        <row r="41">
          <cell r="A41" t="str">
            <v>27/02/2015</v>
          </cell>
          <cell r="B41">
            <v>6.2800000000000009E-2</v>
          </cell>
        </row>
        <row r="42">
          <cell r="A42" t="str">
            <v>02/03/2015</v>
          </cell>
          <cell r="B42">
            <v>6.0400000000000002E-2</v>
          </cell>
        </row>
        <row r="43">
          <cell r="A43" t="str">
            <v>03/03/2015</v>
          </cell>
          <cell r="B43">
            <v>6.1799999999999994E-2</v>
          </cell>
        </row>
        <row r="44">
          <cell r="A44" t="str">
            <v>04/03/2015</v>
          </cell>
          <cell r="B44">
            <v>6.2899999999999998E-2</v>
          </cell>
        </row>
        <row r="45">
          <cell r="A45" t="str">
            <v>05/03/2015</v>
          </cell>
          <cell r="B45">
            <v>6.2600000000000003E-2</v>
          </cell>
        </row>
        <row r="46">
          <cell r="A46" t="str">
            <v>06/03/2015</v>
          </cell>
          <cell r="B46">
            <v>6.3399999999999998E-2</v>
          </cell>
        </row>
        <row r="47">
          <cell r="A47" t="str">
            <v>09/03/2015</v>
          </cell>
          <cell r="B47">
            <v>6.4600000000000005E-2</v>
          </cell>
        </row>
        <row r="48">
          <cell r="A48" t="str">
            <v>10/03/2015</v>
          </cell>
          <cell r="B48">
            <v>6.4899999999999999E-2</v>
          </cell>
        </row>
        <row r="49">
          <cell r="A49" t="str">
            <v>11/03/2015</v>
          </cell>
          <cell r="B49">
            <v>6.4699999999999994E-2</v>
          </cell>
        </row>
        <row r="50">
          <cell r="A50" t="str">
            <v>12/03/2015</v>
          </cell>
          <cell r="B50">
            <v>6.4199999999999993E-2</v>
          </cell>
        </row>
        <row r="51">
          <cell r="A51" t="str">
            <v>13/03/2015</v>
          </cell>
          <cell r="B51">
            <v>6.5799999999999997E-2</v>
          </cell>
        </row>
        <row r="52">
          <cell r="A52" t="str">
            <v>16/03/2015</v>
          </cell>
          <cell r="B52">
            <v>6.4600000000000005E-2</v>
          </cell>
        </row>
        <row r="53">
          <cell r="A53" t="str">
            <v>17/03/2015</v>
          </cell>
          <cell r="B53">
            <v>6.4699999999999994E-2</v>
          </cell>
        </row>
        <row r="54">
          <cell r="A54" t="str">
            <v>18/03/2015</v>
          </cell>
          <cell r="B54">
            <v>6.3399999999999998E-2</v>
          </cell>
        </row>
        <row r="55">
          <cell r="A55" t="str">
            <v>19/03/2015</v>
          </cell>
          <cell r="B55">
            <v>6.3299999999999995E-2</v>
          </cell>
        </row>
        <row r="56">
          <cell r="A56" t="str">
            <v>20/03/2015</v>
          </cell>
          <cell r="B56">
            <v>6.5000000000000002E-2</v>
          </cell>
        </row>
        <row r="57">
          <cell r="A57" t="str">
            <v>23/03/2015</v>
          </cell>
          <cell r="B57">
            <v>6.4600000000000005E-2</v>
          </cell>
        </row>
        <row r="58">
          <cell r="A58" t="str">
            <v>24/03/2015</v>
          </cell>
          <cell r="B58">
            <v>6.4299999999999996E-2</v>
          </cell>
        </row>
        <row r="59">
          <cell r="A59" t="str">
            <v>25/03/2015</v>
          </cell>
          <cell r="B59">
            <v>6.4399999999999999E-2</v>
          </cell>
        </row>
        <row r="60">
          <cell r="A60" t="str">
            <v>26/03/2015</v>
          </cell>
          <cell r="B60">
            <v>6.4500000000000002E-2</v>
          </cell>
        </row>
        <row r="61">
          <cell r="A61" t="str">
            <v>27/03/2015</v>
          </cell>
          <cell r="B61">
            <v>6.4600000000000005E-2</v>
          </cell>
        </row>
        <row r="62">
          <cell r="A62" t="str">
            <v>30/03/2015</v>
          </cell>
          <cell r="B62">
            <v>6.4899999999999999E-2</v>
          </cell>
        </row>
        <row r="63">
          <cell r="A63" t="str">
            <v>31/03/2015</v>
          </cell>
          <cell r="B63">
            <v>6.4600000000000005E-2</v>
          </cell>
        </row>
        <row r="64">
          <cell r="A64" t="str">
            <v>01/04/2015</v>
          </cell>
          <cell r="B64">
            <v>6.3899999999999998E-2</v>
          </cell>
        </row>
        <row r="65">
          <cell r="A65" t="str">
            <v>02/04/2015</v>
          </cell>
          <cell r="B65">
            <v>6.2899999999999998E-2</v>
          </cell>
        </row>
        <row r="66">
          <cell r="A66" t="str">
            <v>06/04/2015</v>
          </cell>
          <cell r="B66">
            <v>6.3099999999999989E-2</v>
          </cell>
        </row>
        <row r="67">
          <cell r="A67" t="str">
            <v>07/04/2015</v>
          </cell>
          <cell r="B67">
            <v>6.2899999999999998E-2</v>
          </cell>
        </row>
        <row r="68">
          <cell r="A68" t="str">
            <v>08/04/2015</v>
          </cell>
          <cell r="B68">
            <v>6.2899999999999998E-2</v>
          </cell>
        </row>
        <row r="69">
          <cell r="A69" t="str">
            <v>09/04/2015</v>
          </cell>
          <cell r="B69">
            <v>6.1600000000000002E-2</v>
          </cell>
        </row>
        <row r="70">
          <cell r="A70" t="str">
            <v>10/04/2015</v>
          </cell>
          <cell r="B70">
            <v>6.1900000000000004E-2</v>
          </cell>
        </row>
        <row r="71">
          <cell r="A71" t="str">
            <v>13/04/2015</v>
          </cell>
          <cell r="B71">
            <v>6.1500000000000006E-2</v>
          </cell>
        </row>
        <row r="72">
          <cell r="A72" t="str">
            <v>14/04/2015</v>
          </cell>
          <cell r="B72">
            <v>6.1500000000000006E-2</v>
          </cell>
        </row>
        <row r="73">
          <cell r="A73" t="str">
            <v>15/04/2015</v>
          </cell>
          <cell r="B73">
            <v>6.0400000000000002E-2</v>
          </cell>
        </row>
        <row r="74">
          <cell r="A74" t="str">
            <v>16/04/2015</v>
          </cell>
          <cell r="B74">
            <v>0.06</v>
          </cell>
        </row>
        <row r="75">
          <cell r="A75" t="str">
            <v>17/04/2015</v>
          </cell>
          <cell r="B75">
            <v>6.0100000000000001E-2</v>
          </cell>
        </row>
        <row r="76">
          <cell r="A76" t="str">
            <v>20/04/2015</v>
          </cell>
          <cell r="B76">
            <v>6.0599999999999994E-2</v>
          </cell>
        </row>
        <row r="77">
          <cell r="A77" t="str">
            <v>22/04/2015</v>
          </cell>
          <cell r="B77">
            <v>6.1500000000000006E-2</v>
          </cell>
        </row>
        <row r="78">
          <cell r="A78" t="str">
            <v>23/04/2015</v>
          </cell>
          <cell r="B78">
            <v>6.13E-2</v>
          </cell>
        </row>
        <row r="79">
          <cell r="A79" t="str">
            <v>24/04/2015</v>
          </cell>
          <cell r="B79">
            <v>6.1600000000000002E-2</v>
          </cell>
        </row>
        <row r="80">
          <cell r="A80" t="str">
            <v>27/04/2015</v>
          </cell>
          <cell r="B80">
            <v>6.1699999999999998E-2</v>
          </cell>
        </row>
        <row r="81">
          <cell r="A81" t="str">
            <v>28/04/2015</v>
          </cell>
          <cell r="B81">
            <v>6.0999999999999999E-2</v>
          </cell>
        </row>
        <row r="82">
          <cell r="A82" t="str">
            <v>29/04/2015</v>
          </cell>
          <cell r="B82">
            <v>6.1100000000000002E-2</v>
          </cell>
        </row>
        <row r="83">
          <cell r="A83" t="str">
            <v>30/04/2015</v>
          </cell>
          <cell r="B83">
            <v>6.0700000000000004E-2</v>
          </cell>
        </row>
        <row r="84">
          <cell r="A84" t="str">
            <v>04/05/2015</v>
          </cell>
          <cell r="B84">
            <v>6.1500000000000006E-2</v>
          </cell>
        </row>
        <row r="85">
          <cell r="A85" t="str">
            <v>05/05/2015</v>
          </cell>
          <cell r="B85">
            <v>6.1699999999999998E-2</v>
          </cell>
        </row>
        <row r="86">
          <cell r="A86" t="str">
            <v>06/05/2015</v>
          </cell>
          <cell r="B86">
            <v>6.1600000000000002E-2</v>
          </cell>
        </row>
        <row r="87">
          <cell r="A87" t="str">
            <v>07/05/2015</v>
          </cell>
          <cell r="B87">
            <v>6.1500000000000006E-2</v>
          </cell>
        </row>
        <row r="88">
          <cell r="A88" t="str">
            <v>08/05/2015</v>
          </cell>
          <cell r="B88">
            <v>6.1399999999999996E-2</v>
          </cell>
        </row>
        <row r="89">
          <cell r="A89" t="str">
            <v>11/05/2015</v>
          </cell>
          <cell r="B89">
            <v>6.0400000000000002E-2</v>
          </cell>
        </row>
        <row r="90">
          <cell r="A90" t="str">
            <v>12/05/2015</v>
          </cell>
          <cell r="B90">
            <v>6.0899999999999996E-2</v>
          </cell>
        </row>
        <row r="91">
          <cell r="A91" t="str">
            <v>13/05/2015</v>
          </cell>
          <cell r="B91">
            <v>6.1200000000000004E-2</v>
          </cell>
        </row>
        <row r="92">
          <cell r="A92" t="str">
            <v>14/05/2015</v>
          </cell>
          <cell r="B92">
            <v>6.0999999999999999E-2</v>
          </cell>
        </row>
        <row r="93">
          <cell r="A93" t="str">
            <v>15/05/2015</v>
          </cell>
          <cell r="B93">
            <v>5.9299999999999999E-2</v>
          </cell>
        </row>
        <row r="94">
          <cell r="A94" t="str">
            <v>18/05/2015</v>
          </cell>
          <cell r="B94">
            <v>5.8700000000000002E-2</v>
          </cell>
        </row>
        <row r="95">
          <cell r="A95" t="str">
            <v>19/05/2015</v>
          </cell>
          <cell r="B95">
            <v>5.96E-2</v>
          </cell>
        </row>
        <row r="96">
          <cell r="A96" t="str">
            <v>20/05/2015</v>
          </cell>
          <cell r="B96">
            <v>5.9800000000000006E-2</v>
          </cell>
        </row>
        <row r="97">
          <cell r="A97" t="str">
            <v>21/05/2015</v>
          </cell>
          <cell r="B97">
            <v>5.8600000000000006E-2</v>
          </cell>
        </row>
        <row r="98">
          <cell r="A98" t="str">
            <v>22/05/2015</v>
          </cell>
          <cell r="B98">
            <v>5.8499999999999996E-2</v>
          </cell>
        </row>
        <row r="99">
          <cell r="A99" t="str">
            <v>25/05/2015</v>
          </cell>
          <cell r="B99">
            <v>5.8099999999999999E-2</v>
          </cell>
        </row>
        <row r="100">
          <cell r="A100" t="str">
            <v>26/05/2015</v>
          </cell>
          <cell r="B100">
            <v>5.8799999999999998E-2</v>
          </cell>
        </row>
        <row r="101">
          <cell r="A101" t="str">
            <v>27/05/2015</v>
          </cell>
          <cell r="B101">
            <v>5.91E-2</v>
          </cell>
        </row>
        <row r="102">
          <cell r="A102" t="str">
            <v>28/05/2015</v>
          </cell>
          <cell r="B102">
            <v>5.9699999999999996E-2</v>
          </cell>
        </row>
        <row r="103">
          <cell r="A103" t="str">
            <v>29/05/2015</v>
          </cell>
          <cell r="B103">
            <v>5.9000000000000004E-2</v>
          </cell>
        </row>
        <row r="104">
          <cell r="A104" t="str">
            <v>01/06/2015</v>
          </cell>
          <cell r="B104">
            <v>5.9500000000000004E-2</v>
          </cell>
        </row>
        <row r="105">
          <cell r="A105" t="str">
            <v>02/06/2015</v>
          </cell>
          <cell r="B105">
            <v>5.96E-2</v>
          </cell>
        </row>
        <row r="106">
          <cell r="A106" t="str">
            <v>03/06/2015</v>
          </cell>
          <cell r="B106">
            <v>6.0100000000000001E-2</v>
          </cell>
        </row>
        <row r="107">
          <cell r="A107" t="str">
            <v>05/06/2015</v>
          </cell>
          <cell r="B107">
            <v>6.0199999999999997E-2</v>
          </cell>
        </row>
        <row r="108">
          <cell r="A108" t="str">
            <v>08/06/2015</v>
          </cell>
          <cell r="B108">
            <v>6.0400000000000002E-2</v>
          </cell>
        </row>
        <row r="109">
          <cell r="A109" t="str">
            <v>09/06/2015</v>
          </cell>
          <cell r="B109">
            <v>5.9699999999999996E-2</v>
          </cell>
        </row>
        <row r="110">
          <cell r="A110" t="str">
            <v>10/06/2015</v>
          </cell>
          <cell r="B110">
            <v>5.96E-2</v>
          </cell>
        </row>
        <row r="111">
          <cell r="A111" t="str">
            <v>11/06/2015</v>
          </cell>
          <cell r="B111">
            <v>6.0199999999999997E-2</v>
          </cell>
        </row>
        <row r="112">
          <cell r="A112" t="str">
            <v>12/06/2015</v>
          </cell>
          <cell r="B112">
            <v>6.0299999999999999E-2</v>
          </cell>
        </row>
        <row r="113">
          <cell r="A113" t="str">
            <v>15/06/2015</v>
          </cell>
          <cell r="B113">
            <v>5.9900000000000002E-2</v>
          </cell>
        </row>
        <row r="114">
          <cell r="A114" t="str">
            <v>16/06/2015</v>
          </cell>
          <cell r="B114">
            <v>6.0499999999999998E-2</v>
          </cell>
        </row>
        <row r="115">
          <cell r="A115" t="str">
            <v>17/06/2015</v>
          </cell>
          <cell r="B115">
            <v>6.0299999999999999E-2</v>
          </cell>
        </row>
        <row r="116">
          <cell r="A116" t="str">
            <v>18/06/2015</v>
          </cell>
          <cell r="B116">
            <v>0.06</v>
          </cell>
        </row>
        <row r="117">
          <cell r="A117" t="str">
            <v>19/06/2015</v>
          </cell>
          <cell r="B117">
            <v>0.06</v>
          </cell>
        </row>
        <row r="118">
          <cell r="A118" t="str">
            <v>22/06/2015</v>
          </cell>
          <cell r="B118">
            <v>5.9900000000000002E-2</v>
          </cell>
        </row>
        <row r="119">
          <cell r="A119" t="str">
            <v>23/06/2015</v>
          </cell>
          <cell r="B119">
            <v>5.9699999999999996E-2</v>
          </cell>
        </row>
        <row r="120">
          <cell r="A120" t="str">
            <v>24/06/2015</v>
          </cell>
          <cell r="B120">
            <v>5.9800000000000006E-2</v>
          </cell>
        </row>
        <row r="121">
          <cell r="A121" t="str">
            <v>25/06/2015</v>
          </cell>
          <cell r="B121">
            <v>5.9900000000000002E-2</v>
          </cell>
        </row>
        <row r="122">
          <cell r="A122" t="str">
            <v>26/06/2015</v>
          </cell>
          <cell r="B122">
            <v>6.0899999999999996E-2</v>
          </cell>
        </row>
        <row r="123">
          <cell r="A123" t="str">
            <v>29/06/2015</v>
          </cell>
          <cell r="B123">
            <v>6.0700000000000004E-2</v>
          </cell>
        </row>
        <row r="124">
          <cell r="A124" t="str">
            <v>30/06/2015</v>
          </cell>
          <cell r="B124">
            <v>6.1500000000000006E-2</v>
          </cell>
        </row>
        <row r="125">
          <cell r="A125" t="str">
            <v>01/07/2015</v>
          </cell>
          <cell r="B125">
            <v>6.1699999999999998E-2</v>
          </cell>
        </row>
        <row r="126">
          <cell r="A126" t="str">
            <v>02/07/2015</v>
          </cell>
          <cell r="B126">
            <v>6.2100000000000002E-2</v>
          </cell>
        </row>
        <row r="127">
          <cell r="A127" t="str">
            <v>03/07/2015</v>
          </cell>
          <cell r="B127">
            <v>6.1699999999999998E-2</v>
          </cell>
        </row>
        <row r="128">
          <cell r="A128" t="str">
            <v>06/07/2015</v>
          </cell>
          <cell r="B128">
            <v>6.1699999999999998E-2</v>
          </cell>
        </row>
        <row r="129">
          <cell r="A129" t="str">
            <v>07/07/2015</v>
          </cell>
          <cell r="B129">
            <v>6.2199999999999998E-2</v>
          </cell>
        </row>
        <row r="130">
          <cell r="A130" t="str">
            <v>08/07/2015</v>
          </cell>
          <cell r="B130">
            <v>6.2400000000000004E-2</v>
          </cell>
        </row>
        <row r="131">
          <cell r="A131" t="str">
            <v>09/07/2015</v>
          </cell>
          <cell r="B131">
            <v>6.2899999999999998E-2</v>
          </cell>
        </row>
        <row r="132">
          <cell r="A132" t="str">
            <v>10/07/2015</v>
          </cell>
          <cell r="B132">
            <v>6.2899999999999998E-2</v>
          </cell>
        </row>
        <row r="133">
          <cell r="A133" t="str">
            <v>13/07/2015</v>
          </cell>
          <cell r="B133">
            <v>6.3E-2</v>
          </cell>
        </row>
        <row r="134">
          <cell r="A134" t="str">
            <v>14/07/2015</v>
          </cell>
          <cell r="B134">
            <v>6.3200000000000006E-2</v>
          </cell>
        </row>
        <row r="135">
          <cell r="A135" t="str">
            <v>15/07/2015</v>
          </cell>
          <cell r="B135">
            <v>6.3399999999999998E-2</v>
          </cell>
        </row>
        <row r="136">
          <cell r="A136" t="str">
            <v>16/07/2015</v>
          </cell>
          <cell r="B136">
            <v>6.3200000000000006E-2</v>
          </cell>
        </row>
        <row r="137">
          <cell r="A137" t="str">
            <v>17/07/2015</v>
          </cell>
          <cell r="B137">
            <v>6.3E-2</v>
          </cell>
        </row>
        <row r="138">
          <cell r="A138" t="str">
            <v>20/07/2015</v>
          </cell>
          <cell r="B138">
            <v>6.3299999999999995E-2</v>
          </cell>
        </row>
        <row r="139">
          <cell r="A139" t="str">
            <v>21/07/2015</v>
          </cell>
          <cell r="B139">
            <v>6.2899999999999998E-2</v>
          </cell>
        </row>
        <row r="140">
          <cell r="A140" t="str">
            <v>22/07/2015</v>
          </cell>
          <cell r="B140">
            <v>6.2400000000000004E-2</v>
          </cell>
        </row>
        <row r="141">
          <cell r="A141" t="str">
            <v>23/07/2015</v>
          </cell>
          <cell r="B141">
            <v>6.4600000000000005E-2</v>
          </cell>
        </row>
        <row r="142">
          <cell r="A142" t="str">
            <v>24/07/2015</v>
          </cell>
          <cell r="B142">
            <v>6.6600000000000006E-2</v>
          </cell>
        </row>
        <row r="143">
          <cell r="A143" t="str">
            <v>27/07/2015</v>
          </cell>
          <cell r="B143">
            <v>6.6400000000000001E-2</v>
          </cell>
        </row>
        <row r="144">
          <cell r="A144" t="str">
            <v>28/07/2015</v>
          </cell>
          <cell r="B144">
            <v>6.6199999999999995E-2</v>
          </cell>
        </row>
        <row r="145">
          <cell r="A145" t="str">
            <v>29/07/2015</v>
          </cell>
          <cell r="B145">
            <v>6.6199999999999995E-2</v>
          </cell>
        </row>
        <row r="146">
          <cell r="A146" t="str">
            <v>30/07/2015</v>
          </cell>
          <cell r="B146">
            <v>6.5000000000000002E-2</v>
          </cell>
        </row>
        <row r="147">
          <cell r="A147" t="str">
            <v>31/07/2015</v>
          </cell>
          <cell r="B147">
            <v>6.59E-2</v>
          </cell>
        </row>
        <row r="148">
          <cell r="A148" t="str">
            <v>03/08/2015</v>
          </cell>
          <cell r="B148">
            <v>6.5700000000000008E-2</v>
          </cell>
        </row>
        <row r="149">
          <cell r="A149" t="str">
            <v>04/08/2015</v>
          </cell>
          <cell r="B149">
            <v>6.6799999999999998E-2</v>
          </cell>
        </row>
        <row r="150">
          <cell r="A150" t="str">
            <v>05/08/2015</v>
          </cell>
          <cell r="B150">
            <v>6.6500000000000004E-2</v>
          </cell>
        </row>
        <row r="151">
          <cell r="A151" t="str">
            <v>06/08/2015</v>
          </cell>
          <cell r="B151">
            <v>6.7599999999999993E-2</v>
          </cell>
        </row>
        <row r="152">
          <cell r="A152" t="str">
            <v>07/08/2015</v>
          </cell>
          <cell r="B152">
            <v>6.9400000000000003E-2</v>
          </cell>
        </row>
        <row r="153">
          <cell r="A153" t="str">
            <v>10/08/2015</v>
          </cell>
          <cell r="B153">
            <v>7.0099999999999996E-2</v>
          </cell>
        </row>
        <row r="154">
          <cell r="A154" t="str">
            <v>11/08/2015</v>
          </cell>
          <cell r="B154">
            <v>6.9500000000000006E-2</v>
          </cell>
        </row>
        <row r="155">
          <cell r="A155" t="str">
            <v>12/08/2015</v>
          </cell>
          <cell r="B155">
            <v>6.9400000000000003E-2</v>
          </cell>
        </row>
        <row r="156">
          <cell r="A156" t="str">
            <v>13/08/2015</v>
          </cell>
          <cell r="B156">
            <v>6.8699999999999997E-2</v>
          </cell>
        </row>
        <row r="157">
          <cell r="A157" t="str">
            <v>14/08/2015</v>
          </cell>
          <cell r="B157">
            <v>6.8699999999999997E-2</v>
          </cell>
        </row>
        <row r="158">
          <cell r="A158" t="str">
            <v>17/08/2015</v>
          </cell>
          <cell r="B158">
            <v>6.8499999999999991E-2</v>
          </cell>
        </row>
        <row r="159">
          <cell r="A159" t="str">
            <v>18/08/2015</v>
          </cell>
          <cell r="B159">
            <v>6.8199999999999997E-2</v>
          </cell>
        </row>
        <row r="160">
          <cell r="A160" t="str">
            <v>19/08/2015</v>
          </cell>
          <cell r="B160">
            <v>6.7400000000000002E-2</v>
          </cell>
        </row>
        <row r="161">
          <cell r="A161" t="str">
            <v>20/08/2015</v>
          </cell>
          <cell r="B161">
            <v>6.8000000000000005E-2</v>
          </cell>
        </row>
        <row r="162">
          <cell r="A162" t="str">
            <v>21/08/2015</v>
          </cell>
          <cell r="B162">
            <v>6.88E-2</v>
          </cell>
        </row>
        <row r="163">
          <cell r="A163" t="str">
            <v>24/08/2015</v>
          </cell>
          <cell r="B163">
            <v>7.1500000000000008E-2</v>
          </cell>
        </row>
        <row r="164">
          <cell r="A164" t="str">
            <v>25/08/2015</v>
          </cell>
          <cell r="B164">
            <v>7.1099999999999997E-2</v>
          </cell>
        </row>
        <row r="165">
          <cell r="A165" t="str">
            <v>26/08/2015</v>
          </cell>
          <cell r="B165">
            <v>7.0999999999999994E-2</v>
          </cell>
        </row>
        <row r="166">
          <cell r="A166" t="str">
            <v>27/08/2015</v>
          </cell>
          <cell r="B166">
            <v>7.0400000000000004E-2</v>
          </cell>
        </row>
        <row r="167">
          <cell r="A167" t="str">
            <v>28/08/2015</v>
          </cell>
          <cell r="B167">
            <v>7.0999999999999994E-2</v>
          </cell>
        </row>
        <row r="168">
          <cell r="A168" t="str">
            <v>31/08/2015</v>
          </cell>
          <cell r="B168">
            <v>7.1500000000000008E-2</v>
          </cell>
        </row>
        <row r="169">
          <cell r="A169" t="str">
            <v>01/09/2015</v>
          </cell>
          <cell r="B169">
            <v>7.1599999999999997E-2</v>
          </cell>
        </row>
        <row r="170">
          <cell r="A170" t="str">
            <v>02/09/2015</v>
          </cell>
          <cell r="B170">
            <v>7.3399999999999993E-2</v>
          </cell>
        </row>
        <row r="171">
          <cell r="A171" t="str">
            <v>03/09/2015</v>
          </cell>
          <cell r="B171">
            <v>7.51E-2</v>
          </cell>
        </row>
        <row r="172">
          <cell r="A172" t="str">
            <v>04/09/2015</v>
          </cell>
          <cell r="B172">
            <v>7.4200000000000002E-2</v>
          </cell>
        </row>
        <row r="173">
          <cell r="A173" t="str">
            <v>08/09/2015</v>
          </cell>
          <cell r="B173">
            <v>7.4900000000000008E-2</v>
          </cell>
        </row>
        <row r="174">
          <cell r="A174" t="str">
            <v>09/09/2015</v>
          </cell>
          <cell r="B174">
            <v>7.51E-2</v>
          </cell>
        </row>
        <row r="175">
          <cell r="A175" t="str">
            <v>10/09/2015</v>
          </cell>
          <cell r="B175">
            <v>7.5800000000000006E-2</v>
          </cell>
        </row>
        <row r="176">
          <cell r="A176" t="str">
            <v>11/09/2015</v>
          </cell>
          <cell r="B176">
            <v>7.5499999999999998E-2</v>
          </cell>
        </row>
        <row r="177">
          <cell r="A177" t="str">
            <v>14/09/2015</v>
          </cell>
          <cell r="B177">
            <v>7.4800000000000005E-2</v>
          </cell>
        </row>
        <row r="178">
          <cell r="A178" t="str">
            <v>15/09/2015</v>
          </cell>
          <cell r="B178">
            <v>7.3599999999999999E-2</v>
          </cell>
        </row>
        <row r="179">
          <cell r="A179" t="str">
            <v>16/09/2015</v>
          </cell>
          <cell r="B179">
            <v>7.3300000000000004E-2</v>
          </cell>
        </row>
        <row r="180">
          <cell r="A180" t="str">
            <v>17/09/2015</v>
          </cell>
          <cell r="B180">
            <v>7.3700000000000002E-2</v>
          </cell>
        </row>
        <row r="181">
          <cell r="A181" t="str">
            <v>18/09/2015</v>
          </cell>
          <cell r="B181">
            <v>7.2999999999999995E-2</v>
          </cell>
        </row>
        <row r="182">
          <cell r="A182" t="str">
            <v>21/09/2015</v>
          </cell>
          <cell r="B182">
            <v>7.51E-2</v>
          </cell>
        </row>
        <row r="183">
          <cell r="A183" t="str">
            <v>22/09/2015</v>
          </cell>
          <cell r="B183">
            <v>7.6600000000000001E-2</v>
          </cell>
        </row>
        <row r="184">
          <cell r="A184" t="str">
            <v>23/09/2015</v>
          </cell>
          <cell r="B184">
            <v>7.6499999999999999E-2</v>
          </cell>
        </row>
        <row r="185">
          <cell r="A185" t="str">
            <v>24/09/2015</v>
          </cell>
          <cell r="B185">
            <v>7.8299999999999995E-2</v>
          </cell>
        </row>
        <row r="186">
          <cell r="A186" t="str">
            <v>25/09/2015</v>
          </cell>
          <cell r="B186">
            <v>7.0699999999999999E-2</v>
          </cell>
        </row>
        <row r="187">
          <cell r="A187" t="str">
            <v>28/09/2015</v>
          </cell>
          <cell r="B187">
            <v>7.1900000000000006E-2</v>
          </cell>
        </row>
        <row r="188">
          <cell r="A188" t="str">
            <v>29/09/2015</v>
          </cell>
          <cell r="B188">
            <v>7.6100000000000001E-2</v>
          </cell>
        </row>
        <row r="189">
          <cell r="A189" t="str">
            <v>30/09/2015</v>
          </cell>
          <cell r="B189">
            <v>7.3300000000000004E-2</v>
          </cell>
        </row>
        <row r="190">
          <cell r="A190" t="str">
            <v>01/10/2015</v>
          </cell>
          <cell r="B190">
            <v>7.3899999999999993E-2</v>
          </cell>
        </row>
        <row r="191">
          <cell r="A191" t="str">
            <v>02/10/2015</v>
          </cell>
          <cell r="B191">
            <v>7.3800000000000004E-2</v>
          </cell>
        </row>
        <row r="192">
          <cell r="A192" t="str">
            <v>05/10/2015</v>
          </cell>
          <cell r="B192">
            <v>7.1900000000000006E-2</v>
          </cell>
        </row>
        <row r="193">
          <cell r="A193" t="str">
            <v>06/10/2015</v>
          </cell>
          <cell r="B193">
            <v>7.2499999999999995E-2</v>
          </cell>
        </row>
        <row r="194">
          <cell r="A194" t="str">
            <v>07/10/2015</v>
          </cell>
          <cell r="B194">
            <v>7.22E-2</v>
          </cell>
        </row>
        <row r="195">
          <cell r="A195" t="str">
            <v>08/10/2015</v>
          </cell>
          <cell r="B195">
            <v>7.3499999999999996E-2</v>
          </cell>
        </row>
        <row r="196">
          <cell r="A196" t="str">
            <v>09/10/2015</v>
          </cell>
          <cell r="B196">
            <v>7.2800000000000004E-2</v>
          </cell>
        </row>
        <row r="197">
          <cell r="A197" t="str">
            <v>13/10/2015</v>
          </cell>
          <cell r="B197">
            <v>7.3899999999999993E-2</v>
          </cell>
        </row>
        <row r="198">
          <cell r="A198" t="str">
            <v>14/10/2015</v>
          </cell>
          <cell r="B198">
            <v>7.51E-2</v>
          </cell>
        </row>
        <row r="199">
          <cell r="A199" t="str">
            <v>15/10/2015</v>
          </cell>
          <cell r="B199">
            <v>7.4099999999999999E-2</v>
          </cell>
        </row>
        <row r="200">
          <cell r="A200" t="str">
            <v>16/10/2015</v>
          </cell>
          <cell r="B200">
            <v>7.3899999999999993E-2</v>
          </cell>
        </row>
        <row r="201">
          <cell r="A201" t="str">
            <v>19/10/2015</v>
          </cell>
          <cell r="B201">
            <v>7.46E-2</v>
          </cell>
        </row>
        <row r="202">
          <cell r="A202" t="str">
            <v>20/10/2015</v>
          </cell>
          <cell r="B202">
            <v>7.4700000000000003E-2</v>
          </cell>
        </row>
        <row r="203">
          <cell r="A203" t="str">
            <v>21/10/2015</v>
          </cell>
          <cell r="B203">
            <v>7.4400000000000008E-2</v>
          </cell>
        </row>
        <row r="204">
          <cell r="A204" t="str">
            <v>22/10/2015</v>
          </cell>
          <cell r="B204">
            <v>7.4400000000000008E-2</v>
          </cell>
        </row>
        <row r="205">
          <cell r="A205" t="str">
            <v>23/10/2015</v>
          </cell>
          <cell r="B205">
            <v>7.3300000000000004E-2</v>
          </cell>
        </row>
        <row r="206">
          <cell r="A206" t="str">
            <v>26/10/2015</v>
          </cell>
          <cell r="B206">
            <v>7.3499999999999996E-2</v>
          </cell>
        </row>
        <row r="207">
          <cell r="A207" t="str">
            <v>27/10/2015</v>
          </cell>
          <cell r="B207">
            <v>7.2800000000000004E-2</v>
          </cell>
        </row>
        <row r="208">
          <cell r="A208" t="str">
            <v>28/10/2015</v>
          </cell>
          <cell r="B208">
            <v>7.2000000000000008E-2</v>
          </cell>
        </row>
        <row r="209">
          <cell r="A209" t="str">
            <v>29/10/2015</v>
          </cell>
          <cell r="B209">
            <v>7.1900000000000006E-2</v>
          </cell>
        </row>
        <row r="210">
          <cell r="A210" t="str">
            <v>30/10/2015</v>
          </cell>
          <cell r="B210">
            <v>7.2499999999999995E-2</v>
          </cell>
        </row>
        <row r="211">
          <cell r="A211" t="str">
            <v>03/11/2015</v>
          </cell>
          <cell r="B211">
            <v>7.2300000000000003E-2</v>
          </cell>
        </row>
        <row r="212">
          <cell r="A212" t="str">
            <v>04/11/2015</v>
          </cell>
          <cell r="B212">
            <v>7.0800000000000002E-2</v>
          </cell>
        </row>
        <row r="213">
          <cell r="A213" t="str">
            <v>05/11/2015</v>
          </cell>
          <cell r="B213">
            <v>6.9699999999999998E-2</v>
          </cell>
        </row>
        <row r="214">
          <cell r="A214" t="str">
            <v>06/11/2015</v>
          </cell>
          <cell r="B214">
            <v>7.0000000000000007E-2</v>
          </cell>
        </row>
        <row r="215">
          <cell r="A215" t="str">
            <v>09/11/2015</v>
          </cell>
          <cell r="B215">
            <v>7.0599999999999996E-2</v>
          </cell>
        </row>
        <row r="216">
          <cell r="A216" t="str">
            <v>10/11/2015</v>
          </cell>
          <cell r="B216">
            <v>7.0099999999999996E-2</v>
          </cell>
        </row>
        <row r="217">
          <cell r="A217" t="str">
            <v>11/11/2015</v>
          </cell>
          <cell r="B217">
            <v>6.9500000000000006E-2</v>
          </cell>
        </row>
        <row r="218">
          <cell r="A218" t="str">
            <v>12/11/2015</v>
          </cell>
          <cell r="B218">
            <v>6.9099999999999995E-2</v>
          </cell>
        </row>
        <row r="219">
          <cell r="A219" t="str">
            <v>13/11/2015</v>
          </cell>
          <cell r="B219">
            <v>6.88E-2</v>
          </cell>
        </row>
        <row r="220">
          <cell r="A220" t="str">
            <v>16/11/2015</v>
          </cell>
          <cell r="B220">
            <v>6.8900000000000003E-2</v>
          </cell>
        </row>
        <row r="221">
          <cell r="A221" t="str">
            <v>17/11/2015</v>
          </cell>
          <cell r="B221">
            <v>6.8699999999999997E-2</v>
          </cell>
        </row>
        <row r="222">
          <cell r="A222" t="str">
            <v>18/11/2015</v>
          </cell>
          <cell r="B222">
            <v>6.8699999999999997E-2</v>
          </cell>
        </row>
        <row r="223">
          <cell r="A223" t="str">
            <v>19/11/2015</v>
          </cell>
          <cell r="B223">
            <v>6.8699999999999997E-2</v>
          </cell>
        </row>
        <row r="224">
          <cell r="A224" t="str">
            <v>20/11/2015</v>
          </cell>
          <cell r="B224">
            <v>6.8099999999999994E-2</v>
          </cell>
        </row>
        <row r="225">
          <cell r="A225" t="str">
            <v>23/11/2015</v>
          </cell>
          <cell r="B225">
            <v>6.8099999999999994E-2</v>
          </cell>
        </row>
        <row r="226">
          <cell r="A226" t="str">
            <v>24/11/2015</v>
          </cell>
          <cell r="B226">
            <v>6.8199999999999997E-2</v>
          </cell>
        </row>
        <row r="227">
          <cell r="A227" t="str">
            <v>25/11/2015</v>
          </cell>
          <cell r="B227">
            <v>7.0000000000000007E-2</v>
          </cell>
        </row>
        <row r="228">
          <cell r="A228" t="str">
            <v>26/11/2015</v>
          </cell>
          <cell r="B228">
            <v>7.1199999999999999E-2</v>
          </cell>
        </row>
        <row r="229">
          <cell r="A229" t="str">
            <v>27/11/2015</v>
          </cell>
          <cell r="B229">
            <v>7.1099999999999997E-2</v>
          </cell>
        </row>
        <row r="230">
          <cell r="A230" t="str">
            <v>30/11/2015</v>
          </cell>
          <cell r="B230">
            <v>7.2300000000000003E-2</v>
          </cell>
        </row>
        <row r="231">
          <cell r="A231" t="str">
            <v>01/12/2015</v>
          </cell>
          <cell r="B231">
            <v>7.2400000000000006E-2</v>
          </cell>
        </row>
        <row r="232">
          <cell r="A232" t="str">
            <v>02/12/2015</v>
          </cell>
          <cell r="B232">
            <v>7.2000000000000008E-2</v>
          </cell>
        </row>
        <row r="233">
          <cell r="A233" t="str">
            <v>03/12/2015</v>
          </cell>
          <cell r="B233">
            <v>7.1300000000000002E-2</v>
          </cell>
        </row>
        <row r="234">
          <cell r="A234" t="str">
            <v>04/12/2015</v>
          </cell>
          <cell r="B234">
            <v>7.2000000000000008E-2</v>
          </cell>
        </row>
        <row r="235">
          <cell r="A235" t="str">
            <v>07/12/2015</v>
          </cell>
          <cell r="B235">
            <v>7.2000000000000008E-2</v>
          </cell>
        </row>
        <row r="236">
          <cell r="A236" t="str">
            <v>08/12/2015</v>
          </cell>
          <cell r="B236">
            <v>7.2099999999999997E-2</v>
          </cell>
        </row>
        <row r="237">
          <cell r="A237" t="str">
            <v>09/12/2015</v>
          </cell>
          <cell r="B237">
            <v>7.2300000000000003E-2</v>
          </cell>
        </row>
        <row r="238">
          <cell r="A238" t="str">
            <v>10/12/2015</v>
          </cell>
          <cell r="B238">
            <v>7.2300000000000003E-2</v>
          </cell>
        </row>
        <row r="239">
          <cell r="A239" t="str">
            <v>11/12/2015</v>
          </cell>
          <cell r="B239">
            <v>7.2900000000000006E-2</v>
          </cell>
        </row>
        <row r="240">
          <cell r="A240" t="str">
            <v>14/12/2015</v>
          </cell>
          <cell r="B240">
            <v>7.3200000000000001E-2</v>
          </cell>
        </row>
        <row r="241">
          <cell r="A241" t="str">
            <v>15/12/2015</v>
          </cell>
          <cell r="B241">
            <v>7.3700000000000002E-2</v>
          </cell>
        </row>
        <row r="242">
          <cell r="A242" t="str">
            <v>16/12/2015</v>
          </cell>
          <cell r="B242">
            <v>7.4999999999999997E-2</v>
          </cell>
        </row>
        <row r="243">
          <cell r="A243" t="str">
            <v>17/12/2015</v>
          </cell>
          <cell r="B243">
            <v>7.4499999999999997E-2</v>
          </cell>
        </row>
        <row r="244">
          <cell r="A244" t="str">
            <v>18/12/2015</v>
          </cell>
          <cell r="B244">
            <v>7.4499999999999997E-2</v>
          </cell>
        </row>
        <row r="245">
          <cell r="A245" t="str">
            <v>21/12/2015</v>
          </cell>
          <cell r="B245">
            <v>7.4400000000000008E-2</v>
          </cell>
        </row>
        <row r="246">
          <cell r="A246" t="str">
            <v>22/12/2015</v>
          </cell>
          <cell r="B246">
            <v>7.4299999999999991E-2</v>
          </cell>
        </row>
        <row r="247">
          <cell r="A247" t="str">
            <v>23/12/2015</v>
          </cell>
          <cell r="B247">
            <v>7.400000000000001E-2</v>
          </cell>
        </row>
        <row r="248">
          <cell r="A248" t="str">
            <v>24/12/2015</v>
          </cell>
          <cell r="B248">
            <v>7.3700000000000002E-2</v>
          </cell>
        </row>
        <row r="249">
          <cell r="A249" t="str">
            <v>28/12/2015</v>
          </cell>
          <cell r="B249">
            <v>7.3700000000000002E-2</v>
          </cell>
        </row>
        <row r="250">
          <cell r="A250" t="str">
            <v>29/12/2015</v>
          </cell>
          <cell r="B250">
            <v>7.3399999999999993E-2</v>
          </cell>
        </row>
        <row r="251">
          <cell r="A251" t="str">
            <v>30/12/2015</v>
          </cell>
          <cell r="B251">
            <v>7.3399999999999993E-2</v>
          </cell>
        </row>
        <row r="252">
          <cell r="A252" t="str">
            <v>31/12/2015</v>
          </cell>
          <cell r="B252">
            <v>7.3700000000000002E-2</v>
          </cell>
        </row>
      </sheetData>
      <sheetData sheetId="5">
        <row r="1">
          <cell r="A1" t="str">
            <v>Vencimento</v>
          </cell>
          <cell r="B1" t="str">
            <v>15/05/2045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02/01/2015</v>
          </cell>
          <cell r="B3">
            <v>6.1799999999999994E-2</v>
          </cell>
        </row>
        <row r="4">
          <cell r="A4" t="str">
            <v>05/01/2015</v>
          </cell>
          <cell r="B4">
            <v>6.1799999999999994E-2</v>
          </cell>
        </row>
        <row r="5">
          <cell r="A5" t="str">
            <v>06/01/2015</v>
          </cell>
          <cell r="B5">
            <v>6.1699999999999998E-2</v>
          </cell>
        </row>
        <row r="6">
          <cell r="A6" t="str">
            <v>07/01/2015</v>
          </cell>
          <cell r="B6">
            <v>6.0499999999999998E-2</v>
          </cell>
        </row>
        <row r="7">
          <cell r="A7" t="str">
            <v>08/01/2015</v>
          </cell>
          <cell r="B7">
            <v>6.08E-2</v>
          </cell>
        </row>
        <row r="8">
          <cell r="A8" t="str">
            <v>09/01/2015</v>
          </cell>
          <cell r="B8">
            <v>6.0700000000000004E-2</v>
          </cell>
        </row>
        <row r="9">
          <cell r="A9" t="str">
            <v>12/01/2015</v>
          </cell>
          <cell r="B9">
            <v>5.9800000000000006E-2</v>
          </cell>
        </row>
        <row r="10">
          <cell r="A10" t="str">
            <v>13/01/2015</v>
          </cell>
          <cell r="B10">
            <v>6.0499999999999998E-2</v>
          </cell>
        </row>
        <row r="11">
          <cell r="A11" t="str">
            <v>14/01/2015</v>
          </cell>
          <cell r="B11">
            <v>6.0299999999999999E-2</v>
          </cell>
        </row>
        <row r="12">
          <cell r="A12" t="str">
            <v>15/01/2015</v>
          </cell>
          <cell r="B12">
            <v>6.0299999999999999E-2</v>
          </cell>
        </row>
        <row r="13">
          <cell r="A13" t="str">
            <v>16/01/2015</v>
          </cell>
          <cell r="B13">
            <v>6.0100000000000001E-2</v>
          </cell>
        </row>
        <row r="14">
          <cell r="A14" t="str">
            <v>19/01/2015</v>
          </cell>
          <cell r="B14">
            <v>5.9500000000000004E-2</v>
          </cell>
        </row>
        <row r="15">
          <cell r="A15" t="str">
            <v>20/01/2015</v>
          </cell>
          <cell r="B15">
            <v>5.9800000000000006E-2</v>
          </cell>
        </row>
        <row r="16">
          <cell r="A16" t="str">
            <v>21/01/2015</v>
          </cell>
          <cell r="B16">
            <v>5.8799999999999998E-2</v>
          </cell>
        </row>
        <row r="17">
          <cell r="A17" t="str">
            <v>22/01/2015</v>
          </cell>
          <cell r="B17">
            <v>5.8700000000000002E-2</v>
          </cell>
        </row>
        <row r="18">
          <cell r="A18" t="str">
            <v>23/01/2015</v>
          </cell>
          <cell r="B18">
            <v>5.9299999999999999E-2</v>
          </cell>
        </row>
        <row r="19">
          <cell r="A19" t="str">
            <v>26/01/2015</v>
          </cell>
          <cell r="B19">
            <v>5.8499999999999996E-2</v>
          </cell>
        </row>
        <row r="20">
          <cell r="A20" t="str">
            <v>27/01/2015</v>
          </cell>
          <cell r="B20">
            <v>5.9000000000000004E-2</v>
          </cell>
        </row>
        <row r="21">
          <cell r="A21" t="str">
            <v>28/01/2015</v>
          </cell>
          <cell r="B21">
            <v>5.91E-2</v>
          </cell>
        </row>
        <row r="22">
          <cell r="A22" t="str">
            <v>29/01/2015</v>
          </cell>
          <cell r="B22">
            <v>5.9299999999999999E-2</v>
          </cell>
        </row>
        <row r="23">
          <cell r="A23" t="str">
            <v>30/01/2015</v>
          </cell>
          <cell r="B23">
            <v>5.91E-2</v>
          </cell>
        </row>
        <row r="24">
          <cell r="A24" t="str">
            <v>02/02/2015</v>
          </cell>
          <cell r="B24">
            <v>5.9900000000000002E-2</v>
          </cell>
        </row>
        <row r="25">
          <cell r="A25" t="str">
            <v>03/02/2015</v>
          </cell>
          <cell r="B25">
            <v>6.08E-2</v>
          </cell>
        </row>
        <row r="26">
          <cell r="A26" t="str">
            <v>04/02/2015</v>
          </cell>
          <cell r="B26">
            <v>6.0700000000000004E-2</v>
          </cell>
        </row>
        <row r="27">
          <cell r="A27" t="str">
            <v>05/02/2015</v>
          </cell>
          <cell r="B27">
            <v>6.13E-2</v>
          </cell>
        </row>
        <row r="28">
          <cell r="A28" t="str">
            <v>06/02/2015</v>
          </cell>
          <cell r="B28">
            <v>6.1900000000000004E-2</v>
          </cell>
        </row>
        <row r="29">
          <cell r="A29" t="str">
            <v>09/02/2015</v>
          </cell>
          <cell r="B29">
            <v>6.2699999999999992E-2</v>
          </cell>
        </row>
        <row r="30">
          <cell r="A30" t="str">
            <v>10/02/2015</v>
          </cell>
          <cell r="B30">
            <v>6.2899999999999998E-2</v>
          </cell>
        </row>
        <row r="31">
          <cell r="A31" t="str">
            <v>11/02/2015</v>
          </cell>
          <cell r="B31">
            <v>6.3299999999999995E-2</v>
          </cell>
        </row>
        <row r="32">
          <cell r="A32" t="str">
            <v>12/02/2015</v>
          </cell>
          <cell r="B32">
            <v>6.4000000000000001E-2</v>
          </cell>
        </row>
        <row r="33">
          <cell r="A33" t="str">
            <v>13/02/2015</v>
          </cell>
          <cell r="B33">
            <v>6.3099999999999989E-2</v>
          </cell>
        </row>
        <row r="34">
          <cell r="A34" t="str">
            <v>18/02/2015</v>
          </cell>
          <cell r="B34">
            <v>6.3200000000000006E-2</v>
          </cell>
        </row>
        <row r="35">
          <cell r="A35" t="str">
            <v>19/02/2015</v>
          </cell>
          <cell r="B35">
            <v>6.3500000000000001E-2</v>
          </cell>
        </row>
        <row r="36">
          <cell r="A36" t="str">
            <v>20/02/2015</v>
          </cell>
          <cell r="B36">
            <v>6.3299999999999995E-2</v>
          </cell>
        </row>
        <row r="37">
          <cell r="A37" t="str">
            <v>23/02/2015</v>
          </cell>
          <cell r="B37">
            <v>6.3299999999999995E-2</v>
          </cell>
        </row>
        <row r="38">
          <cell r="A38" t="str">
            <v>24/02/2015</v>
          </cell>
          <cell r="B38">
            <v>6.3099999999999989E-2</v>
          </cell>
        </row>
        <row r="39">
          <cell r="A39" t="str">
            <v>25/02/2015</v>
          </cell>
          <cell r="B39">
            <v>6.3600000000000004E-2</v>
          </cell>
        </row>
        <row r="40">
          <cell r="A40" t="str">
            <v>26/02/2015</v>
          </cell>
          <cell r="B40">
            <v>6.3200000000000006E-2</v>
          </cell>
        </row>
        <row r="41">
          <cell r="A41" t="str">
            <v>27/02/2015</v>
          </cell>
          <cell r="B41">
            <v>6.3E-2</v>
          </cell>
        </row>
        <row r="42">
          <cell r="A42" t="str">
            <v>02/03/2015</v>
          </cell>
          <cell r="B42">
            <v>6.0700000000000004E-2</v>
          </cell>
        </row>
        <row r="43">
          <cell r="A43" t="str">
            <v>03/03/2015</v>
          </cell>
          <cell r="B43">
            <v>6.2E-2</v>
          </cell>
        </row>
        <row r="44">
          <cell r="A44" t="str">
            <v>04/03/2015</v>
          </cell>
          <cell r="B44">
            <v>6.3099999999999989E-2</v>
          </cell>
        </row>
        <row r="45">
          <cell r="A45" t="str">
            <v>05/03/2015</v>
          </cell>
          <cell r="B45">
            <v>6.2899999999999998E-2</v>
          </cell>
        </row>
        <row r="46">
          <cell r="A46" t="str">
            <v>06/03/2015</v>
          </cell>
          <cell r="B46">
            <v>6.3500000000000001E-2</v>
          </cell>
        </row>
        <row r="47">
          <cell r="A47" t="str">
            <v>09/03/2015</v>
          </cell>
          <cell r="B47">
            <v>6.4699999999999994E-2</v>
          </cell>
        </row>
        <row r="48">
          <cell r="A48" t="str">
            <v>10/03/2015</v>
          </cell>
          <cell r="B48">
            <v>6.4899999999999999E-2</v>
          </cell>
        </row>
        <row r="49">
          <cell r="A49" t="str">
            <v>11/03/2015</v>
          </cell>
          <cell r="B49">
            <v>6.4899999999999999E-2</v>
          </cell>
        </row>
        <row r="50">
          <cell r="A50" t="str">
            <v>12/03/2015</v>
          </cell>
          <cell r="B50">
            <v>6.4399999999999999E-2</v>
          </cell>
        </row>
        <row r="51">
          <cell r="A51" t="str">
            <v>13/03/2015</v>
          </cell>
          <cell r="B51">
            <v>6.6000000000000003E-2</v>
          </cell>
        </row>
        <row r="52">
          <cell r="A52" t="str">
            <v>16/03/2015</v>
          </cell>
          <cell r="B52">
            <v>6.480000000000001E-2</v>
          </cell>
        </row>
        <row r="53">
          <cell r="A53" t="str">
            <v>17/03/2015</v>
          </cell>
          <cell r="B53">
            <v>6.4899999999999999E-2</v>
          </cell>
        </row>
        <row r="54">
          <cell r="A54" t="str">
            <v>18/03/2015</v>
          </cell>
          <cell r="B54">
            <v>6.3600000000000004E-2</v>
          </cell>
        </row>
        <row r="55">
          <cell r="A55" t="str">
            <v>19/03/2015</v>
          </cell>
          <cell r="B55">
            <v>6.3500000000000001E-2</v>
          </cell>
        </row>
        <row r="56">
          <cell r="A56" t="str">
            <v>20/03/2015</v>
          </cell>
          <cell r="B56">
            <v>6.5299999999999997E-2</v>
          </cell>
        </row>
        <row r="57">
          <cell r="A57" t="str">
            <v>23/03/2015</v>
          </cell>
          <cell r="B57">
            <v>6.5000000000000002E-2</v>
          </cell>
        </row>
        <row r="58">
          <cell r="A58" t="str">
            <v>24/03/2015</v>
          </cell>
          <cell r="B58">
            <v>6.4699999999999994E-2</v>
          </cell>
        </row>
        <row r="59">
          <cell r="A59" t="str">
            <v>25/03/2015</v>
          </cell>
          <cell r="B59">
            <v>6.4699999999999994E-2</v>
          </cell>
        </row>
        <row r="60">
          <cell r="A60" t="str">
            <v>26/03/2015</v>
          </cell>
          <cell r="B60">
            <v>6.480000000000001E-2</v>
          </cell>
        </row>
        <row r="61">
          <cell r="A61" t="str">
            <v>27/03/2015</v>
          </cell>
          <cell r="B61">
            <v>6.480000000000001E-2</v>
          </cell>
        </row>
        <row r="62">
          <cell r="A62" t="str">
            <v>30/03/2015</v>
          </cell>
          <cell r="B62">
            <v>6.5199999999999994E-2</v>
          </cell>
        </row>
        <row r="63">
          <cell r="A63" t="str">
            <v>31/03/2015</v>
          </cell>
          <cell r="B63">
            <v>6.4699999999999994E-2</v>
          </cell>
        </row>
        <row r="64">
          <cell r="A64" t="str">
            <v>01/04/2015</v>
          </cell>
          <cell r="B64">
            <v>6.4000000000000001E-2</v>
          </cell>
        </row>
        <row r="65">
          <cell r="A65" t="str">
            <v>02/04/2015</v>
          </cell>
          <cell r="B65">
            <v>6.2899999999999998E-2</v>
          </cell>
        </row>
        <row r="66">
          <cell r="A66" t="str">
            <v>06/04/2015</v>
          </cell>
          <cell r="B66">
            <v>6.3E-2</v>
          </cell>
        </row>
        <row r="67">
          <cell r="A67" t="str">
            <v>07/04/2015</v>
          </cell>
          <cell r="B67">
            <v>6.2800000000000009E-2</v>
          </cell>
        </row>
        <row r="68">
          <cell r="A68" t="str">
            <v>08/04/2015</v>
          </cell>
          <cell r="B68">
            <v>6.2800000000000009E-2</v>
          </cell>
        </row>
        <row r="69">
          <cell r="A69" t="str">
            <v>09/04/2015</v>
          </cell>
          <cell r="B69">
            <v>6.1500000000000006E-2</v>
          </cell>
        </row>
        <row r="70">
          <cell r="A70" t="str">
            <v>10/04/2015</v>
          </cell>
          <cell r="B70">
            <v>6.1799999999999994E-2</v>
          </cell>
        </row>
        <row r="71">
          <cell r="A71" t="str">
            <v>13/04/2015</v>
          </cell>
          <cell r="B71">
            <v>6.1100000000000002E-2</v>
          </cell>
        </row>
        <row r="72">
          <cell r="A72" t="str">
            <v>14/04/2015</v>
          </cell>
          <cell r="B72">
            <v>6.13E-2</v>
          </cell>
        </row>
        <row r="73">
          <cell r="A73" t="str">
            <v>15/04/2015</v>
          </cell>
          <cell r="B73">
            <v>6.0199999999999997E-2</v>
          </cell>
        </row>
        <row r="74">
          <cell r="A74" t="str">
            <v>16/04/2015</v>
          </cell>
          <cell r="B74">
            <v>5.9800000000000006E-2</v>
          </cell>
        </row>
        <row r="75">
          <cell r="A75" t="str">
            <v>17/04/2015</v>
          </cell>
          <cell r="B75">
            <v>6.0100000000000001E-2</v>
          </cell>
        </row>
        <row r="76">
          <cell r="A76" t="str">
            <v>20/04/2015</v>
          </cell>
          <cell r="B76">
            <v>6.0400000000000002E-2</v>
          </cell>
        </row>
        <row r="77">
          <cell r="A77" t="str">
            <v>22/04/2015</v>
          </cell>
          <cell r="B77">
            <v>6.1200000000000004E-2</v>
          </cell>
        </row>
        <row r="78">
          <cell r="A78" t="str">
            <v>23/04/2015</v>
          </cell>
          <cell r="B78">
            <v>6.1100000000000002E-2</v>
          </cell>
        </row>
        <row r="79">
          <cell r="A79" t="str">
            <v>24/04/2015</v>
          </cell>
          <cell r="B79">
            <v>6.1100000000000002E-2</v>
          </cell>
        </row>
        <row r="80">
          <cell r="A80" t="str">
            <v>27/04/2015</v>
          </cell>
          <cell r="B80">
            <v>6.1100000000000002E-2</v>
          </cell>
        </row>
        <row r="81">
          <cell r="A81" t="str">
            <v>28/04/2015</v>
          </cell>
          <cell r="B81">
            <v>6.0499999999999998E-2</v>
          </cell>
        </row>
        <row r="82">
          <cell r="A82" t="str">
            <v>29/04/2015</v>
          </cell>
          <cell r="B82">
            <v>6.0700000000000004E-2</v>
          </cell>
        </row>
        <row r="83">
          <cell r="A83" t="str">
            <v>30/04/2015</v>
          </cell>
          <cell r="B83">
            <v>6.0400000000000002E-2</v>
          </cell>
        </row>
        <row r="84">
          <cell r="A84" t="str">
            <v>04/05/2015</v>
          </cell>
          <cell r="B84">
            <v>6.1200000000000004E-2</v>
          </cell>
        </row>
        <row r="85">
          <cell r="A85" t="str">
            <v>05/05/2015</v>
          </cell>
          <cell r="B85">
            <v>6.1200000000000004E-2</v>
          </cell>
        </row>
        <row r="86">
          <cell r="A86" t="str">
            <v>06/05/2015</v>
          </cell>
          <cell r="B86">
            <v>6.1200000000000004E-2</v>
          </cell>
        </row>
        <row r="87">
          <cell r="A87" t="str">
            <v>07/05/2015</v>
          </cell>
          <cell r="B87">
            <v>6.1100000000000002E-2</v>
          </cell>
        </row>
        <row r="88">
          <cell r="A88" t="str">
            <v>08/05/2015</v>
          </cell>
          <cell r="B88">
            <v>6.1200000000000004E-2</v>
          </cell>
        </row>
        <row r="89">
          <cell r="A89" t="str">
            <v>11/05/2015</v>
          </cell>
          <cell r="B89">
            <v>6.0100000000000001E-2</v>
          </cell>
        </row>
        <row r="90">
          <cell r="A90" t="str">
            <v>12/05/2015</v>
          </cell>
          <cell r="B90">
            <v>6.0400000000000002E-2</v>
          </cell>
        </row>
        <row r="91">
          <cell r="A91" t="str">
            <v>13/05/2015</v>
          </cell>
          <cell r="B91">
            <v>6.0700000000000004E-2</v>
          </cell>
        </row>
        <row r="92">
          <cell r="A92" t="str">
            <v>14/05/2015</v>
          </cell>
          <cell r="B92">
            <v>6.0499999999999998E-2</v>
          </cell>
        </row>
        <row r="93">
          <cell r="A93" t="str">
            <v>15/05/2015</v>
          </cell>
          <cell r="B93">
            <v>5.9000000000000004E-2</v>
          </cell>
        </row>
        <row r="94">
          <cell r="A94" t="str">
            <v>18/05/2015</v>
          </cell>
          <cell r="B94">
            <v>5.8200000000000002E-2</v>
          </cell>
        </row>
        <row r="95">
          <cell r="A95" t="str">
            <v>19/05/2015</v>
          </cell>
          <cell r="B95">
            <v>5.9200000000000003E-2</v>
          </cell>
        </row>
        <row r="96">
          <cell r="A96" t="str">
            <v>20/05/2015</v>
          </cell>
          <cell r="B96">
            <v>5.9299999999999999E-2</v>
          </cell>
        </row>
        <row r="97">
          <cell r="A97" t="str">
            <v>21/05/2015</v>
          </cell>
          <cell r="B97">
            <v>5.8299999999999998E-2</v>
          </cell>
        </row>
        <row r="98">
          <cell r="A98" t="str">
            <v>22/05/2015</v>
          </cell>
          <cell r="B98">
            <v>5.8200000000000002E-2</v>
          </cell>
        </row>
        <row r="99">
          <cell r="A99" t="str">
            <v>25/05/2015</v>
          </cell>
          <cell r="B99">
            <v>5.7699999999999994E-2</v>
          </cell>
        </row>
        <row r="100">
          <cell r="A100" t="str">
            <v>26/05/2015</v>
          </cell>
          <cell r="B100">
            <v>5.8099999999999999E-2</v>
          </cell>
        </row>
        <row r="101">
          <cell r="A101" t="str">
            <v>27/05/2015</v>
          </cell>
          <cell r="B101">
            <v>5.8499999999999996E-2</v>
          </cell>
        </row>
        <row r="102">
          <cell r="A102" t="str">
            <v>28/05/2015</v>
          </cell>
          <cell r="B102">
            <v>5.9200000000000003E-2</v>
          </cell>
        </row>
        <row r="103">
          <cell r="A103" t="str">
            <v>29/05/2015</v>
          </cell>
          <cell r="B103">
            <v>5.8600000000000006E-2</v>
          </cell>
        </row>
        <row r="104">
          <cell r="A104" t="str">
            <v>01/06/2015</v>
          </cell>
          <cell r="B104">
            <v>5.9000000000000004E-2</v>
          </cell>
        </row>
        <row r="105">
          <cell r="A105" t="str">
            <v>02/06/2015</v>
          </cell>
          <cell r="B105">
            <v>5.9200000000000003E-2</v>
          </cell>
        </row>
        <row r="106">
          <cell r="A106" t="str">
            <v>03/06/2015</v>
          </cell>
          <cell r="B106">
            <v>5.96E-2</v>
          </cell>
        </row>
        <row r="107">
          <cell r="A107" t="str">
            <v>05/06/2015</v>
          </cell>
          <cell r="B107">
            <v>5.96E-2</v>
          </cell>
        </row>
        <row r="108">
          <cell r="A108" t="str">
            <v>08/06/2015</v>
          </cell>
          <cell r="B108">
            <v>5.9800000000000006E-2</v>
          </cell>
        </row>
        <row r="109">
          <cell r="A109" t="str">
            <v>09/06/2015</v>
          </cell>
          <cell r="B109">
            <v>5.9200000000000003E-2</v>
          </cell>
        </row>
        <row r="110">
          <cell r="A110" t="str">
            <v>10/06/2015</v>
          </cell>
          <cell r="B110">
            <v>5.91E-2</v>
          </cell>
        </row>
        <row r="111">
          <cell r="A111" t="str">
            <v>11/06/2015</v>
          </cell>
          <cell r="B111">
            <v>5.9500000000000004E-2</v>
          </cell>
        </row>
        <row r="112">
          <cell r="A112" t="str">
            <v>12/06/2015</v>
          </cell>
          <cell r="B112">
            <v>5.96E-2</v>
          </cell>
        </row>
        <row r="113">
          <cell r="A113" t="str">
            <v>15/06/2015</v>
          </cell>
          <cell r="B113">
            <v>5.9299999999999999E-2</v>
          </cell>
        </row>
        <row r="114">
          <cell r="A114" t="str">
            <v>16/06/2015</v>
          </cell>
          <cell r="B114">
            <v>5.9800000000000006E-2</v>
          </cell>
        </row>
        <row r="115">
          <cell r="A115" t="str">
            <v>17/06/2015</v>
          </cell>
          <cell r="B115">
            <v>5.9800000000000006E-2</v>
          </cell>
        </row>
        <row r="116">
          <cell r="A116" t="str">
            <v>18/06/2015</v>
          </cell>
          <cell r="B116">
            <v>5.96E-2</v>
          </cell>
        </row>
        <row r="117">
          <cell r="A117" t="str">
            <v>19/06/2015</v>
          </cell>
          <cell r="B117">
            <v>5.9500000000000004E-2</v>
          </cell>
        </row>
        <row r="118">
          <cell r="A118" t="str">
            <v>22/06/2015</v>
          </cell>
          <cell r="B118">
            <v>5.9299999999999999E-2</v>
          </cell>
        </row>
        <row r="119">
          <cell r="A119" t="str">
            <v>23/06/2015</v>
          </cell>
          <cell r="B119">
            <v>5.9200000000000003E-2</v>
          </cell>
        </row>
        <row r="120">
          <cell r="A120" t="str">
            <v>24/06/2015</v>
          </cell>
          <cell r="B120">
            <v>5.9299999999999999E-2</v>
          </cell>
        </row>
        <row r="121">
          <cell r="A121" t="str">
            <v>25/06/2015</v>
          </cell>
          <cell r="B121">
            <v>5.9500000000000004E-2</v>
          </cell>
        </row>
        <row r="122">
          <cell r="A122" t="str">
            <v>26/06/2015</v>
          </cell>
          <cell r="B122">
            <v>6.0599999999999994E-2</v>
          </cell>
        </row>
        <row r="123">
          <cell r="A123" t="str">
            <v>29/06/2015</v>
          </cell>
          <cell r="B123">
            <v>6.0299999999999999E-2</v>
          </cell>
        </row>
        <row r="124">
          <cell r="A124" t="str">
            <v>30/06/2015</v>
          </cell>
          <cell r="B124">
            <v>6.0999999999999999E-2</v>
          </cell>
        </row>
        <row r="125">
          <cell r="A125" t="str">
            <v>01/07/2015</v>
          </cell>
          <cell r="B125">
            <v>6.1200000000000004E-2</v>
          </cell>
        </row>
        <row r="126">
          <cell r="A126" t="str">
            <v>02/07/2015</v>
          </cell>
          <cell r="B126">
            <v>6.1699999999999998E-2</v>
          </cell>
        </row>
        <row r="127">
          <cell r="A127" t="str">
            <v>03/07/2015</v>
          </cell>
          <cell r="B127">
            <v>6.1200000000000004E-2</v>
          </cell>
        </row>
        <row r="128">
          <cell r="A128" t="str">
            <v>06/07/2015</v>
          </cell>
          <cell r="B128">
            <v>6.1200000000000004E-2</v>
          </cell>
        </row>
        <row r="129">
          <cell r="A129" t="str">
            <v>07/07/2015</v>
          </cell>
          <cell r="B129">
            <v>6.1600000000000002E-2</v>
          </cell>
        </row>
        <row r="130">
          <cell r="A130" t="str">
            <v>08/07/2015</v>
          </cell>
          <cell r="B130">
            <v>6.1799999999999994E-2</v>
          </cell>
        </row>
        <row r="131">
          <cell r="A131" t="str">
            <v>09/07/2015</v>
          </cell>
          <cell r="B131">
            <v>6.2199999999999998E-2</v>
          </cell>
        </row>
        <row r="132">
          <cell r="A132" t="str">
            <v>10/07/2015</v>
          </cell>
          <cell r="B132">
            <v>6.2199999999999998E-2</v>
          </cell>
        </row>
        <row r="133">
          <cell r="A133" t="str">
            <v>13/07/2015</v>
          </cell>
          <cell r="B133">
            <v>6.2300000000000001E-2</v>
          </cell>
        </row>
        <row r="134">
          <cell r="A134" t="str">
            <v>14/07/2015</v>
          </cell>
          <cell r="B134">
            <v>6.2400000000000004E-2</v>
          </cell>
        </row>
        <row r="135">
          <cell r="A135" t="str">
            <v>15/07/2015</v>
          </cell>
          <cell r="B135">
            <v>6.25E-2</v>
          </cell>
        </row>
        <row r="136">
          <cell r="A136" t="str">
            <v>16/07/2015</v>
          </cell>
          <cell r="B136">
            <v>6.2300000000000001E-2</v>
          </cell>
        </row>
        <row r="137">
          <cell r="A137" t="str">
            <v>17/07/2015</v>
          </cell>
          <cell r="B137">
            <v>6.2100000000000002E-2</v>
          </cell>
        </row>
        <row r="138">
          <cell r="A138" t="str">
            <v>20/07/2015</v>
          </cell>
          <cell r="B138">
            <v>6.2300000000000001E-2</v>
          </cell>
        </row>
        <row r="139">
          <cell r="A139" t="str">
            <v>21/07/2015</v>
          </cell>
          <cell r="B139">
            <v>6.2E-2</v>
          </cell>
        </row>
        <row r="140">
          <cell r="A140" t="str">
            <v>22/07/2015</v>
          </cell>
          <cell r="B140">
            <v>6.1699999999999998E-2</v>
          </cell>
        </row>
        <row r="141">
          <cell r="A141" t="str">
            <v>23/07/2015</v>
          </cell>
          <cell r="B141">
            <v>6.3700000000000007E-2</v>
          </cell>
        </row>
        <row r="142">
          <cell r="A142" t="str">
            <v>24/07/2015</v>
          </cell>
          <cell r="B142">
            <v>6.5099999999999991E-2</v>
          </cell>
        </row>
        <row r="143">
          <cell r="A143" t="str">
            <v>27/07/2015</v>
          </cell>
          <cell r="B143">
            <v>6.5000000000000002E-2</v>
          </cell>
        </row>
        <row r="144">
          <cell r="A144" t="str">
            <v>28/07/2015</v>
          </cell>
          <cell r="B144">
            <v>6.4899999999999999E-2</v>
          </cell>
        </row>
        <row r="145">
          <cell r="A145" t="str">
            <v>29/07/2015</v>
          </cell>
          <cell r="B145">
            <v>6.480000000000001E-2</v>
          </cell>
        </row>
        <row r="146">
          <cell r="A146" t="str">
            <v>30/07/2015</v>
          </cell>
          <cell r="B146">
            <v>6.4299999999999996E-2</v>
          </cell>
        </row>
        <row r="147">
          <cell r="A147" t="str">
            <v>31/07/2015</v>
          </cell>
          <cell r="B147">
            <v>6.480000000000001E-2</v>
          </cell>
        </row>
        <row r="148">
          <cell r="A148" t="str">
            <v>03/08/2015</v>
          </cell>
          <cell r="B148">
            <v>6.480000000000001E-2</v>
          </cell>
        </row>
        <row r="149">
          <cell r="A149" t="str">
            <v>04/08/2015</v>
          </cell>
          <cell r="B149">
            <v>6.5799999999999997E-2</v>
          </cell>
        </row>
        <row r="150">
          <cell r="A150" t="str">
            <v>05/08/2015</v>
          </cell>
          <cell r="B150">
            <v>6.5500000000000003E-2</v>
          </cell>
        </row>
        <row r="151">
          <cell r="A151" t="str">
            <v>06/08/2015</v>
          </cell>
          <cell r="B151">
            <v>6.6699999999999995E-2</v>
          </cell>
        </row>
        <row r="152">
          <cell r="A152" t="str">
            <v>07/08/2015</v>
          </cell>
          <cell r="B152">
            <v>6.8400000000000002E-2</v>
          </cell>
        </row>
        <row r="153">
          <cell r="A153" t="str">
            <v>10/08/2015</v>
          </cell>
          <cell r="B153">
            <v>6.9000000000000006E-2</v>
          </cell>
        </row>
        <row r="154">
          <cell r="A154" t="str">
            <v>11/08/2015</v>
          </cell>
          <cell r="B154">
            <v>6.83E-2</v>
          </cell>
        </row>
        <row r="155">
          <cell r="A155" t="str">
            <v>12/08/2015</v>
          </cell>
          <cell r="B155">
            <v>6.8199999999999997E-2</v>
          </cell>
        </row>
        <row r="156">
          <cell r="A156" t="str">
            <v>13/08/2015</v>
          </cell>
          <cell r="B156">
            <v>6.7500000000000004E-2</v>
          </cell>
        </row>
        <row r="157">
          <cell r="A157" t="str">
            <v>14/08/2015</v>
          </cell>
          <cell r="B157">
            <v>6.7500000000000004E-2</v>
          </cell>
        </row>
        <row r="158">
          <cell r="A158" t="str">
            <v>17/08/2015</v>
          </cell>
          <cell r="B158">
            <v>6.7400000000000002E-2</v>
          </cell>
        </row>
        <row r="159">
          <cell r="A159" t="str">
            <v>18/08/2015</v>
          </cell>
          <cell r="B159">
            <v>6.7299999999999999E-2</v>
          </cell>
        </row>
        <row r="160">
          <cell r="A160" t="str">
            <v>19/08/2015</v>
          </cell>
          <cell r="B160">
            <v>6.6299999999999998E-2</v>
          </cell>
        </row>
        <row r="161">
          <cell r="A161" t="str">
            <v>20/08/2015</v>
          </cell>
          <cell r="B161">
            <v>6.6799999999999998E-2</v>
          </cell>
        </row>
        <row r="162">
          <cell r="A162" t="str">
            <v>21/08/2015</v>
          </cell>
          <cell r="B162">
            <v>6.7400000000000002E-2</v>
          </cell>
        </row>
        <row r="163">
          <cell r="A163" t="str">
            <v>24/08/2015</v>
          </cell>
          <cell r="B163">
            <v>7.0099999999999996E-2</v>
          </cell>
        </row>
        <row r="164">
          <cell r="A164" t="str">
            <v>25/08/2015</v>
          </cell>
          <cell r="B164">
            <v>6.9500000000000006E-2</v>
          </cell>
        </row>
        <row r="165">
          <cell r="A165" t="str">
            <v>26/08/2015</v>
          </cell>
          <cell r="B165">
            <v>6.9800000000000001E-2</v>
          </cell>
        </row>
        <row r="166">
          <cell r="A166" t="str">
            <v>27/08/2015</v>
          </cell>
          <cell r="B166">
            <v>6.9400000000000003E-2</v>
          </cell>
        </row>
        <row r="167">
          <cell r="A167" t="str">
            <v>28/08/2015</v>
          </cell>
          <cell r="B167">
            <v>7.0000000000000007E-2</v>
          </cell>
        </row>
        <row r="168">
          <cell r="A168" t="str">
            <v>31/08/2015</v>
          </cell>
          <cell r="B168">
            <v>7.0499999999999993E-2</v>
          </cell>
        </row>
        <row r="169">
          <cell r="A169" t="str">
            <v>01/09/2015</v>
          </cell>
          <cell r="B169">
            <v>7.0499999999999993E-2</v>
          </cell>
        </row>
        <row r="170">
          <cell r="A170" t="str">
            <v>02/09/2015</v>
          </cell>
          <cell r="B170">
            <v>7.2700000000000001E-2</v>
          </cell>
        </row>
        <row r="171">
          <cell r="A171" t="str">
            <v>03/09/2015</v>
          </cell>
          <cell r="B171">
            <v>7.46E-2</v>
          </cell>
        </row>
        <row r="172">
          <cell r="A172" t="str">
            <v>04/09/2015</v>
          </cell>
          <cell r="B172">
            <v>7.3800000000000004E-2</v>
          </cell>
        </row>
        <row r="173">
          <cell r="A173" t="str">
            <v>08/09/2015</v>
          </cell>
          <cell r="B173">
            <v>7.4900000000000008E-2</v>
          </cell>
        </row>
        <row r="174">
          <cell r="A174" t="str">
            <v>09/09/2015</v>
          </cell>
          <cell r="B174">
            <v>7.46E-2</v>
          </cell>
        </row>
        <row r="175">
          <cell r="A175" t="str">
            <v>10/09/2015</v>
          </cell>
          <cell r="B175">
            <v>7.5499999999999998E-2</v>
          </cell>
        </row>
        <row r="176">
          <cell r="A176" t="str">
            <v>11/09/2015</v>
          </cell>
          <cell r="B176">
            <v>7.5399999999999995E-2</v>
          </cell>
        </row>
        <row r="177">
          <cell r="A177" t="str">
            <v>14/09/2015</v>
          </cell>
          <cell r="B177">
            <v>7.4800000000000005E-2</v>
          </cell>
        </row>
        <row r="178">
          <cell r="A178" t="str">
            <v>15/09/2015</v>
          </cell>
          <cell r="B178">
            <v>7.3399999999999993E-2</v>
          </cell>
        </row>
        <row r="179">
          <cell r="A179" t="str">
            <v>16/09/2015</v>
          </cell>
          <cell r="B179">
            <v>7.2800000000000004E-2</v>
          </cell>
        </row>
        <row r="180">
          <cell r="A180" t="str">
            <v>17/09/2015</v>
          </cell>
          <cell r="B180">
            <v>7.3200000000000001E-2</v>
          </cell>
        </row>
        <row r="181">
          <cell r="A181" t="str">
            <v>18/09/2015</v>
          </cell>
          <cell r="B181">
            <v>7.2499999999999995E-2</v>
          </cell>
        </row>
        <row r="182">
          <cell r="A182" t="str">
            <v>21/09/2015</v>
          </cell>
          <cell r="B182">
            <v>7.4700000000000003E-2</v>
          </cell>
        </row>
        <row r="183">
          <cell r="A183" t="str">
            <v>22/09/2015</v>
          </cell>
          <cell r="B183">
            <v>7.5999999999999998E-2</v>
          </cell>
        </row>
        <row r="184">
          <cell r="A184" t="str">
            <v>23/09/2015</v>
          </cell>
          <cell r="B184">
            <v>7.5700000000000003E-2</v>
          </cell>
        </row>
        <row r="185">
          <cell r="A185" t="str">
            <v>24/09/2015</v>
          </cell>
          <cell r="B185">
            <v>7.7499999999999999E-2</v>
          </cell>
        </row>
        <row r="186">
          <cell r="A186" t="str">
            <v>25/09/2015</v>
          </cell>
          <cell r="B186">
            <v>7.0099999999999996E-2</v>
          </cell>
        </row>
        <row r="187">
          <cell r="A187" t="str">
            <v>28/09/2015</v>
          </cell>
          <cell r="B187">
            <v>7.1500000000000008E-2</v>
          </cell>
        </row>
        <row r="188">
          <cell r="A188" t="str">
            <v>29/09/2015</v>
          </cell>
          <cell r="B188">
            <v>7.5700000000000003E-2</v>
          </cell>
        </row>
        <row r="189">
          <cell r="A189" t="str">
            <v>30/09/2015</v>
          </cell>
          <cell r="B189">
            <v>7.2999999999999995E-2</v>
          </cell>
        </row>
        <row r="190">
          <cell r="A190" t="str">
            <v>01/10/2015</v>
          </cell>
          <cell r="B190">
            <v>7.3599999999999999E-2</v>
          </cell>
        </row>
        <row r="191">
          <cell r="A191" t="str">
            <v>02/10/2015</v>
          </cell>
          <cell r="B191">
            <v>7.3499999999999996E-2</v>
          </cell>
        </row>
        <row r="192">
          <cell r="A192" t="str">
            <v>05/10/2015</v>
          </cell>
          <cell r="B192">
            <v>7.1900000000000006E-2</v>
          </cell>
        </row>
        <row r="193">
          <cell r="A193" t="str">
            <v>06/10/2015</v>
          </cell>
          <cell r="B193">
            <v>7.2599999999999998E-2</v>
          </cell>
        </row>
        <row r="194">
          <cell r="A194" t="str">
            <v>07/10/2015</v>
          </cell>
          <cell r="B194">
            <v>7.2099999999999997E-2</v>
          </cell>
        </row>
        <row r="195">
          <cell r="A195" t="str">
            <v>08/10/2015</v>
          </cell>
          <cell r="B195">
            <v>7.3300000000000004E-2</v>
          </cell>
        </row>
        <row r="196">
          <cell r="A196" t="str">
            <v>09/10/2015</v>
          </cell>
          <cell r="B196">
            <v>7.2700000000000001E-2</v>
          </cell>
        </row>
        <row r="197">
          <cell r="A197" t="str">
            <v>13/10/2015</v>
          </cell>
          <cell r="B197">
            <v>7.3800000000000004E-2</v>
          </cell>
        </row>
        <row r="198">
          <cell r="A198" t="str">
            <v>14/10/2015</v>
          </cell>
          <cell r="B198">
            <v>7.46E-2</v>
          </cell>
        </row>
        <row r="199">
          <cell r="A199" t="str">
            <v>15/10/2015</v>
          </cell>
          <cell r="B199">
            <v>7.400000000000001E-2</v>
          </cell>
        </row>
        <row r="200">
          <cell r="A200" t="str">
            <v>16/10/2015</v>
          </cell>
          <cell r="B200">
            <v>7.3800000000000004E-2</v>
          </cell>
        </row>
        <row r="201">
          <cell r="A201" t="str">
            <v>19/10/2015</v>
          </cell>
          <cell r="B201">
            <v>7.4800000000000005E-2</v>
          </cell>
        </row>
        <row r="202">
          <cell r="A202" t="str">
            <v>20/10/2015</v>
          </cell>
          <cell r="B202">
            <v>7.4700000000000003E-2</v>
          </cell>
        </row>
        <row r="203">
          <cell r="A203" t="str">
            <v>21/10/2015</v>
          </cell>
          <cell r="B203">
            <v>7.4299999999999991E-2</v>
          </cell>
        </row>
        <row r="204">
          <cell r="A204" t="str">
            <v>22/10/2015</v>
          </cell>
          <cell r="B204">
            <v>7.4200000000000002E-2</v>
          </cell>
        </row>
        <row r="205">
          <cell r="A205" t="str">
            <v>23/10/2015</v>
          </cell>
          <cell r="B205">
            <v>7.2999999999999995E-2</v>
          </cell>
        </row>
        <row r="206">
          <cell r="A206" t="str">
            <v>26/10/2015</v>
          </cell>
          <cell r="B206">
            <v>7.3300000000000004E-2</v>
          </cell>
        </row>
        <row r="207">
          <cell r="A207" t="str">
            <v>27/10/2015</v>
          </cell>
          <cell r="B207">
            <v>7.2700000000000001E-2</v>
          </cell>
        </row>
        <row r="208">
          <cell r="A208" t="str">
            <v>28/10/2015</v>
          </cell>
          <cell r="B208">
            <v>7.2000000000000008E-2</v>
          </cell>
        </row>
        <row r="209">
          <cell r="A209" t="str">
            <v>29/10/2015</v>
          </cell>
          <cell r="B209">
            <v>7.17E-2</v>
          </cell>
        </row>
        <row r="210">
          <cell r="A210" t="str">
            <v>30/10/2015</v>
          </cell>
          <cell r="B210">
            <v>7.2099999999999997E-2</v>
          </cell>
        </row>
        <row r="211">
          <cell r="A211" t="str">
            <v>03/11/2015</v>
          </cell>
          <cell r="B211">
            <v>7.1900000000000006E-2</v>
          </cell>
        </row>
        <row r="212">
          <cell r="A212" t="str">
            <v>04/11/2015</v>
          </cell>
          <cell r="B212">
            <v>7.0300000000000001E-2</v>
          </cell>
        </row>
        <row r="213">
          <cell r="A213" t="str">
            <v>05/11/2015</v>
          </cell>
          <cell r="B213">
            <v>6.9099999999999995E-2</v>
          </cell>
        </row>
        <row r="214">
          <cell r="A214" t="str">
            <v>06/11/2015</v>
          </cell>
          <cell r="B214">
            <v>6.9599999999999995E-2</v>
          </cell>
        </row>
        <row r="215">
          <cell r="A215" t="str">
            <v>09/11/2015</v>
          </cell>
          <cell r="B215">
            <v>7.0099999999999996E-2</v>
          </cell>
        </row>
        <row r="216">
          <cell r="A216" t="str">
            <v>10/11/2015</v>
          </cell>
          <cell r="B216">
            <v>6.9800000000000001E-2</v>
          </cell>
        </row>
        <row r="217">
          <cell r="A217" t="str">
            <v>11/11/2015</v>
          </cell>
          <cell r="B217">
            <v>6.9199999999999998E-2</v>
          </cell>
        </row>
        <row r="218">
          <cell r="A218" t="str">
            <v>12/11/2015</v>
          </cell>
          <cell r="B218">
            <v>6.9000000000000006E-2</v>
          </cell>
        </row>
        <row r="219">
          <cell r="A219" t="str">
            <v>13/11/2015</v>
          </cell>
          <cell r="B219">
            <v>6.8699999999999997E-2</v>
          </cell>
        </row>
        <row r="220">
          <cell r="A220" t="str">
            <v>16/11/2015</v>
          </cell>
          <cell r="B220">
            <v>6.8600000000000008E-2</v>
          </cell>
        </row>
        <row r="221">
          <cell r="A221" t="str">
            <v>17/11/2015</v>
          </cell>
          <cell r="B221">
            <v>6.8499999999999991E-2</v>
          </cell>
        </row>
        <row r="222">
          <cell r="A222" t="str">
            <v>18/11/2015</v>
          </cell>
          <cell r="B222">
            <v>6.8499999999999991E-2</v>
          </cell>
        </row>
        <row r="223">
          <cell r="A223" t="str">
            <v>19/11/2015</v>
          </cell>
          <cell r="B223">
            <v>6.8600000000000008E-2</v>
          </cell>
        </row>
        <row r="224">
          <cell r="A224" t="str">
            <v>20/11/2015</v>
          </cell>
          <cell r="B224">
            <v>6.8099999999999994E-2</v>
          </cell>
        </row>
        <row r="225">
          <cell r="A225" t="str">
            <v>23/11/2015</v>
          </cell>
          <cell r="B225">
            <v>6.8099999999999994E-2</v>
          </cell>
        </row>
        <row r="226">
          <cell r="A226" t="str">
            <v>24/11/2015</v>
          </cell>
          <cell r="B226">
            <v>6.83E-2</v>
          </cell>
        </row>
        <row r="227">
          <cell r="A227" t="str">
            <v>25/11/2015</v>
          </cell>
          <cell r="B227">
            <v>6.9800000000000001E-2</v>
          </cell>
        </row>
        <row r="228">
          <cell r="A228" t="str">
            <v>26/11/2015</v>
          </cell>
          <cell r="B228">
            <v>7.0699999999999999E-2</v>
          </cell>
        </row>
        <row r="229">
          <cell r="A229" t="str">
            <v>27/11/2015</v>
          </cell>
          <cell r="B229">
            <v>7.0599999999999996E-2</v>
          </cell>
        </row>
        <row r="230">
          <cell r="A230" t="str">
            <v>30/11/2015</v>
          </cell>
          <cell r="B230">
            <v>7.1800000000000003E-2</v>
          </cell>
        </row>
        <row r="231">
          <cell r="A231" t="str">
            <v>01/12/2015</v>
          </cell>
          <cell r="B231">
            <v>7.1900000000000006E-2</v>
          </cell>
        </row>
        <row r="232">
          <cell r="A232" t="str">
            <v>02/12/2015</v>
          </cell>
          <cell r="B232">
            <v>7.17E-2</v>
          </cell>
        </row>
        <row r="233">
          <cell r="A233" t="str">
            <v>03/12/2015</v>
          </cell>
          <cell r="B233">
            <v>7.0800000000000002E-2</v>
          </cell>
        </row>
        <row r="234">
          <cell r="A234" t="str">
            <v>04/12/2015</v>
          </cell>
          <cell r="B234">
            <v>7.1399999999999991E-2</v>
          </cell>
        </row>
        <row r="235">
          <cell r="A235" t="str">
            <v>07/12/2015</v>
          </cell>
          <cell r="B235">
            <v>7.1300000000000002E-2</v>
          </cell>
        </row>
        <row r="236">
          <cell r="A236" t="str">
            <v>08/12/2015</v>
          </cell>
          <cell r="B236">
            <v>7.1300000000000002E-2</v>
          </cell>
        </row>
        <row r="237">
          <cell r="A237" t="str">
            <v>09/12/2015</v>
          </cell>
          <cell r="B237">
            <v>7.1399999999999991E-2</v>
          </cell>
        </row>
        <row r="238">
          <cell r="A238" t="str">
            <v>10/12/2015</v>
          </cell>
          <cell r="B238">
            <v>7.1199999999999999E-2</v>
          </cell>
        </row>
        <row r="239">
          <cell r="A239" t="str">
            <v>11/12/2015</v>
          </cell>
          <cell r="B239">
            <v>7.1399999999999991E-2</v>
          </cell>
        </row>
        <row r="240">
          <cell r="A240" t="str">
            <v>14/12/2015</v>
          </cell>
          <cell r="B240">
            <v>7.17E-2</v>
          </cell>
        </row>
        <row r="241">
          <cell r="A241" t="str">
            <v>15/12/2015</v>
          </cell>
          <cell r="B241">
            <v>7.2000000000000008E-2</v>
          </cell>
        </row>
        <row r="242">
          <cell r="A242" t="str">
            <v>16/12/2015</v>
          </cell>
          <cell r="B242">
            <v>7.3599999999999999E-2</v>
          </cell>
        </row>
        <row r="243">
          <cell r="A243" t="str">
            <v>17/12/2015</v>
          </cell>
          <cell r="B243">
            <v>7.3099999999999998E-2</v>
          </cell>
        </row>
        <row r="244">
          <cell r="A244" t="str">
            <v>18/12/2015</v>
          </cell>
          <cell r="B244">
            <v>7.3300000000000004E-2</v>
          </cell>
        </row>
        <row r="245">
          <cell r="A245" t="str">
            <v>21/12/2015</v>
          </cell>
          <cell r="B245">
            <v>7.3499999999999996E-2</v>
          </cell>
        </row>
        <row r="246">
          <cell r="A246" t="str">
            <v>22/12/2015</v>
          </cell>
          <cell r="B246">
            <v>7.3700000000000002E-2</v>
          </cell>
        </row>
        <row r="247">
          <cell r="A247" t="str">
            <v>23/12/2015</v>
          </cell>
          <cell r="B247">
            <v>7.3599999999999999E-2</v>
          </cell>
        </row>
        <row r="248">
          <cell r="A248" t="str">
            <v>24/12/2015</v>
          </cell>
          <cell r="B248">
            <v>7.3499999999999996E-2</v>
          </cell>
        </row>
        <row r="249">
          <cell r="A249" t="str">
            <v>28/12/2015</v>
          </cell>
          <cell r="B249">
            <v>7.3499999999999996E-2</v>
          </cell>
        </row>
        <row r="250">
          <cell r="A250" t="str">
            <v>29/12/2015</v>
          </cell>
          <cell r="B250">
            <v>7.3200000000000001E-2</v>
          </cell>
        </row>
        <row r="251">
          <cell r="A251" t="str">
            <v>30/12/2015</v>
          </cell>
          <cell r="B251">
            <v>7.3200000000000001E-2</v>
          </cell>
        </row>
        <row r="252">
          <cell r="A252" t="str">
            <v>31/12/2015</v>
          </cell>
          <cell r="B252">
            <v>7.3499999999999996E-2</v>
          </cell>
        </row>
      </sheetData>
      <sheetData sheetId="6">
        <row r="1">
          <cell r="A1" t="str">
            <v>Vencimento</v>
          </cell>
          <cell r="B1" t="str">
            <v>15/08/2050</v>
          </cell>
        </row>
        <row r="2">
          <cell r="A2" t="str">
            <v>Dia</v>
          </cell>
          <cell r="B2" t="str">
            <v>Taxa Compra Manhã</v>
          </cell>
        </row>
        <row r="3">
          <cell r="A3" t="str">
            <v>02/01/2015</v>
          </cell>
          <cell r="B3">
            <v>6.1699999999999998E-2</v>
          </cell>
        </row>
        <row r="4">
          <cell r="A4" t="str">
            <v>05/01/2015</v>
          </cell>
          <cell r="B4">
            <v>6.1799999999999994E-2</v>
          </cell>
        </row>
        <row r="5">
          <cell r="A5" t="str">
            <v>06/01/2015</v>
          </cell>
          <cell r="B5">
            <v>6.1699999999999998E-2</v>
          </cell>
        </row>
        <row r="6">
          <cell r="A6" t="str">
            <v>07/01/2015</v>
          </cell>
          <cell r="B6">
            <v>6.0499999999999998E-2</v>
          </cell>
        </row>
        <row r="7">
          <cell r="A7" t="str">
            <v>08/01/2015</v>
          </cell>
          <cell r="B7">
            <v>6.08E-2</v>
          </cell>
        </row>
        <row r="8">
          <cell r="A8" t="str">
            <v>09/01/2015</v>
          </cell>
          <cell r="B8">
            <v>6.0700000000000004E-2</v>
          </cell>
        </row>
        <row r="9">
          <cell r="A9" t="str">
            <v>12/01/2015</v>
          </cell>
          <cell r="B9">
            <v>5.9699999999999996E-2</v>
          </cell>
        </row>
        <row r="10">
          <cell r="A10" t="str">
            <v>13/01/2015</v>
          </cell>
          <cell r="B10">
            <v>6.0599999999999994E-2</v>
          </cell>
        </row>
        <row r="11">
          <cell r="A11" t="str">
            <v>14/01/2015</v>
          </cell>
          <cell r="B11">
            <v>6.0100000000000001E-2</v>
          </cell>
        </row>
        <row r="12">
          <cell r="A12" t="str">
            <v>15/01/2015</v>
          </cell>
          <cell r="B12">
            <v>6.0199999999999997E-2</v>
          </cell>
        </row>
        <row r="13">
          <cell r="A13" t="str">
            <v>16/01/2015</v>
          </cell>
          <cell r="B13">
            <v>0.06</v>
          </cell>
        </row>
        <row r="14">
          <cell r="A14" t="str">
            <v>19/01/2015</v>
          </cell>
          <cell r="B14">
            <v>5.9500000000000004E-2</v>
          </cell>
        </row>
        <row r="15">
          <cell r="A15" t="str">
            <v>20/01/2015</v>
          </cell>
          <cell r="B15">
            <v>5.9800000000000006E-2</v>
          </cell>
        </row>
        <row r="16">
          <cell r="A16" t="str">
            <v>21/01/2015</v>
          </cell>
          <cell r="B16">
            <v>5.8799999999999998E-2</v>
          </cell>
        </row>
        <row r="17">
          <cell r="A17" t="str">
            <v>22/01/2015</v>
          </cell>
          <cell r="B17">
            <v>5.8799999999999998E-2</v>
          </cell>
        </row>
        <row r="18">
          <cell r="A18" t="str">
            <v>23/01/2015</v>
          </cell>
          <cell r="B18">
            <v>5.9400000000000001E-2</v>
          </cell>
        </row>
        <row r="19">
          <cell r="A19" t="str">
            <v>26/01/2015</v>
          </cell>
          <cell r="B19">
            <v>5.8499999999999996E-2</v>
          </cell>
        </row>
        <row r="20">
          <cell r="A20" t="str">
            <v>27/01/2015</v>
          </cell>
          <cell r="B20">
            <v>5.9000000000000004E-2</v>
          </cell>
        </row>
        <row r="21">
          <cell r="A21" t="str">
            <v>28/01/2015</v>
          </cell>
          <cell r="B21">
            <v>5.91E-2</v>
          </cell>
        </row>
        <row r="22">
          <cell r="A22" t="str">
            <v>29/01/2015</v>
          </cell>
          <cell r="B22">
            <v>5.9299999999999999E-2</v>
          </cell>
        </row>
        <row r="23">
          <cell r="A23" t="str">
            <v>30/01/2015</v>
          </cell>
          <cell r="B23">
            <v>5.9200000000000003E-2</v>
          </cell>
        </row>
        <row r="24">
          <cell r="A24" t="str">
            <v>02/02/2015</v>
          </cell>
          <cell r="B24">
            <v>0.06</v>
          </cell>
        </row>
        <row r="25">
          <cell r="A25" t="str">
            <v>03/02/2015</v>
          </cell>
          <cell r="B25">
            <v>6.0899999999999996E-2</v>
          </cell>
        </row>
        <row r="26">
          <cell r="A26" t="str">
            <v>04/02/2015</v>
          </cell>
          <cell r="B26">
            <v>6.08E-2</v>
          </cell>
        </row>
        <row r="27">
          <cell r="A27" t="str">
            <v>05/02/2015</v>
          </cell>
          <cell r="B27">
            <v>6.1399999999999996E-2</v>
          </cell>
        </row>
        <row r="28">
          <cell r="A28" t="str">
            <v>06/02/2015</v>
          </cell>
          <cell r="B28">
            <v>6.2E-2</v>
          </cell>
        </row>
        <row r="29">
          <cell r="A29" t="str">
            <v>09/02/2015</v>
          </cell>
          <cell r="B29">
            <v>6.3E-2</v>
          </cell>
        </row>
        <row r="30">
          <cell r="A30" t="str">
            <v>10/02/2015</v>
          </cell>
          <cell r="B30">
            <v>6.3099999999999989E-2</v>
          </cell>
        </row>
        <row r="31">
          <cell r="A31" t="str">
            <v>11/02/2015</v>
          </cell>
          <cell r="B31">
            <v>6.3099999999999989E-2</v>
          </cell>
        </row>
        <row r="32">
          <cell r="A32" t="str">
            <v>12/02/2015</v>
          </cell>
          <cell r="B32">
            <v>6.4199999999999993E-2</v>
          </cell>
        </row>
        <row r="33">
          <cell r="A33" t="str">
            <v>13/02/2015</v>
          </cell>
          <cell r="B33">
            <v>6.3099999999999989E-2</v>
          </cell>
        </row>
        <row r="34">
          <cell r="A34" t="str">
            <v>18/02/2015</v>
          </cell>
          <cell r="B34">
            <v>6.3200000000000006E-2</v>
          </cell>
        </row>
        <row r="35">
          <cell r="A35" t="str">
            <v>19/02/2015</v>
          </cell>
          <cell r="B35">
            <v>6.3600000000000004E-2</v>
          </cell>
        </row>
        <row r="36">
          <cell r="A36" t="str">
            <v>20/02/2015</v>
          </cell>
          <cell r="B36">
            <v>6.3399999999999998E-2</v>
          </cell>
        </row>
        <row r="37">
          <cell r="A37" t="str">
            <v>23/02/2015</v>
          </cell>
          <cell r="B37">
            <v>6.3399999999999998E-2</v>
          </cell>
        </row>
        <row r="38">
          <cell r="A38" t="str">
            <v>24/02/2015</v>
          </cell>
          <cell r="B38">
            <v>6.3200000000000006E-2</v>
          </cell>
        </row>
        <row r="39">
          <cell r="A39" t="str">
            <v>25/02/2015</v>
          </cell>
          <cell r="B39">
            <v>6.3600000000000004E-2</v>
          </cell>
        </row>
        <row r="40">
          <cell r="A40" t="str">
            <v>26/02/2015</v>
          </cell>
          <cell r="B40">
            <v>6.3200000000000006E-2</v>
          </cell>
        </row>
        <row r="41">
          <cell r="A41" t="str">
            <v>27/02/2015</v>
          </cell>
          <cell r="B41">
            <v>6.3E-2</v>
          </cell>
        </row>
        <row r="42">
          <cell r="A42" t="str">
            <v>02/03/2015</v>
          </cell>
          <cell r="B42">
            <v>6.1200000000000004E-2</v>
          </cell>
        </row>
        <row r="43">
          <cell r="A43" t="str">
            <v>03/03/2015</v>
          </cell>
          <cell r="B43">
            <v>6.2100000000000002E-2</v>
          </cell>
        </row>
        <row r="44">
          <cell r="A44" t="str">
            <v>04/03/2015</v>
          </cell>
          <cell r="B44">
            <v>6.3200000000000006E-2</v>
          </cell>
        </row>
        <row r="45">
          <cell r="A45" t="str">
            <v>05/03/2015</v>
          </cell>
          <cell r="B45">
            <v>6.2899999999999998E-2</v>
          </cell>
        </row>
        <row r="46">
          <cell r="A46" t="str">
            <v>06/03/2015</v>
          </cell>
          <cell r="B46">
            <v>6.3600000000000004E-2</v>
          </cell>
        </row>
        <row r="47">
          <cell r="A47" t="str">
            <v>09/03/2015</v>
          </cell>
          <cell r="B47">
            <v>6.480000000000001E-2</v>
          </cell>
        </row>
        <row r="48">
          <cell r="A48" t="str">
            <v>10/03/2015</v>
          </cell>
          <cell r="B48">
            <v>6.4899999999999999E-2</v>
          </cell>
        </row>
        <row r="49">
          <cell r="A49" t="str">
            <v>11/03/2015</v>
          </cell>
          <cell r="B49">
            <v>6.4899999999999999E-2</v>
          </cell>
        </row>
        <row r="50">
          <cell r="A50" t="str">
            <v>12/03/2015</v>
          </cell>
          <cell r="B50">
            <v>6.4399999999999999E-2</v>
          </cell>
        </row>
        <row r="51">
          <cell r="A51" t="str">
            <v>13/03/2015</v>
          </cell>
          <cell r="B51">
            <v>6.6100000000000006E-2</v>
          </cell>
        </row>
        <row r="52">
          <cell r="A52" t="str">
            <v>16/03/2015</v>
          </cell>
          <cell r="B52">
            <v>6.4899999999999999E-2</v>
          </cell>
        </row>
        <row r="53">
          <cell r="A53" t="str">
            <v>17/03/2015</v>
          </cell>
          <cell r="B53">
            <v>6.5000000000000002E-2</v>
          </cell>
        </row>
        <row r="54">
          <cell r="A54" t="str">
            <v>18/03/2015</v>
          </cell>
          <cell r="B54">
            <v>6.3700000000000007E-2</v>
          </cell>
        </row>
        <row r="55">
          <cell r="A55" t="str">
            <v>19/03/2015</v>
          </cell>
          <cell r="B55">
            <v>6.3600000000000004E-2</v>
          </cell>
        </row>
        <row r="56">
          <cell r="A56" t="str">
            <v>20/03/2015</v>
          </cell>
          <cell r="B56">
            <v>6.54E-2</v>
          </cell>
        </row>
        <row r="57">
          <cell r="A57" t="str">
            <v>23/03/2015</v>
          </cell>
          <cell r="B57">
            <v>6.5099999999999991E-2</v>
          </cell>
        </row>
        <row r="58">
          <cell r="A58" t="str">
            <v>24/03/2015</v>
          </cell>
          <cell r="B58">
            <v>6.480000000000001E-2</v>
          </cell>
        </row>
        <row r="59">
          <cell r="A59" t="str">
            <v>25/03/2015</v>
          </cell>
          <cell r="B59">
            <v>6.480000000000001E-2</v>
          </cell>
        </row>
        <row r="60">
          <cell r="A60" t="str">
            <v>26/03/2015</v>
          </cell>
          <cell r="B60">
            <v>6.4899999999999999E-2</v>
          </cell>
        </row>
        <row r="61">
          <cell r="A61" t="str">
            <v>27/03/2015</v>
          </cell>
          <cell r="B61">
            <v>6.4899999999999999E-2</v>
          </cell>
        </row>
        <row r="62">
          <cell r="A62" t="str">
            <v>30/03/2015</v>
          </cell>
          <cell r="B62">
            <v>6.5199999999999994E-2</v>
          </cell>
        </row>
        <row r="63">
          <cell r="A63" t="str">
            <v>31/03/2015</v>
          </cell>
          <cell r="B63">
            <v>6.480000000000001E-2</v>
          </cell>
        </row>
        <row r="64">
          <cell r="A64" t="str">
            <v>01/04/2015</v>
          </cell>
          <cell r="B64">
            <v>6.3899999999999998E-2</v>
          </cell>
        </row>
        <row r="65">
          <cell r="A65" t="str">
            <v>02/04/2015</v>
          </cell>
          <cell r="B65">
            <v>6.3E-2</v>
          </cell>
        </row>
        <row r="66">
          <cell r="A66" t="str">
            <v>06/04/2015</v>
          </cell>
          <cell r="B66">
            <v>6.3E-2</v>
          </cell>
        </row>
        <row r="67">
          <cell r="A67" t="str">
            <v>07/04/2015</v>
          </cell>
          <cell r="B67">
            <v>6.2800000000000009E-2</v>
          </cell>
        </row>
        <row r="68">
          <cell r="A68" t="str">
            <v>08/04/2015</v>
          </cell>
          <cell r="B68">
            <v>6.2800000000000009E-2</v>
          </cell>
        </row>
        <row r="69">
          <cell r="A69" t="str">
            <v>09/04/2015</v>
          </cell>
          <cell r="B69">
            <v>6.1500000000000006E-2</v>
          </cell>
        </row>
        <row r="70">
          <cell r="A70" t="str">
            <v>10/04/2015</v>
          </cell>
          <cell r="B70">
            <v>6.1799999999999994E-2</v>
          </cell>
        </row>
        <row r="71">
          <cell r="A71" t="str">
            <v>13/04/2015</v>
          </cell>
          <cell r="B71">
            <v>6.0999999999999999E-2</v>
          </cell>
        </row>
        <row r="72">
          <cell r="A72" t="str">
            <v>14/04/2015</v>
          </cell>
          <cell r="B72">
            <v>6.13E-2</v>
          </cell>
        </row>
        <row r="73">
          <cell r="A73" t="str">
            <v>15/04/2015</v>
          </cell>
          <cell r="B73">
            <v>6.0199999999999997E-2</v>
          </cell>
        </row>
        <row r="74">
          <cell r="A74" t="str">
            <v>16/04/2015</v>
          </cell>
          <cell r="B74">
            <v>5.9699999999999996E-2</v>
          </cell>
        </row>
        <row r="75">
          <cell r="A75" t="str">
            <v>17/04/2015</v>
          </cell>
          <cell r="B75">
            <v>0.06</v>
          </cell>
        </row>
        <row r="76">
          <cell r="A76" t="str">
            <v>20/04/2015</v>
          </cell>
          <cell r="B76">
            <v>6.0299999999999999E-2</v>
          </cell>
        </row>
        <row r="77">
          <cell r="A77" t="str">
            <v>22/04/2015</v>
          </cell>
          <cell r="B77">
            <v>6.0999999999999999E-2</v>
          </cell>
        </row>
        <row r="78">
          <cell r="A78" t="str">
            <v>23/04/2015</v>
          </cell>
          <cell r="B78">
            <v>6.0899999999999996E-2</v>
          </cell>
        </row>
        <row r="79">
          <cell r="A79" t="str">
            <v>24/04/2015</v>
          </cell>
          <cell r="B79">
            <v>6.0999999999999999E-2</v>
          </cell>
        </row>
        <row r="80">
          <cell r="A80" t="str">
            <v>27/04/2015</v>
          </cell>
          <cell r="B80">
            <v>6.0999999999999999E-2</v>
          </cell>
        </row>
        <row r="81">
          <cell r="A81" t="str">
            <v>28/04/2015</v>
          </cell>
          <cell r="B81">
            <v>6.0499999999999998E-2</v>
          </cell>
        </row>
        <row r="82">
          <cell r="A82" t="str">
            <v>29/04/2015</v>
          </cell>
          <cell r="B82">
            <v>6.0599999999999994E-2</v>
          </cell>
        </row>
        <row r="83">
          <cell r="A83" t="str">
            <v>30/04/2015</v>
          </cell>
          <cell r="B83">
            <v>6.0299999999999999E-2</v>
          </cell>
        </row>
        <row r="84">
          <cell r="A84" t="str">
            <v>04/05/2015</v>
          </cell>
          <cell r="B84">
            <v>6.1100000000000002E-2</v>
          </cell>
        </row>
        <row r="85">
          <cell r="A85" t="str">
            <v>05/05/2015</v>
          </cell>
          <cell r="B85">
            <v>6.0999999999999999E-2</v>
          </cell>
        </row>
        <row r="86">
          <cell r="A86" t="str">
            <v>06/05/2015</v>
          </cell>
          <cell r="B86">
            <v>6.0999999999999999E-2</v>
          </cell>
        </row>
        <row r="87">
          <cell r="A87" t="str">
            <v>07/05/2015</v>
          </cell>
          <cell r="B87">
            <v>6.0999999999999999E-2</v>
          </cell>
        </row>
        <row r="88">
          <cell r="A88" t="str">
            <v>08/05/2015</v>
          </cell>
          <cell r="B88">
            <v>6.0999999999999999E-2</v>
          </cell>
        </row>
        <row r="89">
          <cell r="A89" t="str">
            <v>11/05/2015</v>
          </cell>
          <cell r="B89">
            <v>5.9900000000000002E-2</v>
          </cell>
        </row>
        <row r="90">
          <cell r="A90" t="str">
            <v>12/05/2015</v>
          </cell>
          <cell r="B90">
            <v>6.0199999999999997E-2</v>
          </cell>
        </row>
        <row r="91">
          <cell r="A91" t="str">
            <v>13/05/2015</v>
          </cell>
          <cell r="B91">
            <v>6.0499999999999998E-2</v>
          </cell>
        </row>
        <row r="92">
          <cell r="A92" t="str">
            <v>14/05/2015</v>
          </cell>
          <cell r="B92">
            <v>6.0299999999999999E-2</v>
          </cell>
        </row>
        <row r="93">
          <cell r="A93" t="str">
            <v>15/05/2015</v>
          </cell>
          <cell r="B93">
            <v>5.8799999999999998E-2</v>
          </cell>
        </row>
        <row r="94">
          <cell r="A94" t="str">
            <v>18/05/2015</v>
          </cell>
          <cell r="B94">
            <v>5.8099999999999999E-2</v>
          </cell>
        </row>
        <row r="95">
          <cell r="A95" t="str">
            <v>19/05/2015</v>
          </cell>
          <cell r="B95">
            <v>5.8899999999999994E-2</v>
          </cell>
        </row>
        <row r="96">
          <cell r="A96" t="str">
            <v>20/05/2015</v>
          </cell>
          <cell r="B96">
            <v>5.8899999999999994E-2</v>
          </cell>
        </row>
        <row r="97">
          <cell r="A97" t="str">
            <v>21/05/2015</v>
          </cell>
          <cell r="B97">
            <v>5.7800000000000004E-2</v>
          </cell>
        </row>
        <row r="98">
          <cell r="A98" t="str">
            <v>22/05/2015</v>
          </cell>
          <cell r="B98">
            <v>5.7800000000000004E-2</v>
          </cell>
        </row>
        <row r="99">
          <cell r="A99" t="str">
            <v>25/05/2015</v>
          </cell>
          <cell r="B99">
            <v>5.74E-2</v>
          </cell>
        </row>
        <row r="100">
          <cell r="A100" t="str">
            <v>26/05/2015</v>
          </cell>
          <cell r="B100">
            <v>5.79E-2</v>
          </cell>
        </row>
        <row r="101">
          <cell r="A101" t="str">
            <v>27/05/2015</v>
          </cell>
          <cell r="B101">
            <v>5.8499999999999996E-2</v>
          </cell>
        </row>
        <row r="102">
          <cell r="A102" t="str">
            <v>28/05/2015</v>
          </cell>
          <cell r="B102">
            <v>5.9000000000000004E-2</v>
          </cell>
        </row>
        <row r="103">
          <cell r="A103" t="str">
            <v>29/05/2015</v>
          </cell>
          <cell r="B103">
            <v>5.8400000000000001E-2</v>
          </cell>
        </row>
        <row r="104">
          <cell r="A104" t="str">
            <v>01/06/2015</v>
          </cell>
          <cell r="B104">
            <v>5.8799999999999998E-2</v>
          </cell>
        </row>
        <row r="105">
          <cell r="A105" t="str">
            <v>02/06/2015</v>
          </cell>
          <cell r="B105">
            <v>5.9000000000000004E-2</v>
          </cell>
        </row>
        <row r="106">
          <cell r="A106" t="str">
            <v>03/06/2015</v>
          </cell>
          <cell r="B106">
            <v>5.9400000000000001E-2</v>
          </cell>
        </row>
        <row r="107">
          <cell r="A107" t="str">
            <v>05/06/2015</v>
          </cell>
          <cell r="B107">
            <v>5.9400000000000001E-2</v>
          </cell>
        </row>
        <row r="108">
          <cell r="A108" t="str">
            <v>08/06/2015</v>
          </cell>
          <cell r="B108">
            <v>5.9500000000000004E-2</v>
          </cell>
        </row>
        <row r="109">
          <cell r="A109" t="str">
            <v>09/06/2015</v>
          </cell>
          <cell r="B109">
            <v>5.8799999999999998E-2</v>
          </cell>
        </row>
        <row r="110">
          <cell r="A110" t="str">
            <v>10/06/2015</v>
          </cell>
          <cell r="B110">
            <v>5.8700000000000002E-2</v>
          </cell>
        </row>
        <row r="111">
          <cell r="A111" t="str">
            <v>11/06/2015</v>
          </cell>
          <cell r="B111">
            <v>5.9000000000000004E-2</v>
          </cell>
        </row>
        <row r="112">
          <cell r="A112" t="str">
            <v>12/06/2015</v>
          </cell>
          <cell r="B112">
            <v>5.9200000000000003E-2</v>
          </cell>
        </row>
        <row r="113">
          <cell r="A113" t="str">
            <v>15/06/2015</v>
          </cell>
          <cell r="B113">
            <v>5.8899999999999994E-2</v>
          </cell>
        </row>
        <row r="114">
          <cell r="A114" t="str">
            <v>16/06/2015</v>
          </cell>
          <cell r="B114">
            <v>5.9500000000000004E-2</v>
          </cell>
        </row>
        <row r="115">
          <cell r="A115" t="str">
            <v>17/06/2015</v>
          </cell>
          <cell r="B115">
            <v>5.9500000000000004E-2</v>
          </cell>
        </row>
        <row r="116">
          <cell r="A116" t="str">
            <v>18/06/2015</v>
          </cell>
          <cell r="B116">
            <v>5.9200000000000003E-2</v>
          </cell>
        </row>
        <row r="117">
          <cell r="A117" t="str">
            <v>19/06/2015</v>
          </cell>
          <cell r="B117">
            <v>5.9200000000000003E-2</v>
          </cell>
        </row>
        <row r="118">
          <cell r="A118" t="str">
            <v>22/06/2015</v>
          </cell>
          <cell r="B118">
            <v>5.8899999999999994E-2</v>
          </cell>
        </row>
        <row r="119">
          <cell r="A119" t="str">
            <v>23/06/2015</v>
          </cell>
          <cell r="B119">
            <v>5.8799999999999998E-2</v>
          </cell>
        </row>
        <row r="120">
          <cell r="A120" t="str">
            <v>24/06/2015</v>
          </cell>
          <cell r="B120">
            <v>5.8899999999999994E-2</v>
          </cell>
        </row>
        <row r="121">
          <cell r="A121" t="str">
            <v>25/06/2015</v>
          </cell>
          <cell r="B121">
            <v>5.9000000000000004E-2</v>
          </cell>
        </row>
        <row r="122">
          <cell r="A122" t="str">
            <v>26/06/2015</v>
          </cell>
          <cell r="B122">
            <v>6.0100000000000001E-2</v>
          </cell>
        </row>
        <row r="123">
          <cell r="A123" t="str">
            <v>29/06/2015</v>
          </cell>
          <cell r="B123">
            <v>5.9800000000000006E-2</v>
          </cell>
        </row>
        <row r="124">
          <cell r="A124" t="str">
            <v>30/06/2015</v>
          </cell>
          <cell r="B124">
            <v>6.0499999999999998E-2</v>
          </cell>
        </row>
        <row r="125">
          <cell r="A125" t="str">
            <v>01/07/2015</v>
          </cell>
          <cell r="B125">
            <v>6.0599999999999994E-2</v>
          </cell>
        </row>
        <row r="126">
          <cell r="A126" t="str">
            <v>02/07/2015</v>
          </cell>
          <cell r="B126">
            <v>6.1200000000000004E-2</v>
          </cell>
        </row>
        <row r="127">
          <cell r="A127" t="str">
            <v>03/07/2015</v>
          </cell>
          <cell r="B127">
            <v>6.0700000000000004E-2</v>
          </cell>
        </row>
        <row r="128">
          <cell r="A128" t="str">
            <v>06/07/2015</v>
          </cell>
          <cell r="B128">
            <v>6.0700000000000004E-2</v>
          </cell>
        </row>
        <row r="129">
          <cell r="A129" t="str">
            <v>07/07/2015</v>
          </cell>
          <cell r="B129">
            <v>6.13E-2</v>
          </cell>
        </row>
        <row r="130">
          <cell r="A130" t="str">
            <v>08/07/2015</v>
          </cell>
          <cell r="B130">
            <v>6.1399999999999996E-2</v>
          </cell>
        </row>
        <row r="131">
          <cell r="A131" t="str">
            <v>09/07/2015</v>
          </cell>
          <cell r="B131">
            <v>6.1900000000000004E-2</v>
          </cell>
        </row>
        <row r="132">
          <cell r="A132" t="str">
            <v>10/07/2015</v>
          </cell>
          <cell r="B132">
            <v>6.1900000000000004E-2</v>
          </cell>
        </row>
        <row r="133">
          <cell r="A133" t="str">
            <v>13/07/2015</v>
          </cell>
          <cell r="B133">
            <v>6.2E-2</v>
          </cell>
        </row>
        <row r="134">
          <cell r="A134" t="str">
            <v>14/07/2015</v>
          </cell>
          <cell r="B134">
            <v>6.2100000000000002E-2</v>
          </cell>
        </row>
        <row r="135">
          <cell r="A135" t="str">
            <v>15/07/2015</v>
          </cell>
          <cell r="B135">
            <v>6.2199999999999998E-2</v>
          </cell>
        </row>
        <row r="136">
          <cell r="A136" t="str">
            <v>16/07/2015</v>
          </cell>
          <cell r="B136">
            <v>6.2E-2</v>
          </cell>
        </row>
        <row r="137">
          <cell r="A137" t="str">
            <v>17/07/2015</v>
          </cell>
          <cell r="B137">
            <v>6.1799999999999994E-2</v>
          </cell>
        </row>
        <row r="138">
          <cell r="A138" t="str">
            <v>20/07/2015</v>
          </cell>
          <cell r="B138">
            <v>6.2E-2</v>
          </cell>
        </row>
        <row r="139">
          <cell r="A139" t="str">
            <v>21/07/2015</v>
          </cell>
          <cell r="B139">
            <v>6.1799999999999994E-2</v>
          </cell>
        </row>
        <row r="140">
          <cell r="A140" t="str">
            <v>22/07/2015</v>
          </cell>
          <cell r="B140">
            <v>6.1500000000000006E-2</v>
          </cell>
        </row>
        <row r="141">
          <cell r="A141" t="str">
            <v>23/07/2015</v>
          </cell>
          <cell r="B141">
            <v>6.3500000000000001E-2</v>
          </cell>
        </row>
        <row r="142">
          <cell r="A142" t="str">
            <v>24/07/2015</v>
          </cell>
          <cell r="B142">
            <v>6.4899999999999999E-2</v>
          </cell>
        </row>
        <row r="143">
          <cell r="A143" t="str">
            <v>27/07/2015</v>
          </cell>
          <cell r="B143">
            <v>6.4899999999999999E-2</v>
          </cell>
        </row>
        <row r="144">
          <cell r="A144" t="str">
            <v>28/07/2015</v>
          </cell>
          <cell r="B144">
            <v>6.480000000000001E-2</v>
          </cell>
        </row>
        <row r="145">
          <cell r="A145" t="str">
            <v>29/07/2015</v>
          </cell>
          <cell r="B145">
            <v>6.4699999999999994E-2</v>
          </cell>
        </row>
        <row r="146">
          <cell r="A146" t="str">
            <v>30/07/2015</v>
          </cell>
          <cell r="B146">
            <v>6.4100000000000004E-2</v>
          </cell>
        </row>
        <row r="147">
          <cell r="A147" t="str">
            <v>31/07/2015</v>
          </cell>
          <cell r="B147">
            <v>6.4699999999999994E-2</v>
          </cell>
        </row>
        <row r="148">
          <cell r="A148" t="str">
            <v>03/08/2015</v>
          </cell>
          <cell r="B148">
            <v>6.4699999999999994E-2</v>
          </cell>
        </row>
        <row r="149">
          <cell r="A149" t="str">
            <v>04/08/2015</v>
          </cell>
          <cell r="B149">
            <v>6.5700000000000008E-2</v>
          </cell>
        </row>
        <row r="150">
          <cell r="A150" t="str">
            <v>05/08/2015</v>
          </cell>
          <cell r="B150">
            <v>6.54E-2</v>
          </cell>
        </row>
        <row r="151">
          <cell r="A151" t="str">
            <v>06/08/2015</v>
          </cell>
          <cell r="B151">
            <v>6.6699999999999995E-2</v>
          </cell>
        </row>
        <row r="152">
          <cell r="A152" t="str">
            <v>07/08/2015</v>
          </cell>
          <cell r="B152">
            <v>6.8400000000000002E-2</v>
          </cell>
        </row>
        <row r="153">
          <cell r="A153" t="str">
            <v>10/08/2015</v>
          </cell>
          <cell r="B153">
            <v>6.9000000000000006E-2</v>
          </cell>
        </row>
        <row r="154">
          <cell r="A154" t="str">
            <v>11/08/2015</v>
          </cell>
          <cell r="B154">
            <v>6.83E-2</v>
          </cell>
        </row>
        <row r="155">
          <cell r="A155" t="str">
            <v>12/08/2015</v>
          </cell>
          <cell r="B155">
            <v>6.8199999999999997E-2</v>
          </cell>
        </row>
        <row r="156">
          <cell r="A156" t="str">
            <v>13/08/2015</v>
          </cell>
          <cell r="B156">
            <v>6.7500000000000004E-2</v>
          </cell>
        </row>
        <row r="157">
          <cell r="A157" t="str">
            <v>14/08/2015</v>
          </cell>
          <cell r="B157">
            <v>6.7400000000000002E-2</v>
          </cell>
        </row>
        <row r="158">
          <cell r="A158" t="str">
            <v>17/08/2015</v>
          </cell>
          <cell r="B158">
            <v>6.7299999999999999E-2</v>
          </cell>
        </row>
        <row r="159">
          <cell r="A159" t="str">
            <v>18/08/2015</v>
          </cell>
          <cell r="B159">
            <v>6.6799999999999998E-2</v>
          </cell>
        </row>
        <row r="160">
          <cell r="A160" t="str">
            <v>19/08/2015</v>
          </cell>
          <cell r="B160">
            <v>6.6400000000000001E-2</v>
          </cell>
        </row>
        <row r="161">
          <cell r="A161" t="str">
            <v>20/08/2015</v>
          </cell>
          <cell r="B161">
            <v>6.6799999999999998E-2</v>
          </cell>
        </row>
        <row r="162">
          <cell r="A162" t="str">
            <v>21/08/2015</v>
          </cell>
          <cell r="B162">
            <v>6.7400000000000002E-2</v>
          </cell>
        </row>
        <row r="163">
          <cell r="A163" t="str">
            <v>24/08/2015</v>
          </cell>
          <cell r="B163">
            <v>7.0099999999999996E-2</v>
          </cell>
        </row>
        <row r="164">
          <cell r="A164" t="str">
            <v>25/08/2015</v>
          </cell>
          <cell r="B164">
            <v>6.9500000000000006E-2</v>
          </cell>
        </row>
        <row r="165">
          <cell r="A165" t="str">
            <v>26/08/2015</v>
          </cell>
          <cell r="B165">
            <v>6.9800000000000001E-2</v>
          </cell>
        </row>
        <row r="166">
          <cell r="A166" t="str">
            <v>27/08/2015</v>
          </cell>
          <cell r="B166">
            <v>6.9400000000000003E-2</v>
          </cell>
        </row>
        <row r="167">
          <cell r="A167" t="str">
            <v>28/08/2015</v>
          </cell>
          <cell r="B167">
            <v>7.0000000000000007E-2</v>
          </cell>
        </row>
        <row r="168">
          <cell r="A168" t="str">
            <v>31/08/2015</v>
          </cell>
          <cell r="B168">
            <v>7.0499999999999993E-2</v>
          </cell>
        </row>
        <row r="169">
          <cell r="A169" t="str">
            <v>01/09/2015</v>
          </cell>
          <cell r="B169">
            <v>7.0499999999999993E-2</v>
          </cell>
        </row>
        <row r="170">
          <cell r="A170" t="str">
            <v>02/09/2015</v>
          </cell>
          <cell r="B170">
            <v>7.2700000000000001E-2</v>
          </cell>
        </row>
        <row r="171">
          <cell r="A171" t="str">
            <v>03/09/2015</v>
          </cell>
          <cell r="B171">
            <v>7.46E-2</v>
          </cell>
        </row>
        <row r="172">
          <cell r="A172" t="str">
            <v>04/09/2015</v>
          </cell>
          <cell r="B172">
            <v>7.3800000000000004E-2</v>
          </cell>
        </row>
        <row r="173">
          <cell r="A173" t="str">
            <v>08/09/2015</v>
          </cell>
          <cell r="B173">
            <v>7.4900000000000008E-2</v>
          </cell>
        </row>
        <row r="174">
          <cell r="A174" t="str">
            <v>09/09/2015</v>
          </cell>
          <cell r="B174">
            <v>7.4499999999999997E-2</v>
          </cell>
        </row>
        <row r="175">
          <cell r="A175" t="str">
            <v>10/09/2015</v>
          </cell>
          <cell r="B175">
            <v>7.5300000000000006E-2</v>
          </cell>
        </row>
        <row r="176">
          <cell r="A176" t="str">
            <v>11/09/2015</v>
          </cell>
          <cell r="B176">
            <v>7.5300000000000006E-2</v>
          </cell>
        </row>
        <row r="177">
          <cell r="A177" t="str">
            <v>14/09/2015</v>
          </cell>
          <cell r="B177">
            <v>7.4700000000000003E-2</v>
          </cell>
        </row>
        <row r="178">
          <cell r="A178" t="str">
            <v>15/09/2015</v>
          </cell>
          <cell r="B178">
            <v>7.3200000000000001E-2</v>
          </cell>
        </row>
        <row r="179">
          <cell r="A179" t="str">
            <v>16/09/2015</v>
          </cell>
          <cell r="B179">
            <v>7.2700000000000001E-2</v>
          </cell>
        </row>
        <row r="180">
          <cell r="A180" t="str">
            <v>17/09/2015</v>
          </cell>
          <cell r="B180">
            <v>7.3099999999999998E-2</v>
          </cell>
        </row>
        <row r="181">
          <cell r="A181" t="str">
            <v>18/09/2015</v>
          </cell>
          <cell r="B181">
            <v>7.2499999999999995E-2</v>
          </cell>
        </row>
        <row r="182">
          <cell r="A182" t="str">
            <v>21/09/2015</v>
          </cell>
          <cell r="B182">
            <v>7.4999999999999997E-2</v>
          </cell>
        </row>
        <row r="183">
          <cell r="A183" t="str">
            <v>22/09/2015</v>
          </cell>
          <cell r="B183">
            <v>7.5800000000000006E-2</v>
          </cell>
        </row>
        <row r="184">
          <cell r="A184" t="str">
            <v>23/09/2015</v>
          </cell>
          <cell r="B184">
            <v>7.5600000000000001E-2</v>
          </cell>
        </row>
        <row r="185">
          <cell r="A185" t="str">
            <v>24/09/2015</v>
          </cell>
          <cell r="B185">
            <v>7.7399999999999997E-2</v>
          </cell>
        </row>
        <row r="186">
          <cell r="A186" t="str">
            <v>25/09/2015</v>
          </cell>
          <cell r="B186">
            <v>7.0000000000000007E-2</v>
          </cell>
        </row>
        <row r="187">
          <cell r="A187" t="str">
            <v>28/09/2015</v>
          </cell>
          <cell r="B187">
            <v>7.1399999999999991E-2</v>
          </cell>
        </row>
        <row r="188">
          <cell r="A188" t="str">
            <v>29/09/2015</v>
          </cell>
          <cell r="B188">
            <v>7.4999999999999997E-2</v>
          </cell>
        </row>
        <row r="189">
          <cell r="A189" t="str">
            <v>30/09/2015</v>
          </cell>
          <cell r="B189">
            <v>7.2499999999999995E-2</v>
          </cell>
        </row>
        <row r="190">
          <cell r="A190" t="str">
            <v>01/10/2015</v>
          </cell>
          <cell r="B190">
            <v>7.3300000000000004E-2</v>
          </cell>
        </row>
        <row r="191">
          <cell r="A191" t="str">
            <v>02/10/2015</v>
          </cell>
          <cell r="B191">
            <v>7.3300000000000004E-2</v>
          </cell>
        </row>
        <row r="192">
          <cell r="A192" t="str">
            <v>05/10/2015</v>
          </cell>
          <cell r="B192">
            <v>7.17E-2</v>
          </cell>
        </row>
        <row r="193">
          <cell r="A193" t="str">
            <v>06/10/2015</v>
          </cell>
          <cell r="B193">
            <v>7.2400000000000006E-2</v>
          </cell>
        </row>
        <row r="194">
          <cell r="A194" t="str">
            <v>07/10/2015</v>
          </cell>
          <cell r="B194">
            <v>7.2000000000000008E-2</v>
          </cell>
        </row>
        <row r="195">
          <cell r="A195" t="str">
            <v>08/10/2015</v>
          </cell>
          <cell r="B195">
            <v>7.2999999999999995E-2</v>
          </cell>
        </row>
        <row r="196">
          <cell r="A196" t="str">
            <v>09/10/2015</v>
          </cell>
          <cell r="B196">
            <v>7.2499999999999995E-2</v>
          </cell>
        </row>
        <row r="197">
          <cell r="A197" t="str">
            <v>13/10/2015</v>
          </cell>
          <cell r="B197">
            <v>7.3499999999999996E-2</v>
          </cell>
        </row>
        <row r="198">
          <cell r="A198" t="str">
            <v>14/10/2015</v>
          </cell>
          <cell r="B198">
            <v>7.4299999999999991E-2</v>
          </cell>
        </row>
        <row r="199">
          <cell r="A199" t="str">
            <v>15/10/2015</v>
          </cell>
          <cell r="B199">
            <v>7.3499999999999996E-2</v>
          </cell>
        </row>
        <row r="200">
          <cell r="A200" t="str">
            <v>16/10/2015</v>
          </cell>
          <cell r="B200">
            <v>7.3300000000000004E-2</v>
          </cell>
        </row>
        <row r="201">
          <cell r="A201" t="str">
            <v>19/10/2015</v>
          </cell>
          <cell r="B201">
            <v>7.4299999999999991E-2</v>
          </cell>
        </row>
        <row r="202">
          <cell r="A202" t="str">
            <v>20/10/2015</v>
          </cell>
          <cell r="B202">
            <v>7.4099999999999999E-2</v>
          </cell>
        </row>
        <row r="203">
          <cell r="A203" t="str">
            <v>21/10/2015</v>
          </cell>
          <cell r="B203">
            <v>7.3700000000000002E-2</v>
          </cell>
        </row>
        <row r="204">
          <cell r="A204" t="str">
            <v>22/10/2015</v>
          </cell>
          <cell r="B204">
            <v>7.3700000000000002E-2</v>
          </cell>
        </row>
        <row r="205">
          <cell r="A205" t="str">
            <v>23/10/2015</v>
          </cell>
          <cell r="B205">
            <v>7.2400000000000006E-2</v>
          </cell>
        </row>
        <row r="206">
          <cell r="A206" t="str">
            <v>26/10/2015</v>
          </cell>
          <cell r="B206">
            <v>7.2800000000000004E-2</v>
          </cell>
        </row>
        <row r="207">
          <cell r="A207" t="str">
            <v>27/10/2015</v>
          </cell>
          <cell r="B207">
            <v>7.22E-2</v>
          </cell>
        </row>
        <row r="208">
          <cell r="A208" t="str">
            <v>28/10/2015</v>
          </cell>
          <cell r="B208">
            <v>7.1500000000000008E-2</v>
          </cell>
        </row>
        <row r="209">
          <cell r="A209" t="str">
            <v>29/10/2015</v>
          </cell>
          <cell r="B209">
            <v>7.1199999999999999E-2</v>
          </cell>
        </row>
        <row r="210">
          <cell r="A210" t="str">
            <v>30/10/2015</v>
          </cell>
          <cell r="B210">
            <v>7.1599999999999997E-2</v>
          </cell>
        </row>
        <row r="211">
          <cell r="A211" t="str">
            <v>03/11/2015</v>
          </cell>
          <cell r="B211">
            <v>7.1399999999999991E-2</v>
          </cell>
        </row>
        <row r="212">
          <cell r="A212" t="str">
            <v>04/11/2015</v>
          </cell>
          <cell r="B212">
            <v>6.9699999999999998E-2</v>
          </cell>
        </row>
        <row r="213">
          <cell r="A213" t="str">
            <v>05/11/2015</v>
          </cell>
          <cell r="B213">
            <v>6.8499999999999991E-2</v>
          </cell>
        </row>
        <row r="214">
          <cell r="A214" t="str">
            <v>06/11/2015</v>
          </cell>
          <cell r="B214">
            <v>6.9000000000000006E-2</v>
          </cell>
        </row>
        <row r="215">
          <cell r="A215" t="str">
            <v>09/11/2015</v>
          </cell>
          <cell r="B215">
            <v>6.9599999999999995E-2</v>
          </cell>
        </row>
        <row r="216">
          <cell r="A216" t="str">
            <v>10/11/2015</v>
          </cell>
          <cell r="B216">
            <v>6.93E-2</v>
          </cell>
        </row>
        <row r="217">
          <cell r="A217" t="str">
            <v>11/11/2015</v>
          </cell>
          <cell r="B217">
            <v>6.8699999999999997E-2</v>
          </cell>
        </row>
        <row r="218">
          <cell r="A218" t="str">
            <v>12/11/2015</v>
          </cell>
          <cell r="B218">
            <v>6.8400000000000002E-2</v>
          </cell>
        </row>
        <row r="219">
          <cell r="A219" t="str">
            <v>13/11/2015</v>
          </cell>
          <cell r="B219">
            <v>6.83E-2</v>
          </cell>
        </row>
        <row r="220">
          <cell r="A220" t="str">
            <v>16/11/2015</v>
          </cell>
          <cell r="B220">
            <v>6.8199999999999997E-2</v>
          </cell>
        </row>
        <row r="221">
          <cell r="A221" t="str">
            <v>17/11/2015</v>
          </cell>
          <cell r="B221">
            <v>6.8000000000000005E-2</v>
          </cell>
        </row>
        <row r="222">
          <cell r="A222" t="str">
            <v>18/11/2015</v>
          </cell>
          <cell r="B222">
            <v>6.7900000000000002E-2</v>
          </cell>
        </row>
        <row r="223">
          <cell r="A223" t="str">
            <v>19/11/2015</v>
          </cell>
          <cell r="B223">
            <v>6.8099999999999994E-2</v>
          </cell>
        </row>
        <row r="224">
          <cell r="A224" t="str">
            <v>20/11/2015</v>
          </cell>
          <cell r="B224">
            <v>6.7599999999999993E-2</v>
          </cell>
        </row>
        <row r="225">
          <cell r="A225" t="str">
            <v>23/11/2015</v>
          </cell>
          <cell r="B225">
            <v>6.7599999999999993E-2</v>
          </cell>
        </row>
        <row r="226">
          <cell r="A226" t="str">
            <v>24/11/2015</v>
          </cell>
          <cell r="B226">
            <v>6.7699999999999996E-2</v>
          </cell>
        </row>
        <row r="227">
          <cell r="A227" t="str">
            <v>25/11/2015</v>
          </cell>
          <cell r="B227">
            <v>6.93E-2</v>
          </cell>
        </row>
        <row r="228">
          <cell r="A228" t="str">
            <v>26/11/2015</v>
          </cell>
          <cell r="B228">
            <v>7.0000000000000007E-2</v>
          </cell>
        </row>
        <row r="229">
          <cell r="A229" t="str">
            <v>27/11/2015</v>
          </cell>
          <cell r="B229">
            <v>6.9800000000000001E-2</v>
          </cell>
        </row>
        <row r="230">
          <cell r="A230" t="str">
            <v>30/11/2015</v>
          </cell>
          <cell r="B230">
            <v>7.0999999999999994E-2</v>
          </cell>
        </row>
        <row r="231">
          <cell r="A231" t="str">
            <v>01/12/2015</v>
          </cell>
          <cell r="B231">
            <v>7.1099999999999997E-2</v>
          </cell>
        </row>
        <row r="232">
          <cell r="A232" t="str">
            <v>02/12/2015</v>
          </cell>
          <cell r="B232">
            <v>7.0800000000000002E-2</v>
          </cell>
        </row>
        <row r="233">
          <cell r="A233" t="str">
            <v>03/12/2015</v>
          </cell>
          <cell r="B233">
            <v>7.0000000000000007E-2</v>
          </cell>
        </row>
        <row r="234">
          <cell r="A234" t="str">
            <v>04/12/2015</v>
          </cell>
          <cell r="B234">
            <v>7.0499999999999993E-2</v>
          </cell>
        </row>
        <row r="235">
          <cell r="A235" t="str">
            <v>07/12/2015</v>
          </cell>
          <cell r="B235">
            <v>7.0499999999999993E-2</v>
          </cell>
        </row>
        <row r="236">
          <cell r="A236" t="str">
            <v>08/12/2015</v>
          </cell>
          <cell r="B236">
            <v>7.0599999999999996E-2</v>
          </cell>
        </row>
        <row r="237">
          <cell r="A237" t="str">
            <v>09/12/2015</v>
          </cell>
          <cell r="B237">
            <v>7.0699999999999999E-2</v>
          </cell>
        </row>
        <row r="238">
          <cell r="A238" t="str">
            <v>10/12/2015</v>
          </cell>
          <cell r="B238">
            <v>7.0499999999999993E-2</v>
          </cell>
        </row>
        <row r="239">
          <cell r="A239" t="str">
            <v>11/12/2015</v>
          </cell>
          <cell r="B239">
            <v>7.0499999999999993E-2</v>
          </cell>
        </row>
        <row r="240">
          <cell r="A240" t="str">
            <v>14/12/2015</v>
          </cell>
          <cell r="B240">
            <v>7.0699999999999999E-2</v>
          </cell>
        </row>
        <row r="241">
          <cell r="A241" t="str">
            <v>15/12/2015</v>
          </cell>
          <cell r="B241">
            <v>7.1099999999999997E-2</v>
          </cell>
        </row>
        <row r="242">
          <cell r="A242" t="str">
            <v>16/12/2015</v>
          </cell>
          <cell r="B242">
            <v>7.2700000000000001E-2</v>
          </cell>
        </row>
        <row r="243">
          <cell r="A243" t="str">
            <v>17/12/2015</v>
          </cell>
          <cell r="B243">
            <v>7.22E-2</v>
          </cell>
        </row>
        <row r="244">
          <cell r="A244" t="str">
            <v>18/12/2015</v>
          </cell>
          <cell r="B244">
            <v>7.2300000000000003E-2</v>
          </cell>
        </row>
        <row r="245">
          <cell r="A245" t="str">
            <v>21/12/2015</v>
          </cell>
          <cell r="B245">
            <v>7.2599999999999998E-2</v>
          </cell>
        </row>
        <row r="246">
          <cell r="A246" t="str">
            <v>22/12/2015</v>
          </cell>
          <cell r="B246">
            <v>7.2999999999999995E-2</v>
          </cell>
        </row>
        <row r="247">
          <cell r="A247" t="str">
            <v>23/12/2015</v>
          </cell>
          <cell r="B247">
            <v>7.2900000000000006E-2</v>
          </cell>
        </row>
        <row r="248">
          <cell r="A248" t="str">
            <v>24/12/2015</v>
          </cell>
          <cell r="B248">
            <v>7.2499999999999995E-2</v>
          </cell>
        </row>
        <row r="249">
          <cell r="A249" t="str">
            <v>28/12/2015</v>
          </cell>
          <cell r="B249">
            <v>7.2499999999999995E-2</v>
          </cell>
        </row>
        <row r="250">
          <cell r="A250" t="str">
            <v>29/12/2015</v>
          </cell>
          <cell r="B250">
            <v>7.22E-2</v>
          </cell>
        </row>
        <row r="251">
          <cell r="A251" t="str">
            <v>30/12/2015</v>
          </cell>
          <cell r="B251">
            <v>7.22E-2</v>
          </cell>
        </row>
        <row r="252">
          <cell r="A252" t="str">
            <v>31/12/2015</v>
          </cell>
          <cell r="B252">
            <v>7.2400000000000006E-2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tesouro-direto-precos-e-taxas-dos-titulo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2.xml"/><Relationship Id="rId5" Type="http://schemas.openxmlformats.org/officeDocument/2006/relationships/comments" Target="../comments8.xml"/><Relationship Id="rId4" Type="http://schemas.openxmlformats.org/officeDocument/2006/relationships/ctrlProp" Target="../ctrlProps/ctrlProp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9.xml"/><Relationship Id="rId4" Type="http://schemas.openxmlformats.org/officeDocument/2006/relationships/ctrlProp" Target="../ctrlProps/ctrlProp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tesouro.fazenda.gov.br/documents/10180/137713/NTN-B_Principal_2016.xls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http://sisweb.tesouro.gov.br/apex/COSIS_SISTD.obtem_arquivo?p_id=249:93861" TargetMode="External"/><Relationship Id="rId1" Type="http://schemas.openxmlformats.org/officeDocument/2006/relationships/hyperlink" Target="http://www.tesouro.fazenda.gov.br/documents/10180/137713/NTN-B_Principal_2016.xls" TargetMode="External"/><Relationship Id="rId4" Type="http://schemas.openxmlformats.org/officeDocument/2006/relationships/drawing" Target="../drawings/drawing2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tesouro.fazenda.gov.br/documents/10180/137713/NTN-B_Principal_2016.xls" TargetMode="Externa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3"/>
  <dimension ref="A1:AA115"/>
  <sheetViews>
    <sheetView tabSelected="1" workbookViewId="0"/>
  </sheetViews>
  <sheetFormatPr defaultRowHeight="12.75"/>
  <cols>
    <col min="1" max="1" width="35.7109375" customWidth="1"/>
    <col min="2" max="2" width="2.7109375" customWidth="1"/>
    <col min="3" max="3" width="25.140625" bestFit="1" customWidth="1"/>
    <col min="4" max="4" width="2.5703125" customWidth="1"/>
    <col min="12" max="12" width="9.140625" customWidth="1"/>
    <col min="15" max="15" width="9.140625" customWidth="1"/>
    <col min="19" max="19" width="9.140625" customWidth="1"/>
    <col min="25" max="25" width="9.140625" customWidth="1"/>
  </cols>
  <sheetData>
    <row r="1" spans="1:27" ht="18.75">
      <c r="A1" s="534" t="s">
        <v>2006</v>
      </c>
      <c r="B1" s="872"/>
      <c r="C1" s="873"/>
      <c r="E1" s="504"/>
      <c r="F1" s="504"/>
      <c r="G1" s="504"/>
      <c r="H1" s="504"/>
      <c r="I1" s="504"/>
      <c r="J1" s="880" t="s">
        <v>2313</v>
      </c>
      <c r="K1" s="880"/>
      <c r="L1" s="880"/>
      <c r="M1" s="880"/>
      <c r="N1" s="880"/>
      <c r="O1" s="880"/>
      <c r="P1" s="880"/>
      <c r="Q1" s="880"/>
      <c r="R1" s="504"/>
      <c r="S1" s="504"/>
      <c r="T1" s="504"/>
      <c r="U1" s="504"/>
      <c r="V1" s="504"/>
      <c r="W1" s="504"/>
      <c r="X1" s="504"/>
      <c r="Y1" s="504"/>
      <c r="Z1" s="504"/>
    </row>
    <row r="2" spans="1:27" ht="41.25" customHeight="1" thickBot="1">
      <c r="A2" s="535">
        <f t="array" aca="1" ref="A2" ca="1">INDEX('Valor da Carteira'!C4:N4,1,MONTH(TODAY()))</f>
        <v>115950.26909999999</v>
      </c>
      <c r="B2" s="874"/>
      <c r="C2" s="875"/>
      <c r="E2" s="879" t="s">
        <v>1790</v>
      </c>
      <c r="F2" s="879"/>
      <c r="G2" s="879"/>
      <c r="H2" s="879"/>
      <c r="I2" s="879"/>
      <c r="J2" s="876" t="s">
        <v>2302</v>
      </c>
      <c r="K2" s="876"/>
      <c r="L2" s="876"/>
      <c r="M2" s="877">
        <v>42947</v>
      </c>
      <c r="N2" s="877"/>
      <c r="O2" s="508"/>
      <c r="P2" s="879" t="s">
        <v>2314</v>
      </c>
      <c r="Q2" s="879"/>
      <c r="R2" s="879"/>
      <c r="S2" s="879"/>
      <c r="T2" s="879"/>
      <c r="U2" s="876" t="s">
        <v>2302</v>
      </c>
      <c r="V2" s="876"/>
      <c r="W2" s="876"/>
      <c r="X2" s="877">
        <v>42947</v>
      </c>
      <c r="Y2" s="878"/>
      <c r="Z2" s="878"/>
    </row>
    <row r="3" spans="1:27" ht="13.5" thickBot="1">
      <c r="A3" s="529">
        <f ca="1">TODAY()</f>
        <v>42947</v>
      </c>
      <c r="C3" s="516"/>
    </row>
    <row r="4" spans="1:27">
      <c r="A4" s="493" t="str">
        <f ca="1">RIGHT(A99,D$99-$E$99)</f>
        <v xml:space="preserve"> IPCA+ 2035 (NTNB Princ)</v>
      </c>
      <c r="C4" s="493" t="str">
        <f ca="1">RIGHT($A100,$D100-$E$99)</f>
        <v xml:space="preserve"> Selic 2021 (LFT)</v>
      </c>
    </row>
    <row r="5" spans="1:27" ht="36" thickBot="1">
      <c r="A5" s="517">
        <f t="array" aca="1" ref="A5" ca="1">LARGE(OFFSET('Valor da Carteira'!$B$10,0,MATCH(MONTH($A$3),MONTH('Valor da Carteira'!$C$8:$N$8)),25),1)</f>
        <v>36350.692799999997</v>
      </c>
      <c r="C5" s="518">
        <f t="array" aca="1" ref="C5" ca="1">LARGE(OFFSET('Valor da Carteira'!$B$10,0,MATCH(MONTH($A$3),MONTH('Valor da Carteira'!$C$8:$N$8)),25),2)</f>
        <v>36096.544799999996</v>
      </c>
    </row>
    <row r="6" spans="1:27" ht="12.95" customHeight="1" thickBot="1"/>
    <row r="7" spans="1:27">
      <c r="A7" s="493" t="str">
        <f ca="1">RIGHT(A101,$D101-$E$99)</f>
        <v xml:space="preserve"> Prefixado 2023 (LTN)</v>
      </c>
      <c r="C7" s="493" t="str">
        <f ca="1">RIGHT(A102,$D102-$E$99)</f>
        <v xml:space="preserve"> Prefixado 2018 (LTN)</v>
      </c>
    </row>
    <row r="8" spans="1:27" ht="35.25" thickBot="1">
      <c r="A8" s="518">
        <f t="array" aca="1" ref="A8" ca="1">LARGE(OFFSET('Valor da Carteira'!$B$10,0,MATCH(MONTH($A$3),MONTH('Valor da Carteira'!$C$8:$N$8)),25),3)</f>
        <v>15230.64</v>
      </c>
      <c r="C8" s="519">
        <f ca="1">C102</f>
        <v>8302.866</v>
      </c>
    </row>
    <row r="9" spans="1:27" ht="13.5" customHeight="1" thickBot="1"/>
    <row r="10" spans="1:27">
      <c r="A10" s="493" t="str">
        <f ca="1">RIGHT(A103,$D103-$E$99)</f>
        <v xml:space="preserve"> IPCA+ 2019 (NTNB Princ)</v>
      </c>
      <c r="C10" s="493" t="str">
        <f ca="1">RIGHT(A104,$D104-$E$99)</f>
        <v xml:space="preserve"> IPCA+ com Juros Semestrais 2035 (NTNB)</v>
      </c>
      <c r="R10" s="80"/>
    </row>
    <row r="11" spans="1:27" ht="30.75" thickBot="1">
      <c r="A11" s="520">
        <f ca="1">C103</f>
        <v>5314.1507999999994</v>
      </c>
      <c r="C11" s="521">
        <f ca="1">C104</f>
        <v>3911.4120000000003</v>
      </c>
    </row>
    <row r="12" spans="1:27" ht="13.5" customHeight="1" thickBot="1"/>
    <row r="13" spans="1:27">
      <c r="A13" s="493" t="str">
        <f ca="1">RIGHT(A105,$D105-$E$99)</f>
        <v xml:space="preserve"> Selic 2023 (LFT)</v>
      </c>
      <c r="C13" s="493" t="str">
        <f ca="1">RIGHT(A106,$D106-$E$99)</f>
        <v xml:space="preserve"> IPCA+ 2024 (NTNB Princ)</v>
      </c>
    </row>
    <row r="14" spans="1:27" ht="28.5" thickBot="1">
      <c r="A14" s="523">
        <f ca="1">C105</f>
        <v>3857.2118</v>
      </c>
      <c r="C14" s="522">
        <f ca="1">C106</f>
        <v>2110.3200000000002</v>
      </c>
    </row>
    <row r="15" spans="1:27" ht="13.5" customHeight="1" thickBot="1"/>
    <row r="16" spans="1:27" ht="15.75" customHeight="1">
      <c r="A16" s="493" t="str">
        <f ca="1">RIGHT(A107,$D107-$E$99)</f>
        <v xml:space="preserve"> IPCA+ 2045 (NTNB Princ)</v>
      </c>
      <c r="C16" s="493" t="str">
        <f ca="1">RIGHT(A108,$D108-$E$99)</f>
        <v xml:space="preserve"> Prefixado 2021 (LTN)</v>
      </c>
      <c r="E16" s="879" t="s">
        <v>1820</v>
      </c>
      <c r="F16" s="879"/>
      <c r="G16" s="879"/>
      <c r="H16" s="879"/>
      <c r="I16" s="879"/>
      <c r="J16" s="876" t="s">
        <v>2302</v>
      </c>
      <c r="K16" s="876"/>
      <c r="L16" s="876"/>
      <c r="M16" s="877">
        <v>42947</v>
      </c>
      <c r="N16" s="878"/>
      <c r="O16" s="878"/>
      <c r="Q16" s="879" t="s">
        <v>1819</v>
      </c>
      <c r="R16" s="879"/>
      <c r="S16" s="879"/>
      <c r="T16" s="879"/>
      <c r="U16" s="879"/>
      <c r="V16" s="876" t="s">
        <v>2302</v>
      </c>
      <c r="W16" s="876"/>
      <c r="X16" s="876"/>
      <c r="Y16" s="877">
        <v>42947</v>
      </c>
      <c r="Z16" s="878"/>
      <c r="AA16" s="878"/>
    </row>
    <row r="17" spans="1:23" ht="27" thickBot="1">
      <c r="A17" s="524">
        <f ca="1">C107</f>
        <v>1385.02</v>
      </c>
      <c r="C17" s="525">
        <f ca="1">C108</f>
        <v>1169.5245</v>
      </c>
      <c r="S17" s="152"/>
    </row>
    <row r="18" spans="1:23" ht="13.5" thickBot="1">
      <c r="P18" s="496"/>
      <c r="S18" s="152"/>
      <c r="T18" s="275"/>
      <c r="U18" s="275"/>
      <c r="V18" s="275"/>
    </row>
    <row r="19" spans="1:23" ht="15.75" thickBot="1">
      <c r="A19" s="494" t="s">
        <v>2303</v>
      </c>
      <c r="C19" s="494" t="s">
        <v>2303</v>
      </c>
      <c r="S19" s="152"/>
      <c r="T19" s="275"/>
      <c r="U19" s="530"/>
      <c r="V19" s="275"/>
    </row>
    <row r="20" spans="1:23" ht="15">
      <c r="A20" s="494" t="s">
        <v>1972</v>
      </c>
      <c r="C20" s="494" t="s">
        <v>29</v>
      </c>
      <c r="S20" s="152"/>
      <c r="T20" s="275"/>
      <c r="U20" s="275"/>
      <c r="V20" s="275"/>
    </row>
    <row r="21" spans="1:23" ht="27" thickBot="1">
      <c r="A21" s="526">
        <v>0.14249999999999999</v>
      </c>
      <c r="C21" s="526">
        <v>8.9800000000000005E-2</v>
      </c>
      <c r="S21" s="152"/>
      <c r="T21" s="275"/>
      <c r="U21" s="275"/>
      <c r="V21" s="275"/>
    </row>
    <row r="22" spans="1:23">
      <c r="B22" s="489"/>
      <c r="C22" s="536"/>
    </row>
    <row r="23" spans="1:23">
      <c r="B23" s="489"/>
    </row>
    <row r="24" spans="1:23">
      <c r="A24" s="496"/>
      <c r="B24" s="489"/>
      <c r="R24" s="496"/>
      <c r="S24" s="496"/>
    </row>
    <row r="27" spans="1:23">
      <c r="T27" s="496"/>
    </row>
    <row r="28" spans="1:23" ht="15.75">
      <c r="M28" s="134"/>
      <c r="N28" s="135"/>
      <c r="O28" s="135"/>
      <c r="P28" s="135"/>
      <c r="Q28" s="135"/>
      <c r="R28" s="135"/>
      <c r="S28" s="135"/>
      <c r="T28" s="135"/>
      <c r="U28" s="135"/>
      <c r="V28" s="136"/>
    </row>
    <row r="29" spans="1:23">
      <c r="M29" s="497"/>
      <c r="N29" s="498"/>
      <c r="O29" s="498"/>
      <c r="P29" s="499"/>
      <c r="Q29" s="499"/>
      <c r="R29" s="499"/>
      <c r="S29" s="499"/>
      <c r="T29" s="499"/>
      <c r="U29" s="132"/>
      <c r="V29" s="488"/>
    </row>
    <row r="30" spans="1:23">
      <c r="M30" s="497"/>
      <c r="N30" s="500"/>
      <c r="O30" s="501"/>
      <c r="P30" s="502"/>
      <c r="Q30" s="502"/>
      <c r="R30" s="502"/>
      <c r="S30" s="502"/>
      <c r="T30" s="502"/>
      <c r="U30" s="133"/>
      <c r="V30" s="488"/>
    </row>
    <row r="31" spans="1:23">
      <c r="M31" s="503"/>
      <c r="N31" s="500"/>
      <c r="O31" s="501"/>
      <c r="P31" s="502"/>
      <c r="Q31" s="502"/>
      <c r="R31" s="502"/>
      <c r="S31" s="502"/>
      <c r="T31" s="502"/>
      <c r="U31" s="133"/>
      <c r="V31" s="488"/>
      <c r="W31" s="496"/>
    </row>
    <row r="32" spans="1:23">
      <c r="M32" s="503"/>
      <c r="N32" s="500"/>
      <c r="O32" s="501"/>
      <c r="P32" s="502"/>
      <c r="Q32" s="502"/>
      <c r="R32" s="502"/>
      <c r="S32" s="502"/>
      <c r="T32" s="502"/>
      <c r="U32" s="133"/>
      <c r="V32" s="488"/>
    </row>
    <row r="33" spans="13:22">
      <c r="M33" s="503"/>
      <c r="N33" s="500"/>
      <c r="O33" s="501"/>
      <c r="P33" s="502"/>
      <c r="Q33" s="502"/>
      <c r="R33" s="502"/>
      <c r="S33" s="502"/>
      <c r="T33" s="502"/>
      <c r="U33" s="133"/>
      <c r="V33" s="488"/>
    </row>
    <row r="34" spans="13:22">
      <c r="M34" s="488"/>
      <c r="N34" s="488"/>
      <c r="O34" s="488"/>
      <c r="P34" s="488"/>
      <c r="Q34" s="488"/>
      <c r="R34" s="488"/>
      <c r="S34" s="488"/>
      <c r="T34" s="488"/>
      <c r="U34" s="488"/>
      <c r="V34" s="488"/>
    </row>
    <row r="35" spans="13:22">
      <c r="M35" s="488"/>
      <c r="N35" s="488"/>
      <c r="O35" s="488"/>
      <c r="P35" s="488"/>
      <c r="Q35" s="488"/>
      <c r="R35" s="488"/>
      <c r="S35" s="488"/>
      <c r="T35" s="488"/>
      <c r="U35" s="488"/>
      <c r="V35" s="488"/>
    </row>
    <row r="36" spans="13:22">
      <c r="M36" s="488"/>
      <c r="N36" s="488"/>
      <c r="O36" s="488"/>
      <c r="P36" s="488"/>
      <c r="Q36" s="488"/>
      <c r="R36" s="488"/>
      <c r="S36" s="488"/>
      <c r="T36" s="488"/>
      <c r="U36" s="488"/>
      <c r="V36" s="488"/>
    </row>
    <row r="37" spans="13:22">
      <c r="M37" s="488"/>
      <c r="N37" s="488"/>
      <c r="O37" s="488"/>
      <c r="P37" s="488"/>
      <c r="Q37" s="488"/>
      <c r="R37" s="488"/>
      <c r="S37" s="488"/>
      <c r="T37" s="488"/>
      <c r="U37" s="488"/>
      <c r="V37" s="488"/>
    </row>
    <row r="38" spans="13:22">
      <c r="M38" s="488"/>
      <c r="N38" s="488"/>
      <c r="O38" s="488"/>
      <c r="P38" s="488"/>
      <c r="Q38" s="488"/>
      <c r="R38" s="488"/>
      <c r="S38" s="488"/>
      <c r="T38" s="488"/>
      <c r="U38" s="488"/>
      <c r="V38" s="488"/>
    </row>
    <row r="39" spans="13:22">
      <c r="M39" s="488"/>
      <c r="N39" s="488"/>
      <c r="O39" s="488"/>
      <c r="P39" s="488"/>
      <c r="Q39" s="488"/>
      <c r="R39" s="488"/>
      <c r="S39" s="488"/>
      <c r="T39" s="488"/>
      <c r="U39" s="488"/>
      <c r="V39" s="488"/>
    </row>
    <row r="40" spans="13:22">
      <c r="M40" s="488"/>
      <c r="N40" s="488"/>
      <c r="O40" s="488"/>
      <c r="P40" s="488"/>
      <c r="Q40" s="488"/>
      <c r="R40" s="488"/>
      <c r="S40" s="488"/>
      <c r="T40" s="488"/>
      <c r="U40" s="488"/>
      <c r="V40" s="488"/>
    </row>
    <row r="41" spans="13:22">
      <c r="M41" s="488"/>
      <c r="N41" s="488"/>
      <c r="O41" s="488"/>
      <c r="P41" s="488"/>
      <c r="Q41" s="488"/>
      <c r="R41" s="488"/>
      <c r="S41" s="488"/>
      <c r="T41" s="488"/>
      <c r="U41" s="488"/>
      <c r="V41" s="488"/>
    </row>
    <row r="42" spans="13:22">
      <c r="M42" s="488"/>
      <c r="N42" s="488"/>
      <c r="O42" s="488"/>
      <c r="P42" s="488"/>
      <c r="Q42" s="488"/>
      <c r="R42" s="488"/>
      <c r="S42" s="488"/>
      <c r="T42" s="488"/>
      <c r="U42" s="488"/>
      <c r="V42" s="488"/>
    </row>
    <row r="43" spans="13:22">
      <c r="M43" s="488"/>
      <c r="N43" s="488"/>
      <c r="O43" s="488"/>
      <c r="P43" s="488"/>
      <c r="Q43" s="488"/>
      <c r="R43" s="488"/>
      <c r="S43" s="488"/>
      <c r="T43" s="488"/>
      <c r="U43" s="488"/>
      <c r="V43" s="488"/>
    </row>
    <row r="44" spans="13:22">
      <c r="M44" s="488"/>
      <c r="N44" s="488"/>
      <c r="O44" s="488"/>
      <c r="P44" s="488"/>
      <c r="Q44" s="488"/>
      <c r="R44" s="488"/>
      <c r="S44" s="488"/>
      <c r="T44" s="488"/>
      <c r="U44" s="488"/>
      <c r="V44" s="488"/>
    </row>
    <row r="45" spans="13:22">
      <c r="M45" s="488"/>
      <c r="N45" s="488"/>
      <c r="O45" s="488"/>
      <c r="P45" s="488"/>
      <c r="Q45" s="488"/>
      <c r="R45" s="488"/>
      <c r="S45" s="488"/>
      <c r="T45" s="488"/>
      <c r="U45" s="488"/>
      <c r="V45" s="488"/>
    </row>
    <row r="46" spans="13:22">
      <c r="M46" s="488"/>
      <c r="N46" s="488"/>
      <c r="O46" s="488"/>
      <c r="P46" s="488"/>
      <c r="Q46" s="488"/>
      <c r="R46" s="488"/>
      <c r="S46" s="488"/>
      <c r="T46" s="488"/>
      <c r="U46" s="488"/>
      <c r="V46" s="488"/>
    </row>
    <row r="47" spans="13:22">
      <c r="M47" s="488"/>
      <c r="N47" s="488"/>
      <c r="O47" s="488"/>
      <c r="P47" s="488"/>
      <c r="Q47" s="488"/>
      <c r="R47" s="488"/>
      <c r="S47" s="488"/>
      <c r="T47" s="488"/>
      <c r="U47" s="488"/>
      <c r="V47" s="488"/>
    </row>
    <row r="48" spans="13:22">
      <c r="M48" s="488"/>
      <c r="N48" s="488"/>
      <c r="O48" s="488"/>
      <c r="P48" s="488"/>
      <c r="Q48" s="488"/>
      <c r="R48" s="488"/>
      <c r="S48" s="488"/>
      <c r="T48" s="488"/>
      <c r="U48" s="488"/>
      <c r="V48" s="488"/>
    </row>
    <row r="49" spans="1:22">
      <c r="M49" s="488"/>
      <c r="N49" s="488"/>
      <c r="O49" s="488"/>
      <c r="P49" s="488"/>
      <c r="Q49" s="488"/>
      <c r="R49" s="488"/>
      <c r="S49" s="488"/>
      <c r="T49" s="488"/>
      <c r="U49" s="488"/>
      <c r="V49" s="488"/>
    </row>
    <row r="50" spans="1:22">
      <c r="M50" s="488"/>
      <c r="N50" s="488"/>
      <c r="O50" s="488"/>
      <c r="P50" s="488"/>
      <c r="Q50" s="488"/>
      <c r="R50" s="488"/>
      <c r="S50" s="488"/>
      <c r="T50" s="488"/>
      <c r="U50" s="488"/>
      <c r="V50" s="488"/>
    </row>
    <row r="51" spans="1:22">
      <c r="M51" s="488"/>
      <c r="N51" s="488"/>
      <c r="O51" s="488"/>
      <c r="P51" s="488"/>
      <c r="Q51" s="488"/>
      <c r="R51" s="488"/>
      <c r="S51" s="488"/>
      <c r="T51" s="488"/>
      <c r="U51" s="488"/>
      <c r="V51" s="488"/>
    </row>
    <row r="52" spans="1:22">
      <c r="M52" s="488"/>
      <c r="N52" s="488"/>
      <c r="O52" s="488"/>
      <c r="P52" s="488"/>
      <c r="Q52" s="488"/>
      <c r="R52" s="488"/>
      <c r="S52" s="488"/>
      <c r="T52" s="488"/>
      <c r="U52" s="488"/>
      <c r="V52" s="488"/>
    </row>
    <row r="53" spans="1:22">
      <c r="A53" s="80" t="s">
        <v>1798</v>
      </c>
      <c r="M53" s="488"/>
      <c r="N53" s="488"/>
      <c r="O53" s="488"/>
      <c r="P53" s="488"/>
      <c r="Q53" s="488"/>
      <c r="R53" s="488"/>
      <c r="S53" s="488"/>
      <c r="T53" s="488"/>
      <c r="U53" s="488"/>
      <c r="V53" s="488"/>
    </row>
    <row r="54" spans="1:22">
      <c r="M54" s="488"/>
      <c r="N54" s="488"/>
      <c r="O54" s="488"/>
      <c r="P54" s="488"/>
      <c r="Q54" s="488"/>
      <c r="R54" s="488"/>
      <c r="S54" s="488"/>
      <c r="T54" s="488"/>
      <c r="U54" s="488"/>
      <c r="V54" s="488"/>
    </row>
    <row r="85" spans="1:3">
      <c r="C85" s="152"/>
    </row>
    <row r="86" spans="1:3">
      <c r="C86" s="152"/>
    </row>
    <row r="87" spans="1:3">
      <c r="C87" s="152"/>
    </row>
    <row r="88" spans="1:3">
      <c r="A88" s="515"/>
      <c r="C88" s="152"/>
    </row>
    <row r="89" spans="1:3">
      <c r="A89" s="515"/>
      <c r="C89" s="152"/>
    </row>
    <row r="90" spans="1:3">
      <c r="A90" s="515"/>
      <c r="C90" s="152"/>
    </row>
    <row r="91" spans="1:3">
      <c r="A91" s="515"/>
      <c r="C91" s="152"/>
    </row>
    <row r="92" spans="1:3">
      <c r="A92" s="515"/>
      <c r="C92" s="152"/>
    </row>
    <row r="93" spans="1:3">
      <c r="A93" s="515"/>
      <c r="C93" s="152"/>
    </row>
    <row r="94" spans="1:3">
      <c r="A94" s="515"/>
      <c r="C94" s="152"/>
    </row>
    <row r="95" spans="1:3">
      <c r="A95" s="515"/>
      <c r="C95" s="152"/>
    </row>
    <row r="96" spans="1:3">
      <c r="C96" s="152"/>
    </row>
    <row r="97" spans="1:6">
      <c r="A97" s="152" t="s">
        <v>2311</v>
      </c>
    </row>
    <row r="98" spans="1:6">
      <c r="F98" s="152" t="s">
        <v>2312</v>
      </c>
    </row>
    <row r="99" spans="1:6" ht="15">
      <c r="A99" s="531" t="str">
        <f t="array" aca="1" ref="A99" ca="1">INDEX('Valor da Carteira'!$A$10:$A$34,MATCH($C99,OFFSET('Valor da Carteira'!$B$10,0,MATCH(MONTH(Painel!$A$3),MONTH('Valor da Carteira'!$C$8:$N$8)),25),0))</f>
        <v>Tesouro IPCA+ 2035 (NTNB Princ)</v>
      </c>
      <c r="B99" s="531"/>
      <c r="C99" s="532">
        <f t="array" aca="1" ref="C99" ca="1">LARGE(OFFSET('Valor da Carteira'!$B$10,0,MATCH(MONTH($A$3),MONTH('Valor da Carteira'!$C$8:$N$8)),25),1)</f>
        <v>36350.692799999997</v>
      </c>
      <c r="D99" s="141">
        <f ca="1">LEN(A99)</f>
        <v>31</v>
      </c>
      <c r="E99">
        <f>LEN("TESOURO")</f>
        <v>7</v>
      </c>
      <c r="F99">
        <v>1</v>
      </c>
    </row>
    <row r="100" spans="1:6" ht="15">
      <c r="A100" s="531" t="str">
        <f t="array" aca="1" ref="A100" ca="1">INDEX('Valor da Carteira'!$A$10:$A$34,MATCH($C100,OFFSET('Valor da Carteira'!$B$10,0,MATCH(MONTH(Painel!$A$3),MONTH('Valor da Carteira'!$C$8:$N$8)),25),0))</f>
        <v>Tesouro Selic 2021 (LFT)</v>
      </c>
      <c r="B100" s="531"/>
      <c r="C100" s="532">
        <f t="array" aca="1" ref="C100" ca="1">LARGE(OFFSET('Valor da Carteira'!$B$10,0,MATCH(MONTH($A$3),MONTH('Valor da Carteira'!$C$8:$N$8)),25),2)</f>
        <v>36096.544799999996</v>
      </c>
      <c r="D100" s="141">
        <f t="shared" ref="D100:D109" ca="1" si="0">LEN(A100)</f>
        <v>24</v>
      </c>
      <c r="F100">
        <v>2</v>
      </c>
    </row>
    <row r="101" spans="1:6" ht="15">
      <c r="A101" s="531" t="str">
        <f t="array" aca="1" ref="A101" ca="1">INDEX('Valor da Carteira'!$A$10:$A$34,MATCH($C101,OFFSET('Valor da Carteira'!$B$10,0,MATCH(MONTH(Painel!$A$3),MONTH('Valor da Carteira'!$C$8:$N$8)),25),0))</f>
        <v>Tesouro Prefixado 2023 (LTN)</v>
      </c>
      <c r="B101" s="531"/>
      <c r="C101" s="532">
        <f t="array" aca="1" ref="C101" ca="1">LARGE(OFFSET('Valor da Carteira'!$B$10,0,MATCH(MONTH($A$3),MONTH('Valor da Carteira'!$C$8:$N$8)),25),3)</f>
        <v>15230.64</v>
      </c>
      <c r="D101" s="141">
        <f t="shared" ca="1" si="0"/>
        <v>28</v>
      </c>
      <c r="F101" s="527">
        <v>3</v>
      </c>
    </row>
    <row r="102" spans="1:6" ht="15">
      <c r="A102" s="531" t="str">
        <f t="array" aca="1" ref="A102" ca="1">INDEX('Valor da Carteira'!$A$10:$A$34,MATCH($C102,OFFSET('Valor da Carteira'!$B$10,0,MATCH(MONTH(Painel!$A$3),MONTH('Valor da Carteira'!$C$8:$N$8)),25),0))</f>
        <v>Tesouro Prefixado 2018 (LTN)</v>
      </c>
      <c r="B102" s="531"/>
      <c r="C102" s="532">
        <f t="array" aca="1" ref="C102" ca="1">LARGE(OFFSET('Valor da Carteira'!$B$10,0,MATCH(MONTH($A$3),MONTH('Valor da Carteira'!$C$8:$N$8)),25),4)</f>
        <v>8302.866</v>
      </c>
      <c r="D102" s="141">
        <f t="shared" ca="1" si="0"/>
        <v>28</v>
      </c>
      <c r="F102" s="527">
        <v>4</v>
      </c>
    </row>
    <row r="103" spans="1:6" ht="15">
      <c r="A103" s="531" t="str">
        <f t="array" aca="1" ref="A103" ca="1">INDEX('Valor da Carteira'!$A$10:$A$34,MATCH($C103,OFFSET('Valor da Carteira'!$B$10,0,MATCH(MONTH(Painel!$A$3),MONTH('Valor da Carteira'!$C$8:$N$8)),25),0))</f>
        <v>Tesouro IPCA+ 2019 (NTNB Princ)</v>
      </c>
      <c r="B103" s="531"/>
      <c r="C103" s="532">
        <f t="array" aca="1" ref="C103" ca="1">LARGE(OFFSET('Valor da Carteira'!$B$10,0,MATCH(MONTH($A$3),MONTH('Valor da Carteira'!$C$8:$N$8)),25),5)</f>
        <v>5314.1507999999994</v>
      </c>
      <c r="D103" s="141">
        <f t="shared" ca="1" si="0"/>
        <v>31</v>
      </c>
      <c r="F103" s="527">
        <v>5</v>
      </c>
    </row>
    <row r="104" spans="1:6" ht="15">
      <c r="A104" s="531" t="str">
        <f t="array" aca="1" ref="A104" ca="1">INDEX('Valor da Carteira'!$A$10:$A$34,MATCH($C104,OFFSET('Valor da Carteira'!$B$10,0,MATCH(MONTH(Painel!$A$3),MONTH('Valor da Carteira'!$C$8:$N$8)),25),0))</f>
        <v>Tesouro IPCA+ com Juros Semestrais 2035 (NTNB)</v>
      </c>
      <c r="B104" s="531"/>
      <c r="C104" s="532">
        <f t="array" aca="1" ref="C104" ca="1">LARGE(OFFSET('Valor da Carteira'!$B$10,0,MATCH(MONTH($A$3),MONTH('Valor da Carteira'!$C$8:$N$8)),25),6)</f>
        <v>3911.4120000000003</v>
      </c>
      <c r="D104" s="141">
        <f t="shared" ca="1" si="0"/>
        <v>46</v>
      </c>
      <c r="F104" s="527">
        <v>6</v>
      </c>
    </row>
    <row r="105" spans="1:6" ht="15">
      <c r="A105" s="531" t="str">
        <f t="array" aca="1" ref="A105" ca="1">INDEX('Valor da Carteira'!$A$10:$A$34,MATCH($C105,OFFSET('Valor da Carteira'!$B$10,0,MATCH(MONTH(Painel!$A$3),MONTH('Valor da Carteira'!$C$8:$N$8)),25),0))</f>
        <v>Tesouro Selic 2023 (LFT)</v>
      </c>
      <c r="B105" s="531"/>
      <c r="C105" s="532">
        <f t="array" aca="1" ref="C105" ca="1">LARGE(OFFSET('Valor da Carteira'!$B$10,0,MATCH(MONTH($A$3),MONTH('Valor da Carteira'!$C$8:$N$8)),25),7)</f>
        <v>3857.2118</v>
      </c>
      <c r="D105" s="141">
        <f t="shared" ca="1" si="0"/>
        <v>24</v>
      </c>
      <c r="F105" s="527">
        <v>7</v>
      </c>
    </row>
    <row r="106" spans="1:6" ht="15">
      <c r="A106" s="531" t="str">
        <f t="array" aca="1" ref="A106" ca="1">INDEX('Valor da Carteira'!$A$10:$A$34,MATCH($C106,OFFSET('Valor da Carteira'!$B$10,0,MATCH(MONTH(Painel!$A$3),MONTH('Valor da Carteira'!$C$8:$N$8)),25),0))</f>
        <v>Tesouro IPCA+ 2024 (NTNB Princ)</v>
      </c>
      <c r="B106" s="531"/>
      <c r="C106" s="532">
        <f t="array" aca="1" ref="C106" ca="1">LARGE(OFFSET('Valor da Carteira'!$B$10,0,MATCH(MONTH($A$3),MONTH('Valor da Carteira'!$C$8:$N$8)),25),8)</f>
        <v>2110.3200000000002</v>
      </c>
      <c r="D106" s="141">
        <f t="shared" ca="1" si="0"/>
        <v>31</v>
      </c>
      <c r="F106" s="527">
        <v>8</v>
      </c>
    </row>
    <row r="107" spans="1:6" ht="15">
      <c r="A107" s="531" t="str">
        <f t="array" aca="1" ref="A107" ca="1">INDEX('Valor da Carteira'!$A$10:$A$34,MATCH($C107,OFFSET('Valor da Carteira'!$B$10,0,MATCH(MONTH(Painel!$A$3),MONTH('Valor da Carteira'!$C$8:$N$8)),25),0))</f>
        <v>Tesouro IPCA+ 2045 (NTNB Princ)</v>
      </c>
      <c r="B107" s="531"/>
      <c r="C107" s="532">
        <f t="array" aca="1" ref="C107" ca="1">LARGE(OFFSET('Valor da Carteira'!$B$10,0,MATCH(MONTH($A$3),MONTH('Valor da Carteira'!$C$8:$N$8)),25),9)</f>
        <v>1385.02</v>
      </c>
      <c r="D107" s="141">
        <f t="shared" ca="1" si="0"/>
        <v>31</v>
      </c>
      <c r="F107" s="527">
        <v>9</v>
      </c>
    </row>
    <row r="108" spans="1:6" ht="15">
      <c r="A108" s="531" t="str">
        <f t="array" aca="1" ref="A108" ca="1">INDEX('Valor da Carteira'!$A$10:$A$34,MATCH($C108,OFFSET('Valor da Carteira'!$B$10,0,MATCH(MONTH(Painel!$A$3),MONTH('Valor da Carteira'!$C$8:$N$8)),25),0))</f>
        <v>Tesouro Prefixado 2021 (LTN)</v>
      </c>
      <c r="B108" s="531"/>
      <c r="C108" s="532">
        <f t="array" aca="1" ref="C108" ca="1">LARGE(OFFSET('Valor da Carteira'!$B$10,0,MATCH(MONTH($A$3),MONTH('Valor da Carteira'!$C$8:$N$8)),25),10)</f>
        <v>1169.5245</v>
      </c>
      <c r="D108" s="141">
        <f t="shared" ca="1" si="0"/>
        <v>28</v>
      </c>
      <c r="F108" s="527">
        <v>10</v>
      </c>
    </row>
    <row r="109" spans="1:6" ht="15">
      <c r="A109" s="527"/>
      <c r="B109" s="527"/>
      <c r="C109" s="532">
        <f t="array" aca="1" ref="C109" ca="1">LARGE(OFFSET('Valor da Carteira'!$B$10,0,MATCH(MONTH($A$3),MONTH('Valor da Carteira'!$C$8:$N$8)),25),11)</f>
        <v>1092.5588</v>
      </c>
      <c r="D109" s="141">
        <f t="shared" si="0"/>
        <v>0</v>
      </c>
    </row>
    <row r="110" spans="1:6">
      <c r="A110" s="527"/>
      <c r="B110" s="527"/>
      <c r="C110" s="259"/>
    </row>
    <row r="111" spans="1:6">
      <c r="A111" s="527"/>
      <c r="B111" s="527"/>
      <c r="C111" s="259"/>
    </row>
    <row r="112" spans="1:6">
      <c r="A112" s="527"/>
      <c r="B112" s="527"/>
      <c r="C112" s="259"/>
    </row>
    <row r="113" spans="1:3">
      <c r="A113" s="527"/>
      <c r="B113" s="527"/>
      <c r="C113" s="259"/>
    </row>
    <row r="114" spans="1:3">
      <c r="A114" s="527"/>
      <c r="B114" s="527"/>
      <c r="C114" s="527"/>
    </row>
    <row r="115" spans="1:3">
      <c r="A115" s="527"/>
      <c r="B115" s="527"/>
      <c r="C115" s="527"/>
    </row>
  </sheetData>
  <autoFilter ref="A1:A5"/>
  <mergeCells count="14">
    <mergeCell ref="X2:Z2"/>
    <mergeCell ref="J2:L2"/>
    <mergeCell ref="M2:N2"/>
    <mergeCell ref="J1:Q1"/>
    <mergeCell ref="E16:I16"/>
    <mergeCell ref="V16:X16"/>
    <mergeCell ref="Y16:AA16"/>
    <mergeCell ref="B1:C2"/>
    <mergeCell ref="J16:L16"/>
    <mergeCell ref="M16:O16"/>
    <mergeCell ref="P2:T2"/>
    <mergeCell ref="Q16:U16"/>
    <mergeCell ref="E2:I2"/>
    <mergeCell ref="U2:W2"/>
  </mergeCells>
  <dataValidations disablePrompts="1" count="2">
    <dataValidation type="list" allowBlank="1" showInputMessage="1" showErrorMessage="1" sqref="M31">
      <formula1>"0,5,1,2,3,4,5,6,7,8,9,10,11,12"</formula1>
    </dataValidation>
    <dataValidation type="list" allowBlank="1" showInputMessage="1" showErrorMessage="1" sqref="M32:M33">
      <formula1>"1,2,3,4,5,6,7,8,9,10,11,12"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X146"/>
  <sheetViews>
    <sheetView topLeftCell="B1" workbookViewId="0">
      <selection activeCell="S146" sqref="S146"/>
    </sheetView>
  </sheetViews>
  <sheetFormatPr defaultColWidth="13.140625" defaultRowHeight="12"/>
  <cols>
    <col min="1" max="1" width="43.42578125" style="401" bestFit="1" customWidth="1"/>
    <col min="2" max="14" width="10.140625" style="7" customWidth="1"/>
    <col min="15" max="15" width="10.42578125" style="7" customWidth="1"/>
    <col min="16" max="16" width="13.140625" style="7"/>
    <col min="17" max="17" width="13.42578125" style="7" bestFit="1" customWidth="1"/>
    <col min="18" max="18" width="13.140625" style="7"/>
    <col min="19" max="19" width="13.140625" style="175"/>
    <col min="20" max="16384" width="13.140625" style="7"/>
  </cols>
  <sheetData>
    <row r="1" spans="1:24" ht="17.45" customHeight="1" thickBot="1">
      <c r="A1" s="412" t="s">
        <v>19</v>
      </c>
      <c r="B1" s="29"/>
      <c r="C1" s="29"/>
      <c r="D1" s="29"/>
      <c r="E1" s="29"/>
      <c r="F1" s="113"/>
      <c r="G1" s="29"/>
      <c r="H1" s="74" t="s">
        <v>1827</v>
      </c>
      <c r="I1" s="75"/>
      <c r="J1" s="76">
        <f>Cotação!J1</f>
        <v>42947</v>
      </c>
      <c r="K1" s="43"/>
      <c r="L1" s="73"/>
      <c r="M1" s="113"/>
      <c r="N1" s="113"/>
      <c r="O1" s="113"/>
      <c r="Q1" s="181"/>
      <c r="S1" s="881" t="s">
        <v>197</v>
      </c>
      <c r="T1" s="882"/>
      <c r="U1" s="882"/>
      <c r="V1" s="882"/>
      <c r="W1" s="883"/>
      <c r="X1" s="9"/>
    </row>
    <row r="2" spans="1:24" ht="13.9" customHeight="1">
      <c r="A2" s="413" t="s">
        <v>89</v>
      </c>
      <c r="B2" s="42"/>
      <c r="C2" s="31"/>
      <c r="D2" s="31"/>
      <c r="E2" s="31"/>
      <c r="F2" s="31"/>
      <c r="G2" s="31"/>
      <c r="H2" s="93"/>
      <c r="I2" s="44"/>
      <c r="J2" s="94"/>
      <c r="K2" s="95"/>
      <c r="L2" s="96"/>
      <c r="M2" s="31"/>
      <c r="N2" s="31"/>
      <c r="O2" s="31"/>
      <c r="S2" s="884"/>
      <c r="T2" s="885"/>
      <c r="U2" s="885"/>
      <c r="V2" s="885"/>
      <c r="W2" s="886"/>
      <c r="X2" s="102"/>
    </row>
    <row r="3" spans="1:24" ht="4.1500000000000004" customHeight="1">
      <c r="A3" s="413"/>
      <c r="B3" s="42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40"/>
      <c r="O3" s="31"/>
      <c r="S3" s="884"/>
      <c r="T3" s="885"/>
      <c r="U3" s="885"/>
      <c r="V3" s="885"/>
      <c r="W3" s="886"/>
    </row>
    <row r="4" spans="1:24" s="6" customFormat="1" ht="12" customHeight="1">
      <c r="A4" s="421" t="s">
        <v>20</v>
      </c>
      <c r="B4" s="104">
        <f t="shared" ref="B4:I4" ca="1" si="0">SUM(B10:B34)</f>
        <v>84250.909400000004</v>
      </c>
      <c r="C4" s="104">
        <f t="shared" ca="1" si="0"/>
        <v>93489.040099999998</v>
      </c>
      <c r="D4" s="104">
        <f t="shared" ca="1" si="0"/>
        <v>100765.86259999999</v>
      </c>
      <c r="E4" s="104">
        <f t="shared" ca="1" si="0"/>
        <v>105469.96709999999</v>
      </c>
      <c r="F4" s="104">
        <f t="shared" ca="1" si="0"/>
        <v>108524.583</v>
      </c>
      <c r="G4" s="104">
        <f t="shared" ca="1" si="0"/>
        <v>112362.15229999999</v>
      </c>
      <c r="H4" s="104">
        <f t="shared" ca="1" si="0"/>
        <v>112728.80360000001</v>
      </c>
      <c r="I4" s="104">
        <f t="shared" ca="1" si="0"/>
        <v>115950.26909999999</v>
      </c>
      <c r="J4" s="104"/>
      <c r="K4" s="104"/>
      <c r="L4" s="104"/>
      <c r="M4" s="104"/>
      <c r="N4" s="104" t="str">
        <f ca="1">IF(N$9&lt;&gt;"", SUM(N10:N79),"")</f>
        <v/>
      </c>
      <c r="O4" s="103"/>
      <c r="Q4" s="388"/>
      <c r="S4" s="884"/>
      <c r="T4" s="885"/>
      <c r="U4" s="885"/>
      <c r="V4" s="885"/>
      <c r="W4" s="886"/>
    </row>
    <row r="5" spans="1:24" ht="12" customHeight="1">
      <c r="A5" s="422" t="s">
        <v>21</v>
      </c>
      <c r="B5" s="105"/>
      <c r="C5" s="105">
        <f ca="1">IF(AND(C$9&lt;&gt;"",  B4&gt;0  ),   SUMPRODUCT(B10:B79,Rentabilidade!C10:C79)/SUM('Valor da Carteira'!B10:B79),"")</f>
        <v>0</v>
      </c>
      <c r="D5" s="105">
        <f ca="1">IF(AND(D$9&lt;&gt;"",  C4&gt;0  ),   SUMPRODUCT(C10:C79,Rentabilidade!D10:D79)/SUM('Valor da Carteira'!C10:C79),"")</f>
        <v>5.9586395689192398E-3</v>
      </c>
      <c r="E5" s="105">
        <f ca="1">IF(AND(E$9&lt;&gt;"",  D4&gt;0  ),   SUMPRODUCT(D10:D79,Rentabilidade!E10:E79)/SUM('Valor da Carteira'!D10:D79),"")</f>
        <v>5.2146530880990541E-2</v>
      </c>
      <c r="F5" s="105">
        <f ca="1">IF(AND(F$9&lt;&gt;"",  E4&gt;0  ),   SUMPRODUCT(E10:E79,Rentabilidade!F10:F79)/SUM('Valor da Carteira'!E10:E79),"")</f>
        <v>2.4284880740107338E-2</v>
      </c>
      <c r="G5" s="105">
        <f ca="1">IF(AND(G$9&lt;&gt;"",  F4&gt;0  ),   SUMPRODUCT(F10:F79,Rentabilidade!G10:G79)/SUM('Valor da Carteira'!F10:F79),"")</f>
        <v>2.0753906511818149E-3</v>
      </c>
      <c r="H5" s="105">
        <f ca="1">IF(AND(H$9&lt;&gt;"",  G4&gt;0  ),   SUMPRODUCT(G10:G79,Rentabilidade!H10:H79)/SUM('Valor da Carteira'!G10:G79),"")</f>
        <v>3.2334061479086774E-3</v>
      </c>
      <c r="I5" s="105">
        <f ca="1">IF(AND(I$9&lt;&gt;"",  H4&gt;0  ),   SUMPRODUCT(H10:H79,Rentabilidade!I10:I79)/SUM('Valor da Carteira'!H10:H79),"")</f>
        <v>7.7965507185034123E-3</v>
      </c>
      <c r="J5" s="105" t="str">
        <f ca="1">IF(AND(J$9&lt;&gt;"",  I4&gt;0  ),   SUMPRODUCT(I10:I79,Rentabilidade!J10:J79)/SUM('Valor da Carteira'!I10:I79),"")</f>
        <v/>
      </c>
      <c r="K5" s="105" t="str">
        <f ca="1">IF(AND(K$9&lt;&gt;"",  J4&gt;0  ),   SUMPRODUCT(J10:J79,Rentabilidade!K10:K79)/SUM('Valor da Carteira'!J10:J79),"")</f>
        <v/>
      </c>
      <c r="L5" s="105" t="str">
        <f ca="1">IF(AND(L$9&lt;&gt;"",  K4&gt;0  ),   SUMPRODUCT(K10:K79,Rentabilidade!L10:L79)/SUM('Valor da Carteira'!K10:K79),"")</f>
        <v/>
      </c>
      <c r="M5" s="105" t="str">
        <f ca="1">IF(AND(M$9&lt;&gt;"",  L4&gt;0  ),   SUMPRODUCT(L10:L79,Rentabilidade!M10:M79)/SUM('Valor da Carteira'!L10:L79),"")</f>
        <v/>
      </c>
      <c r="N5" s="105" t="str">
        <f ca="1">IF(AND(N$9&lt;&gt;"",  M4&gt;0  ),   SUMPRODUCT(M10:M79,Rentabilidade!N10:N79)/SUM('Valor da Carteira'!M10:M79),"")</f>
        <v/>
      </c>
      <c r="O5" s="40"/>
      <c r="Q5" s="112"/>
      <c r="S5" s="884"/>
      <c r="T5" s="885"/>
      <c r="U5" s="885"/>
      <c r="V5" s="885"/>
      <c r="W5" s="886"/>
    </row>
    <row r="6" spans="1:24" ht="12" customHeight="1">
      <c r="A6" s="423" t="s">
        <v>22</v>
      </c>
      <c r="B6" s="106"/>
      <c r="C6" s="106">
        <f ca="1">IF(AND(C$9&lt;&gt;"",   C5&lt;&gt;""     ),   C7-1, "")</f>
        <v>2.3540694555900021E-2</v>
      </c>
      <c r="D6" s="106">
        <f ca="1">IF(AND(D$9&lt;&gt;"",   D5&lt;&gt;""     ),   D7-1, "")</f>
        <v>5.0922498803232852E-2</v>
      </c>
      <c r="E6" s="106">
        <f t="shared" ref="E6:M6" ca="1" si="1">IF(AND(E$9&lt;&gt;"",   E5&lt;&gt;""     ),   E7-1, "")</f>
        <v>0.16682937741576942</v>
      </c>
      <c r="F6" s="106">
        <f t="shared" ca="1" si="1"/>
        <v>0.20556803977645655</v>
      </c>
      <c r="G6" s="106">
        <f t="shared" ref="G6" ca="1" si="2">IF(AND(G$9&lt;&gt;"",   G5&lt;&gt;""     ),   G7-1, "")</f>
        <v>0.22293757878136367</v>
      </c>
      <c r="H6" s="106">
        <f t="shared" ca="1" si="1"/>
        <v>0.24436039572022383</v>
      </c>
      <c r="I6" s="106">
        <f t="shared" ca="1" si="1"/>
        <v>0.27334897641005695</v>
      </c>
      <c r="J6" s="106" t="str">
        <f t="shared" ca="1" si="1"/>
        <v/>
      </c>
      <c r="K6" s="106" t="str">
        <f t="shared" ca="1" si="1"/>
        <v/>
      </c>
      <c r="L6" s="106" t="str">
        <f ca="1">IF(AND(L$9&lt;&gt;"",   L5&lt;&gt;""     ),   L7-1, "")</f>
        <v/>
      </c>
      <c r="M6" s="106" t="str">
        <f t="shared" ca="1" si="1"/>
        <v/>
      </c>
      <c r="N6" s="106" t="str">
        <f t="shared" ref="N6" ca="1" si="3">IF(AND(N$9&lt;&gt;"",   N5&lt;&gt;""     ),   N7-1, "")</f>
        <v/>
      </c>
      <c r="O6" s="41" t="s">
        <v>38</v>
      </c>
      <c r="S6" s="884"/>
      <c r="T6" s="885"/>
      <c r="U6" s="885"/>
      <c r="V6" s="885"/>
      <c r="W6" s="886"/>
    </row>
    <row r="7" spans="1:24" s="101" customFormat="1" ht="5.45" customHeight="1" thickBot="1">
      <c r="A7" s="424"/>
      <c r="B7" s="99">
        <v>1</v>
      </c>
      <c r="C7" s="100">
        <v>1.0235406945559</v>
      </c>
      <c r="D7" s="100">
        <v>1.0509224988032329</v>
      </c>
      <c r="E7" s="100">
        <v>1.1668293774157694</v>
      </c>
      <c r="F7" s="100">
        <v>1.2055680397764565</v>
      </c>
      <c r="G7" s="100">
        <v>1.2229375787813637</v>
      </c>
      <c r="H7" s="100">
        <v>1.2443603957202238</v>
      </c>
      <c r="I7" s="100">
        <v>1.273348976410057</v>
      </c>
      <c r="J7" s="100">
        <v>1.2826511235148619</v>
      </c>
      <c r="K7" s="100">
        <v>1.2948890669906967</v>
      </c>
      <c r="L7" s="100" t="s">
        <v>1278</v>
      </c>
      <c r="M7" s="100" t="s">
        <v>1278</v>
      </c>
      <c r="N7" s="100" t="s">
        <v>1278</v>
      </c>
      <c r="O7" s="99"/>
      <c r="S7" s="887"/>
      <c r="T7" s="888"/>
      <c r="U7" s="888"/>
      <c r="V7" s="888"/>
      <c r="W7" s="889"/>
      <c r="X7" s="7"/>
    </row>
    <row r="8" spans="1:24" s="9" customFormat="1" ht="25.9" customHeight="1">
      <c r="A8" s="697" t="s">
        <v>2002</v>
      </c>
      <c r="B8" s="698" t="str">
        <f ca="1">Cotação!B$8</f>
        <v>Dez/2016</v>
      </c>
      <c r="C8" s="698" t="str">
        <f>Cotação!C$8</f>
        <v>Jan/2017</v>
      </c>
      <c r="D8" s="698" t="str">
        <f>Cotação!D$8</f>
        <v>Fev/2017</v>
      </c>
      <c r="E8" s="698" t="str">
        <f>Cotação!E$8</f>
        <v>Mar/2017</v>
      </c>
      <c r="F8" s="698" t="str">
        <f ca="1">Cotação!F$8</f>
        <v>Abr/2017</v>
      </c>
      <c r="G8" s="698" t="str">
        <f ca="1">Cotação!G$8</f>
        <v>Mai/2017</v>
      </c>
      <c r="H8" s="698" t="str">
        <f ca="1">Cotação!H$8</f>
        <v>Jun/2017</v>
      </c>
      <c r="I8" s="698" t="str">
        <f ca="1">Cotação!I$8</f>
        <v>Jul/2017</v>
      </c>
      <c r="J8" s="698" t="str">
        <f ca="1">Cotação!J$8</f>
        <v>Ago/2017</v>
      </c>
      <c r="K8" s="698" t="str">
        <f ca="1">Cotação!K$8</f>
        <v>Set/2017</v>
      </c>
      <c r="L8" s="698" t="str">
        <f ca="1">Cotação!L$8</f>
        <v>Out/2017</v>
      </c>
      <c r="M8" s="698" t="str">
        <f ca="1">Cotação!M$8</f>
        <v>Nov/2017</v>
      </c>
      <c r="N8" s="698" t="str">
        <f ca="1">Cotação!N$8</f>
        <v>Dez/2017</v>
      </c>
      <c r="O8" s="699" t="s">
        <v>1987</v>
      </c>
      <c r="S8" s="541" t="s">
        <v>196</v>
      </c>
      <c r="T8" s="186" t="s">
        <v>194</v>
      </c>
      <c r="U8" s="186" t="s">
        <v>198</v>
      </c>
      <c r="V8" s="186" t="s">
        <v>203</v>
      </c>
      <c r="W8" s="186" t="s">
        <v>201</v>
      </c>
      <c r="X8" s="7"/>
    </row>
    <row r="9" spans="1:24" s="102" customFormat="1" ht="9.6" customHeight="1">
      <c r="A9" s="700" t="str">
        <f>Cotação!$A$9</f>
        <v/>
      </c>
      <c r="B9" s="701">
        <f ca="1">Cotação!$B$7</f>
        <v>42732</v>
      </c>
      <c r="C9" s="701">
        <f ca="1">Cotação!$C$7</f>
        <v>42766</v>
      </c>
      <c r="D9" s="701">
        <f ca="1">Cotação!$D$7</f>
        <v>42790</v>
      </c>
      <c r="E9" s="701">
        <f ca="1">Cotação!$E$7</f>
        <v>42825</v>
      </c>
      <c r="F9" s="701">
        <f ca="1">Cotação!$F$7</f>
        <v>42855</v>
      </c>
      <c r="G9" s="701">
        <f ca="1">Cotação!$G$7</f>
        <v>42886</v>
      </c>
      <c r="H9" s="701">
        <f ca="1">Cotação!$H$7</f>
        <v>42916</v>
      </c>
      <c r="I9" s="701">
        <f ca="1">Cotação!$I$7</f>
        <v>42947</v>
      </c>
      <c r="J9" s="701" t="str">
        <f ca="1">Cotação!$J$7</f>
        <v/>
      </c>
      <c r="K9" s="701" t="str">
        <f ca="1">Cotação!$K$7</f>
        <v/>
      </c>
      <c r="L9" s="701" t="str">
        <f ca="1">Cotação!$L$7</f>
        <v/>
      </c>
      <c r="M9" s="701" t="str">
        <f ca="1">Cotação!$M$7</f>
        <v/>
      </c>
      <c r="N9" s="701" t="str">
        <f ca="1">Cotação!$N$7</f>
        <v/>
      </c>
      <c r="O9" s="702">
        <v>10</v>
      </c>
      <c r="S9" s="599"/>
      <c r="T9" s="185"/>
      <c r="U9" s="7"/>
      <c r="V9" s="7"/>
      <c r="W9" s="7"/>
      <c r="X9" s="7"/>
    </row>
    <row r="10" spans="1:24" ht="15" customHeight="1">
      <c r="A10" s="703" t="str">
        <f>Cotação!$A$10</f>
        <v/>
      </c>
      <c r="B10" s="85"/>
      <c r="C10" s="85" t="str">
        <f ca="1">IFERROR(IF(ISNA(Cotação!C10),  "",   (IF(AND(C$9&lt;&gt;"",$A10&lt;&gt;""),  Carteira!C10*Cotação!C10,""))),NA())</f>
        <v/>
      </c>
      <c r="D10" s="85" t="str">
        <f ca="1">IFERROR(IF(ISNA(Cotação!D10),  "",   (IF(AND(D$9&lt;&gt;"",$A10&lt;&gt;""),  Carteira!D10*Cotação!D10,""))),NA())</f>
        <v/>
      </c>
      <c r="E10" s="85" t="str">
        <f ca="1">IFERROR(IF(ISNA(Cotação!E10),  "",   (IF(AND(E$9&lt;&gt;"",$A10&lt;&gt;""),  Carteira!E9*Cotação!E10,""))),NA())</f>
        <v/>
      </c>
      <c r="F10" s="85" t="str">
        <f ca="1">IFERROR(IF(ISNA(Cotação!F10),  "",   (IF(AND(F$9&lt;&gt;"",$A10&lt;&gt;""),  Carteira!F9*Cotação!F10,""))),NA())</f>
        <v/>
      </c>
      <c r="G10" s="85" t="str">
        <f ca="1">IFERROR(IF(ISNA(Cotação!G10),  "",   (IF(AND(G$9&lt;&gt;"",$A10&lt;&gt;""),  Carteira!G9*Cotação!G10,""))),NA())</f>
        <v/>
      </c>
      <c r="H10" s="85" t="str">
        <f ca="1">IFERROR(IF(ISNA(Cotação!H10),  "",   (IF(AND(H$9&lt;&gt;"",$A10&lt;&gt;""),  Carteira!H9*Cotação!H10,""))),NA())</f>
        <v/>
      </c>
      <c r="I10" s="85" t="str">
        <f ca="1">IFERROR(IF(ISNA(Cotação!I10),  "",   (IF(AND(I$9&lt;&gt;"",$A10&lt;&gt;""),  Carteira!I9*Cotação!I10,""))),NA())</f>
        <v/>
      </c>
      <c r="J10" s="85" t="str">
        <f ca="1">IFERROR(IF(ISNA(Cotação!J10),  "",   (IF(AND(J$9&lt;&gt;"",$A10&lt;&gt;""),  Carteira!J9*Cotação!J10,""))),NA())</f>
        <v/>
      </c>
      <c r="K10" s="85" t="str">
        <f ca="1">IFERROR(IF(ISNA(Cotação!K10),  "",   (IF(AND(K$9&lt;&gt;"",$A10&lt;&gt;""),  Carteira!K9*Cotação!K10,""))),NA())</f>
        <v/>
      </c>
      <c r="L10" s="85" t="str">
        <f ca="1">IFERROR(IF(ISNA(Cotação!L10),  "",   (IF(AND(L$9&lt;&gt;"",$A10&lt;&gt;""),  Carteira!L9*Cotação!L10,""))),NA())</f>
        <v/>
      </c>
      <c r="M10" s="85" t="str">
        <f ca="1">IFERROR(IF(ISNA(Cotação!M10),  "",   (IF(AND(M$9&lt;&gt;"",$A10&lt;&gt;""),  Carteira!M9*Cotação!M10,""))),NA())</f>
        <v/>
      </c>
      <c r="N10" s="85" t="str">
        <f ca="1">IFERROR(IF(ISNA(Cotação!N10),  "",   (IF(AND(N$9&lt;&gt;"",$A10&lt;&gt;""),  Carteira!N9*Cotação!N10,""))),NA())</f>
        <v/>
      </c>
      <c r="O10" s="704">
        <v>0.88698050523412508</v>
      </c>
      <c r="P10" s="184"/>
      <c r="S10" s="175">
        <v>42669</v>
      </c>
      <c r="T10" s="7">
        <v>76800.467700000008</v>
      </c>
    </row>
    <row r="11" spans="1:24" ht="15" customHeight="1">
      <c r="A11" s="703" t="str">
        <f>Cotação!$A$11</f>
        <v/>
      </c>
      <c r="B11" s="85" t="str">
        <f ca="1">IFERROR(IF(ISNA(Cotação!B11),  "",   (IF(AND(B$9&lt;&gt;"",$A11&lt;&gt;""),  Carteira!B11*Cotação!B11,""))),NA())</f>
        <v/>
      </c>
      <c r="C11" s="85" t="str">
        <f ca="1">IFERROR(IF(ISNA(Cotação!C11),  "",   (IF(AND(C$9&lt;&gt;"",$A11&lt;&gt;""),  Carteira!C11*Cotação!C11,""))),NA())</f>
        <v/>
      </c>
      <c r="D11" s="85" t="str">
        <f ca="1">IFERROR(IF(ISNA(Cotação!D11),  "",   (IF(AND(D$9&lt;&gt;"",$A11&lt;&gt;""),  Carteira!D11*Cotação!D11,""))),NA())</f>
        <v/>
      </c>
      <c r="E11" s="85" t="str">
        <f ca="1">IFERROR(IF(ISNA(Cotação!E11),  "",   (IF(AND(E$9&lt;&gt;"",$A11&lt;&gt;""),  Carteira!E11*Cotação!E11,""))),NA())</f>
        <v/>
      </c>
      <c r="F11" s="85" t="str">
        <f ca="1">IFERROR(IF(ISNA(Cotação!F11),  "",   (IF(AND(F$9&lt;&gt;"",$A11&lt;&gt;""),  Carteira!F11*Cotação!F11,""))),NA())</f>
        <v/>
      </c>
      <c r="G11" s="85" t="str">
        <f ca="1">IFERROR(IF(ISNA(Cotação!G11),  "",   (IF(AND(G$9&lt;&gt;"",$A11&lt;&gt;""),  Carteira!G11*Cotação!G11,""))),NA())</f>
        <v/>
      </c>
      <c r="H11" s="85" t="str">
        <f ca="1">IFERROR(IF(ISNA(Cotação!H11),  "",   (IF(AND(H$9&lt;&gt;"",$A11&lt;&gt;""),  Carteira!H11*Cotação!H11,""))),NA())</f>
        <v/>
      </c>
      <c r="I11" s="85" t="str">
        <f ca="1">IFERROR(IF(ISNA(Cotação!I11),  "",   (IF(AND(I$9&lt;&gt;"",$A11&lt;&gt;""),  Carteira!I11*Cotação!I11,""))),NA())</f>
        <v/>
      </c>
      <c r="J11" s="85" t="str">
        <f ca="1">IFERROR(IF(ISNA(Cotação!J11),  "",   (IF(AND(J$9&lt;&gt;"",$A11&lt;&gt;""),  Carteira!J11*Cotação!J11,""))),NA())</f>
        <v/>
      </c>
      <c r="K11" s="85" t="str">
        <f ca="1">IFERROR(IF(ISNA(Cotação!K11),  "",   (IF(AND(K$9&lt;&gt;"",$A11&lt;&gt;""),  Carteira!K11*Cotação!K11,""))),NA())</f>
        <v/>
      </c>
      <c r="L11" s="85" t="str">
        <f ca="1">IFERROR(IF(ISNA(Cotação!L11),  "",   (IF(AND(L$9&lt;&gt;"",$A11&lt;&gt;""),  Carteira!L11*Cotação!L11,""))),NA())</f>
        <v/>
      </c>
      <c r="M11" s="85" t="str">
        <f ca="1">IFERROR(IF(ISNA(Cotação!M11),  "",   (IF(AND(M$9&lt;&gt;"",$A11&lt;&gt;""),  Carteira!M11*Cotação!M11,""))),NA())</f>
        <v/>
      </c>
      <c r="N11" s="85" t="str">
        <f ca="1">IFERROR(IF(ISNA(Cotação!N11),  "",   (IF(AND(N$9&lt;&gt;"",$A11&lt;&gt;""),  Carteira!N11*Cotação!N11,""))),NA())</f>
        <v/>
      </c>
      <c r="O11" s="704">
        <v>1.3675013194159424</v>
      </c>
      <c r="P11" s="184"/>
      <c r="Q11" s="143"/>
      <c r="S11" s="175">
        <v>42670</v>
      </c>
      <c r="T11" s="7">
        <v>76398.388999999996</v>
      </c>
    </row>
    <row r="12" spans="1:24" ht="15" customHeight="1">
      <c r="A12" s="703" t="str">
        <f>Cotação!$A$12</f>
        <v>Tesouro IPCA+ 2019 (NTNB Princ)</v>
      </c>
      <c r="B12" s="85">
        <f ca="1">IFERROR(IF(ISNA(Cotação!B12),  "",   (IF(AND(B$9&lt;&gt;"",$A12&lt;&gt;""),  Carteira!B12*Cotação!B12,""))),NA())</f>
        <v>4865.1057000000001</v>
      </c>
      <c r="C12" s="85">
        <f ca="1">IFERROR(IF(ISNA(Cotação!C12),  "",   (IF(AND(C$9&lt;&gt;"",$A12&lt;&gt;""),  Carteira!C12*Cotação!C12,""))),NA())</f>
        <v>4939.4582999999993</v>
      </c>
      <c r="D12" s="85">
        <f ca="1">IFERROR(IF(ISNA(Cotação!D12),  "",   (IF(AND(D$9&lt;&gt;"",$A12&lt;&gt;""),  Carteira!D12*Cotação!D12,""))),NA())</f>
        <v>5006.6666999999998</v>
      </c>
      <c r="E12" s="85">
        <f ca="1">IFERROR(IF(ISNA(Cotação!E12),  "",   (IF(AND(E$9&lt;&gt;"",$A12&lt;&gt;""),  Carteira!E12*Cotação!E12,""))),NA())</f>
        <v>5083.2305999999999</v>
      </c>
      <c r="F12" s="85">
        <f ca="1">IFERROR(IF(ISNA(Cotação!F12),  "",   (IF(AND(F$9&lt;&gt;"",$A12&lt;&gt;""),  Carteira!F12*Cotação!F12,""))),NA())</f>
        <v>5130.8207999999995</v>
      </c>
      <c r="G12" s="85">
        <f ca="1">IFERROR(IF(ISNA(Cotação!G12),  "",   (IF(AND(G$9&lt;&gt;"",$A12&lt;&gt;""),  Carteira!G12*Cotação!G12,""))),NA())</f>
        <v>5147.415</v>
      </c>
      <c r="H12" s="85">
        <f ca="1">IFERROR(IF(ISNA(Cotação!H12),  "",   (IF(AND(H$9&lt;&gt;"",$A12&lt;&gt;""),  Carteira!H12*Cotação!H12,""))),NA())</f>
        <v>5183.2682999999997</v>
      </c>
      <c r="I12" s="85">
        <f ca="1">IFERROR(IF(ISNA(Cotação!I12),  "",   (IF(AND(I$9&lt;&gt;"",$A12&lt;&gt;""),  Carteira!I12*Cotação!I12,""))),NA())</f>
        <v>5314.1507999999994</v>
      </c>
      <c r="J12" s="85" t="str">
        <f ca="1">IFERROR(IF(ISNA(Cotação!J12),  "",   (IF(AND(J$9&lt;&gt;"",$A12&lt;&gt;""),  Carteira!J12*Cotação!J12,""))),NA())</f>
        <v/>
      </c>
      <c r="K12" s="85" t="str">
        <f ca="1">IFERROR(IF(ISNA(Cotação!K12),  "",   (IF(AND(K$9&lt;&gt;"",$A12&lt;&gt;""),  Carteira!K12*Cotação!K12,""))),NA())</f>
        <v/>
      </c>
      <c r="L12" s="85" t="str">
        <f ca="1">IFERROR(IF(ISNA(Cotação!L12),  "",   (IF(AND(L$9&lt;&gt;"",$A12&lt;&gt;""),  Carteira!L12*Cotação!L12,""))),NA())</f>
        <v/>
      </c>
      <c r="M12" s="85" t="str">
        <f ca="1">IFERROR(IF(ISNA(Cotação!M12),  "",   (IF(AND(M$9&lt;&gt;"",$A12&lt;&gt;""),  Carteira!M12*Cotação!M12,""))),NA())</f>
        <v/>
      </c>
      <c r="N12" s="85" t="str">
        <f ca="1">IFERROR(IF(ISNA(Cotação!N12),  "",   (IF(AND(N$9&lt;&gt;"",$A12&lt;&gt;""),  Carteira!N12*Cotação!N12,""))),NA())</f>
        <v/>
      </c>
      <c r="O12" s="704">
        <v>2.0039529313210735</v>
      </c>
      <c r="R12" s="143"/>
      <c r="S12" s="599">
        <v>42677</v>
      </c>
      <c r="T12" s="182">
        <v>76097.061400000006</v>
      </c>
      <c r="U12" s="183"/>
      <c r="V12" s="184"/>
      <c r="W12" s="111"/>
    </row>
    <row r="13" spans="1:24" ht="15" customHeight="1">
      <c r="A13" s="703" t="str">
        <f>Cotação!$A$13</f>
        <v>Tesouro IPCA+ 2024 (NTNB Princ)</v>
      </c>
      <c r="B13" s="85">
        <f ca="1">IFERROR(IF(ISNA(Cotação!B13),  "",   (IF(AND(B$9&lt;&gt;"",$A13&lt;&gt;""),  Carteira!B13*Cotação!B13,""))),NA())</f>
        <v>0</v>
      </c>
      <c r="C13" s="85">
        <f ca="1">IFERROR(IF(ISNA(Cotação!C13),  "",   (IF(AND(C$9&lt;&gt;"",$A13&lt;&gt;""),  Carteira!C13*Cotação!C13,""))),NA())</f>
        <v>0</v>
      </c>
      <c r="D13" s="85">
        <f ca="1">IFERROR(IF(ISNA(Cotação!D13),  "",   (IF(AND(D$9&lt;&gt;"",$A13&lt;&gt;""),  Carteira!D13*Cotação!D13,""))),NA())</f>
        <v>0</v>
      </c>
      <c r="E13" s="85">
        <f ca="1">IFERROR(IF(ISNA(Cotação!E13),  "",   (IF(AND(E$9&lt;&gt;"",$A13&lt;&gt;""),  Carteira!E13*Cotação!E13,""))),NA())</f>
        <v>0</v>
      </c>
      <c r="F13" s="85">
        <f ca="1">IFERROR(IF(ISNA(Cotação!F13),  "",   (IF(AND(F$9&lt;&gt;"",$A13&lt;&gt;""),  Carteira!F13*Cotação!F13,""))),NA())</f>
        <v>0</v>
      </c>
      <c r="G13" s="85">
        <f ca="1">IFERROR(IF(ISNA(Cotação!G13),  "",   (IF(AND(G$9&lt;&gt;"",$A13&lt;&gt;""),  Carteira!G13*Cotação!G13,""))),NA())</f>
        <v>2025.38</v>
      </c>
      <c r="H13" s="85">
        <f ca="1">IFERROR(IF(ISNA(Cotação!H13),  "",   (IF(AND(H$9&lt;&gt;"",$A13&lt;&gt;""),  Carteira!H13*Cotação!H13,""))),NA())</f>
        <v>2029.42</v>
      </c>
      <c r="I13" s="85">
        <f ca="1">IFERROR(IF(ISNA(Cotação!I13),  "",   (IF(AND(I$9&lt;&gt;"",$A13&lt;&gt;""),  Carteira!I13*Cotação!I13,""))),NA())</f>
        <v>2110.3200000000002</v>
      </c>
      <c r="J13" s="85" t="str">
        <f ca="1">IFERROR(IF(ISNA(Cotação!J13),  "",   (IF(AND(J$9&lt;&gt;"",$A13&lt;&gt;""),  Carteira!J13*Cotação!J13,""))),NA())</f>
        <v/>
      </c>
      <c r="K13" s="85" t="str">
        <f ca="1">IFERROR(IF(ISNA(Cotação!K13),  "",   (IF(AND(K$9&lt;&gt;"",$A13&lt;&gt;""),  Carteira!K13*Cotação!K13,""))),NA())</f>
        <v/>
      </c>
      <c r="L13" s="85" t="str">
        <f ca="1">IFERROR(IF(ISNA(Cotação!L13),  "",   (IF(AND(L$9&lt;&gt;"",$A13&lt;&gt;""),  Carteira!L13*Cotação!L13,""))),NA())</f>
        <v/>
      </c>
      <c r="M13" s="85" t="str">
        <f ca="1">IFERROR(IF(ISNA(Cotação!M13),  "",   (IF(AND(M$9&lt;&gt;"",$A13&lt;&gt;""),  Carteira!M13*Cotação!M13,""))),NA())</f>
        <v/>
      </c>
      <c r="N13" s="85" t="str">
        <f ca="1">IFERROR(IF(ISNA(Cotação!N13),  "",   (IF(AND(N$9&lt;&gt;"",$A13&lt;&gt;""),  Carteira!N13*Cotação!N13,""))),NA())</f>
        <v/>
      </c>
      <c r="O13" s="704">
        <v>2.4690342638132856</v>
      </c>
      <c r="S13" s="599">
        <v>42678</v>
      </c>
      <c r="T13" s="182">
        <v>76097.061400000006</v>
      </c>
      <c r="U13" s="183"/>
      <c r="V13" s="184"/>
      <c r="W13" s="111"/>
    </row>
    <row r="14" spans="1:24" ht="15" customHeight="1">
      <c r="A14" s="703" t="str">
        <f>Cotação!$A$14</f>
        <v>Tesouro IPCA+ 2035 (NTNB Princ)</v>
      </c>
      <c r="B14" s="85">
        <f ca="1">IFERROR(IF(ISNA(Cotação!B14),  "",   (IF(AND(B$9&lt;&gt;"",$A14&lt;&gt;""),  Carteira!B14*Cotação!B14,""))),NA())</f>
        <v>25613.992400000003</v>
      </c>
      <c r="C14" s="85">
        <f ca="1">IFERROR(IF(ISNA(Cotação!C14),  "",   (IF(AND(C$9&lt;&gt;"",$A14&lt;&gt;""),  Carteira!C14*Cotação!C14,""))),NA())</f>
        <v>29315.388800000001</v>
      </c>
      <c r="D14" s="85">
        <f ca="1">IFERROR(IF(ISNA(Cotação!D14),  "",   (IF(AND(D$9&lt;&gt;"",$A14&lt;&gt;""),  Carteira!D14*Cotação!D14,""))),NA())</f>
        <v>34152.060600000004</v>
      </c>
      <c r="E14" s="85">
        <f ca="1">IFERROR(IF(ISNA(Cotação!E14),  "",   (IF(AND(E$9&lt;&gt;"",$A14&lt;&gt;""),  Carteira!E14*Cotação!E14,""))),NA())</f>
        <v>34047.732599999996</v>
      </c>
      <c r="F14" s="85">
        <f ca="1">IFERROR(IF(ISNA(Cotação!F14),  "",   (IF(AND(F$9&lt;&gt;"",$A14&lt;&gt;""),  Carteira!F14*Cotação!F14,""))),NA())</f>
        <v>34117.24</v>
      </c>
      <c r="G14" s="85">
        <f ca="1">IFERROR(IF(ISNA(Cotação!G14),  "",   (IF(AND(G$9&lt;&gt;"",$A14&lt;&gt;""),  Carteira!G14*Cotação!G14,""))),NA())</f>
        <v>35053.250400000004</v>
      </c>
      <c r="H14" s="85">
        <f ca="1">IFERROR(IF(ISNA(Cotação!H14),  "",   (IF(AND(H$9&lt;&gt;"",$A14&lt;&gt;""),  Carteira!H14*Cotação!H14,""))),NA())</f>
        <v>34722.074200000003</v>
      </c>
      <c r="I14" s="85">
        <f ca="1">IFERROR(IF(ISNA(Cotação!I14),  "",   (IF(AND(I$9&lt;&gt;"",$A14&lt;&gt;""),  Carteira!I14*Cotação!I14,""))),NA())</f>
        <v>36350.692799999997</v>
      </c>
      <c r="J14" s="85" t="str">
        <f ca="1">IFERROR(IF(ISNA(Cotação!J14),  "",   (IF(AND(J$9&lt;&gt;"",$A14&lt;&gt;""),  Carteira!J14*Cotação!J14,""))),NA())</f>
        <v/>
      </c>
      <c r="K14" s="85" t="str">
        <f ca="1">IFERROR(IF(ISNA(Cotação!K14),  "",   (IF(AND(K$9&lt;&gt;"",$A14&lt;&gt;""),  Carteira!K14*Cotação!K14,""))),NA())</f>
        <v/>
      </c>
      <c r="L14" s="85" t="str">
        <f ca="1">IFERROR(IF(ISNA(Cotação!L14),  "",   (IF(AND(L$9&lt;&gt;"",$A14&lt;&gt;""),  Carteira!L14*Cotação!L14,""))),NA())</f>
        <v/>
      </c>
      <c r="M14" s="85" t="str">
        <f ca="1">IFERROR(IF(ISNA(Cotação!M14),  "",   (IF(AND(M$9&lt;&gt;"",$A14&lt;&gt;""),  Carteira!M14*Cotação!M14,""))),NA())</f>
        <v/>
      </c>
      <c r="N14" s="85" t="str">
        <f ca="1">IFERROR(IF(ISNA(Cotação!N14),  "",   (IF(AND(N$9&lt;&gt;"",$A14&lt;&gt;""),  Carteira!N14*Cotação!N14,""))),NA())</f>
        <v/>
      </c>
      <c r="O14" s="704">
        <v>2.8361715842222246</v>
      </c>
      <c r="S14" s="599">
        <v>42682</v>
      </c>
      <c r="T14" s="182">
        <v>76528.934599999993</v>
      </c>
      <c r="U14" s="183"/>
      <c r="V14" s="184"/>
      <c r="W14" s="111"/>
    </row>
    <row r="15" spans="1:24" ht="15" customHeight="1">
      <c r="A15" s="703" t="str">
        <f>Cotação!$A$15</f>
        <v>Tesouro IPCA+ 2045 (NTNB Princ)</v>
      </c>
      <c r="B15" s="85">
        <f ca="1">IFERROR(IF(ISNA(Cotação!B15),  "",   (IF(AND(B$9&lt;&gt;"",$A15&lt;&gt;""),  Carteira!B15*Cotação!B15,""))),NA())</f>
        <v>0</v>
      </c>
      <c r="C15" s="85">
        <f ca="1">IFERROR(IF(ISNA(Cotação!C15),  "",   (IF(AND(C$9&lt;&gt;"",$A15&lt;&gt;""),  Carteira!C15*Cotação!C15,""))),NA())</f>
        <v>0</v>
      </c>
      <c r="D15" s="85">
        <f ca="1">IFERROR(IF(ISNA(Cotação!D15),  "",   (IF(AND(D$9&lt;&gt;"",$A15&lt;&gt;""),  Carteira!D15*Cotação!D15,""))),NA())</f>
        <v>0</v>
      </c>
      <c r="E15" s="85">
        <f ca="1">IFERROR(IF(ISNA(Cotação!E15),  "",   (IF(AND(E$9&lt;&gt;"",$A15&lt;&gt;""),  Carteira!E15*Cotação!E15,""))),NA())</f>
        <v>1403.96</v>
      </c>
      <c r="F15" s="85">
        <f ca="1">IFERROR(IF(ISNA(Cotação!F15),  "",   (IF(AND(F$9&lt;&gt;"",$A15&lt;&gt;""),  Carteira!F15*Cotação!F15,""))),NA())</f>
        <v>1331.9</v>
      </c>
      <c r="G15" s="85">
        <f ca="1">IFERROR(IF(ISNA(Cotação!G15),  "",   (IF(AND(G$9&lt;&gt;"",$A15&lt;&gt;""),  Carteira!G15*Cotação!G15,""))),NA())</f>
        <v>1314.3</v>
      </c>
      <c r="H15" s="85">
        <f ca="1">IFERROR(IF(ISNA(Cotação!H15),  "",   (IF(AND(H$9&lt;&gt;"",$A15&lt;&gt;""),  Carteira!H15*Cotação!H15,""))),NA())</f>
        <v>1292.08</v>
      </c>
      <c r="I15" s="85">
        <f ca="1">IFERROR(IF(ISNA(Cotação!I15),  "",   (IF(AND(I$9&lt;&gt;"",$A15&lt;&gt;""),  Carteira!I15*Cotação!I15,""))),NA())</f>
        <v>1385.02</v>
      </c>
      <c r="J15" s="85" t="str">
        <f ca="1">IFERROR(IF(ISNA(Cotação!J15),  "",   (IF(AND(J$9&lt;&gt;"",$A15&lt;&gt;""),  Carteira!J15*Cotação!J15,""))),NA())</f>
        <v/>
      </c>
      <c r="K15" s="85" t="str">
        <f ca="1">IFERROR(IF(ISNA(Cotação!K15),  "",   (IF(AND(K$9&lt;&gt;"",$A15&lt;&gt;""),  Carteira!K15*Cotação!K15,""))),NA())</f>
        <v/>
      </c>
      <c r="L15" s="85" t="str">
        <f ca="1">IFERROR(IF(ISNA(Cotação!L15),  "",   (IF(AND(L$9&lt;&gt;"",$A15&lt;&gt;""),  Carteira!L15*Cotação!L15,""))),NA())</f>
        <v/>
      </c>
      <c r="M15" s="85" t="str">
        <f ca="1">IFERROR(IF(ISNA(Cotação!M15),  "",   (IF(AND(M$9&lt;&gt;"",$A15&lt;&gt;""),  Carteira!M15*Cotação!M15,""))),NA())</f>
        <v/>
      </c>
      <c r="N15" s="85" t="str">
        <f ca="1">IFERROR(IF(ISNA(Cotação!N15),  "",   (IF(AND(N$9&lt;&gt;"",$A15&lt;&gt;""),  Carteira!N15*Cotação!N15,""))),NA())</f>
        <v/>
      </c>
      <c r="O15" s="704">
        <v>0.84845101869941431</v>
      </c>
      <c r="S15" s="599">
        <v>42684</v>
      </c>
      <c r="T15" s="182">
        <v>76159.382400000002</v>
      </c>
      <c r="U15" s="183"/>
      <c r="V15" s="184"/>
      <c r="W15" s="111"/>
    </row>
    <row r="16" spans="1:24" ht="15" customHeight="1">
      <c r="A16" s="703" t="str">
        <f>Cotação!$A$16</f>
        <v/>
      </c>
      <c r="B16" s="85" t="str">
        <f ca="1">IFERROR(IF(ISNA(Cotação!B16),  "",   (IF(AND(B$9&lt;&gt;"",$A16&lt;&gt;""),  Carteira!B16*Cotação!B16,""))),NA())</f>
        <v/>
      </c>
      <c r="C16" s="85" t="str">
        <f ca="1">IFERROR(IF(ISNA(Cotação!C16),  "",   (IF(AND(C$9&lt;&gt;"",$A16&lt;&gt;""),  Carteira!C16*Cotação!C16,""))),NA())</f>
        <v/>
      </c>
      <c r="D16" s="85" t="str">
        <f ca="1">IFERROR(IF(ISNA(Cotação!D16),  "",   (IF(AND(D$9&lt;&gt;"",$A16&lt;&gt;""),  Carteira!D16*Cotação!D16,""))),NA())</f>
        <v/>
      </c>
      <c r="E16" s="85" t="str">
        <f ca="1">IFERROR(IF(ISNA(Cotação!E16),  "",   (IF(AND(E$9&lt;&gt;"",$A16&lt;&gt;""),  Carteira!E16*Cotação!E16,""))),NA())</f>
        <v/>
      </c>
      <c r="F16" s="85" t="str">
        <f ca="1">IFERROR(IF(ISNA(Cotação!F16),  "",   (IF(AND(F$9&lt;&gt;"",$A16&lt;&gt;""),  Carteira!F16*Cotação!F16,""))),NA())</f>
        <v/>
      </c>
      <c r="G16" s="85" t="str">
        <f ca="1">IFERROR(IF(ISNA(Cotação!G16),  "",   (IF(AND(G$9&lt;&gt;"",$A16&lt;&gt;""),  Carteira!G16*Cotação!G16,""))),NA())</f>
        <v/>
      </c>
      <c r="H16" s="85" t="str">
        <f ca="1">IFERROR(IF(ISNA(Cotação!H16),  "",   (IF(AND(H$9&lt;&gt;"",$A16&lt;&gt;""),  Carteira!H16*Cotação!H16,""))),NA())</f>
        <v/>
      </c>
      <c r="I16" s="85" t="str">
        <f ca="1">IFERROR(IF(ISNA(Cotação!I16),  "",   (IF(AND(I$9&lt;&gt;"",$A16&lt;&gt;""),  Carteira!I16*Cotação!I16,""))),NA())</f>
        <v/>
      </c>
      <c r="J16" s="85" t="str">
        <f ca="1">IFERROR(IF(ISNA(Cotação!J16),  "",   (IF(AND(J$9&lt;&gt;"",$A16&lt;&gt;""),  Carteira!J16*Cotação!J16,""))),NA())</f>
        <v/>
      </c>
      <c r="K16" s="85" t="str">
        <f ca="1">IFERROR(IF(ISNA(Cotação!K16),  "",   (IF(AND(K$9&lt;&gt;"",$A16&lt;&gt;""),  Carteira!K16*Cotação!K16,""))),NA())</f>
        <v/>
      </c>
      <c r="L16" s="85" t="str">
        <f ca="1">IFERROR(IF(ISNA(Cotação!L16),  "",   (IF(AND(L$9&lt;&gt;"",$A16&lt;&gt;""),  Carteira!L16*Cotação!L16,""))),NA())</f>
        <v/>
      </c>
      <c r="M16" s="85" t="str">
        <f ca="1">IFERROR(IF(ISNA(Cotação!M16),  "",   (IF(AND(M$9&lt;&gt;"",$A16&lt;&gt;""),  Carteira!M16*Cotação!M16,""))),NA())</f>
        <v/>
      </c>
      <c r="N16" s="85" t="str">
        <f ca="1">IFERROR(IF(ISNA(Cotação!N16),  "",   (IF(AND(N$9&lt;&gt;"",$A16&lt;&gt;""),  Carteira!N16*Cotação!N16,""))),NA())</f>
        <v/>
      </c>
      <c r="O16" s="704">
        <v>2.5478895658378464</v>
      </c>
      <c r="S16" s="599">
        <v>42685</v>
      </c>
      <c r="T16" s="182">
        <v>74541.729499999987</v>
      </c>
      <c r="U16" s="183"/>
      <c r="V16" s="184"/>
      <c r="W16" s="111"/>
      <c r="X16" s="183"/>
    </row>
    <row r="17" spans="1:24" ht="15" customHeight="1">
      <c r="A17" s="703" t="str">
        <f>Cotação!$A$17</f>
        <v/>
      </c>
      <c r="B17" s="85" t="str">
        <f ca="1">IFERROR(IF(ISNA(Cotação!B17),  "",   (IF(AND(B$9&lt;&gt;"",$A17&lt;&gt;""),  Carteira!B17*Cotação!B17,""))),NA())</f>
        <v/>
      </c>
      <c r="C17" s="85" t="str">
        <f ca="1">IFERROR(IF(ISNA(Cotação!C17),  "",   (IF(AND(C$9&lt;&gt;"",$A17&lt;&gt;""),  Carteira!C17*Cotação!C17,""))),NA())</f>
        <v/>
      </c>
      <c r="D17" s="85" t="str">
        <f ca="1">IFERROR(IF(ISNA(Cotação!D17),  "",   (IF(AND(D$9&lt;&gt;"",$A17&lt;&gt;""),  Carteira!D17*Cotação!D17,""))),NA())</f>
        <v/>
      </c>
      <c r="E17" s="85" t="str">
        <f ca="1">IFERROR(IF(ISNA(Cotação!E17),  "",   (IF(AND(E$9&lt;&gt;"",$A17&lt;&gt;""),  Carteira!E17*Cotação!E17,""))),NA())</f>
        <v/>
      </c>
      <c r="F17" s="85" t="str">
        <f ca="1">IFERROR(IF(ISNA(Cotação!F17),  "",   (IF(AND(F$9&lt;&gt;"",$A17&lt;&gt;""),  Carteira!F17*Cotação!F17,""))),NA())</f>
        <v/>
      </c>
      <c r="G17" s="85" t="str">
        <f ca="1">IFERROR(IF(ISNA(Cotação!G17),  "",   (IF(AND(G$9&lt;&gt;"",$A17&lt;&gt;""),  Carteira!G17*Cotação!G17,""))),NA())</f>
        <v/>
      </c>
      <c r="H17" s="85" t="str">
        <f ca="1">IFERROR(IF(ISNA(Cotação!H17),  "",   (IF(AND(H$9&lt;&gt;"",$A17&lt;&gt;""),  Carteira!H17*Cotação!H17,""))),NA())</f>
        <v/>
      </c>
      <c r="I17" s="85" t="str">
        <f ca="1">IFERROR(IF(ISNA(Cotação!I17),  "",   (IF(AND(I$9&lt;&gt;"",$A17&lt;&gt;""),  Carteira!I17*Cotação!I17,""))),NA())</f>
        <v/>
      </c>
      <c r="J17" s="85" t="str">
        <f ca="1">IFERROR(IF(ISNA(Cotação!J17),  "",   (IF(AND(J$9&lt;&gt;"",$A17&lt;&gt;""),  Carteira!J17*Cotação!J17,""))),NA())</f>
        <v/>
      </c>
      <c r="K17" s="85" t="str">
        <f ca="1">IFERROR(IF(ISNA(Cotação!K17),  "",   (IF(AND(K$9&lt;&gt;"",$A17&lt;&gt;""),  Carteira!K17*Cotação!K17,""))),NA())</f>
        <v/>
      </c>
      <c r="L17" s="85" t="str">
        <f ca="1">IFERROR(IF(ISNA(Cotação!L17),  "",   (IF(AND(L$9&lt;&gt;"",$A17&lt;&gt;""),  Carteira!L17*Cotação!L17,""))),NA())</f>
        <v/>
      </c>
      <c r="M17" s="85" t="str">
        <f ca="1">IFERROR(IF(ISNA(Cotação!M17),  "",   (IF(AND(M$9&lt;&gt;"",$A17&lt;&gt;""),  Carteira!M17*Cotação!M17,""))),NA())</f>
        <v/>
      </c>
      <c r="N17" s="85" t="str">
        <f ca="1">IFERROR(IF(ISNA(Cotação!N17),  "",   (IF(AND(N$9&lt;&gt;"",$A17&lt;&gt;""),  Carteira!N17*Cotação!N17,""))),NA())</f>
        <v/>
      </c>
      <c r="O17" s="704" t="s">
        <v>1278</v>
      </c>
      <c r="S17" s="599">
        <v>42690</v>
      </c>
      <c r="T17" s="182">
        <v>74141.358999999997</v>
      </c>
      <c r="U17" s="183"/>
      <c r="V17" s="184"/>
      <c r="W17" s="111"/>
      <c r="X17" s="183"/>
    </row>
    <row r="18" spans="1:24" ht="15" customHeight="1">
      <c r="A18" s="703" t="str">
        <f>Cotação!$A$18</f>
        <v/>
      </c>
      <c r="B18" s="85" t="str">
        <f ca="1">IFERROR(IF(ISNA(Cotação!B18),  "",   (IF(AND(B$9&lt;&gt;"",$A18&lt;&gt;""),  Carteira!B18*Cotação!B18,""))),NA())</f>
        <v/>
      </c>
      <c r="C18" s="85" t="str">
        <f ca="1">IFERROR(IF(ISNA(Cotação!C18),  "",   (IF(AND(C$9&lt;&gt;"",$A18&lt;&gt;""),  Carteira!C18*Cotação!C18,""))),NA())</f>
        <v/>
      </c>
      <c r="D18" s="85" t="str">
        <f ca="1">IFERROR(IF(ISNA(Cotação!D18),  "",   (IF(AND(D$9&lt;&gt;"",$A18&lt;&gt;""),  Carteira!D18*Cotação!D18,""))),NA())</f>
        <v/>
      </c>
      <c r="E18" s="85" t="str">
        <f ca="1">IFERROR(IF(ISNA(Cotação!E18),  "",   (IF(AND(E$9&lt;&gt;"",$A18&lt;&gt;""),  Carteira!E18*Cotação!E18,""))),NA())</f>
        <v/>
      </c>
      <c r="F18" s="85" t="str">
        <f ca="1">IFERROR(IF(ISNA(Cotação!F18),  "",   (IF(AND(F$9&lt;&gt;"",$A18&lt;&gt;""),  Carteira!F18*Cotação!F18,""))),NA())</f>
        <v/>
      </c>
      <c r="G18" s="85" t="str">
        <f ca="1">IFERROR(IF(ISNA(Cotação!G18),  "",   (IF(AND(G$9&lt;&gt;"",$A18&lt;&gt;""),  Carteira!G18*Cotação!G18,""))),NA())</f>
        <v/>
      </c>
      <c r="H18" s="85" t="str">
        <f ca="1">IFERROR(IF(ISNA(Cotação!H18),  "",   (IF(AND(H$9&lt;&gt;"",$A18&lt;&gt;""),  Carteira!H18*Cotação!H18,""))),NA())</f>
        <v/>
      </c>
      <c r="I18" s="85" t="str">
        <f ca="1">IFERROR(IF(ISNA(Cotação!I18),  "",   (IF(AND(I$9&lt;&gt;"",$A18&lt;&gt;""),  Carteira!I18*Cotação!I18,""))),NA())</f>
        <v/>
      </c>
      <c r="J18" s="85" t="str">
        <f ca="1">IFERROR(IF(ISNA(Cotação!J18),  "",   (IF(AND(J$9&lt;&gt;"",$A18&lt;&gt;""),  Carteira!J18*Cotação!J18,""))),NA())</f>
        <v/>
      </c>
      <c r="K18" s="85" t="str">
        <f ca="1">IFERROR(IF(ISNA(Cotação!K18),  "",   (IF(AND(K$9&lt;&gt;"",$A18&lt;&gt;""),  Carteira!K18*Cotação!K18,""))),NA())</f>
        <v/>
      </c>
      <c r="L18" s="85" t="str">
        <f ca="1">IFERROR(IF(ISNA(Cotação!L18),  "",   (IF(AND(L$9&lt;&gt;"",$A18&lt;&gt;""),  Carteira!L18*Cotação!L18,""))),NA())</f>
        <v/>
      </c>
      <c r="M18" s="85" t="str">
        <f ca="1">IFERROR(IF(ISNA(Cotação!M18),  "",   (IF(AND(M$9&lt;&gt;"",$A18&lt;&gt;""),  Carteira!M18*Cotação!M18,""))),NA())</f>
        <v/>
      </c>
      <c r="N18" s="85" t="str">
        <f ca="1">IFERROR(IF(ISNA(Cotação!N18),  "",   (IF(AND(N$9&lt;&gt;"",$A18&lt;&gt;""),  Carteira!N18*Cotação!N18,""))),NA())</f>
        <v/>
      </c>
      <c r="O18" s="704">
        <v>0.66978052935666721</v>
      </c>
      <c r="S18" s="599">
        <v>42691</v>
      </c>
      <c r="T18" s="182">
        <v>74650.671600000001</v>
      </c>
      <c r="U18" s="183"/>
      <c r="V18" s="184"/>
      <c r="W18" s="111"/>
      <c r="X18" s="183"/>
    </row>
    <row r="19" spans="1:24" ht="15" customHeight="1">
      <c r="A19" s="703" t="str">
        <f>Cotação!$A$19</f>
        <v/>
      </c>
      <c r="B19" s="85" t="str">
        <f ca="1">IFERROR(IF(ISNA(Cotação!B19),  "",   (IF(AND(B$9&lt;&gt;"",$A19&lt;&gt;""),  Carteira!B19*Cotação!B19,""))),NA())</f>
        <v/>
      </c>
      <c r="C19" s="85" t="str">
        <f ca="1">IFERROR(IF(ISNA(Cotação!C19),  "",   (IF(AND(C$9&lt;&gt;"",$A19&lt;&gt;""),  Carteira!C19*Cotação!C19,""))),NA())</f>
        <v/>
      </c>
      <c r="D19" s="85" t="str">
        <f ca="1">IFERROR(IF(ISNA(Cotação!D19),  "",   (IF(AND(D$9&lt;&gt;"",$A19&lt;&gt;""),  Carteira!D19*Cotação!D19,""))),NA())</f>
        <v/>
      </c>
      <c r="E19" s="85" t="str">
        <f ca="1">IFERROR(IF(ISNA(Cotação!E19),  "",   (IF(AND(E$9&lt;&gt;"",$A19&lt;&gt;""),  Carteira!E19*Cotação!E19,""))),NA())</f>
        <v/>
      </c>
      <c r="F19" s="85" t="str">
        <f ca="1">IFERROR(IF(ISNA(Cotação!F19),  "",   (IF(AND(F$9&lt;&gt;"",$A19&lt;&gt;""),  Carteira!F19*Cotação!F19,""))),NA())</f>
        <v/>
      </c>
      <c r="G19" s="85" t="str">
        <f ca="1">IFERROR(IF(ISNA(Cotação!G19),  "",   (IF(AND(G$9&lt;&gt;"",$A19&lt;&gt;""),  Carteira!G19*Cotação!G19,""))),NA())</f>
        <v/>
      </c>
      <c r="H19" s="85" t="str">
        <f ca="1">IFERROR(IF(ISNA(Cotação!H19),  "",   (IF(AND(H$9&lt;&gt;"",$A19&lt;&gt;""),  Carteira!H19*Cotação!H19,""))),NA())</f>
        <v/>
      </c>
      <c r="I19" s="85" t="str">
        <f ca="1">IFERROR(IF(ISNA(Cotação!I19),  "",   (IF(AND(I$9&lt;&gt;"",$A19&lt;&gt;""),  Carteira!I19*Cotação!I19,""))),NA())</f>
        <v/>
      </c>
      <c r="J19" s="85" t="str">
        <f ca="1">IFERROR(IF(ISNA(Cotação!J19),  "",   (IF(AND(J$9&lt;&gt;"",$A19&lt;&gt;""),  Carteira!J19*Cotação!J19,""))),NA())</f>
        <v/>
      </c>
      <c r="K19" s="85" t="str">
        <f ca="1">IFERROR(IF(ISNA(Cotação!K19),  "",   (IF(AND(K$9&lt;&gt;"",$A19&lt;&gt;""),  Carteira!K19*Cotação!K19,""))),NA())</f>
        <v/>
      </c>
      <c r="L19" s="85" t="str">
        <f ca="1">IFERROR(IF(ISNA(Cotação!L19),  "",   (IF(AND(L$9&lt;&gt;"",$A19&lt;&gt;""),  Carteira!L19*Cotação!L19,""))),NA())</f>
        <v/>
      </c>
      <c r="M19" s="85" t="str">
        <f ca="1">IFERROR(IF(ISNA(Cotação!M19),  "",   (IF(AND(M$9&lt;&gt;"",$A19&lt;&gt;""),  Carteira!M19*Cotação!M19,""))),NA())</f>
        <v/>
      </c>
      <c r="N19" s="85" t="str">
        <f ca="1">IFERROR(IF(ISNA(Cotação!N19),  "",   (IF(AND(N$9&lt;&gt;"",$A19&lt;&gt;""),  Carteira!N19*Cotação!N19,""))),NA())</f>
        <v/>
      </c>
      <c r="O19" s="704" t="s">
        <v>1278</v>
      </c>
      <c r="S19" s="599">
        <v>42692</v>
      </c>
      <c r="T19" s="182">
        <v>74810.145300000004</v>
      </c>
      <c r="U19" s="183"/>
      <c r="V19" s="184"/>
      <c r="W19" s="111"/>
      <c r="X19" s="183"/>
    </row>
    <row r="20" spans="1:24" ht="15" customHeight="1">
      <c r="A20" s="703" t="str">
        <f>Cotação!$A$20</f>
        <v>Tesouro IPCA+ com Juros Semestrais 2035 (NTNB)</v>
      </c>
      <c r="B20" s="85">
        <f ca="1">IFERROR(IF(ISNA(Cotação!B20),  "",   (IF(AND(B$9&lt;&gt;"",$A20&lt;&gt;""),  Carteira!B20*Cotação!B20,""))),NA())</f>
        <v>3590.7959999999998</v>
      </c>
      <c r="C20" s="85">
        <f ca="1">IFERROR(IF(ISNA(Cotação!C20),  "",   (IF(AND(C$9&lt;&gt;"",$A20&lt;&gt;""),  Carteira!C20*Cotação!C20,""))),NA())</f>
        <v>3736.1879999999996</v>
      </c>
      <c r="D20" s="85">
        <f ca="1">IFERROR(IF(ISNA(Cotação!D20),  "",   (IF(AND(D$9&lt;&gt;"",$A20&lt;&gt;""),  Carteira!D20*Cotação!D20,""))),NA())</f>
        <v>3933.3959999999997</v>
      </c>
      <c r="E20" s="85">
        <f ca="1">IFERROR(IF(ISNA(Cotação!E20),  "",   (IF(AND(E$9&lt;&gt;"",$A20&lt;&gt;""),  Carteira!E20*Cotação!E20,""))),NA())</f>
        <v>3953.5320000000002</v>
      </c>
      <c r="F20" s="85">
        <f ca="1">IFERROR(IF(ISNA(Cotação!F20),  "",   (IF(AND(F$9&lt;&gt;"",$A20&lt;&gt;""),  Carteira!F20*Cotação!F20,""))),NA())</f>
        <v>3896.076</v>
      </c>
      <c r="G20" s="85">
        <f ca="1">IFERROR(IF(ISNA(Cotação!G20),  "",   (IF(AND(G$9&lt;&gt;"",$A20&lt;&gt;""),  Carteira!G20*Cotação!G20,""))),NA())</f>
        <v>3770.6639999999998</v>
      </c>
      <c r="H20" s="85">
        <f ca="1">IFERROR(IF(ISNA(Cotação!H20),  "",   (IF(AND(H$9&lt;&gt;"",$A20&lt;&gt;""),  Carteira!H20*Cotação!H20,""))),NA())</f>
        <v>3761.58</v>
      </c>
      <c r="I20" s="85">
        <f ca="1">IFERROR(IF(ISNA(Cotação!I20),  "",   (IF(AND(I$9&lt;&gt;"",$A20&lt;&gt;""),  Carteira!I20*Cotação!I20,""))),NA())</f>
        <v>3911.4120000000003</v>
      </c>
      <c r="J20" s="85" t="str">
        <f ca="1">IFERROR(IF(ISNA(Cotação!J20),  "",   (IF(AND(J$9&lt;&gt;"",$A20&lt;&gt;""),  Carteira!J20*Cotação!J20,""))),NA())</f>
        <v/>
      </c>
      <c r="K20" s="85" t="str">
        <f ca="1">IFERROR(IF(ISNA(Cotação!K20),  "",   (IF(AND(K$9&lt;&gt;"",$A20&lt;&gt;""),  Carteira!K20*Cotação!K20,""))),NA())</f>
        <v/>
      </c>
      <c r="L20" s="85" t="str">
        <f ca="1">IFERROR(IF(ISNA(Cotação!L20),  "",   (IF(AND(L$9&lt;&gt;"",$A20&lt;&gt;""),  Carteira!L20*Cotação!L20,""))),NA())</f>
        <v/>
      </c>
      <c r="M20" s="85" t="str">
        <f ca="1">IFERROR(IF(ISNA(Cotação!M20),  "",   (IF(AND(M$9&lt;&gt;"",$A20&lt;&gt;""),  Carteira!M20*Cotação!M20,""))),NA())</f>
        <v/>
      </c>
      <c r="N20" s="85" t="str">
        <f ca="1">IFERROR(IF(ISNA(Cotação!N20),  "",   (IF(AND(N$9&lt;&gt;"",$A20&lt;&gt;""),  Carteira!N20*Cotação!N20,""))),NA())</f>
        <v/>
      </c>
      <c r="O20" s="704">
        <v>0</v>
      </c>
      <c r="S20" s="175">
        <v>42695</v>
      </c>
      <c r="T20" s="182">
        <v>74841.186600000001</v>
      </c>
      <c r="U20" s="183"/>
      <c r="V20" s="184"/>
      <c r="W20" s="111"/>
      <c r="X20" s="183"/>
    </row>
    <row r="21" spans="1:24" ht="15" customHeight="1">
      <c r="A21" s="703" t="str">
        <f>Cotação!$A$21</f>
        <v/>
      </c>
      <c r="B21" s="85" t="str">
        <f ca="1">IFERROR(IF(ISNA(Cotação!B21),  "",   (IF(AND(B$9&lt;&gt;"",$A21&lt;&gt;""),  Carteira!B21*Cotação!B21,""))),NA())</f>
        <v/>
      </c>
      <c r="C21" s="85" t="str">
        <f ca="1">IFERROR(IF(ISNA(Cotação!C21),  "",   (IF(AND(C$9&lt;&gt;"",$A21&lt;&gt;""),  Carteira!C21*Cotação!C21,""))),NA())</f>
        <v/>
      </c>
      <c r="D21" s="85" t="str">
        <f ca="1">IFERROR(IF(ISNA(Cotação!D21),  "",   (IF(AND(D$9&lt;&gt;"",$A21&lt;&gt;""),  Carteira!D21*Cotação!D21,""))),NA())</f>
        <v/>
      </c>
      <c r="E21" s="85" t="str">
        <f ca="1">IFERROR(IF(ISNA(Cotação!E21),  "",   (IF(AND(E$9&lt;&gt;"",$A21&lt;&gt;""),  Carteira!E21*Cotação!E21,""))),NA())</f>
        <v/>
      </c>
      <c r="F21" s="85" t="str">
        <f ca="1">IFERROR(IF(ISNA(Cotação!F21),  "",   (IF(AND(F$9&lt;&gt;"",$A21&lt;&gt;""),  Carteira!F21*Cotação!F21,""))),NA())</f>
        <v/>
      </c>
      <c r="G21" s="85" t="str">
        <f ca="1">IFERROR(IF(ISNA(Cotação!G21),  "",   (IF(AND(G$9&lt;&gt;"",$A21&lt;&gt;""),  Carteira!G21*Cotação!G21,""))),NA())</f>
        <v/>
      </c>
      <c r="H21" s="85" t="str">
        <f ca="1">IFERROR(IF(ISNA(Cotação!H21),  "",   (IF(AND(H$9&lt;&gt;"",$A21&lt;&gt;""),  Carteira!H21*Cotação!H21,""))),NA())</f>
        <v/>
      </c>
      <c r="I21" s="85" t="str">
        <f ca="1">IFERROR(IF(ISNA(Cotação!I21),  "",   (IF(AND(I$9&lt;&gt;"",$A21&lt;&gt;""),  Carteira!I21*Cotação!I21,""))),NA())</f>
        <v/>
      </c>
      <c r="J21" s="85" t="str">
        <f ca="1">IFERROR(IF(ISNA(Cotação!J21),  "",   (IF(AND(J$9&lt;&gt;"",$A21&lt;&gt;""),  Carteira!J21*Cotação!J21,""))),NA())</f>
        <v/>
      </c>
      <c r="K21" s="85" t="str">
        <f ca="1">IFERROR(IF(ISNA(Cotação!K21),  "",   (IF(AND(K$9&lt;&gt;"",$A21&lt;&gt;""),  Carteira!K21*Cotação!K21,""))),NA())</f>
        <v/>
      </c>
      <c r="L21" s="85" t="str">
        <f ca="1">IFERROR(IF(ISNA(Cotação!L21),  "",   (IF(AND(L$9&lt;&gt;"",$A21&lt;&gt;""),  Carteira!L21*Cotação!L21,""))),NA())</f>
        <v/>
      </c>
      <c r="M21" s="85" t="str">
        <f ca="1">IFERROR(IF(ISNA(Cotação!M21),  "",   (IF(AND(M$9&lt;&gt;"",$A21&lt;&gt;""),  Carteira!M21*Cotação!M21,""))),NA())</f>
        <v/>
      </c>
      <c r="N21" s="85" t="str">
        <f ca="1">IFERROR(IF(ISNA(Cotação!N21),  "",   (IF(AND(N$9&lt;&gt;"",$A21&lt;&gt;""),  Carteira!N21*Cotação!N21,""))),NA())</f>
        <v/>
      </c>
      <c r="O21" s="704">
        <v>-24.703672047605995</v>
      </c>
      <c r="S21" s="175">
        <v>42696</v>
      </c>
      <c r="T21" s="182">
        <v>75353.294199999989</v>
      </c>
      <c r="U21" s="183"/>
      <c r="V21" s="184"/>
      <c r="W21" s="111"/>
    </row>
    <row r="22" spans="1:24" ht="15" customHeight="1">
      <c r="A22" s="703" t="str">
        <f>Cotação!$A$22</f>
        <v/>
      </c>
      <c r="B22" s="85" t="str">
        <f ca="1">IFERROR(IF(ISNA(Cotação!B22),  "",   (IF(AND(B$9&lt;&gt;"",$A22&lt;&gt;""),  Carteira!B22*Cotação!B22,""))),NA())</f>
        <v/>
      </c>
      <c r="C22" s="85" t="str">
        <f ca="1">IFERROR(IF(ISNA(Cotação!C22),  "",   (IF(AND(C$9&lt;&gt;"",$A22&lt;&gt;""),  Carteira!C22*Cotação!C22,""))),NA())</f>
        <v/>
      </c>
      <c r="D22" s="85" t="str">
        <f ca="1">IFERROR(IF(ISNA(Cotação!D22),  "",   (IF(AND(D$9&lt;&gt;"",$A22&lt;&gt;""),  Carteira!D22*Cotação!D22,""))),NA())</f>
        <v/>
      </c>
      <c r="E22" s="85" t="str">
        <f ca="1">IFERROR(IF(ISNA(Cotação!E22),  "",   (IF(AND(E$9&lt;&gt;"",$A22&lt;&gt;""),  Carteira!E22*Cotação!E22,""))),NA())</f>
        <v/>
      </c>
      <c r="F22" s="85" t="str">
        <f ca="1">IFERROR(IF(ISNA(Cotação!F22),  "",   (IF(AND(F$9&lt;&gt;"",$A22&lt;&gt;""),  Carteira!F22*Cotação!F22,""))),NA())</f>
        <v/>
      </c>
      <c r="G22" s="85" t="str">
        <f ca="1">IFERROR(IF(ISNA(Cotação!G22),  "",   (IF(AND(G$9&lt;&gt;"",$A22&lt;&gt;""),  Carteira!G22*Cotação!G22,""))),NA())</f>
        <v/>
      </c>
      <c r="H22" s="85" t="str">
        <f ca="1">IFERROR(IF(ISNA(Cotação!H22),  "",   (IF(AND(H$9&lt;&gt;"",$A22&lt;&gt;""),  Carteira!H22*Cotação!H22,""))),NA())</f>
        <v/>
      </c>
      <c r="I22" s="85" t="str">
        <f ca="1">IFERROR(IF(ISNA(Cotação!I22),  "",   (IF(AND(I$9&lt;&gt;"",$A22&lt;&gt;""),  Carteira!I22*Cotação!I22,""))),NA())</f>
        <v/>
      </c>
      <c r="J22" s="85" t="str">
        <f ca="1">IFERROR(IF(ISNA(Cotação!J22),  "",   (IF(AND(J$9&lt;&gt;"",$A22&lt;&gt;""),  Carteira!J22*Cotação!J22,""))),NA())</f>
        <v/>
      </c>
      <c r="K22" s="85" t="str">
        <f ca="1">IFERROR(IF(ISNA(Cotação!K22),  "",   (IF(AND(K$9&lt;&gt;"",$A22&lt;&gt;""),  Carteira!K22*Cotação!K22,""))),NA())</f>
        <v/>
      </c>
      <c r="L22" s="85" t="str">
        <f ca="1">IFERROR(IF(ISNA(Cotação!L22),  "",   (IF(AND(L$9&lt;&gt;"",$A22&lt;&gt;""),  Carteira!L22*Cotação!L22,""))),NA())</f>
        <v/>
      </c>
      <c r="M22" s="85" t="str">
        <f ca="1">IFERROR(IF(ISNA(Cotação!M22),  "",   (IF(AND(M$9&lt;&gt;"",$A22&lt;&gt;""),  Carteira!M22*Cotação!M22,""))),NA())</f>
        <v/>
      </c>
      <c r="N22" s="85" t="str">
        <f ca="1">IFERROR(IF(ISNA(Cotação!N22),  "",   (IF(AND(N$9&lt;&gt;"",$A22&lt;&gt;""),  Carteira!N22*Cotação!N22,""))),NA())</f>
        <v/>
      </c>
      <c r="O22" s="704">
        <v>0.66867838274067282</v>
      </c>
      <c r="S22" s="175">
        <v>42697</v>
      </c>
      <c r="T22" s="182">
        <v>75241.403699999995</v>
      </c>
      <c r="U22" s="183"/>
      <c r="V22" s="184"/>
      <c r="W22" s="111"/>
    </row>
    <row r="23" spans="1:24" ht="15" customHeight="1">
      <c r="A23" s="703" t="str">
        <f>Cotação!$A$23</f>
        <v>Tesouro Prefixado 2018 (LTN)</v>
      </c>
      <c r="B23" s="85">
        <f ca="1">IFERROR(IF(ISNA(Cotação!B23),  "",   (IF(AND(B$9&lt;&gt;"",$A23&lt;&gt;""),  Carteira!B23*Cotação!B23,""))),NA())</f>
        <v>7690.7687999999998</v>
      </c>
      <c r="C23" s="85">
        <f ca="1">IFERROR(IF(ISNA(Cotação!C23),  "",   (IF(AND(C$9&lt;&gt;"",$A23&lt;&gt;""),  Carteira!C23*Cotação!C23,""))),NA())</f>
        <v>7813.2911999999997</v>
      </c>
      <c r="D23" s="85">
        <f ca="1">IFERROR(IF(ISNA(Cotação!D23),  "",   (IF(AND(D$9&lt;&gt;"",$A23&lt;&gt;""),  Carteira!D23*Cotação!D23,""))),NA())</f>
        <v>7906.3842000000004</v>
      </c>
      <c r="E23" s="85">
        <f ca="1">IFERROR(IF(ISNA(Cotação!E23),  "",   (IF(AND(E$9&lt;&gt;"",$A23&lt;&gt;""),  Carteira!E23*Cotação!E23,""))),NA())</f>
        <v>8000.85</v>
      </c>
      <c r="F23" s="85">
        <f ca="1">IFERROR(IF(ISNA(Cotação!F23),  "",   (IF(AND(F$9&lt;&gt;"",$A23&lt;&gt;""),  Carteira!F23*Cotação!F23,""))),NA())</f>
        <v>8075.2385999999997</v>
      </c>
      <c r="G23" s="85">
        <f ca="1">IFERROR(IF(ISNA(Cotação!G23),  "",   (IF(AND(G$9&lt;&gt;"",$A23&lt;&gt;""),  Carteira!G23*Cotação!G23,""))),NA())</f>
        <v>8146.5384000000004</v>
      </c>
      <c r="H23" s="85">
        <f ca="1">IFERROR(IF(ISNA(Cotação!H23),  "",   (IF(AND(H$9&lt;&gt;"",$A23&lt;&gt;""),  Carteira!H23*Cotação!H23,""))),NA())</f>
        <v>8221.6992000000009</v>
      </c>
      <c r="I23" s="85">
        <f ca="1">IFERROR(IF(ISNA(Cotação!I23),  "",   (IF(AND(I$9&lt;&gt;"",$A23&lt;&gt;""),  Carteira!I23*Cotação!I23,""))),NA())</f>
        <v>8302.866</v>
      </c>
      <c r="J23" s="85" t="str">
        <f ca="1">IFERROR(IF(ISNA(Cotação!J23),  "",   (IF(AND(J$9&lt;&gt;"",$A23&lt;&gt;""),  Carteira!J23*Cotação!J23,""))),NA())</f>
        <v/>
      </c>
      <c r="K23" s="85" t="str">
        <f ca="1">IFERROR(IF(ISNA(Cotação!K23),  "",   (IF(AND(K$9&lt;&gt;"",$A23&lt;&gt;""),  Carteira!K23*Cotação!K23,""))),NA())</f>
        <v/>
      </c>
      <c r="L23" s="85" t="str">
        <f ca="1">IFERROR(IF(ISNA(Cotação!L23),  "",   (IF(AND(L$9&lt;&gt;"",$A23&lt;&gt;""),  Carteira!L23*Cotação!L23,""))),NA())</f>
        <v/>
      </c>
      <c r="M23" s="85" t="str">
        <f ca="1">IFERROR(IF(ISNA(Cotação!M23),  "",   (IF(AND(M$9&lt;&gt;"",$A23&lt;&gt;""),  Carteira!M23*Cotação!M23,""))),NA())</f>
        <v/>
      </c>
      <c r="N23" s="85" t="str">
        <f ca="1">IFERROR(IF(ISNA(Cotação!N23),  "",   (IF(AND(N$9&lt;&gt;"",$A23&lt;&gt;""),  Carteira!N23*Cotação!N23,""))),NA())</f>
        <v/>
      </c>
      <c r="O23" s="704" t="s">
        <v>1278</v>
      </c>
      <c r="S23" s="175">
        <v>42698</v>
      </c>
      <c r="T23" s="182">
        <v>75103.789600000004</v>
      </c>
      <c r="U23" s="183"/>
      <c r="V23" s="184"/>
      <c r="W23" s="111"/>
    </row>
    <row r="24" spans="1:24" ht="15" customHeight="1">
      <c r="A24" s="703" t="str">
        <f>Cotação!$A24</f>
        <v>Tesouro Prefixado 2019 (LTN)</v>
      </c>
      <c r="B24" s="85">
        <f ca="1">IFERROR(IF(ISNA(Cotação!B24),  "",   (IF(AND(B$9&lt;&gt;"",$A24&lt;&gt;""),  Carteira!B24*Cotação!B24,""))),NA())</f>
        <v>988.56599999999992</v>
      </c>
      <c r="C24" s="85">
        <f ca="1">IFERROR(IF(ISNA(Cotação!C24),  "",   (IF(AND(C$9&lt;&gt;"",$A24&lt;&gt;""),  Carteira!C24*Cotação!C24,""))),NA())</f>
        <v>1009.55</v>
      </c>
      <c r="D24" s="85">
        <f ca="1">IFERROR(IF(ISNA(Cotação!D24),  "",   (IF(AND(D$9&lt;&gt;"",$A24&lt;&gt;""),  Carteira!D24*Cotação!D24,""))),NA())</f>
        <v>1026.9228000000001</v>
      </c>
      <c r="E24" s="85">
        <f ca="1">IFERROR(IF(ISNA(Cotação!E24),  "",   (IF(AND(E$9&lt;&gt;"",$A24&lt;&gt;""),  Carteira!E24*Cotação!E24,""))),NA())</f>
        <v>1040.7331999999999</v>
      </c>
      <c r="F24" s="85">
        <f ca="1">IFERROR(IF(ISNA(Cotação!F24),  "",   (IF(AND(F$9&lt;&gt;"",$A24&lt;&gt;""),  Carteira!F24*Cotação!F24,""))),NA())</f>
        <v>1049.4928</v>
      </c>
      <c r="G24" s="85">
        <f ca="1">IFERROR(IF(ISNA(Cotação!G24),  "",   (IF(AND(G$9&lt;&gt;"",$A24&lt;&gt;""),  Carteira!G24*Cotação!G24,""))),NA())</f>
        <v>1058.7526</v>
      </c>
      <c r="H24" s="85">
        <f ca="1">IFERROR(IF(ISNA(Cotação!H24),  "",   (IF(AND(H$9&lt;&gt;"",$A24&lt;&gt;""),  Carteira!H24*Cotação!H24,""))),NA())</f>
        <v>1072.2823999999998</v>
      </c>
      <c r="I24" s="85">
        <f ca="1">IFERROR(IF(ISNA(Cotação!I24),  "",   (IF(AND(I$9&lt;&gt;"",$A24&lt;&gt;""),  Carteira!I24*Cotação!I24,""))),NA())</f>
        <v>1092.5588</v>
      </c>
      <c r="J24" s="85" t="str">
        <f ca="1">IFERROR(IF(ISNA(Cotação!J24),  "",   (IF(AND(J$9&lt;&gt;"",$A24&lt;&gt;""),  Carteira!J24*Cotação!J24,""))),NA())</f>
        <v/>
      </c>
      <c r="K24" s="85" t="str">
        <f ca="1">IFERROR(IF(ISNA(Cotação!K24),  "",   (IF(AND(K$9&lt;&gt;"",$A24&lt;&gt;""),  Carteira!K24*Cotação!K24,""))),NA())</f>
        <v/>
      </c>
      <c r="L24" s="85" t="str">
        <f ca="1">IFERROR(IF(ISNA(Cotação!L24),  "",   (IF(AND(L$9&lt;&gt;"",$A24&lt;&gt;""),  Carteira!L24*Cotação!L24,""))),NA())</f>
        <v/>
      </c>
      <c r="M24" s="85" t="str">
        <f ca="1">IFERROR(IF(ISNA(Cotação!M24),  "",   (IF(AND(M$9&lt;&gt;"",$A24&lt;&gt;""),  Carteira!M24*Cotação!M24,""))),NA())</f>
        <v/>
      </c>
      <c r="N24" s="85" t="str">
        <f ca="1">IFERROR(IF(ISNA(Cotação!N24),  "",   (IF(AND(N$9&lt;&gt;"",$A24&lt;&gt;""),  Carteira!N24*Cotação!N24,""))),NA())</f>
        <v/>
      </c>
      <c r="O24" s="704" t="s">
        <v>1278</v>
      </c>
      <c r="S24" s="175">
        <v>42702</v>
      </c>
      <c r="T24" s="182">
        <v>74749.503699999987</v>
      </c>
      <c r="U24" s="183"/>
      <c r="V24" s="184"/>
      <c r="W24" s="111"/>
    </row>
    <row r="25" spans="1:24" ht="15" customHeight="1">
      <c r="A25" s="703" t="str">
        <f>Cotação!$A25</f>
        <v>Tesouro Prefixado 2020 (LTN)</v>
      </c>
      <c r="B25" s="85">
        <f ca="1">IFERROR(IF(ISNA(Cotação!B25),  "",   (IF(AND(B$9&lt;&gt;"",$A25&lt;&gt;""),  Carteira!B25*Cotação!B25,""))),NA())</f>
        <v>0</v>
      </c>
      <c r="C25" s="85">
        <f ca="1">IFERROR(IF(ISNA(Cotação!C25),  "",   (IF(AND(C$9&lt;&gt;"",$A25&lt;&gt;""),  Carteira!C25*Cotação!C25,""))),NA())</f>
        <v>0</v>
      </c>
      <c r="D25" s="85">
        <f ca="1">IFERROR(IF(ISNA(Cotação!D25),  "",   (IF(AND(D$9&lt;&gt;"",$A25&lt;&gt;""),  Carteira!D25*Cotação!D25,""))),NA())</f>
        <v>0</v>
      </c>
      <c r="E25" s="85">
        <f ca="1">IFERROR(IF(ISNA(Cotação!E25),  "",   (IF(AND(E$9&lt;&gt;"",$A25&lt;&gt;""),  Carteira!E25*Cotação!E25,""))),NA())</f>
        <v>0</v>
      </c>
      <c r="F25" s="85">
        <f ca="1">IFERROR(IF(ISNA(Cotação!F25),  "",   (IF(AND(F$9&lt;&gt;"",$A25&lt;&gt;""),  Carteira!F25*Cotação!F25,""))),NA())</f>
        <v>0</v>
      </c>
      <c r="G25" s="85">
        <f ca="1">IFERROR(IF(ISNA(Cotação!G25),  "",   (IF(AND(G$9&lt;&gt;"",$A25&lt;&gt;""),  Carteira!G25*Cotação!G25,""))),NA())</f>
        <v>0</v>
      </c>
      <c r="H25" s="85">
        <f ca="1">IFERROR(IF(ISNA(Cotação!H25),  "",   (IF(AND(H$9&lt;&gt;"",$A25&lt;&gt;""),  Carteira!H25*Cotação!H25,""))),NA())</f>
        <v>0</v>
      </c>
      <c r="I25" s="85">
        <f ca="1">IFERROR(IF(ISNA(Cotação!I25),  "",   (IF(AND(I$9&lt;&gt;"",$A25&lt;&gt;""),  Carteira!I25*Cotação!I25,""))),NA())</f>
        <v>0</v>
      </c>
      <c r="J25" s="85" t="str">
        <f ca="1">IFERROR(IF(ISNA(Cotação!J25),  "",   (IF(AND(J$9&lt;&gt;"",$A25&lt;&gt;""),  Carteira!J25*Cotação!J25,""))),NA())</f>
        <v/>
      </c>
      <c r="K25" s="85" t="str">
        <f ca="1">IFERROR(IF(ISNA(Cotação!K25),  "",   (IF(AND(K$9&lt;&gt;"",$A25&lt;&gt;""),  Carteira!K25*Cotação!K25,""))),NA())</f>
        <v/>
      </c>
      <c r="L25" s="85" t="str">
        <f ca="1">IFERROR(IF(ISNA(Cotação!L25),  "",   (IF(AND(L$9&lt;&gt;"",$A25&lt;&gt;""),  Carteira!L25*Cotação!L25,""))),NA())</f>
        <v/>
      </c>
      <c r="M25" s="85" t="str">
        <f ca="1">IFERROR(IF(ISNA(Cotação!M25),  "",   (IF(AND(M$9&lt;&gt;"",$A25&lt;&gt;""),  Carteira!M25*Cotação!M25,""))),NA())</f>
        <v/>
      </c>
      <c r="N25" s="85" t="str">
        <f ca="1">IFERROR(IF(ISNA(Cotação!N25),  "",   (IF(AND(N$9&lt;&gt;"",$A25&lt;&gt;""),  Carteira!N25*Cotação!N25,""))),NA())</f>
        <v/>
      </c>
      <c r="O25" s="704"/>
      <c r="S25" s="175">
        <v>42703</v>
      </c>
      <c r="T25" s="182">
        <v>74960.258199999997</v>
      </c>
      <c r="U25" s="183"/>
      <c r="V25" s="184"/>
      <c r="W25" s="111"/>
    </row>
    <row r="26" spans="1:24" ht="15" customHeight="1">
      <c r="A26" s="703" t="str">
        <f>Cotação!$A26</f>
        <v>Tesouro Prefixado 2021 (LTN)</v>
      </c>
      <c r="B26" s="85">
        <f ca="1">IFERROR(IF(ISNA(Cotação!B26),  "",   (IF(AND(B$9&lt;&gt;"",$A26&lt;&gt;""),  Carteira!B26*Cotação!B26,""))),NA())</f>
        <v>1030.7810999999999</v>
      </c>
      <c r="C26" s="85">
        <f ca="1">IFERROR(IF(ISNA(Cotação!C26),  "",   (IF(AND(C$9&lt;&gt;"",$A26&lt;&gt;""),  Carteira!C26*Cotação!C26,""))),NA())</f>
        <v>1066.9854</v>
      </c>
      <c r="D26" s="85">
        <f ca="1">IFERROR(IF(ISNA(Cotação!D26),  "",   (IF(AND(D$9&lt;&gt;"",$A26&lt;&gt;""),  Carteira!D26*Cotação!D26,""))),NA())</f>
        <v>1096.9886999999999</v>
      </c>
      <c r="E26" s="85">
        <f ca="1">IFERROR(IF(ISNA(Cotação!E26),  "",   (IF(AND(E$9&lt;&gt;"",$A26&lt;&gt;""),  Carteira!E26*Cotação!E26,""))),NA())</f>
        <v>1113.1431</v>
      </c>
      <c r="F26" s="85">
        <f ca="1">IFERROR(IF(ISNA(Cotação!F26),  "",   (IF(AND(F$9&lt;&gt;"",$A26&lt;&gt;""),  Carteira!F26*Cotação!F26,""))),NA())</f>
        <v>1114.0812000000001</v>
      </c>
      <c r="G26" s="85">
        <f ca="1">IFERROR(IF(ISNA(Cotação!G26),  "",   (IF(AND(G$9&lt;&gt;"",$A26&lt;&gt;""),  Carteira!G26*Cotação!G26,""))),NA())</f>
        <v>1114.5264000000002</v>
      </c>
      <c r="H26" s="85">
        <f ca="1">IFERROR(IF(ISNA(Cotação!H26),  "",   (IF(AND(H$9&lt;&gt;"",$A26&lt;&gt;""),  Carteira!H26*Cotação!H26,""))),NA())</f>
        <v>1131.2850000000001</v>
      </c>
      <c r="I26" s="85">
        <f ca="1">IFERROR(IF(ISNA(Cotação!I26),  "",   (IF(AND(I$9&lt;&gt;"",$A26&lt;&gt;""),  Carteira!I26*Cotação!I26,""))),NA())</f>
        <v>1169.5245</v>
      </c>
      <c r="J26" s="85" t="str">
        <f ca="1">IFERROR(IF(ISNA(Cotação!J26),  "",   (IF(AND(J$9&lt;&gt;"",$A26&lt;&gt;""),  Carteira!J26*Cotação!J26,""))),NA())</f>
        <v/>
      </c>
      <c r="K26" s="85" t="str">
        <f ca="1">IFERROR(IF(ISNA(Cotação!K26),  "",   (IF(AND(K$9&lt;&gt;"",$A26&lt;&gt;""),  Carteira!K26*Cotação!K26,""))),NA())</f>
        <v/>
      </c>
      <c r="L26" s="85" t="str">
        <f ca="1">IFERROR(IF(ISNA(Cotação!L26),  "",   (IF(AND(L$9&lt;&gt;"",$A26&lt;&gt;""),  Carteira!L26*Cotação!L26,""))),NA())</f>
        <v/>
      </c>
      <c r="M26" s="85" t="str">
        <f ca="1">IFERROR(IF(ISNA(Cotação!M26),  "",   (IF(AND(M$9&lt;&gt;"",$A26&lt;&gt;""),  Carteira!M26*Cotação!M26,""))),NA())</f>
        <v/>
      </c>
      <c r="N26" s="85" t="str">
        <f ca="1">IFERROR(IF(ISNA(Cotação!N26),  "",   (IF(AND(N$9&lt;&gt;"",$A26&lt;&gt;""),  Carteira!N26*Cotação!N26,""))),NA())</f>
        <v/>
      </c>
      <c r="O26" s="704"/>
      <c r="S26" s="175">
        <v>42704</v>
      </c>
      <c r="T26" s="182">
        <v>75171.069600000003</v>
      </c>
      <c r="U26" s="183"/>
      <c r="V26" s="184"/>
      <c r="W26" s="111"/>
    </row>
    <row r="27" spans="1:24" ht="15" customHeight="1">
      <c r="A27" s="703" t="str">
        <f>Cotação!$A27</f>
        <v>Tesouro Prefixado 2023 (LTN)</v>
      </c>
      <c r="B27" s="85">
        <f ca="1">IFERROR(IF(ISNA(Cotação!B27),  "",   (IF(AND(B$9&lt;&gt;"",$A27&lt;&gt;""),  Carteira!B27*Cotação!B27,""))),NA())</f>
        <v>8561.1261999999988</v>
      </c>
      <c r="C27" s="85">
        <f ca="1">IFERROR(IF(ISNA(Cotação!C27),  "",   (IF(AND(C$9&lt;&gt;"",$A27&lt;&gt;""),  Carteira!C27*Cotação!C27,""))),NA())</f>
        <v>10621.118399999999</v>
      </c>
      <c r="D27" s="85">
        <f ca="1">IFERROR(IF(ISNA(Cotação!D27),  "",   (IF(AND(D$9&lt;&gt;"",$A27&lt;&gt;""),  Carteira!D27*Cotação!D27,""))),NA())</f>
        <v>12023.330399999999</v>
      </c>
      <c r="E27" s="85">
        <f ca="1">IFERROR(IF(ISNA(Cotação!E27),  "",   (IF(AND(E$9&lt;&gt;"",$A27&lt;&gt;""),  Carteira!E27*Cotação!E27,""))),NA())</f>
        <v>13351.174399999998</v>
      </c>
      <c r="F27" s="85">
        <f ca="1">IFERROR(IF(ISNA(Cotação!F27),  "",   (IF(AND(F$9&lt;&gt;"",$A27&lt;&gt;""),  Carteira!F27*Cotação!F27,""))),NA())</f>
        <v>14482.470000000001</v>
      </c>
      <c r="G27" s="85">
        <f ca="1">IFERROR(IF(ISNA(Cotação!G27),  "",   (IF(AND(G$9&lt;&gt;"",$A27&lt;&gt;""),  Carteira!G27*Cotação!G27,""))),NA())</f>
        <v>14340.434999999999</v>
      </c>
      <c r="H27" s="85">
        <f ca="1">IFERROR(IF(ISNA(Cotação!H27),  "",   (IF(AND(H$9&lt;&gt;"",$A27&lt;&gt;""),  Carteira!H27*Cotação!H27,""))),NA())</f>
        <v>14608.44</v>
      </c>
      <c r="I27" s="85">
        <f ca="1">IFERROR(IF(ISNA(Cotação!I27),  "",   (IF(AND(I$9&lt;&gt;"",$A27&lt;&gt;""),  Carteira!I27*Cotação!I27,""))),NA())</f>
        <v>15230.64</v>
      </c>
      <c r="J27" s="85" t="str">
        <f ca="1">IFERROR(IF(ISNA(Cotação!J27),  "",   (IF(AND(J$9&lt;&gt;"",$A27&lt;&gt;""),  Carteira!J27*Cotação!J27,""))),NA())</f>
        <v/>
      </c>
      <c r="K27" s="85" t="str">
        <f ca="1">IFERROR(IF(ISNA(Cotação!K27),  "",   (IF(AND(K$9&lt;&gt;"",$A27&lt;&gt;""),  Carteira!K27*Cotação!K27,""))),NA())</f>
        <v/>
      </c>
      <c r="L27" s="85" t="str">
        <f ca="1">IFERROR(IF(ISNA(Cotação!L27),  "",   (IF(AND(L$9&lt;&gt;"",$A27&lt;&gt;""),  Carteira!L27*Cotação!L27,""))),NA())</f>
        <v/>
      </c>
      <c r="M27" s="85" t="str">
        <f ca="1">IFERROR(IF(ISNA(Cotação!M27),  "",   (IF(AND(M$9&lt;&gt;"",$A27&lt;&gt;""),  Carteira!M27*Cotação!M27,""))),NA())</f>
        <v/>
      </c>
      <c r="N27" s="85" t="str">
        <f ca="1">IFERROR(IF(ISNA(Cotação!N27),  "",   (IF(AND(N$9&lt;&gt;"",$A27&lt;&gt;""),  Carteira!N27*Cotação!N27,""))),NA())</f>
        <v/>
      </c>
      <c r="O27" s="704"/>
      <c r="S27" s="175">
        <v>42705</v>
      </c>
      <c r="T27" s="182">
        <v>75284.81</v>
      </c>
      <c r="U27" s="183"/>
      <c r="V27" s="184"/>
      <c r="W27" s="111"/>
    </row>
    <row r="28" spans="1:24" ht="15" customHeight="1">
      <c r="A28" s="703" t="str">
        <f>Cotação!$A28</f>
        <v/>
      </c>
      <c r="B28" s="85" t="str">
        <f ca="1">IFERROR(IF(ISNA(Cotação!B28),  "",   (IF(AND(B$9&lt;&gt;"",$A28&lt;&gt;""),  Carteira!B28*Cotação!B28,""))),NA())</f>
        <v/>
      </c>
      <c r="C28" s="85" t="str">
        <f ca="1">IFERROR(IF(ISNA(Cotação!C28),  "",   (IF(AND(C$9&lt;&gt;"",$A28&lt;&gt;""),  Carteira!C28*Cotação!C28,""))),NA())</f>
        <v/>
      </c>
      <c r="D28" s="85" t="str">
        <f ca="1">IFERROR(IF(ISNA(Cotação!D28),  "",   (IF(AND(D$9&lt;&gt;"",$A28&lt;&gt;""),  Carteira!D28*Cotação!D28,""))),NA())</f>
        <v/>
      </c>
      <c r="E28" s="85" t="str">
        <f ca="1">IFERROR(IF(ISNA(Cotação!E28),  "",   (IF(AND(E$9&lt;&gt;"",$A28&lt;&gt;""),  Carteira!E28*Cotação!E28,""))),NA())</f>
        <v/>
      </c>
      <c r="F28" s="85" t="str">
        <f ca="1">IFERROR(IF(ISNA(Cotação!F28),  "",   (IF(AND(F$9&lt;&gt;"",$A28&lt;&gt;""),  Carteira!F28*Cotação!F28,""))),NA())</f>
        <v/>
      </c>
      <c r="G28" s="85" t="str">
        <f ca="1">IFERROR(IF(ISNA(Cotação!G28),  "",   (IF(AND(G$9&lt;&gt;"",$A28&lt;&gt;""),  Carteira!G28*Cotação!G28,""))),NA())</f>
        <v/>
      </c>
      <c r="H28" s="85" t="str">
        <f ca="1">IFERROR(IF(ISNA(Cotação!H28),  "",   (IF(AND(H$9&lt;&gt;"",$A28&lt;&gt;""),  Carteira!H28*Cotação!H28,""))),NA())</f>
        <v/>
      </c>
      <c r="I28" s="85" t="str">
        <f ca="1">IFERROR(IF(ISNA(Cotação!I28),  "",   (IF(AND(I$9&lt;&gt;"",$A28&lt;&gt;""),  Carteira!I28*Cotação!I28,""))),NA())</f>
        <v/>
      </c>
      <c r="J28" s="85" t="str">
        <f ca="1">IFERROR(IF(ISNA(Cotação!J28),  "",   (IF(AND(J$9&lt;&gt;"",$A28&lt;&gt;""),  Carteira!J28*Cotação!J28,""))),NA())</f>
        <v/>
      </c>
      <c r="K28" s="85" t="str">
        <f ca="1">IFERROR(IF(ISNA(Cotação!K28),  "",   (IF(AND(K$9&lt;&gt;"",$A28&lt;&gt;""),  Carteira!K28*Cotação!K28,""))),NA())</f>
        <v/>
      </c>
      <c r="L28" s="85" t="str">
        <f ca="1">IFERROR(IF(ISNA(Cotação!L28),  "",   (IF(AND(L$9&lt;&gt;"",$A28&lt;&gt;""),  Carteira!L28*Cotação!L28,""))),NA())</f>
        <v/>
      </c>
      <c r="M28" s="85" t="str">
        <f ca="1">IFERROR(IF(ISNA(Cotação!M28),  "",   (IF(AND(M$9&lt;&gt;"",$A28&lt;&gt;""),  Carteira!M28*Cotação!M28,""))),NA())</f>
        <v/>
      </c>
      <c r="N28" s="85" t="str">
        <f ca="1">IFERROR(IF(ISNA(Cotação!N28),  "",   (IF(AND(N$9&lt;&gt;"",$A28&lt;&gt;""),  Carteira!N28*Cotação!N28,""))),NA())</f>
        <v/>
      </c>
      <c r="O28" s="704"/>
      <c r="S28" s="175">
        <v>42706</v>
      </c>
      <c r="T28" s="182">
        <v>74063.635700000013</v>
      </c>
      <c r="U28" s="183"/>
      <c r="V28" s="184"/>
      <c r="W28" s="111"/>
    </row>
    <row r="29" spans="1:24" ht="15" customHeight="1">
      <c r="A29" s="703" t="str">
        <f>Cotação!$A29</f>
        <v/>
      </c>
      <c r="B29" s="85" t="str">
        <f ca="1">IFERROR(IF(ISNA(Cotação!B29),  "",   (IF(AND(B$9&lt;&gt;"",$A29&lt;&gt;""),  Carteira!B29*Cotação!B29,""))),NA())</f>
        <v/>
      </c>
      <c r="C29" s="85" t="str">
        <f ca="1">IFERROR(IF(ISNA(Cotação!C29),  "",   (IF(AND(C$9&lt;&gt;"",$A29&lt;&gt;""),  Carteira!C29*Cotação!C29,""))),NA())</f>
        <v/>
      </c>
      <c r="D29" s="85" t="str">
        <f ca="1">IFERROR(IF(ISNA(Cotação!D29),  "",   (IF(AND(D$9&lt;&gt;"",$A29&lt;&gt;""),  Carteira!D29*Cotação!D29,""))),NA())</f>
        <v/>
      </c>
      <c r="E29" s="85" t="str">
        <f ca="1">IFERROR(IF(ISNA(Cotação!E29),  "",   (IF(AND(E$9&lt;&gt;"",$A29&lt;&gt;""),  Carteira!E29*Cotação!E29,""))),NA())</f>
        <v/>
      </c>
      <c r="F29" s="85" t="str">
        <f ca="1">IFERROR(IF(ISNA(Cotação!F29),  "",   (IF(AND(F$9&lt;&gt;"",$A29&lt;&gt;""),  Carteira!F29*Cotação!F29,""))),NA())</f>
        <v/>
      </c>
      <c r="G29" s="85" t="str">
        <f ca="1">IFERROR(IF(ISNA(Cotação!G29),  "",   (IF(AND(G$9&lt;&gt;"",$A29&lt;&gt;""),  Carteira!G29*Cotação!G29,""))),NA())</f>
        <v/>
      </c>
      <c r="H29" s="85" t="str">
        <f ca="1">IFERROR(IF(ISNA(Cotação!H29),  "",   (IF(AND(H$9&lt;&gt;"",$A29&lt;&gt;""),  Carteira!H29*Cotação!H29,""))),NA())</f>
        <v/>
      </c>
      <c r="I29" s="85" t="str">
        <f ca="1">IFERROR(IF(ISNA(Cotação!I29),  "",   (IF(AND(I$9&lt;&gt;"",$A29&lt;&gt;""),  Carteira!I29*Cotação!I29,""))),NA())</f>
        <v/>
      </c>
      <c r="J29" s="85" t="str">
        <f ca="1">IFERROR(IF(ISNA(Cotação!J29),  "",   (IF(AND(J$9&lt;&gt;"",$A29&lt;&gt;""),  Carteira!J29*Cotação!J29,""))),NA())</f>
        <v/>
      </c>
      <c r="K29" s="85" t="str">
        <f ca="1">IFERROR(IF(ISNA(Cotação!K29),  "",   (IF(AND(K$9&lt;&gt;"",$A29&lt;&gt;""),  Carteira!K29*Cotação!K29,""))),NA())</f>
        <v/>
      </c>
      <c r="L29" s="85" t="str">
        <f ca="1">IFERROR(IF(ISNA(Cotação!L29),  "",   (IF(AND(L$9&lt;&gt;"",$A29&lt;&gt;""),  Carteira!L29*Cotação!L29,""))),NA())</f>
        <v/>
      </c>
      <c r="M29" s="85" t="str">
        <f ca="1">IFERROR(IF(ISNA(Cotação!M29),  "",   (IF(AND(M$9&lt;&gt;"",$A29&lt;&gt;""),  Carteira!M29*Cotação!M29,""))),NA())</f>
        <v/>
      </c>
      <c r="N29" s="85" t="str">
        <f ca="1">IFERROR(IF(ISNA(Cotação!N29),  "",   (IF(AND(N$9&lt;&gt;"",$A29&lt;&gt;""),  Carteira!N29*Cotação!N29,""))),NA())</f>
        <v/>
      </c>
      <c r="O29" s="704"/>
      <c r="S29" s="175">
        <v>42709</v>
      </c>
      <c r="T29" s="182">
        <v>74550.828000000009</v>
      </c>
      <c r="U29" s="183"/>
      <c r="V29" s="184"/>
      <c r="W29" s="111"/>
    </row>
    <row r="30" spans="1:24" ht="15" customHeight="1">
      <c r="A30" s="703" t="str">
        <f>Cotação!$A30</f>
        <v>Tesouro Prefixado com Juros Semestrais 2025 (NTNF)</v>
      </c>
      <c r="B30" s="85">
        <f ca="1">IFERROR(IF(ISNA(Cotação!B30),  "",   (IF(AND(B$9&lt;&gt;"",$A30&lt;&gt;""),  Carteira!B30*Cotação!B30,""))),NA())</f>
        <v>973.89</v>
      </c>
      <c r="C30" s="85">
        <f ca="1">IFERROR(IF(ISNA(Cotação!C30),  "",   (IF(AND(C$9&lt;&gt;"",$A30&lt;&gt;""),  Carteira!C30*Cotação!C30,""))),NA())</f>
        <v>958.46</v>
      </c>
      <c r="D30" s="85">
        <f ca="1">IFERROR(IF(ISNA(Cotação!D30),  "",   (IF(AND(D$9&lt;&gt;"",$A30&lt;&gt;""),  Carteira!D30*Cotação!D30,""))),NA())</f>
        <v>1003.22</v>
      </c>
      <c r="E30" s="85">
        <f ca="1">IFERROR(IF(ISNA(Cotação!E30),  "",   (IF(AND(E$9&lt;&gt;"",$A30&lt;&gt;""),  Carteira!E30*Cotação!E30,""))),NA())</f>
        <v>1020.25</v>
      </c>
      <c r="F30" s="85">
        <f ca="1">IFERROR(IF(ISNA(Cotação!F30),  "",   (IF(AND(F$9&lt;&gt;"",$A30&lt;&gt;""),  Carteira!F30*Cotação!F30,""))),NA())</f>
        <v>1014.88</v>
      </c>
      <c r="G30" s="85">
        <f ca="1">IFERROR(IF(ISNA(Cotação!G30),  "",   (IF(AND(G$9&lt;&gt;"",$A30&lt;&gt;""),  Carteira!G30*Cotação!G30,""))),NA())</f>
        <v>1003.43</v>
      </c>
      <c r="H30" s="85">
        <f ca="1">IFERROR(IF(ISNA(Cotação!H30),  "",   (IF(AND(H$9&lt;&gt;"",$A30&lt;&gt;""),  Carteira!H30*Cotação!H30,""))),NA())</f>
        <v>970.34</v>
      </c>
      <c r="I30" s="85">
        <f ca="1">IFERROR(IF(ISNA(Cotação!I30),  "",   (IF(AND(I$9&lt;&gt;"",$A30&lt;&gt;""),  Carteira!I30*Cotação!I30,""))),NA())</f>
        <v>1009</v>
      </c>
      <c r="J30" s="85" t="str">
        <f ca="1">IFERROR(IF(ISNA(Cotação!J30),  "",   (IF(AND(J$9&lt;&gt;"",$A30&lt;&gt;""),  Carteira!J30*Cotação!J30,""))),NA())</f>
        <v/>
      </c>
      <c r="K30" s="85" t="str">
        <f ca="1">IFERROR(IF(ISNA(Cotação!K30),  "",   (IF(AND(K$9&lt;&gt;"",$A30&lt;&gt;""),  Carteira!K30*Cotação!K30,""))),NA())</f>
        <v/>
      </c>
      <c r="L30" s="85" t="str">
        <f ca="1">IFERROR(IF(ISNA(Cotação!L30),  "",   (IF(AND(L$9&lt;&gt;"",$A30&lt;&gt;""),  Carteira!L30*Cotação!L30,""))),NA())</f>
        <v/>
      </c>
      <c r="M30" s="85" t="str">
        <f ca="1">IFERROR(IF(ISNA(Cotação!M30),  "",   (IF(AND(M$9&lt;&gt;"",$A30&lt;&gt;""),  Carteira!M30*Cotação!M30,""))),NA())</f>
        <v/>
      </c>
      <c r="N30" s="85" t="str">
        <f ca="1">IFERROR(IF(ISNA(Cotação!N30),  "",   (IF(AND(N$9&lt;&gt;"",$A30&lt;&gt;""),  Carteira!N30*Cotação!N30,""))),NA())</f>
        <v/>
      </c>
      <c r="O30" s="704"/>
      <c r="S30" s="175">
        <v>42710</v>
      </c>
      <c r="T30" s="182">
        <v>74480.703500000003</v>
      </c>
      <c r="U30" s="183"/>
      <c r="V30" s="184"/>
      <c r="W30" s="111"/>
    </row>
    <row r="31" spans="1:24" ht="15" customHeight="1">
      <c r="A31" s="703" t="str">
        <f>Cotação!$A31</f>
        <v>Tesouro Prefixado com Juros Semestrais 2027 (NTNF)</v>
      </c>
      <c r="B31" s="85">
        <f ca="1">IFERROR(IF(ISNA(Cotação!B31),  "",   (IF(AND(B$9&lt;&gt;"",$A31&lt;&gt;""),  Carteira!B31*Cotação!B31,""))),NA())</f>
        <v>0</v>
      </c>
      <c r="C31" s="85">
        <f ca="1">IFERROR(IF(ISNA(Cotação!C31),  "",   (IF(AND(C$9&lt;&gt;"",$A31&lt;&gt;""),  Carteira!C31*Cotação!C31,""))),NA())</f>
        <v>0</v>
      </c>
      <c r="D31" s="85">
        <f ca="1">IFERROR(IF(ISNA(Cotação!D31),  "",   (IF(AND(D$9&lt;&gt;"",$A31&lt;&gt;""),  Carteira!D31*Cotação!D31,""))),NA())</f>
        <v>120.06719999999999</v>
      </c>
      <c r="E31" s="85">
        <f ca="1">IFERROR(IF(ISNA(Cotação!E31),  "",   (IF(AND(E$9&lt;&gt;"",$A31&lt;&gt;""),  Carteira!E31*Cotação!E31,""))),NA())</f>
        <v>121.97999999999999</v>
      </c>
      <c r="F31" s="85">
        <f ca="1">IFERROR(IF(ISNA(Cotação!F31),  "",   (IF(AND(F$9&lt;&gt;"",$A31&lt;&gt;""),  Carteira!F31*Cotação!F31,""))),NA())</f>
        <v>121.17719999999998</v>
      </c>
      <c r="G31" s="85">
        <f ca="1">IFERROR(IF(ISNA(Cotação!G31),  "",   (IF(AND(G$9&lt;&gt;"",$A31&lt;&gt;""),  Carteira!G31*Cotação!G31,""))),NA())</f>
        <v>119.63039999999999</v>
      </c>
      <c r="H31" s="85">
        <f ca="1">IFERROR(IF(ISNA(Cotação!H31),  "",   (IF(AND(H$9&lt;&gt;"",$A31&lt;&gt;""),  Carteira!H31*Cotação!H31,""))),NA())</f>
        <v>115.7196</v>
      </c>
      <c r="I31" s="85">
        <f ca="1">IFERROR(IF(ISNA(Cotação!I31),  "",   (IF(AND(I$9&lt;&gt;"",$A31&lt;&gt;""),  Carteira!I31*Cotação!I31,""))),NA())</f>
        <v>120.3276</v>
      </c>
      <c r="J31" s="85" t="str">
        <f ca="1">IFERROR(IF(ISNA(Cotação!J31),  "",   (IF(AND(J$9&lt;&gt;"",$A31&lt;&gt;""),  Carteira!J31*Cotação!J31,""))),NA())</f>
        <v/>
      </c>
      <c r="K31" s="85" t="str">
        <f ca="1">IFERROR(IF(ISNA(Cotação!K31),  "",   (IF(AND(K$9&lt;&gt;"",$A31&lt;&gt;""),  Carteira!K31*Cotação!K31,""))),NA())</f>
        <v/>
      </c>
      <c r="L31" s="85" t="str">
        <f ca="1">IFERROR(IF(ISNA(Cotação!L31),  "",   (IF(AND(L$9&lt;&gt;"",$A31&lt;&gt;""),  Carteira!L31*Cotação!L31,""))),NA())</f>
        <v/>
      </c>
      <c r="M31" s="85" t="str">
        <f ca="1">IFERROR(IF(ISNA(Cotação!M31),  "",   (IF(AND(M$9&lt;&gt;"",$A31&lt;&gt;""),  Carteira!M31*Cotação!M31,""))),NA())</f>
        <v/>
      </c>
      <c r="N31" s="85" t="str">
        <f ca="1">IFERROR(IF(ISNA(Cotação!N31),  "",   (IF(AND(N$9&lt;&gt;"",$A31&lt;&gt;""),  Carteira!N31*Cotação!N31,""))),NA())</f>
        <v/>
      </c>
      <c r="O31" s="704"/>
      <c r="S31" s="175">
        <v>42711</v>
      </c>
      <c r="T31" s="182">
        <v>74840.674599999998</v>
      </c>
      <c r="U31" s="183"/>
      <c r="V31" s="184"/>
      <c r="W31" s="111"/>
    </row>
    <row r="32" spans="1:24" ht="15" customHeight="1">
      <c r="A32" s="703" t="str">
        <f>Cotação!$A32</f>
        <v/>
      </c>
      <c r="B32" s="85" t="str">
        <f ca="1">IFERROR(IF(ISNA(Cotação!B32),  "",   (IF(AND(B$9&lt;&gt;"",$A32&lt;&gt;""),  Carteira!B32*Cotação!B32,""))),NA())</f>
        <v/>
      </c>
      <c r="C32" s="85" t="str">
        <f ca="1">IFERROR(IF(ISNA(Cotação!C32),  "",   (IF(AND(C$9&lt;&gt;"",$A32&lt;&gt;""),  Carteira!C32*Cotação!C32,""))),NA())</f>
        <v/>
      </c>
      <c r="D32" s="85" t="str">
        <f ca="1">IFERROR(IF(ISNA(Cotação!D32),  "",   (IF(AND(D$9&lt;&gt;"",$A32&lt;&gt;""),  Carteira!D32*Cotação!D32,""))),NA())</f>
        <v/>
      </c>
      <c r="E32" s="85" t="str">
        <f ca="1">IFERROR(IF(ISNA(Cotação!E32),  "",   (IF(AND(E$9&lt;&gt;"",$A32&lt;&gt;""),  Carteira!E32*Cotação!E32,""))),NA())</f>
        <v/>
      </c>
      <c r="F32" s="85" t="str">
        <f ca="1">IFERROR(IF(ISNA(Cotação!F32),  "",   (IF(AND(F$9&lt;&gt;"",$A32&lt;&gt;""),  Carteira!F32*Cotação!F32,""))),NA())</f>
        <v/>
      </c>
      <c r="G32" s="85" t="str">
        <f ca="1">IFERROR(IF(ISNA(Cotação!G32),  "",   (IF(AND(G$9&lt;&gt;"",$A32&lt;&gt;""),  Carteira!G32*Cotação!G32,""))),NA())</f>
        <v/>
      </c>
      <c r="H32" s="85" t="str">
        <f ca="1">IFERROR(IF(ISNA(Cotação!H32),  "",   (IF(AND(H$9&lt;&gt;"",$A32&lt;&gt;""),  Carteira!H32*Cotação!H32,""))),NA())</f>
        <v/>
      </c>
      <c r="I32" s="85" t="str">
        <f ca="1">IFERROR(IF(ISNA(Cotação!I32),  "",   (IF(AND(I$9&lt;&gt;"",$A32&lt;&gt;""),  Carteira!I32*Cotação!I32,""))),NA())</f>
        <v/>
      </c>
      <c r="J32" s="85" t="str">
        <f ca="1">IFERROR(IF(ISNA(Cotação!J32),  "",   (IF(AND(J$9&lt;&gt;"",$A32&lt;&gt;""),  Carteira!J32*Cotação!J32,""))),NA())</f>
        <v/>
      </c>
      <c r="K32" s="85" t="str">
        <f ca="1">IFERROR(IF(ISNA(Cotação!K32),  "",   (IF(AND(K$9&lt;&gt;"",$A32&lt;&gt;""),  Carteira!K32*Cotação!K32,""))),NA())</f>
        <v/>
      </c>
      <c r="L32" s="85" t="str">
        <f ca="1">IFERROR(IF(ISNA(Cotação!L32),  "",   (IF(AND(L$9&lt;&gt;"",$A32&lt;&gt;""),  Carteira!L32*Cotação!L32,""))),NA())</f>
        <v/>
      </c>
      <c r="M32" s="85" t="str">
        <f ca="1">IFERROR(IF(ISNA(Cotação!M32),  "",   (IF(AND(M$9&lt;&gt;"",$A32&lt;&gt;""),  Carteira!M32*Cotação!M32,""))),NA())</f>
        <v/>
      </c>
      <c r="N32" s="85" t="str">
        <f ca="1">IFERROR(IF(ISNA(Cotação!N32),  "",   (IF(AND(N$9&lt;&gt;"",$A32&lt;&gt;""),  Carteira!N32*Cotação!N32,""))),NA())</f>
        <v/>
      </c>
      <c r="O32" s="704"/>
      <c r="Q32" s="143"/>
      <c r="S32" s="175">
        <v>42712</v>
      </c>
      <c r="T32" s="182">
        <v>75192.353700000007</v>
      </c>
      <c r="U32" s="183"/>
      <c r="V32" s="184"/>
      <c r="W32" s="111"/>
    </row>
    <row r="33" spans="1:23" ht="15" customHeight="1">
      <c r="A33" s="703" t="str">
        <f>Cotação!$A33</f>
        <v>Tesouro Selic 2021 (LFT)</v>
      </c>
      <c r="B33" s="85">
        <f ca="1">IFERROR(IF(ISNA(Cotação!B33),  "",   (IF(AND(B$9&lt;&gt;"",$A33&lt;&gt;""),  Carteira!B33*Cotação!B33,""))),NA())</f>
        <v>30935.8832</v>
      </c>
      <c r="C33" s="85">
        <f ca="1">IFERROR(IF(ISNA(Cotação!C33),  "",   (IF(AND(C$9&lt;&gt;"",$A33&lt;&gt;""),  Carteira!C33*Cotação!C33,""))),NA())</f>
        <v>34028.6</v>
      </c>
      <c r="D33" s="85">
        <f ca="1">IFERROR(IF(ISNA(Cotação!D33),  "",   (IF(AND(D$9&lt;&gt;"",$A33&lt;&gt;""),  Carteira!D33*Cotação!D33,""))),NA())</f>
        <v>34496.825999999994</v>
      </c>
      <c r="E33" s="85">
        <f ca="1">IFERROR(IF(ISNA(Cotação!E33),  "",   (IF(AND(E$9&lt;&gt;"",$A33&lt;&gt;""),  Carteira!E33*Cotação!E33,""))),NA())</f>
        <v>34862.605799999998</v>
      </c>
      <c r="F33" s="85">
        <f ca="1">IFERROR(IF(ISNA(Cotação!F33),  "",   (IF(AND(F$9&lt;&gt;"",$A33&lt;&gt;""),  Carteira!F33*Cotação!F33,""))),NA())</f>
        <v>35139.101399999992</v>
      </c>
      <c r="G33" s="85">
        <f ca="1">IFERROR(IF(ISNA(Cotação!G33),  "",   (IF(AND(G$9&lt;&gt;"",$A33&lt;&gt;""),  Carteira!G33*Cotação!G33,""))),NA())</f>
        <v>35480.841599999992</v>
      </c>
      <c r="H33" s="85">
        <f ca="1">IFERROR(IF(ISNA(Cotação!H33),  "",   (IF(AND(H$9&lt;&gt;"",$A33&lt;&gt;""),  Carteira!H33*Cotação!H33,""))),NA())</f>
        <v>35796.250800000002</v>
      </c>
      <c r="I33" s="85">
        <f ca="1">IFERROR(IF(ISNA(Cotação!I33),  "",   (IF(AND(I$9&lt;&gt;"",$A33&lt;&gt;""),  Carteira!I33*Cotação!I33,""))),NA())</f>
        <v>36096.544799999996</v>
      </c>
      <c r="J33" s="85" t="str">
        <f ca="1">IFERROR(IF(ISNA(Cotação!J33),  "",   (IF(AND(J$9&lt;&gt;"",$A33&lt;&gt;""),  Carteira!J33*Cotação!J33,""))),NA())</f>
        <v/>
      </c>
      <c r="K33" s="85" t="str">
        <f ca="1">IFERROR(IF(ISNA(Cotação!K33),  "",   (IF(AND(K$9&lt;&gt;"",$A33&lt;&gt;""),  Carteira!K33*Cotação!K33,""))),NA())</f>
        <v/>
      </c>
      <c r="L33" s="85" t="str">
        <f ca="1">IFERROR(IF(ISNA(Cotação!L33),  "",   (IF(AND(L$9&lt;&gt;"",$A33&lt;&gt;""),  Carteira!L33*Cotação!L33,""))),NA())</f>
        <v/>
      </c>
      <c r="M33" s="85" t="str">
        <f ca="1">IFERROR(IF(ISNA(Cotação!M33),  "",   (IF(AND(M$9&lt;&gt;"",$A33&lt;&gt;""),  Carteira!M33*Cotação!M33,""))),NA())</f>
        <v/>
      </c>
      <c r="N33" s="85" t="str">
        <f ca="1">IFERROR(IF(ISNA(Cotação!N33),  "",   (IF(AND(N$9&lt;&gt;"",$A33&lt;&gt;""),  Carteira!N33*Cotação!N33,""))),NA())</f>
        <v/>
      </c>
      <c r="O33" s="704"/>
      <c r="S33" s="601">
        <v>42713</v>
      </c>
      <c r="T33" s="182">
        <v>75631.200700000001</v>
      </c>
      <c r="U33" s="183"/>
      <c r="V33" s="184"/>
      <c r="W33" s="111"/>
    </row>
    <row r="34" spans="1:23" ht="15" customHeight="1" thickBot="1">
      <c r="A34" s="705" t="str">
        <f>Cotação!$A34</f>
        <v>Tesouro Selic 2023 (LFT)</v>
      </c>
      <c r="B34" s="706">
        <f ca="1">IFERROR(IF(ISNA(Cotação!B34),  "",   (IF(AND(B$9&lt;&gt;"",$A34&lt;&gt;""),  Carteira!B34*Cotação!B34,""))),NA())</f>
        <v>0</v>
      </c>
      <c r="C34" s="706">
        <f ca="1">IFERROR(IF(ISNA(Cotação!C34),  "",   (IF(AND(C$9&lt;&gt;"",$A34&lt;&gt;""),  Carteira!C34*Cotação!C34,""))),NA())</f>
        <v>0</v>
      </c>
      <c r="D34" s="706">
        <f ca="1">IFERROR(IF(ISNA(Cotação!D34),  "",   (IF(AND(D$9&lt;&gt;"",$A34&lt;&gt;""),  Carteira!D34*Cotação!D34,""))),NA())</f>
        <v>0</v>
      </c>
      <c r="E34" s="706">
        <f ca="1">IFERROR(IF(ISNA(Cotação!E34),  "",   (IF(AND(E$9&lt;&gt;"",$A34&lt;&gt;""),  Carteira!E34*Cotação!E34,""))),NA())</f>
        <v>1470.7754000000002</v>
      </c>
      <c r="F34" s="706">
        <f ca="1">IFERROR(IF(ISNA(Cotação!F34),  "",   (IF(AND(F$9&lt;&gt;"",$A34&lt;&gt;""),  Carteira!F34*Cotação!F34,""))),NA())</f>
        <v>3052.1049999999996</v>
      </c>
      <c r="G34" s="706">
        <f ca="1">IFERROR(IF(ISNA(Cotação!G34),  "",   (IF(AND(G$9&lt;&gt;"",$A34&lt;&gt;""),  Carteira!G34*Cotação!G34,""))),NA())</f>
        <v>3786.9885000000004</v>
      </c>
      <c r="H34" s="706">
        <f ca="1">IFERROR(IF(ISNA(Cotação!H34),  "",   (IF(AND(H$9&lt;&gt;"",$A34&lt;&gt;""),  Carteira!H34*Cotação!H34,""))),NA())</f>
        <v>3824.3641000000002</v>
      </c>
      <c r="I34" s="706">
        <f ca="1">IFERROR(IF(ISNA(Cotação!I34),  "",   (IF(AND(I$9&lt;&gt;"",$A34&lt;&gt;""),  Carteira!I34*Cotação!I34,""))),NA())</f>
        <v>3857.2118</v>
      </c>
      <c r="J34" s="706" t="str">
        <f ca="1">IFERROR(IF(ISNA(Cotação!J34),  "",   (IF(AND(J$9&lt;&gt;"",$A34&lt;&gt;""),  Carteira!J34*Cotação!J34,""))),NA())</f>
        <v/>
      </c>
      <c r="K34" s="706" t="str">
        <f ca="1">IFERROR(IF(ISNA(Cotação!K34),  "",   (IF(AND(K$9&lt;&gt;"",$A34&lt;&gt;""),  Carteira!K34*Cotação!K34,""))),NA())</f>
        <v/>
      </c>
      <c r="L34" s="706" t="str">
        <f ca="1">IFERROR(IF(ISNA(Cotação!L34),  "",   (IF(AND(L$9&lt;&gt;"",$A34&lt;&gt;""),  Carteira!L34*Cotação!L34,""))),NA())</f>
        <v/>
      </c>
      <c r="M34" s="706" t="str">
        <f ca="1">IFERROR(IF(ISNA(Cotação!M34),  "",   (IF(AND(M$9&lt;&gt;"",$A34&lt;&gt;""),  Carteira!M34*Cotação!M34,""))),NA())</f>
        <v/>
      </c>
      <c r="N34" s="706" t="str">
        <f ca="1">IFERROR(IF(ISNA(Cotação!N34),  "",   (IF(AND(N$9&lt;&gt;"",$A34&lt;&gt;""),  Carteira!N34*Cotação!N34,""))),NA())</f>
        <v/>
      </c>
      <c r="O34" s="707"/>
      <c r="S34" s="603">
        <v>42717</v>
      </c>
      <c r="T34" s="182">
        <v>75446.119099999996</v>
      </c>
      <c r="U34" s="183"/>
      <c r="V34" s="184"/>
      <c r="W34" s="111"/>
    </row>
    <row r="35" spans="1:23" ht="15" customHeight="1">
      <c r="A35" s="695"/>
      <c r="B35" s="696"/>
      <c r="C35" s="696"/>
      <c r="D35" s="696"/>
      <c r="E35" s="696"/>
      <c r="F35" s="696"/>
      <c r="G35" s="696"/>
      <c r="H35" s="696"/>
      <c r="I35" s="696"/>
      <c r="J35" s="696"/>
      <c r="K35" s="696"/>
      <c r="L35" s="696"/>
      <c r="M35" s="696"/>
      <c r="N35" s="696"/>
      <c r="O35" s="696"/>
      <c r="S35" s="605">
        <v>42718</v>
      </c>
      <c r="T35" s="182">
        <v>75552.130600000004</v>
      </c>
      <c r="U35" s="183"/>
      <c r="V35" s="184"/>
      <c r="W35" s="111"/>
    </row>
    <row r="36" spans="1:23" ht="15" customHeight="1">
      <c r="A36" s="417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S36" s="607">
        <v>42719</v>
      </c>
      <c r="T36" s="182">
        <v>75330.409600000014</v>
      </c>
      <c r="U36" s="183"/>
      <c r="V36" s="184"/>
      <c r="W36" s="111"/>
    </row>
    <row r="37" spans="1:23" ht="15" customHeight="1">
      <c r="A37" s="417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S37" s="611">
        <v>42720</v>
      </c>
      <c r="T37" s="182">
        <v>76026.204599999997</v>
      </c>
      <c r="U37" s="183"/>
      <c r="V37" s="184"/>
      <c r="W37" s="111"/>
    </row>
    <row r="38" spans="1:23" ht="15" customHeight="1">
      <c r="A38" s="417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S38" s="613">
        <v>42723</v>
      </c>
      <c r="T38" s="182">
        <v>75697.763200000001</v>
      </c>
      <c r="U38" s="183"/>
      <c r="V38" s="184"/>
      <c r="W38" s="111"/>
    </row>
    <row r="39" spans="1:23" ht="15" customHeight="1">
      <c r="A39" s="417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S39" s="615">
        <v>42724</v>
      </c>
      <c r="T39" s="182">
        <v>76070.925600000002</v>
      </c>
      <c r="U39" s="183"/>
      <c r="V39" s="184"/>
      <c r="W39" s="111"/>
    </row>
    <row r="40" spans="1:23" ht="15" customHeight="1">
      <c r="A40" s="417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S40" s="617">
        <v>42725</v>
      </c>
      <c r="T40" s="182">
        <v>76206.584699999992</v>
      </c>
      <c r="U40" s="183"/>
      <c r="V40" s="184"/>
      <c r="W40" s="111"/>
    </row>
    <row r="41" spans="1:23" ht="15" customHeight="1" thickBot="1">
      <c r="A41" s="417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S41" s="619">
        <v>42726</v>
      </c>
      <c r="T41" s="182">
        <v>76166.850599999991</v>
      </c>
      <c r="U41" s="183"/>
      <c r="V41" s="184"/>
      <c r="W41" s="111"/>
    </row>
    <row r="42" spans="1:23" ht="15" customHeight="1" thickTop="1" thickBot="1">
      <c r="A42" s="437" t="s">
        <v>1994</v>
      </c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S42" s="627">
        <v>42746</v>
      </c>
      <c r="T42" s="182">
        <v>88334.769300000014</v>
      </c>
      <c r="U42" s="183"/>
      <c r="V42" s="184"/>
      <c r="W42" s="111"/>
    </row>
    <row r="43" spans="1:23" ht="15" customHeight="1" thickTop="1"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S43" s="633">
        <v>42747</v>
      </c>
      <c r="T43" s="182">
        <v>89270.23060000001</v>
      </c>
      <c r="U43" s="183"/>
      <c r="V43" s="184"/>
      <c r="W43" s="111"/>
    </row>
    <row r="44" spans="1:23" ht="15" customHeight="1">
      <c r="A44" s="417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Q44" s="143"/>
      <c r="S44" s="635">
        <v>42748</v>
      </c>
      <c r="T44" s="7">
        <v>90142.349000000002</v>
      </c>
      <c r="U44" s="183"/>
      <c r="V44" s="184"/>
      <c r="W44" s="111"/>
    </row>
    <row r="45" spans="1:23" ht="15" customHeight="1">
      <c r="A45" s="417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S45" s="637">
        <v>42754</v>
      </c>
      <c r="T45" s="182">
        <v>90538.925300000003</v>
      </c>
      <c r="U45" s="183"/>
      <c r="V45" s="184"/>
      <c r="W45" s="111"/>
    </row>
    <row r="46" spans="1:23" ht="15" customHeight="1">
      <c r="A46" s="417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S46" s="639">
        <v>42755</v>
      </c>
      <c r="T46" s="182">
        <v>90774.891000000003</v>
      </c>
      <c r="U46" s="183"/>
      <c r="V46" s="184"/>
      <c r="W46" s="111"/>
    </row>
    <row r="47" spans="1:23" ht="15" customHeight="1">
      <c r="A47" s="417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S47" s="641">
        <v>42759</v>
      </c>
      <c r="T47" s="182">
        <v>90842.713600000003</v>
      </c>
      <c r="U47" s="183"/>
      <c r="V47" s="184"/>
      <c r="W47" s="111"/>
    </row>
    <row r="48" spans="1:23" ht="15" customHeight="1">
      <c r="A48" s="417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S48" s="643">
        <v>42761</v>
      </c>
      <c r="T48" s="182">
        <v>90812.323100000009</v>
      </c>
      <c r="U48" s="183"/>
      <c r="V48" s="184"/>
      <c r="W48" s="111"/>
    </row>
    <row r="49" spans="1:23" ht="15" customHeight="1">
      <c r="A49" s="417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S49" s="645">
        <v>42765</v>
      </c>
      <c r="T49" s="182">
        <v>90555.981700000004</v>
      </c>
      <c r="U49" s="183"/>
      <c r="V49" s="184"/>
      <c r="W49" s="111"/>
    </row>
    <row r="50" spans="1:23" ht="15" customHeight="1">
      <c r="A50" s="417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S50" s="647">
        <v>42766</v>
      </c>
      <c r="T50" s="182">
        <v>90701.050100000008</v>
      </c>
    </row>
    <row r="51" spans="1:23" ht="15" customHeight="1">
      <c r="A51" s="417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6"/>
      <c r="S51" s="649">
        <v>42768</v>
      </c>
      <c r="T51" s="182">
        <v>94143.251599999989</v>
      </c>
    </row>
    <row r="52" spans="1:23" ht="15" customHeight="1">
      <c r="A52" s="417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6"/>
      <c r="S52" s="651">
        <v>42769</v>
      </c>
      <c r="T52" s="182">
        <v>94412.018200000006</v>
      </c>
    </row>
    <row r="53" spans="1:23" ht="15" customHeight="1">
      <c r="A53" s="417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6"/>
      <c r="S53" s="653">
        <v>42772</v>
      </c>
      <c r="T53" s="182">
        <v>94651.222799999989</v>
      </c>
    </row>
    <row r="54" spans="1:23" ht="15" customHeight="1">
      <c r="A54" s="417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6"/>
      <c r="S54" s="655">
        <v>42773</v>
      </c>
      <c r="T54" s="182">
        <v>94623.151299999998</v>
      </c>
    </row>
    <row r="55" spans="1:23" ht="15" customHeight="1">
      <c r="A55" s="417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6"/>
      <c r="S55" s="673">
        <v>42780</v>
      </c>
      <c r="T55" s="182">
        <v>95900</v>
      </c>
    </row>
    <row r="56" spans="1:23" ht="15" customHeight="1">
      <c r="A56" s="417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6"/>
      <c r="S56" s="676">
        <v>42781</v>
      </c>
      <c r="T56" s="182">
        <v>96043.974500000011</v>
      </c>
    </row>
    <row r="57" spans="1:23" ht="15" customHeight="1">
      <c r="A57" s="417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6"/>
      <c r="S57" s="678">
        <v>42781</v>
      </c>
      <c r="T57" s="182">
        <v>96060.76370000001</v>
      </c>
    </row>
    <row r="58" spans="1:23" ht="15" customHeight="1">
      <c r="A58" s="417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6"/>
      <c r="S58" s="680">
        <v>42782</v>
      </c>
      <c r="T58" s="182">
        <v>95914.865399999995</v>
      </c>
    </row>
    <row r="59" spans="1:23" ht="15" customHeight="1">
      <c r="A59" s="417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6"/>
      <c r="S59" s="682">
        <v>42786</v>
      </c>
      <c r="T59" s="182">
        <v>95859.087900000013</v>
      </c>
    </row>
    <row r="60" spans="1:23" ht="15" customHeight="1">
      <c r="A60" s="417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6"/>
      <c r="S60" s="684">
        <v>42787</v>
      </c>
      <c r="T60" s="7">
        <v>96049.518899999995</v>
      </c>
    </row>
    <row r="61" spans="1:23" ht="15" customHeight="1">
      <c r="A61" s="417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6"/>
      <c r="S61" s="686">
        <v>42788</v>
      </c>
      <c r="T61" s="7">
        <v>96547.277899999986</v>
      </c>
    </row>
    <row r="62" spans="1:23" ht="15" customHeight="1">
      <c r="A62" s="417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6"/>
      <c r="S62" s="688">
        <v>42789</v>
      </c>
      <c r="T62" s="7">
        <v>97005.508100000006</v>
      </c>
    </row>
    <row r="63" spans="1:23" ht="15" customHeight="1">
      <c r="A63" s="417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6"/>
      <c r="S63" s="690">
        <v>42795</v>
      </c>
      <c r="T63" s="7">
        <v>98000</v>
      </c>
    </row>
    <row r="64" spans="1:23" ht="15" customHeight="1">
      <c r="A64" s="417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6"/>
      <c r="S64" s="692">
        <v>42796</v>
      </c>
      <c r="T64" s="7">
        <v>102452.20850000001</v>
      </c>
    </row>
    <row r="65" spans="1:20" ht="15" customHeight="1">
      <c r="A65" s="417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6"/>
      <c r="S65" s="694">
        <v>42797</v>
      </c>
      <c r="T65" s="7">
        <v>100927.54639999999</v>
      </c>
    </row>
    <row r="66" spans="1:20" ht="15" customHeight="1">
      <c r="A66" s="417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6"/>
      <c r="S66" s="709">
        <v>42800</v>
      </c>
      <c r="T66" s="7">
        <v>101280.00649999997</v>
      </c>
    </row>
    <row r="67" spans="1:20" ht="15" customHeight="1">
      <c r="A67" s="417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6"/>
      <c r="S67" s="711">
        <v>42801</v>
      </c>
      <c r="T67" s="7">
        <v>101188.38679999998</v>
      </c>
    </row>
    <row r="68" spans="1:20" ht="15" customHeight="1">
      <c r="A68" s="417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6"/>
      <c r="S68" s="713">
        <v>42802</v>
      </c>
      <c r="T68" s="7">
        <v>101058.4602</v>
      </c>
    </row>
    <row r="69" spans="1:20" ht="15" customHeight="1">
      <c r="A69" s="417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6"/>
      <c r="S69" s="715">
        <v>42803</v>
      </c>
      <c r="T69" s="7">
        <v>100620.79389999999</v>
      </c>
    </row>
    <row r="70" spans="1:20" ht="15" customHeight="1">
      <c r="A70" s="417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6"/>
      <c r="S70" s="717">
        <v>42807</v>
      </c>
      <c r="T70" s="184">
        <v>101394.10519999999</v>
      </c>
    </row>
    <row r="71" spans="1:20" ht="15" customHeight="1">
      <c r="A71" s="417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6"/>
      <c r="S71" s="719">
        <v>42808</v>
      </c>
      <c r="T71" s="7">
        <v>100959.67889999998</v>
      </c>
    </row>
    <row r="72" spans="1:20" ht="15" customHeight="1">
      <c r="A72" s="417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6"/>
      <c r="S72" s="721">
        <v>42809</v>
      </c>
      <c r="T72" s="7">
        <v>100513.07250000001</v>
      </c>
    </row>
    <row r="73" spans="1:20" ht="15" customHeight="1">
      <c r="A73" s="417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6"/>
      <c r="S73" s="723">
        <v>42810</v>
      </c>
      <c r="T73" s="7">
        <v>100972.92359999999</v>
      </c>
    </row>
    <row r="74" spans="1:20" ht="15" customHeight="1">
      <c r="A74" s="417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6"/>
      <c r="S74" s="725">
        <v>42814</v>
      </c>
      <c r="T74" s="7">
        <v>101193.79209999999</v>
      </c>
    </row>
    <row r="75" spans="1:20" ht="15" customHeight="1">
      <c r="A75" s="417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6"/>
      <c r="S75" s="727">
        <v>42815</v>
      </c>
      <c r="T75" s="7">
        <v>101716.66399999999</v>
      </c>
    </row>
    <row r="76" spans="1:20" ht="15" customHeight="1">
      <c r="A76" s="417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6"/>
      <c r="S76" s="729">
        <v>42816</v>
      </c>
      <c r="T76" s="7">
        <v>101055.78950000001</v>
      </c>
    </row>
    <row r="77" spans="1:20" ht="15" customHeight="1">
      <c r="A77" s="417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6"/>
      <c r="S77" s="731">
        <v>42817</v>
      </c>
      <c r="T77" s="7">
        <v>100855.30769999999</v>
      </c>
    </row>
    <row r="78" spans="1:20" ht="15" customHeight="1">
      <c r="A78" s="417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6"/>
      <c r="S78" s="733">
        <v>42818</v>
      </c>
      <c r="T78" s="7">
        <v>101186.43260000001</v>
      </c>
    </row>
    <row r="79" spans="1:20" ht="15" customHeight="1">
      <c r="A79" s="417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6"/>
      <c r="S79" s="735">
        <v>42821</v>
      </c>
      <c r="T79" s="7">
        <v>101198.55009999999</v>
      </c>
    </row>
    <row r="80" spans="1:20" ht="15" customHeight="1">
      <c r="A80" s="417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S80" s="737">
        <v>42822</v>
      </c>
      <c r="T80" s="7">
        <v>101514.3616</v>
      </c>
    </row>
    <row r="81" spans="1:20" ht="15" customHeight="1">
      <c r="A81" s="417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S81" s="739">
        <v>42823</v>
      </c>
      <c r="T81" s="7">
        <v>101537.39199999999</v>
      </c>
    </row>
    <row r="82" spans="1:20" ht="15" customHeight="1">
      <c r="A82" s="417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S82" s="741">
        <v>42824</v>
      </c>
      <c r="T82" s="7">
        <v>101489.35589999998</v>
      </c>
    </row>
    <row r="83" spans="1:20" ht="15" customHeight="1">
      <c r="A83" s="417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S83" s="743">
        <v>42825</v>
      </c>
      <c r="T83" s="7">
        <v>101452.15169999999</v>
      </c>
    </row>
    <row r="84" spans="1:20" ht="15" customHeight="1">
      <c r="A84" s="417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S84" s="745">
        <v>42828</v>
      </c>
      <c r="T84" s="7">
        <v>101852.8968</v>
      </c>
    </row>
    <row r="85" spans="1:20" ht="15" customHeight="1">
      <c r="A85" s="417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S85" s="747">
        <v>42830</v>
      </c>
      <c r="T85" s="7">
        <v>105927.40509999999</v>
      </c>
    </row>
    <row r="86" spans="1:20" ht="15" customHeight="1">
      <c r="A86" s="417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S86" s="749">
        <v>42831</v>
      </c>
      <c r="T86" s="7">
        <v>105517.91459999999</v>
      </c>
    </row>
    <row r="87" spans="1:20" ht="15" customHeight="1">
      <c r="A87" s="417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S87" s="751">
        <v>42832</v>
      </c>
      <c r="T87" s="7">
        <v>105188.2231</v>
      </c>
    </row>
    <row r="88" spans="1:20" ht="15" customHeight="1">
      <c r="A88" s="417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S88" s="753">
        <v>42835</v>
      </c>
      <c r="T88" s="7">
        <v>105526.74029999999</v>
      </c>
    </row>
    <row r="89" spans="1:20" ht="15" customHeight="1">
      <c r="A89" s="417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S89" s="755">
        <v>42836</v>
      </c>
      <c r="T89" s="7">
        <v>105706.24280000001</v>
      </c>
    </row>
    <row r="90" spans="1:20" ht="15" customHeight="1">
      <c r="A90" s="417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S90" s="757">
        <v>42842</v>
      </c>
      <c r="T90" s="7">
        <v>105306.7141</v>
      </c>
    </row>
    <row r="91" spans="1:20" ht="15" customHeight="1">
      <c r="A91" s="417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S91" s="759">
        <v>42845</v>
      </c>
      <c r="T91" s="7">
        <v>105291.48049999998</v>
      </c>
    </row>
    <row r="92" spans="1:20" ht="15" customHeight="1">
      <c r="A92" s="417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S92" s="761">
        <v>42850</v>
      </c>
      <c r="T92" s="7">
        <v>104695.1329</v>
      </c>
    </row>
    <row r="93" spans="1:20" ht="15" customHeight="1">
      <c r="A93" s="417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S93" s="763">
        <v>42851</v>
      </c>
      <c r="T93" s="7">
        <v>104240.05230000001</v>
      </c>
    </row>
    <row r="94" spans="1:20" ht="15" customHeight="1">
      <c r="A94" s="417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S94" s="765">
        <v>42852</v>
      </c>
      <c r="T94" s="7">
        <v>104757.72959999999</v>
      </c>
    </row>
    <row r="95" spans="1:20" ht="15" customHeight="1">
      <c r="A95" s="417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S95" s="767">
        <v>42853</v>
      </c>
      <c r="T95" s="7">
        <v>104601.5374</v>
      </c>
    </row>
    <row r="96" spans="1:20" ht="15" customHeight="1">
      <c r="A96" s="417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S96" s="769">
        <v>42857</v>
      </c>
      <c r="T96" s="7">
        <v>104838.82949999999</v>
      </c>
    </row>
    <row r="97" spans="1:20" ht="15" customHeight="1">
      <c r="A97" s="417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S97" s="771">
        <v>42858</v>
      </c>
      <c r="T97" s="7">
        <v>105156.93779999999</v>
      </c>
    </row>
    <row r="98" spans="1:20" ht="15" customHeight="1">
      <c r="A98" s="417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S98" s="774">
        <v>42859</v>
      </c>
      <c r="T98" s="7">
        <v>105032.5018</v>
      </c>
    </row>
    <row r="99" spans="1:20" ht="15" customHeight="1">
      <c r="A99" s="417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86"/>
      <c r="S99" s="777">
        <v>42863</v>
      </c>
      <c r="T99" s="7">
        <v>105270.14919999999</v>
      </c>
    </row>
    <row r="100" spans="1:20" ht="15" customHeight="1">
      <c r="A100" s="417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S100" s="779">
        <v>42864</v>
      </c>
      <c r="T100" s="7">
        <v>105552.8685</v>
      </c>
    </row>
    <row r="101" spans="1:20">
      <c r="S101" s="781">
        <v>42865</v>
      </c>
      <c r="T101" s="7">
        <v>105711.75719999999</v>
      </c>
    </row>
    <row r="102" spans="1:20">
      <c r="S102" s="783">
        <v>42867</v>
      </c>
      <c r="T102" s="7">
        <v>106410.67740000002</v>
      </c>
    </row>
    <row r="103" spans="1:20">
      <c r="S103" s="785">
        <v>42871</v>
      </c>
      <c r="T103" s="7">
        <v>107509.30529999998</v>
      </c>
    </row>
    <row r="104" spans="1:20">
      <c r="S104" s="787">
        <v>42872</v>
      </c>
      <c r="T104" s="7">
        <v>108239.7751</v>
      </c>
    </row>
    <row r="105" spans="1:20">
      <c r="S105" s="789">
        <v>42873</v>
      </c>
      <c r="T105" s="7">
        <v>100416.66580000002</v>
      </c>
    </row>
    <row r="106" spans="1:20">
      <c r="S106" s="791">
        <v>42877</v>
      </c>
      <c r="T106" s="7">
        <v>102010.12450000001</v>
      </c>
    </row>
    <row r="107" spans="1:20">
      <c r="S107" s="793">
        <v>42878</v>
      </c>
      <c r="T107" s="7">
        <v>102562.21789999999</v>
      </c>
    </row>
    <row r="108" spans="1:20">
      <c r="S108" s="795">
        <v>42880</v>
      </c>
      <c r="T108" s="7">
        <v>103645.613</v>
      </c>
    </row>
    <row r="109" spans="1:20">
      <c r="S109" s="797">
        <v>42881</v>
      </c>
      <c r="T109" s="7">
        <v>104080.74129999998</v>
      </c>
    </row>
    <row r="110" spans="1:20">
      <c r="S110" s="799">
        <v>42884</v>
      </c>
      <c r="T110" s="7">
        <v>103890.8017</v>
      </c>
    </row>
    <row r="111" spans="1:20">
      <c r="S111" s="801">
        <v>42885</v>
      </c>
      <c r="T111" s="7">
        <v>104467.74399999999</v>
      </c>
    </row>
    <row r="112" spans="1:20">
      <c r="S112" s="804">
        <v>42886</v>
      </c>
      <c r="T112" s="7">
        <v>104580.53349999999</v>
      </c>
    </row>
    <row r="113" spans="19:20">
      <c r="S113" s="806">
        <v>42887</v>
      </c>
      <c r="T113" s="7">
        <v>104378.09859999998</v>
      </c>
    </row>
    <row r="114" spans="19:20">
      <c r="S114" s="808">
        <v>42888</v>
      </c>
      <c r="T114" s="7">
        <v>103864.35340000001</v>
      </c>
    </row>
    <row r="115" spans="19:20">
      <c r="S115" s="810">
        <v>42891</v>
      </c>
      <c r="T115" s="7">
        <v>103120.3812</v>
      </c>
    </row>
    <row r="116" spans="19:20">
      <c r="S116" s="812">
        <v>42892</v>
      </c>
      <c r="T116" s="7">
        <v>103110.84</v>
      </c>
    </row>
    <row r="117" spans="19:20">
      <c r="S117" s="814">
        <v>42893</v>
      </c>
      <c r="T117" s="7">
        <v>103596.08959999998</v>
      </c>
    </row>
    <row r="118" spans="19:20">
      <c r="S118" s="816">
        <v>42894</v>
      </c>
      <c r="T118" s="7">
        <v>102909.24690000001</v>
      </c>
    </row>
    <row r="119" spans="19:20">
      <c r="S119" s="818">
        <v>42895</v>
      </c>
      <c r="T119" s="7">
        <v>103650.802</v>
      </c>
    </row>
    <row r="120" spans="19:20">
      <c r="S120" s="820">
        <v>42898</v>
      </c>
      <c r="T120" s="7">
        <v>103741.39690000002</v>
      </c>
    </row>
    <row r="121" spans="19:20">
      <c r="S121" s="822">
        <v>42899</v>
      </c>
      <c r="T121" s="7">
        <v>111844.5223</v>
      </c>
    </row>
    <row r="122" spans="19:20">
      <c r="S122" s="824">
        <v>42902</v>
      </c>
      <c r="T122" s="7" t="e">
        <v>#N/A</v>
      </c>
    </row>
    <row r="123" spans="19:20">
      <c r="S123" s="826">
        <v>42905</v>
      </c>
      <c r="T123" s="7">
        <v>112597.65410000001</v>
      </c>
    </row>
    <row r="124" spans="19:20">
      <c r="S124" s="828">
        <v>42906</v>
      </c>
      <c r="T124" s="7">
        <v>112954.37270000001</v>
      </c>
    </row>
    <row r="125" spans="19:20">
      <c r="S125" s="830">
        <v>42907</v>
      </c>
      <c r="T125" s="7">
        <v>112695.75449999998</v>
      </c>
    </row>
    <row r="126" spans="19:20">
      <c r="S126" s="832">
        <v>42909</v>
      </c>
      <c r="T126" s="7">
        <v>112230.89300000001</v>
      </c>
    </row>
    <row r="127" spans="19:20">
      <c r="S127" s="834">
        <v>42912</v>
      </c>
      <c r="T127" s="7">
        <v>112254.9936</v>
      </c>
    </row>
    <row r="128" spans="19:20">
      <c r="S128" s="836">
        <v>42913</v>
      </c>
      <c r="T128" s="7">
        <v>112227.09839999999</v>
      </c>
    </row>
    <row r="129" spans="19:20">
      <c r="S129" s="838">
        <v>42914</v>
      </c>
      <c r="T129" s="7">
        <v>111913.31769999999</v>
      </c>
    </row>
    <row r="130" spans="19:20">
      <c r="S130" s="840">
        <v>42915</v>
      </c>
      <c r="T130" s="7">
        <v>113298.34640000001</v>
      </c>
    </row>
    <row r="131" spans="19:20">
      <c r="S131" s="842">
        <v>42916</v>
      </c>
      <c r="T131" s="7">
        <v>112728.80360000001</v>
      </c>
    </row>
    <row r="132" spans="19:20">
      <c r="S132" s="844">
        <v>42919</v>
      </c>
      <c r="T132" s="7">
        <v>112874.16579999997</v>
      </c>
    </row>
    <row r="133" spans="19:20">
      <c r="S133" s="846">
        <v>42920</v>
      </c>
      <c r="T133" s="7">
        <v>112598.06859999998</v>
      </c>
    </row>
    <row r="134" spans="19:20">
      <c r="S134" s="848">
        <v>42920</v>
      </c>
      <c r="T134" s="7">
        <v>112598.06859999998</v>
      </c>
    </row>
    <row r="135" spans="19:20">
      <c r="S135" s="850">
        <v>42923</v>
      </c>
      <c r="T135" s="7">
        <v>112744.0272</v>
      </c>
    </row>
    <row r="136" spans="19:20">
      <c r="S136" s="852">
        <v>42926</v>
      </c>
      <c r="T136" s="7">
        <v>112974.92319999999</v>
      </c>
    </row>
    <row r="137" spans="19:20">
      <c r="S137" s="854">
        <v>42927</v>
      </c>
      <c r="T137" s="7">
        <v>112769.11069999999</v>
      </c>
    </row>
    <row r="138" spans="19:20">
      <c r="S138" s="856">
        <v>42928</v>
      </c>
      <c r="T138" s="7">
        <v>113225.54199999999</v>
      </c>
    </row>
    <row r="139" spans="19:20">
      <c r="S139" s="858">
        <v>42929</v>
      </c>
      <c r="T139" s="7">
        <v>113445.55899999999</v>
      </c>
    </row>
    <row r="140" spans="19:20">
      <c r="S140" s="860">
        <v>42933</v>
      </c>
      <c r="T140" s="7">
        <v>113957.65399999999</v>
      </c>
    </row>
    <row r="141" spans="19:20">
      <c r="S141" s="862">
        <v>42934</v>
      </c>
      <c r="T141" s="7">
        <v>114311.44130000001</v>
      </c>
    </row>
    <row r="142" spans="19:20">
      <c r="S142" s="864">
        <v>42935</v>
      </c>
      <c r="T142" s="7">
        <v>115171.7668</v>
      </c>
    </row>
    <row r="143" spans="19:20">
      <c r="S143" s="866">
        <v>42940</v>
      </c>
      <c r="T143" s="7">
        <v>116038.25850000001</v>
      </c>
    </row>
    <row r="144" spans="19:20">
      <c r="S144" s="868">
        <v>42941</v>
      </c>
      <c r="T144" s="7">
        <v>115909.7494</v>
      </c>
    </row>
    <row r="145" spans="12:20">
      <c r="L145" s="278"/>
      <c r="S145" s="871">
        <v>42942</v>
      </c>
      <c r="T145" s="7">
        <v>115607.54019999999</v>
      </c>
    </row>
    <row r="146" spans="12:20">
      <c r="S146" s="921">
        <v>42947</v>
      </c>
      <c r="T146" s="7">
        <v>115950.26909999999</v>
      </c>
    </row>
  </sheetData>
  <mergeCells count="1">
    <mergeCell ref="S1:W7"/>
  </mergeCells>
  <phoneticPr fontId="20" type="noConversion"/>
  <conditionalFormatting sqref="O12:O22 A10:O11 A12:A22 B12:N34">
    <cfRule type="expression" dxfId="3" priority="2" stopIfTrue="1">
      <formula>AND(MOD(ROW(),2)=0, ROW()&lt;=linha_maxima_titulos)</formula>
    </cfRule>
  </conditionalFormatting>
  <dataValidations count="1">
    <dataValidation type="list" allowBlank="1" showInputMessage="1" showErrorMessage="1" sqref="O8">
      <formula1>"Carteira,Cotação,Taxa (%),Rentab (mês),Rentab (ano),Alocação (%)"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P144"/>
  <sheetViews>
    <sheetView workbookViewId="0">
      <selection activeCell="H12" sqref="H12:I34"/>
    </sheetView>
  </sheetViews>
  <sheetFormatPr defaultColWidth="13.140625" defaultRowHeight="12"/>
  <cols>
    <col min="1" max="1" width="40.7109375" style="398" customWidth="1"/>
    <col min="2" max="14" width="10.140625" style="7" customWidth="1"/>
    <col min="15" max="15" width="11.7109375" style="7" customWidth="1"/>
    <col min="16" max="16384" width="13.140625" style="7"/>
  </cols>
  <sheetData>
    <row r="1" spans="1:16" ht="17.45" customHeight="1" thickBot="1">
      <c r="A1" s="412" t="s">
        <v>86</v>
      </c>
      <c r="B1" s="19"/>
      <c r="C1" s="19"/>
      <c r="D1" s="19"/>
      <c r="E1" s="19"/>
      <c r="F1" s="19"/>
      <c r="G1" s="19"/>
      <c r="H1" s="19"/>
      <c r="I1" s="19"/>
      <c r="J1" s="19"/>
      <c r="K1" s="18"/>
      <c r="L1" s="19"/>
      <c r="M1" s="19"/>
      <c r="N1" s="19"/>
    </row>
    <row r="2" spans="1:16" ht="13.9" customHeight="1">
      <c r="A2" s="413" t="s">
        <v>47</v>
      </c>
      <c r="B2" s="42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P2" s="111"/>
    </row>
    <row r="3" spans="1:16" ht="4.1500000000000004" customHeight="1">
      <c r="A3" s="425"/>
      <c r="B3" s="42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</row>
    <row r="4" spans="1:16" ht="12" customHeight="1">
      <c r="A4" s="61" t="s">
        <v>2366</v>
      </c>
      <c r="B4" s="401">
        <v>2017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</row>
    <row r="5" spans="1:16" ht="12" customHeight="1">
      <c r="A5" s="413"/>
      <c r="B5" s="42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</row>
    <row r="6" spans="1:16" ht="12" customHeight="1">
      <c r="A6" s="413"/>
      <c r="B6" s="42"/>
      <c r="C6" s="71"/>
      <c r="D6" s="71"/>
      <c r="E6" s="31"/>
      <c r="F6" s="31"/>
      <c r="G6" s="31"/>
      <c r="H6" s="31"/>
      <c r="I6" s="31"/>
      <c r="J6" s="31"/>
      <c r="K6" s="31"/>
      <c r="L6" s="31"/>
      <c r="M6" s="31"/>
      <c r="N6" s="31"/>
    </row>
    <row r="7" spans="1:16" s="17" customFormat="1" ht="5.45" customHeight="1">
      <c r="A7" s="398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6" s="9" customFormat="1" ht="25.9" customHeight="1">
      <c r="A8" s="416" t="s">
        <v>2002</v>
      </c>
      <c r="B8" s="47" t="str">
        <f ca="1">"Dez/"&amp;(YEAR(TODAY())-1)</f>
        <v>Dez/2016</v>
      </c>
      <c r="C8" s="47" t="str">
        <f>"Jan/"&amp;AnoBase</f>
        <v>Jan/2017</v>
      </c>
      <c r="D8" s="47" t="str">
        <f>"Fev/"&amp;AnoBase</f>
        <v>Fev/2017</v>
      </c>
      <c r="E8" s="47" t="str">
        <f>"Mar/"&amp;AnoBase</f>
        <v>Mar/2017</v>
      </c>
      <c r="F8" s="47" t="str">
        <f ca="1">"Abr/"&amp;YEAR(TODAY())</f>
        <v>Abr/2017</v>
      </c>
      <c r="G8" s="47" t="str">
        <f ca="1">"Mai/"&amp;YEAR(TODAY())</f>
        <v>Mai/2017</v>
      </c>
      <c r="H8" s="47" t="str">
        <f ca="1">"Jun/"&amp;YEAR(TODAY())</f>
        <v>Jun/2017</v>
      </c>
      <c r="I8" s="47" t="str">
        <f ca="1">"Jul/"&amp;YEAR(TODAY())</f>
        <v>Jul/2017</v>
      </c>
      <c r="J8" s="47" t="str">
        <f ca="1">"Ago/"&amp;YEAR(TODAY())</f>
        <v>Ago/2017</v>
      </c>
      <c r="K8" s="47" t="str">
        <f ca="1">"Set/"&amp;YEAR(TODAY())</f>
        <v>Set/2017</v>
      </c>
      <c r="L8" s="47" t="str">
        <f ca="1">"Out/"&amp;YEAR(TODAY())</f>
        <v>Out/2017</v>
      </c>
      <c r="M8" s="47" t="str">
        <f ca="1">"Nov/"&amp;YEAR(TODAY())</f>
        <v>Nov/2017</v>
      </c>
      <c r="N8" s="47" t="str">
        <f ca="1">"Dez/"&amp;YEAR(TODAY())</f>
        <v>Dez/2017</v>
      </c>
    </row>
    <row r="9" spans="1:16" ht="15" customHeight="1">
      <c r="A9" s="426" t="str">
        <f>IF(TítulosNegociaçãoTD!I3="Sim",INDEX(TítulosNegociaçãoTD!$A$1:$A$100,ROW(TítulosNegociaçãoTD!I3),1),"")</f>
        <v/>
      </c>
      <c r="B9" s="144">
        <v>0</v>
      </c>
      <c r="C9" s="609" t="str">
        <f t="array" aca="1" ref="C9" ca="1">IF(   AND($A9&lt;&gt;"",   TODAY()&gt;=DATE(YEAR(C$8),MONTH(C$8),1)),        B$9 +    SUMPRODUCT((Operações!$B$10:$B$1099=$A9)*(MONTH(Operações!$A$10:$A$1099)=MONTH(C$8))*(YEAR(Operações!$A$10:$A$1099)=YEAR(C$8))*(Operações!$C$10:$C$1099)),    "")</f>
        <v/>
      </c>
      <c r="D9" s="609" t="str">
        <f ca="1">IF(   AND($A9&lt;&gt;"",   TODAY()&gt;=DATE(YEAR(D$8),MONTH(D$8),1)),        $C9 +    SUMPRODUCT((Operações!$B$10:$B$1099=$A9)*(MONTH(Operações!$A$10:$A$1099)=MONTH(D$8))*(YEAR(Operações!$A$10:$A$1099)=YEAR(D$8))*(Operações!$C$10:$C$1099)),    "")</f>
        <v/>
      </c>
      <c r="E9" s="609" t="str">
        <f ca="1">IF(   AND($A9&lt;&gt;"",   TODAY()&gt;=DATE(YEAR(E$8),MONTH(E$8),1)),        $D9 +    SUMPRODUCT((Operações!$B$10:$B$1099=$A9)*(MONTH(Operações!$A$10:$A$1099)=MONTH(E$8))*(YEAR(Operações!$A$10:$A$1099)=YEAR(E$8))*(Operações!$C$10:$C$1099)),    "")</f>
        <v/>
      </c>
      <c r="F9" s="609" t="str">
        <f ca="1">IF(   AND($A9&lt;&gt;"",   TODAY()&gt;=DATE(YEAR(F$8),MONTH(F$8),1)),        $E9 +    SUMPRODUCT((Operações!$B$10:$B$1099=$A9)*(MONTH(Operações!$A$10:$A$1099)=MONTH(F$8))*(YEAR(Operações!$A$10:$A$1099)=YEAR(F$8))*(Operações!$C$10:$C$1099)),    "")</f>
        <v/>
      </c>
      <c r="G9" s="609" t="str">
        <f ca="1">IF(   AND($A9&lt;&gt;"",   TODAY()&gt;=DATE(YEAR(G$8),MONTH(G$8),1)),        $F9 +    SUMPRODUCT((Operações!$B$10:$B$1099=$A9)*(MONTH(Operações!$A$10:$A$1099)=MONTH(G$8))*(YEAR(Operações!$A$10:$A$1099)=YEAR(G$8))*(Operações!$C$10:$C$1099)),    "")</f>
        <v/>
      </c>
      <c r="H9" s="609" t="str">
        <f ca="1">IF(   AND($A9&lt;&gt;"",   TODAY()&gt;=DATE(YEAR(H$8),MONTH(H$8),1)),        $G9 +    SUMPRODUCT((Operações!$B$10:$B$1099=$A9)*(MONTH(Operações!$A$10:$A$1099)=MONTH(H$8))*(YEAR(Operações!$A$10:$A$1099)=YEAR(H$8))*(Operações!$C$10:$C$1099)),    "")</f>
        <v/>
      </c>
      <c r="I9" s="609" t="str">
        <f ca="1">IF(   AND($A9&lt;&gt;"",   TODAY()&gt;=DATE(YEAR(I$8),MONTH(I$8),1)),        $H9 +    SUMPRODUCT((Operações!$B$10:$B$1099=$A9)*(MONTH(Operações!$A$10:$A$1099)=MONTH(I$8))*(YEAR(Operações!$A$10:$A$1099)=YEAR(I$8))*(Operações!$C$10:$C$1099)),    "")</f>
        <v/>
      </c>
      <c r="J9" s="609" t="str">
        <f ca="1">IF(   AND($A9&lt;&gt;"",   TODAY()&gt;=DATE(YEAR(J$8),MONTH(J$8),1)),        $I9 +    SUMPRODUCT((Operações!$B$10:$B$1099=$A9)*(MONTH(Operações!$A$10:$A$1099)=MONTH(J$8))*(YEAR(Operações!$A$10:$A$1099)=YEAR(J$8))*(Operações!$C$10:$C$1099)),    "")</f>
        <v/>
      </c>
      <c r="K9" s="609" t="str">
        <f ca="1">IF(   AND($A9&lt;&gt;"",   TODAY()&gt;=DATE(YEAR(K$8),MONTH(K$8),1)),        $J9 +    SUMPRODUCT((Operações!$B$10:$B$1099=$A9)*(MONTH(Operações!$A$10:$A$1099)=MONTH(K$8))*(YEAR(Operações!$A$10:$A$1099)=YEAR(K$8))*(Operações!$C$10:$C$1099)),    "")</f>
        <v/>
      </c>
      <c r="L9" s="609" t="str">
        <f ca="1">IF(   AND($A9&lt;&gt;"",   TODAY()&gt;=DATE(YEAR(L$8),MONTH(L$8),1)),        $K9 +    SUMPRODUCT((Operações!$B$10:$B$1099=$A9)*(MONTH(Operações!$A$10:$A$1099)=MONTH(L$8))*(YEAR(Operações!$A$10:$A$1099)=YEAR(L$8))*(Operações!$C$10:$C$1099)),    "")</f>
        <v/>
      </c>
      <c r="M9" s="609" t="str">
        <f ca="1">IF(   AND($A9&lt;&gt;"",   TODAY()&gt;=DATE(YEAR(M$8),MONTH(M$8),1)),        $L9 +    SUMPRODUCT((Operações!$B$10:$B$1099=$A9)*(MONTH(Operações!$A$10:$A$1099)=MONTH(M$8))*(YEAR(Operações!$A$10:$A$1099)=YEAR(M$8))*(Operações!$C$10:$C$1099)),    "")</f>
        <v/>
      </c>
      <c r="N9" s="609" t="str">
        <f ca="1">IF(   AND($A9&lt;&gt;"",   TODAY()&gt;=DATE(YEAR(N$8),MONTH(N$8),1)),        $M9 +    SUMPRODUCT((Operações!$B$10:$B$1099=$A9)*(MONTH(Operações!$A$10:$A$1099)=MONTH(N$8))*(YEAR(Operações!$A$10:$A$1099)=YEAR(N$8))*(Operações!$C$10:$C$1099)),    "")</f>
        <v/>
      </c>
    </row>
    <row r="10" spans="1:16" ht="15" customHeight="1">
      <c r="A10" s="426" t="str">
        <f>IF(TítulosNegociaçãoTD!I4="Sim",INDEX(TítulosNegociaçãoTD!$A$1:$A$100,ROW(TítulosNegociaçãoTD!I4),1),"")</f>
        <v/>
      </c>
      <c r="B10">
        <v>0</v>
      </c>
      <c r="C10" s="609" t="str">
        <f ca="1">IF(   AND($A10&lt;&gt;"",   TODAY()&gt;=DATE(YEAR(C$8),MONTH(C$8),1)),        $B10 +    SUMPRODUCT((Operações!$B$10:$B$1099=$A10)*(MONTH(Operações!$A$10:$A$1099)=MONTH(C$8))*(YEAR(Operações!$A$10:$A$1099)=YEAR(C$8))*(Operações!$C$10:$C$1099)),    "")</f>
        <v/>
      </c>
      <c r="D10" s="609" t="str">
        <f ca="1">IF(   AND($A10&lt;&gt;"",   TODAY()&gt;=DATE(YEAR(D$8),MONTH(D$8),1)),        $C10 +    SUMPRODUCT((Operações!$B$10:$B$1099=$A10)*(MONTH(Operações!$A$10:$A$1099)=MONTH(D$8))*(YEAR(Operações!$A$10:$A$1099)=YEAR(D$8))*(Operações!$C$10:$C$1099)),    "")</f>
        <v/>
      </c>
      <c r="E10" s="609" t="str">
        <f ca="1">IF(   AND($A10&lt;&gt;"",   TODAY()&gt;=DATE(YEAR(E$8),MONTH(E$8),1)),        $D10 +    SUMPRODUCT((Operações!$B$10:$B$1099=$A10)*(MONTH(Operações!$A$10:$A$1099)=MONTH(E$8))*(YEAR(Operações!$A$10:$A$1099)=YEAR(E$8))*(Operações!$C$10:$C$1099)),    "")</f>
        <v/>
      </c>
      <c r="F10" s="609" t="str">
        <f ca="1">IF(   AND($A10&lt;&gt;"",   TODAY()&gt;=DATE(YEAR(F$8),MONTH(F$8),1)),        $E10 +    SUMPRODUCT((Operações!$B$10:$B$1099=$A10)*(MONTH(Operações!$A$10:$A$1099)=MONTH(F$8))*(YEAR(Operações!$A$10:$A$1099)=YEAR(F$8))*(Operações!$C$10:$C$1099)),    "")</f>
        <v/>
      </c>
      <c r="G10" s="609" t="str">
        <f ca="1">IF(   AND($A10&lt;&gt;"",   TODAY()&gt;=DATE(YEAR(G$8),MONTH(G$8),1)),        $F10 +    SUMPRODUCT((Operações!$B$10:$B$1099=$A10)*(MONTH(Operações!$A$10:$A$1099)=MONTH(G$8))*(YEAR(Operações!$A$10:$A$1099)=YEAR(G$8))*(Operações!$C$10:$C$1099)),    "")</f>
        <v/>
      </c>
      <c r="H10" s="609" t="str">
        <f ca="1">IF(   AND($A10&lt;&gt;"",   TODAY()&gt;=DATE(YEAR(H$8),MONTH(H$8),1)),        $G10 +    SUMPRODUCT((Operações!$B$10:$B$1099=$A10)*(MONTH(Operações!$A$10:$A$1099)=MONTH(H$8))*(YEAR(Operações!$A$10:$A$1099)=YEAR(H$8))*(Operações!$C$10:$C$1099)),    "")</f>
        <v/>
      </c>
      <c r="I10" s="609" t="str">
        <f ca="1">IF(   AND($A10&lt;&gt;"",   TODAY()&gt;=DATE(YEAR(I$8),MONTH(I$8),1)),        $H10 +    SUMPRODUCT((Operações!$B$10:$B$1099=$A10)*(MONTH(Operações!$A$10:$A$1099)=MONTH(I$8))*(YEAR(Operações!$A$10:$A$1099)=YEAR(I$8))*(Operações!$C$10:$C$1099)),    "")</f>
        <v/>
      </c>
      <c r="J10" s="609" t="str">
        <f ca="1">IF(   AND($A10&lt;&gt;"",   TODAY()&gt;=DATE(YEAR(J$8),MONTH(J$8),1)),        $I10 +    SUMPRODUCT((Operações!$B$10:$B$1099=$A10)*(MONTH(Operações!$A$10:$A$1099)=MONTH(J$8))*(YEAR(Operações!$A$10:$A$1099)=YEAR(J$8))*(Operações!$C$10:$C$1099)),    "")</f>
        <v/>
      </c>
      <c r="K10" s="609" t="str">
        <f ca="1">IF(   AND($A10&lt;&gt;"",   TODAY()&gt;=DATE(YEAR(K$8),MONTH(K$8),1)),        $J10 +    SUMPRODUCT((Operações!$B$10:$B$1099=$A10)*(MONTH(Operações!$A$10:$A$1099)=MONTH(K$8))*(YEAR(Operações!$A$10:$A$1099)=YEAR(K$8))*(Operações!$C$10:$C$1099)),    "")</f>
        <v/>
      </c>
      <c r="L10" s="609" t="str">
        <f ca="1">IF(   AND($A10&lt;&gt;"",   TODAY()&gt;=DATE(YEAR(L$8),MONTH(L$8),1)),        $K10 +    SUMPRODUCT((Operações!$B$10:$B$1099=$A10)*(MONTH(Operações!$A$10:$A$1099)=MONTH(L$8))*(YEAR(Operações!$A$10:$A$1099)=YEAR(L$8))*(Operações!$C$10:$C$1099)),    "")</f>
        <v/>
      </c>
      <c r="M10" s="609" t="str">
        <f ca="1">IF(   AND($A10&lt;&gt;"",   TODAY()&gt;=DATE(YEAR(M$8),MONTH(M$8),1)),        $L10 +    SUMPRODUCT((Operações!$B$10:$B$1099=$A10)*(MONTH(Operações!$A$10:$A$1099)=MONTH(M$8))*(YEAR(Operações!$A$10:$A$1099)=YEAR(M$8))*(Operações!$C$10:$C$1099)),    "")</f>
        <v/>
      </c>
      <c r="N10" s="609" t="str">
        <f ca="1">IF(   AND($A10&lt;&gt;"",   TODAY()&gt;=DATE(YEAR(N$8),MONTH(N$8),1)),        $M10 +    SUMPRODUCT((Operações!$B$10:$B$1099=$A10)*(MONTH(Operações!$A$10:$A$1099)=MONTH(N$8))*(YEAR(Operações!$A$10:$A$1099)=YEAR(N$8))*(Operações!$C$10:$C$1099)),    "")</f>
        <v/>
      </c>
    </row>
    <row r="11" spans="1:16" ht="15" customHeight="1">
      <c r="A11" s="426" t="str">
        <f>IF(TítulosNegociaçãoTD!I5="Sim",INDEX(TítulosNegociaçãoTD!$A$1:$A$100,ROW(TítulosNegociaçãoTD!I5),1),"")</f>
        <v/>
      </c>
      <c r="B11">
        <v>0</v>
      </c>
      <c r="C11" s="609" t="str">
        <f ca="1">IF(   AND($A11&lt;&gt;"",   TODAY()&gt;=DATE(YEAR(C$8),MONTH(C$8),1)),        $B11 +    SUMPRODUCT((Operações!$B$10:$B$1099=$A11)*(MONTH(Operações!$A$10:$A$1099)=MONTH(C$8))*(YEAR(Operações!$A$10:$A$1099)=YEAR(C$8))*(Operações!$C$10:$C$1099)),    "")</f>
        <v/>
      </c>
      <c r="D11" s="609" t="str">
        <f ca="1">IF(   AND($A11&lt;&gt;"",   TODAY()&gt;=DATE(YEAR(D$8),MONTH(D$8),1)),        $C11 +    SUMPRODUCT((Operações!$B$10:$B$1099=$A11)*(MONTH(Operações!$A$10:$A$1099)=MONTH(D$8))*(YEAR(Operações!$A$10:$A$1099)=YEAR(D$8))*(Operações!$C$10:$C$1099)),    "")</f>
        <v/>
      </c>
      <c r="E11" s="609" t="str">
        <f ca="1">IF(   AND($A11&lt;&gt;"",   TODAY()&gt;=DATE(YEAR(E$8),MONTH(E$8),1)),        $D11 +    SUMPRODUCT((Operações!$B$10:$B$1099=$A11)*(MONTH(Operações!$A$10:$A$1099)=MONTH(E$8))*(YEAR(Operações!$A$10:$A$1099)=YEAR(E$8))*(Operações!$C$10:$C$1099)),    "")</f>
        <v/>
      </c>
      <c r="F11" s="609" t="str">
        <f ca="1">IF(   AND($A11&lt;&gt;"",   TODAY()&gt;=DATE(YEAR(F$8),MONTH(F$8),1)),        $E11 +    SUMPRODUCT((Operações!$B$10:$B$1099=$A11)*(MONTH(Operações!$A$10:$A$1099)=MONTH(F$8))*(YEAR(Operações!$A$10:$A$1099)=YEAR(F$8))*(Operações!$C$10:$C$1099)),    "")</f>
        <v/>
      </c>
      <c r="G11" s="609" t="str">
        <f ca="1">IF(   AND($A11&lt;&gt;"",   TODAY()&gt;=DATE(YEAR(G$8),MONTH(G$8),1)),        $F11 +    SUMPRODUCT((Operações!$B$10:$B$1099=$A11)*(MONTH(Operações!$A$10:$A$1099)=MONTH(G$8))*(YEAR(Operações!$A$10:$A$1099)=YEAR(G$8))*(Operações!$C$10:$C$1099)),    "")</f>
        <v/>
      </c>
      <c r="H11" s="609" t="str">
        <f ca="1">IF(   AND($A11&lt;&gt;"",   TODAY()&gt;=DATE(YEAR(H$8),MONTH(H$8),1)),        $G11 +    SUMPRODUCT((Operações!$B$10:$B$1099=$A11)*(MONTH(Operações!$A$10:$A$1099)=MONTH(H$8))*(YEAR(Operações!$A$10:$A$1099)=YEAR(H$8))*(Operações!$C$10:$C$1099)),    "")</f>
        <v/>
      </c>
      <c r="I11" s="609" t="str">
        <f ca="1">IF(   AND($A11&lt;&gt;"",   TODAY()&gt;=DATE(YEAR(I$8),MONTH(I$8),1)),        $H11 +    SUMPRODUCT((Operações!$B$10:$B$1099=$A11)*(MONTH(Operações!$A$10:$A$1099)=MONTH(I$8))*(YEAR(Operações!$A$10:$A$1099)=YEAR(I$8))*(Operações!$C$10:$C$1099)),    "")</f>
        <v/>
      </c>
      <c r="J11" s="609" t="str">
        <f ca="1">IF(   AND($A11&lt;&gt;"",   TODAY()&gt;=DATE(YEAR(J$8),MONTH(J$8),1)),        $I11 +    SUMPRODUCT((Operações!$B$10:$B$1099=$A11)*(MONTH(Operações!$A$10:$A$1099)=MONTH(J$8))*(YEAR(Operações!$A$10:$A$1099)=YEAR(J$8))*(Operações!$C$10:$C$1099)),    "")</f>
        <v/>
      </c>
      <c r="K11" s="609" t="str">
        <f ca="1">IF(   AND($A11&lt;&gt;"",   TODAY()&gt;=DATE(YEAR(K$8),MONTH(K$8),1)),        $J11 +    SUMPRODUCT((Operações!$B$10:$B$1099=$A11)*(MONTH(Operações!$A$10:$A$1099)=MONTH(K$8))*(YEAR(Operações!$A$10:$A$1099)=YEAR(K$8))*(Operações!$C$10:$C$1099)),    "")</f>
        <v/>
      </c>
      <c r="L11" s="609" t="str">
        <f ca="1">IF(   AND($A11&lt;&gt;"",   TODAY()&gt;=DATE(YEAR(L$8),MONTH(L$8),1)),        $K11 +    SUMPRODUCT((Operações!$B$10:$B$1099=$A11)*(MONTH(Operações!$A$10:$A$1099)=MONTH(L$8))*(YEAR(Operações!$A$10:$A$1099)=YEAR(L$8))*(Operações!$C$10:$C$1099)),    "")</f>
        <v/>
      </c>
      <c r="M11" s="609" t="str">
        <f ca="1">IF(   AND($A11&lt;&gt;"",   TODAY()&gt;=DATE(YEAR(M$8),MONTH(M$8),1)),        $L11 +    SUMPRODUCT((Operações!$B$10:$B$1099=$A11)*(MONTH(Operações!$A$10:$A$1099)=MONTH(M$8))*(YEAR(Operações!$A$10:$A$1099)=YEAR(M$8))*(Operações!$C$10:$C$1099)),    "")</f>
        <v/>
      </c>
      <c r="N11" s="609" t="str">
        <f ca="1">IF(   AND($A11&lt;&gt;"",   TODAY()&gt;=DATE(YEAR(N$8),MONTH(N$8),1)),        $M11 +    SUMPRODUCT((Operações!$B$10:$B$1099=$A11)*(MONTH(Operações!$A$10:$A$1099)=MONTH(N$8))*(YEAR(Operações!$A$10:$A$1099)=YEAR(N$8))*(Operações!$C$10:$C$1099)),    "")</f>
        <v/>
      </c>
      <c r="P11" s="8"/>
    </row>
    <row r="12" spans="1:16" ht="15" customHeight="1">
      <c r="A12" s="426" t="str">
        <f>IF(TítulosNegociaçãoTD!I6="Sim",INDEX(TítulosNegociaçãoTD!$A$1:$A$100,ROW(TítulosNegociaçãoTD!I6),1),"")</f>
        <v>Tesouro IPCA+ 2019 (NTNB Princ)</v>
      </c>
      <c r="B12">
        <v>1.89</v>
      </c>
      <c r="C12" s="609">
        <f ca="1">IF(   AND($A12&lt;&gt;"",   TODAY()&gt;=DATE(YEAR(C$8),MONTH(C$8),1)),        $B12 +    SUMPRODUCT((Operações!$B$10:$B$1099=$A12)*(MONTH(Operações!$A$10:$A$1099)=MONTH(C$8))*(YEAR(Operações!$A$10:$A$1099)=YEAR(C$8))*(Operações!$C$10:$C$1099)),    "")</f>
        <v>1.89</v>
      </c>
      <c r="D12" s="609">
        <f ca="1">IF(   AND($A12&lt;&gt;"",   TODAY()&gt;=DATE(YEAR(D$8),MONTH(D$8),1)),        $C12 +    SUMPRODUCT((Operações!$B$10:$B$1099=$A12)*(MONTH(Operações!$A$10:$A$1099)=MONTH(D$8))*(YEAR(Operações!$A$10:$A$1099)=YEAR(D$8))*(Operações!$C$10:$C$1099)),    "")</f>
        <v>1.89</v>
      </c>
      <c r="E12" s="609">
        <f ca="1">IF(   AND($A12&lt;&gt;"",   TODAY()&gt;=DATE(YEAR(E$8),MONTH(E$8),1)),        $D12 +    SUMPRODUCT((Operações!$B$10:$B$1099=$A12)*(MONTH(Operações!$A$10:$A$1099)=MONTH(E$8))*(YEAR(Operações!$A$10:$A$1099)=YEAR(E$8))*(Operações!$C$10:$C$1099)),    "")</f>
        <v>1.89</v>
      </c>
      <c r="F12" s="609">
        <f ca="1">IF(   AND($A12&lt;&gt;"",   TODAY()&gt;=DATE(YEAR(F$8),MONTH(F$8),1)),        $E12 +    SUMPRODUCT((Operações!$B$10:$B$1099=$A12)*(MONTH(Operações!$A$10:$A$1099)=MONTH(F$8))*(YEAR(Operações!$A$10:$A$1099)=YEAR(F$8))*(Operações!$C$10:$C$1099)),    "")</f>
        <v>1.89</v>
      </c>
      <c r="G12" s="609">
        <f ca="1">IF(   AND($A12&lt;&gt;"",   TODAY()&gt;=DATE(YEAR(G$8),MONTH(G$8),1)),        $F12 +    SUMPRODUCT((Operações!$B$10:$B$1099=$A12)*(MONTH(Operações!$A$10:$A$1099)=MONTH(G$8))*(YEAR(Operações!$A$10:$A$1099)=YEAR(G$8))*(Operações!$C$10:$C$1099)),    "")</f>
        <v>1.89</v>
      </c>
      <c r="H12" s="609">
        <f ca="1">IF(   AND($A12&lt;&gt;"",   TODAY()&gt;=DATE(YEAR(H$8),MONTH(H$8),1)),        $G12 +    SUMPRODUCT((Operações!$B$10:$B$1099=$A12)*(MONTH(Operações!$A$10:$A$1099)=MONTH(H$8))*(YEAR(Operações!$A$10:$A$1099)=YEAR(H$8))*(Operações!$C$10:$C$1099)),    "")</f>
        <v>1.89</v>
      </c>
      <c r="I12" s="609">
        <f ca="1">IF(   AND($A12&lt;&gt;"",   TODAY()&gt;=DATE(YEAR(I$8),MONTH(I$8),1)),        $G12 +    SUMPRODUCT((Operações!$B$10:$B$1099=$A12)*(MONTH(Operações!$A$10:$A$1099)=MONTH(I$8))*(YEAR(Operações!$A$10:$A$1099)=YEAR(I$8))*(Operações!$C$10:$C$1099)),    "")</f>
        <v>1.89</v>
      </c>
      <c r="J12" s="609" t="str">
        <f ca="1">IF(   AND($A12&lt;&gt;"",   TODAY()&gt;=DATE(YEAR(J$8),MONTH(J$8),1)),        $I12 +    SUMPRODUCT((Operações!$B$10:$B$1099=$A12)*(MONTH(Operações!$A$10:$A$1099)=MONTH(J$8))*(YEAR(Operações!$A$10:$A$1099)=YEAR(J$8))*(Operações!$C$10:$C$1099)),    "")</f>
        <v/>
      </c>
      <c r="K12" s="609" t="str">
        <f ca="1">IF(   AND($A12&lt;&gt;"",   TODAY()&gt;=DATE(YEAR(K$8),MONTH(K$8),1)),        $J12 +    SUMPRODUCT((Operações!$B$10:$B$1099=$A12)*(MONTH(Operações!$A$10:$A$1099)=MONTH(K$8))*(YEAR(Operações!$A$10:$A$1099)=YEAR(K$8))*(Operações!$C$10:$C$1099)),    "")</f>
        <v/>
      </c>
      <c r="L12" s="609" t="str">
        <f ca="1">IF(   AND($A12&lt;&gt;"",   TODAY()&gt;=DATE(YEAR(L$8),MONTH(L$8),1)),        $K12 +    SUMPRODUCT((Operações!$B$10:$B$1099=$A12)*(MONTH(Operações!$A$10:$A$1099)=MONTH(L$8))*(YEAR(Operações!$A$10:$A$1099)=YEAR(L$8))*(Operações!$C$10:$C$1099)),    "")</f>
        <v/>
      </c>
      <c r="M12" s="609" t="str">
        <f ca="1">IF(   AND($A12&lt;&gt;"",   TODAY()&gt;=DATE(YEAR(M$8),MONTH(M$8),1)),        $L12 +    SUMPRODUCT((Operações!$B$10:$B$1099=$A12)*(MONTH(Operações!$A$10:$A$1099)=MONTH(M$8))*(YEAR(Operações!$A$10:$A$1099)=YEAR(M$8))*(Operações!$C$10:$C$1099)),    "")</f>
        <v/>
      </c>
      <c r="N12" s="609" t="str">
        <f ca="1">IF(   AND($A12&lt;&gt;"",   TODAY()&gt;=DATE(YEAR(N$8),MONTH(N$8),1)),        $M12 +    SUMPRODUCT((Operações!$B$10:$B$1099=$A12)*(MONTH(Operações!$A$10:$A$1099)=MONTH(N$8))*(YEAR(Operações!$A$10:$A$1099)=YEAR(N$8))*(Operações!$C$10:$C$1099)),    "")</f>
        <v/>
      </c>
    </row>
    <row r="13" spans="1:16" ht="15" customHeight="1">
      <c r="A13" s="426" t="str">
        <f>IF(TítulosNegociaçãoTD!I7="Sim",INDEX(TítulosNegociaçãoTD!$A$1:$A$100,ROW(TítulosNegociaçãoTD!I7),1),"")</f>
        <v>Tesouro IPCA+ 2024 (NTNB Princ)</v>
      </c>
      <c r="B13">
        <v>0</v>
      </c>
      <c r="C13" s="609">
        <f ca="1">IF(   AND($A13&lt;&gt;"",   TODAY()&gt;=DATE(YEAR(C$8),MONTH(C$8),1)),        $B13 +    SUMPRODUCT((Operações!$B$10:$B$1099=$A13)*(MONTH(Operações!$A$10:$A$1099)=MONTH(C$8))*(YEAR(Operações!$A$10:$A$1099)=YEAR(C$8))*(Operações!$C$10:$C$1099)),    "")</f>
        <v>0</v>
      </c>
      <c r="D13" s="609">
        <f ca="1">IF(   AND($A13&lt;&gt;"",   TODAY()&gt;=DATE(YEAR(D$8),MONTH(D$8),1)),        $C13 +    SUMPRODUCT((Operações!$B$10:$B$1099=$A13)*(MONTH(Operações!$A$10:$A$1099)=MONTH(D$8))*(YEAR(Operações!$A$10:$A$1099)=YEAR(D$8))*(Operações!$C$10:$C$1099)),    "")</f>
        <v>0</v>
      </c>
      <c r="E13" s="609">
        <f ca="1">IF(   AND($A13&lt;&gt;"",   TODAY()&gt;=DATE(YEAR(E$8),MONTH(E$8),1)),        $D13 +    SUMPRODUCT((Operações!$B$10:$B$1099=$A13)*(MONTH(Operações!$A$10:$A$1099)=MONTH(E$8))*(YEAR(Operações!$A$10:$A$1099)=YEAR(E$8))*(Operações!$C$10:$C$1099)),    "")</f>
        <v>0</v>
      </c>
      <c r="F13" s="609">
        <f ca="1">IF(   AND($A13&lt;&gt;"",   TODAY()&gt;=DATE(YEAR(F$8),MONTH(F$8),1)),        $E13 +    SUMPRODUCT((Operações!$B$10:$B$1099=$A13)*(MONTH(Operações!$A$10:$A$1099)=MONTH(F$8))*(YEAR(Operações!$A$10:$A$1099)=YEAR(F$8))*(Operações!$C$10:$C$1099)),    "")</f>
        <v>0</v>
      </c>
      <c r="G13" s="609">
        <f ca="1">IF(   AND($A13&lt;&gt;"",   TODAY()&gt;=DATE(YEAR(G$8),MONTH(G$8),1)),        $F13 +    SUMPRODUCT((Operações!$B$10:$B$1099=$A13)*(MONTH(Operações!$A$10:$A$1099)=MONTH(G$8))*(YEAR(Operações!$A$10:$A$1099)=YEAR(G$8))*(Operações!$C$10:$C$1099)),    "")</f>
        <v>1</v>
      </c>
      <c r="H13" s="609">
        <f ca="1">IF(   AND($A13&lt;&gt;"",   TODAY()&gt;=DATE(YEAR(H$8),MONTH(H$8),1)),        $G13 +    SUMPRODUCT((Operações!$B$10:$B$1099=$A13)*(MONTH(Operações!$A$10:$A$1099)=MONTH(H$8))*(YEAR(Operações!$A$10:$A$1099)=YEAR(H$8))*(Operações!$C$10:$C$1099)),    "")</f>
        <v>1</v>
      </c>
      <c r="I13" s="609">
        <f ca="1">IF(   AND($A13&lt;&gt;"",   TODAY()&gt;=DATE(YEAR(I$8),MONTH(I$8),1)),        $G13 +    SUMPRODUCT((Operações!$B$10:$B$1099=$A13)*(MONTH(Operações!$A$10:$A$1099)=MONTH(I$8))*(YEAR(Operações!$A$10:$A$1099)=YEAR(I$8))*(Operações!$C$10:$C$1099)),    "")</f>
        <v>1</v>
      </c>
      <c r="J13" s="609" t="str">
        <f ca="1">IF(   AND($A13&lt;&gt;"",   TODAY()&gt;=DATE(YEAR(J$8),MONTH(J$8),1)),        $I13 +    SUMPRODUCT((Operações!$B$10:$B$1099=$A13)*(MONTH(Operações!$A$10:$A$1099)=MONTH(J$8))*(YEAR(Operações!$A$10:$A$1099)=YEAR(J$8))*(Operações!$C$10:$C$1099)),    "")</f>
        <v/>
      </c>
      <c r="K13" s="609" t="str">
        <f ca="1">IF(   AND($A13&lt;&gt;"",   TODAY()&gt;=DATE(YEAR(K$8),MONTH(K$8),1)),        $J13 +    SUMPRODUCT((Operações!$B$10:$B$1099=$A13)*(MONTH(Operações!$A$10:$A$1099)=MONTH(K$8))*(YEAR(Operações!$A$10:$A$1099)=YEAR(K$8))*(Operações!$C$10:$C$1099)),    "")</f>
        <v/>
      </c>
      <c r="L13" s="609" t="str">
        <f ca="1">IF(   AND($A13&lt;&gt;"",   TODAY()&gt;=DATE(YEAR(L$8),MONTH(L$8),1)),        $K13 +    SUMPRODUCT((Operações!$B$10:$B$1099=$A13)*(MONTH(Operações!$A$10:$A$1099)=MONTH(L$8))*(YEAR(Operações!$A$10:$A$1099)=YEAR(L$8))*(Operações!$C$10:$C$1099)),    "")</f>
        <v/>
      </c>
      <c r="M13" s="609" t="str">
        <f ca="1">IF(   AND($A13&lt;&gt;"",   TODAY()&gt;=DATE(YEAR(M$8),MONTH(M$8),1)),        $L13 +    SUMPRODUCT((Operações!$B$10:$B$1099=$A13)*(MONTH(Operações!$A$10:$A$1099)=MONTH(M$8))*(YEAR(Operações!$A$10:$A$1099)=YEAR(M$8))*(Operações!$C$10:$C$1099)),    "")</f>
        <v/>
      </c>
      <c r="N13" s="609" t="str">
        <f ca="1">IF(   AND($A13&lt;&gt;"",   TODAY()&gt;=DATE(YEAR(N$8),MONTH(N$8),1)),        $M13 +    SUMPRODUCT((Operações!$B$10:$B$1099=$A13)*(MONTH(Operações!$A$10:$A$1099)=MONTH(N$8))*(YEAR(Operações!$A$10:$A$1099)=YEAR(N$8))*(Operações!$C$10:$C$1099)),    "")</f>
        <v/>
      </c>
    </row>
    <row r="14" spans="1:16" ht="15" customHeight="1">
      <c r="A14" s="426" t="str">
        <f>IF(TítulosNegociaçãoTD!I8="Sim",INDEX(TítulosNegociaçãoTD!$A$1:$A$100,ROW(TítulosNegociaçãoTD!I8),1),"")</f>
        <v>Tesouro IPCA+ 2035 (NTNB Princ)</v>
      </c>
      <c r="B14">
        <v>24.98</v>
      </c>
      <c r="C14" s="609">
        <f ca="1">IF(   AND($A14&lt;&gt;"",   TODAY()&gt;=DATE(YEAR(C$8),MONTH(C$8),1)),        $B14 +    SUMPRODUCT((Operações!$B$10:$B$1099=$A14)*(MONTH(Operações!$A$10:$A$1099)=MONTH(C$8))*(YEAR(Operações!$A$10:$A$1099)=YEAR(C$8))*(Operações!$C$10:$C$1099)),    "")</f>
        <v>26.98</v>
      </c>
      <c r="D14" s="609">
        <f ca="1">IF(   AND($A14&lt;&gt;"",   TODAY()&gt;=DATE(YEAR(D$8),MONTH(D$8),1)),        $C14 +    SUMPRODUCT((Operações!$B$10:$B$1099=$A14)*(MONTH(Operações!$A$10:$A$1099)=MONTH(D$8))*(YEAR(Operações!$A$10:$A$1099)=YEAR(D$8))*(Operações!$C$10:$C$1099)),    "")</f>
        <v>28.98</v>
      </c>
      <c r="E14" s="609">
        <f ca="1">IF(   AND($A14&lt;&gt;"",   TODAY()&gt;=DATE(YEAR(E$8),MONTH(E$8),1)),        $D14 +    SUMPRODUCT((Operações!$B$10:$B$1099=$A14)*(MONTH(Operações!$A$10:$A$1099)=MONTH(E$8))*(YEAR(Operações!$A$10:$A$1099)=YEAR(E$8))*(Operações!$C$10:$C$1099)),    "")</f>
        <v>28.98</v>
      </c>
      <c r="F14" s="609">
        <f ca="1">IF(   AND($A14&lt;&gt;"",   TODAY()&gt;=DATE(YEAR(F$8),MONTH(F$8),1)),        $E14 +    SUMPRODUCT((Operações!$B$10:$B$1099=$A14)*(MONTH(Operações!$A$10:$A$1099)=MONTH(F$8))*(YEAR(Operações!$A$10:$A$1099)=YEAR(F$8))*(Operações!$C$10:$C$1099)),    "")</f>
        <v>29.98</v>
      </c>
      <c r="G14" s="609">
        <f ca="1">IF(   AND($A14&lt;&gt;"",   TODAY()&gt;=DATE(YEAR(G$8),MONTH(G$8),1)),        $F14 +    SUMPRODUCT((Operações!$B$10:$B$1099=$A14)*(MONTH(Operações!$A$10:$A$1099)=MONTH(G$8))*(YEAR(Operações!$A$10:$A$1099)=YEAR(G$8))*(Operações!$C$10:$C$1099)),    "")</f>
        <v>30.98</v>
      </c>
      <c r="H14" s="609">
        <f ca="1">IF(   AND($A14&lt;&gt;"",   TODAY()&gt;=DATE(YEAR(H$8),MONTH(H$8),1)),        $G14 +    SUMPRODUCT((Operações!$B$10:$B$1099=$A14)*(MONTH(Operações!$A$10:$A$1099)=MONTH(H$8))*(YEAR(Operações!$A$10:$A$1099)=YEAR(H$8))*(Operações!$C$10:$C$1099)),    "")</f>
        <v>30.98</v>
      </c>
      <c r="I14" s="609">
        <f ca="1">IF(   AND($A14&lt;&gt;"",   TODAY()&gt;=DATE(YEAR(I$8),MONTH(I$8),1)),        $G14 +    SUMPRODUCT((Operações!$B$10:$B$1099=$A14)*(MONTH(Operações!$A$10:$A$1099)=MONTH(I$8))*(YEAR(Operações!$A$10:$A$1099)=YEAR(I$8))*(Operações!$C$10:$C$1099)),    "")</f>
        <v>30.98</v>
      </c>
      <c r="J14" s="609" t="str">
        <f ca="1">IF(   AND($A14&lt;&gt;"",   TODAY()&gt;=DATE(YEAR(J$8),MONTH(J$8),1)),        $I14 +    SUMPRODUCT((Operações!$B$10:$B$1099=$A14)*(MONTH(Operações!$A$10:$A$1099)=MONTH(J$8))*(YEAR(Operações!$A$10:$A$1099)=YEAR(J$8))*(Operações!$C$10:$C$1099)),    "")</f>
        <v/>
      </c>
      <c r="K14" s="609" t="str">
        <f ca="1">IF(   AND($A14&lt;&gt;"",   TODAY()&gt;=DATE(YEAR(K$8),MONTH(K$8),1)),        $J14 +    SUMPRODUCT((Operações!$B$10:$B$1099=$A14)*(MONTH(Operações!$A$10:$A$1099)=MONTH(K$8))*(YEAR(Operações!$A$10:$A$1099)=YEAR(K$8))*(Operações!$C$10:$C$1099)),    "")</f>
        <v/>
      </c>
      <c r="L14" s="609" t="str">
        <f ca="1">IF(   AND($A14&lt;&gt;"",   TODAY()&gt;=DATE(YEAR(L$8),MONTH(L$8),1)),        $K14 +    SUMPRODUCT((Operações!$B$10:$B$1099=$A14)*(MONTH(Operações!$A$10:$A$1099)=MONTH(L$8))*(YEAR(Operações!$A$10:$A$1099)=YEAR(L$8))*(Operações!$C$10:$C$1099)),    "")</f>
        <v/>
      </c>
      <c r="M14" s="609" t="str">
        <f ca="1">IF(   AND($A14&lt;&gt;"",   TODAY()&gt;=DATE(YEAR(M$8),MONTH(M$8),1)),        $L14 +    SUMPRODUCT((Operações!$B$10:$B$1099=$A14)*(MONTH(Operações!$A$10:$A$1099)=MONTH(M$8))*(YEAR(Operações!$A$10:$A$1099)=YEAR(M$8))*(Operações!$C$10:$C$1099)),    "")</f>
        <v/>
      </c>
      <c r="N14" s="609" t="str">
        <f ca="1">IF(   AND($A14&lt;&gt;"",   TODAY()&gt;=DATE(YEAR(N$8),MONTH(N$8),1)),        $M14 +    SUMPRODUCT((Operações!$B$10:$B$1099=$A14)*(MONTH(Operações!$A$10:$A$1099)=MONTH(N$8))*(YEAR(Operações!$A$10:$A$1099)=YEAR(N$8))*(Operações!$C$10:$C$1099)),    "")</f>
        <v/>
      </c>
    </row>
    <row r="15" spans="1:16" ht="15" customHeight="1">
      <c r="A15" s="426" t="str">
        <f>IF(TítulosNegociaçãoTD!I9="Sim",INDEX(TítulosNegociaçãoTD!$A$1:$A$100,ROW(TítulosNegociaçãoTD!I9),1),"")</f>
        <v>Tesouro IPCA+ 2045 (NTNB Princ)</v>
      </c>
      <c r="B15">
        <v>0</v>
      </c>
      <c r="C15" s="609">
        <f ca="1">IF(   AND($A15&lt;&gt;"",   TODAY()&gt;=DATE(YEAR(C$8),MONTH(C$8),1)),        $B15 +    SUMPRODUCT((Operações!$B$10:$B$1099=$A15)*(MONTH(Operações!$A$10:$A$1099)=MONTH(C$8))*(YEAR(Operações!$A$10:$A$1099)=YEAR(C$8))*(Operações!$C$10:$C$1099)),    "")</f>
        <v>0</v>
      </c>
      <c r="D15" s="609">
        <f ca="1">IF(   AND($A15&lt;&gt;"",   TODAY()&gt;=DATE(YEAR(D$8),MONTH(D$8),1)),        $C15 +    SUMPRODUCT((Operações!$B$10:$B$1099=$A15)*(MONTH(Operações!$A$10:$A$1099)=MONTH(D$8))*(YEAR(Operações!$A$10:$A$1099)=YEAR(D$8))*(Operações!$C$10:$C$1099)),    "")</f>
        <v>0</v>
      </c>
      <c r="E15" s="609">
        <f ca="1">IF(   AND($A15&lt;&gt;"",   TODAY()&gt;=DATE(YEAR(E$8),MONTH(E$8),1)),        $D15 +    SUMPRODUCT((Operações!$B$10:$B$1099=$A15)*(MONTH(Operações!$A$10:$A$1099)=MONTH(E$8))*(YEAR(Operações!$A$10:$A$1099)=YEAR(E$8))*(Operações!$C$10:$C$1099)),    "")</f>
        <v>2</v>
      </c>
      <c r="F15" s="609">
        <f ca="1">IF(   AND($A15&lt;&gt;"",   TODAY()&gt;=DATE(YEAR(F$8),MONTH(F$8),1)),        $E15 +    SUMPRODUCT((Operações!$B$10:$B$1099=$A15)*(MONTH(Operações!$A$10:$A$1099)=MONTH(F$8))*(YEAR(Operações!$A$10:$A$1099)=YEAR(F$8))*(Operações!$C$10:$C$1099)),    "")</f>
        <v>2</v>
      </c>
      <c r="G15" s="609">
        <f ca="1">IF(   AND($A15&lt;&gt;"",   TODAY()&gt;=DATE(YEAR(G$8),MONTH(G$8),1)),        $F15 +    SUMPRODUCT((Operações!$B$10:$B$1099=$A15)*(MONTH(Operações!$A$10:$A$1099)=MONTH(G$8))*(YEAR(Operações!$A$10:$A$1099)=YEAR(G$8))*(Operações!$C$10:$C$1099)),    "")</f>
        <v>2</v>
      </c>
      <c r="H15" s="609">
        <f ca="1">IF(   AND($A15&lt;&gt;"",   TODAY()&gt;=DATE(YEAR(H$8),MONTH(H$8),1)),        $G15 +    SUMPRODUCT((Operações!$B$10:$B$1099=$A15)*(MONTH(Operações!$A$10:$A$1099)=MONTH(H$8))*(YEAR(Operações!$A$10:$A$1099)=YEAR(H$8))*(Operações!$C$10:$C$1099)),    "")</f>
        <v>2</v>
      </c>
      <c r="I15" s="609">
        <f ca="1">IF(   AND($A15&lt;&gt;"",   TODAY()&gt;=DATE(YEAR(I$8),MONTH(I$8),1)),        $G15 +    SUMPRODUCT((Operações!$B$10:$B$1099=$A15)*(MONTH(Operações!$A$10:$A$1099)=MONTH(I$8))*(YEAR(Operações!$A$10:$A$1099)=YEAR(I$8))*(Operações!$C$10:$C$1099)),    "")</f>
        <v>2</v>
      </c>
      <c r="J15" s="609" t="str">
        <f ca="1">IF(   AND($A15&lt;&gt;"",   TODAY()&gt;=DATE(YEAR(J$8),MONTH(J$8),1)),        $I15 +    SUMPRODUCT((Operações!$B$10:$B$1099=$A15)*(MONTH(Operações!$A$10:$A$1099)=MONTH(J$8))*(YEAR(Operações!$A$10:$A$1099)=YEAR(J$8))*(Operações!$C$10:$C$1099)),    "")</f>
        <v/>
      </c>
      <c r="K15" s="609" t="str">
        <f ca="1">IF(   AND($A15&lt;&gt;"",   TODAY()&gt;=DATE(YEAR(K$8),MONTH(K$8),1)),        $J15 +    SUMPRODUCT((Operações!$B$10:$B$1099=$A15)*(MONTH(Operações!$A$10:$A$1099)=MONTH(K$8))*(YEAR(Operações!$A$10:$A$1099)=YEAR(K$8))*(Operações!$C$10:$C$1099)),    "")</f>
        <v/>
      </c>
      <c r="L15" s="609" t="str">
        <f ca="1">IF(   AND($A15&lt;&gt;"",   TODAY()&gt;=DATE(YEAR(L$8),MONTH(L$8),1)),        $K15 +    SUMPRODUCT((Operações!$B$10:$B$1099=$A15)*(MONTH(Operações!$A$10:$A$1099)=MONTH(L$8))*(YEAR(Operações!$A$10:$A$1099)=YEAR(L$8))*(Operações!$C$10:$C$1099)),    "")</f>
        <v/>
      </c>
      <c r="M15" s="609" t="str">
        <f ca="1">IF(   AND($A15&lt;&gt;"",   TODAY()&gt;=DATE(YEAR(M$8),MONTH(M$8),1)),        $L15 +    SUMPRODUCT((Operações!$B$10:$B$1099=$A15)*(MONTH(Operações!$A$10:$A$1099)=MONTH(M$8))*(YEAR(Operações!$A$10:$A$1099)=YEAR(M$8))*(Operações!$C$10:$C$1099)),    "")</f>
        <v/>
      </c>
      <c r="N15" s="609" t="str">
        <f ca="1">IF(   AND($A15&lt;&gt;"",   TODAY()&gt;=DATE(YEAR(N$8),MONTH(N$8),1)),        $M15 +    SUMPRODUCT((Operações!$B$10:$B$1099=$A15)*(MONTH(Operações!$A$10:$A$1099)=MONTH(N$8))*(YEAR(Operações!$A$10:$A$1099)=YEAR(N$8))*(Operações!$C$10:$C$1099)),    "")</f>
        <v/>
      </c>
    </row>
    <row r="16" spans="1:16" ht="15" customHeight="1">
      <c r="A16" s="426" t="str">
        <f>IF(TítulosNegociaçãoTD!I10="Sim",INDEX(TítulosNegociaçãoTD!$A$1:$A$100,ROW(TítulosNegociaçãoTD!I10),1),"")</f>
        <v/>
      </c>
      <c r="B16">
        <v>0</v>
      </c>
      <c r="C16" s="609" t="str">
        <f ca="1">IF(   AND($A16&lt;&gt;"",   TODAY()&gt;=DATE(YEAR(C$8),MONTH(C$8),1)),        $B16 +    SUMPRODUCT((Operações!$B$10:$B$1099=$A16)*(MONTH(Operações!$A$10:$A$1099)=MONTH(C$8))*(YEAR(Operações!$A$10:$A$1099)=YEAR(C$8))*(Operações!$C$10:$C$1099)),    "")</f>
        <v/>
      </c>
      <c r="D16" s="609" t="str">
        <f ca="1">IF(   AND($A16&lt;&gt;"",   TODAY()&gt;=DATE(YEAR(D$8),MONTH(D$8),1)),        $C16 +    SUMPRODUCT((Operações!$B$10:$B$1099=$A16)*(MONTH(Operações!$A$10:$A$1099)=MONTH(D$8))*(YEAR(Operações!$A$10:$A$1099)=YEAR(D$8))*(Operações!$C$10:$C$1099)),    "")</f>
        <v/>
      </c>
      <c r="E16" s="609" t="str">
        <f ca="1">IF(   AND($A16&lt;&gt;"",   TODAY()&gt;=DATE(YEAR(E$8),MONTH(E$8),1)),        $D16 +    SUMPRODUCT((Operações!$B$10:$B$1099=$A16)*(MONTH(Operações!$A$10:$A$1099)=MONTH(E$8))*(YEAR(Operações!$A$10:$A$1099)=YEAR(E$8))*(Operações!$C$10:$C$1099)),    "")</f>
        <v/>
      </c>
      <c r="F16" s="609" t="str">
        <f ca="1">IF(   AND($A16&lt;&gt;"",   TODAY()&gt;=DATE(YEAR(F$8),MONTH(F$8),1)),        $E16 +    SUMPRODUCT((Operações!$B$10:$B$1099=$A16)*(MONTH(Operações!$A$10:$A$1099)=MONTH(F$8))*(YEAR(Operações!$A$10:$A$1099)=YEAR(F$8))*(Operações!$C$10:$C$1099)),    "")</f>
        <v/>
      </c>
      <c r="G16" s="609" t="str">
        <f ca="1">IF(   AND($A16&lt;&gt;"",   TODAY()&gt;=DATE(YEAR(G$8),MONTH(G$8),1)),        $F16 +    SUMPRODUCT((Operações!$B$10:$B$1099=$A16)*(MONTH(Operações!$A$10:$A$1099)=MONTH(G$8))*(YEAR(Operações!$A$10:$A$1099)=YEAR(G$8))*(Operações!$C$10:$C$1099)),    "")</f>
        <v/>
      </c>
      <c r="H16" s="609" t="str">
        <f ca="1">IF(   AND($A16&lt;&gt;"",   TODAY()&gt;=DATE(YEAR(H$8),MONTH(H$8),1)),        $G16 +    SUMPRODUCT((Operações!$B$10:$B$1099=$A16)*(MONTH(Operações!$A$10:$A$1099)=MONTH(H$8))*(YEAR(Operações!$A$10:$A$1099)=YEAR(H$8))*(Operações!$C$10:$C$1099)),    "")</f>
        <v/>
      </c>
      <c r="I16" s="609" t="str">
        <f ca="1">IF(   AND($A16&lt;&gt;"",   TODAY()&gt;=DATE(YEAR(I$8),MONTH(I$8),1)),        $G16 +    SUMPRODUCT((Operações!$B$10:$B$1099=$A16)*(MONTH(Operações!$A$10:$A$1099)=MONTH(I$8))*(YEAR(Operações!$A$10:$A$1099)=YEAR(I$8))*(Operações!$C$10:$C$1099)),    "")</f>
        <v/>
      </c>
      <c r="J16" s="609" t="str">
        <f ca="1">IF(   AND($A16&lt;&gt;"",   TODAY()&gt;=DATE(YEAR(J$8),MONTH(J$8),1)),        $I16 +    SUMPRODUCT((Operações!$B$10:$B$1099=$A16)*(MONTH(Operações!$A$10:$A$1099)=MONTH(J$8))*(YEAR(Operações!$A$10:$A$1099)=YEAR(J$8))*(Operações!$C$10:$C$1099)),    "")</f>
        <v/>
      </c>
      <c r="K16" s="609" t="str">
        <f ca="1">IF(   AND($A16&lt;&gt;"",   TODAY()&gt;=DATE(YEAR(K$8),MONTH(K$8),1)),        $J16 +    SUMPRODUCT((Operações!$B$10:$B$1099=$A16)*(MONTH(Operações!$A$10:$A$1099)=MONTH(K$8))*(YEAR(Operações!$A$10:$A$1099)=YEAR(K$8))*(Operações!$C$10:$C$1099)),    "")</f>
        <v/>
      </c>
      <c r="L16" s="609" t="str">
        <f ca="1">IF(   AND($A16&lt;&gt;"",   TODAY()&gt;=DATE(YEAR(L$8),MONTH(L$8),1)),        $K16 +    SUMPRODUCT((Operações!$B$10:$B$1099=$A16)*(MONTH(Operações!$A$10:$A$1099)=MONTH(L$8))*(YEAR(Operações!$A$10:$A$1099)=YEAR(L$8))*(Operações!$C$10:$C$1099)),    "")</f>
        <v/>
      </c>
      <c r="M16" s="609" t="str">
        <f ca="1">IF(   AND($A16&lt;&gt;"",   TODAY()&gt;=DATE(YEAR(M$8),MONTH(M$8),1)),        $L16 +    SUMPRODUCT((Operações!$B$10:$B$1099=$A16)*(MONTH(Operações!$A$10:$A$1099)=MONTH(M$8))*(YEAR(Operações!$A$10:$A$1099)=YEAR(M$8))*(Operações!$C$10:$C$1099)),    "")</f>
        <v/>
      </c>
      <c r="N16" s="609" t="str">
        <f ca="1">IF(   AND($A16&lt;&gt;"",   TODAY()&gt;=DATE(YEAR(N$8),MONTH(N$8),1)),        $M16 +    SUMPRODUCT((Operações!$B$10:$B$1099=$A16)*(MONTH(Operações!$A$10:$A$1099)=MONTH(N$8))*(YEAR(Operações!$A$10:$A$1099)=YEAR(N$8))*(Operações!$C$10:$C$1099)),    "")</f>
        <v/>
      </c>
    </row>
    <row r="17" spans="1:14" ht="15" customHeight="1">
      <c r="A17" s="426" t="str">
        <f>IF(TítulosNegociaçãoTD!I11="Sim",INDEX(TítulosNegociaçãoTD!$A$1:$A$100,ROW(TítulosNegociaçãoTD!I11),1),"")</f>
        <v/>
      </c>
      <c r="B17">
        <v>0</v>
      </c>
      <c r="C17" s="609" t="str">
        <f ca="1">IF(   AND($A17&lt;&gt;"",   TODAY()&gt;=DATE(YEAR(C$8),MONTH(C$8),1)),        $B17 +    SUMPRODUCT((Operações!$B$10:$B$1099=$A17)*(MONTH(Operações!$A$10:$A$1099)=MONTH(C$8))*(YEAR(Operações!$A$10:$A$1099)=YEAR(C$8))*(Operações!$C$10:$C$1099)),    "")</f>
        <v/>
      </c>
      <c r="D17" s="609" t="str">
        <f ca="1">IF(   AND($A17&lt;&gt;"",   TODAY()&gt;=DATE(YEAR(D$8),MONTH(D$8),1)),        $C17 +    SUMPRODUCT((Operações!$B$10:$B$1099=$A17)*(MONTH(Operações!$A$10:$A$1099)=MONTH(D$8))*(YEAR(Operações!$A$10:$A$1099)=YEAR(D$8))*(Operações!$C$10:$C$1099)),    "")</f>
        <v/>
      </c>
      <c r="E17" s="609" t="str">
        <f ca="1">IF(   AND($A17&lt;&gt;"",   TODAY()&gt;=DATE(YEAR(E$8),MONTH(E$8),1)),        $D17 +    SUMPRODUCT((Operações!$B$10:$B$1099=$A17)*(MONTH(Operações!$A$10:$A$1099)=MONTH(E$8))*(YEAR(Operações!$A$10:$A$1099)=YEAR(E$8))*(Operações!$C$10:$C$1099)),    "")</f>
        <v/>
      </c>
      <c r="F17" s="609" t="str">
        <f ca="1">IF(   AND($A17&lt;&gt;"",   TODAY()&gt;=DATE(YEAR(F$8),MONTH(F$8),1)),        $E17 +    SUMPRODUCT((Operações!$B$10:$B$1099=$A17)*(MONTH(Operações!$A$10:$A$1099)=MONTH(F$8))*(YEAR(Operações!$A$10:$A$1099)=YEAR(F$8))*(Operações!$C$10:$C$1099)),    "")</f>
        <v/>
      </c>
      <c r="G17" s="609" t="str">
        <f ca="1">IF(   AND($A17&lt;&gt;"",   TODAY()&gt;=DATE(YEAR(G$8),MONTH(G$8),1)),        $F17 +    SUMPRODUCT((Operações!$B$10:$B$1099=$A17)*(MONTH(Operações!$A$10:$A$1099)=MONTH(G$8))*(YEAR(Operações!$A$10:$A$1099)=YEAR(G$8))*(Operações!$C$10:$C$1099)),    "")</f>
        <v/>
      </c>
      <c r="H17" s="609" t="str">
        <f ca="1">IF(   AND($A17&lt;&gt;"",   TODAY()&gt;=DATE(YEAR(H$8),MONTH(H$8),1)),        $G17 +    SUMPRODUCT((Operações!$B$10:$B$1099=$A17)*(MONTH(Operações!$A$10:$A$1099)=MONTH(H$8))*(YEAR(Operações!$A$10:$A$1099)=YEAR(H$8))*(Operações!$C$10:$C$1099)),    "")</f>
        <v/>
      </c>
      <c r="I17" s="609" t="str">
        <f ca="1">IF(   AND($A17&lt;&gt;"",   TODAY()&gt;=DATE(YEAR(I$8),MONTH(I$8),1)),        $G17 +    SUMPRODUCT((Operações!$B$10:$B$1099=$A17)*(MONTH(Operações!$A$10:$A$1099)=MONTH(I$8))*(YEAR(Operações!$A$10:$A$1099)=YEAR(I$8))*(Operações!$C$10:$C$1099)),    "")</f>
        <v/>
      </c>
      <c r="J17" s="609" t="str">
        <f ca="1">IF(   AND($A17&lt;&gt;"",   TODAY()&gt;=DATE(YEAR(J$8),MONTH(J$8),1)),        $I17 +    SUMPRODUCT((Operações!$B$10:$B$1099=$A17)*(MONTH(Operações!$A$10:$A$1099)=MONTH(J$8))*(YEAR(Operações!$A$10:$A$1099)=YEAR(J$8))*(Operações!$C$10:$C$1099)),    "")</f>
        <v/>
      </c>
      <c r="K17" s="609" t="str">
        <f ca="1">IF(   AND($A17&lt;&gt;"",   TODAY()&gt;=DATE(YEAR(K$8),MONTH(K$8),1)),        $J17 +    SUMPRODUCT((Operações!$B$10:$B$1099=$A17)*(MONTH(Operações!$A$10:$A$1099)=MONTH(K$8))*(YEAR(Operações!$A$10:$A$1099)=YEAR(K$8))*(Operações!$C$10:$C$1099)),    "")</f>
        <v/>
      </c>
      <c r="L17" s="609" t="str">
        <f ca="1">IF(   AND($A17&lt;&gt;"",   TODAY()&gt;=DATE(YEAR(L$8),MONTH(L$8),1)),        $K17 +    SUMPRODUCT((Operações!$B$10:$B$1099=$A17)*(MONTH(Operações!$A$10:$A$1099)=MONTH(L$8))*(YEAR(Operações!$A$10:$A$1099)=YEAR(L$8))*(Operações!$C$10:$C$1099)),    "")</f>
        <v/>
      </c>
      <c r="M17" s="609" t="str">
        <f ca="1">IF(   AND($A17&lt;&gt;"",   TODAY()&gt;=DATE(YEAR(M$8),MONTH(M$8),1)),        $L17 +    SUMPRODUCT((Operações!$B$10:$B$1099=$A17)*(MONTH(Operações!$A$10:$A$1099)=MONTH(M$8))*(YEAR(Operações!$A$10:$A$1099)=YEAR(M$8))*(Operações!$C$10:$C$1099)),    "")</f>
        <v/>
      </c>
      <c r="N17" s="609" t="str">
        <f ca="1">IF(   AND($A17&lt;&gt;"",   TODAY()&gt;=DATE(YEAR(N$8),MONTH(N$8),1)),        $M17 +    SUMPRODUCT((Operações!$B$10:$B$1099=$A17)*(MONTH(Operações!$A$10:$A$1099)=MONTH(N$8))*(YEAR(Operações!$A$10:$A$1099)=YEAR(N$8))*(Operações!$C$10:$C$1099)),    "")</f>
        <v/>
      </c>
    </row>
    <row r="18" spans="1:14" ht="15" customHeight="1">
      <c r="A18" s="426" t="str">
        <f>IF(TítulosNegociaçãoTD!I12="Sim",INDEX(TítulosNegociaçãoTD!$A$1:$A$100,ROW(TítulosNegociaçãoTD!I12),1),"")</f>
        <v/>
      </c>
      <c r="B18">
        <v>0</v>
      </c>
      <c r="C18" s="609" t="str">
        <f ca="1">IF(   AND($A18&lt;&gt;"",   TODAY()&gt;=DATE(YEAR(C$8),MONTH(C$8),1)),        $B18 +    SUMPRODUCT((Operações!$B$10:$B$1099=$A18)*(MONTH(Operações!$A$10:$A$1099)=MONTH(C$8))*(YEAR(Operações!$A$10:$A$1099)=YEAR(C$8))*(Operações!$C$10:$C$1099)),    "")</f>
        <v/>
      </c>
      <c r="D18" s="609" t="str">
        <f ca="1">IF(   AND($A18&lt;&gt;"",   TODAY()&gt;=DATE(YEAR(D$8),MONTH(D$8),1)),        $C18 +    SUMPRODUCT((Operações!$B$10:$B$1099=$A18)*(MONTH(Operações!$A$10:$A$1099)=MONTH(D$8))*(YEAR(Operações!$A$10:$A$1099)=YEAR(D$8))*(Operações!$C$10:$C$1099)),    "")</f>
        <v/>
      </c>
      <c r="E18" s="609" t="str">
        <f ca="1">IF(   AND($A18&lt;&gt;"",   TODAY()&gt;=DATE(YEAR(E$8),MONTH(E$8),1)),        $D18 +    SUMPRODUCT((Operações!$B$10:$B$1099=$A18)*(MONTH(Operações!$A$10:$A$1099)=MONTH(E$8))*(YEAR(Operações!$A$10:$A$1099)=YEAR(E$8))*(Operações!$C$10:$C$1099)),    "")</f>
        <v/>
      </c>
      <c r="F18" s="609" t="str">
        <f ca="1">IF(   AND($A18&lt;&gt;"",   TODAY()&gt;=DATE(YEAR(F$8),MONTH(F$8),1)),        $E18 +    SUMPRODUCT((Operações!$B$10:$B$1099=$A18)*(MONTH(Operações!$A$10:$A$1099)=MONTH(F$8))*(YEAR(Operações!$A$10:$A$1099)=YEAR(F$8))*(Operações!$C$10:$C$1099)),    "")</f>
        <v/>
      </c>
      <c r="G18" s="609" t="str">
        <f ca="1">IF(   AND($A18&lt;&gt;"",   TODAY()&gt;=DATE(YEAR(G$8),MONTH(G$8),1)),        $F18 +    SUMPRODUCT((Operações!$B$10:$B$1099=$A18)*(MONTH(Operações!$A$10:$A$1099)=MONTH(G$8))*(YEAR(Operações!$A$10:$A$1099)=YEAR(G$8))*(Operações!$C$10:$C$1099)),    "")</f>
        <v/>
      </c>
      <c r="H18" s="609" t="str">
        <f ca="1">IF(   AND($A18&lt;&gt;"",   TODAY()&gt;=DATE(YEAR(H$8),MONTH(H$8),1)),        $G18 +    SUMPRODUCT((Operações!$B$10:$B$1099=$A18)*(MONTH(Operações!$A$10:$A$1099)=MONTH(H$8))*(YEAR(Operações!$A$10:$A$1099)=YEAR(H$8))*(Operações!$C$10:$C$1099)),    "")</f>
        <v/>
      </c>
      <c r="I18" s="609" t="str">
        <f ca="1">IF(   AND($A18&lt;&gt;"",   TODAY()&gt;=DATE(YEAR(I$8),MONTH(I$8),1)),        $G18 +    SUMPRODUCT((Operações!$B$10:$B$1099=$A18)*(MONTH(Operações!$A$10:$A$1099)=MONTH(I$8))*(YEAR(Operações!$A$10:$A$1099)=YEAR(I$8))*(Operações!$C$10:$C$1099)),    "")</f>
        <v/>
      </c>
      <c r="J18" s="609" t="str">
        <f ca="1">IF(   AND($A18&lt;&gt;"",   TODAY()&gt;=DATE(YEAR(J$8),MONTH(J$8),1)),        $I18 +    SUMPRODUCT((Operações!$B$10:$B$1099=$A18)*(MONTH(Operações!$A$10:$A$1099)=MONTH(J$8))*(YEAR(Operações!$A$10:$A$1099)=YEAR(J$8))*(Operações!$C$10:$C$1099)),    "")</f>
        <v/>
      </c>
      <c r="K18" s="609" t="str">
        <f ca="1">IF(   AND($A18&lt;&gt;"",   TODAY()&gt;=DATE(YEAR(K$8),MONTH(K$8),1)),        $J18 +    SUMPRODUCT((Operações!$B$10:$B$1099=$A18)*(MONTH(Operações!$A$10:$A$1099)=MONTH(K$8))*(YEAR(Operações!$A$10:$A$1099)=YEAR(K$8))*(Operações!$C$10:$C$1099)),    "")</f>
        <v/>
      </c>
      <c r="L18" s="609" t="str">
        <f ca="1">IF(   AND($A18&lt;&gt;"",   TODAY()&gt;=DATE(YEAR(L$8),MONTH(L$8),1)),        $K18 +    SUMPRODUCT((Operações!$B$10:$B$1099=$A18)*(MONTH(Operações!$A$10:$A$1099)=MONTH(L$8))*(YEAR(Operações!$A$10:$A$1099)=YEAR(L$8))*(Operações!$C$10:$C$1099)),    "")</f>
        <v/>
      </c>
      <c r="M18" s="609" t="str">
        <f ca="1">IF(   AND($A18&lt;&gt;"",   TODAY()&gt;=DATE(YEAR(M$8),MONTH(M$8),1)),        $L18 +    SUMPRODUCT((Operações!$B$10:$B$1099=$A18)*(MONTH(Operações!$A$10:$A$1099)=MONTH(M$8))*(YEAR(Operações!$A$10:$A$1099)=YEAR(M$8))*(Operações!$C$10:$C$1099)),    "")</f>
        <v/>
      </c>
      <c r="N18" s="609" t="str">
        <f ca="1">IF(   AND($A18&lt;&gt;"",   TODAY()&gt;=DATE(YEAR(N$8),MONTH(N$8),1)),        $M18 +    SUMPRODUCT((Operações!$B$10:$B$1099=$A18)*(MONTH(Operações!$A$10:$A$1099)=MONTH(N$8))*(YEAR(Operações!$A$10:$A$1099)=YEAR(N$8))*(Operações!$C$10:$C$1099)),    "")</f>
        <v/>
      </c>
    </row>
    <row r="19" spans="1:14" ht="15" customHeight="1">
      <c r="A19" s="426" t="str">
        <f>IF(TítulosNegociaçãoTD!I13="Sim",INDEX(TítulosNegociaçãoTD!$A$1:$A$100,ROW(TítulosNegociaçãoTD!I13),1),"")</f>
        <v/>
      </c>
      <c r="B19">
        <v>0</v>
      </c>
      <c r="C19" s="609" t="str">
        <f ca="1">IF(   AND($A19&lt;&gt;"",   TODAY()&gt;=DATE(YEAR(C$8),MONTH(C$8),1)),        $B19 +    SUMPRODUCT((Operações!$B$10:$B$1099=$A19)*(MONTH(Operações!$A$10:$A$1099)=MONTH(C$8))*(YEAR(Operações!$A$10:$A$1099)=YEAR(C$8))*(Operações!$C$10:$C$1099)),    "")</f>
        <v/>
      </c>
      <c r="D19" s="609" t="str">
        <f ca="1">IF(   AND($A19&lt;&gt;"",   TODAY()&gt;=DATE(YEAR(D$8),MONTH(D$8),1)),        $C19 +    SUMPRODUCT((Operações!$B$10:$B$1099=$A19)*(MONTH(Operações!$A$10:$A$1099)=MONTH(D$8))*(YEAR(Operações!$A$10:$A$1099)=YEAR(D$8))*(Operações!$C$10:$C$1099)),    "")</f>
        <v/>
      </c>
      <c r="E19" s="609" t="str">
        <f ca="1">IF(   AND($A19&lt;&gt;"",   TODAY()&gt;=DATE(YEAR(E$8),MONTH(E$8),1)),        $D19 +    SUMPRODUCT((Operações!$B$10:$B$1099=$A19)*(MONTH(Operações!$A$10:$A$1099)=MONTH(E$8))*(YEAR(Operações!$A$10:$A$1099)=YEAR(E$8))*(Operações!$C$10:$C$1099)),    "")</f>
        <v/>
      </c>
      <c r="F19" s="609" t="str">
        <f ca="1">IF(   AND($A19&lt;&gt;"",   TODAY()&gt;=DATE(YEAR(F$8),MONTH(F$8),1)),        $E19 +    SUMPRODUCT((Operações!$B$10:$B$1099=$A19)*(MONTH(Operações!$A$10:$A$1099)=MONTH(F$8))*(YEAR(Operações!$A$10:$A$1099)=YEAR(F$8))*(Operações!$C$10:$C$1099)),    "")</f>
        <v/>
      </c>
      <c r="G19" s="609" t="str">
        <f ca="1">IF(   AND($A19&lt;&gt;"",   TODAY()&gt;=DATE(YEAR(G$8),MONTH(G$8),1)),        $F19 +    SUMPRODUCT((Operações!$B$10:$B$1099=$A19)*(MONTH(Operações!$A$10:$A$1099)=MONTH(G$8))*(YEAR(Operações!$A$10:$A$1099)=YEAR(G$8))*(Operações!$C$10:$C$1099)),    "")</f>
        <v/>
      </c>
      <c r="H19" s="609" t="str">
        <f ca="1">IF(   AND($A19&lt;&gt;"",   TODAY()&gt;=DATE(YEAR(H$8),MONTH(H$8),1)),        $G19 +    SUMPRODUCT((Operações!$B$10:$B$1099=$A19)*(MONTH(Operações!$A$10:$A$1099)=MONTH(H$8))*(YEAR(Operações!$A$10:$A$1099)=YEAR(H$8))*(Operações!$C$10:$C$1099)),    "")</f>
        <v/>
      </c>
      <c r="I19" s="609" t="str">
        <f ca="1">IF(   AND($A19&lt;&gt;"",   TODAY()&gt;=DATE(YEAR(I$8),MONTH(I$8),1)),        $G19 +    SUMPRODUCT((Operações!$B$10:$B$1099=$A19)*(MONTH(Operações!$A$10:$A$1099)=MONTH(I$8))*(YEAR(Operações!$A$10:$A$1099)=YEAR(I$8))*(Operações!$C$10:$C$1099)),    "")</f>
        <v/>
      </c>
      <c r="J19" s="609" t="str">
        <f ca="1">IF(   AND($A19&lt;&gt;"",   TODAY()&gt;=DATE(YEAR(J$8),MONTH(J$8),1)),        $I19 +    SUMPRODUCT((Operações!$B$10:$B$1099=$A19)*(MONTH(Operações!$A$10:$A$1099)=MONTH(J$8))*(YEAR(Operações!$A$10:$A$1099)=YEAR(J$8))*(Operações!$C$10:$C$1099)),    "")</f>
        <v/>
      </c>
      <c r="K19" s="609" t="str">
        <f ca="1">IF(   AND($A19&lt;&gt;"",   TODAY()&gt;=DATE(YEAR(K$8),MONTH(K$8),1)),        $J19 +    SUMPRODUCT((Operações!$B$10:$B$1099=$A19)*(MONTH(Operações!$A$10:$A$1099)=MONTH(K$8))*(YEAR(Operações!$A$10:$A$1099)=YEAR(K$8))*(Operações!$C$10:$C$1099)),    "")</f>
        <v/>
      </c>
      <c r="L19" s="609" t="str">
        <f ca="1">IF(   AND($A19&lt;&gt;"",   TODAY()&gt;=DATE(YEAR(L$8),MONTH(L$8),1)),        $K19 +    SUMPRODUCT((Operações!$B$10:$B$1099=$A19)*(MONTH(Operações!$A$10:$A$1099)=MONTH(L$8))*(YEAR(Operações!$A$10:$A$1099)=YEAR(L$8))*(Operações!$C$10:$C$1099)),    "")</f>
        <v/>
      </c>
      <c r="M19" s="609" t="str">
        <f ca="1">IF(   AND($A19&lt;&gt;"",   TODAY()&gt;=DATE(YEAR(M$8),MONTH(M$8),1)),        $L19 +    SUMPRODUCT((Operações!$B$10:$B$1099=$A19)*(MONTH(Operações!$A$10:$A$1099)=MONTH(M$8))*(YEAR(Operações!$A$10:$A$1099)=YEAR(M$8))*(Operações!$C$10:$C$1099)),    "")</f>
        <v/>
      </c>
      <c r="N19" s="609" t="str">
        <f ca="1">IF(   AND($A19&lt;&gt;"",   TODAY()&gt;=DATE(YEAR(N$8),MONTH(N$8),1)),        $M19 +    SUMPRODUCT((Operações!$B$10:$B$1099=$A19)*(MONTH(Operações!$A$10:$A$1099)=MONTH(N$8))*(YEAR(Operações!$A$10:$A$1099)=YEAR(N$8))*(Operações!$C$10:$C$1099)),    "")</f>
        <v/>
      </c>
    </row>
    <row r="20" spans="1:14" ht="15" customHeight="1">
      <c r="A20" s="426" t="str">
        <f>IF(TítulosNegociaçãoTD!I14="Sim",INDEX(TítulosNegociaçãoTD!$A$1:$A$100,ROW(TítulosNegociaçãoTD!I14),1),"")</f>
        <v>Tesouro IPCA+ com Juros Semestrais 2035 (NTNB)</v>
      </c>
      <c r="B20">
        <v>1.2</v>
      </c>
      <c r="C20" s="609">
        <f ca="1">IF(   AND($A20&lt;&gt;"",   TODAY()&gt;=DATE(YEAR(C$8),MONTH(C$8),1)),        $B20 +    SUMPRODUCT((Operações!$B$10:$B$1099=$A20)*(MONTH(Operações!$A$10:$A$1099)=MONTH(C$8))*(YEAR(Operações!$A$10:$A$1099)=YEAR(C$8))*(Operações!$C$10:$C$1099)),    "")</f>
        <v>1.2</v>
      </c>
      <c r="D20" s="609">
        <f ca="1">IF(   AND($A20&lt;&gt;"",   TODAY()&gt;=DATE(YEAR(D$8),MONTH(D$8),1)),        $C20 +    SUMPRODUCT((Operações!$B$10:$B$1099=$A20)*(MONTH(Operações!$A$10:$A$1099)=MONTH(D$8))*(YEAR(Operações!$A$10:$A$1099)=YEAR(D$8))*(Operações!$C$10:$C$1099)),    "")</f>
        <v>1.2</v>
      </c>
      <c r="E20" s="609">
        <f ca="1">IF(   AND($A20&lt;&gt;"",   TODAY()&gt;=DATE(YEAR(E$8),MONTH(E$8),1)),        $D20 +    SUMPRODUCT((Operações!$B$10:$B$1099=$A20)*(MONTH(Operações!$A$10:$A$1099)=MONTH(E$8))*(YEAR(Operações!$A$10:$A$1099)=YEAR(E$8))*(Operações!$C$10:$C$1099)),    "")</f>
        <v>1.2</v>
      </c>
      <c r="F20" s="609">
        <f ca="1">IF(   AND($A20&lt;&gt;"",   TODAY()&gt;=DATE(YEAR(F$8),MONTH(F$8),1)),        $E20 +    SUMPRODUCT((Operações!$B$10:$B$1099=$A20)*(MONTH(Operações!$A$10:$A$1099)=MONTH(F$8))*(YEAR(Operações!$A$10:$A$1099)=YEAR(F$8))*(Operações!$C$10:$C$1099)),    "")</f>
        <v>1.2</v>
      </c>
      <c r="G20" s="609">
        <f ca="1">IF(   AND($A20&lt;&gt;"",   TODAY()&gt;=DATE(YEAR(G$8),MONTH(G$8),1)),        $F20 +    SUMPRODUCT((Operações!$B$10:$B$1099=$A20)*(MONTH(Operações!$A$10:$A$1099)=MONTH(G$8))*(YEAR(Operações!$A$10:$A$1099)=YEAR(G$8))*(Operações!$C$10:$C$1099)),    "")</f>
        <v>1.2</v>
      </c>
      <c r="H20" s="609">
        <f ca="1">IF(   AND($A20&lt;&gt;"",   TODAY()&gt;=DATE(YEAR(H$8),MONTH(H$8),1)),        $G20 +    SUMPRODUCT((Operações!$B$10:$B$1099=$A20)*(MONTH(Operações!$A$10:$A$1099)=MONTH(H$8))*(YEAR(Operações!$A$10:$A$1099)=YEAR(H$8))*(Operações!$C$10:$C$1099)),    "")</f>
        <v>1.2</v>
      </c>
      <c r="I20" s="609">
        <f ca="1">IF(   AND($A20&lt;&gt;"",   TODAY()&gt;=DATE(YEAR(I$8),MONTH(I$8),1)),        $G20 +    SUMPRODUCT((Operações!$B$10:$B$1099=$A20)*(MONTH(Operações!$A$10:$A$1099)=MONTH(I$8))*(YEAR(Operações!$A$10:$A$1099)=YEAR(I$8))*(Operações!$C$10:$C$1099)),    "")</f>
        <v>1.2</v>
      </c>
      <c r="J20" s="609" t="str">
        <f ca="1">IF(   AND($A20&lt;&gt;"",   TODAY()&gt;=DATE(YEAR(J$8),MONTH(J$8),1)),        $I20 +    SUMPRODUCT((Operações!$B$10:$B$1099=$A20)*(MONTH(Operações!$A$10:$A$1099)=MONTH(J$8))*(YEAR(Operações!$A$10:$A$1099)=YEAR(J$8))*(Operações!$C$10:$C$1099)),    "")</f>
        <v/>
      </c>
      <c r="K20" s="609" t="str">
        <f ca="1">IF(   AND($A20&lt;&gt;"",   TODAY()&gt;=DATE(YEAR(K$8),MONTH(K$8),1)),        $J20 +    SUMPRODUCT((Operações!$B$10:$B$1099=$A20)*(MONTH(Operações!$A$10:$A$1099)=MONTH(K$8))*(YEAR(Operações!$A$10:$A$1099)=YEAR(K$8))*(Operações!$C$10:$C$1099)),    "")</f>
        <v/>
      </c>
      <c r="L20" s="609" t="str">
        <f ca="1">IF(   AND($A20&lt;&gt;"",   TODAY()&gt;=DATE(YEAR(L$8),MONTH(L$8),1)),        $K20 +    SUMPRODUCT((Operações!$B$10:$B$1099=$A20)*(MONTH(Operações!$A$10:$A$1099)=MONTH(L$8))*(YEAR(Operações!$A$10:$A$1099)=YEAR(L$8))*(Operações!$C$10:$C$1099)),    "")</f>
        <v/>
      </c>
      <c r="M20" s="609" t="str">
        <f ca="1">IF(   AND($A20&lt;&gt;"",   TODAY()&gt;=DATE(YEAR(M$8),MONTH(M$8),1)),        $L20 +    SUMPRODUCT((Operações!$B$10:$B$1099=$A20)*(MONTH(Operações!$A$10:$A$1099)=MONTH(M$8))*(YEAR(Operações!$A$10:$A$1099)=YEAR(M$8))*(Operações!$C$10:$C$1099)),    "")</f>
        <v/>
      </c>
      <c r="N20" s="609" t="str">
        <f ca="1">IF(   AND($A20&lt;&gt;"",   TODAY()&gt;=DATE(YEAR(N$8),MONTH(N$8),1)),        $M20 +    SUMPRODUCT((Operações!$B$10:$B$1099=$A20)*(MONTH(Operações!$A$10:$A$1099)=MONTH(N$8))*(YEAR(Operações!$A$10:$A$1099)=YEAR(N$8))*(Operações!$C$10:$C$1099)),    "")</f>
        <v/>
      </c>
    </row>
    <row r="21" spans="1:14" ht="15" customHeight="1">
      <c r="A21" s="426" t="str">
        <f>IF(TítulosNegociaçãoTD!I15="Sim",INDEX(TítulosNegociaçãoTD!$A$1:$A$100,ROW(TítulosNegociaçãoTD!I15),1),"")</f>
        <v/>
      </c>
      <c r="B21">
        <v>0</v>
      </c>
      <c r="C21" s="609" t="str">
        <f ca="1">IF(   AND($A21&lt;&gt;"",   TODAY()&gt;=DATE(YEAR(C$8),MONTH(C$8),1)),        $B21 +    SUMPRODUCT((Operações!$B$10:$B$1099=$A21)*(MONTH(Operações!$A$10:$A$1099)=MONTH(C$8))*(YEAR(Operações!$A$10:$A$1099)=YEAR(C$8))*(Operações!$C$10:$C$1099)),    "")</f>
        <v/>
      </c>
      <c r="D21" s="609" t="str">
        <f ca="1">IF(   AND($A21&lt;&gt;"",   TODAY()&gt;=DATE(YEAR(D$8),MONTH(D$8),1)),        $C21 +    SUMPRODUCT((Operações!$B$10:$B$1099=$A21)*(MONTH(Operações!$A$10:$A$1099)=MONTH(D$8))*(YEAR(Operações!$A$10:$A$1099)=YEAR(D$8))*(Operações!$C$10:$C$1099)),    "")</f>
        <v/>
      </c>
      <c r="E21" s="609" t="str">
        <f ca="1">IF(   AND($A21&lt;&gt;"",   TODAY()&gt;=DATE(YEAR(E$8),MONTH(E$8),1)),        $D21 +    SUMPRODUCT((Operações!$B$10:$B$1099=$A21)*(MONTH(Operações!$A$10:$A$1099)=MONTH(E$8))*(YEAR(Operações!$A$10:$A$1099)=YEAR(E$8))*(Operações!$C$10:$C$1099)),    "")</f>
        <v/>
      </c>
      <c r="F21" s="609" t="str">
        <f ca="1">IF(   AND($A21&lt;&gt;"",   TODAY()&gt;=DATE(YEAR(F$8),MONTH(F$8),1)),        $E21 +    SUMPRODUCT((Operações!$B$10:$B$1099=$A21)*(MONTH(Operações!$A$10:$A$1099)=MONTH(F$8))*(YEAR(Operações!$A$10:$A$1099)=YEAR(F$8))*(Operações!$C$10:$C$1099)),    "")</f>
        <v/>
      </c>
      <c r="G21" s="609" t="str">
        <f ca="1">IF(   AND($A21&lt;&gt;"",   TODAY()&gt;=DATE(YEAR(G$8),MONTH(G$8),1)),        $F21 +    SUMPRODUCT((Operações!$B$10:$B$1099=$A21)*(MONTH(Operações!$A$10:$A$1099)=MONTH(G$8))*(YEAR(Operações!$A$10:$A$1099)=YEAR(G$8))*(Operações!$C$10:$C$1099)),    "")</f>
        <v/>
      </c>
      <c r="H21" s="609" t="str">
        <f ca="1">IF(   AND($A21&lt;&gt;"",   TODAY()&gt;=DATE(YEAR(H$8),MONTH(H$8),1)),        $G21 +    SUMPRODUCT((Operações!$B$10:$B$1099=$A21)*(MONTH(Operações!$A$10:$A$1099)=MONTH(H$8))*(YEAR(Operações!$A$10:$A$1099)=YEAR(H$8))*(Operações!$C$10:$C$1099)),    "")</f>
        <v/>
      </c>
      <c r="I21" s="609" t="str">
        <f ca="1">IF(   AND($A21&lt;&gt;"",   TODAY()&gt;=DATE(YEAR(I$8),MONTH(I$8),1)),        $G21 +    SUMPRODUCT((Operações!$B$10:$B$1099=$A21)*(MONTH(Operações!$A$10:$A$1099)=MONTH(I$8))*(YEAR(Operações!$A$10:$A$1099)=YEAR(I$8))*(Operações!$C$10:$C$1099)),    "")</f>
        <v/>
      </c>
      <c r="J21" s="609" t="str">
        <f ca="1">IF(   AND($A21&lt;&gt;"",   TODAY()&gt;=DATE(YEAR(J$8),MONTH(J$8),1)),        $I21 +    SUMPRODUCT((Operações!$B$10:$B$1099=$A21)*(MONTH(Operações!$A$10:$A$1099)=MONTH(J$8))*(YEAR(Operações!$A$10:$A$1099)=YEAR(J$8))*(Operações!$C$10:$C$1099)),    "")</f>
        <v/>
      </c>
      <c r="K21" s="609" t="str">
        <f ca="1">IF(   AND($A21&lt;&gt;"",   TODAY()&gt;=DATE(YEAR(K$8),MONTH(K$8),1)),        $J21 +    SUMPRODUCT((Operações!$B$10:$B$1099=$A21)*(MONTH(Operações!$A$10:$A$1099)=MONTH(K$8))*(YEAR(Operações!$A$10:$A$1099)=YEAR(K$8))*(Operações!$C$10:$C$1099)),    "")</f>
        <v/>
      </c>
      <c r="L21" s="609" t="str">
        <f ca="1">IF(   AND($A21&lt;&gt;"",   TODAY()&gt;=DATE(YEAR(L$8),MONTH(L$8),1)),        $K21 +    SUMPRODUCT((Operações!$B$10:$B$1099=$A21)*(MONTH(Operações!$A$10:$A$1099)=MONTH(L$8))*(YEAR(Operações!$A$10:$A$1099)=YEAR(L$8))*(Operações!$C$10:$C$1099)),    "")</f>
        <v/>
      </c>
      <c r="M21" s="609" t="str">
        <f ca="1">IF(   AND($A21&lt;&gt;"",   TODAY()&gt;=DATE(YEAR(M$8),MONTH(M$8),1)),        $L21 +    SUMPRODUCT((Operações!$B$10:$B$1099=$A21)*(MONTH(Operações!$A$10:$A$1099)=MONTH(M$8))*(YEAR(Operações!$A$10:$A$1099)=YEAR(M$8))*(Operações!$C$10:$C$1099)),    "")</f>
        <v/>
      </c>
      <c r="N21" s="609" t="str">
        <f ca="1">IF(   AND($A21&lt;&gt;"",   TODAY()&gt;=DATE(YEAR(N$8),MONTH(N$8),1)),        $M21 +    SUMPRODUCT((Operações!$B$10:$B$1099=$A21)*(MONTH(Operações!$A$10:$A$1099)=MONTH(N$8))*(YEAR(Operações!$A$10:$A$1099)=YEAR(N$8))*(Operações!$C$10:$C$1099)),    "")</f>
        <v/>
      </c>
    </row>
    <row r="22" spans="1:14" ht="15" customHeight="1">
      <c r="A22" s="426" t="str">
        <f>IF(TítulosNegociaçãoTD!I16="Sim",INDEX(TítulosNegociaçãoTD!$A$1:$A$100,ROW(TítulosNegociaçãoTD!I16),1),"")</f>
        <v/>
      </c>
      <c r="B22">
        <v>0</v>
      </c>
      <c r="C22" s="609" t="str">
        <f ca="1">IF(   AND($A22&lt;&gt;"",   TODAY()&gt;=DATE(YEAR(C$8),MONTH(C$8),1)),        $B22 +    SUMPRODUCT((Operações!$B$10:$B$1099=$A22)*(MONTH(Operações!$A$10:$A$1099)=MONTH(C$8))*(YEAR(Operações!$A$10:$A$1099)=YEAR(C$8))*(Operações!$C$10:$C$1099)),    "")</f>
        <v/>
      </c>
      <c r="D22" s="609" t="str">
        <f ca="1">IF(   AND($A22&lt;&gt;"",   TODAY()&gt;=DATE(YEAR(D$8),MONTH(D$8),1)),        $C22 +    SUMPRODUCT((Operações!$B$10:$B$1099=$A22)*(MONTH(Operações!$A$10:$A$1099)=MONTH(D$8))*(YEAR(Operações!$A$10:$A$1099)=YEAR(D$8))*(Operações!$C$10:$C$1099)),    "")</f>
        <v/>
      </c>
      <c r="E22" s="609" t="str">
        <f ca="1">IF(   AND($A22&lt;&gt;"",   TODAY()&gt;=DATE(YEAR(E$8),MONTH(E$8),1)),        $D22 +    SUMPRODUCT((Operações!$B$10:$B$1099=$A22)*(MONTH(Operações!$A$10:$A$1099)=MONTH(E$8))*(YEAR(Operações!$A$10:$A$1099)=YEAR(E$8))*(Operações!$C$10:$C$1099)),    "")</f>
        <v/>
      </c>
      <c r="F22" s="609" t="str">
        <f ca="1">IF(   AND($A22&lt;&gt;"",   TODAY()&gt;=DATE(YEAR(F$8),MONTH(F$8),1)),        $E22 +    SUMPRODUCT((Operações!$B$10:$B$1099=$A22)*(MONTH(Operações!$A$10:$A$1099)=MONTH(F$8))*(YEAR(Operações!$A$10:$A$1099)=YEAR(F$8))*(Operações!$C$10:$C$1099)),    "")</f>
        <v/>
      </c>
      <c r="G22" s="609" t="str">
        <f ca="1">IF(   AND($A22&lt;&gt;"",   TODAY()&gt;=DATE(YEAR(G$8),MONTH(G$8),1)),        $F22 +    SUMPRODUCT((Operações!$B$10:$B$1099=$A22)*(MONTH(Operações!$A$10:$A$1099)=MONTH(G$8))*(YEAR(Operações!$A$10:$A$1099)=YEAR(G$8))*(Operações!$C$10:$C$1099)),    "")</f>
        <v/>
      </c>
      <c r="H22" s="609" t="str">
        <f ca="1">IF(   AND($A22&lt;&gt;"",   TODAY()&gt;=DATE(YEAR(H$8),MONTH(H$8),1)),        $G22 +    SUMPRODUCT((Operações!$B$10:$B$1099=$A22)*(MONTH(Operações!$A$10:$A$1099)=MONTH(H$8))*(YEAR(Operações!$A$10:$A$1099)=YEAR(H$8))*(Operações!$C$10:$C$1099)),    "")</f>
        <v/>
      </c>
      <c r="I22" s="609" t="str">
        <f ca="1">IF(   AND($A22&lt;&gt;"",   TODAY()&gt;=DATE(YEAR(I$8),MONTH(I$8),1)),        $G22 +    SUMPRODUCT((Operações!$B$10:$B$1099=$A22)*(MONTH(Operações!$A$10:$A$1099)=MONTH(I$8))*(YEAR(Operações!$A$10:$A$1099)=YEAR(I$8))*(Operações!$C$10:$C$1099)),    "")</f>
        <v/>
      </c>
      <c r="J22" s="609" t="str">
        <f ca="1">IF(   AND($A22&lt;&gt;"",   TODAY()&gt;=DATE(YEAR(J$8),MONTH(J$8),1)),        $I22 +    SUMPRODUCT((Operações!$B$10:$B$1099=$A22)*(MONTH(Operações!$A$10:$A$1099)=MONTH(J$8))*(YEAR(Operações!$A$10:$A$1099)=YEAR(J$8))*(Operações!$C$10:$C$1099)),    "")</f>
        <v/>
      </c>
      <c r="K22" s="609" t="str">
        <f ca="1">IF(   AND($A22&lt;&gt;"",   TODAY()&gt;=DATE(YEAR(K$8),MONTH(K$8),1)),        $J22 +    SUMPRODUCT((Operações!$B$10:$B$1099=$A22)*(MONTH(Operações!$A$10:$A$1099)=MONTH(K$8))*(YEAR(Operações!$A$10:$A$1099)=YEAR(K$8))*(Operações!$C$10:$C$1099)),    "")</f>
        <v/>
      </c>
      <c r="L22" s="609" t="str">
        <f ca="1">IF(   AND($A22&lt;&gt;"",   TODAY()&gt;=DATE(YEAR(L$8),MONTH(L$8),1)),        $K22 +    SUMPRODUCT((Operações!$B$10:$B$1099=$A22)*(MONTH(Operações!$A$10:$A$1099)=MONTH(L$8))*(YEAR(Operações!$A$10:$A$1099)=YEAR(L$8))*(Operações!$C$10:$C$1099)),    "")</f>
        <v/>
      </c>
      <c r="M22" s="609" t="str">
        <f ca="1">IF(   AND($A22&lt;&gt;"",   TODAY()&gt;=DATE(YEAR(M$8),MONTH(M$8),1)),        $L22 +    SUMPRODUCT((Operações!$B$10:$B$1099=$A22)*(MONTH(Operações!$A$10:$A$1099)=MONTH(M$8))*(YEAR(Operações!$A$10:$A$1099)=YEAR(M$8))*(Operações!$C$10:$C$1099)),    "")</f>
        <v/>
      </c>
      <c r="N22" s="609" t="str">
        <f ca="1">IF(   AND($A22&lt;&gt;"",   TODAY()&gt;=DATE(YEAR(N$8),MONTH(N$8),1)),        $M22 +    SUMPRODUCT((Operações!$B$10:$B$1099=$A22)*(MONTH(Operações!$A$10:$A$1099)=MONTH(N$8))*(YEAR(Operações!$A$10:$A$1099)=YEAR(N$8))*(Operações!$C$10:$C$1099)),    "")</f>
        <v/>
      </c>
    </row>
    <row r="23" spans="1:14" ht="15" customHeight="1">
      <c r="A23" s="426" t="str">
        <f>IF(TítulosNegociaçãoTD!I17="Sim",INDEX(TítulosNegociaçãoTD!$A$1:$A$100,ROW(TítulosNegociaçãoTD!I17),1),"")</f>
        <v>Tesouro Prefixado 2018 (LTN)</v>
      </c>
      <c r="B23">
        <v>8.58</v>
      </c>
      <c r="C23" s="609">
        <f ca="1">IF(   AND($A23&lt;&gt;"",   TODAY()&gt;=DATE(YEAR(C$8),MONTH(C$8),1)),        $B23 +    SUMPRODUCT((Operações!$B$10:$B$1099=$A23)*(MONTH(Operações!$A$10:$A$1099)=MONTH(C$8))*(YEAR(Operações!$A$10:$A$1099)=YEAR(C$8))*(Operações!$C$10:$C$1099)),    "")</f>
        <v>8.58</v>
      </c>
      <c r="D23" s="609">
        <f ca="1">IF(   AND($A23&lt;&gt;"",   TODAY()&gt;=DATE(YEAR(D$8),MONTH(D$8),1)),        $C23 +    SUMPRODUCT((Operações!$B$10:$B$1099=$A23)*(MONTH(Operações!$A$10:$A$1099)=MONTH(D$8))*(YEAR(Operações!$A$10:$A$1099)=YEAR(D$8))*(Operações!$C$10:$C$1099)),    "")</f>
        <v>8.58</v>
      </c>
      <c r="E23" s="609">
        <f ca="1">IF(   AND($A23&lt;&gt;"",   TODAY()&gt;=DATE(YEAR(E$8),MONTH(E$8),1)),        $D23 +    SUMPRODUCT((Operações!$B$10:$B$1099=$A23)*(MONTH(Operações!$A$10:$A$1099)=MONTH(E$8))*(YEAR(Operações!$A$10:$A$1099)=YEAR(E$8))*(Operações!$C$10:$C$1099)),    "")</f>
        <v>8.58</v>
      </c>
      <c r="F23" s="609">
        <f ca="1">IF(   AND($A23&lt;&gt;"",   TODAY()&gt;=DATE(YEAR(F$8),MONTH(F$8),1)),        $E23 +    SUMPRODUCT((Operações!$B$10:$B$1099=$A23)*(MONTH(Operações!$A$10:$A$1099)=MONTH(F$8))*(YEAR(Operações!$A$10:$A$1099)=YEAR(F$8))*(Operações!$C$10:$C$1099)),    "")</f>
        <v>8.58</v>
      </c>
      <c r="G23" s="609">
        <f ca="1">IF(   AND($A23&lt;&gt;"",   TODAY()&gt;=DATE(YEAR(G$8),MONTH(G$8),1)),        $F23 +    SUMPRODUCT((Operações!$B$10:$B$1099=$A23)*(MONTH(Operações!$A$10:$A$1099)=MONTH(G$8))*(YEAR(Operações!$A$10:$A$1099)=YEAR(G$8))*(Operações!$C$10:$C$1099)),    "")</f>
        <v>8.58</v>
      </c>
      <c r="H23" s="609">
        <f ca="1">IF(   AND($A23&lt;&gt;"",   TODAY()&gt;=DATE(YEAR(H$8),MONTH(H$8),1)),        $G23 +    SUMPRODUCT((Operações!$B$10:$B$1099=$A23)*(MONTH(Operações!$A$10:$A$1099)=MONTH(H$8))*(YEAR(Operações!$A$10:$A$1099)=YEAR(H$8))*(Operações!$C$10:$C$1099)),    "")</f>
        <v>8.58</v>
      </c>
      <c r="I23" s="609">
        <f ca="1">IF(   AND($A23&lt;&gt;"",   TODAY()&gt;=DATE(YEAR(I$8),MONTH(I$8),1)),        $G23 +    SUMPRODUCT((Operações!$B$10:$B$1099=$A23)*(MONTH(Operações!$A$10:$A$1099)=MONTH(I$8))*(YEAR(Operações!$A$10:$A$1099)=YEAR(I$8))*(Operações!$C$10:$C$1099)),    "")</f>
        <v>8.58</v>
      </c>
      <c r="J23" s="144"/>
      <c r="K23" s="144"/>
      <c r="L23" s="144"/>
      <c r="M23" s="144"/>
      <c r="N23" s="144"/>
    </row>
    <row r="24" spans="1:14" ht="15" customHeight="1">
      <c r="A24" s="426" t="str">
        <f>IF(TítulosNegociaçãoTD!I18="Sim",INDEX(TítulosNegociaçãoTD!$A$1:$A$100,ROW(TítulosNegociaçãoTD!I18),1),"")</f>
        <v>Tesouro Prefixado 2019 (LTN)</v>
      </c>
      <c r="B24">
        <v>1.22</v>
      </c>
      <c r="C24" s="609">
        <f ca="1">IF(   AND($A24&lt;&gt;"",   TODAY()&gt;=DATE(YEAR(C$8),MONTH(C$8),1)),        $B24 +    SUMPRODUCT((Operações!$B$10:$B$1099=$A24)*(MONTH(Operações!$A$10:$A$1099)=MONTH(C$8))*(YEAR(Operações!$A$10:$A$1099)=YEAR(C$8))*(Operações!$C$10:$C$1099)),    "")</f>
        <v>1.22</v>
      </c>
      <c r="D24" s="609">
        <f ca="1">IF(   AND($A24&lt;&gt;"",   TODAY()&gt;=DATE(YEAR(D$8),MONTH(D$8),1)),        $C24 +    SUMPRODUCT((Operações!$B$10:$B$1099=$A24)*(MONTH(Operações!$A$10:$A$1099)=MONTH(D$8))*(YEAR(Operações!$A$10:$A$1099)=YEAR(D$8))*(Operações!$C$10:$C$1099)),    "")</f>
        <v>1.22</v>
      </c>
      <c r="E24" s="609">
        <f ca="1">IF(   AND($A24&lt;&gt;"",   TODAY()&gt;=DATE(YEAR(E$8),MONTH(E$8),1)),        $D24 +    SUMPRODUCT((Operações!$B$10:$B$1099=$A24)*(MONTH(Operações!$A$10:$A$1099)=MONTH(E$8))*(YEAR(Operações!$A$10:$A$1099)=YEAR(E$8))*(Operações!$C$10:$C$1099)),    "")</f>
        <v>1.22</v>
      </c>
      <c r="F24" s="609">
        <f ca="1">IF(   AND($A24&lt;&gt;"",   TODAY()&gt;=DATE(YEAR(F$8),MONTH(F$8),1)),        $E24 +    SUMPRODUCT((Operações!$B$10:$B$1099=$A24)*(MONTH(Operações!$A$10:$A$1099)=MONTH(F$8))*(YEAR(Operações!$A$10:$A$1099)=YEAR(F$8))*(Operações!$C$10:$C$1099)),    "")</f>
        <v>1.22</v>
      </c>
      <c r="G24" s="609">
        <f ca="1">IF(   AND($A24&lt;&gt;"",   TODAY()&gt;=DATE(YEAR(G$8),MONTH(G$8),1)),        $F24 +    SUMPRODUCT((Operações!$B$10:$B$1099=$A24)*(MONTH(Operações!$A$10:$A$1099)=MONTH(G$8))*(YEAR(Operações!$A$10:$A$1099)=YEAR(G$8))*(Operações!$C$10:$C$1099)),    "")</f>
        <v>1.22</v>
      </c>
      <c r="H24" s="609">
        <f ca="1">IF(   AND($A24&lt;&gt;"",   TODAY()&gt;=DATE(YEAR(H$8),MONTH(H$8),1)),        $G24 +    SUMPRODUCT((Operações!$B$10:$B$1099=$A24)*(MONTH(Operações!$A$10:$A$1099)=MONTH(H$8))*(YEAR(Operações!$A$10:$A$1099)=YEAR(H$8))*(Operações!$C$10:$C$1099)),    "")</f>
        <v>1.22</v>
      </c>
      <c r="I24" s="609">
        <f ca="1">IF(   AND($A24&lt;&gt;"",   TODAY()&gt;=DATE(YEAR(I$8),MONTH(I$8),1)),        $G24 +    SUMPRODUCT((Operações!$B$10:$B$1099=$A24)*(MONTH(Operações!$A$10:$A$1099)=MONTH(I$8))*(YEAR(Operações!$A$10:$A$1099)=YEAR(I$8))*(Operações!$C$10:$C$1099)),    "")</f>
        <v>1.22</v>
      </c>
      <c r="J24" s="144" t="s">
        <v>1278</v>
      </c>
      <c r="K24" s="144" t="str">
        <f ca="1">IF(   AND($A24&lt;&gt;"",   TODAY()&gt;=DATE(YEAR(K$8),MONTH(K$8),1)),        $B24 +    SUMPRODUCT((Operações!$B$10:$B$1099=$A24)*(Operações!$A$10:$A$1099&lt;=K$8)*(Operações!$C$10:C$1099)),    "")</f>
        <v/>
      </c>
      <c r="L24" s="144" t="s">
        <v>1278</v>
      </c>
      <c r="M24" s="144" t="s">
        <v>1278</v>
      </c>
      <c r="N24" s="144" t="s">
        <v>1278</v>
      </c>
    </row>
    <row r="25" spans="1:14" ht="15" customHeight="1">
      <c r="A25" s="426" t="str">
        <f>IF(TítulosNegociaçãoTD!I19="Sim",INDEX(TítulosNegociaçãoTD!$A$1:$A$100,ROW(TítulosNegociaçãoTD!I19),1),"")</f>
        <v>Tesouro Prefixado 2020 (LTN)</v>
      </c>
      <c r="B25">
        <v>0</v>
      </c>
      <c r="C25" s="609">
        <f ca="1">IF(   AND($A25&lt;&gt;"",   TODAY()&gt;=DATE(YEAR(C$8),MONTH(C$8),1)),        $B25 +    SUMPRODUCT((Operações!$B$10:$B$1099=$A25)*(MONTH(Operações!$A$10:$A$1099)=MONTH(C$8))*(YEAR(Operações!$A$10:$A$1099)=YEAR(C$8))*(Operações!$C$10:$C$1099)),    "")</f>
        <v>0</v>
      </c>
      <c r="D25" s="609">
        <f ca="1">IF(   AND($A25&lt;&gt;"",   TODAY()&gt;=DATE(YEAR(D$8),MONTH(D$8),1)),        $C25 +    SUMPRODUCT((Operações!$B$10:$B$1099=$A25)*(MONTH(Operações!$A$10:$A$1099)=MONTH(D$8))*(YEAR(Operações!$A$10:$A$1099)=YEAR(D$8))*(Operações!$C$10:$C$1099)),    "")</f>
        <v>0</v>
      </c>
      <c r="E25" s="609">
        <f ca="1">IF(   AND($A25&lt;&gt;"",   TODAY()&gt;=DATE(YEAR(E$8),MONTH(E$8),1)),        $D25 +    SUMPRODUCT((Operações!$B$10:$B$1099=$A25)*(MONTH(Operações!$A$10:$A$1099)=MONTH(E$8))*(YEAR(Operações!$A$10:$A$1099)=YEAR(E$8))*(Operações!$C$10:$C$1099)),    "")</f>
        <v>0</v>
      </c>
      <c r="F25" s="609">
        <f ca="1">IF(   AND($A25&lt;&gt;"",   TODAY()&gt;=DATE(YEAR(F$8),MONTH(F$8),1)),        $E25 +    SUMPRODUCT((Operações!$B$10:$B$1099=$A25)*(MONTH(Operações!$A$10:$A$1099)=MONTH(F$8))*(YEAR(Operações!$A$10:$A$1099)=YEAR(F$8))*(Operações!$C$10:$C$1099)),    "")</f>
        <v>0</v>
      </c>
      <c r="G25" s="609">
        <f ca="1">IF(   AND($A25&lt;&gt;"",   TODAY()&gt;=DATE(YEAR(G$8),MONTH(G$8),1)),        $F25 +    SUMPRODUCT((Operações!$B$10:$B$1099=$A25)*(MONTH(Operações!$A$10:$A$1099)=MONTH(G$8))*(YEAR(Operações!$A$10:$A$1099)=YEAR(G$8))*(Operações!$C$10:$C$1099)),    "")</f>
        <v>0</v>
      </c>
      <c r="H25" s="609">
        <f ca="1">IF(   AND($A25&lt;&gt;"",   TODAY()&gt;=DATE(YEAR(H$8),MONTH(H$8),1)),        $G25 +    SUMPRODUCT((Operações!$B$10:$B$1099=$A25)*(MONTH(Operações!$A$10:$A$1099)=MONTH(H$8))*(YEAR(Operações!$A$10:$A$1099)=YEAR(H$8))*(Operações!$C$10:$C$1099)),    "")</f>
        <v>0</v>
      </c>
      <c r="I25" s="609">
        <f ca="1">IF(   AND($A25&lt;&gt;"",   TODAY()&gt;=DATE(YEAR(I$8),MONTH(I$8),1)),        $G25 +    SUMPRODUCT((Operações!$B$10:$B$1099=$A25)*(MONTH(Operações!$A$10:$A$1099)=MONTH(I$8))*(YEAR(Operações!$A$10:$A$1099)=YEAR(I$8))*(Operações!$C$10:$C$1099)),    "")</f>
        <v>0</v>
      </c>
      <c r="J25" s="144" t="s">
        <v>1278</v>
      </c>
      <c r="K25" s="144" t="str">
        <f ca="1">IF(   AND($A25&lt;&gt;"",   TODAY()&gt;=DATE(YEAR(K$8),MONTH(K$8),1)),        $B25 +    SUMPRODUCT((Operações!$B$10:$B$1099=$A25)*(Operações!$A$10:$A$1099&lt;=K$8)*(Operações!$C$10:C$1099)),    "")</f>
        <v/>
      </c>
      <c r="L25" s="144" t="s">
        <v>1278</v>
      </c>
      <c r="M25" s="144" t="s">
        <v>1278</v>
      </c>
      <c r="N25" s="144" t="s">
        <v>1278</v>
      </c>
    </row>
    <row r="26" spans="1:14" ht="15" customHeight="1">
      <c r="A26" s="426" t="str">
        <f>IF(TítulosNegociaçãoTD!I20="Sim",INDEX(TítulosNegociaçãoTD!$A$1:$A$100,ROW(TítulosNegociaçãoTD!I20),1),"")</f>
        <v>Tesouro Prefixado 2021 (LTN)</v>
      </c>
      <c r="B26">
        <v>1.59</v>
      </c>
      <c r="C26" s="609">
        <f ca="1">IF(   AND($A26&lt;&gt;"",   TODAY()&gt;=DATE(YEAR(C$8),MONTH(C$8),1)),        $B26 +    SUMPRODUCT((Operações!$B$10:$B$1099=$A26)*(MONTH(Operações!$A$10:$A$1099)=MONTH(C$8))*(YEAR(Operações!$A$10:$A$1099)=YEAR(C$8))*(Operações!$C$10:$C$1099)),    "")</f>
        <v>1.59</v>
      </c>
      <c r="D26" s="609">
        <f ca="1">IF(   AND($A26&lt;&gt;"",   TODAY()&gt;=DATE(YEAR(D$8),MONTH(D$8),1)),        $C26 +    SUMPRODUCT((Operações!$B$10:$B$1099=$A26)*(MONTH(Operações!$A$10:$A$1099)=MONTH(D$8))*(YEAR(Operações!$A$10:$A$1099)=YEAR(D$8))*(Operações!$C$10:$C$1099)),    "")</f>
        <v>1.59</v>
      </c>
      <c r="E26" s="609">
        <f ca="1">IF(   AND($A26&lt;&gt;"",   TODAY()&gt;=DATE(YEAR(E$8),MONTH(E$8),1)),        $D26 +    SUMPRODUCT((Operações!$B$10:$B$1099=$A26)*(MONTH(Operações!$A$10:$A$1099)=MONTH(E$8))*(YEAR(Operações!$A$10:$A$1099)=YEAR(E$8))*(Operações!$C$10:$C$1099)),    "")</f>
        <v>1.59</v>
      </c>
      <c r="F26" s="609">
        <f ca="1">IF(   AND($A26&lt;&gt;"",   TODAY()&gt;=DATE(YEAR(F$8),MONTH(F$8),1)),        $E26 +    SUMPRODUCT((Operações!$B$10:$B$1099=$A26)*(MONTH(Operações!$A$10:$A$1099)=MONTH(F$8))*(YEAR(Operações!$A$10:$A$1099)=YEAR(F$8))*(Operações!$C$10:$C$1099)),    "")</f>
        <v>1.59</v>
      </c>
      <c r="G26" s="609">
        <f ca="1">IF(   AND($A26&lt;&gt;"",   TODAY()&gt;=DATE(YEAR(G$8),MONTH(G$8),1)),        $F26 +    SUMPRODUCT((Operações!$B$10:$B$1099=$A26)*(MONTH(Operações!$A$10:$A$1099)=MONTH(G$8))*(YEAR(Operações!$A$10:$A$1099)=YEAR(G$8))*(Operações!$C$10:$C$1099)),    "")</f>
        <v>1.59</v>
      </c>
      <c r="H26" s="609">
        <f ca="1">IF(   AND($A26&lt;&gt;"",   TODAY()&gt;=DATE(YEAR(H$8),MONTH(H$8),1)),        $G26 +    SUMPRODUCT((Operações!$B$10:$B$1099=$A26)*(MONTH(Operações!$A$10:$A$1099)=MONTH(H$8))*(YEAR(Operações!$A$10:$A$1099)=YEAR(H$8))*(Operações!$C$10:$C$1099)),    "")</f>
        <v>1.59</v>
      </c>
      <c r="I26" s="609">
        <f ca="1">IF(   AND($A26&lt;&gt;"",   TODAY()&gt;=DATE(YEAR(I$8),MONTH(I$8),1)),        $G26 +    SUMPRODUCT((Operações!$B$10:$B$1099=$A26)*(MONTH(Operações!$A$10:$A$1099)=MONTH(I$8))*(YEAR(Operações!$A$10:$A$1099)=YEAR(I$8))*(Operações!$C$10:$C$1099)),    "")</f>
        <v>1.59</v>
      </c>
      <c r="J26" s="144"/>
      <c r="K26" s="144"/>
      <c r="L26" s="144"/>
      <c r="M26" s="144"/>
      <c r="N26" s="144"/>
    </row>
    <row r="27" spans="1:14" ht="15" customHeight="1">
      <c r="A27" s="426" t="str">
        <f>IF(TítulosNegociaçãoTD!I21="Sim",INDEX(TítulosNegociaçãoTD!$A$1:$A$100,ROW(TítulosNegociaçãoTD!I21),1),"")</f>
        <v>Tesouro Prefixado 2023 (LTN)</v>
      </c>
      <c r="B27">
        <v>16.61</v>
      </c>
      <c r="C27" s="609">
        <f ca="1">IF(   AND($A27&lt;&gt;"",   TODAY()&gt;=DATE(YEAR(C$8),MONTH(C$8),1)),        $B27 +    SUMPRODUCT((Operações!$B$10:$B$1099=$A27)*(MONTH(Operações!$A$10:$A$1099)=MONTH(C$8))*(YEAR(Operações!$A$10:$A$1099)=YEAR(C$8))*(Operações!$C$10:$C$1099)),    "")</f>
        <v>19.66</v>
      </c>
      <c r="D27" s="609">
        <f ca="1">IF(   AND($A27&lt;&gt;"",   TODAY()&gt;=DATE(YEAR(D$8),MONTH(D$8),1)),        $C27 +    SUMPRODUCT((Operações!$B$10:$B$1099=$A27)*(MONTH(Operações!$A$10:$A$1099)=MONTH(D$8))*(YEAR(Operações!$A$10:$A$1099)=YEAR(D$8))*(Operações!$C$10:$C$1099)),    "")</f>
        <v>21.36</v>
      </c>
      <c r="E27" s="609">
        <f ca="1">IF(   AND($A27&lt;&gt;"",   TODAY()&gt;=DATE(YEAR(E$8),MONTH(E$8),1)),        $D27 +    SUMPRODUCT((Operações!$B$10:$B$1099=$A27)*(MONTH(Operações!$A$10:$A$1099)=MONTH(E$8))*(YEAR(Operações!$A$10:$A$1099)=YEAR(E$8))*(Operações!$C$10:$C$1099)),    "")</f>
        <v>23.36</v>
      </c>
      <c r="F27" s="609">
        <f ca="1">IF(   AND($A27&lt;&gt;"",   TODAY()&gt;=DATE(YEAR(F$8),MONTH(F$8),1)),        $E27 +    SUMPRODUCT((Operações!$B$10:$B$1099=$A27)*(MONTH(Operações!$A$10:$A$1099)=MONTH(F$8))*(YEAR(Operações!$A$10:$A$1099)=YEAR(F$8))*(Operações!$C$10:$C$1099)),    "")</f>
        <v>25.5</v>
      </c>
      <c r="G27" s="609">
        <f ca="1">IF(   AND($A27&lt;&gt;"",   TODAY()&gt;=DATE(YEAR(G$8),MONTH(G$8),1)),        $F27 +    SUMPRODUCT((Operações!$B$10:$B$1099=$A27)*(MONTH(Operações!$A$10:$A$1099)=MONTH(G$8))*(YEAR(Operações!$A$10:$A$1099)=YEAR(G$8))*(Operações!$C$10:$C$1099)),    "")</f>
        <v>25.5</v>
      </c>
      <c r="H27" s="609">
        <f ca="1">IF(   AND($A27&lt;&gt;"",   TODAY()&gt;=DATE(YEAR(H$8),MONTH(H$8),1)),        $G27 +    SUMPRODUCT((Operações!$B$10:$B$1099=$A27)*(MONTH(Operações!$A$10:$A$1099)=MONTH(H$8))*(YEAR(Operações!$A$10:$A$1099)=YEAR(H$8))*(Operações!$C$10:$C$1099)),    "")</f>
        <v>25.5</v>
      </c>
      <c r="I27" s="609">
        <f ca="1">IF(   AND($A27&lt;&gt;"",   TODAY()&gt;=DATE(YEAR(I$8),MONTH(I$8),1)),        $G27 +    SUMPRODUCT((Operações!$B$10:$B$1099=$A27)*(MONTH(Operações!$A$10:$A$1099)=MONTH(I$8))*(YEAR(Operações!$A$10:$A$1099)=YEAR(I$8))*(Operações!$C$10:$C$1099)),    "")</f>
        <v>25.5</v>
      </c>
      <c r="J27" s="608"/>
      <c r="K27" s="144"/>
      <c r="L27" s="144"/>
      <c r="M27" s="144"/>
      <c r="N27" s="144"/>
    </row>
    <row r="28" spans="1:14" ht="15" customHeight="1">
      <c r="A28" s="426" t="str">
        <f>IF(TítulosNegociaçãoTD!I22="Sim",INDEX(TítulosNegociaçãoTD!$A$1:$A$100,ROW(TítulosNegociaçãoTD!I22),1),"")</f>
        <v/>
      </c>
      <c r="B28">
        <v>0</v>
      </c>
      <c r="C28" s="609" t="str">
        <f ca="1">IF(   AND($A28&lt;&gt;"",   TODAY()&gt;=DATE(YEAR(C$8),MONTH(C$8),1)),        $B28 +    SUMPRODUCT((Operações!$B$10:$B$1099=$A28)*(MONTH(Operações!$A$10:$A$1099)=MONTH(C$8))*(YEAR(Operações!$A$10:$A$1099)=YEAR(C$8))*(Operações!$C$10:$C$1099)),    "")</f>
        <v/>
      </c>
      <c r="D28" s="609" t="str">
        <f ca="1">IF(   AND($A28&lt;&gt;"",   TODAY()&gt;=DATE(YEAR(D$8),MONTH(D$8),1)),        $C28 +    SUMPRODUCT((Operações!$B$10:$B$1099=$A28)*(MONTH(Operações!$A$10:$A$1099)=MONTH(D$8))*(YEAR(Operações!$A$10:$A$1099)=YEAR(D$8))*(Operações!$C$10:$C$1099)),    "")</f>
        <v/>
      </c>
      <c r="E28" s="609" t="str">
        <f ca="1">IF(   AND($A28&lt;&gt;"",   TODAY()&gt;=DATE(YEAR(E$8),MONTH(E$8),1)),        $D28 +    SUMPRODUCT((Operações!$B$10:$B$1099=$A28)*(MONTH(Operações!$A$10:$A$1099)=MONTH(E$8))*(YEAR(Operações!$A$10:$A$1099)=YEAR(E$8))*(Operações!$C$10:$C$1099)),    "")</f>
        <v/>
      </c>
      <c r="F28" s="609" t="str">
        <f ca="1">IF(   AND($A28&lt;&gt;"",   TODAY()&gt;=DATE(YEAR(F$8),MONTH(F$8),1)),        $E28 +    SUMPRODUCT((Operações!$B$10:$B$1099=$A28)*(MONTH(Operações!$A$10:$A$1099)=MONTH(F$8))*(YEAR(Operações!$A$10:$A$1099)=YEAR(F$8))*(Operações!$C$10:$C$1099)),    "")</f>
        <v/>
      </c>
      <c r="G28" s="609" t="str">
        <f ca="1">IF(   AND($A28&lt;&gt;"",   TODAY()&gt;=DATE(YEAR(G$8),MONTH(G$8),1)),        $E28 +    SUMPRODUCT((Operações!$B$10:$B$1099=$A28)*(MONTH(Operações!$A$10:$A$1099)=MONTH(G$8))*(YEAR(Operações!$A$10:$A$1099)=YEAR(G$8))*(Operações!$C$10:$C$1099)),    "")</f>
        <v/>
      </c>
      <c r="H28" s="609" t="str">
        <f ca="1">IF(   AND($A28&lt;&gt;"",   TODAY()&gt;=DATE(YEAR(H$8),MONTH(H$8),1)),        $G28 +    SUMPRODUCT((Operações!$B$10:$B$1099=$A28)*(MONTH(Operações!$A$10:$A$1099)=MONTH(H$8))*(YEAR(Operações!$A$10:$A$1099)=YEAR(H$8))*(Operações!$C$10:$C$1099)),    "")</f>
        <v/>
      </c>
      <c r="I28" s="609" t="str">
        <f ca="1">IF(   AND($A28&lt;&gt;"",   TODAY()&gt;=DATE(YEAR(I$8),MONTH(I$8),1)),        $G28 +    SUMPRODUCT((Operações!$B$10:$B$1099=$A28)*(MONTH(Operações!$A$10:$A$1099)=MONTH(I$8))*(YEAR(Operações!$A$10:$A$1099)=YEAR(I$8))*(Operações!$C$10:$C$1099)),    "")</f>
        <v/>
      </c>
      <c r="J28" s="83"/>
      <c r="K28" s="144"/>
      <c r="L28" s="83"/>
      <c r="M28" s="83"/>
      <c r="N28" s="83"/>
    </row>
    <row r="29" spans="1:14" ht="15" customHeight="1">
      <c r="A29" s="426" t="str">
        <f>IF(TítulosNegociaçãoTD!I23="Sim",INDEX(TítulosNegociaçãoTD!$A$1:$A$100,ROW(TítulosNegociaçãoTD!I23),1),"")</f>
        <v/>
      </c>
      <c r="B29">
        <v>0</v>
      </c>
      <c r="C29" s="609" t="str">
        <f ca="1">IF(   AND($A29&lt;&gt;"",   TODAY()&gt;=DATE(YEAR(C$8),MONTH(C$8),1)),        $B29 +    SUMPRODUCT((Operações!$B$10:$B$1099=$A29)*(MONTH(Operações!$A$10:$A$1099)=MONTH(C$8))*(YEAR(Operações!$A$10:$A$1099)=YEAR(C$8))*(Operações!$C$10:$C$1099)),    "")</f>
        <v/>
      </c>
      <c r="D29" s="609" t="str">
        <f ca="1">IF(   AND($A29&lt;&gt;"",   TODAY()&gt;=DATE(YEAR(D$8),MONTH(D$8),1)),        $C29 +    SUMPRODUCT((Operações!$B$10:$B$1099=$A29)*(MONTH(Operações!$A$10:$A$1099)=MONTH(D$8))*(YEAR(Operações!$A$10:$A$1099)=YEAR(D$8))*(Operações!$C$10:$C$1099)),    "")</f>
        <v/>
      </c>
      <c r="E29" s="609" t="str">
        <f ca="1">IF(   AND($A29&lt;&gt;"",   TODAY()&gt;=DATE(YEAR(E$8),MONTH(E$8),1)),        $D29 +    SUMPRODUCT((Operações!$B$10:$B$1099=$A29)*(MONTH(Operações!$A$10:$A$1099)=MONTH(E$8))*(YEAR(Operações!$A$10:$A$1099)=YEAR(E$8))*(Operações!$C$10:$C$1099)),    "")</f>
        <v/>
      </c>
      <c r="F29" s="609" t="str">
        <f ca="1">IF(   AND($A29&lt;&gt;"",   TODAY()&gt;=DATE(YEAR(F$8),MONTH(F$8),1)),        $E29 +    SUMPRODUCT((Operações!$B$10:$B$1099=$A29)*(MONTH(Operações!$A$10:$A$1099)=MONTH(F$8))*(YEAR(Operações!$A$10:$A$1099)=YEAR(F$8))*(Operações!$C$10:$C$1099)),    "")</f>
        <v/>
      </c>
      <c r="G29" s="609" t="str">
        <f ca="1">IF(   AND($A29&lt;&gt;"",   TODAY()&gt;=DATE(YEAR(G$8),MONTH(G$8),1)),        $E29 +    SUMPRODUCT((Operações!$B$10:$B$1099=$A29)*(MONTH(Operações!$A$10:$A$1099)=MONTH(G$8))*(YEAR(Operações!$A$10:$A$1099)=YEAR(G$8))*(Operações!$C$10:$C$1099)),    "")</f>
        <v/>
      </c>
      <c r="H29" s="609" t="str">
        <f ca="1">IF(   AND($A29&lt;&gt;"",   TODAY()&gt;=DATE(YEAR(H$8),MONTH(H$8),1)),        $G29 +    SUMPRODUCT((Operações!$B$10:$B$1099=$A29)*(MONTH(Operações!$A$10:$A$1099)=MONTH(H$8))*(YEAR(Operações!$A$10:$A$1099)=YEAR(H$8))*(Operações!$C$10:$C$1099)),    "")</f>
        <v/>
      </c>
      <c r="I29" s="609" t="str">
        <f ca="1">IF(   AND($A29&lt;&gt;"",   TODAY()&gt;=DATE(YEAR(I$8),MONTH(I$8),1)),        $G29 +    SUMPRODUCT((Operações!$B$10:$B$1099=$A29)*(MONTH(Operações!$A$10:$A$1099)=MONTH(I$8))*(YEAR(Operações!$A$10:$A$1099)=YEAR(I$8))*(Operações!$C$10:$C$1099)),    "")</f>
        <v/>
      </c>
      <c r="J29" s="83"/>
      <c r="K29" s="144"/>
      <c r="L29" s="83"/>
      <c r="M29" s="83"/>
      <c r="N29" s="83"/>
    </row>
    <row r="30" spans="1:14" ht="15" customHeight="1">
      <c r="A30" s="426" t="str">
        <f>IF(TítulosNegociaçãoTD!I24="Sim",INDEX(TítulosNegociaçãoTD!$A$1:$A$100,ROW(TítulosNegociaçãoTD!I24),1),"")</f>
        <v>Tesouro Prefixado com Juros Semestrais 2025 (NTNF)</v>
      </c>
      <c r="B30">
        <v>1</v>
      </c>
      <c r="C30" s="609">
        <f ca="1">IF(   AND($A30&lt;&gt;"",   TODAY()&gt;=DATE(YEAR(C$8),MONTH(C$8),1)),        $B30 +    SUMPRODUCT((Operações!$B$10:$B$1099=$A30)*(MONTH(Operações!$A$10:$A$1099)=MONTH(C$8))*(YEAR(Operações!$A$10:$A$1099)=YEAR(C$8))*(Operações!$C$10:$C$1099)),    "")</f>
        <v>1</v>
      </c>
      <c r="D30" s="609">
        <f ca="1">IF(   AND($A30&lt;&gt;"",   TODAY()&gt;=DATE(YEAR(D$8),MONTH(D$8),1)),        $C30 +    SUMPRODUCT((Operações!$B$10:$B$1099=$A30)*(MONTH(Operações!$A$10:$A$1099)=MONTH(D$8))*(YEAR(Operações!$A$10:$A$1099)=YEAR(D$8))*(Operações!$C$10:$C$1099)),    "")</f>
        <v>1</v>
      </c>
      <c r="E30" s="609">
        <f ca="1">IF(   AND($A30&lt;&gt;"",   TODAY()&gt;=DATE(YEAR(E$8),MONTH(E$8),1)),        $D30 +    SUMPRODUCT((Operações!$B$10:$B$1099=$A30)*(MONTH(Operações!$A$10:$A$1099)=MONTH(E$8))*(YEAR(Operações!$A$10:$A$1099)=YEAR(E$8))*(Operações!$C$10:$C$1099)),    "")</f>
        <v>1</v>
      </c>
      <c r="F30" s="609">
        <f ca="1">IF(   AND($A30&lt;&gt;"",   TODAY()&gt;=DATE(YEAR(F$8),MONTH(F$8),1)),        $E30 +    SUMPRODUCT((Operações!$B$10:$B$1099=$A30)*(MONTH(Operações!$A$10:$A$1099)=MONTH(F$8))*(YEAR(Operações!$A$10:$A$1099)=YEAR(F$8))*(Operações!$C$10:$C$1099)),    "")</f>
        <v>1</v>
      </c>
      <c r="G30" s="609">
        <f ca="1">IF(   AND($A30&lt;&gt;"",   TODAY()&gt;=DATE(YEAR(G$8),MONTH(G$8),1)),        $E30 +    SUMPRODUCT((Operações!$B$10:$B$1099=$A30)*(MONTH(Operações!$A$10:$A$1099)=MONTH(G$8))*(YEAR(Operações!$A$10:$A$1099)=YEAR(G$8))*(Operações!$C$10:$C$1099)),    "")</f>
        <v>1</v>
      </c>
      <c r="H30" s="609">
        <f ca="1">IF(   AND($A30&lt;&gt;"",   TODAY()&gt;=DATE(YEAR(H$8),MONTH(H$8),1)),        $G30 +    SUMPRODUCT((Operações!$B$10:$B$1099=$A30)*(MONTH(Operações!$A$10:$A$1099)=MONTH(H$8))*(YEAR(Operações!$A$10:$A$1099)=YEAR(H$8))*(Operações!$C$10:$C$1099)),    "")</f>
        <v>1</v>
      </c>
      <c r="I30" s="609">
        <f ca="1">IF(   AND($A30&lt;&gt;"",   TODAY()&gt;=DATE(YEAR(I$8),MONTH(I$8),1)),        $G30 +    SUMPRODUCT((Operações!$B$10:$B$1099=$A30)*(MONTH(Operações!$A$10:$A$1099)=MONTH(I$8))*(YEAR(Operações!$A$10:$A$1099)=YEAR(I$8))*(Operações!$C$10:$C$1099)),    "")</f>
        <v>1</v>
      </c>
      <c r="J30" s="83"/>
      <c r="K30" s="144"/>
      <c r="L30" s="83"/>
      <c r="M30" s="83"/>
      <c r="N30" s="83"/>
    </row>
    <row r="31" spans="1:14" ht="15" customHeight="1">
      <c r="A31" s="426" t="str">
        <f>IF(TítulosNegociaçãoTD!I25="Sim",INDEX(TítulosNegociaçãoTD!$A$1:$A$100,ROW(TítulosNegociaçãoTD!I25),1),"")</f>
        <v>Tesouro Prefixado com Juros Semestrais 2027 (NTNF)</v>
      </c>
      <c r="B31">
        <v>0</v>
      </c>
      <c r="C31" s="609">
        <f ca="1">IF(   AND($A31&lt;&gt;"",   TODAY()&gt;=DATE(YEAR(C$8),MONTH(C$8),1)),        $B31 +    SUMPRODUCT((Operações!$B$10:$B$1099=$A31)*(MONTH(Operações!$A$10:$A$1099)=MONTH(C$8))*(YEAR(Operações!$A$10:$A$1099)=YEAR(C$8))*(Operações!$C$10:$C$1099)),    "")</f>
        <v>0.12</v>
      </c>
      <c r="D31" s="609">
        <f ca="1">IF(   AND($A31&lt;&gt;"",   TODAY()&gt;=DATE(YEAR(D$8),MONTH(D$8),1)),        $C31 +    SUMPRODUCT((Operações!$B$10:$B$1099=$A31)*(MONTH(Operações!$A$10:$A$1099)=MONTH(D$8))*(YEAR(Operações!$A$10:$A$1099)=YEAR(D$8))*(Operações!$C$10:$C$1099)),    "")</f>
        <v>0.12</v>
      </c>
      <c r="E31" s="609">
        <f ca="1">IF(   AND($A31&lt;&gt;"",   TODAY()&gt;=DATE(YEAR(E$8),MONTH(E$8),1)),        $D31 +    SUMPRODUCT((Operações!$B$10:$B$1099=$A31)*(MONTH(Operações!$A$10:$A$1099)=MONTH(E$8))*(YEAR(Operações!$A$10:$A$1099)=YEAR(E$8))*(Operações!$C$10:$C$1099)),    "")</f>
        <v>0.12</v>
      </c>
      <c r="F31" s="609">
        <f ca="1">IF(   AND($A31&lt;&gt;"",   TODAY()&gt;=DATE(YEAR(F$8),MONTH(F$8),1)),        $E31 +    SUMPRODUCT((Operações!$B$10:$B$1099=$A31)*(MONTH(Operações!$A$10:$A$1099)=MONTH(F$8))*(YEAR(Operações!$A$10:$A$1099)=YEAR(F$8))*(Operações!$C$10:$C$1099)),    "")</f>
        <v>0.12</v>
      </c>
      <c r="G31" s="609">
        <f ca="1">IF(   AND($A31&lt;&gt;"",   TODAY()&gt;=DATE(YEAR(G$8),MONTH(G$8),1)),        $F31 +    SUMPRODUCT((Operações!$B$10:$B$1099=$A31)*(MONTH(Operações!$A$10:$A$1099)=MONTH(G$8))*(YEAR(Operações!$A$10:$A$1099)=YEAR(G$8))*(Operações!$C$10:$C$1099)),    "")</f>
        <v>0.12</v>
      </c>
      <c r="H31" s="609">
        <f ca="1">IF(   AND($A31&lt;&gt;"",   TODAY()&gt;=DATE(YEAR(H$8),MONTH(H$8),1)),        $G31 +    SUMPRODUCT((Operações!$B$10:$B$1099=$A31)*(MONTH(Operações!$A$10:$A$1099)=MONTH(H$8))*(YEAR(Operações!$A$10:$A$1099)=YEAR(H$8))*(Operações!$C$10:$C$1099)),    "")</f>
        <v>0.12</v>
      </c>
      <c r="I31" s="609">
        <f ca="1">IF(   AND($A31&lt;&gt;"",   TODAY()&gt;=DATE(YEAR(I$8),MONTH(I$8),1)),        $G31 +    SUMPRODUCT((Operações!$B$10:$B$1099=$A31)*(MONTH(Operações!$A$10:$A$1099)=MONTH(I$8))*(YEAR(Operações!$A$10:$A$1099)=YEAR(I$8))*(Operações!$C$10:$C$1099)),    "")</f>
        <v>0.12</v>
      </c>
      <c r="J31" s="83"/>
      <c r="K31" s="144"/>
      <c r="L31" s="83"/>
      <c r="M31" s="83"/>
      <c r="N31" s="83"/>
    </row>
    <row r="32" spans="1:14" ht="15" customHeight="1">
      <c r="A32" s="426" t="str">
        <f>IF(TítulosNegociaçãoTD!I26="Sim",INDEX(TítulosNegociaçãoTD!$A$1:$A$100,ROW(TítulosNegociaçãoTD!I26),1),"")</f>
        <v/>
      </c>
      <c r="B32">
        <v>0</v>
      </c>
      <c r="C32" s="609" t="str">
        <f ca="1">IF(   AND($A32&lt;&gt;"",   TODAY()&gt;=DATE(YEAR(C$8),MONTH(C$8),1)),        $B32 +    SUMPRODUCT((Operações!$B$10:$B$1099=$A32)*(MONTH(Operações!$A$10:$A$1099)=MONTH(C$8))*(YEAR(Operações!$A$10:$A$1099)=YEAR(C$8))*(Operações!$C$10:$C$1099)),    "")</f>
        <v/>
      </c>
      <c r="D32" s="609" t="str">
        <f ca="1">IF(   AND($A32&lt;&gt;"",   TODAY()&gt;=DATE(YEAR(D$8),MONTH(D$8),1)),        $C32 +    SUMPRODUCT((Operações!$B$10:$B$1099=$A32)*(MONTH(Operações!$A$10:$A$1099)=MONTH(D$8))*(YEAR(Operações!$A$10:$A$1099)=YEAR(D$8))*(Operações!$C$10:$C$1099)),    "")</f>
        <v/>
      </c>
      <c r="E32" s="609" t="str">
        <f ca="1">IF(   AND($A32&lt;&gt;"",   TODAY()&gt;=DATE(YEAR(E$8),MONTH(E$8),1)),        $D32 +    SUMPRODUCT((Operações!$B$10:$B$1099=$A32)*(MONTH(Operações!$A$10:$A$1099)=MONTH(E$8))*(YEAR(Operações!$A$10:$A$1099)=YEAR(E$8))*(Operações!$C$10:$C$1099)),    "")</f>
        <v/>
      </c>
      <c r="F32" s="609" t="str">
        <f ca="1">IF(   AND($A32&lt;&gt;"",   TODAY()&gt;=DATE(YEAR(F$8),MONTH(F$8),1)),        $E32 +    SUMPRODUCT((Operações!$B$10:$B$1099=$A32)*(MONTH(Operações!$A$10:$A$1099)=MONTH(F$8))*(YEAR(Operações!$A$10:$A$1099)=YEAR(F$8))*(Operações!$C$10:$C$1099)),    "")</f>
        <v/>
      </c>
      <c r="G32" s="609" t="str">
        <f ca="1">IF(   AND($A32&lt;&gt;"",   TODAY()&gt;=DATE(YEAR(G$8),MONTH(G$8),1)),        $E32 +    SUMPRODUCT((Operações!$B$10:$B$1099=$A32)*(MONTH(Operações!$A$10:$A$1099)=MONTH(G$8))*(YEAR(Operações!$A$10:$A$1099)=YEAR(G$8))*(Operações!$C$10:$C$1099)),    "")</f>
        <v/>
      </c>
      <c r="H32" s="609" t="str">
        <f ca="1">IF(   AND($A32&lt;&gt;"",   TODAY()&gt;=DATE(YEAR(H$8),MONTH(H$8),1)),        $G32 +    SUMPRODUCT((Operações!$B$10:$B$1099=$A32)*(MONTH(Operações!$A$10:$A$1099)=MONTH(H$8))*(YEAR(Operações!$A$10:$A$1099)=YEAR(H$8))*(Operações!$C$10:$C$1099)),    "")</f>
        <v/>
      </c>
      <c r="I32" s="609" t="str">
        <f ca="1">IF(   AND($A32&lt;&gt;"",   TODAY()&gt;=DATE(YEAR(I$8),MONTH(I$8),1)),        $G32 +    SUMPRODUCT((Operações!$B$10:$B$1099=$A32)*(MONTH(Operações!$A$10:$A$1099)=MONTH(I$8))*(YEAR(Operações!$A$10:$A$1099)=YEAR(I$8))*(Operações!$C$10:$C$1099)),    "")</f>
        <v/>
      </c>
      <c r="J32" s="83"/>
      <c r="K32" s="144"/>
      <c r="L32" s="83"/>
      <c r="M32" s="83"/>
      <c r="N32" s="83"/>
    </row>
    <row r="33" spans="1:14" ht="15" customHeight="1">
      <c r="A33" s="426" t="str">
        <f>IF(TítulosNegociaçãoTD!I27="Sim",INDEX(TítulosNegociaçãoTD!$A$1:$A$100,ROW(TítulosNegociaçãoTD!I27),1),"")</f>
        <v>Tesouro Selic 2021 (LFT)</v>
      </c>
      <c r="B33">
        <v>3.68</v>
      </c>
      <c r="C33" s="609">
        <f ca="1">IF(   AND($A33&lt;&gt;"",   TODAY()&gt;=DATE(YEAR(C$8),MONTH(C$8),1)),        $B33 +    SUMPRODUCT((Operações!$B$10:$B$1099=$A33)*(MONTH(Operações!$A$10:$A$1099)=MONTH(C$8))*(YEAR(Operações!$A$10:$A$1099)=YEAR(C$8))*(Operações!$C$10:$C$1099)),    "")</f>
        <v>4</v>
      </c>
      <c r="D33" s="609">
        <f ca="1">IF(   AND($A33&lt;&gt;"",   TODAY()&gt;=DATE(YEAR(D$8),MONTH(D$8),1)),        $C33 +    SUMPRODUCT((Operações!$B$10:$B$1099=$A33)*(MONTH(Operações!$A$10:$A$1099)=MONTH(D$8))*(YEAR(Operações!$A$10:$A$1099)=YEAR(D$8))*(Operações!$C$10:$C$1099)),    "")</f>
        <v>4.0199999999999996</v>
      </c>
      <c r="E33" s="609">
        <f ca="1">IF(   AND($A33&lt;&gt;"",   TODAY()&gt;=DATE(YEAR(E$8),MONTH(E$8),1)),        $D33 +    SUMPRODUCT((Operações!$B$10:$B$1099=$A33)*(MONTH(Operações!$A$10:$A$1099)=MONTH(E$8))*(YEAR(Operações!$A$10:$A$1099)=YEAR(E$8))*(Operações!$C$10:$C$1099)),    "")</f>
        <v>4.0199999999999996</v>
      </c>
      <c r="F33" s="609">
        <f ca="1">IF(   AND($A33&lt;&gt;"",   TODAY()&gt;=DATE(YEAR(F$8),MONTH(F$8),1)),        $E33 +    SUMPRODUCT((Operações!$B$10:$B$1099=$A33)*(MONTH(Operações!$A$10:$A$1099)=MONTH(F$8))*(YEAR(Operações!$A$10:$A$1099)=YEAR(F$8))*(Operações!$C$10:$C$1099)),    "")</f>
        <v>4.0199999999999996</v>
      </c>
      <c r="G33" s="609">
        <f ca="1">IF(   AND($A33&lt;&gt;"",   TODAY()&gt;=DATE(YEAR(G$8),MONTH(G$8),1)),        $F33 +    SUMPRODUCT((Operações!$B$10:$B$1099=$A33)*(MONTH(Operações!$A$10:$A$1099)=MONTH(G$8))*(YEAR(Operações!$A$10:$A$1099)=YEAR(G$8))*(Operações!$C$10:$C$1099)),    "")</f>
        <v>4.0199999999999996</v>
      </c>
      <c r="H33" s="609">
        <f ca="1">IF(   AND($A33&lt;&gt;"",   TODAY()&gt;=DATE(YEAR(H$8),MONTH(H$8),1)),        $G33 +    SUMPRODUCT((Operações!$B$10:$B$1099=$A33)*(MONTH(Operações!$A$10:$A$1099)=MONTH(H$8))*(YEAR(Operações!$A$10:$A$1099)=YEAR(H$8))*(Operações!$C$10:$C$1099)),    "")</f>
        <v>4.0199999999999996</v>
      </c>
      <c r="I33" s="609">
        <f ca="1">IF(   AND($A33&lt;&gt;"",   TODAY()&gt;=DATE(YEAR(I$8),MONTH(I$8),1)),        $G33 +    SUMPRODUCT((Operações!$B$10:$B$1099=$A33)*(MONTH(Operações!$A$10:$A$1099)=MONTH(I$8))*(YEAR(Operações!$A$10:$A$1099)=YEAR(I$8))*(Operações!$C$10:$C$1099)),    "")</f>
        <v>4.0199999999999996</v>
      </c>
      <c r="J33" s="83"/>
      <c r="K33" s="144"/>
      <c r="L33" s="83"/>
      <c r="M33" s="83"/>
      <c r="N33" s="83"/>
    </row>
    <row r="34" spans="1:14" ht="15" customHeight="1">
      <c r="A34" s="426" t="str">
        <f>IF(TítulosNegociaçãoTD!I28="Sim",INDEX(TítulosNegociaçãoTD!$A$1:$A$100,ROW(TítulosNegociaçãoTD!I28),1),"")</f>
        <v>Tesouro Selic 2023 (LFT)</v>
      </c>
      <c r="B34">
        <v>0</v>
      </c>
      <c r="C34" s="609">
        <f ca="1">IF(   AND($A34&lt;&gt;"",   TODAY()&gt;=DATE(YEAR(C$8),MONTH(C$8),1)),        $B34 +    SUMPRODUCT((Operações!$B$10:$B$1099=$A34)*(MONTH(Operações!$A$10:$A$1099)=MONTH(C$8))*(YEAR(Operações!$A$10:$A$1099)=YEAR(C$8))*(Operações!$C$10:$C$1099)),    "")</f>
        <v>0</v>
      </c>
      <c r="D34" s="609">
        <f ca="1">IF(   AND($A34&lt;&gt;"",   TODAY()&gt;=DATE(YEAR(D$8),MONTH(D$8),1)),        $C34 +    SUMPRODUCT((Operações!$B$10:$B$1099=$A34)*(MONTH(Operações!$A$10:$A$1099)=MONTH(D$8))*(YEAR(Operações!$A$10:$A$1099)=YEAR(D$8))*(Operações!$C$10:$C$1099)),    "")</f>
        <v>0</v>
      </c>
      <c r="E34" s="609">
        <f ca="1">IF(   AND($A34&lt;&gt;"",   TODAY()&gt;=DATE(YEAR(E$8),MONTH(E$8),1)),        $D34 +    SUMPRODUCT((Operações!$B$10:$B$1099=$A34)*(MONTH(Operações!$A$10:$A$1099)=MONTH(E$8))*(YEAR(Operações!$A$10:$A$1099)=YEAR(E$8))*(Operações!$C$10:$C$1099)),    "")</f>
        <v>0.17</v>
      </c>
      <c r="F34" s="609">
        <f ca="1">IF(   AND($A34&lt;&gt;"",   TODAY()&gt;=DATE(YEAR(F$8),MONTH(F$8),1)),        $E34 +    SUMPRODUCT((Operações!$B$10:$B$1099=$A34)*(MONTH(Operações!$A$10:$A$1099)=MONTH(F$8))*(YEAR(Operações!$A$10:$A$1099)=YEAR(F$8))*(Operações!$C$10:$C$1099)),    "")</f>
        <v>0.35</v>
      </c>
      <c r="G34" s="609">
        <f ca="1">IF(   AND($A34&lt;&gt;"",   TODAY()&gt;=DATE(YEAR(G$8),MONTH(G$8),1)),        $F34 +    SUMPRODUCT((Operações!$B$10:$B$1099=$A34)*(MONTH(Operações!$A$10:$A$1099)=MONTH(G$8))*(YEAR(Operações!$A$10:$A$1099)=YEAR(G$8))*(Operações!$C$10:$C$1099)),    "")</f>
        <v>0.43</v>
      </c>
      <c r="H34" s="609">
        <f ca="1">IF(   AND($A34&lt;&gt;"",   TODAY()&gt;=DATE(YEAR(H$8),MONTH(H$8),1)),        $G34 +    SUMPRODUCT((Operações!$B$10:$B$1099=$A34)*(MONTH(Operações!$A$10:$A$1099)=MONTH(H$8))*(YEAR(Operações!$A$10:$A$1099)=YEAR(H$8))*(Operações!$C$10:$C$1099)),    "")</f>
        <v>0.43</v>
      </c>
      <c r="I34" s="609">
        <f ca="1">IF(   AND($A34&lt;&gt;"",   TODAY()&gt;=DATE(YEAR(I$8),MONTH(I$8),1)),        $G34 +    SUMPRODUCT((Operações!$B$10:$B$1099=$A34)*(MONTH(Operações!$A$10:$A$1099)=MONTH(I$8))*(YEAR(Operações!$A$10:$A$1099)=YEAR(I$8))*(Operações!$C$10:$C$1099)),    "")</f>
        <v>0.43</v>
      </c>
      <c r="J34" s="83"/>
      <c r="K34" s="144"/>
      <c r="L34" s="83"/>
      <c r="M34" s="83"/>
      <c r="N34" s="83"/>
    </row>
    <row r="35" spans="1:14" ht="15" customHeight="1">
      <c r="A35" s="426" t="str">
        <f>IF(TítulosNegociaçãoTD!I29="Sim",INDEX(TítulosNegociaçãoTD!$A$1:$A$100,ROW(TítulosNegociaçãoTD!I29),1),"")</f>
        <v/>
      </c>
      <c r="B35">
        <v>0</v>
      </c>
      <c r="C35" s="609" t="str">
        <f ca="1">IF(   AND($A35&lt;&gt;"",   TODAY()&gt;=DATE(YEAR(C$8),MONTH(C$8),1)),        $B35 +    SUMPRODUCT((Operações!$B$10:$B$1099=$A35)*(MONTH(Operações!$A$10:$A$1099)=MONTH(C$8))*(YEAR(Operações!$A$10:$A$1099)=YEAR(C$8))*(Operações!$C$10:$C$1099)),    "")</f>
        <v/>
      </c>
      <c r="D35" s="609" t="str">
        <f ca="1">IF(   AND($A35&lt;&gt;"",   TODAY()&gt;=DATE(YEAR(D$8),MONTH(D$8),1)),        $C35 +    SUMPRODUCT((Operações!$B$10:$B$1099=$A35)*(MONTH(Operações!$A$10:$A$1099)=MONTH(D$8))*(YEAR(Operações!$A$10:$A$1099)=YEAR(D$8))*(Operações!$C$10:$C$1099)),    "")</f>
        <v/>
      </c>
      <c r="E35" s="609" t="str">
        <f ca="1">IF(   AND($A35&lt;&gt;"",   TODAY()&gt;=DATE(YEAR(E$8),MONTH(E$8),1)),        $D35 +    SUMPRODUCT((Operações!$B$10:$B$1099=$A35)*(MONTH(Operações!$A$10:$A$1099)=MONTH(E$8))*(YEAR(Operações!$A$10:$A$1099)=YEAR(E$8))*(Operações!$C$10:$C$1099)),    "")</f>
        <v/>
      </c>
      <c r="F35" s="609" t="str">
        <f ca="1">IF(   AND($A35&lt;&gt;"",   TODAY()&gt;=DATE(YEAR(F$8),MONTH(F$8),1)),        $E35 +    SUMPRODUCT((Operações!$B$10:$B$1099=$A35)*(MONTH(Operações!$A$10:$A$1099)=MONTH(F$8))*(YEAR(Operações!$A$10:$A$1099)=YEAR(F$8))*(Operações!$C$10:$C$1099)),    "")</f>
        <v/>
      </c>
      <c r="G35" s="83"/>
      <c r="H35" s="609" t="str">
        <f ca="1">IF(   AND($A35&lt;&gt;"",   TODAY()&gt;=DATE(YEAR(H$8),MONTH(H$8),1)),        $G35 +    SUMPRODUCT((Operações!$B$10:$B$1099=$A35)*(MONTH(Operações!$A$10:$A$1099)=MONTH(H$8))*(YEAR(Operações!$A$10:$A$1099)=YEAR(H$8))*(Operações!$C$10:$C$1099)),    "")</f>
        <v/>
      </c>
      <c r="I35" s="83"/>
      <c r="J35" s="83"/>
      <c r="K35" s="144"/>
      <c r="L35" s="83"/>
      <c r="M35" s="83"/>
      <c r="N35" s="83"/>
    </row>
    <row r="36" spans="1:14" ht="15" customHeight="1">
      <c r="A36" s="426" t="str">
        <f>IF(TítulosNegociaçãoTD!I30="Sim",INDEX(TítulosNegociaçãoTD!$A$1:$A$100,ROW(TítulosNegociaçãoTD!I30),1),"")</f>
        <v/>
      </c>
      <c r="B36">
        <v>0</v>
      </c>
      <c r="C36" s="609" t="str">
        <f ca="1">IF(   AND($A36&lt;&gt;"",   TODAY()&gt;=DATE(YEAR(C$8),MONTH(C$8),1)),        $B36 +    SUMPRODUCT((Operações!$B$10:$B$1099=$A36)*(MONTH(Operações!$A$10:$A$1099)=MONTH(C$8))*(YEAR(Operações!$A$10:$A$1099)=YEAR(C$8))*(Operações!$C$10:$C$1099)),    "")</f>
        <v/>
      </c>
      <c r="D36" s="609" t="str">
        <f ca="1">IF(   AND($A36&lt;&gt;"",   TODAY()&gt;=DATE(YEAR(D$8),MONTH(D$8),1)),        $C36 +    SUMPRODUCT((Operações!$B$10:$B$1099=$A36)*(MONTH(Operações!$A$10:$A$1099)=MONTH(D$8))*(YEAR(Operações!$A$10:$A$1099)=YEAR(D$8))*(Operações!$C$10:$C$1099)),    "")</f>
        <v/>
      </c>
      <c r="E36" s="609" t="str">
        <f ca="1">IF(   AND($A36&lt;&gt;"",   TODAY()&gt;=DATE(YEAR(E$8),MONTH(E$8),1)),        $D36 +    SUMPRODUCT((Operações!$B$10:$B$1099=$A36)*(MONTH(Operações!$A$10:$A$1099)=MONTH(E$8))*(YEAR(Operações!$A$10:$A$1099)=YEAR(E$8))*(Operações!$C$10:$C$1099)),    "")</f>
        <v/>
      </c>
      <c r="F36" s="609" t="str">
        <f ca="1">IF(   AND($A36&lt;&gt;"",   TODAY()&gt;=DATE(YEAR(F$8),MONTH(F$8),1)),        $E36 +    SUMPRODUCT((Operações!$B$10:$B$1099=$A36)*(MONTH(Operações!$A$10:$A$1099)=MONTH(F$8))*(YEAR(Operações!$A$10:$A$1099)=YEAR(F$8))*(Operações!$C$10:$C$1099)),    "")</f>
        <v/>
      </c>
      <c r="G36" s="83"/>
      <c r="H36" s="83"/>
      <c r="I36" s="83"/>
      <c r="J36" s="83"/>
      <c r="K36" s="144"/>
      <c r="L36" s="83"/>
      <c r="M36" s="83"/>
      <c r="N36" s="83"/>
    </row>
    <row r="37" spans="1:14" ht="15" customHeight="1">
      <c r="A37" s="426" t="str">
        <f>IF(TítulosNegociaçãoTD!I31="Sim",INDEX(TítulosNegociaçãoTD!$A$1:$A$100,ROW(TítulosNegociaçãoTD!I31),1),"")</f>
        <v/>
      </c>
      <c r="B37">
        <v>0</v>
      </c>
      <c r="C37" s="609" t="str">
        <f ca="1">IF(   AND($A37&lt;&gt;"",   TODAY()&gt;=DATE(YEAR(C$8),MONTH(C$8),1)),        $B37 +    SUMPRODUCT((Operações!$B$10:$B$1099=$A37)*(MONTH(Operações!$A$10:$A$1099)=MONTH(C$8))*(YEAR(Operações!$A$10:$A$1099)=YEAR(C$8))*(Operações!$C$10:$C$1099)),    "")</f>
        <v/>
      </c>
      <c r="D37" s="609" t="str">
        <f ca="1">IF(   AND($A37&lt;&gt;"",   TODAY()&gt;=DATE(YEAR(D$8),MONTH(D$8),1)),        $C37 +    SUMPRODUCT((Operações!$B$10:$B$1099=$A37)*(MONTH(Operações!$A$10:$A$1099)=MONTH(D$8))*(YEAR(Operações!$A$10:$A$1099)=YEAR(D$8))*(Operações!$C$10:$C$1099)),    "")</f>
        <v/>
      </c>
      <c r="E37" s="609" t="str">
        <f ca="1">IF(   AND($A37&lt;&gt;"",   TODAY()&gt;=DATE(YEAR(E$8),MONTH(E$8),1)),        $D37 +    SUMPRODUCT((Operações!$B$10:$B$1099=$A37)*(MONTH(Operações!$A$10:$A$1099)=MONTH(E$8))*(YEAR(Operações!$A$10:$A$1099)=YEAR(E$8))*(Operações!$C$10:$C$1099)),    "")</f>
        <v/>
      </c>
      <c r="F37" s="609" t="str">
        <f ca="1">IF(   AND($A37&lt;&gt;"",   TODAY()&gt;=DATE(YEAR(F$8),MONTH(F$8),1)),        $E37 +    SUMPRODUCT((Operações!$B$10:$B$1099=$A37)*(MONTH(Operações!$A$10:$A$1099)=MONTH(F$8))*(YEAR(Operações!$A$10:$A$1099)=YEAR(F$8))*(Operações!$C$10:$C$1099)),    "")</f>
        <v/>
      </c>
      <c r="G37" s="83"/>
      <c r="H37" s="83"/>
      <c r="I37" s="83"/>
      <c r="J37" s="83"/>
      <c r="K37" s="144"/>
      <c r="L37" s="83"/>
      <c r="M37" s="83"/>
      <c r="N37" s="83"/>
    </row>
    <row r="38" spans="1:14" ht="15" customHeight="1">
      <c r="A38" s="426" t="str">
        <f>IF(TítulosNegociaçãoTD!I32="Sim",INDEX(TítulosNegociaçãoTD!$A$1:$A$100,ROW(TítulosNegociaçãoTD!I32),1),"")</f>
        <v/>
      </c>
      <c r="B38">
        <v>0</v>
      </c>
      <c r="C38" s="609" t="str">
        <f ca="1">IF(   AND($A38&lt;&gt;"",   TODAY()&gt;=DATE(YEAR(C$8),MONTH(C$8),1)),        $B38 +    SUMPRODUCT((Operações!$B$10:$B$1099=$A38)*(MONTH(Operações!$A$10:$A$1099)=MONTH(C$8))*(YEAR(Operações!$A$10:$A$1099)=YEAR(C$8))*(Operações!$C$10:$C$1099)),    "")</f>
        <v/>
      </c>
      <c r="D38" s="609" t="str">
        <f ca="1">IF(   AND($A38&lt;&gt;"",   TODAY()&gt;=DATE(YEAR(D$8),MONTH(D$8),1)),        $C38 +    SUMPRODUCT((Operações!$B$10:$B$1099=$A38)*(MONTH(Operações!$A$10:$A$1099)=MONTH(D$8))*(YEAR(Operações!$A$10:$A$1099)=YEAR(D$8))*(Operações!$C$10:$C$1099)),    "")</f>
        <v/>
      </c>
      <c r="E38" s="609" t="str">
        <f ca="1">IF(   AND($A38&lt;&gt;"",   TODAY()&gt;=DATE(YEAR(E$8),MONTH(E$8),1)),        $D38 +    SUMPRODUCT((Operações!$B$10:$B$1099=$A38)*(MONTH(Operações!$A$10:$A$1099)=MONTH(E$8))*(YEAR(Operações!$A$10:$A$1099)=YEAR(E$8))*(Operações!$C$10:$C$1099)),    "")</f>
        <v/>
      </c>
      <c r="F38" s="609" t="str">
        <f ca="1">IF(   AND($A38&lt;&gt;"",   TODAY()&gt;=DATE(YEAR(F$8),MONTH(F$8),1)),        $E38 +    SUMPRODUCT((Operações!$B$10:$B$1099=$A38)*(MONTH(Operações!$A$10:$A$1099)=MONTH(F$8))*(YEAR(Operações!$A$10:$A$1099)=YEAR(F$8))*(Operações!$C$10:$C$1099)),    "")</f>
        <v/>
      </c>
      <c r="G38" s="83"/>
      <c r="H38" s="83"/>
      <c r="I38" s="83"/>
      <c r="J38" s="83"/>
      <c r="K38" s="144"/>
      <c r="L38" s="83"/>
      <c r="M38" s="83"/>
      <c r="N38" s="83"/>
    </row>
    <row r="39" spans="1:14" ht="15" customHeight="1">
      <c r="A39" s="426" t="str">
        <f>IF(TítulosNegociaçãoTD!I33="Sim",INDEX(TítulosNegociaçãoTD!$A$1:$A$100,ROW(TítulosNegociaçãoTD!I33),1),"")</f>
        <v/>
      </c>
      <c r="B39">
        <v>0</v>
      </c>
      <c r="C39" s="609" t="str">
        <f ca="1">IF(   AND($A39&lt;&gt;"",   TODAY()&gt;=DATE(YEAR(C$8),MONTH(C$8),1)),        $B39 +    SUMPRODUCT((Operações!$B$10:$B$1099=$A39)*(MONTH(Operações!$A$10:$A$1099)=MONTH(C$8))*(YEAR(Operações!$A$10:$A$1099)=YEAR(C$8))*(Operações!$C$10:$C$1099)),    "")</f>
        <v/>
      </c>
      <c r="D39" s="609" t="str">
        <f ca="1">IF(   AND($A39&lt;&gt;"",   TODAY()&gt;=DATE(YEAR(D$8),MONTH(D$8),1)),        $C39 +    SUMPRODUCT((Operações!$B$10:$B$1099=$A39)*(MONTH(Operações!$A$10:$A$1099)=MONTH(D$8))*(YEAR(Operações!$A$10:$A$1099)=YEAR(D$8))*(Operações!$C$10:$C$1099)),    "")</f>
        <v/>
      </c>
      <c r="E39" s="609" t="str">
        <f ca="1">IF(   AND($A39&lt;&gt;"",   TODAY()&gt;=DATE(YEAR(E$8),MONTH(E$8),1)),        $D39 +    SUMPRODUCT((Operações!$B$10:$B$1099=$A39)*(MONTH(Operações!$A$10:$A$1099)=MONTH(E$8))*(YEAR(Operações!$A$10:$A$1099)=YEAR(E$8))*(Operações!$C$10:$C$1099)),    "")</f>
        <v/>
      </c>
      <c r="F39" s="609" t="str">
        <f ca="1">IF(   AND($A39&lt;&gt;"",   TODAY()&gt;=DATE(YEAR(F$8),MONTH(F$8),1)),        $E39 +    SUMPRODUCT((Operações!$B$10:$B$1099=$A39)*(MONTH(Operações!$A$10:$A$1099)=MONTH(F$8))*(YEAR(Operações!$A$10:$A$1099)=YEAR(F$8))*(Operações!$C$10:$C$1099)),    "")</f>
        <v/>
      </c>
      <c r="G39" s="83" t="s">
        <v>1278</v>
      </c>
      <c r="H39" s="83" t="s">
        <v>1278</v>
      </c>
      <c r="I39" s="83" t="s">
        <v>1278</v>
      </c>
      <c r="J39" s="83" t="s">
        <v>1278</v>
      </c>
      <c r="K39" s="144" t="str">
        <f ca="1">IF(   AND($A39&lt;&gt;"",   TODAY()&gt;=DATE(YEAR(K$8),MONTH(K$8),1)),        $B39 +    SUMPRODUCT((Operações!$B$10:$B$1099=$A39)*(Operações!$A$10:$A$1099&lt;=K$8)*(Operações!$C$10:C$1099)),    "")</f>
        <v/>
      </c>
      <c r="L39" s="83" t="s">
        <v>1278</v>
      </c>
      <c r="M39" s="83" t="s">
        <v>1278</v>
      </c>
      <c r="N39" s="83" t="s">
        <v>1278</v>
      </c>
    </row>
    <row r="40" spans="1:14" ht="15" customHeight="1">
      <c r="A40" s="426"/>
      <c r="B40"/>
      <c r="C40" s="83"/>
      <c r="D40" s="83"/>
      <c r="E40" s="83"/>
      <c r="F40" s="609" t="str">
        <f ca="1">IF(   AND($A40&lt;&gt;"",   TODAY()&gt;=DATE(YEAR(F$8),MONTH(F$8),1)),        $E40 +    SUMPRODUCT((Operações!$B$10:$B$1099=$A40)*(MONTH(Operações!$A$10:$A$1099)=MONTH(F$8))*(YEAR(Operações!$A$10:$A$1099)=YEAR(F$8))*(Operações!$C$10:$C$1099)),    "")</f>
        <v/>
      </c>
      <c r="G40" s="83"/>
      <c r="H40" s="83"/>
      <c r="I40" s="83"/>
      <c r="J40" s="83"/>
      <c r="K40" s="144"/>
      <c r="L40" s="83"/>
      <c r="M40" s="83"/>
      <c r="N40" s="83"/>
    </row>
    <row r="41" spans="1:14" ht="15" customHeight="1">
      <c r="A41" s="426"/>
      <c r="B41" s="82"/>
      <c r="C41" s="83"/>
      <c r="D41" s="83"/>
      <c r="E41" s="83"/>
      <c r="F41" s="83"/>
      <c r="G41" s="83"/>
      <c r="H41" s="83"/>
      <c r="I41" s="83"/>
      <c r="J41" s="83"/>
      <c r="K41" s="144"/>
      <c r="L41" s="83"/>
      <c r="M41" s="83"/>
      <c r="N41" s="83"/>
    </row>
    <row r="42" spans="1:14" ht="15" customHeight="1">
      <c r="A42" s="426"/>
      <c r="B42" s="82"/>
      <c r="C42" s="83"/>
      <c r="D42" s="83"/>
      <c r="E42" s="83"/>
      <c r="F42" s="83"/>
      <c r="G42" s="83"/>
      <c r="H42" s="83"/>
      <c r="I42" s="83"/>
      <c r="J42" s="83"/>
      <c r="K42" s="144"/>
      <c r="L42" s="83"/>
      <c r="M42" s="83"/>
      <c r="N42" s="83"/>
    </row>
    <row r="43" spans="1:14" ht="15" customHeight="1">
      <c r="A43" s="426"/>
      <c r="B43" s="82"/>
      <c r="C43" s="83"/>
      <c r="D43" s="83"/>
      <c r="E43" s="83"/>
      <c r="F43" s="83"/>
      <c r="G43" s="83"/>
      <c r="H43" s="83"/>
      <c r="I43" s="83"/>
      <c r="J43" s="83"/>
      <c r="K43" s="144"/>
      <c r="L43" s="83"/>
      <c r="M43" s="83"/>
      <c r="N43" s="83"/>
    </row>
    <row r="44" spans="1:14" ht="15" customHeight="1">
      <c r="A44" s="426"/>
      <c r="B44" s="82"/>
      <c r="C44" s="83"/>
      <c r="D44" s="83"/>
      <c r="E44" s="83"/>
      <c r="F44" s="83"/>
      <c r="G44" s="83"/>
      <c r="H44" s="83"/>
      <c r="I44" s="83"/>
      <c r="J44" s="83"/>
      <c r="K44" s="144"/>
      <c r="L44" s="83"/>
      <c r="M44" s="83"/>
      <c r="N44" s="83"/>
    </row>
    <row r="45" spans="1:14" ht="15" customHeight="1">
      <c r="A45" s="426"/>
      <c r="B45" s="82"/>
      <c r="C45" s="83"/>
      <c r="D45" s="83"/>
      <c r="E45" s="83"/>
      <c r="F45" s="83"/>
      <c r="G45" s="83"/>
      <c r="H45" s="83"/>
      <c r="I45" s="83"/>
      <c r="J45" s="83"/>
      <c r="K45" s="144"/>
      <c r="L45" s="83"/>
      <c r="M45" s="83"/>
      <c r="N45" s="83"/>
    </row>
    <row r="46" spans="1:14" ht="15" customHeight="1">
      <c r="A46" s="426"/>
      <c r="B46" s="82"/>
      <c r="C46" s="83"/>
      <c r="D46" s="83"/>
      <c r="E46" s="83"/>
      <c r="F46" s="83"/>
      <c r="G46" s="83"/>
      <c r="H46" s="83"/>
      <c r="I46" s="83"/>
      <c r="J46" s="83"/>
      <c r="K46" s="144"/>
      <c r="L46" s="83"/>
      <c r="M46" s="83"/>
      <c r="N46" s="83"/>
    </row>
    <row r="47" spans="1:14" ht="15" customHeight="1">
      <c r="A47" s="426"/>
      <c r="B47" s="82"/>
      <c r="C47" s="83"/>
      <c r="D47" s="83"/>
      <c r="E47" s="83"/>
      <c r="F47" s="83"/>
      <c r="G47" s="83"/>
      <c r="H47" s="83"/>
      <c r="I47" s="83"/>
      <c r="J47" s="83"/>
      <c r="K47" s="144"/>
      <c r="L47" s="83"/>
      <c r="M47" s="83"/>
      <c r="N47" s="83"/>
    </row>
    <row r="48" spans="1:14" ht="15" customHeight="1">
      <c r="A48" s="426"/>
      <c r="B48" s="82"/>
      <c r="C48" s="83"/>
      <c r="D48" s="83"/>
      <c r="E48" s="83"/>
      <c r="F48" s="83"/>
      <c r="G48" s="83"/>
      <c r="H48" s="83"/>
      <c r="I48" s="83"/>
      <c r="J48" s="83"/>
      <c r="K48" s="144"/>
      <c r="L48" s="83"/>
      <c r="M48" s="83"/>
      <c r="N48" s="83"/>
    </row>
    <row r="49" spans="1:14" ht="15" customHeight="1">
      <c r="A49" s="426"/>
      <c r="B49" s="82"/>
      <c r="C49" s="83"/>
      <c r="D49" s="83"/>
      <c r="E49" s="83"/>
      <c r="F49" s="83"/>
      <c r="G49" s="83"/>
      <c r="H49" s="83"/>
      <c r="I49" s="83"/>
      <c r="J49" s="83"/>
      <c r="K49" s="144"/>
      <c r="L49" s="83"/>
      <c r="M49" s="83"/>
      <c r="N49" s="83"/>
    </row>
    <row r="50" spans="1:14" ht="15" customHeight="1">
      <c r="A50" s="426"/>
      <c r="B50" s="82"/>
      <c r="C50" s="83"/>
      <c r="D50" s="83"/>
      <c r="E50" s="83"/>
      <c r="F50" s="83"/>
      <c r="G50" s="83"/>
      <c r="H50" s="83"/>
      <c r="I50" s="83"/>
      <c r="J50" s="83"/>
      <c r="K50" s="144"/>
      <c r="L50" s="83"/>
      <c r="M50" s="83"/>
      <c r="N50" s="83"/>
    </row>
    <row r="51" spans="1:14" ht="15" customHeight="1">
      <c r="A51" s="426"/>
      <c r="B51" s="82"/>
      <c r="C51" s="83"/>
      <c r="D51" s="83"/>
      <c r="E51" s="83"/>
      <c r="F51" s="83"/>
      <c r="G51" s="83"/>
      <c r="H51" s="83"/>
      <c r="I51" s="83"/>
      <c r="J51" s="83"/>
      <c r="K51" s="144"/>
      <c r="L51" s="83"/>
      <c r="M51" s="83"/>
      <c r="N51" s="83"/>
    </row>
    <row r="52" spans="1:14" ht="15" customHeight="1">
      <c r="A52" s="426"/>
      <c r="B52" s="82"/>
      <c r="C52" s="83"/>
      <c r="D52" s="83"/>
      <c r="E52" s="83"/>
      <c r="F52" s="83"/>
      <c r="G52" s="83"/>
      <c r="H52" s="83"/>
      <c r="I52" s="83"/>
      <c r="J52" s="83"/>
      <c r="K52" s="144"/>
      <c r="L52" s="83"/>
      <c r="M52" s="83"/>
      <c r="N52" s="83"/>
    </row>
    <row r="53" spans="1:14" ht="15" customHeight="1">
      <c r="A53" s="426"/>
      <c r="B53" s="82"/>
      <c r="C53" s="83"/>
      <c r="D53" s="83"/>
      <c r="E53" s="83"/>
      <c r="F53" s="83"/>
      <c r="G53" s="83"/>
      <c r="H53" s="83"/>
      <c r="I53" s="83"/>
      <c r="J53" s="83"/>
      <c r="K53" s="144"/>
      <c r="L53" s="83"/>
      <c r="M53" s="83"/>
      <c r="N53" s="83"/>
    </row>
    <row r="54" spans="1:14" ht="15" customHeight="1">
      <c r="A54" s="426"/>
      <c r="B54" s="82"/>
      <c r="C54" s="83"/>
      <c r="D54" s="83"/>
      <c r="E54" s="83"/>
      <c r="F54" s="83"/>
      <c r="G54" s="83"/>
      <c r="H54" s="83"/>
      <c r="I54" s="83"/>
      <c r="J54" s="83"/>
      <c r="K54" s="144"/>
      <c r="L54" s="83"/>
      <c r="M54" s="83"/>
      <c r="N54" s="83"/>
    </row>
    <row r="55" spans="1:14" ht="15" customHeight="1">
      <c r="A55" s="426"/>
      <c r="B55" s="82"/>
      <c r="C55" s="83"/>
      <c r="D55" s="83"/>
      <c r="E55" s="83"/>
      <c r="F55" s="83"/>
      <c r="G55" s="83"/>
      <c r="H55" s="83"/>
      <c r="I55" s="83"/>
      <c r="J55" s="83"/>
      <c r="K55" s="144"/>
      <c r="L55" s="83"/>
      <c r="M55" s="83"/>
      <c r="N55" s="83"/>
    </row>
    <row r="56" spans="1:14" ht="15" customHeight="1">
      <c r="A56" s="426"/>
      <c r="B56" s="82"/>
      <c r="C56" s="83"/>
      <c r="D56" s="83"/>
      <c r="E56" s="83"/>
      <c r="F56" s="83"/>
      <c r="G56" s="83"/>
      <c r="H56" s="83"/>
      <c r="I56" s="83"/>
      <c r="J56" s="83"/>
      <c r="K56" s="144"/>
      <c r="L56" s="83"/>
      <c r="M56" s="83"/>
      <c r="N56" s="83"/>
    </row>
    <row r="57" spans="1:14" ht="15" customHeight="1">
      <c r="A57" s="426"/>
      <c r="B57" s="82"/>
      <c r="C57" s="83"/>
      <c r="D57" s="83"/>
      <c r="E57" s="83"/>
      <c r="F57" s="83"/>
      <c r="G57" s="83"/>
      <c r="H57" s="83"/>
      <c r="I57" s="83"/>
      <c r="J57" s="83"/>
      <c r="K57" s="144"/>
      <c r="L57" s="83"/>
      <c r="M57" s="83"/>
      <c r="N57" s="83"/>
    </row>
    <row r="58" spans="1:14" ht="15" customHeight="1">
      <c r="A58" s="426"/>
      <c r="B58" s="82"/>
      <c r="C58" s="83"/>
      <c r="D58" s="83"/>
      <c r="E58" s="83"/>
      <c r="F58" s="83"/>
      <c r="G58" s="83"/>
      <c r="H58" s="83"/>
      <c r="I58" s="83"/>
      <c r="J58" s="83"/>
      <c r="K58" s="144"/>
      <c r="L58" s="83"/>
      <c r="M58" s="83"/>
      <c r="N58" s="83"/>
    </row>
    <row r="59" spans="1:14" ht="15" customHeight="1">
      <c r="A59" s="426"/>
      <c r="B59" s="82"/>
      <c r="C59" s="83"/>
      <c r="D59" s="83"/>
      <c r="E59" s="83"/>
      <c r="F59" s="83"/>
      <c r="G59" s="83"/>
      <c r="H59" s="83"/>
      <c r="I59" s="83"/>
      <c r="J59" s="83"/>
      <c r="K59" s="144"/>
      <c r="L59" s="83"/>
      <c r="M59" s="83"/>
      <c r="N59" s="83"/>
    </row>
    <row r="60" spans="1:14" ht="15" customHeight="1">
      <c r="A60" s="426"/>
      <c r="B60" s="82"/>
      <c r="C60" s="83"/>
      <c r="D60" s="83"/>
      <c r="E60" s="83"/>
      <c r="F60" s="83"/>
      <c r="G60" s="83"/>
      <c r="H60" s="83"/>
      <c r="I60" s="83"/>
      <c r="J60" s="83"/>
      <c r="K60" s="144"/>
      <c r="L60" s="83"/>
      <c r="M60" s="83"/>
      <c r="N60" s="83"/>
    </row>
    <row r="61" spans="1:14" ht="15" customHeight="1">
      <c r="A61" s="426"/>
      <c r="B61" s="82"/>
      <c r="C61" s="83"/>
      <c r="D61" s="83"/>
      <c r="E61" s="83"/>
      <c r="F61" s="83"/>
      <c r="G61" s="83"/>
      <c r="H61" s="83"/>
      <c r="I61" s="83"/>
      <c r="J61" s="83"/>
      <c r="K61" s="144"/>
      <c r="L61" s="83"/>
      <c r="M61" s="83"/>
      <c r="N61" s="83"/>
    </row>
    <row r="62" spans="1:14" ht="15" customHeight="1">
      <c r="A62" s="426"/>
      <c r="B62" s="82"/>
      <c r="C62" s="83"/>
      <c r="D62" s="83"/>
      <c r="E62" s="83"/>
      <c r="F62" s="83"/>
      <c r="G62" s="83"/>
      <c r="H62" s="83"/>
      <c r="I62" s="83"/>
      <c r="J62" s="83"/>
      <c r="K62" s="144"/>
      <c r="L62" s="83"/>
      <c r="M62" s="83"/>
      <c r="N62" s="83"/>
    </row>
    <row r="63" spans="1:14" ht="15" customHeight="1">
      <c r="A63" s="426"/>
      <c r="B63" s="82"/>
      <c r="C63" s="83"/>
      <c r="D63" s="83"/>
      <c r="E63" s="83"/>
      <c r="F63" s="83"/>
      <c r="G63" s="83"/>
      <c r="H63" s="83"/>
      <c r="I63" s="83"/>
      <c r="J63" s="83"/>
      <c r="K63" s="144"/>
      <c r="L63" s="83"/>
      <c r="M63" s="83"/>
      <c r="N63" s="83"/>
    </row>
    <row r="64" spans="1:14" ht="15" customHeight="1">
      <c r="A64" s="426"/>
      <c r="B64" s="82"/>
      <c r="C64" s="83"/>
      <c r="D64" s="83"/>
      <c r="E64" s="83"/>
      <c r="F64" s="83"/>
      <c r="G64" s="83"/>
      <c r="H64" s="83"/>
      <c r="I64" s="83"/>
      <c r="J64" s="83"/>
      <c r="K64" s="144"/>
      <c r="L64" s="83"/>
      <c r="M64" s="83"/>
      <c r="N64" s="83"/>
    </row>
    <row r="65" spans="1:14" ht="15" customHeight="1">
      <c r="A65" s="426"/>
      <c r="B65" s="82"/>
      <c r="C65" s="83"/>
      <c r="D65" s="83"/>
      <c r="E65" s="83"/>
      <c r="F65" s="83"/>
      <c r="G65" s="83"/>
      <c r="H65" s="83"/>
      <c r="I65" s="83"/>
      <c r="J65" s="83"/>
      <c r="K65" s="144"/>
      <c r="L65" s="83"/>
      <c r="M65" s="83"/>
      <c r="N65" s="83"/>
    </row>
    <row r="66" spans="1:14" ht="15" customHeight="1">
      <c r="A66" s="426"/>
      <c r="B66" s="82"/>
      <c r="C66" s="83"/>
      <c r="D66" s="83"/>
      <c r="E66" s="83"/>
      <c r="F66" s="83"/>
      <c r="G66" s="83"/>
      <c r="H66" s="83"/>
      <c r="I66" s="83"/>
      <c r="J66" s="83"/>
      <c r="K66" s="144"/>
      <c r="L66" s="83"/>
      <c r="M66" s="83"/>
      <c r="N66" s="83"/>
    </row>
    <row r="67" spans="1:14" ht="15" customHeight="1">
      <c r="A67" s="426"/>
      <c r="B67" s="82"/>
      <c r="C67" s="83"/>
      <c r="D67" s="83"/>
      <c r="E67" s="83"/>
      <c r="F67" s="83"/>
      <c r="G67" s="83"/>
      <c r="H67" s="83"/>
      <c r="I67" s="83"/>
      <c r="J67" s="83"/>
      <c r="K67" s="144"/>
      <c r="L67" s="83"/>
      <c r="M67" s="83"/>
      <c r="N67" s="83"/>
    </row>
    <row r="68" spans="1:14" ht="15" customHeight="1">
      <c r="A68" s="426"/>
      <c r="B68" s="82"/>
      <c r="C68" s="83"/>
      <c r="D68" s="83"/>
      <c r="E68" s="83"/>
      <c r="F68" s="83"/>
      <c r="G68" s="83"/>
      <c r="H68" s="83"/>
      <c r="I68" s="83"/>
      <c r="J68" s="83"/>
      <c r="K68" s="144"/>
      <c r="L68" s="83"/>
      <c r="M68" s="83"/>
      <c r="N68" s="83"/>
    </row>
    <row r="69" spans="1:14" ht="15" customHeight="1">
      <c r="A69" s="426"/>
      <c r="B69" s="82"/>
      <c r="C69" s="83"/>
      <c r="D69" s="83"/>
      <c r="E69" s="83"/>
      <c r="F69" s="83"/>
      <c r="G69" s="83"/>
      <c r="H69" s="83"/>
      <c r="I69" s="83"/>
      <c r="J69" s="83"/>
      <c r="K69" s="144"/>
      <c r="L69" s="83"/>
      <c r="M69" s="83"/>
      <c r="N69" s="83"/>
    </row>
    <row r="70" spans="1:14" ht="15" customHeight="1">
      <c r="A70" s="426"/>
      <c r="B70" s="82"/>
      <c r="C70" s="83"/>
      <c r="D70" s="83"/>
      <c r="E70" s="83"/>
      <c r="F70" s="83"/>
      <c r="G70" s="83"/>
      <c r="H70" s="83"/>
      <c r="I70" s="83"/>
      <c r="J70" s="83"/>
      <c r="K70" s="144"/>
      <c r="L70" s="83"/>
      <c r="M70" s="83"/>
      <c r="N70" s="83"/>
    </row>
    <row r="71" spans="1:14" ht="15" customHeight="1">
      <c r="A71" s="426"/>
      <c r="B71" s="82"/>
      <c r="C71" s="83"/>
      <c r="D71" s="83"/>
      <c r="E71" s="83"/>
      <c r="F71" s="83"/>
      <c r="G71" s="83"/>
      <c r="H71" s="83"/>
      <c r="I71" s="83"/>
      <c r="J71" s="83"/>
      <c r="K71" s="144"/>
      <c r="L71" s="83"/>
      <c r="M71" s="83"/>
      <c r="N71" s="83"/>
    </row>
    <row r="72" spans="1:14" ht="15" customHeight="1">
      <c r="A72" s="426"/>
      <c r="B72" s="82"/>
      <c r="C72" s="83"/>
      <c r="D72" s="83"/>
      <c r="E72" s="83"/>
      <c r="F72" s="83"/>
      <c r="G72" s="83"/>
      <c r="H72" s="83"/>
      <c r="I72" s="83"/>
      <c r="J72" s="83"/>
      <c r="K72" s="144"/>
      <c r="L72" s="83"/>
      <c r="M72" s="83"/>
      <c r="N72" s="83"/>
    </row>
    <row r="73" spans="1:14" ht="15" customHeight="1">
      <c r="A73" s="426"/>
      <c r="B73" s="82"/>
      <c r="C73" s="83"/>
      <c r="D73" s="83"/>
      <c r="E73" s="83"/>
      <c r="F73" s="83"/>
      <c r="G73" s="83"/>
      <c r="H73" s="83"/>
      <c r="I73" s="83"/>
      <c r="J73" s="83"/>
      <c r="K73" s="144"/>
      <c r="L73" s="83"/>
      <c r="M73" s="83"/>
      <c r="N73" s="83"/>
    </row>
    <row r="74" spans="1:14" ht="15" customHeight="1">
      <c r="A74" s="426"/>
      <c r="B74" s="82"/>
      <c r="C74" s="83"/>
      <c r="D74" s="83"/>
      <c r="E74" s="83"/>
      <c r="F74" s="83"/>
      <c r="G74" s="83"/>
      <c r="H74" s="83"/>
      <c r="I74" s="83"/>
      <c r="J74" s="83"/>
      <c r="K74" s="144"/>
      <c r="L74" s="83"/>
      <c r="M74" s="83"/>
      <c r="N74" s="83"/>
    </row>
    <row r="75" spans="1:14" ht="15" customHeight="1">
      <c r="A75" s="426"/>
      <c r="B75" s="82"/>
      <c r="C75" s="83"/>
      <c r="D75" s="83"/>
      <c r="E75" s="83"/>
      <c r="F75" s="83"/>
      <c r="G75" s="83"/>
      <c r="H75" s="83"/>
      <c r="I75" s="83"/>
      <c r="J75" s="83"/>
      <c r="K75" s="144"/>
      <c r="L75" s="83"/>
      <c r="M75" s="83"/>
      <c r="N75" s="83"/>
    </row>
    <row r="76" spans="1:14" ht="15" customHeight="1">
      <c r="A76" s="426"/>
      <c r="B76" s="82"/>
      <c r="C76" s="83"/>
      <c r="D76" s="83"/>
      <c r="E76" s="83"/>
      <c r="F76" s="83"/>
      <c r="G76" s="83"/>
      <c r="H76" s="83"/>
      <c r="I76" s="83"/>
      <c r="J76" s="83"/>
      <c r="K76" s="144"/>
      <c r="L76" s="83"/>
      <c r="M76" s="83"/>
      <c r="N76" s="83"/>
    </row>
    <row r="77" spans="1:14" ht="15" customHeight="1">
      <c r="A77" s="426"/>
      <c r="B77" s="82"/>
      <c r="C77" s="83"/>
      <c r="D77" s="83"/>
      <c r="E77" s="83"/>
      <c r="F77" s="83"/>
      <c r="G77" s="83"/>
      <c r="H77" s="83"/>
      <c r="I77" s="83"/>
      <c r="J77" s="83"/>
      <c r="K77" s="144"/>
      <c r="L77" s="83"/>
      <c r="M77" s="83"/>
      <c r="N77" s="83"/>
    </row>
    <row r="78" spans="1:14" ht="15" customHeight="1">
      <c r="A78" s="426"/>
      <c r="B78" s="82"/>
      <c r="C78" s="83"/>
      <c r="D78" s="83"/>
      <c r="E78" s="83"/>
      <c r="F78" s="83"/>
      <c r="G78" s="83"/>
      <c r="H78" s="83"/>
      <c r="I78" s="83"/>
      <c r="J78" s="83"/>
      <c r="K78" s="144"/>
      <c r="L78" s="83"/>
      <c r="M78" s="83"/>
      <c r="N78" s="83"/>
    </row>
    <row r="79" spans="1:14" ht="15" customHeight="1">
      <c r="A79" s="426"/>
      <c r="B79" s="84"/>
      <c r="C79" s="83"/>
      <c r="D79" s="83"/>
      <c r="E79" s="83"/>
      <c r="F79" s="83"/>
      <c r="G79" s="83"/>
      <c r="H79" s="83"/>
      <c r="I79" s="83"/>
      <c r="J79" s="83"/>
      <c r="K79" s="144"/>
      <c r="L79" s="83"/>
      <c r="M79" s="83"/>
      <c r="N79" s="83"/>
    </row>
    <row r="80" spans="1:14" ht="15" customHeight="1">
      <c r="A80" s="426"/>
      <c r="B80" s="46"/>
      <c r="C80" s="83"/>
      <c r="D80" s="83"/>
      <c r="E80" s="83"/>
      <c r="F80" s="83"/>
      <c r="G80" s="83"/>
      <c r="H80" s="83"/>
      <c r="I80" s="83"/>
      <c r="J80" s="83"/>
      <c r="K80" s="144"/>
      <c r="L80" s="83"/>
      <c r="M80" s="83"/>
      <c r="N80" s="83"/>
    </row>
    <row r="81" spans="1:14" ht="15" customHeight="1">
      <c r="A81" s="426"/>
      <c r="B81" s="46"/>
      <c r="C81" s="83"/>
      <c r="D81" s="83"/>
      <c r="E81" s="83"/>
      <c r="F81" s="83"/>
      <c r="G81" s="83"/>
      <c r="H81" s="83"/>
      <c r="I81" s="83"/>
      <c r="J81" s="83"/>
      <c r="K81" s="144"/>
      <c r="L81" s="83"/>
      <c r="M81" s="83"/>
      <c r="N81" s="83"/>
    </row>
    <row r="82" spans="1:14" ht="15" customHeight="1">
      <c r="A82" s="426"/>
      <c r="B82" s="46"/>
      <c r="C82" s="83"/>
      <c r="D82" s="83"/>
      <c r="E82" s="83"/>
      <c r="F82" s="83"/>
      <c r="G82" s="83"/>
      <c r="H82" s="83"/>
      <c r="I82" s="83"/>
      <c r="J82" s="83"/>
      <c r="K82" s="144"/>
      <c r="L82" s="83"/>
      <c r="M82" s="83"/>
      <c r="N82" s="83"/>
    </row>
    <row r="83" spans="1:14" ht="15" customHeight="1">
      <c r="A83" s="426"/>
      <c r="B83" s="46"/>
      <c r="C83" s="83"/>
      <c r="D83" s="83"/>
      <c r="E83" s="83"/>
      <c r="F83" s="83"/>
      <c r="G83" s="83"/>
      <c r="H83" s="83"/>
      <c r="I83" s="83"/>
      <c r="J83" s="83"/>
      <c r="K83" s="144"/>
      <c r="L83" s="83"/>
      <c r="M83" s="83"/>
      <c r="N83" s="83"/>
    </row>
    <row r="84" spans="1:14" ht="15" customHeight="1">
      <c r="A84" s="426"/>
      <c r="B84" s="46"/>
      <c r="C84" s="83"/>
      <c r="D84" s="83"/>
      <c r="E84" s="83"/>
      <c r="F84" s="83"/>
      <c r="G84" s="83"/>
      <c r="H84" s="83"/>
      <c r="I84" s="83"/>
      <c r="J84" s="83"/>
      <c r="K84" s="144"/>
      <c r="L84" s="83"/>
      <c r="M84" s="83"/>
      <c r="N84" s="83"/>
    </row>
    <row r="85" spans="1:14" ht="15" customHeight="1">
      <c r="A85" s="426"/>
      <c r="B85" s="46"/>
      <c r="C85" s="83"/>
      <c r="D85" s="83"/>
      <c r="E85" s="83"/>
      <c r="F85" s="83"/>
      <c r="G85" s="83"/>
      <c r="H85" s="83"/>
      <c r="I85" s="83"/>
      <c r="J85" s="83"/>
      <c r="K85" s="144"/>
      <c r="L85" s="83"/>
      <c r="M85" s="83"/>
      <c r="N85" s="83"/>
    </row>
    <row r="86" spans="1:14" ht="15" customHeight="1">
      <c r="A86" s="426"/>
      <c r="B86" s="46"/>
      <c r="C86" s="83"/>
      <c r="D86" s="83"/>
      <c r="E86" s="83"/>
      <c r="F86" s="83"/>
      <c r="G86" s="83"/>
      <c r="H86" s="83"/>
      <c r="I86" s="83"/>
      <c r="J86" s="83"/>
      <c r="K86" s="144"/>
      <c r="L86" s="83"/>
      <c r="M86" s="83"/>
      <c r="N86" s="83"/>
    </row>
    <row r="87" spans="1:14" ht="15" customHeight="1">
      <c r="A87" s="426"/>
      <c r="B87" s="46"/>
      <c r="C87" s="83"/>
      <c r="D87" s="83"/>
      <c r="E87" s="83"/>
      <c r="F87" s="83"/>
      <c r="G87" s="83"/>
      <c r="H87" s="83"/>
      <c r="I87" s="83"/>
      <c r="J87" s="83"/>
      <c r="K87" s="144"/>
      <c r="L87" s="83"/>
      <c r="M87" s="83"/>
      <c r="N87" s="83"/>
    </row>
    <row r="88" spans="1:14" ht="15" customHeight="1">
      <c r="A88" s="426"/>
      <c r="B88" s="46"/>
      <c r="C88" s="83"/>
      <c r="D88" s="83"/>
      <c r="E88" s="83"/>
      <c r="F88" s="83"/>
      <c r="G88" s="83"/>
      <c r="H88" s="83"/>
      <c r="I88" s="83"/>
      <c r="J88" s="83"/>
      <c r="K88" s="144"/>
      <c r="L88" s="83"/>
      <c r="M88" s="83"/>
      <c r="N88" s="83"/>
    </row>
    <row r="89" spans="1:14" ht="15" customHeight="1">
      <c r="A89" s="426"/>
      <c r="B89" s="46"/>
      <c r="C89" s="83"/>
      <c r="D89" s="83"/>
      <c r="E89" s="83"/>
      <c r="F89" s="83"/>
      <c r="G89" s="83"/>
      <c r="H89" s="83"/>
      <c r="I89" s="83"/>
      <c r="J89" s="83"/>
      <c r="K89" s="144"/>
      <c r="L89" s="83"/>
      <c r="M89" s="83"/>
      <c r="N89" s="83"/>
    </row>
    <row r="90" spans="1:14" ht="15" customHeight="1">
      <c r="A90" s="426"/>
      <c r="B90" s="46"/>
      <c r="C90" s="83"/>
      <c r="D90" s="83"/>
      <c r="E90" s="83"/>
      <c r="F90" s="83"/>
      <c r="G90" s="83"/>
      <c r="H90" s="83"/>
      <c r="I90" s="83"/>
      <c r="J90" s="83"/>
      <c r="K90" s="144"/>
      <c r="L90" s="83"/>
      <c r="M90" s="83"/>
      <c r="N90" s="83"/>
    </row>
    <row r="91" spans="1:14" ht="15" customHeight="1">
      <c r="A91" s="426"/>
      <c r="B91" s="46"/>
      <c r="C91" s="83"/>
      <c r="D91" s="83"/>
      <c r="E91" s="83"/>
      <c r="F91" s="83"/>
      <c r="G91" s="83"/>
      <c r="H91" s="83"/>
      <c r="I91" s="83"/>
      <c r="J91" s="83"/>
      <c r="K91" s="144"/>
      <c r="L91" s="83"/>
      <c r="M91" s="83"/>
      <c r="N91" s="83"/>
    </row>
    <row r="92" spans="1:14" ht="15" customHeight="1">
      <c r="A92" s="426"/>
      <c r="B92" s="46"/>
      <c r="C92" s="83"/>
      <c r="D92" s="83"/>
      <c r="E92" s="83"/>
      <c r="F92" s="83"/>
      <c r="G92" s="83"/>
      <c r="H92" s="83"/>
      <c r="I92" s="83"/>
      <c r="J92" s="83"/>
      <c r="K92" s="144"/>
      <c r="L92" s="83"/>
      <c r="M92" s="83"/>
      <c r="N92" s="83"/>
    </row>
    <row r="93" spans="1:14" ht="15" customHeight="1">
      <c r="A93" s="426"/>
      <c r="B93" s="46"/>
      <c r="C93" s="83"/>
      <c r="D93" s="83"/>
      <c r="E93" s="83"/>
      <c r="F93" s="83"/>
      <c r="G93" s="83"/>
      <c r="H93" s="83"/>
      <c r="I93" s="83"/>
      <c r="J93" s="83"/>
      <c r="K93" s="144"/>
      <c r="L93" s="83"/>
      <c r="M93" s="83"/>
      <c r="N93" s="83"/>
    </row>
    <row r="94" spans="1:14" ht="15" customHeight="1">
      <c r="A94" s="426"/>
      <c r="B94" s="46"/>
      <c r="C94" s="83"/>
      <c r="D94" s="83"/>
      <c r="E94" s="83"/>
      <c r="F94" s="83"/>
      <c r="G94" s="83"/>
      <c r="H94" s="83"/>
      <c r="I94" s="83"/>
      <c r="J94" s="83"/>
      <c r="K94" s="144"/>
      <c r="L94" s="83"/>
      <c r="M94" s="83"/>
      <c r="N94" s="83"/>
    </row>
    <row r="95" spans="1:14" ht="15" customHeight="1">
      <c r="A95" s="426"/>
      <c r="B95" s="46"/>
      <c r="C95" s="83"/>
      <c r="D95" s="83"/>
      <c r="E95" s="83"/>
      <c r="F95" s="83"/>
      <c r="G95" s="83"/>
      <c r="H95" s="83"/>
      <c r="I95" s="83"/>
      <c r="J95" s="83"/>
      <c r="K95" s="144"/>
      <c r="L95" s="83"/>
      <c r="M95" s="83"/>
      <c r="N95" s="83"/>
    </row>
    <row r="96" spans="1:14" ht="15" customHeight="1">
      <c r="A96" s="426"/>
      <c r="B96" s="46"/>
      <c r="C96" s="83"/>
      <c r="D96" s="83"/>
      <c r="E96" s="83"/>
      <c r="F96" s="83"/>
      <c r="G96" s="83"/>
      <c r="H96" s="83"/>
      <c r="I96" s="83"/>
      <c r="J96" s="83"/>
      <c r="K96" s="144"/>
      <c r="L96" s="83"/>
      <c r="M96" s="83"/>
      <c r="N96" s="83"/>
    </row>
    <row r="97" spans="1:14" ht="15" customHeight="1">
      <c r="A97" s="426"/>
      <c r="B97" s="46"/>
      <c r="C97" s="83"/>
      <c r="D97" s="83"/>
      <c r="E97" s="83"/>
      <c r="F97" s="83"/>
      <c r="G97" s="83"/>
      <c r="H97" s="83"/>
      <c r="I97" s="83"/>
      <c r="J97" s="83"/>
      <c r="K97" s="144"/>
      <c r="L97" s="83"/>
      <c r="M97" s="83"/>
      <c r="N97" s="83"/>
    </row>
    <row r="98" spans="1:14" ht="15" customHeight="1">
      <c r="A98" s="426"/>
      <c r="B98" s="46"/>
      <c r="C98" s="83"/>
      <c r="D98" s="83"/>
      <c r="E98" s="83"/>
      <c r="F98" s="83"/>
      <c r="G98" s="83"/>
      <c r="H98" s="83"/>
      <c r="I98" s="83"/>
      <c r="J98" s="83"/>
      <c r="K98" s="144"/>
      <c r="L98" s="83"/>
      <c r="M98" s="83"/>
      <c r="N98" s="83"/>
    </row>
    <row r="99" spans="1:14" ht="15" customHeight="1">
      <c r="A99" s="42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</row>
    <row r="100" spans="1:14">
      <c r="A100" s="427"/>
    </row>
    <row r="144" spans="12:12">
      <c r="L144" s="278"/>
    </row>
  </sheetData>
  <autoFilter ref="A8:N39"/>
  <phoneticPr fontId="20" type="noConversion"/>
  <conditionalFormatting sqref="C9:N9 G21 D21:E39 D10:N11 F21:F40 G23:G34 H21:H35 D12:H20 J12:N21 I12:I34">
    <cfRule type="expression" dxfId="2" priority="9">
      <formula>(C9&gt;B9)</formula>
    </cfRule>
  </conditionalFormatting>
  <conditionalFormatting sqref="C9:N9 G21 D21:E39 D10:N11 F21:F40 G23:G34 H21:H35 D12:H20 J12:N21 I12:I34">
    <cfRule type="expression" priority="10">
      <formula>N9=    ""</formula>
    </cfRule>
  </conditionalFormatting>
  <conditionalFormatting sqref="C10:C39">
    <cfRule type="expression" dxfId="1" priority="7">
      <formula>(C10&gt;B10)</formula>
    </cfRule>
  </conditionalFormatting>
  <conditionalFormatting sqref="C10:C39">
    <cfRule type="expression" priority="8">
      <formula>N10=    ""</formula>
    </cfRule>
  </conditionalFormatting>
  <conditionalFormatting sqref="G22 J22:N22">
    <cfRule type="expression" dxfId="0" priority="3">
      <formula>(G22&gt;F22)</formula>
    </cfRule>
  </conditionalFormatting>
  <conditionalFormatting sqref="G22 J22:N22">
    <cfRule type="expression" priority="4">
      <formula>R22=    ""</formula>
    </cfRule>
  </conditionalFormatting>
  <pageMargins left="0.511811024" right="0.511811024" top="0.78740157499999996" bottom="0.78740157499999996" header="0.31496062000000002" footer="0.31496062000000002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AC145"/>
  <sheetViews>
    <sheetView workbookViewId="0">
      <selection activeCell="J1" sqref="J1"/>
    </sheetView>
  </sheetViews>
  <sheetFormatPr defaultColWidth="13.140625" defaultRowHeight="12"/>
  <cols>
    <col min="1" max="1" width="39.85546875" style="401" bestFit="1" customWidth="1"/>
    <col min="2" max="4" width="10.140625" style="7" customWidth="1"/>
    <col min="5" max="8" width="10.7109375" style="7" bestFit="1" customWidth="1"/>
    <col min="9" max="9" width="10.140625" style="7" customWidth="1"/>
    <col min="10" max="10" width="11.7109375" style="7" bestFit="1" customWidth="1"/>
    <col min="11" max="11" width="11" style="7" bestFit="1" customWidth="1"/>
    <col min="12" max="14" width="10.140625" style="7" customWidth="1"/>
    <col min="15" max="15" width="11.7109375" style="7" customWidth="1"/>
    <col min="16" max="16" width="13.140625" style="7"/>
    <col min="17" max="17" width="17.42578125" style="7" bestFit="1" customWidth="1"/>
    <col min="18" max="16384" width="13.140625" style="7"/>
  </cols>
  <sheetData>
    <row r="1" spans="1:29" ht="17.45" customHeight="1" thickBot="1">
      <c r="A1" s="412" t="s">
        <v>16</v>
      </c>
      <c r="B1" s="29"/>
      <c r="C1" s="29"/>
      <c r="D1" s="29"/>
      <c r="E1" s="29"/>
      <c r="F1" s="29"/>
      <c r="G1" s="29"/>
      <c r="H1" s="890" t="s">
        <v>44</v>
      </c>
      <c r="I1" s="891"/>
      <c r="J1" s="151">
        <v>42947</v>
      </c>
      <c r="K1" s="466"/>
      <c r="L1" s="467"/>
      <c r="M1" s="468"/>
      <c r="N1" s="29"/>
      <c r="O1" s="175">
        <v>42635</v>
      </c>
      <c r="P1" s="9" t="s">
        <v>2452</v>
      </c>
      <c r="Q1" s="15" t="s">
        <v>2464</v>
      </c>
      <c r="R1" s="15" t="s">
        <v>2453</v>
      </c>
      <c r="S1" s="15" t="s">
        <v>2454</v>
      </c>
      <c r="T1" s="15" t="s">
        <v>2455</v>
      </c>
      <c r="U1" s="15" t="s">
        <v>2456</v>
      </c>
      <c r="V1" s="15" t="s">
        <v>2457</v>
      </c>
      <c r="W1" s="15" t="s">
        <v>2458</v>
      </c>
      <c r="X1" s="15" t="s">
        <v>2459</v>
      </c>
      <c r="Y1" s="15" t="s">
        <v>2460</v>
      </c>
      <c r="Z1" s="15" t="s">
        <v>2461</v>
      </c>
      <c r="AA1" s="15" t="s">
        <v>2462</v>
      </c>
      <c r="AB1" s="15" t="s">
        <v>2463</v>
      </c>
      <c r="AC1" s="15" t="s">
        <v>2464</v>
      </c>
    </row>
    <row r="2" spans="1:29" ht="13.9" customHeight="1" thickBot="1">
      <c r="A2" s="413"/>
      <c r="B2" s="42"/>
      <c r="C2" s="31"/>
      <c r="D2" s="31"/>
      <c r="E2" s="31"/>
      <c r="F2" s="31"/>
      <c r="G2" s="31"/>
      <c r="H2" s="890" t="s">
        <v>2322</v>
      </c>
      <c r="I2" s="891"/>
      <c r="J2" s="869" t="s">
        <v>2485</v>
      </c>
      <c r="N2" s="31"/>
      <c r="O2" s="175"/>
      <c r="P2" s="667">
        <f ca="1">MONTH(TODAY())</f>
        <v>7</v>
      </c>
      <c r="Q2" s="668">
        <v>0</v>
      </c>
      <c r="R2" s="668">
        <v>1</v>
      </c>
      <c r="S2" s="669">
        <v>2</v>
      </c>
      <c r="T2" s="668">
        <v>3</v>
      </c>
      <c r="U2" s="669">
        <v>4</v>
      </c>
      <c r="V2" s="668">
        <v>5</v>
      </c>
      <c r="W2" s="669">
        <v>6</v>
      </c>
      <c r="X2" s="668">
        <v>7</v>
      </c>
      <c r="Y2" s="669">
        <v>8</v>
      </c>
      <c r="Z2" s="668">
        <v>9</v>
      </c>
      <c r="AA2" s="669">
        <v>10</v>
      </c>
      <c r="AB2" s="668">
        <v>11</v>
      </c>
      <c r="AC2" s="669">
        <v>12</v>
      </c>
    </row>
    <row r="3" spans="1:29" ht="4.1500000000000004" customHeight="1">
      <c r="A3" s="413"/>
      <c r="B3" s="42"/>
      <c r="C3" s="31"/>
      <c r="D3" s="31"/>
      <c r="E3" s="31"/>
      <c r="F3" s="31"/>
      <c r="G3" s="31"/>
      <c r="H3" s="31"/>
      <c r="I3" s="31"/>
      <c r="J3" s="97"/>
      <c r="K3" s="31"/>
      <c r="L3" s="31"/>
      <c r="M3" s="31"/>
      <c r="N3" s="31"/>
      <c r="P3" s="9"/>
      <c r="Q3" s="668">
        <f t="shared" ref="Q3:AC3" ca="1" si="0">Q2-$P$2</f>
        <v>-7</v>
      </c>
      <c r="R3" s="668">
        <f t="shared" ca="1" si="0"/>
        <v>-6</v>
      </c>
      <c r="S3" s="668">
        <f t="shared" ca="1" si="0"/>
        <v>-5</v>
      </c>
      <c r="T3" s="668">
        <f t="shared" ca="1" si="0"/>
        <v>-4</v>
      </c>
      <c r="U3" s="668">
        <f t="shared" ca="1" si="0"/>
        <v>-3</v>
      </c>
      <c r="V3" s="668">
        <f t="shared" ca="1" si="0"/>
        <v>-2</v>
      </c>
      <c r="W3" s="668">
        <f t="shared" ca="1" si="0"/>
        <v>-1</v>
      </c>
      <c r="X3" s="668">
        <f t="shared" ca="1" si="0"/>
        <v>0</v>
      </c>
      <c r="Y3" s="668">
        <f t="shared" ca="1" si="0"/>
        <v>1</v>
      </c>
      <c r="Z3" s="668">
        <f t="shared" ca="1" si="0"/>
        <v>2</v>
      </c>
      <c r="AA3" s="668">
        <f t="shared" ca="1" si="0"/>
        <v>3</v>
      </c>
      <c r="AB3" s="668">
        <f t="shared" ca="1" si="0"/>
        <v>4</v>
      </c>
      <c r="AC3" s="668">
        <f t="shared" ca="1" si="0"/>
        <v>5</v>
      </c>
    </row>
    <row r="4" spans="1:29" ht="12" customHeight="1">
      <c r="A4" s="398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P4" s="9" t="s">
        <v>2465</v>
      </c>
      <c r="Q4" s="15">
        <f t="shared" ref="Q4:AC4" ca="1" si="1">EOMONTH(TODAY(),Q3)</f>
        <v>42735</v>
      </c>
      <c r="R4" s="15">
        <f t="shared" ca="1" si="1"/>
        <v>42766</v>
      </c>
      <c r="S4" s="15">
        <f t="shared" ca="1" si="1"/>
        <v>42794</v>
      </c>
      <c r="T4" s="15">
        <f t="shared" ca="1" si="1"/>
        <v>42825</v>
      </c>
      <c r="U4" s="15">
        <f ca="1">EOMONTH(TODAY(),U3)</f>
        <v>42855</v>
      </c>
      <c r="V4" s="15">
        <f t="shared" ca="1" si="1"/>
        <v>42886</v>
      </c>
      <c r="W4" s="15">
        <f t="shared" ca="1" si="1"/>
        <v>42916</v>
      </c>
      <c r="X4" s="15">
        <f t="shared" ca="1" si="1"/>
        <v>42947</v>
      </c>
      <c r="Y4" s="15">
        <f t="shared" ca="1" si="1"/>
        <v>42978</v>
      </c>
      <c r="Z4" s="15">
        <f t="shared" ca="1" si="1"/>
        <v>43008</v>
      </c>
      <c r="AA4" s="15">
        <f t="shared" ca="1" si="1"/>
        <v>43039</v>
      </c>
      <c r="AB4" s="15">
        <f t="shared" ca="1" si="1"/>
        <v>43069</v>
      </c>
      <c r="AC4" s="15">
        <f t="shared" ca="1" si="1"/>
        <v>43100</v>
      </c>
    </row>
    <row r="5" spans="1:29" ht="12" customHeight="1">
      <c r="A5" s="413"/>
      <c r="B5" s="42"/>
      <c r="C5" s="31"/>
      <c r="D5" s="40"/>
      <c r="E5" s="31"/>
      <c r="F5" s="31"/>
      <c r="G5" s="31"/>
      <c r="H5" s="31"/>
      <c r="I5" s="31"/>
      <c r="J5" s="31"/>
      <c r="K5" s="31"/>
      <c r="L5" s="31"/>
      <c r="M5" s="31"/>
      <c r="N5" s="40"/>
    </row>
    <row r="6" spans="1:29" ht="12" customHeight="1">
      <c r="A6" s="414" t="s">
        <v>192</v>
      </c>
      <c r="B6" s="42"/>
      <c r="C6" s="31"/>
      <c r="D6" s="31">
        <v>4</v>
      </c>
      <c r="E6" s="31"/>
      <c r="F6" s="31"/>
      <c r="G6" s="31"/>
      <c r="H6" s="45"/>
      <c r="I6" s="671"/>
      <c r="J6" s="31"/>
      <c r="K6" s="31"/>
      <c r="L6" s="31"/>
      <c r="M6" s="31"/>
      <c r="N6" s="40"/>
      <c r="P6" s="170"/>
    </row>
    <row r="7" spans="1:29" s="16" customFormat="1" ht="9.75" customHeight="1">
      <c r="A7" s="415"/>
      <c r="B7" s="670">
        <f ca="1">IF(YEAR(B$8)=YEAR($J$1)-1,S9-3,"")</f>
        <v>42732</v>
      </c>
      <c r="C7" s="670">
        <f ca="1">IF(MONTH(C$8)&lt;MONTH($J$1),VLOOKUP(MONTH(C$8),$Q$10:$S$21,3,0),IF(AND(MONTH(C$8)=MONTH($J$1),YEAR(C$8)=YEAR($J$1)),$J$1,""))</f>
        <v>42766</v>
      </c>
      <c r="D7" s="670">
        <f ca="1">IF(MONTH(D$8)&lt;MONTH($J$1),VLOOKUP(MONTH(D$8),$Q$10:$S$21,3,0),IF(AND(MONTH(D$8)=MONTH($J$1),YEAR(D$8)=YEAR($J$1)),$J$1,""))-D6</f>
        <v>42790</v>
      </c>
      <c r="E7" s="670">
        <f t="shared" ref="E7:N7" ca="1" si="2">IF(MONTH(E$8)&lt;MONTH($J$1),VLOOKUP(MONTH(E$8),$Q$10:$S$21,3,0),IF(AND(MONTH(E$8)=MONTH($J$1),YEAR(E$8)=YEAR($J$1)),$J$1,""))</f>
        <v>42825</v>
      </c>
      <c r="F7" s="670">
        <f ca="1">IF(MONTH(F$8)&lt;MONTH($J$1),VLOOKUP(MONTH(F$8),$Q$10:$S$21,3,0),IF(AND(MONTH(F$8)=MONTH($J$1),YEAR(F$8)=YEAR($J$1)),$J$1,""))</f>
        <v>42855</v>
      </c>
      <c r="G7" s="670">
        <f t="shared" ca="1" si="2"/>
        <v>42886</v>
      </c>
      <c r="H7" s="670">
        <f t="shared" ca="1" si="2"/>
        <v>42916</v>
      </c>
      <c r="I7" s="670">
        <f t="shared" ca="1" si="2"/>
        <v>42947</v>
      </c>
      <c r="J7" s="670" t="str">
        <f t="shared" ca="1" si="2"/>
        <v/>
      </c>
      <c r="K7" s="670" t="str">
        <f t="shared" ca="1" si="2"/>
        <v/>
      </c>
      <c r="L7" s="670" t="str">
        <f t="shared" ca="1" si="2"/>
        <v/>
      </c>
      <c r="M7" s="670" t="str">
        <f t="shared" ca="1" si="2"/>
        <v/>
      </c>
      <c r="N7" s="670" t="str">
        <f t="shared" ca="1" si="2"/>
        <v/>
      </c>
    </row>
    <row r="8" spans="1:29" s="9" customFormat="1" ht="25.9" customHeight="1">
      <c r="A8" s="416" t="s">
        <v>2002</v>
      </c>
      <c r="B8" s="47" t="str">
        <f ca="1">Carteira!$B$8</f>
        <v>Dez/2016</v>
      </c>
      <c r="C8" s="47" t="str">
        <f>Carteira!$C$8</f>
        <v>Jan/2017</v>
      </c>
      <c r="D8" s="674" t="str">
        <f>Carteira!$D$8</f>
        <v>Fev/2017</v>
      </c>
      <c r="E8" s="47" t="str">
        <f>Carteira!$E$8</f>
        <v>Mar/2017</v>
      </c>
      <c r="F8" s="47" t="str">
        <f ca="1">Carteira!$F$8</f>
        <v>Abr/2017</v>
      </c>
      <c r="G8" s="47" t="str">
        <f ca="1">Carteira!$G$8</f>
        <v>Mai/2017</v>
      </c>
      <c r="H8" s="47" t="str">
        <f ca="1">Carteira!$H$8</f>
        <v>Jun/2017</v>
      </c>
      <c r="I8" s="47" t="str">
        <f ca="1">Carteira!$I$8</f>
        <v>Jul/2017</v>
      </c>
      <c r="J8" s="47" t="str">
        <f ca="1">Carteira!$J$8</f>
        <v>Ago/2017</v>
      </c>
      <c r="K8" s="47" t="str">
        <f ca="1">Carteira!$K$8</f>
        <v>Set/2017</v>
      </c>
      <c r="L8" s="47" t="str">
        <f ca="1">Carteira!$L$8</f>
        <v>Out/2017</v>
      </c>
      <c r="M8" s="47" t="str">
        <f ca="1">Carteira!$M$8</f>
        <v>Nov/2017</v>
      </c>
      <c r="N8" s="47" t="str">
        <f ca="1">Carteira!$N$8</f>
        <v>Dez/2017</v>
      </c>
      <c r="P8" s="9" t="s">
        <v>2452</v>
      </c>
      <c r="Q8" s="667">
        <f ca="1">MONTH(TODAY())</f>
        <v>7</v>
      </c>
      <c r="S8" s="9" t="s">
        <v>2465</v>
      </c>
    </row>
    <row r="9" spans="1:29" s="15" customFormat="1" ht="13.5" customHeight="1">
      <c r="A9" s="417" t="str">
        <f>Carteira!$A9</f>
        <v/>
      </c>
      <c r="B9" s="85" t="str">
        <f ca="1">IF(ISNA(VLOOKUP(B$7,INDIRECT(VLOOKUP($A9,TítulosNegociaçãoTD!$A$2:$D$40,4,FALSE)),5,FALSE)),"",VLOOKUP(B$7,INDIRECT(VLOOKUP($A9,TítulosNegociaçãoTD!$A$2:$D$40,4,FALSE)),5,FALSE))</f>
        <v/>
      </c>
      <c r="C9" s="85" t="str">
        <f ca="1">IF(ISNA(VLOOKUP(C$7,INDIRECT(VLOOKUP($A9,TítulosNegociaçãoTD!$A$2:$D$40,4,FALSE)),5,FALSE)),"",VLOOKUP(C$7,INDIRECT(VLOOKUP($A9,TítulosNegociaçãoTD!$A$2:$D$40,4,FALSE)),5,FALSE))</f>
        <v/>
      </c>
      <c r="D9" s="85" t="str">
        <f ca="1">IF(ISNA(VLOOKUP(D$7,INDIRECT(VLOOKUP($A9,TítulosNegociaçãoTD!$A$2:$D$40,4,FALSE)),5,FALSE)),"",VLOOKUP(D$7,INDIRECT(VLOOKUP($A9,TítulosNegociaçãoTD!$A$2:$D$40,4,FALSE)),5,FALSE))</f>
        <v/>
      </c>
      <c r="E9" s="85" t="str">
        <f ca="1">IF(ISNA(VLOOKUP(E$7,INDIRECT(VLOOKUP($A9,TítulosNegociaçãoTD!$A$2:$D$40,4,FALSE)),5,FALSE)),"",VLOOKUP(E$7,INDIRECT(VLOOKUP($A9,TítulosNegociaçãoTD!$A$2:$D$40,4,FALSE)),5,FALSE))</f>
        <v/>
      </c>
      <c r="F9" s="85" t="str">
        <f ca="1">IF(ISNA(VLOOKUP(F$7,INDIRECT(VLOOKUP($A9,TítulosNegociaçãoTD!$A$2:$D$40,4,FALSE)),5,FALSE)),"",VLOOKUP(F$7,INDIRECT(VLOOKUP($A9,TítulosNegociaçãoTD!$A$2:$D$40,4,FALSE)),5,FALSE))</f>
        <v/>
      </c>
      <c r="G9" s="85" t="str">
        <f ca="1">IF(ISNA(VLOOKUP(G$7,INDIRECT(VLOOKUP($A9,TítulosNegociaçãoTD!$A$2:$D$40,4,FALSE)),5,FALSE)),"",VLOOKUP(G$7,INDIRECT(VLOOKUP($A9,TítulosNegociaçãoTD!$A$2:$D$40,4,FALSE)),5,FALSE))</f>
        <v/>
      </c>
      <c r="H9" s="85" t="str">
        <f ca="1">IF(ISNA(VLOOKUP(H$7,INDIRECT(VLOOKUP($A9,TítulosNegociaçãoTD!$A$2:$D$40,4,FALSE)),5,FALSE)),"",VLOOKUP(H$7,INDIRECT(VLOOKUP($A9,TítulosNegociaçãoTD!$A$2:$D$40,4,FALSE)),5,FALSE))</f>
        <v/>
      </c>
      <c r="I9" s="85" t="str">
        <f ca="1">IF(ISNA(VLOOKUP(I$7,INDIRECT(VLOOKUP($A9,TítulosNegociaçãoTD!$A$2:$D$40,4,FALSE)),5,FALSE)),"",VLOOKUP(I$7,INDIRECT(VLOOKUP($A9,TítulosNegociaçãoTD!$A$2:$D$40,4,FALSE)),5,FALSE))</f>
        <v/>
      </c>
      <c r="J9" s="85" t="str">
        <f ca="1">IF(ISNA(VLOOKUP(J$7,INDIRECT(VLOOKUP($A9,TítulosNegociaçãoTD!$A$2:$D$40,4,FALSE)),5,FALSE)),"",VLOOKUP(J$7,INDIRECT(VLOOKUP($A9,TítulosNegociaçãoTD!$A$2:$D$40,4,FALSE)),5,FALSE))</f>
        <v/>
      </c>
      <c r="K9" s="85" t="str">
        <f ca="1">IF(ISNA(VLOOKUP(K$7,INDIRECT(VLOOKUP($A9,TítulosNegociaçãoTD!$A$2:$D$40,4,FALSE)),5,FALSE)),"",VLOOKUP(K$7,INDIRECT(VLOOKUP($A9,TítulosNegociaçãoTD!$A$2:$D$40,4,FALSE)),5,FALSE))</f>
        <v/>
      </c>
      <c r="L9" s="85" t="str">
        <f ca="1">IF(ISNA(VLOOKUP(L$7,INDIRECT(VLOOKUP($A9,TítulosNegociaçãoTD!$A$2:$D$40,4,FALSE)),5,FALSE)),"",VLOOKUP(L$7,INDIRECT(VLOOKUP($A9,TítulosNegociaçãoTD!$A$2:$D$40,4,FALSE)),5,FALSE))</f>
        <v/>
      </c>
      <c r="M9" s="85" t="str">
        <f ca="1">IF(ISNA(VLOOKUP(M$7,INDIRECT(VLOOKUP($A9,TítulosNegociaçãoTD!$A$2:$D$40,4,FALSE)),5,FALSE)),"",VLOOKUP(M$7,INDIRECT(VLOOKUP($A9,TítulosNegociaçãoTD!$A$2:$D$40,4,FALSE)),5,FALSE))</f>
        <v/>
      </c>
      <c r="N9" s="85" t="str">
        <f ca="1">IF(ISNA(VLOOKUP(N$7,INDIRECT(VLOOKUP($A9,TítulosNegociaçãoTD!$A$2:$D$40,4,FALSE)),5,FALSE)),"",VLOOKUP(N$7,INDIRECT(VLOOKUP($A9,TítulosNegociaçãoTD!$A$2:$D$40,4,FALSE)),5,FALSE))</f>
        <v/>
      </c>
      <c r="P9" s="15" t="s">
        <v>2464</v>
      </c>
      <c r="Q9" s="668">
        <v>0</v>
      </c>
      <c r="R9" s="668">
        <f t="shared" ref="R9:R21" ca="1" si="3">Q9-$Q$8</f>
        <v>-7</v>
      </c>
      <c r="S9" s="15">
        <f ca="1">EOMONTH(TODAY(),R9)</f>
        <v>42735</v>
      </c>
    </row>
    <row r="10" spans="1:29" ht="15" customHeight="1">
      <c r="A10" s="417" t="str">
        <f>Carteira!$A10</f>
        <v/>
      </c>
      <c r="B10" s="85" t="str">
        <f ca="1">IF(ISNA(VLOOKUP(B$7,INDIRECT(VLOOKUP($A10,TítulosNegociaçãoTD!$A$2:$D$40,4,FALSE)),5,FALSE)),"",VLOOKUP(B$7,INDIRECT(VLOOKUP($A10,TítulosNegociaçãoTD!$A$2:$D$40,4,FALSE)),5,FALSE))</f>
        <v/>
      </c>
      <c r="C10" s="85" t="str">
        <f ca="1">IF(ISNA(VLOOKUP(C$7,INDIRECT(VLOOKUP($A10,TítulosNegociaçãoTD!$A$2:$D$40,4,FALSE)),5,FALSE)),"",VLOOKUP(C$7,INDIRECT(VLOOKUP($A10,TítulosNegociaçãoTD!$A$2:$D$40,4,FALSE)),5,FALSE))</f>
        <v/>
      </c>
      <c r="D10" s="85" t="str">
        <f ca="1">IF(ISNA(VLOOKUP(D$7,INDIRECT(VLOOKUP($A10,TítulosNegociaçãoTD!$A$2:$D$40,4,FALSE)),5,FALSE)),"",VLOOKUP(D$7,INDIRECT(VLOOKUP($A10,TítulosNegociaçãoTD!$A$2:$D$40,4,FALSE)),5,FALSE))</f>
        <v/>
      </c>
      <c r="E10" s="85" t="str">
        <f ca="1">IF(ISNA(VLOOKUP(E$7,INDIRECT(VLOOKUP($A10,TítulosNegociaçãoTD!$A$2:$D$40,4,FALSE)),5,FALSE)),"",VLOOKUP(E$7,INDIRECT(VLOOKUP($A10,TítulosNegociaçãoTD!$A$2:$D$40,4,FALSE)),5,FALSE))</f>
        <v/>
      </c>
      <c r="F10" s="85" t="str">
        <f ca="1">IF(ISNA(VLOOKUP(F$7,INDIRECT(VLOOKUP($A10,TítulosNegociaçãoTD!$A$2:$D$40,4,FALSE)),5,FALSE)),"",VLOOKUP(F$7,INDIRECT(VLOOKUP($A10,TítulosNegociaçãoTD!$A$2:$D$40,4,FALSE)),5,FALSE))</f>
        <v/>
      </c>
      <c r="G10" s="85" t="str">
        <f ca="1">IF(ISNA(VLOOKUP(G$7,INDIRECT(VLOOKUP($A10,TítulosNegociaçãoTD!$A$2:$D$40,4,FALSE)),5,FALSE)),"",VLOOKUP(G$7,INDIRECT(VLOOKUP($A10,TítulosNegociaçãoTD!$A$2:$D$40,4,FALSE)),5,FALSE))</f>
        <v/>
      </c>
      <c r="H10" s="85" t="str">
        <f ca="1">IF(ISNA(VLOOKUP(H$7,INDIRECT(VLOOKUP($A10,TítulosNegociaçãoTD!$A$2:$D$40,4,FALSE)),5,FALSE)),"",VLOOKUP(H$7,INDIRECT(VLOOKUP($A10,TítulosNegociaçãoTD!$A$2:$D$40,4,FALSE)),5,FALSE))</f>
        <v/>
      </c>
      <c r="I10" s="85" t="str">
        <f ca="1">IF(ISNA(VLOOKUP(I$7,INDIRECT(VLOOKUP($A10,TítulosNegociaçãoTD!$A$2:$D$40,4,FALSE)),5,FALSE)),"",VLOOKUP(I$7,INDIRECT(VLOOKUP($A10,TítulosNegociaçãoTD!$A$2:$D$40,4,FALSE)),5,FALSE))</f>
        <v/>
      </c>
      <c r="J10" s="85" t="str">
        <f ca="1">IF(ISNA(VLOOKUP(J$7,INDIRECT(VLOOKUP($A10,TítulosNegociaçãoTD!$A$2:$D$40,4,FALSE)),5,FALSE)),"",VLOOKUP(J$7,INDIRECT(VLOOKUP($A10,TítulosNegociaçãoTD!$A$2:$D$40,4,FALSE)),5,FALSE))</f>
        <v/>
      </c>
      <c r="K10" s="85" t="str">
        <f ca="1">IF(ISNA(VLOOKUP(K$7,INDIRECT(VLOOKUP($A10,TítulosNegociaçãoTD!$A$2:$D$40,4,FALSE)),5,FALSE)),"",VLOOKUP(K$7,INDIRECT(VLOOKUP($A10,TítulosNegociaçãoTD!$A$2:$D$40,4,FALSE)),5,FALSE))</f>
        <v/>
      </c>
      <c r="L10" s="85" t="str">
        <f ca="1">IF(ISNA(VLOOKUP(L$7,INDIRECT(VLOOKUP($A10,TítulosNegociaçãoTD!$A$2:$D$40,4,FALSE)),5,FALSE)),"",VLOOKUP(L$7,INDIRECT(VLOOKUP($A10,TítulosNegociaçãoTD!$A$2:$D$40,4,FALSE)),5,FALSE))</f>
        <v/>
      </c>
      <c r="M10" s="85" t="str">
        <f ca="1">IF(ISNA(VLOOKUP(M$7,INDIRECT(VLOOKUP($A10,TítulosNegociaçãoTD!$A$2:$D$40,4,FALSE)),5,FALSE)),"",VLOOKUP(M$7,INDIRECT(VLOOKUP($A10,TítulosNegociaçãoTD!$A$2:$D$40,4,FALSE)),5,FALSE))</f>
        <v/>
      </c>
      <c r="N10" s="85" t="str">
        <f ca="1">IF(ISNA(VLOOKUP(N$7,INDIRECT(VLOOKUP($A10,TítulosNegociaçãoTD!$A$2:$D$40,4,FALSE)),5,FALSE)),"",VLOOKUP(N$7,INDIRECT(VLOOKUP($A10,TítulosNegociaçãoTD!$A$2:$D$40,4,FALSE)),5,FALSE))</f>
        <v/>
      </c>
      <c r="O10" s="5"/>
      <c r="P10" s="15" t="s">
        <v>2453</v>
      </c>
      <c r="Q10" s="668">
        <v>1</v>
      </c>
      <c r="R10" s="668">
        <f t="shared" ca="1" si="3"/>
        <v>-6</v>
      </c>
      <c r="S10" s="15">
        <f ca="1">EOMONTH(TODAY(),R10)</f>
        <v>42766</v>
      </c>
    </row>
    <row r="11" spans="1:29" ht="15" customHeight="1">
      <c r="A11" s="417" t="str">
        <f>Carteira!$A11</f>
        <v/>
      </c>
      <c r="B11" s="85" t="str">
        <f ca="1">IF(ISNA(VLOOKUP(B$7,INDIRECT(VLOOKUP($A11,TítulosNegociaçãoTD!$A$2:$D$40,4,FALSE)),5,FALSE)),"",VLOOKUP(B$7,INDIRECT(VLOOKUP($A11,TítulosNegociaçãoTD!$A$2:$D$40,4,FALSE)),5,FALSE))</f>
        <v/>
      </c>
      <c r="C11" s="85" t="str">
        <f ca="1">IF(ISNA(VLOOKUP(C$7,INDIRECT(VLOOKUP($A11,TítulosNegociaçãoTD!$A$2:$D$40,4,FALSE)),5,FALSE)),"",VLOOKUP(C$7,INDIRECT(VLOOKUP($A11,TítulosNegociaçãoTD!$A$2:$D$40,4,FALSE)),5,FALSE))</f>
        <v/>
      </c>
      <c r="D11" s="85" t="str">
        <f ca="1">IF(ISNA(VLOOKUP(D$7,INDIRECT(VLOOKUP($A11,TítulosNegociaçãoTD!$A$2:$D$40,4,FALSE)),5,FALSE)),"",VLOOKUP(D$7,INDIRECT(VLOOKUP($A11,TítulosNegociaçãoTD!$A$2:$D$40,4,FALSE)),5,FALSE))</f>
        <v/>
      </c>
      <c r="E11" s="85" t="str">
        <f ca="1">IF(ISNA(VLOOKUP(E$7,INDIRECT(VLOOKUP($A11,TítulosNegociaçãoTD!$A$2:$D$40,4,FALSE)),5,FALSE)),"",VLOOKUP(E$7,INDIRECT(VLOOKUP($A11,TítulosNegociaçãoTD!$A$2:$D$40,4,FALSE)),5,FALSE))</f>
        <v/>
      </c>
      <c r="F11" s="85" t="str">
        <f ca="1">IF(ISNA(VLOOKUP(F$7,INDIRECT(VLOOKUP($A11,TítulosNegociaçãoTD!$A$2:$D$40,4,FALSE)),5,FALSE)),"",VLOOKUP(F$7,INDIRECT(VLOOKUP($A11,TítulosNegociaçãoTD!$A$2:$D$40,4,FALSE)),5,FALSE))</f>
        <v/>
      </c>
      <c r="G11" s="85" t="str">
        <f ca="1">IF(ISNA(VLOOKUP(G$7,INDIRECT(VLOOKUP($A11,TítulosNegociaçãoTD!$A$2:$D$40,4,FALSE)),5,FALSE)),"",VLOOKUP(G$7,INDIRECT(VLOOKUP($A11,TítulosNegociaçãoTD!$A$2:$D$40,4,FALSE)),5,FALSE))</f>
        <v/>
      </c>
      <c r="H11" s="85" t="str">
        <f ca="1">IF(ISNA(VLOOKUP(H$7,INDIRECT(VLOOKUP($A11,TítulosNegociaçãoTD!$A$2:$D$40,4,FALSE)),5,FALSE)),"",VLOOKUP(H$7,INDIRECT(VLOOKUP($A11,TítulosNegociaçãoTD!$A$2:$D$40,4,FALSE)),5,FALSE))</f>
        <v/>
      </c>
      <c r="I11" s="85" t="str">
        <f ca="1">IF(ISNA(VLOOKUP(I$7,INDIRECT(VLOOKUP($A11,TítulosNegociaçãoTD!$A$2:$D$40,4,FALSE)),5,FALSE)),"",VLOOKUP(I$7,INDIRECT(VLOOKUP($A11,TítulosNegociaçãoTD!$A$2:$D$40,4,FALSE)),5,FALSE))</f>
        <v/>
      </c>
      <c r="J11" s="85" t="str">
        <f ca="1">IF(ISNA(VLOOKUP(J$7,INDIRECT(VLOOKUP($A11,TítulosNegociaçãoTD!$A$2:$D$40,4,FALSE)),5,FALSE)),"",VLOOKUP(J$7,INDIRECT(VLOOKUP($A11,TítulosNegociaçãoTD!$A$2:$D$40,4,FALSE)),5,FALSE))</f>
        <v/>
      </c>
      <c r="K11" s="85" t="str">
        <f ca="1">IF(ISNA(VLOOKUP(K$7,INDIRECT(VLOOKUP($A11,TítulosNegociaçãoTD!$A$2:$D$40,4,FALSE)),5,FALSE)),"",VLOOKUP(K$7,INDIRECT(VLOOKUP($A11,TítulosNegociaçãoTD!$A$2:$D$40,4,FALSE)),5,FALSE))</f>
        <v/>
      </c>
      <c r="L11" s="85" t="str">
        <f ca="1">IF(ISNA(VLOOKUP(L$7,INDIRECT(VLOOKUP($A11,TítulosNegociaçãoTD!$A$2:$D$40,4,FALSE)),5,FALSE)),"",VLOOKUP(L$7,INDIRECT(VLOOKUP($A11,TítulosNegociaçãoTD!$A$2:$D$40,4,FALSE)),5,FALSE))</f>
        <v/>
      </c>
      <c r="M11" s="85" t="str">
        <f ca="1">IF(ISNA(VLOOKUP(M$7,INDIRECT(VLOOKUP($A11,TítulosNegociaçãoTD!$A$2:$D$40,4,FALSE)),5,FALSE)),"",VLOOKUP(M$7,INDIRECT(VLOOKUP($A11,TítulosNegociaçãoTD!$A$2:$D$40,4,FALSE)),5,FALSE))</f>
        <v/>
      </c>
      <c r="N11" s="85" t="str">
        <f ca="1">IF(ISNA(VLOOKUP(N$7,INDIRECT(VLOOKUP($A11,TítulosNegociaçãoTD!$A$2:$D$40,4,FALSE)),5,FALSE)),"",VLOOKUP(N$7,INDIRECT(VLOOKUP($A11,TítulosNegociaçãoTD!$A$2:$D$40,4,FALSE)),5,FALSE))</f>
        <v/>
      </c>
      <c r="P11" s="15" t="s">
        <v>2454</v>
      </c>
      <c r="Q11" s="669">
        <v>2</v>
      </c>
      <c r="R11" s="668">
        <f t="shared" ca="1" si="3"/>
        <v>-5</v>
      </c>
      <c r="S11" s="15">
        <f t="shared" ref="S11:S21" ca="1" si="4">EOMONTH(TODAY(),R11)</f>
        <v>42794</v>
      </c>
    </row>
    <row r="12" spans="1:29" ht="15" customHeight="1">
      <c r="A12" s="417" t="str">
        <f>Carteira!$A12</f>
        <v>Tesouro IPCA+ 2019 (NTNB Princ)</v>
      </c>
      <c r="B12" s="85">
        <f ca="1">IF(ISNA(VLOOKUP(B$7,INDIRECT(VLOOKUP($A12,TítulosNegociaçãoTD!$A$2:$D$40,4,FALSE)),5,FALSE)),"",VLOOKUP(B$7,INDIRECT(VLOOKUP($A12,TítulosNegociaçãoTD!$A$2:$D$40,4,FALSE)),5,FALSE))</f>
        <v>2574.13</v>
      </c>
      <c r="C12" s="85">
        <f ca="1">IF(ISNA(VLOOKUP(C$7,INDIRECT(VLOOKUP($A12,TítulosNegociaçãoTD!$A$2:$D$40,4,FALSE)),5,FALSE)),"",VLOOKUP(C$7,INDIRECT(VLOOKUP($A12,TítulosNegociaçãoTD!$A$2:$D$40,4,FALSE)),5,FALSE))</f>
        <v>2613.4699999999998</v>
      </c>
      <c r="D12" s="85">
        <f ca="1">IF(ISNA(VLOOKUP(D$7,INDIRECT(VLOOKUP($A12,TítulosNegociaçãoTD!$A$2:$D$40,4,FALSE)),5,FALSE)),"",VLOOKUP(D$7,INDIRECT(VLOOKUP($A12,TítulosNegociaçãoTD!$A$2:$D$40,4,FALSE)),5,FALSE))</f>
        <v>2649.03</v>
      </c>
      <c r="E12" s="85">
        <f ca="1">IF(ISNA(VLOOKUP(E$7,INDIRECT(VLOOKUP($A12,TítulosNegociaçãoTD!$A$2:$D$40,4,FALSE)),5,FALSE)),"",VLOOKUP(E$7,INDIRECT(VLOOKUP($A12,TítulosNegociaçãoTD!$A$2:$D$40,4,FALSE)),5,FALSE))</f>
        <v>2689.54</v>
      </c>
      <c r="F12" s="85">
        <f ca="1">IF(ISNA(VLOOKUP(F$7,INDIRECT(VLOOKUP($A12,TítulosNegociaçãoTD!$A$2:$D$40,4,FALSE)),5,FALSE)),"",VLOOKUP(F$7,INDIRECT(VLOOKUP($A12,TítulosNegociaçãoTD!$A$2:$D$40,4,FALSE)),5,FALSE))</f>
        <v>2714.72</v>
      </c>
      <c r="G12" s="85">
        <f ca="1">IF(ISNA(VLOOKUP(G$7,INDIRECT(VLOOKUP($A12,TítulosNegociaçãoTD!$A$2:$D$40,4,FALSE)),5,FALSE)),"",VLOOKUP(G$7,INDIRECT(VLOOKUP($A12,TítulosNegociaçãoTD!$A$2:$D$40,4,FALSE)),5,FALSE))</f>
        <v>2723.5</v>
      </c>
      <c r="H12" s="85">
        <f ca="1">IF(ISNA(VLOOKUP(H$7,INDIRECT(VLOOKUP($A12,TítulosNegociaçãoTD!$A$2:$D$40,4,FALSE)),5,FALSE)),"",VLOOKUP(H$7,INDIRECT(VLOOKUP($A12,TítulosNegociaçãoTD!$A$2:$D$40,4,FALSE)),5,FALSE))</f>
        <v>2742.47</v>
      </c>
      <c r="I12" s="85">
        <f ca="1">IF(ISNA(VLOOKUP(I$7,INDIRECT(VLOOKUP($A12,TítulosNegociaçãoTD!$A$2:$D$40,4,FALSE)),5,FALSE)),"",VLOOKUP(I$7,INDIRECT(VLOOKUP($A12,TítulosNegociaçãoTD!$A$2:$D$40,4,FALSE)),5,FALSE))</f>
        <v>2811.72</v>
      </c>
      <c r="J12" s="85" t="str">
        <f ca="1">IF(ISNA(VLOOKUP(J$7,INDIRECT(VLOOKUP($A12,TítulosNegociaçãoTD!$A$2:$D$40,4,FALSE)),5,FALSE)),"",VLOOKUP(J$7,INDIRECT(VLOOKUP($A12,TítulosNegociaçãoTD!$A$2:$D$40,4,FALSE)),5,FALSE))</f>
        <v/>
      </c>
      <c r="K12" s="85" t="str">
        <f ca="1">IF(ISNA(VLOOKUP(K$7,INDIRECT(VLOOKUP($A12,TítulosNegociaçãoTD!$A$2:$D$40,4,FALSE)),5,FALSE)),"",VLOOKUP(K$7,INDIRECT(VLOOKUP($A12,TítulosNegociaçãoTD!$A$2:$D$40,4,FALSE)),5,FALSE))</f>
        <v/>
      </c>
      <c r="L12" s="85" t="str">
        <f ca="1">IF(ISNA(VLOOKUP(L$7,INDIRECT(VLOOKUP($A12,TítulosNegociaçãoTD!$A$2:$D$40,4,FALSE)),5,FALSE)),"",VLOOKUP(L$7,INDIRECT(VLOOKUP($A12,TítulosNegociaçãoTD!$A$2:$D$40,4,FALSE)),5,FALSE))</f>
        <v/>
      </c>
      <c r="M12" s="85" t="str">
        <f ca="1">IF(ISNA(VLOOKUP(M$7,INDIRECT(VLOOKUP($A12,TítulosNegociaçãoTD!$A$2:$D$40,4,FALSE)),5,FALSE)),"",VLOOKUP(M$7,INDIRECT(VLOOKUP($A12,TítulosNegociaçãoTD!$A$2:$D$40,4,FALSE)),5,FALSE))</f>
        <v/>
      </c>
      <c r="N12" s="85" t="str">
        <f ca="1">IF(ISNA(VLOOKUP(N$7,INDIRECT(VLOOKUP($A12,TítulosNegociaçãoTD!$A$2:$D$40,4,FALSE)),5,FALSE)),"",VLOOKUP(N$7,INDIRECT(VLOOKUP($A12,TítulosNegociaçãoTD!$A$2:$D$40,4,FALSE)),5,FALSE))</f>
        <v/>
      </c>
      <c r="P12" s="15" t="s">
        <v>2455</v>
      </c>
      <c r="Q12" s="668">
        <v>3</v>
      </c>
      <c r="R12" s="668">
        <f t="shared" ca="1" si="3"/>
        <v>-4</v>
      </c>
      <c r="S12" s="15">
        <f t="shared" ca="1" si="4"/>
        <v>42825</v>
      </c>
    </row>
    <row r="13" spans="1:29" ht="15" customHeight="1">
      <c r="A13" s="417" t="str">
        <f>Carteira!$A13</f>
        <v>Tesouro IPCA+ 2024 (NTNB Princ)</v>
      </c>
      <c r="B13" s="85">
        <f ca="1">IF(ISNA(VLOOKUP(B$7,INDIRECT(VLOOKUP($A13,TítulosNegociaçãoTD!$A$2:$D$40,4,FALSE)),5,FALSE)),"",VLOOKUP(B$7,INDIRECT(VLOOKUP($A13,TítulosNegociaçãoTD!$A$2:$D$40,4,FALSE)),5,FALSE))</f>
        <v>1887.96</v>
      </c>
      <c r="C13" s="85">
        <f ca="1">IF(ISNA(VLOOKUP(C$7,INDIRECT(VLOOKUP($A13,TítulosNegociaçãoTD!$A$2:$D$40,4,FALSE)),5,FALSE)),"",VLOOKUP(C$7,INDIRECT(VLOOKUP($A13,TítulosNegociaçãoTD!$A$2:$D$40,4,FALSE)),5,FALSE))</f>
        <v>1949.02</v>
      </c>
      <c r="D13" s="85">
        <f ca="1">IF(ISNA(VLOOKUP(D$7,INDIRECT(VLOOKUP($A13,TítulosNegociaçãoTD!$A$2:$D$40,4,FALSE)),5,FALSE)),"",VLOOKUP(D$7,INDIRECT(VLOOKUP($A13,TítulosNegociaçãoTD!$A$2:$D$40,4,FALSE)),5,FALSE))</f>
        <v>2016.49</v>
      </c>
      <c r="E13" s="85">
        <f ca="1">IF(ISNA(VLOOKUP(E$7,INDIRECT(VLOOKUP($A13,TítulosNegociaçãoTD!$A$2:$D$40,4,FALSE)),5,FALSE)),"",VLOOKUP(E$7,INDIRECT(VLOOKUP($A13,TítulosNegociaçãoTD!$A$2:$D$40,4,FALSE)),5,FALSE))</f>
        <v>2035.61</v>
      </c>
      <c r="F13" s="85">
        <f ca="1">IF(ISNA(VLOOKUP(F$7,INDIRECT(VLOOKUP($A13,TítulosNegociaçãoTD!$A$2:$D$40,4,FALSE)),5,FALSE)),"",VLOOKUP(F$7,INDIRECT(VLOOKUP($A13,TítulosNegociaçãoTD!$A$2:$D$40,4,FALSE)),5,FALSE))</f>
        <v>2037.3</v>
      </c>
      <c r="G13" s="85">
        <f ca="1">IF(ISNA(VLOOKUP(G$7,INDIRECT(VLOOKUP($A13,TítulosNegociaçãoTD!$A$2:$D$40,4,FALSE)),5,FALSE)),"",VLOOKUP(G$7,INDIRECT(VLOOKUP($A13,TítulosNegociaçãoTD!$A$2:$D$40,4,FALSE)),5,FALSE))</f>
        <v>2025.38</v>
      </c>
      <c r="H13" s="85">
        <f ca="1">IF(ISNA(VLOOKUP(H$7,INDIRECT(VLOOKUP($A13,TítulosNegociaçãoTD!$A$2:$D$40,4,FALSE)),5,FALSE)),"",VLOOKUP(H$7,INDIRECT(VLOOKUP($A13,TítulosNegociaçãoTD!$A$2:$D$40,4,FALSE)),5,FALSE))</f>
        <v>2029.42</v>
      </c>
      <c r="I13" s="85">
        <f ca="1">IF(ISNA(VLOOKUP(I$7,INDIRECT(VLOOKUP($A13,TítulosNegociaçãoTD!$A$2:$D$40,4,FALSE)),5,FALSE)),"",VLOOKUP(I$7,INDIRECT(VLOOKUP($A13,TítulosNegociaçãoTD!$A$2:$D$40,4,FALSE)),5,FALSE))</f>
        <v>2110.3200000000002</v>
      </c>
      <c r="J13" s="85" t="str">
        <f ca="1">IF(ISNA(VLOOKUP(J$7,INDIRECT(VLOOKUP($A13,TítulosNegociaçãoTD!$A$2:$D$40,4,FALSE)),5,FALSE)),"",VLOOKUP(J$7,INDIRECT(VLOOKUP($A13,TítulosNegociaçãoTD!$A$2:$D$40,4,FALSE)),5,FALSE))</f>
        <v/>
      </c>
      <c r="K13" s="85" t="str">
        <f ca="1">IF(ISNA(VLOOKUP(K$7,INDIRECT(VLOOKUP($A13,TítulosNegociaçãoTD!$A$2:$D$40,4,FALSE)),5,FALSE)),"",VLOOKUP(K$7,INDIRECT(VLOOKUP($A13,TítulosNegociaçãoTD!$A$2:$D$40,4,FALSE)),5,FALSE))</f>
        <v/>
      </c>
      <c r="L13" s="85" t="str">
        <f ca="1">IF(ISNA(VLOOKUP(L$7,INDIRECT(VLOOKUP($A13,TítulosNegociaçãoTD!$A$2:$D$40,4,FALSE)),5,FALSE)),"",VLOOKUP(L$7,INDIRECT(VLOOKUP($A13,TítulosNegociaçãoTD!$A$2:$D$40,4,FALSE)),5,FALSE))</f>
        <v/>
      </c>
      <c r="M13" s="85" t="str">
        <f ca="1">IF(ISNA(VLOOKUP(M$7,INDIRECT(VLOOKUP($A13,TítulosNegociaçãoTD!$A$2:$D$40,4,FALSE)),5,FALSE)),"",VLOOKUP(M$7,INDIRECT(VLOOKUP($A13,TítulosNegociaçãoTD!$A$2:$D$40,4,FALSE)),5,FALSE))</f>
        <v/>
      </c>
      <c r="N13" s="85" t="str">
        <f ca="1">IF(ISNA(VLOOKUP(N$7,INDIRECT(VLOOKUP($A13,TítulosNegociaçãoTD!$A$2:$D$40,4,FALSE)),5,FALSE)),"",VLOOKUP(N$7,INDIRECT(VLOOKUP($A13,TítulosNegociaçãoTD!$A$2:$D$40,4,FALSE)),5,FALSE))</f>
        <v/>
      </c>
      <c r="P13" s="15" t="s">
        <v>2456</v>
      </c>
      <c r="Q13" s="669">
        <v>4</v>
      </c>
      <c r="R13" s="668">
        <f ca="1">Q13-$Q$8</f>
        <v>-3</v>
      </c>
      <c r="S13" s="15">
        <f ca="1">EOMONTH(TODAY(),R13)</f>
        <v>42855</v>
      </c>
    </row>
    <row r="14" spans="1:29" ht="15" customHeight="1">
      <c r="A14" s="417" t="str">
        <f>Carteira!$A14</f>
        <v>Tesouro IPCA+ 2035 (NTNB Princ)</v>
      </c>
      <c r="B14" s="85">
        <f ca="1">IF(ISNA(VLOOKUP(B$7,INDIRECT(VLOOKUP($A14,TítulosNegociaçãoTD!$A$2:$D$40,4,FALSE)),5,FALSE)),"",VLOOKUP(B$7,INDIRECT(VLOOKUP($A14,TítulosNegociaçãoTD!$A$2:$D$40,4,FALSE)),5,FALSE))</f>
        <v>1025.3800000000001</v>
      </c>
      <c r="C14" s="85">
        <f ca="1">IF(ISNA(VLOOKUP(C$7,INDIRECT(VLOOKUP($A14,TítulosNegociaçãoTD!$A$2:$D$40,4,FALSE)),5,FALSE)),"",VLOOKUP(C$7,INDIRECT(VLOOKUP($A14,TítulosNegociaçãoTD!$A$2:$D$40,4,FALSE)),5,FALSE))</f>
        <v>1086.56</v>
      </c>
      <c r="D14" s="85">
        <f ca="1">IF(ISNA(VLOOKUP(D$7,INDIRECT(VLOOKUP($A14,TítulosNegociaçãoTD!$A$2:$D$40,4,FALSE)),5,FALSE)),"",VLOOKUP(D$7,INDIRECT(VLOOKUP($A14,TítulosNegociaçãoTD!$A$2:$D$40,4,FALSE)),5,FALSE))</f>
        <v>1178.47</v>
      </c>
      <c r="E14" s="85">
        <f ca="1">IF(ISNA(VLOOKUP(E$7,INDIRECT(VLOOKUP($A14,TítulosNegociaçãoTD!$A$2:$D$40,4,FALSE)),5,FALSE)),"",VLOOKUP(E$7,INDIRECT(VLOOKUP($A14,TítulosNegociaçãoTD!$A$2:$D$40,4,FALSE)),5,FALSE))</f>
        <v>1174.8699999999999</v>
      </c>
      <c r="F14" s="85">
        <f ca="1">IF(ISNA(VLOOKUP(F$7,INDIRECT(VLOOKUP($A14,TítulosNegociaçãoTD!$A$2:$D$40,4,FALSE)),5,FALSE)),"",VLOOKUP(F$7,INDIRECT(VLOOKUP($A14,TítulosNegociaçãoTD!$A$2:$D$40,4,FALSE)),5,FALSE))</f>
        <v>1138</v>
      </c>
      <c r="G14" s="85">
        <f ca="1">IF(ISNA(VLOOKUP(G$7,INDIRECT(VLOOKUP($A14,TítulosNegociaçãoTD!$A$2:$D$40,4,FALSE)),5,FALSE)),"",VLOOKUP(G$7,INDIRECT(VLOOKUP($A14,TítulosNegociaçãoTD!$A$2:$D$40,4,FALSE)),5,FALSE))</f>
        <v>1131.48</v>
      </c>
      <c r="H14" s="85">
        <f ca="1">IF(ISNA(VLOOKUP(H$7,INDIRECT(VLOOKUP($A14,TítulosNegociaçãoTD!$A$2:$D$40,4,FALSE)),5,FALSE)),"",VLOOKUP(H$7,INDIRECT(VLOOKUP($A14,TítulosNegociaçãoTD!$A$2:$D$40,4,FALSE)),5,FALSE))</f>
        <v>1120.79</v>
      </c>
      <c r="I14" s="85">
        <f ca="1">IF(ISNA(VLOOKUP(I$7,INDIRECT(VLOOKUP($A14,TítulosNegociaçãoTD!$A$2:$D$40,4,FALSE)),5,FALSE)),"",VLOOKUP(I$7,INDIRECT(VLOOKUP($A14,TítulosNegociaçãoTD!$A$2:$D$40,4,FALSE)),5,FALSE))</f>
        <v>1173.3599999999999</v>
      </c>
      <c r="J14" s="85" t="str">
        <f ca="1">IF(ISNA(VLOOKUP(J$7,INDIRECT(VLOOKUP($A14,TítulosNegociaçãoTD!$A$2:$D$40,4,FALSE)),5,FALSE)),"",VLOOKUP(J$7,INDIRECT(VLOOKUP($A14,TítulosNegociaçãoTD!$A$2:$D$40,4,FALSE)),5,FALSE))</f>
        <v/>
      </c>
      <c r="K14" s="85" t="str">
        <f ca="1">IF(ISNA(VLOOKUP(K$7,INDIRECT(VLOOKUP($A14,TítulosNegociaçãoTD!$A$2:$D$40,4,FALSE)),5,FALSE)),"",VLOOKUP(K$7,INDIRECT(VLOOKUP($A14,TítulosNegociaçãoTD!$A$2:$D$40,4,FALSE)),5,FALSE))</f>
        <v/>
      </c>
      <c r="L14" s="85" t="str">
        <f ca="1">IF(ISNA(VLOOKUP(L$7,INDIRECT(VLOOKUP($A14,TítulosNegociaçãoTD!$A$2:$D$40,4,FALSE)),5,FALSE)),"",VLOOKUP(L$7,INDIRECT(VLOOKUP($A14,TítulosNegociaçãoTD!$A$2:$D$40,4,FALSE)),5,FALSE))</f>
        <v/>
      </c>
      <c r="M14" s="85" t="str">
        <f ca="1">IF(ISNA(VLOOKUP(M$7,INDIRECT(VLOOKUP($A14,TítulosNegociaçãoTD!$A$2:$D$40,4,FALSE)),5,FALSE)),"",VLOOKUP(M$7,INDIRECT(VLOOKUP($A14,TítulosNegociaçãoTD!$A$2:$D$40,4,FALSE)),5,FALSE))</f>
        <v/>
      </c>
      <c r="N14" s="85" t="str">
        <f ca="1">IF(ISNA(VLOOKUP(N$7,INDIRECT(VLOOKUP($A14,TítulosNegociaçãoTD!$A$2:$D$40,4,FALSE)),5,FALSE)),"",VLOOKUP(N$7,INDIRECT(VLOOKUP($A14,TítulosNegociaçãoTD!$A$2:$D$40,4,FALSE)),5,FALSE))</f>
        <v/>
      </c>
      <c r="P14" s="15" t="s">
        <v>2457</v>
      </c>
      <c r="Q14" s="668">
        <v>5</v>
      </c>
      <c r="R14" s="668">
        <f t="shared" ca="1" si="3"/>
        <v>-2</v>
      </c>
      <c r="S14" s="15">
        <f t="shared" ca="1" si="4"/>
        <v>42886</v>
      </c>
    </row>
    <row r="15" spans="1:29" ht="15" customHeight="1">
      <c r="A15" s="417" t="str">
        <f>Carteira!$A15</f>
        <v>Tesouro IPCA+ 2045 (NTNB Princ)</v>
      </c>
      <c r="B15" s="85">
        <v>0</v>
      </c>
      <c r="C15" s="85">
        <v>0</v>
      </c>
      <c r="D15" s="85">
        <f ca="1">IF(ISNA(VLOOKUP(D$7,INDIRECT(VLOOKUP($A15,TítulosNegociaçãoTD!$A$2:$D$40,4,FALSE)),5,FALSE)),"",VLOOKUP(D$7,INDIRECT(VLOOKUP($A15,TítulosNegociaçãoTD!$A$2:$D$40,4,FALSE)),5,FALSE))</f>
        <v>708.15</v>
      </c>
      <c r="E15" s="85">
        <f ca="1">IF(ISNA(VLOOKUP(E$7,INDIRECT(VLOOKUP($A15,TítulosNegociaçãoTD!$A$2:$D$40,4,FALSE)),5,FALSE)),"",VLOOKUP(E$7,INDIRECT(VLOOKUP($A15,TítulosNegociaçãoTD!$A$2:$D$40,4,FALSE)),5,FALSE))</f>
        <v>701.98</v>
      </c>
      <c r="F15" s="85">
        <f ca="1">IF(ISNA(VLOOKUP(F$7,INDIRECT(VLOOKUP($A15,TítulosNegociaçãoTD!$A$2:$D$40,4,FALSE)),5,FALSE)),"",VLOOKUP(F$7,INDIRECT(VLOOKUP($A15,TítulosNegociaçãoTD!$A$2:$D$40,4,FALSE)),5,FALSE))</f>
        <v>665.95</v>
      </c>
      <c r="G15" s="85">
        <f ca="1">IF(ISNA(VLOOKUP(G$7,INDIRECT(VLOOKUP($A15,TítulosNegociaçãoTD!$A$2:$D$40,4,FALSE)),5,FALSE)),"",VLOOKUP(G$7,INDIRECT(VLOOKUP($A15,TítulosNegociaçãoTD!$A$2:$D$40,4,FALSE)),5,FALSE))</f>
        <v>657.15</v>
      </c>
      <c r="H15" s="85">
        <f ca="1">IF(ISNA(VLOOKUP(H$7,INDIRECT(VLOOKUP($A15,TítulosNegociaçãoTD!$A$2:$D$40,4,FALSE)),5,FALSE)),"",VLOOKUP(H$7,INDIRECT(VLOOKUP($A15,TítulosNegociaçãoTD!$A$2:$D$40,4,FALSE)),5,FALSE))</f>
        <v>646.04</v>
      </c>
      <c r="I15" s="85">
        <f ca="1">IF(ISNA(VLOOKUP(I$7,INDIRECT(VLOOKUP($A15,TítulosNegociaçãoTD!$A$2:$D$40,4,FALSE)),5,FALSE)),"",VLOOKUP(I$7,INDIRECT(VLOOKUP($A15,TítulosNegociaçãoTD!$A$2:$D$40,4,FALSE)),5,FALSE))</f>
        <v>692.51</v>
      </c>
      <c r="J15" s="85" t="str">
        <f ca="1">IF(ISNA(VLOOKUP(J$7,INDIRECT(VLOOKUP($A15,TítulosNegociaçãoTD!$A$2:$D$40,4,FALSE)),5,FALSE)),"",VLOOKUP(J$7,INDIRECT(VLOOKUP($A15,TítulosNegociaçãoTD!$A$2:$D$40,4,FALSE)),5,FALSE))</f>
        <v/>
      </c>
      <c r="K15" s="85" t="str">
        <f ca="1">IF(ISNA(VLOOKUP(K$7,INDIRECT(VLOOKUP($A15,TítulosNegociaçãoTD!$A$2:$D$40,4,FALSE)),5,FALSE)),"",VLOOKUP(K$7,INDIRECT(VLOOKUP($A15,TítulosNegociaçãoTD!$A$2:$D$40,4,FALSE)),5,FALSE))</f>
        <v/>
      </c>
      <c r="L15" s="85" t="str">
        <f ca="1">IF(ISNA(VLOOKUP(L$7,INDIRECT(VLOOKUP($A15,TítulosNegociaçãoTD!$A$2:$D$40,4,FALSE)),5,FALSE)),"",VLOOKUP(L$7,INDIRECT(VLOOKUP($A15,TítulosNegociaçãoTD!$A$2:$D$40,4,FALSE)),5,FALSE))</f>
        <v/>
      </c>
      <c r="M15" s="85" t="str">
        <f ca="1">IF(ISNA(VLOOKUP(M$7,INDIRECT(VLOOKUP($A15,TítulosNegociaçãoTD!$A$2:$D$40,4,FALSE)),5,FALSE)),"",VLOOKUP(M$7,INDIRECT(VLOOKUP($A15,TítulosNegociaçãoTD!$A$2:$D$40,4,FALSE)),5,FALSE))</f>
        <v/>
      </c>
      <c r="N15" s="85" t="str">
        <f ca="1">IF(ISNA(VLOOKUP(N$7,INDIRECT(VLOOKUP($A15,TítulosNegociaçãoTD!$A$2:$D$40,4,FALSE)),5,FALSE)),"",VLOOKUP(N$7,INDIRECT(VLOOKUP($A15,TítulosNegociaçãoTD!$A$2:$D$40,4,FALSE)),5,FALSE))</f>
        <v/>
      </c>
      <c r="P15" s="15" t="s">
        <v>2458</v>
      </c>
      <c r="Q15" s="669">
        <v>6</v>
      </c>
      <c r="R15" s="668">
        <f t="shared" ca="1" si="3"/>
        <v>-1</v>
      </c>
      <c r="S15" s="15">
        <f t="shared" ca="1" si="4"/>
        <v>42916</v>
      </c>
    </row>
    <row r="16" spans="1:29" ht="15" customHeight="1">
      <c r="A16" s="417" t="str">
        <f>Carteira!$A16</f>
        <v/>
      </c>
      <c r="B16" s="85" t="str">
        <f ca="1">IF(ISNA(VLOOKUP(B$7,INDIRECT(VLOOKUP($A16,TítulosNegociaçãoTD!$A$2:$D$40,4,FALSE)),5,FALSE)),"",VLOOKUP(B$7,INDIRECT(VLOOKUP($A16,TítulosNegociaçãoTD!$A$2:$D$40,4,FALSE)),5,FALSE))</f>
        <v/>
      </c>
      <c r="C16" s="85" t="str">
        <f ca="1">IF(ISNA(VLOOKUP(C$7,INDIRECT(VLOOKUP($A16,TítulosNegociaçãoTD!$A$2:$D$40,4,FALSE)),5,FALSE)),"",VLOOKUP(C$7,INDIRECT(VLOOKUP($A16,TítulosNegociaçãoTD!$A$2:$D$40,4,FALSE)),5,FALSE))</f>
        <v/>
      </c>
      <c r="D16" s="85" t="str">
        <f ca="1">IF(ISNA(VLOOKUP(D$7,INDIRECT(VLOOKUP($A16,TítulosNegociaçãoTD!$A$2:$D$40,4,FALSE)),5,FALSE)),"",VLOOKUP(D$7,INDIRECT(VLOOKUP($A16,TítulosNegociaçãoTD!$A$2:$D$40,4,FALSE)),5,FALSE))</f>
        <v/>
      </c>
      <c r="E16" s="85" t="str">
        <f ca="1">IF(ISNA(VLOOKUP(E$7,INDIRECT(VLOOKUP($A16,TítulosNegociaçãoTD!$A$2:$D$40,4,FALSE)),5,FALSE)),"",VLOOKUP(E$7,INDIRECT(VLOOKUP($A16,TítulosNegociaçãoTD!$A$2:$D$40,4,FALSE)),5,FALSE))</f>
        <v/>
      </c>
      <c r="F16" s="85" t="str">
        <f ca="1">IF(ISNA(VLOOKUP(F$7,INDIRECT(VLOOKUP($A16,TítulosNegociaçãoTD!$A$2:$D$40,4,FALSE)),5,FALSE)),"",VLOOKUP(F$7,INDIRECT(VLOOKUP($A16,TítulosNegociaçãoTD!$A$2:$D$40,4,FALSE)),5,FALSE))</f>
        <v/>
      </c>
      <c r="G16" s="85" t="str">
        <f ca="1">IF(ISNA(VLOOKUP(G$7,INDIRECT(VLOOKUP($A16,TítulosNegociaçãoTD!$A$2:$D$40,4,FALSE)),5,FALSE)),"",VLOOKUP(G$7,INDIRECT(VLOOKUP($A16,TítulosNegociaçãoTD!$A$2:$D$40,4,FALSE)),5,FALSE))</f>
        <v/>
      </c>
      <c r="H16" s="85" t="str">
        <f ca="1">IF(ISNA(VLOOKUP(H$7,INDIRECT(VLOOKUP($A16,TítulosNegociaçãoTD!$A$2:$D$40,4,FALSE)),5,FALSE)),"",VLOOKUP(H$7,INDIRECT(VLOOKUP($A16,TítulosNegociaçãoTD!$A$2:$D$40,4,FALSE)),5,FALSE))</f>
        <v/>
      </c>
      <c r="I16" s="85" t="str">
        <f ca="1">IF(ISNA(VLOOKUP(I$7,INDIRECT(VLOOKUP($A16,TítulosNegociaçãoTD!$A$2:$D$40,4,FALSE)),5,FALSE)),"",VLOOKUP(I$7,INDIRECT(VLOOKUP($A16,TítulosNegociaçãoTD!$A$2:$D$40,4,FALSE)),5,FALSE))</f>
        <v/>
      </c>
      <c r="J16" s="85" t="str">
        <f ca="1">IF(ISNA(VLOOKUP(J$7,INDIRECT(VLOOKUP($A16,TítulosNegociaçãoTD!$A$2:$D$40,4,FALSE)),5,FALSE)),"",VLOOKUP(J$7,INDIRECT(VLOOKUP($A16,TítulosNegociaçãoTD!$A$2:$D$40,4,FALSE)),5,FALSE))</f>
        <v/>
      </c>
      <c r="K16" s="85" t="str">
        <f ca="1">IF(ISNA(VLOOKUP(K$7,INDIRECT(VLOOKUP($A16,TítulosNegociaçãoTD!$A$2:$D$40,4,FALSE)),5,FALSE)),"",VLOOKUP(K$7,INDIRECT(VLOOKUP($A16,TítulosNegociaçãoTD!$A$2:$D$40,4,FALSE)),5,FALSE))</f>
        <v/>
      </c>
      <c r="L16" s="85" t="str">
        <f ca="1">IF(ISNA(VLOOKUP(L$7,INDIRECT(VLOOKUP($A16,TítulosNegociaçãoTD!$A$2:$D$40,4,FALSE)),5,FALSE)),"",VLOOKUP(L$7,INDIRECT(VLOOKUP($A16,TítulosNegociaçãoTD!$A$2:$D$40,4,FALSE)),5,FALSE))</f>
        <v/>
      </c>
      <c r="M16" s="85" t="str">
        <f ca="1">IF(ISNA(VLOOKUP(M$7,INDIRECT(VLOOKUP($A16,TítulosNegociaçãoTD!$A$2:$D$40,4,FALSE)),5,FALSE)),"",VLOOKUP(M$7,INDIRECT(VLOOKUP($A16,TítulosNegociaçãoTD!$A$2:$D$40,4,FALSE)),5,FALSE))</f>
        <v/>
      </c>
      <c r="N16" s="85" t="str">
        <f ca="1">IF(ISNA(VLOOKUP(N$7,INDIRECT(VLOOKUP($A16,TítulosNegociaçãoTD!$A$2:$D$40,4,FALSE)),5,FALSE)),"",VLOOKUP(N$7,INDIRECT(VLOOKUP($A16,TítulosNegociaçãoTD!$A$2:$D$40,4,FALSE)),5,FALSE))</f>
        <v/>
      </c>
      <c r="P16" s="15" t="s">
        <v>2459</v>
      </c>
      <c r="Q16" s="668">
        <v>7</v>
      </c>
      <c r="R16" s="668">
        <f t="shared" ca="1" si="3"/>
        <v>0</v>
      </c>
      <c r="S16" s="15">
        <f t="shared" ca="1" si="4"/>
        <v>42947</v>
      </c>
    </row>
    <row r="17" spans="1:19" ht="15" customHeight="1">
      <c r="A17" s="417" t="str">
        <f>Carteira!$A17</f>
        <v/>
      </c>
      <c r="B17" s="85" t="str">
        <f ca="1">IF(ISNA(VLOOKUP(B$7,INDIRECT(VLOOKUP($A17,TítulosNegociaçãoTD!$A$2:$D$40,4,FALSE)),5,FALSE)),"",VLOOKUP(B$7,INDIRECT(VLOOKUP($A17,TítulosNegociaçãoTD!$A$2:$D$40,4,FALSE)),5,FALSE))</f>
        <v/>
      </c>
      <c r="C17" s="85" t="str">
        <f ca="1">IF(ISNA(VLOOKUP(C$7,INDIRECT(VLOOKUP($A17,TítulosNegociaçãoTD!$A$2:$D$40,4,FALSE)),5,FALSE)),"",VLOOKUP(C$7,INDIRECT(VLOOKUP($A17,TítulosNegociaçãoTD!$A$2:$D$40,4,FALSE)),5,FALSE))</f>
        <v/>
      </c>
      <c r="D17" s="85" t="str">
        <f ca="1">IF(ISNA(VLOOKUP(D$7,INDIRECT(VLOOKUP($A17,TítulosNegociaçãoTD!$A$2:$D$40,4,FALSE)),5,FALSE)),"",VLOOKUP(D$7,INDIRECT(VLOOKUP($A17,TítulosNegociaçãoTD!$A$2:$D$40,4,FALSE)),5,FALSE))</f>
        <v/>
      </c>
      <c r="E17" s="85" t="str">
        <f ca="1">IF(ISNA(VLOOKUP(E$7,INDIRECT(VLOOKUP($A17,TítulosNegociaçãoTD!$A$2:$D$40,4,FALSE)),5,FALSE)),"",VLOOKUP(E$7,INDIRECT(VLOOKUP($A17,TítulosNegociaçãoTD!$A$2:$D$40,4,FALSE)),5,FALSE))</f>
        <v/>
      </c>
      <c r="F17" s="85" t="str">
        <f ca="1">IF(ISNA(VLOOKUP(F$7,INDIRECT(VLOOKUP($A17,TítulosNegociaçãoTD!$A$2:$D$40,4,FALSE)),5,FALSE)),"",VLOOKUP(F$7,INDIRECT(VLOOKUP($A17,TítulosNegociaçãoTD!$A$2:$D$40,4,FALSE)),5,FALSE))</f>
        <v/>
      </c>
      <c r="G17" s="85" t="str">
        <f ca="1">IF(ISNA(VLOOKUP(G$7,INDIRECT(VLOOKUP($A17,TítulosNegociaçãoTD!$A$2:$D$40,4,FALSE)),5,FALSE)),"",VLOOKUP(G$7,INDIRECT(VLOOKUP($A17,TítulosNegociaçãoTD!$A$2:$D$40,4,FALSE)),5,FALSE))</f>
        <v/>
      </c>
      <c r="H17" s="85" t="str">
        <f ca="1">IF(ISNA(VLOOKUP(H$7,INDIRECT(VLOOKUP($A17,TítulosNegociaçãoTD!$A$2:$D$40,4,FALSE)),5,FALSE)),"",VLOOKUP(H$7,INDIRECT(VLOOKUP($A17,TítulosNegociaçãoTD!$A$2:$D$40,4,FALSE)),5,FALSE))</f>
        <v/>
      </c>
      <c r="I17" s="85" t="str">
        <f ca="1">IF(ISNA(VLOOKUP(I$7,INDIRECT(VLOOKUP($A17,TítulosNegociaçãoTD!$A$2:$D$40,4,FALSE)),5,FALSE)),"",VLOOKUP(I$7,INDIRECT(VLOOKUP($A17,TítulosNegociaçãoTD!$A$2:$D$40,4,FALSE)),5,FALSE))</f>
        <v/>
      </c>
      <c r="J17" s="85" t="str">
        <f ca="1">IF(ISNA(VLOOKUP(J$7,INDIRECT(VLOOKUP($A17,TítulosNegociaçãoTD!$A$2:$D$40,4,FALSE)),5,FALSE)),"",VLOOKUP(J$7,INDIRECT(VLOOKUP($A17,TítulosNegociaçãoTD!$A$2:$D$40,4,FALSE)),5,FALSE))</f>
        <v/>
      </c>
      <c r="K17" s="85" t="str">
        <f ca="1">IF(ISNA(VLOOKUP(K$7,INDIRECT(VLOOKUP($A17,TítulosNegociaçãoTD!$A$2:$D$40,4,FALSE)),5,FALSE)),"",VLOOKUP(K$7,INDIRECT(VLOOKUP($A17,TítulosNegociaçãoTD!$A$2:$D$40,4,FALSE)),5,FALSE))</f>
        <v/>
      </c>
      <c r="L17" s="85" t="str">
        <f ca="1">IF(ISNA(VLOOKUP(L$7,INDIRECT(VLOOKUP($A17,TítulosNegociaçãoTD!$A$2:$D$40,4,FALSE)),5,FALSE)),"",VLOOKUP(L$7,INDIRECT(VLOOKUP($A17,TítulosNegociaçãoTD!$A$2:$D$40,4,FALSE)),5,FALSE))</f>
        <v/>
      </c>
      <c r="M17" s="85" t="str">
        <f ca="1">IF(ISNA(VLOOKUP(M$7,INDIRECT(VLOOKUP($A17,TítulosNegociaçãoTD!$A$2:$D$40,4,FALSE)),5,FALSE)),"",VLOOKUP(M$7,INDIRECT(VLOOKUP($A17,TítulosNegociaçãoTD!$A$2:$D$40,4,FALSE)),5,FALSE))</f>
        <v/>
      </c>
      <c r="N17" s="85" t="str">
        <f ca="1">IF(ISNA(VLOOKUP(N$7,INDIRECT(VLOOKUP($A17,TítulosNegociaçãoTD!$A$2:$D$40,4,FALSE)),5,FALSE)),"",VLOOKUP(N$7,INDIRECT(VLOOKUP($A17,TítulosNegociaçãoTD!$A$2:$D$40,4,FALSE)),5,FALSE))</f>
        <v/>
      </c>
      <c r="P17" s="15" t="s">
        <v>2460</v>
      </c>
      <c r="Q17" s="669">
        <v>8</v>
      </c>
      <c r="R17" s="668">
        <f t="shared" ca="1" si="3"/>
        <v>1</v>
      </c>
      <c r="S17" s="15">
        <f t="shared" ca="1" si="4"/>
        <v>42978</v>
      </c>
    </row>
    <row r="18" spans="1:19" ht="15" customHeight="1">
      <c r="A18" s="417" t="str">
        <f>Carteira!$A18</f>
        <v/>
      </c>
      <c r="B18" s="85" t="str">
        <f ca="1">IF(ISNA(VLOOKUP(B$7,INDIRECT(VLOOKUP($A18,TítulosNegociaçãoTD!$A$2:$D$40,4,FALSE)),5,FALSE)),"",VLOOKUP(B$7,INDIRECT(VLOOKUP($A18,TítulosNegociaçãoTD!$A$2:$D$40,4,FALSE)),5,FALSE))</f>
        <v/>
      </c>
      <c r="C18" s="85" t="str">
        <f ca="1">IF(ISNA(VLOOKUP(C$7,INDIRECT(VLOOKUP($A18,TítulosNegociaçãoTD!$A$2:$D$40,4,FALSE)),5,FALSE)),"",VLOOKUP(C$7,INDIRECT(VLOOKUP($A18,TítulosNegociaçãoTD!$A$2:$D$40,4,FALSE)),5,FALSE))</f>
        <v/>
      </c>
      <c r="D18" s="85" t="str">
        <f ca="1">IF(ISNA(VLOOKUP(D$7,INDIRECT(VLOOKUP($A18,TítulosNegociaçãoTD!$A$2:$D$40,4,FALSE)),5,FALSE)),"",VLOOKUP(D$7,INDIRECT(VLOOKUP($A18,TítulosNegociaçãoTD!$A$2:$D$40,4,FALSE)),5,FALSE))</f>
        <v/>
      </c>
      <c r="E18" s="85" t="str">
        <f ca="1">IF(ISNA(VLOOKUP(E$7,INDIRECT(VLOOKUP($A18,TítulosNegociaçãoTD!$A$2:$D$40,4,FALSE)),5,FALSE)),"",VLOOKUP(E$7,INDIRECT(VLOOKUP($A18,TítulosNegociaçãoTD!$A$2:$D$40,4,FALSE)),5,FALSE))</f>
        <v/>
      </c>
      <c r="F18" s="85" t="str">
        <f ca="1">IF(ISNA(VLOOKUP(F$7,INDIRECT(VLOOKUP($A18,TítulosNegociaçãoTD!$A$2:$D$40,4,FALSE)),5,FALSE)),"",VLOOKUP(F$7,INDIRECT(VLOOKUP($A18,TítulosNegociaçãoTD!$A$2:$D$40,4,FALSE)),5,FALSE))</f>
        <v/>
      </c>
      <c r="G18" s="85" t="str">
        <f ca="1">IF(ISNA(VLOOKUP(G$7,INDIRECT(VLOOKUP($A18,TítulosNegociaçãoTD!$A$2:$D$40,4,FALSE)),5,FALSE)),"",VLOOKUP(G$7,INDIRECT(VLOOKUP($A18,TítulosNegociaçãoTD!$A$2:$D$40,4,FALSE)),5,FALSE))</f>
        <v/>
      </c>
      <c r="H18" s="85" t="str">
        <f ca="1">IF(ISNA(VLOOKUP(H$7,INDIRECT(VLOOKUP($A18,TítulosNegociaçãoTD!$A$2:$D$40,4,FALSE)),5,FALSE)),"",VLOOKUP(H$7,INDIRECT(VLOOKUP($A18,TítulosNegociaçãoTD!$A$2:$D$40,4,FALSE)),5,FALSE))</f>
        <v/>
      </c>
      <c r="I18" s="85" t="str">
        <f ca="1">IF(ISNA(VLOOKUP(I$7,INDIRECT(VLOOKUP($A18,TítulosNegociaçãoTD!$A$2:$D$40,4,FALSE)),5,FALSE)),"",VLOOKUP(I$7,INDIRECT(VLOOKUP($A18,TítulosNegociaçãoTD!$A$2:$D$40,4,FALSE)),5,FALSE))</f>
        <v/>
      </c>
      <c r="J18" s="85" t="str">
        <f ca="1">IF(ISNA(VLOOKUP(J$7,INDIRECT(VLOOKUP($A18,TítulosNegociaçãoTD!$A$2:$D$40,4,FALSE)),5,FALSE)),"",VLOOKUP(J$7,INDIRECT(VLOOKUP($A18,TítulosNegociaçãoTD!$A$2:$D$40,4,FALSE)),5,FALSE))</f>
        <v/>
      </c>
      <c r="K18" s="85" t="str">
        <f ca="1">IF(ISNA(VLOOKUP(K$7,INDIRECT(VLOOKUP($A18,TítulosNegociaçãoTD!$A$2:$D$40,4,FALSE)),5,FALSE)),"",VLOOKUP(K$7,INDIRECT(VLOOKUP($A18,TítulosNegociaçãoTD!$A$2:$D$40,4,FALSE)),5,FALSE))</f>
        <v/>
      </c>
      <c r="L18" s="85" t="str">
        <f ca="1">IF(ISNA(VLOOKUP(L$7,INDIRECT(VLOOKUP($A18,TítulosNegociaçãoTD!$A$2:$D$40,4,FALSE)),5,FALSE)),"",VLOOKUP(L$7,INDIRECT(VLOOKUP($A18,TítulosNegociaçãoTD!$A$2:$D$40,4,FALSE)),5,FALSE))</f>
        <v/>
      </c>
      <c r="M18" s="85" t="str">
        <f ca="1">IF(ISNA(VLOOKUP(M$7,INDIRECT(VLOOKUP($A18,TítulosNegociaçãoTD!$A$2:$D$40,4,FALSE)),5,FALSE)),"",VLOOKUP(M$7,INDIRECT(VLOOKUP($A18,TítulosNegociaçãoTD!$A$2:$D$40,4,FALSE)),5,FALSE))</f>
        <v/>
      </c>
      <c r="N18" s="85" t="str">
        <f ca="1">IF(ISNA(VLOOKUP(N$7,INDIRECT(VLOOKUP($A18,TítulosNegociaçãoTD!$A$2:$D$40,4,FALSE)),5,FALSE)),"",VLOOKUP(N$7,INDIRECT(VLOOKUP($A18,TítulosNegociaçãoTD!$A$2:$D$40,4,FALSE)),5,FALSE))</f>
        <v/>
      </c>
      <c r="P18" s="15" t="s">
        <v>2461</v>
      </c>
      <c r="Q18" s="668">
        <v>9</v>
      </c>
      <c r="R18" s="668">
        <f t="shared" ca="1" si="3"/>
        <v>2</v>
      </c>
      <c r="S18" s="15">
        <f t="shared" ca="1" si="4"/>
        <v>43008</v>
      </c>
    </row>
    <row r="19" spans="1:19" ht="15" customHeight="1">
      <c r="A19" s="417" t="str">
        <f>Carteira!$A19</f>
        <v/>
      </c>
      <c r="B19" s="85" t="str">
        <f ca="1">IF(ISNA(VLOOKUP(B$7,INDIRECT(VLOOKUP($A19,TítulosNegociaçãoTD!$A$2:$D$40,4,FALSE)),5,FALSE)),"",VLOOKUP(B$7,INDIRECT(VLOOKUP($A19,TítulosNegociaçãoTD!$A$2:$D$40,4,FALSE)),5,FALSE))</f>
        <v/>
      </c>
      <c r="C19" s="85" t="str">
        <f ca="1">IF(ISNA(VLOOKUP(C$7,INDIRECT(VLOOKUP($A19,TítulosNegociaçãoTD!$A$2:$D$40,4,FALSE)),5,FALSE)),"",VLOOKUP(C$7,INDIRECT(VLOOKUP($A19,TítulosNegociaçãoTD!$A$2:$D$40,4,FALSE)),5,FALSE))</f>
        <v/>
      </c>
      <c r="D19" s="85" t="str">
        <f ca="1">IF(ISNA(VLOOKUP(D$7,INDIRECT(VLOOKUP($A19,TítulosNegociaçãoTD!$A$2:$D$40,4,FALSE)),5,FALSE)),"",VLOOKUP(D$7,INDIRECT(VLOOKUP($A19,TítulosNegociaçãoTD!$A$2:$D$40,4,FALSE)),5,FALSE))</f>
        <v/>
      </c>
      <c r="E19" s="85" t="str">
        <f ca="1">IF(ISNA(VLOOKUP(E$7,INDIRECT(VLOOKUP($A19,TítulosNegociaçãoTD!$A$2:$D$40,4,FALSE)),5,FALSE)),"",VLOOKUP(E$7,INDIRECT(VLOOKUP($A19,TítulosNegociaçãoTD!$A$2:$D$40,4,FALSE)),5,FALSE))</f>
        <v/>
      </c>
      <c r="F19" s="85" t="str">
        <f ca="1">IF(ISNA(VLOOKUP(F$7,INDIRECT(VLOOKUP($A19,TítulosNegociaçãoTD!$A$2:$D$40,4,FALSE)),5,FALSE)),"",VLOOKUP(F$7,INDIRECT(VLOOKUP($A19,TítulosNegociaçãoTD!$A$2:$D$40,4,FALSE)),5,FALSE))</f>
        <v/>
      </c>
      <c r="G19" s="85" t="str">
        <f ca="1">IF(ISNA(VLOOKUP(G$7,INDIRECT(VLOOKUP($A19,TítulosNegociaçãoTD!$A$2:$D$40,4,FALSE)),5,FALSE)),"",VLOOKUP(G$7,INDIRECT(VLOOKUP($A19,TítulosNegociaçãoTD!$A$2:$D$40,4,FALSE)),5,FALSE))</f>
        <v/>
      </c>
      <c r="H19" s="85" t="str">
        <f ca="1">IF(ISNA(VLOOKUP(H$7,INDIRECT(VLOOKUP($A19,TítulosNegociaçãoTD!$A$2:$D$40,4,FALSE)),5,FALSE)),"",VLOOKUP(H$7,INDIRECT(VLOOKUP($A19,TítulosNegociaçãoTD!$A$2:$D$40,4,FALSE)),5,FALSE))</f>
        <v/>
      </c>
      <c r="I19" s="85" t="str">
        <f ca="1">IF(ISNA(VLOOKUP(I$7,INDIRECT(VLOOKUP($A19,TítulosNegociaçãoTD!$A$2:$D$40,4,FALSE)),5,FALSE)),"",VLOOKUP(I$7,INDIRECT(VLOOKUP($A19,TítulosNegociaçãoTD!$A$2:$D$40,4,FALSE)),5,FALSE))</f>
        <v/>
      </c>
      <c r="J19" s="85" t="str">
        <f ca="1">IF(ISNA(VLOOKUP(J$7,INDIRECT(VLOOKUP($A19,TítulosNegociaçãoTD!$A$2:$D$40,4,FALSE)),5,FALSE)),"",VLOOKUP(J$7,INDIRECT(VLOOKUP($A19,TítulosNegociaçãoTD!$A$2:$D$40,4,FALSE)),5,FALSE))</f>
        <v/>
      </c>
      <c r="K19" s="85" t="str">
        <f ca="1">IF(ISNA(VLOOKUP(K$7,INDIRECT(VLOOKUP($A19,TítulosNegociaçãoTD!$A$2:$D$40,4,FALSE)),5,FALSE)),"",VLOOKUP(K$7,INDIRECT(VLOOKUP($A19,TítulosNegociaçãoTD!$A$2:$D$40,4,FALSE)),5,FALSE))</f>
        <v/>
      </c>
      <c r="L19" s="85" t="str">
        <f ca="1">IF(ISNA(VLOOKUP(L$7,INDIRECT(VLOOKUP($A19,TítulosNegociaçãoTD!$A$2:$D$40,4,FALSE)),5,FALSE)),"",VLOOKUP(L$7,INDIRECT(VLOOKUP($A19,TítulosNegociaçãoTD!$A$2:$D$40,4,FALSE)),5,FALSE))</f>
        <v/>
      </c>
      <c r="M19" s="85" t="str">
        <f ca="1">IF(ISNA(VLOOKUP(M$7,INDIRECT(VLOOKUP($A19,TítulosNegociaçãoTD!$A$2:$D$40,4,FALSE)),5,FALSE)),"",VLOOKUP(M$7,INDIRECT(VLOOKUP($A19,TítulosNegociaçãoTD!$A$2:$D$40,4,FALSE)),5,FALSE))</f>
        <v/>
      </c>
      <c r="N19" s="85" t="str">
        <f ca="1">IF(ISNA(VLOOKUP(N$7,INDIRECT(VLOOKUP($A19,TítulosNegociaçãoTD!$A$2:$D$40,4,FALSE)),5,FALSE)),"",VLOOKUP(N$7,INDIRECT(VLOOKUP($A19,TítulosNegociaçãoTD!$A$2:$D$40,4,FALSE)),5,FALSE))</f>
        <v/>
      </c>
      <c r="P19" s="15" t="s">
        <v>2462</v>
      </c>
      <c r="Q19" s="669">
        <v>10</v>
      </c>
      <c r="R19" s="668">
        <f t="shared" ca="1" si="3"/>
        <v>3</v>
      </c>
      <c r="S19" s="15">
        <f t="shared" ca="1" si="4"/>
        <v>43039</v>
      </c>
    </row>
    <row r="20" spans="1:19" ht="15" customHeight="1">
      <c r="A20" s="417" t="str">
        <f>Carteira!$A20</f>
        <v>Tesouro IPCA+ com Juros Semestrais 2035 (NTNB)</v>
      </c>
      <c r="B20" s="85">
        <f ca="1">IF(ISNA(VLOOKUP(B$7,INDIRECT(VLOOKUP($A20,TítulosNegociaçãoTD!$A$2:$D$40,4,FALSE)),5,FALSE)),"",VLOOKUP(B$7,INDIRECT(VLOOKUP($A20,TítulosNegociaçãoTD!$A$2:$D$40,4,FALSE)),5,FALSE))</f>
        <v>2992.33</v>
      </c>
      <c r="C20" s="85">
        <f ca="1">IF(ISNA(VLOOKUP(C$7,INDIRECT(VLOOKUP($A20,TítulosNegociaçãoTD!$A$2:$D$40,4,FALSE)),5,FALSE)),"",VLOOKUP(C$7,INDIRECT(VLOOKUP($A20,TítulosNegociaçãoTD!$A$2:$D$40,4,FALSE)),5,FALSE))</f>
        <v>3113.49</v>
      </c>
      <c r="D20" s="85">
        <f ca="1">IF(ISNA(VLOOKUP(D$7,INDIRECT(VLOOKUP($A20,TítulosNegociaçãoTD!$A$2:$D$40,4,FALSE)),5,FALSE)),"",VLOOKUP(D$7,INDIRECT(VLOOKUP($A20,TítulosNegociaçãoTD!$A$2:$D$40,4,FALSE)),5,FALSE))</f>
        <v>3277.83</v>
      </c>
      <c r="E20" s="85">
        <f ca="1">IF(ISNA(VLOOKUP(E$7,INDIRECT(VLOOKUP($A20,TítulosNegociaçãoTD!$A$2:$D$40,4,FALSE)),5,FALSE)),"",VLOOKUP(E$7,INDIRECT(VLOOKUP($A20,TítulosNegociaçãoTD!$A$2:$D$40,4,FALSE)),5,FALSE))</f>
        <v>3294.61</v>
      </c>
      <c r="F20" s="85">
        <f ca="1">IF(ISNA(VLOOKUP(F$7,INDIRECT(VLOOKUP($A20,TítulosNegociaçãoTD!$A$2:$D$40,4,FALSE)),5,FALSE)),"",VLOOKUP(F$7,INDIRECT(VLOOKUP($A20,TítulosNegociaçãoTD!$A$2:$D$40,4,FALSE)),5,FALSE))</f>
        <v>3246.73</v>
      </c>
      <c r="G20" s="85">
        <f ca="1">IF(ISNA(VLOOKUP(G$7,INDIRECT(VLOOKUP($A20,TítulosNegociaçãoTD!$A$2:$D$40,4,FALSE)),5,FALSE)),"",VLOOKUP(G$7,INDIRECT(VLOOKUP($A20,TítulosNegociaçãoTD!$A$2:$D$40,4,FALSE)),5,FALSE))</f>
        <v>3142.22</v>
      </c>
      <c r="H20" s="85">
        <f ca="1">IF(ISNA(VLOOKUP(H$7,INDIRECT(VLOOKUP($A20,TítulosNegociaçãoTD!$A$2:$D$40,4,FALSE)),5,FALSE)),"",VLOOKUP(H$7,INDIRECT(VLOOKUP($A20,TítulosNegociaçãoTD!$A$2:$D$40,4,FALSE)),5,FALSE))</f>
        <v>3134.65</v>
      </c>
      <c r="I20" s="85">
        <f ca="1">IF(ISNA(VLOOKUP(I$7,INDIRECT(VLOOKUP($A20,TítulosNegociaçãoTD!$A$2:$D$40,4,FALSE)),5,FALSE)),"",VLOOKUP(I$7,INDIRECT(VLOOKUP($A20,TítulosNegociaçãoTD!$A$2:$D$40,4,FALSE)),5,FALSE))</f>
        <v>3259.51</v>
      </c>
      <c r="J20" s="85" t="str">
        <f ca="1">IF(ISNA(VLOOKUP(J$7,INDIRECT(VLOOKUP($A20,TítulosNegociaçãoTD!$A$2:$D$40,4,FALSE)),5,FALSE)),"",VLOOKUP(J$7,INDIRECT(VLOOKUP($A20,TítulosNegociaçãoTD!$A$2:$D$40,4,FALSE)),5,FALSE))</f>
        <v/>
      </c>
      <c r="K20" s="85" t="str">
        <f ca="1">IF(ISNA(VLOOKUP(K$7,INDIRECT(VLOOKUP($A20,TítulosNegociaçãoTD!$A$2:$D$40,4,FALSE)),5,FALSE)),"",VLOOKUP(K$7,INDIRECT(VLOOKUP($A20,TítulosNegociaçãoTD!$A$2:$D$40,4,FALSE)),5,FALSE))</f>
        <v/>
      </c>
      <c r="L20" s="85" t="str">
        <f ca="1">IF(ISNA(VLOOKUP(L$7,INDIRECT(VLOOKUP($A20,TítulosNegociaçãoTD!$A$2:$D$40,4,FALSE)),5,FALSE)),"",VLOOKUP(L$7,INDIRECT(VLOOKUP($A20,TítulosNegociaçãoTD!$A$2:$D$40,4,FALSE)),5,FALSE))</f>
        <v/>
      </c>
      <c r="M20" s="85" t="str">
        <f ca="1">IF(ISNA(VLOOKUP(M$7,INDIRECT(VLOOKUP($A20,TítulosNegociaçãoTD!$A$2:$D$40,4,FALSE)),5,FALSE)),"",VLOOKUP(M$7,INDIRECT(VLOOKUP($A20,TítulosNegociaçãoTD!$A$2:$D$40,4,FALSE)),5,FALSE))</f>
        <v/>
      </c>
      <c r="N20" s="85" t="str">
        <f ca="1">IF(ISNA(VLOOKUP(N$7,INDIRECT(VLOOKUP($A20,TítulosNegociaçãoTD!$A$2:$D$40,4,FALSE)),5,FALSE)),"",VLOOKUP(N$7,INDIRECT(VLOOKUP($A20,TítulosNegociaçãoTD!$A$2:$D$40,4,FALSE)),5,FALSE))</f>
        <v/>
      </c>
      <c r="P20" s="15" t="s">
        <v>2463</v>
      </c>
      <c r="Q20" s="668">
        <v>11</v>
      </c>
      <c r="R20" s="668">
        <f t="shared" ca="1" si="3"/>
        <v>4</v>
      </c>
      <c r="S20" s="15">
        <f t="shared" ca="1" si="4"/>
        <v>43069</v>
      </c>
    </row>
    <row r="21" spans="1:19" ht="15" customHeight="1">
      <c r="A21" s="417" t="str">
        <f>Carteira!$A21</f>
        <v/>
      </c>
      <c r="B21" s="85" t="str">
        <f ca="1">IF(ISNA(VLOOKUP(B$7,INDIRECT(VLOOKUP($A21,TítulosNegociaçãoTD!$A$2:$D$40,4,FALSE)),5,FALSE)),"",VLOOKUP(B$7,INDIRECT(VLOOKUP($A21,TítulosNegociaçãoTD!$A$2:$D$40,4,FALSE)),5,FALSE))</f>
        <v/>
      </c>
      <c r="C21" s="85" t="str">
        <f ca="1">IF(ISNA(VLOOKUP(C$7,INDIRECT(VLOOKUP($A21,TítulosNegociaçãoTD!$A$2:$D$40,4,FALSE)),5,FALSE)),"",VLOOKUP(C$7,INDIRECT(VLOOKUP($A21,TítulosNegociaçãoTD!$A$2:$D$40,4,FALSE)),5,FALSE))</f>
        <v/>
      </c>
      <c r="D21" s="85" t="str">
        <f ca="1">IF(ISNA(VLOOKUP(D$7,INDIRECT(VLOOKUP($A21,TítulosNegociaçãoTD!$A$2:$D$40,4,FALSE)),5,FALSE)),"",VLOOKUP(D$7,INDIRECT(VLOOKUP($A21,TítulosNegociaçãoTD!$A$2:$D$40,4,FALSE)),5,FALSE))</f>
        <v/>
      </c>
      <c r="E21" s="85" t="str">
        <f ca="1">IF(ISNA(VLOOKUP(E$7,INDIRECT(VLOOKUP($A21,TítulosNegociaçãoTD!$A$2:$D$40,4,FALSE)),5,FALSE)),"",VLOOKUP(E$7,INDIRECT(VLOOKUP($A21,TítulosNegociaçãoTD!$A$2:$D$40,4,FALSE)),5,FALSE))</f>
        <v/>
      </c>
      <c r="F21" s="85" t="str">
        <f ca="1">IF(ISNA(VLOOKUP(F$7,INDIRECT(VLOOKUP($A21,TítulosNegociaçãoTD!$A$2:$D$40,4,FALSE)),5,FALSE)),"",VLOOKUP(F$7,INDIRECT(VLOOKUP($A21,TítulosNegociaçãoTD!$A$2:$D$40,4,FALSE)),5,FALSE))</f>
        <v/>
      </c>
      <c r="G21" s="85" t="str">
        <f ca="1">IF(ISNA(VLOOKUP(G$7,INDIRECT(VLOOKUP($A21,TítulosNegociaçãoTD!$A$2:$D$40,4,FALSE)),5,FALSE)),"",VLOOKUP(G$7,INDIRECT(VLOOKUP($A21,TítulosNegociaçãoTD!$A$2:$D$40,4,FALSE)),5,FALSE))</f>
        <v/>
      </c>
      <c r="H21" s="85" t="str">
        <f ca="1">IF(ISNA(VLOOKUP(H$7,INDIRECT(VLOOKUP($A21,TítulosNegociaçãoTD!$A$2:$D$40,4,FALSE)),5,FALSE)),"",VLOOKUP(H$7,INDIRECT(VLOOKUP($A21,TítulosNegociaçãoTD!$A$2:$D$40,4,FALSE)),5,FALSE))</f>
        <v/>
      </c>
      <c r="I21" s="85" t="str">
        <f ca="1">IF(ISNA(VLOOKUP(I$7,INDIRECT(VLOOKUP($A21,TítulosNegociaçãoTD!$A$2:$D$40,4,FALSE)),5,FALSE)),"",VLOOKUP(I$7,INDIRECT(VLOOKUP($A21,TítulosNegociaçãoTD!$A$2:$D$40,4,FALSE)),5,FALSE))</f>
        <v/>
      </c>
      <c r="J21" s="85" t="str">
        <f ca="1">IF(ISNA(VLOOKUP(J$7,INDIRECT(VLOOKUP($A21,TítulosNegociaçãoTD!$A$2:$D$40,4,FALSE)),5,FALSE)),"",VLOOKUP(J$7,INDIRECT(VLOOKUP($A21,TítulosNegociaçãoTD!$A$2:$D$40,4,FALSE)),5,FALSE))</f>
        <v/>
      </c>
      <c r="K21" s="85" t="str">
        <f ca="1">IF(ISNA(VLOOKUP(K$7,INDIRECT(VLOOKUP($A21,TítulosNegociaçãoTD!$A$2:$D$40,4,FALSE)),5,FALSE)),"",VLOOKUP(K$7,INDIRECT(VLOOKUP($A21,TítulosNegociaçãoTD!$A$2:$D$40,4,FALSE)),5,FALSE))</f>
        <v/>
      </c>
      <c r="L21" s="85" t="str">
        <f ca="1">IF(ISNA(VLOOKUP(L$7,INDIRECT(VLOOKUP($A21,TítulosNegociaçãoTD!$A$2:$D$40,4,FALSE)),5,FALSE)),"",VLOOKUP(L$7,INDIRECT(VLOOKUP($A21,TítulosNegociaçãoTD!$A$2:$D$40,4,FALSE)),5,FALSE))</f>
        <v/>
      </c>
      <c r="M21" s="85" t="str">
        <f ca="1">IF(ISNA(VLOOKUP(M$7,INDIRECT(VLOOKUP($A21,TítulosNegociaçãoTD!$A$2:$D$40,4,FALSE)),5,FALSE)),"",VLOOKUP(M$7,INDIRECT(VLOOKUP($A21,TítulosNegociaçãoTD!$A$2:$D$40,4,FALSE)),5,FALSE))</f>
        <v/>
      </c>
      <c r="N21" s="85" t="str">
        <f ca="1">IF(ISNA(VLOOKUP(N$7,INDIRECT(VLOOKUP($A21,TítulosNegociaçãoTD!$A$2:$D$40,4,FALSE)),5,FALSE)),"",VLOOKUP(N$7,INDIRECT(VLOOKUP($A21,TítulosNegociaçãoTD!$A$2:$D$40,4,FALSE)),5,FALSE))</f>
        <v/>
      </c>
      <c r="P21" s="15" t="s">
        <v>2464</v>
      </c>
      <c r="Q21" s="669">
        <v>12</v>
      </c>
      <c r="R21" s="668">
        <f t="shared" ca="1" si="3"/>
        <v>5</v>
      </c>
      <c r="S21" s="15">
        <f t="shared" ca="1" si="4"/>
        <v>43100</v>
      </c>
    </row>
    <row r="22" spans="1:19" ht="15" customHeight="1">
      <c r="A22" s="417" t="str">
        <f>Carteira!$A22</f>
        <v/>
      </c>
      <c r="B22" s="85" t="str">
        <f ca="1">IF(ISNA(VLOOKUP(B$7,INDIRECT(VLOOKUP($A22,TítulosNegociaçãoTD!$A$2:$D$40,4,FALSE)),5,FALSE)),"",VLOOKUP(B$7,INDIRECT(VLOOKUP($A22,TítulosNegociaçãoTD!$A$2:$D$40,4,FALSE)),5,FALSE))</f>
        <v/>
      </c>
      <c r="C22" s="85" t="str">
        <f ca="1">IF(ISNA(VLOOKUP(C$7,INDIRECT(VLOOKUP($A22,TítulosNegociaçãoTD!$A$2:$D$40,4,FALSE)),5,FALSE)),"",VLOOKUP(C$7,INDIRECT(VLOOKUP($A22,TítulosNegociaçãoTD!$A$2:$D$40,4,FALSE)),5,FALSE))</f>
        <v/>
      </c>
      <c r="D22" s="85" t="str">
        <f ca="1">IF(ISNA(VLOOKUP(D$7,INDIRECT(VLOOKUP($A22,TítulosNegociaçãoTD!$A$2:$D$40,4,FALSE)),5,FALSE)),"",VLOOKUP(D$7,INDIRECT(VLOOKUP($A22,TítulosNegociaçãoTD!$A$2:$D$40,4,FALSE)),5,FALSE))</f>
        <v/>
      </c>
      <c r="E22" s="85" t="str">
        <f ca="1">IF(ISNA(VLOOKUP(E$7,INDIRECT(VLOOKUP($A22,TítulosNegociaçãoTD!$A$2:$D$40,4,FALSE)),5,FALSE)),"",VLOOKUP(E$7,INDIRECT(VLOOKUP($A22,TítulosNegociaçãoTD!$A$2:$D$40,4,FALSE)),5,FALSE))</f>
        <v/>
      </c>
      <c r="F22" s="85" t="str">
        <f ca="1">IF(ISNA(VLOOKUP(F$7,INDIRECT(VLOOKUP($A22,TítulosNegociaçãoTD!$A$2:$D$40,4,FALSE)),5,FALSE)),"",VLOOKUP(F$7,INDIRECT(VLOOKUP($A22,TítulosNegociaçãoTD!$A$2:$D$40,4,FALSE)),5,FALSE))</f>
        <v/>
      </c>
      <c r="G22" s="85" t="str">
        <f ca="1">IF(ISNA(VLOOKUP(G$7,INDIRECT(VLOOKUP($A22,TítulosNegociaçãoTD!$A$2:$D$40,4,FALSE)),5,FALSE)),"",VLOOKUP(G$7,INDIRECT(VLOOKUP($A22,TítulosNegociaçãoTD!$A$2:$D$40,4,FALSE)),5,FALSE))</f>
        <v/>
      </c>
      <c r="H22" s="85" t="str">
        <f ca="1">IF(ISNA(VLOOKUP(H$7,INDIRECT(VLOOKUP($A22,TítulosNegociaçãoTD!$A$2:$D$40,4,FALSE)),5,FALSE)),"",VLOOKUP(H$7,INDIRECT(VLOOKUP($A22,TítulosNegociaçãoTD!$A$2:$D$40,4,FALSE)),5,FALSE))</f>
        <v/>
      </c>
      <c r="I22" s="85" t="str">
        <f ca="1">IF(ISNA(VLOOKUP(I$7,INDIRECT(VLOOKUP($A22,TítulosNegociaçãoTD!$A$2:$D$40,4,FALSE)),5,FALSE)),"",VLOOKUP(I$7,INDIRECT(VLOOKUP($A22,TítulosNegociaçãoTD!$A$2:$D$40,4,FALSE)),5,FALSE))</f>
        <v/>
      </c>
      <c r="J22" s="85" t="str">
        <f ca="1">IF(ISNA(VLOOKUP(J$7,INDIRECT(VLOOKUP($A22,TítulosNegociaçãoTD!$A$2:$D$40,4,FALSE)),5,FALSE)),"",VLOOKUP(J$7,INDIRECT(VLOOKUP($A22,TítulosNegociaçãoTD!$A$2:$D$40,4,FALSE)),5,FALSE))</f>
        <v/>
      </c>
      <c r="K22" s="85" t="str">
        <f ca="1">IF(ISNA(VLOOKUP(K$7,INDIRECT(VLOOKUP($A22,TítulosNegociaçãoTD!$A$2:$D$40,4,FALSE)),5,FALSE)),"",VLOOKUP(K$7,INDIRECT(VLOOKUP($A22,TítulosNegociaçãoTD!$A$2:$D$40,4,FALSE)),5,FALSE))</f>
        <v/>
      </c>
      <c r="L22" s="85" t="str">
        <f ca="1">IF(ISNA(VLOOKUP(L$7,INDIRECT(VLOOKUP($A22,TítulosNegociaçãoTD!$A$2:$D$40,4,FALSE)),5,FALSE)),"",VLOOKUP(L$7,INDIRECT(VLOOKUP($A22,TítulosNegociaçãoTD!$A$2:$D$40,4,FALSE)),5,FALSE))</f>
        <v/>
      </c>
      <c r="M22" s="85" t="str">
        <f ca="1">IF(ISNA(VLOOKUP(M$7,INDIRECT(VLOOKUP($A22,TítulosNegociaçãoTD!$A$2:$D$40,4,FALSE)),5,FALSE)),"",VLOOKUP(M$7,INDIRECT(VLOOKUP($A22,TítulosNegociaçãoTD!$A$2:$D$40,4,FALSE)),5,FALSE))</f>
        <v/>
      </c>
      <c r="N22" s="85" t="str">
        <f ca="1">IF(ISNA(VLOOKUP(N$7,INDIRECT(VLOOKUP($A22,TítulosNegociaçãoTD!$A$2:$D$40,4,FALSE)),5,FALSE)),"",VLOOKUP(N$7,INDIRECT(VLOOKUP($A22,TítulosNegociaçãoTD!$A$2:$D$40,4,FALSE)),5,FALSE))</f>
        <v/>
      </c>
    </row>
    <row r="23" spans="1:19" ht="15" customHeight="1">
      <c r="A23" s="417" t="str">
        <f>Carteira!$A23</f>
        <v>Tesouro Prefixado 2018 (LTN)</v>
      </c>
      <c r="B23" s="85">
        <f ca="1">IF(ISNA(VLOOKUP(B$7,INDIRECT(VLOOKUP($A23,TítulosNegociaçãoTD!$A$2:$D$40,4,FALSE)),5,FALSE)),"",VLOOKUP(B$7,INDIRECT(VLOOKUP($A23,TítulosNegociaçãoTD!$A$2:$D$40,4,FALSE)),5,FALSE))</f>
        <v>896.36</v>
      </c>
      <c r="C23" s="85">
        <f ca="1">IF(ISNA(VLOOKUP(C$7,INDIRECT(VLOOKUP($A23,TítulosNegociaçãoTD!$A$2:$D$40,4,FALSE)),5,FALSE)),"",VLOOKUP(C$7,INDIRECT(VLOOKUP($A23,TítulosNegociaçãoTD!$A$2:$D$40,4,FALSE)),5,FALSE))</f>
        <v>910.64</v>
      </c>
      <c r="D23" s="85">
        <f ca="1">IF(ISNA(VLOOKUP(D$7,INDIRECT(VLOOKUP($A23,TítulosNegociaçãoTD!$A$2:$D$40,4,FALSE)),5,FALSE)),"",VLOOKUP(D$7,INDIRECT(VLOOKUP($A23,TítulosNegociaçãoTD!$A$2:$D$40,4,FALSE)),5,FALSE))</f>
        <v>921.49</v>
      </c>
      <c r="E23" s="85">
        <f ca="1">IF(ISNA(VLOOKUP(E$7,INDIRECT(VLOOKUP($A23,TítulosNegociaçãoTD!$A$2:$D$40,4,FALSE)),5,FALSE)),"",VLOOKUP(E$7,INDIRECT(VLOOKUP($A23,TítulosNegociaçãoTD!$A$2:$D$40,4,FALSE)),5,FALSE))</f>
        <v>932.5</v>
      </c>
      <c r="F23" s="85">
        <f ca="1">IF(ISNA(VLOOKUP(F$7,INDIRECT(VLOOKUP($A23,TítulosNegociaçãoTD!$A$2:$D$40,4,FALSE)),5,FALSE)),"",VLOOKUP(F$7,INDIRECT(VLOOKUP($A23,TítulosNegociaçãoTD!$A$2:$D$40,4,FALSE)),5,FALSE))</f>
        <v>941.17</v>
      </c>
      <c r="G23" s="85">
        <f ca="1">IF(ISNA(VLOOKUP(G$7,INDIRECT(VLOOKUP($A23,TítulosNegociaçãoTD!$A$2:$D$40,4,FALSE)),5,FALSE)),"",VLOOKUP(G$7,INDIRECT(VLOOKUP($A23,TítulosNegociaçãoTD!$A$2:$D$40,4,FALSE)),5,FALSE))</f>
        <v>949.48</v>
      </c>
      <c r="H23" s="85">
        <f ca="1">IF(ISNA(VLOOKUP(H$7,INDIRECT(VLOOKUP($A23,TítulosNegociaçãoTD!$A$2:$D$40,4,FALSE)),5,FALSE)),"",VLOOKUP(H$7,INDIRECT(VLOOKUP($A23,TítulosNegociaçãoTD!$A$2:$D$40,4,FALSE)),5,FALSE))</f>
        <v>958.24</v>
      </c>
      <c r="I23" s="85">
        <f ca="1">IF(ISNA(VLOOKUP(I$7,INDIRECT(VLOOKUP($A23,TítulosNegociaçãoTD!$A$2:$D$40,4,FALSE)),5,FALSE)),"",VLOOKUP(I$7,INDIRECT(VLOOKUP($A23,TítulosNegociaçãoTD!$A$2:$D$40,4,FALSE)),5,FALSE))</f>
        <v>967.7</v>
      </c>
      <c r="J23" s="85" t="str">
        <f ca="1">IF(ISNA(VLOOKUP(J$7,INDIRECT(VLOOKUP($A23,TítulosNegociaçãoTD!$A$2:$D$40,4,FALSE)),5,FALSE)),"",VLOOKUP(J$7,INDIRECT(VLOOKUP($A23,TítulosNegociaçãoTD!$A$2:$D$40,4,FALSE)),5,FALSE))</f>
        <v/>
      </c>
      <c r="K23" s="85" t="str">
        <f ca="1">IF(ISNA(VLOOKUP(K$7,INDIRECT(VLOOKUP($A23,TítulosNegociaçãoTD!$A$2:$D$40,4,FALSE)),5,FALSE)),"",VLOOKUP(K$7,INDIRECT(VLOOKUP($A23,TítulosNegociaçãoTD!$A$2:$D$40,4,FALSE)),5,FALSE))</f>
        <v/>
      </c>
      <c r="L23" s="85" t="str">
        <f ca="1">IF(ISNA(VLOOKUP(L$7,INDIRECT(VLOOKUP($A23,TítulosNegociaçãoTD!$A$2:$D$40,4,FALSE)),5,FALSE)),"",VLOOKUP(L$7,INDIRECT(VLOOKUP($A23,TítulosNegociaçãoTD!$A$2:$D$40,4,FALSE)),5,FALSE))</f>
        <v/>
      </c>
      <c r="M23" s="85" t="str">
        <f ca="1">IF(ISNA(VLOOKUP(M$7,INDIRECT(VLOOKUP($A23,TítulosNegociaçãoTD!$A$2:$D$40,4,FALSE)),5,FALSE)),"",VLOOKUP(M$7,INDIRECT(VLOOKUP($A23,TítulosNegociaçãoTD!$A$2:$D$40,4,FALSE)),5,FALSE))</f>
        <v/>
      </c>
      <c r="N23" s="85" t="str">
        <f ca="1">IF(ISNA(VLOOKUP(N$7,INDIRECT(VLOOKUP($A23,TítulosNegociaçãoTD!$A$2:$D$40,4,FALSE)),5,FALSE)),"",VLOOKUP(N$7,INDIRECT(VLOOKUP($A23,TítulosNegociaçãoTD!$A$2:$D$40,4,FALSE)),5,FALSE))</f>
        <v/>
      </c>
    </row>
    <row r="24" spans="1:19" ht="15" customHeight="1">
      <c r="A24" s="417" t="str">
        <f>Carteira!$A24</f>
        <v>Tesouro Prefixado 2019 (LTN)</v>
      </c>
      <c r="B24" s="85">
        <f ca="1">IF(ISNA(VLOOKUP(B$7,INDIRECT(VLOOKUP($A24,TítulosNegociaçãoTD!$A$2:$D$40,4,FALSE)),5,FALSE)),"",VLOOKUP(B$7,INDIRECT(VLOOKUP($A24,TítulosNegociaçãoTD!$A$2:$D$40,4,FALSE)),5,FALSE))</f>
        <v>810.3</v>
      </c>
      <c r="C24" s="85">
        <f ca="1">IF(ISNA(VLOOKUP(C$7,INDIRECT(VLOOKUP($A24,TítulosNegociaçãoTD!$A$2:$D$40,4,FALSE)),5,FALSE)),"",VLOOKUP(C$7,INDIRECT(VLOOKUP($A24,TítulosNegociaçãoTD!$A$2:$D$40,4,FALSE)),5,FALSE))</f>
        <v>827.5</v>
      </c>
      <c r="D24" s="85">
        <f ca="1">IF(ISNA(VLOOKUP(D$7,INDIRECT(VLOOKUP($A24,TítulosNegociaçãoTD!$A$2:$D$40,4,FALSE)),5,FALSE)),"",VLOOKUP(D$7,INDIRECT(VLOOKUP($A24,TítulosNegociaçãoTD!$A$2:$D$40,4,FALSE)),5,FALSE))</f>
        <v>841.74</v>
      </c>
      <c r="E24" s="85">
        <f ca="1">IF(ISNA(VLOOKUP(E$7,INDIRECT(VLOOKUP($A24,TítulosNegociaçãoTD!$A$2:$D$40,4,FALSE)),5,FALSE)),"",VLOOKUP(E$7,INDIRECT(VLOOKUP($A24,TítulosNegociaçãoTD!$A$2:$D$40,4,FALSE)),5,FALSE))</f>
        <v>853.06</v>
      </c>
      <c r="F24" s="85">
        <f ca="1">IF(ISNA(VLOOKUP(F$7,INDIRECT(VLOOKUP($A24,TítulosNegociaçãoTD!$A$2:$D$40,4,FALSE)),5,FALSE)),"",VLOOKUP(F$7,INDIRECT(VLOOKUP($A24,TítulosNegociaçãoTD!$A$2:$D$40,4,FALSE)),5,FALSE))</f>
        <v>860.24</v>
      </c>
      <c r="G24" s="85">
        <f ca="1">IF(ISNA(VLOOKUP(G$7,INDIRECT(VLOOKUP($A24,TítulosNegociaçãoTD!$A$2:$D$40,4,FALSE)),5,FALSE)),"",VLOOKUP(G$7,INDIRECT(VLOOKUP($A24,TítulosNegociaçãoTD!$A$2:$D$40,4,FALSE)),5,FALSE))</f>
        <v>867.83</v>
      </c>
      <c r="H24" s="85">
        <f ca="1">IF(ISNA(VLOOKUP(H$7,INDIRECT(VLOOKUP($A24,TítulosNegociaçãoTD!$A$2:$D$40,4,FALSE)),5,FALSE)),"",VLOOKUP(H$7,INDIRECT(VLOOKUP($A24,TítulosNegociaçãoTD!$A$2:$D$40,4,FALSE)),5,FALSE))</f>
        <v>878.92</v>
      </c>
      <c r="I24" s="85">
        <f ca="1">IF(ISNA(VLOOKUP(I$7,INDIRECT(VLOOKUP($A24,TítulosNegociaçãoTD!$A$2:$D$40,4,FALSE)),5,FALSE)),"",VLOOKUP(I$7,INDIRECT(VLOOKUP($A24,TítulosNegociaçãoTD!$A$2:$D$40,4,FALSE)),5,FALSE))</f>
        <v>895.54</v>
      </c>
      <c r="J24" s="85" t="str">
        <f ca="1">IF(ISNA(VLOOKUP(J$7,INDIRECT(VLOOKUP($A24,TítulosNegociaçãoTD!$A$2:$D$40,4,FALSE)),5,FALSE)),"",VLOOKUP(J$7,INDIRECT(VLOOKUP($A24,TítulosNegociaçãoTD!$A$2:$D$40,4,FALSE)),5,FALSE))</f>
        <v/>
      </c>
      <c r="K24" s="85" t="str">
        <f ca="1">IF(ISNA(VLOOKUP(K$7,INDIRECT(VLOOKUP($A24,TítulosNegociaçãoTD!$A$2:$D$40,4,FALSE)),5,FALSE)),"",VLOOKUP(K$7,INDIRECT(VLOOKUP($A24,TítulosNegociaçãoTD!$A$2:$D$40,4,FALSE)),5,FALSE))</f>
        <v/>
      </c>
      <c r="L24" s="85" t="str">
        <f ca="1">IF(ISNA(VLOOKUP(L$7,INDIRECT(VLOOKUP($A24,TítulosNegociaçãoTD!$A$2:$D$40,4,FALSE)),5,FALSE)),"",VLOOKUP(L$7,INDIRECT(VLOOKUP($A24,TítulosNegociaçãoTD!$A$2:$D$40,4,FALSE)),5,FALSE))</f>
        <v/>
      </c>
      <c r="M24" s="85" t="str">
        <f ca="1">IF(ISNA(VLOOKUP(M$7,INDIRECT(VLOOKUP($A24,TítulosNegociaçãoTD!$A$2:$D$40,4,FALSE)),5,FALSE)),"",VLOOKUP(M$7,INDIRECT(VLOOKUP($A24,TítulosNegociaçãoTD!$A$2:$D$40,4,FALSE)),5,FALSE))</f>
        <v/>
      </c>
      <c r="N24" s="85" t="str">
        <f ca="1">IF(ISNA(VLOOKUP(N$7,INDIRECT(VLOOKUP($A24,TítulosNegociaçãoTD!$A$2:$D$40,4,FALSE)),5,FALSE)),"",VLOOKUP(N$7,INDIRECT(VLOOKUP($A24,TítulosNegociaçãoTD!$A$2:$D$40,4,FALSE)),5,FALSE))</f>
        <v/>
      </c>
      <c r="P24" s="8">
        <f ca="1">D7</f>
        <v>42790</v>
      </c>
      <c r="S24" s="340"/>
    </row>
    <row r="25" spans="1:19" ht="15" customHeight="1">
      <c r="A25" s="417" t="str">
        <f>Carteira!$A25</f>
        <v>Tesouro Prefixado 2020 (LTN)</v>
      </c>
      <c r="B25" s="85">
        <v>0</v>
      </c>
      <c r="C25" s="85">
        <v>0</v>
      </c>
      <c r="D25" s="85">
        <f ca="1">IF(ISNA(VLOOKUP(D$7,INDIRECT(VLOOKUP($A25,TítulosNegociaçãoTD!$A$2:$D$40,4,FALSE)),5,FALSE)),"",VLOOKUP(D$7,INDIRECT(VLOOKUP($A25,TítulosNegociaçãoTD!$A$2:$D$40,4,FALSE)),5,FALSE))</f>
        <v>762.74</v>
      </c>
      <c r="E25" s="85">
        <f ca="1">IF(ISNA(VLOOKUP(E$7,INDIRECT(VLOOKUP($A25,TítulosNegociaçãoTD!$A$2:$D$40,4,FALSE)),5,FALSE)),"",VLOOKUP(E$7,INDIRECT(VLOOKUP($A25,TítulosNegociaçãoTD!$A$2:$D$40,4,FALSE)),5,FALSE))</f>
        <v>774.05</v>
      </c>
      <c r="F25" s="85">
        <f ca="1">IF(ISNA(VLOOKUP(F$7,INDIRECT(VLOOKUP($A25,TítulosNegociaçãoTD!$A$2:$D$40,4,FALSE)),5,FALSE)),"",VLOOKUP(F$7,INDIRECT(VLOOKUP($A25,TítulosNegociaçãoTD!$A$2:$D$40,4,FALSE)),5,FALSE))</f>
        <v>777.93</v>
      </c>
      <c r="G25" s="85">
        <f ca="1">IF(ISNA(VLOOKUP(G$7,INDIRECT(VLOOKUP($A25,TítulosNegociaçãoTD!$A$2:$D$40,4,FALSE)),5,FALSE)),"",VLOOKUP(G$7,INDIRECT(VLOOKUP($A25,TítulosNegociaçãoTD!$A$2:$D$40,4,FALSE)),5,FALSE))</f>
        <v>782.89</v>
      </c>
      <c r="H25" s="85">
        <f ca="1">IF(ISNA(VLOOKUP(H$7,INDIRECT(VLOOKUP($A25,TítulosNegociaçãoTD!$A$2:$D$40,4,FALSE)),5,FALSE)),"",VLOOKUP(H$7,INDIRECT(VLOOKUP($A25,TítulosNegociaçãoTD!$A$2:$D$40,4,FALSE)),5,FALSE))</f>
        <v>794.14</v>
      </c>
      <c r="I25" s="85">
        <f ca="1">IF(ISNA(VLOOKUP(I$7,INDIRECT(VLOOKUP($A25,TítulosNegociaçãoTD!$A$2:$D$40,4,FALSE)),5,FALSE)),"",VLOOKUP(I$7,INDIRECT(VLOOKUP($A25,TítulosNegociaçãoTD!$A$2:$D$40,4,FALSE)),5,FALSE))</f>
        <v>815.79</v>
      </c>
      <c r="J25" s="85" t="str">
        <f ca="1">IF(ISNA(VLOOKUP(J$7,INDIRECT(VLOOKUP($A25,TítulosNegociaçãoTD!$A$2:$D$40,4,FALSE)),5,FALSE)),"",VLOOKUP(J$7,INDIRECT(VLOOKUP($A25,TítulosNegociaçãoTD!$A$2:$D$40,4,FALSE)),5,FALSE))</f>
        <v/>
      </c>
      <c r="K25" s="85" t="str">
        <f ca="1">IF(ISNA(VLOOKUP(K$7,INDIRECT(VLOOKUP($A25,TítulosNegociaçãoTD!$A$2:$D$40,4,FALSE)),5,FALSE)),"",VLOOKUP(K$7,INDIRECT(VLOOKUP($A25,TítulosNegociaçãoTD!$A$2:$D$40,4,FALSE)),5,FALSE))</f>
        <v/>
      </c>
      <c r="L25" s="85" t="str">
        <f ca="1">IF(ISNA(VLOOKUP(L$7,INDIRECT(VLOOKUP($A25,TítulosNegociaçãoTD!$A$2:$D$40,4,FALSE)),5,FALSE)),"",VLOOKUP(L$7,INDIRECT(VLOOKUP($A25,TítulosNegociaçãoTD!$A$2:$D$40,4,FALSE)),5,FALSE))</f>
        <v/>
      </c>
      <c r="M25" s="85" t="str">
        <f ca="1">IF(ISNA(VLOOKUP(M$7,INDIRECT(VLOOKUP($A25,TítulosNegociaçãoTD!$A$2:$D$40,4,FALSE)),5,FALSE)),"",VLOOKUP(M$7,INDIRECT(VLOOKUP($A25,TítulosNegociaçãoTD!$A$2:$D$40,4,FALSE)),5,FALSE))</f>
        <v/>
      </c>
      <c r="N25" s="85" t="str">
        <f ca="1">IF(ISNA(VLOOKUP(N$7,INDIRECT(VLOOKUP($A25,TítulosNegociaçãoTD!$A$2:$D$40,4,FALSE)),5,FALSE)),"",VLOOKUP(N$7,INDIRECT(VLOOKUP($A25,TítulosNegociaçãoTD!$A$2:$D$40,4,FALSE)),5,FALSE))</f>
        <v/>
      </c>
    </row>
    <row r="26" spans="1:19" ht="15" customHeight="1">
      <c r="A26" s="417" t="str">
        <f>Carteira!$A26</f>
        <v>Tesouro Prefixado 2021 (LTN)</v>
      </c>
      <c r="B26" s="85">
        <f ca="1">IF(ISNA(VLOOKUP(B$7,INDIRECT(VLOOKUP($A26,TítulosNegociaçãoTD!$A$2:$D$40,4,FALSE)),5,FALSE)),"",VLOOKUP(B$7,INDIRECT(VLOOKUP($A26,TítulosNegociaçãoTD!$A$2:$D$40,4,FALSE)),5,FALSE))</f>
        <v>648.29</v>
      </c>
      <c r="C26" s="85">
        <f ca="1">IF(ISNA(VLOOKUP(C$7,INDIRECT(VLOOKUP($A26,TítulosNegociaçãoTD!$A$2:$D$40,4,FALSE)),5,FALSE)),"",VLOOKUP(C$7,INDIRECT(VLOOKUP($A26,TítulosNegociaçãoTD!$A$2:$D$40,4,FALSE)),5,FALSE))</f>
        <v>671.06</v>
      </c>
      <c r="D26" s="85">
        <f ca="1">IF(ISNA(VLOOKUP(D$7,INDIRECT(VLOOKUP($A26,TítulosNegociaçãoTD!$A$2:$D$40,4,FALSE)),5,FALSE)),"",VLOOKUP(D$7,INDIRECT(VLOOKUP($A26,TítulosNegociaçãoTD!$A$2:$D$40,4,FALSE)),5,FALSE))</f>
        <v>689.93</v>
      </c>
      <c r="E26" s="85">
        <f ca="1">IF(ISNA(VLOOKUP(E$7,INDIRECT(VLOOKUP($A26,TítulosNegociaçãoTD!$A$2:$D$40,4,FALSE)),5,FALSE)),"",VLOOKUP(E$7,INDIRECT(VLOOKUP($A26,TítulosNegociaçãoTD!$A$2:$D$40,4,FALSE)),5,FALSE))</f>
        <v>700.09</v>
      </c>
      <c r="F26" s="85">
        <f ca="1">IF(ISNA(VLOOKUP(F$7,INDIRECT(VLOOKUP($A26,TítulosNegociaçãoTD!$A$2:$D$40,4,FALSE)),5,FALSE)),"",VLOOKUP(F$7,INDIRECT(VLOOKUP($A26,TítulosNegociaçãoTD!$A$2:$D$40,4,FALSE)),5,FALSE))</f>
        <v>700.68</v>
      </c>
      <c r="G26" s="85">
        <f ca="1">IF(ISNA(VLOOKUP(G$7,INDIRECT(VLOOKUP($A26,TítulosNegociaçãoTD!$A$2:$D$40,4,FALSE)),5,FALSE)),"",VLOOKUP(G$7,INDIRECT(VLOOKUP($A26,TítulosNegociaçãoTD!$A$2:$D$40,4,FALSE)),5,FALSE))</f>
        <v>700.96</v>
      </c>
      <c r="H26" s="85">
        <f ca="1">IF(ISNA(VLOOKUP(H$7,INDIRECT(VLOOKUP($A26,TítulosNegociaçãoTD!$A$2:$D$40,4,FALSE)),5,FALSE)),"",VLOOKUP(H$7,INDIRECT(VLOOKUP($A26,TítulosNegociaçãoTD!$A$2:$D$40,4,FALSE)),5,FALSE))</f>
        <v>711.5</v>
      </c>
      <c r="I26" s="85">
        <f ca="1">IF(ISNA(VLOOKUP(I$7,INDIRECT(VLOOKUP($A26,TítulosNegociaçãoTD!$A$2:$D$40,4,FALSE)),5,FALSE)),"",VLOOKUP(I$7,INDIRECT(VLOOKUP($A26,TítulosNegociaçãoTD!$A$2:$D$40,4,FALSE)),5,FALSE))</f>
        <v>735.55</v>
      </c>
      <c r="J26" s="85" t="str">
        <f ca="1">IF(ISNA(VLOOKUP(J$7,INDIRECT(VLOOKUP($A26,TítulosNegociaçãoTD!$A$2:$D$40,4,FALSE)),5,FALSE)),"",VLOOKUP(J$7,INDIRECT(VLOOKUP($A26,TítulosNegociaçãoTD!$A$2:$D$40,4,FALSE)),5,FALSE))</f>
        <v/>
      </c>
      <c r="K26" s="85" t="str">
        <f ca="1">IF(ISNA(VLOOKUP(K$7,INDIRECT(VLOOKUP($A26,TítulosNegociaçãoTD!$A$2:$D$40,4,FALSE)),5,FALSE)),"",VLOOKUP(K$7,INDIRECT(VLOOKUP($A26,TítulosNegociaçãoTD!$A$2:$D$40,4,FALSE)),5,FALSE))</f>
        <v/>
      </c>
      <c r="L26" s="85" t="str">
        <f ca="1">IF(ISNA(VLOOKUP(L$7,INDIRECT(VLOOKUP($A26,TítulosNegociaçãoTD!$A$2:$D$40,4,FALSE)),5,FALSE)),"",VLOOKUP(L$7,INDIRECT(VLOOKUP($A26,TítulosNegociaçãoTD!$A$2:$D$40,4,FALSE)),5,FALSE))</f>
        <v/>
      </c>
      <c r="M26" s="85" t="str">
        <f ca="1">IF(ISNA(VLOOKUP(M$7,INDIRECT(VLOOKUP($A26,TítulosNegociaçãoTD!$A$2:$D$40,4,FALSE)),5,FALSE)),"",VLOOKUP(M$7,INDIRECT(VLOOKUP($A26,TítulosNegociaçãoTD!$A$2:$D$40,4,FALSE)),5,FALSE))</f>
        <v/>
      </c>
      <c r="N26" s="85" t="str">
        <f ca="1">IF(ISNA(VLOOKUP(N$7,INDIRECT(VLOOKUP($A26,TítulosNegociaçãoTD!$A$2:$D$40,4,FALSE)),5,FALSE)),"",VLOOKUP(N$7,INDIRECT(VLOOKUP($A26,TítulosNegociaçãoTD!$A$2:$D$40,4,FALSE)),5,FALSE))</f>
        <v/>
      </c>
      <c r="P26" s="8"/>
    </row>
    <row r="27" spans="1:19" ht="15" customHeight="1">
      <c r="A27" s="417" t="str">
        <f>Carteira!$A27</f>
        <v>Tesouro Prefixado 2023 (LTN)</v>
      </c>
      <c r="B27" s="85">
        <f ca="1">IF(ISNA(VLOOKUP(B$7,INDIRECT(VLOOKUP($A27,TítulosNegociaçãoTD!$A$2:$D$40,4,FALSE)),5,FALSE)),"",VLOOKUP(B$7,INDIRECT(VLOOKUP($A27,TítulosNegociaçãoTD!$A$2:$D$40,4,FALSE)),5,FALSE))</f>
        <v>515.41999999999996</v>
      </c>
      <c r="C27" s="85">
        <f ca="1">IF(ISNA(VLOOKUP(C$7,INDIRECT(VLOOKUP($A27,TítulosNegociaçãoTD!$A$2:$D$40,4,FALSE)),5,FALSE)),"",VLOOKUP(C$7,INDIRECT(VLOOKUP($A27,TítulosNegociaçãoTD!$A$2:$D$40,4,FALSE)),5,FALSE))</f>
        <v>540.24</v>
      </c>
      <c r="D27" s="85">
        <f ca="1">IF(ISNA(VLOOKUP(D$7,INDIRECT(VLOOKUP($A27,TítulosNegociaçãoTD!$A$2:$D$40,4,FALSE)),5,FALSE)),"",VLOOKUP(D$7,INDIRECT(VLOOKUP($A27,TítulosNegociaçãoTD!$A$2:$D$40,4,FALSE)),5,FALSE))</f>
        <v>562.89</v>
      </c>
      <c r="E27" s="85">
        <f ca="1">IF(ISNA(VLOOKUP(E$7,INDIRECT(VLOOKUP($A27,TítulosNegociaçãoTD!$A$2:$D$40,4,FALSE)),5,FALSE)),"",VLOOKUP(E$7,INDIRECT(VLOOKUP($A27,TítulosNegociaçãoTD!$A$2:$D$40,4,FALSE)),5,FALSE))</f>
        <v>571.54</v>
      </c>
      <c r="F27" s="85">
        <f ca="1">IF(ISNA(VLOOKUP(F$7,INDIRECT(VLOOKUP($A27,TítulosNegociaçãoTD!$A$2:$D$40,4,FALSE)),5,FALSE)),"",VLOOKUP(F$7,INDIRECT(VLOOKUP($A27,TítulosNegociaçãoTD!$A$2:$D$40,4,FALSE)),5,FALSE))</f>
        <v>567.94000000000005</v>
      </c>
      <c r="G27" s="85">
        <f ca="1">IF(ISNA(VLOOKUP(G$7,INDIRECT(VLOOKUP($A27,TítulosNegociaçãoTD!$A$2:$D$40,4,FALSE)),5,FALSE)),"",VLOOKUP(G$7,INDIRECT(VLOOKUP($A27,TítulosNegociaçãoTD!$A$2:$D$40,4,FALSE)),5,FALSE))</f>
        <v>562.37</v>
      </c>
      <c r="H27" s="85">
        <f ca="1">IF(ISNA(VLOOKUP(H$7,INDIRECT(VLOOKUP($A27,TítulosNegociaçãoTD!$A$2:$D$40,4,FALSE)),5,FALSE)),"",VLOOKUP(H$7,INDIRECT(VLOOKUP($A27,TítulosNegociaçãoTD!$A$2:$D$40,4,FALSE)),5,FALSE))</f>
        <v>572.88</v>
      </c>
      <c r="I27" s="85">
        <f ca="1">IF(ISNA(VLOOKUP(I$7,INDIRECT(VLOOKUP($A27,TítulosNegociaçãoTD!$A$2:$D$40,4,FALSE)),5,FALSE)),"",VLOOKUP(I$7,INDIRECT(VLOOKUP($A27,TítulosNegociaçãoTD!$A$2:$D$40,4,FALSE)),5,FALSE))</f>
        <v>597.28</v>
      </c>
      <c r="J27" s="85" t="str">
        <f ca="1">IF(ISNA(VLOOKUP(J$7,INDIRECT(VLOOKUP($A27,TítulosNegociaçãoTD!$A$2:$D$40,4,FALSE)),5,FALSE)),"",VLOOKUP(J$7,INDIRECT(VLOOKUP($A27,TítulosNegociaçãoTD!$A$2:$D$40,4,FALSE)),5,FALSE))</f>
        <v/>
      </c>
      <c r="K27" s="85" t="str">
        <f ca="1">IF(ISNA(VLOOKUP(K$7,INDIRECT(VLOOKUP($A27,TítulosNegociaçãoTD!$A$2:$D$40,4,FALSE)),5,FALSE)),"",VLOOKUP(K$7,INDIRECT(VLOOKUP($A27,TítulosNegociaçãoTD!$A$2:$D$40,4,FALSE)),5,FALSE))</f>
        <v/>
      </c>
      <c r="L27" s="85" t="str">
        <f ca="1">IF(ISNA(VLOOKUP(L$7,INDIRECT(VLOOKUP($A27,TítulosNegociaçãoTD!$A$2:$D$40,4,FALSE)),5,FALSE)),"",VLOOKUP(L$7,INDIRECT(VLOOKUP($A27,TítulosNegociaçãoTD!$A$2:$D$40,4,FALSE)),5,FALSE))</f>
        <v/>
      </c>
      <c r="M27" s="85" t="str">
        <f ca="1">IF(ISNA(VLOOKUP(M$7,INDIRECT(VLOOKUP($A27,TítulosNegociaçãoTD!$A$2:$D$40,4,FALSE)),5,FALSE)),"",VLOOKUP(M$7,INDIRECT(VLOOKUP($A27,TítulosNegociaçãoTD!$A$2:$D$40,4,FALSE)),5,FALSE))</f>
        <v/>
      </c>
      <c r="N27" s="85" t="str">
        <f ca="1">IF(ISNA(VLOOKUP(N$7,INDIRECT(VLOOKUP($A27,TítulosNegociaçãoTD!$A$2:$D$40,4,FALSE)),5,FALSE)),"",VLOOKUP(N$7,INDIRECT(VLOOKUP($A27,TítulosNegociaçãoTD!$A$2:$D$40,4,FALSE)),5,FALSE))</f>
        <v/>
      </c>
      <c r="P27" s="8"/>
    </row>
    <row r="28" spans="1:19" ht="15" customHeight="1">
      <c r="A28" s="417" t="str">
        <f>Carteira!$A28</f>
        <v/>
      </c>
      <c r="B28" s="85" t="str">
        <f ca="1">IF(ISNA(VLOOKUP(B$7,INDIRECT(VLOOKUP($A28,TítulosNegociaçãoTD!$A$2:$D$40,4,FALSE)),5,FALSE)),"",VLOOKUP(B$7,INDIRECT(VLOOKUP($A28,TítulosNegociaçãoTD!$A$2:$D$40,4,FALSE)),5,FALSE))</f>
        <v/>
      </c>
      <c r="C28" s="85" t="str">
        <f ca="1">IF(ISNA(VLOOKUP(C$7,INDIRECT(VLOOKUP($A28,TítulosNegociaçãoTD!$A$2:$D$40,4,FALSE)),5,FALSE)),"",VLOOKUP(C$7,INDIRECT(VLOOKUP($A28,TítulosNegociaçãoTD!$A$2:$D$40,4,FALSE)),5,FALSE))</f>
        <v/>
      </c>
      <c r="D28" s="85" t="str">
        <f ca="1">IF(ISNA(VLOOKUP(D$7,INDIRECT(VLOOKUP($A28,TítulosNegociaçãoTD!$A$2:$D$40,4,FALSE)),5,FALSE)),"",VLOOKUP(D$7,INDIRECT(VLOOKUP($A28,TítulosNegociaçãoTD!$A$2:$D$40,4,FALSE)),5,FALSE))</f>
        <v/>
      </c>
      <c r="E28" s="85" t="str">
        <f ca="1">IF(ISNA(VLOOKUP(E$7,INDIRECT(VLOOKUP($A28,TítulosNegociaçãoTD!$A$2:$D$40,4,FALSE)),5,FALSE)),"",VLOOKUP(E$7,INDIRECT(VLOOKUP($A28,TítulosNegociaçãoTD!$A$2:$D$40,4,FALSE)),5,FALSE))</f>
        <v/>
      </c>
      <c r="F28" s="85" t="str">
        <f ca="1">IF(ISNA(VLOOKUP(F$7,INDIRECT(VLOOKUP($A28,TítulosNegociaçãoTD!$A$2:$D$40,4,FALSE)),5,FALSE)),"",VLOOKUP(F$7,INDIRECT(VLOOKUP($A28,TítulosNegociaçãoTD!$A$2:$D$40,4,FALSE)),5,FALSE))</f>
        <v/>
      </c>
      <c r="G28" s="85" t="str">
        <f ca="1">IF(ISNA(VLOOKUP(G$7,INDIRECT(VLOOKUP($A28,TítulosNegociaçãoTD!$A$2:$D$40,4,FALSE)),5,FALSE)),"",VLOOKUP(G$7,INDIRECT(VLOOKUP($A28,TítulosNegociaçãoTD!$A$2:$D$40,4,FALSE)),5,FALSE))</f>
        <v/>
      </c>
      <c r="H28" s="85" t="str">
        <f ca="1">IF(ISNA(VLOOKUP(H$7,INDIRECT(VLOOKUP($A28,TítulosNegociaçãoTD!$A$2:$D$40,4,FALSE)),5,FALSE)),"",VLOOKUP(H$7,INDIRECT(VLOOKUP($A28,TítulosNegociaçãoTD!$A$2:$D$40,4,FALSE)),5,FALSE))</f>
        <v/>
      </c>
      <c r="I28" s="85" t="str">
        <f ca="1">IF(ISNA(VLOOKUP(I$7,INDIRECT(VLOOKUP($A28,TítulosNegociaçãoTD!$A$2:$D$40,4,FALSE)),5,FALSE)),"",VLOOKUP(I$7,INDIRECT(VLOOKUP($A28,TítulosNegociaçãoTD!$A$2:$D$40,4,FALSE)),5,FALSE))</f>
        <v/>
      </c>
      <c r="J28" s="85" t="str">
        <f ca="1">IF(ISNA(VLOOKUP(J$7,INDIRECT(VLOOKUP($A28,TítulosNegociaçãoTD!$A$2:$D$40,4,FALSE)),5,FALSE)),"",VLOOKUP(J$7,INDIRECT(VLOOKUP($A28,TítulosNegociaçãoTD!$A$2:$D$40,4,FALSE)),5,FALSE))</f>
        <v/>
      </c>
      <c r="K28" s="85" t="str">
        <f ca="1">IF(ISNA(VLOOKUP(K$7,INDIRECT(VLOOKUP($A28,TítulosNegociaçãoTD!$A$2:$D$40,4,FALSE)),5,FALSE)),"",VLOOKUP(K$7,INDIRECT(VLOOKUP($A28,TítulosNegociaçãoTD!$A$2:$D$40,4,FALSE)),5,FALSE))</f>
        <v/>
      </c>
      <c r="L28" s="85" t="str">
        <f ca="1">IF(ISNA(VLOOKUP(L$7,INDIRECT(VLOOKUP($A28,TítulosNegociaçãoTD!$A$2:$D$40,4,FALSE)),5,FALSE)),"",VLOOKUP(L$7,INDIRECT(VLOOKUP($A28,TítulosNegociaçãoTD!$A$2:$D$40,4,FALSE)),5,FALSE))</f>
        <v/>
      </c>
      <c r="M28" s="85" t="str">
        <f ca="1">IF(ISNA(VLOOKUP(M$7,INDIRECT(VLOOKUP($A28,TítulosNegociaçãoTD!$A$2:$D$40,4,FALSE)),5,FALSE)),"",VLOOKUP(M$7,INDIRECT(VLOOKUP($A28,TítulosNegociaçãoTD!$A$2:$D$40,4,FALSE)),5,FALSE))</f>
        <v/>
      </c>
      <c r="N28" s="85" t="str">
        <f ca="1">IF(ISNA(VLOOKUP(N$7,INDIRECT(VLOOKUP($A28,TítulosNegociaçãoTD!$A$2:$D$40,4,FALSE)),5,FALSE)),"",VLOOKUP(N$7,INDIRECT(VLOOKUP($A28,TítulosNegociaçãoTD!$A$2:$D$40,4,FALSE)),5,FALSE))</f>
        <v/>
      </c>
    </row>
    <row r="29" spans="1:19" ht="15" customHeight="1">
      <c r="A29" s="417" t="str">
        <f>Carteira!$A29</f>
        <v/>
      </c>
      <c r="B29" s="85" t="str">
        <f ca="1">IF(ISNA(VLOOKUP(B$7,INDIRECT(VLOOKUP($A29,TítulosNegociaçãoTD!$A$2:$D$40,4,FALSE)),5,FALSE)),"",VLOOKUP(B$7,INDIRECT(VLOOKUP($A29,TítulosNegociaçãoTD!$A$2:$D$40,4,FALSE)),5,FALSE))</f>
        <v/>
      </c>
      <c r="C29" s="85" t="str">
        <f ca="1">IF(ISNA(VLOOKUP(C$7,INDIRECT(VLOOKUP($A29,TítulosNegociaçãoTD!$A$2:$D$40,4,FALSE)),5,FALSE)),"",VLOOKUP(C$7,INDIRECT(VLOOKUP($A29,TítulosNegociaçãoTD!$A$2:$D$40,4,FALSE)),5,FALSE))</f>
        <v/>
      </c>
      <c r="D29" s="85" t="str">
        <f ca="1">IF(ISNA(VLOOKUP(D$7,INDIRECT(VLOOKUP($A29,TítulosNegociaçãoTD!$A$2:$D$40,4,FALSE)),5,FALSE)),"",VLOOKUP(D$7,INDIRECT(VLOOKUP($A29,TítulosNegociaçãoTD!$A$2:$D$40,4,FALSE)),5,FALSE))</f>
        <v/>
      </c>
      <c r="E29" s="85" t="str">
        <f ca="1">IF(ISNA(VLOOKUP(E$7,INDIRECT(VLOOKUP($A29,TítulosNegociaçãoTD!$A$2:$D$40,4,FALSE)),5,FALSE)),"",VLOOKUP(E$7,INDIRECT(VLOOKUP($A29,TítulosNegociaçãoTD!$A$2:$D$40,4,FALSE)),5,FALSE))</f>
        <v/>
      </c>
      <c r="F29" s="85" t="str">
        <f ca="1">IF(ISNA(VLOOKUP(F$7,INDIRECT(VLOOKUP($A29,TítulosNegociaçãoTD!$A$2:$D$40,4,FALSE)),5,FALSE)),"",VLOOKUP(F$7,INDIRECT(VLOOKUP($A29,TítulosNegociaçãoTD!$A$2:$D$40,4,FALSE)),5,FALSE))</f>
        <v/>
      </c>
      <c r="G29" s="85" t="str">
        <f ca="1">IF(ISNA(VLOOKUP(G$7,INDIRECT(VLOOKUP($A29,TítulosNegociaçãoTD!$A$2:$D$40,4,FALSE)),5,FALSE)),"",VLOOKUP(G$7,INDIRECT(VLOOKUP($A29,TítulosNegociaçãoTD!$A$2:$D$40,4,FALSE)),5,FALSE))</f>
        <v/>
      </c>
      <c r="H29" s="85" t="str">
        <f ca="1">IF(ISNA(VLOOKUP(H$7,INDIRECT(VLOOKUP($A29,TítulosNegociaçãoTD!$A$2:$D$40,4,FALSE)),5,FALSE)),"",VLOOKUP(H$7,INDIRECT(VLOOKUP($A29,TítulosNegociaçãoTD!$A$2:$D$40,4,FALSE)),5,FALSE))</f>
        <v/>
      </c>
      <c r="I29" s="85" t="str">
        <f ca="1">IF(ISNA(VLOOKUP(I$7,INDIRECT(VLOOKUP($A29,TítulosNegociaçãoTD!$A$2:$D$40,4,FALSE)),5,FALSE)),"",VLOOKUP(I$7,INDIRECT(VLOOKUP($A29,TítulosNegociaçãoTD!$A$2:$D$40,4,FALSE)),5,FALSE))</f>
        <v/>
      </c>
      <c r="J29" s="85" t="str">
        <f ca="1">IF(ISNA(VLOOKUP(J$7,INDIRECT(VLOOKUP($A29,TítulosNegociaçãoTD!$A$2:$D$40,4,FALSE)),5,FALSE)),"",VLOOKUP(J$7,INDIRECT(VLOOKUP($A29,TítulosNegociaçãoTD!$A$2:$D$40,4,FALSE)),5,FALSE))</f>
        <v/>
      </c>
      <c r="K29" s="85" t="str">
        <f ca="1">IF(ISNA(VLOOKUP(K$7,INDIRECT(VLOOKUP($A29,TítulosNegociaçãoTD!$A$2:$D$40,4,FALSE)),5,FALSE)),"",VLOOKUP(K$7,INDIRECT(VLOOKUP($A29,TítulosNegociaçãoTD!$A$2:$D$40,4,FALSE)),5,FALSE))</f>
        <v/>
      </c>
      <c r="L29" s="85" t="str">
        <f ca="1">IF(ISNA(VLOOKUP(L$7,INDIRECT(VLOOKUP($A29,TítulosNegociaçãoTD!$A$2:$D$40,4,FALSE)),5,FALSE)),"",VLOOKUP(L$7,INDIRECT(VLOOKUP($A29,TítulosNegociaçãoTD!$A$2:$D$40,4,FALSE)),5,FALSE))</f>
        <v/>
      </c>
      <c r="M29" s="85" t="str">
        <f ca="1">IF(ISNA(VLOOKUP(M$7,INDIRECT(VLOOKUP($A29,TítulosNegociaçãoTD!$A$2:$D$40,4,FALSE)),5,FALSE)),"",VLOOKUP(M$7,INDIRECT(VLOOKUP($A29,TítulosNegociaçãoTD!$A$2:$D$40,4,FALSE)),5,FALSE))</f>
        <v/>
      </c>
      <c r="N29" s="85" t="str">
        <f ca="1">IF(ISNA(VLOOKUP(N$7,INDIRECT(VLOOKUP($A29,TítulosNegociaçãoTD!$A$2:$D$40,4,FALSE)),5,FALSE)),"",VLOOKUP(N$7,INDIRECT(VLOOKUP($A29,TítulosNegociaçãoTD!$A$2:$D$40,4,FALSE)),5,FALSE))</f>
        <v/>
      </c>
    </row>
    <row r="30" spans="1:19" ht="15" customHeight="1">
      <c r="A30" s="417" t="str">
        <f>Carteira!$A30</f>
        <v>Tesouro Prefixado com Juros Semestrais 2025 (NTNF)</v>
      </c>
      <c r="B30" s="85">
        <f ca="1">IF(ISNA(VLOOKUP(B$7,INDIRECT(VLOOKUP($A30,TítulosNegociaçãoTD!$A$2:$D$40,4,FALSE)),5,FALSE)),"",VLOOKUP(B$7,INDIRECT(VLOOKUP($A30,TítulosNegociaçãoTD!$A$2:$D$40,4,FALSE)),5,FALSE))</f>
        <v>973.89</v>
      </c>
      <c r="C30" s="85">
        <f ca="1">IF(ISNA(VLOOKUP(C$7,INDIRECT(VLOOKUP($A30,TítulosNegociaçãoTD!$A$2:$D$40,4,FALSE)),5,FALSE)),"",VLOOKUP(C$7,INDIRECT(VLOOKUP($A30,TítulosNegociaçãoTD!$A$2:$D$40,4,FALSE)),5,FALSE))</f>
        <v>958.46</v>
      </c>
      <c r="D30" s="85">
        <f ca="1">IF(ISNA(VLOOKUP(D$7,INDIRECT(VLOOKUP($A30,TítulosNegociaçãoTD!$A$2:$D$40,4,FALSE)),5,FALSE)),"",VLOOKUP(D$7,INDIRECT(VLOOKUP($A30,TítulosNegociaçãoTD!$A$2:$D$40,4,FALSE)),5,FALSE))</f>
        <v>1003.22</v>
      </c>
      <c r="E30" s="85">
        <f ca="1">IF(ISNA(VLOOKUP(E$7,INDIRECT(VLOOKUP($A30,TítulosNegociaçãoTD!$A$2:$D$40,4,FALSE)),5,FALSE)),"",VLOOKUP(E$7,INDIRECT(VLOOKUP($A30,TítulosNegociaçãoTD!$A$2:$D$40,4,FALSE)),5,FALSE))</f>
        <v>1020.25</v>
      </c>
      <c r="F30" s="85">
        <f ca="1">IF(ISNA(VLOOKUP(F$7,INDIRECT(VLOOKUP($A30,TítulosNegociaçãoTD!$A$2:$D$40,4,FALSE)),5,FALSE)),"",VLOOKUP(F$7,INDIRECT(VLOOKUP($A30,TítulosNegociaçãoTD!$A$2:$D$40,4,FALSE)),5,FALSE))</f>
        <v>1014.88</v>
      </c>
      <c r="G30" s="85">
        <f ca="1">IF(ISNA(VLOOKUP(G$7,INDIRECT(VLOOKUP($A30,TítulosNegociaçãoTD!$A$2:$D$40,4,FALSE)),5,FALSE)),"",VLOOKUP(G$7,INDIRECT(VLOOKUP($A30,TítulosNegociaçãoTD!$A$2:$D$40,4,FALSE)),5,FALSE))</f>
        <v>1003.43</v>
      </c>
      <c r="H30" s="85">
        <f ca="1">IF(ISNA(VLOOKUP(H$7,INDIRECT(VLOOKUP($A30,TítulosNegociaçãoTD!$A$2:$D$40,4,FALSE)),5,FALSE)),"",VLOOKUP(H$7,INDIRECT(VLOOKUP($A30,TítulosNegociaçãoTD!$A$2:$D$40,4,FALSE)),5,FALSE))</f>
        <v>970.34</v>
      </c>
      <c r="I30" s="85">
        <f ca="1">IF(ISNA(VLOOKUP(I$7,INDIRECT(VLOOKUP($A30,TítulosNegociaçãoTD!$A$2:$D$40,4,FALSE)),5,FALSE)),"",VLOOKUP(I$7,INDIRECT(VLOOKUP($A30,TítulosNegociaçãoTD!$A$2:$D$40,4,FALSE)),5,FALSE))</f>
        <v>1009</v>
      </c>
      <c r="J30" s="85" t="str">
        <f ca="1">IF(ISNA(VLOOKUP(J$7,INDIRECT(VLOOKUP($A30,TítulosNegociaçãoTD!$A$2:$D$40,4,FALSE)),5,FALSE)),"",VLOOKUP(J$7,INDIRECT(VLOOKUP($A30,TítulosNegociaçãoTD!$A$2:$D$40,4,FALSE)),5,FALSE))</f>
        <v/>
      </c>
      <c r="K30" s="85" t="str">
        <f ca="1">IF(ISNA(VLOOKUP(K$7,INDIRECT(VLOOKUP($A30,TítulosNegociaçãoTD!$A$2:$D$40,4,FALSE)),5,FALSE)),"",VLOOKUP(K$7,INDIRECT(VLOOKUP($A30,TítulosNegociaçãoTD!$A$2:$D$40,4,FALSE)),5,FALSE))</f>
        <v/>
      </c>
      <c r="L30" s="85" t="str">
        <f ca="1">IF(ISNA(VLOOKUP(L$7,INDIRECT(VLOOKUP($A30,TítulosNegociaçãoTD!$A$2:$D$40,4,FALSE)),5,FALSE)),"",VLOOKUP(L$7,INDIRECT(VLOOKUP($A30,TítulosNegociaçãoTD!$A$2:$D$40,4,FALSE)),5,FALSE))</f>
        <v/>
      </c>
      <c r="M30" s="85" t="str">
        <f ca="1">IF(ISNA(VLOOKUP(M$7,INDIRECT(VLOOKUP($A30,TítulosNegociaçãoTD!$A$2:$D$40,4,FALSE)),5,FALSE)),"",VLOOKUP(M$7,INDIRECT(VLOOKUP($A30,TítulosNegociaçãoTD!$A$2:$D$40,4,FALSE)),5,FALSE))</f>
        <v/>
      </c>
      <c r="N30" s="85" t="str">
        <f ca="1">IF(ISNA(VLOOKUP(N$7,INDIRECT(VLOOKUP($A30,TítulosNegociaçãoTD!$A$2:$D$40,4,FALSE)),5,FALSE)),"",VLOOKUP(N$7,INDIRECT(VLOOKUP($A30,TítulosNegociaçãoTD!$A$2:$D$40,4,FALSE)),5,FALSE))</f>
        <v/>
      </c>
    </row>
    <row r="31" spans="1:19" ht="15" customHeight="1">
      <c r="A31" s="417" t="str">
        <f>Carteira!$A31</f>
        <v>Tesouro Prefixado com Juros Semestrais 2027 (NTNF)</v>
      </c>
      <c r="B31" s="85">
        <v>0</v>
      </c>
      <c r="C31" s="85">
        <v>0</v>
      </c>
      <c r="D31" s="85">
        <f ca="1">IF(ISNA(VLOOKUP(D$7,INDIRECT(VLOOKUP($A31,TítulosNegociaçãoTD!$A$2:$D$40,4,FALSE)),5,FALSE)),"",VLOOKUP(D$7,INDIRECT(VLOOKUP($A31,TítulosNegociaçãoTD!$A$2:$D$40,4,FALSE)),5,FALSE))</f>
        <v>1000.56</v>
      </c>
      <c r="E31" s="85">
        <f ca="1">IF(ISNA(VLOOKUP(E$7,INDIRECT(VLOOKUP($A31,TítulosNegociaçãoTD!$A$2:$D$40,4,FALSE)),5,FALSE)),"",VLOOKUP(E$7,INDIRECT(VLOOKUP($A31,TítulosNegociaçãoTD!$A$2:$D$40,4,FALSE)),5,FALSE))</f>
        <v>1016.5</v>
      </c>
      <c r="F31" s="85">
        <f ca="1">IF(ISNA(VLOOKUP(F$7,INDIRECT(VLOOKUP($A31,TítulosNegociaçãoTD!$A$2:$D$40,4,FALSE)),5,FALSE)),"",VLOOKUP(F$7,INDIRECT(VLOOKUP($A31,TítulosNegociaçãoTD!$A$2:$D$40,4,FALSE)),5,FALSE))</f>
        <v>1009.81</v>
      </c>
      <c r="G31" s="85">
        <f ca="1">IF(ISNA(VLOOKUP(G$7,INDIRECT(VLOOKUP($A31,TítulosNegociaçãoTD!$A$2:$D$40,4,FALSE)),5,FALSE)),"",VLOOKUP(G$7,INDIRECT(VLOOKUP($A31,TítulosNegociaçãoTD!$A$2:$D$40,4,FALSE)),5,FALSE))</f>
        <v>996.92</v>
      </c>
      <c r="H31" s="85">
        <f ca="1">IF(ISNA(VLOOKUP(H$7,INDIRECT(VLOOKUP($A31,TítulosNegociaçãoTD!$A$2:$D$40,4,FALSE)),5,FALSE)),"",VLOOKUP(H$7,INDIRECT(VLOOKUP($A31,TítulosNegociaçãoTD!$A$2:$D$40,4,FALSE)),5,FALSE))</f>
        <v>964.33</v>
      </c>
      <c r="I31" s="85">
        <f ca="1">IF(ISNA(VLOOKUP(I$7,INDIRECT(VLOOKUP($A31,TítulosNegociaçãoTD!$A$2:$D$40,4,FALSE)),5,FALSE)),"",VLOOKUP(I$7,INDIRECT(VLOOKUP($A31,TítulosNegociaçãoTD!$A$2:$D$40,4,FALSE)),5,FALSE))</f>
        <v>1002.73</v>
      </c>
      <c r="J31" s="85" t="str">
        <f ca="1">IF(ISNA(VLOOKUP(J$7,INDIRECT(VLOOKUP($A31,TítulosNegociaçãoTD!$A$2:$D$40,4,FALSE)),5,FALSE)),"",VLOOKUP(J$7,INDIRECT(VLOOKUP($A31,TítulosNegociaçãoTD!$A$2:$D$40,4,FALSE)),5,FALSE))</f>
        <v/>
      </c>
      <c r="K31" s="85" t="str">
        <f ca="1">IF(ISNA(VLOOKUP(K$7,INDIRECT(VLOOKUP($A31,TítulosNegociaçãoTD!$A$2:$D$40,4,FALSE)),5,FALSE)),"",VLOOKUP(K$7,INDIRECT(VLOOKUP($A31,TítulosNegociaçãoTD!$A$2:$D$40,4,FALSE)),5,FALSE))</f>
        <v/>
      </c>
      <c r="L31" s="85" t="str">
        <f ca="1">IF(ISNA(VLOOKUP(L$7,INDIRECT(VLOOKUP($A31,TítulosNegociaçãoTD!$A$2:$D$40,4,FALSE)),5,FALSE)),"",VLOOKUP(L$7,INDIRECT(VLOOKUP($A31,TítulosNegociaçãoTD!$A$2:$D$40,4,FALSE)),5,FALSE))</f>
        <v/>
      </c>
      <c r="M31" s="85" t="str">
        <f ca="1">IF(ISNA(VLOOKUP(M$7,INDIRECT(VLOOKUP($A31,TítulosNegociaçãoTD!$A$2:$D$40,4,FALSE)),5,FALSE)),"",VLOOKUP(M$7,INDIRECT(VLOOKUP($A31,TítulosNegociaçãoTD!$A$2:$D$40,4,FALSE)),5,FALSE))</f>
        <v/>
      </c>
      <c r="N31" s="85" t="str">
        <f ca="1">IF(ISNA(VLOOKUP(N$7,INDIRECT(VLOOKUP($A31,TítulosNegociaçãoTD!$A$2:$D$40,4,FALSE)),5,FALSE)),"",VLOOKUP(N$7,INDIRECT(VLOOKUP($A31,TítulosNegociaçãoTD!$A$2:$D$40,4,FALSE)),5,FALSE))</f>
        <v/>
      </c>
      <c r="P31" s="340"/>
    </row>
    <row r="32" spans="1:19" ht="15" customHeight="1">
      <c r="A32" s="417" t="str">
        <f>Carteira!$A32</f>
        <v/>
      </c>
      <c r="B32" s="85" t="str">
        <f ca="1">IF(ISNA(VLOOKUP(B$7,INDIRECT(VLOOKUP($A32,TítulosNegociaçãoTD!$A$2:$D$40,4,FALSE)),5,FALSE)),"",VLOOKUP(B$7,INDIRECT(VLOOKUP($A32,TítulosNegociaçãoTD!$A$2:$D$40,4,FALSE)),5,FALSE))</f>
        <v/>
      </c>
      <c r="C32" s="85" t="str">
        <f ca="1">IF(ISNA(VLOOKUP(C$7,INDIRECT(VLOOKUP($A32,TítulosNegociaçãoTD!$A$2:$D$40,4,FALSE)),5,FALSE)),"",VLOOKUP(C$7,INDIRECT(VLOOKUP($A32,TítulosNegociaçãoTD!$A$2:$D$40,4,FALSE)),5,FALSE))</f>
        <v/>
      </c>
      <c r="D32" s="85" t="str">
        <f ca="1">IF(ISNA(VLOOKUP(D$7,INDIRECT(VLOOKUP($A32,TítulosNegociaçãoTD!$A$2:$D$40,4,FALSE)),5,FALSE)),"",VLOOKUP(D$7,INDIRECT(VLOOKUP($A32,TítulosNegociaçãoTD!$A$2:$D$40,4,FALSE)),5,FALSE))</f>
        <v/>
      </c>
      <c r="E32" s="85" t="str">
        <f ca="1">IF(ISNA(VLOOKUP(E$7,INDIRECT(VLOOKUP($A32,TítulosNegociaçãoTD!$A$2:$D$40,4,FALSE)),5,FALSE)),"",VLOOKUP(E$7,INDIRECT(VLOOKUP($A32,TítulosNegociaçãoTD!$A$2:$D$40,4,FALSE)),5,FALSE))</f>
        <v/>
      </c>
      <c r="F32" s="85" t="str">
        <f ca="1">IF(ISNA(VLOOKUP(F$7,INDIRECT(VLOOKUP($A32,TítulosNegociaçãoTD!$A$2:$D$40,4,FALSE)),5,FALSE)),"",VLOOKUP(F$7,INDIRECT(VLOOKUP($A32,TítulosNegociaçãoTD!$A$2:$D$40,4,FALSE)),5,FALSE))</f>
        <v/>
      </c>
      <c r="G32" s="85" t="str">
        <f ca="1">IF(ISNA(VLOOKUP(G$7,INDIRECT(VLOOKUP($A32,TítulosNegociaçãoTD!$A$2:$D$40,4,FALSE)),5,FALSE)),"",VLOOKUP(G$7,INDIRECT(VLOOKUP($A32,TítulosNegociaçãoTD!$A$2:$D$40,4,FALSE)),5,FALSE))</f>
        <v/>
      </c>
      <c r="H32" s="85" t="str">
        <f ca="1">IF(ISNA(VLOOKUP(H$7,INDIRECT(VLOOKUP($A32,TítulosNegociaçãoTD!$A$2:$D$40,4,FALSE)),5,FALSE)),"",VLOOKUP(H$7,INDIRECT(VLOOKUP($A32,TítulosNegociaçãoTD!$A$2:$D$40,4,FALSE)),5,FALSE))</f>
        <v/>
      </c>
      <c r="I32" s="85" t="str">
        <f ca="1">IF(ISNA(VLOOKUP(I$7,INDIRECT(VLOOKUP($A32,TítulosNegociaçãoTD!$A$2:$D$40,4,FALSE)),5,FALSE)),"",VLOOKUP(I$7,INDIRECT(VLOOKUP($A32,TítulosNegociaçãoTD!$A$2:$D$40,4,FALSE)),5,FALSE))</f>
        <v/>
      </c>
      <c r="J32" s="85" t="str">
        <f ca="1">IF(ISNA(VLOOKUP(J$7,INDIRECT(VLOOKUP($A32,TítulosNegociaçãoTD!$A$2:$D$40,4,FALSE)),5,FALSE)),"",VLOOKUP(J$7,INDIRECT(VLOOKUP($A32,TítulosNegociaçãoTD!$A$2:$D$40,4,FALSE)),5,FALSE))</f>
        <v/>
      </c>
      <c r="K32" s="85" t="str">
        <f ca="1">IF(ISNA(VLOOKUP(K$7,INDIRECT(VLOOKUP($A32,TítulosNegociaçãoTD!$A$2:$D$40,4,FALSE)),5,FALSE)),"",VLOOKUP(K$7,INDIRECT(VLOOKUP($A32,TítulosNegociaçãoTD!$A$2:$D$40,4,FALSE)),5,FALSE))</f>
        <v/>
      </c>
      <c r="L32" s="85" t="str">
        <f ca="1">IF(ISNA(VLOOKUP(L$7,INDIRECT(VLOOKUP($A32,TítulosNegociaçãoTD!$A$2:$D$40,4,FALSE)),5,FALSE)),"",VLOOKUP(L$7,INDIRECT(VLOOKUP($A32,TítulosNegociaçãoTD!$A$2:$D$40,4,FALSE)),5,FALSE))</f>
        <v/>
      </c>
      <c r="M32" s="85" t="str">
        <f ca="1">IF(ISNA(VLOOKUP(M$7,INDIRECT(VLOOKUP($A32,TítulosNegociaçãoTD!$A$2:$D$40,4,FALSE)),5,FALSE)),"",VLOOKUP(M$7,INDIRECT(VLOOKUP($A32,TítulosNegociaçãoTD!$A$2:$D$40,4,FALSE)),5,FALSE))</f>
        <v/>
      </c>
      <c r="N32" s="85" t="str">
        <f ca="1">IF(ISNA(VLOOKUP(N$7,INDIRECT(VLOOKUP($A32,TítulosNegociaçãoTD!$A$2:$D$40,4,FALSE)),5,FALSE)),"",VLOOKUP(N$7,INDIRECT(VLOOKUP($A32,TítulosNegociaçãoTD!$A$2:$D$40,4,FALSE)),5,FALSE))</f>
        <v/>
      </c>
    </row>
    <row r="33" spans="1:14" ht="15" customHeight="1">
      <c r="A33" s="417" t="str">
        <f>Carteira!$A33</f>
        <v>Tesouro Selic 2021 (LFT)</v>
      </c>
      <c r="B33" s="85">
        <f ca="1">IF(ISNA(VLOOKUP(B$7,INDIRECT(VLOOKUP($A33,TítulosNegociaçãoTD!$A$2:$D$40,4,FALSE)),5,FALSE)),"",VLOOKUP(B$7,INDIRECT(VLOOKUP($A33,TítulosNegociaçãoTD!$A$2:$D$40,4,FALSE)),5,FALSE))</f>
        <v>8406.49</v>
      </c>
      <c r="C33" s="85">
        <f ca="1">IF(ISNA(VLOOKUP(C$7,INDIRECT(VLOOKUP($A33,TítulosNegociaçãoTD!$A$2:$D$40,4,FALSE)),5,FALSE)),"",VLOOKUP(C$7,INDIRECT(VLOOKUP($A33,TítulosNegociaçãoTD!$A$2:$D$40,4,FALSE)),5,FALSE))</f>
        <v>8507.15</v>
      </c>
      <c r="D33" s="85">
        <f ca="1">IF(ISNA(VLOOKUP(D$7,INDIRECT(VLOOKUP($A33,TítulosNegociaçãoTD!$A$2:$D$40,4,FALSE)),5,FALSE)),"",VLOOKUP(D$7,INDIRECT(VLOOKUP($A33,TítulosNegociaçãoTD!$A$2:$D$40,4,FALSE)),5,FALSE))</f>
        <v>8581.2999999999993</v>
      </c>
      <c r="E33" s="85">
        <f ca="1">IF(ISNA(VLOOKUP(E$7,INDIRECT(VLOOKUP($A33,TítulosNegociaçãoTD!$A$2:$D$40,4,FALSE)),5,FALSE)),"",VLOOKUP(E$7,INDIRECT(VLOOKUP($A33,TítulosNegociaçãoTD!$A$2:$D$40,4,FALSE)),5,FALSE))</f>
        <v>8672.2900000000009</v>
      </c>
      <c r="F33" s="85">
        <f ca="1">IF(ISNA(VLOOKUP(F$7,INDIRECT(VLOOKUP($A33,TítulosNegociaçãoTD!$A$2:$D$40,4,FALSE)),5,FALSE)),"",VLOOKUP(F$7,INDIRECT(VLOOKUP($A33,TítulosNegociaçãoTD!$A$2:$D$40,4,FALSE)),5,FALSE))</f>
        <v>8741.07</v>
      </c>
      <c r="G33" s="85">
        <f ca="1">IF(ISNA(VLOOKUP(G$7,INDIRECT(VLOOKUP($A33,TítulosNegociaçãoTD!$A$2:$D$40,4,FALSE)),5,FALSE)),"",VLOOKUP(G$7,INDIRECT(VLOOKUP($A33,TítulosNegociaçãoTD!$A$2:$D$40,4,FALSE)),5,FALSE))</f>
        <v>8826.08</v>
      </c>
      <c r="H33" s="85">
        <f ca="1">IF(ISNA(VLOOKUP(H$7,INDIRECT(VLOOKUP($A33,TítulosNegociaçãoTD!$A$2:$D$40,4,FALSE)),5,FALSE)),"",VLOOKUP(H$7,INDIRECT(VLOOKUP($A33,TítulosNegociaçãoTD!$A$2:$D$40,4,FALSE)),5,FALSE))</f>
        <v>8904.5400000000009</v>
      </c>
      <c r="I33" s="85">
        <f ca="1">IF(ISNA(VLOOKUP(I$7,INDIRECT(VLOOKUP($A33,TítulosNegociaçãoTD!$A$2:$D$40,4,FALSE)),5,FALSE)),"",VLOOKUP(I$7,INDIRECT(VLOOKUP($A33,TítulosNegociaçãoTD!$A$2:$D$40,4,FALSE)),5,FALSE))</f>
        <v>8979.24</v>
      </c>
      <c r="J33" s="85" t="str">
        <f ca="1">IF(ISNA(VLOOKUP(J$7,INDIRECT(VLOOKUP($A33,TítulosNegociaçãoTD!$A$2:$D$40,4,FALSE)),5,FALSE)),"",VLOOKUP(J$7,INDIRECT(VLOOKUP($A33,TítulosNegociaçãoTD!$A$2:$D$40,4,FALSE)),5,FALSE))</f>
        <v/>
      </c>
      <c r="K33" s="85" t="str">
        <f ca="1">IF(ISNA(VLOOKUP(K$7,INDIRECT(VLOOKUP($A33,TítulosNegociaçãoTD!$A$2:$D$40,4,FALSE)),5,FALSE)),"",VLOOKUP(K$7,INDIRECT(VLOOKUP($A33,TítulosNegociaçãoTD!$A$2:$D$40,4,FALSE)),5,FALSE))</f>
        <v/>
      </c>
      <c r="L33" s="85" t="str">
        <f ca="1">IF(ISNA(VLOOKUP(L$7,INDIRECT(VLOOKUP($A33,TítulosNegociaçãoTD!$A$2:$D$40,4,FALSE)),5,FALSE)),"",VLOOKUP(L$7,INDIRECT(VLOOKUP($A33,TítulosNegociaçãoTD!$A$2:$D$40,4,FALSE)),5,FALSE))</f>
        <v/>
      </c>
      <c r="M33" s="85" t="str">
        <f ca="1">IF(ISNA(VLOOKUP(M$7,INDIRECT(VLOOKUP($A33,TítulosNegociaçãoTD!$A$2:$D$40,4,FALSE)),5,FALSE)),"",VLOOKUP(M$7,INDIRECT(VLOOKUP($A33,TítulosNegociaçãoTD!$A$2:$D$40,4,FALSE)),5,FALSE))</f>
        <v/>
      </c>
      <c r="N33" s="85" t="str">
        <f ca="1">IF(ISNA(VLOOKUP(N$7,INDIRECT(VLOOKUP($A33,TítulosNegociaçãoTD!$A$2:$D$40,4,FALSE)),5,FALSE)),"",VLOOKUP(N$7,INDIRECT(VLOOKUP($A33,TítulosNegociaçãoTD!$A$2:$D$40,4,FALSE)),5,FALSE))</f>
        <v/>
      </c>
    </row>
    <row r="34" spans="1:14" ht="15" customHeight="1">
      <c r="A34" s="417" t="str">
        <f>Carteira!$A34</f>
        <v>Tesouro Selic 2023 (LFT)</v>
      </c>
      <c r="B34" s="85">
        <v>0</v>
      </c>
      <c r="C34" s="85">
        <v>0</v>
      </c>
      <c r="D34" s="85">
        <f ca="1">IF(ISNA(VLOOKUP(D$7,INDIRECT(VLOOKUP($A34,TítulosNegociaçãoTD!$A$2:$D$40,4,FALSE)),5,FALSE)),"",VLOOKUP(D$7,INDIRECT(VLOOKUP($A34,TítulosNegociaçãoTD!$A$2:$D$40,4,FALSE)),5,FALSE))</f>
        <v>8560.77</v>
      </c>
      <c r="E34" s="85">
        <f ca="1">IF(ISNA(VLOOKUP(E$7,INDIRECT(VLOOKUP($A34,TítulosNegociaçãoTD!$A$2:$D$40,4,FALSE)),5,FALSE)),"",VLOOKUP(E$7,INDIRECT(VLOOKUP($A34,TítulosNegociaçãoTD!$A$2:$D$40,4,FALSE)),5,FALSE))</f>
        <v>8651.6200000000008</v>
      </c>
      <c r="F34" s="85">
        <f ca="1">IF(ISNA(VLOOKUP(F$7,INDIRECT(VLOOKUP($A34,TítulosNegociaçãoTD!$A$2:$D$40,4,FALSE)),5,FALSE)),"",VLOOKUP(F$7,INDIRECT(VLOOKUP($A34,TítulosNegociaçãoTD!$A$2:$D$40,4,FALSE)),5,FALSE))</f>
        <v>8720.2999999999993</v>
      </c>
      <c r="G34" s="85">
        <f ca="1">IF(ISNA(VLOOKUP(G$7,INDIRECT(VLOOKUP($A34,TítulosNegociaçãoTD!$A$2:$D$40,4,FALSE)),5,FALSE)),"",VLOOKUP(G$7,INDIRECT(VLOOKUP($A34,TítulosNegociaçãoTD!$A$2:$D$40,4,FALSE)),5,FALSE))</f>
        <v>8806.9500000000007</v>
      </c>
      <c r="H34" s="85">
        <f ca="1">IF(ISNA(VLOOKUP(H$7,INDIRECT(VLOOKUP($A34,TítulosNegociaçãoTD!$A$2:$D$40,4,FALSE)),5,FALSE)),"",VLOOKUP(H$7,INDIRECT(VLOOKUP($A34,TítulosNegociaçãoTD!$A$2:$D$40,4,FALSE)),5,FALSE))</f>
        <v>8893.8700000000008</v>
      </c>
      <c r="I34" s="85">
        <f ca="1">IF(ISNA(VLOOKUP(I$7,INDIRECT(VLOOKUP($A34,TítulosNegociaçãoTD!$A$2:$D$40,4,FALSE)),5,FALSE)),"",VLOOKUP(I$7,INDIRECT(VLOOKUP($A34,TítulosNegociaçãoTD!$A$2:$D$40,4,FALSE)),5,FALSE))</f>
        <v>8970.26</v>
      </c>
      <c r="J34" s="85" t="str">
        <f ca="1">IF(ISNA(VLOOKUP(J$7,INDIRECT(VLOOKUP($A34,TítulosNegociaçãoTD!$A$2:$D$40,4,FALSE)),5,FALSE)),"",VLOOKUP(J$7,INDIRECT(VLOOKUP($A34,TítulosNegociaçãoTD!$A$2:$D$40,4,FALSE)),5,FALSE))</f>
        <v/>
      </c>
      <c r="K34" s="85" t="str">
        <f ca="1">IF(ISNA(VLOOKUP(K$7,INDIRECT(VLOOKUP($A34,TítulosNegociaçãoTD!$A$2:$D$40,4,FALSE)),5,FALSE)),"",VLOOKUP(K$7,INDIRECT(VLOOKUP($A34,TítulosNegociaçãoTD!$A$2:$D$40,4,FALSE)),5,FALSE))</f>
        <v/>
      </c>
      <c r="L34" s="85" t="str">
        <f ca="1">IF(ISNA(VLOOKUP(L$7,INDIRECT(VLOOKUP($A34,TítulosNegociaçãoTD!$A$2:$D$40,4,FALSE)),5,FALSE)),"",VLOOKUP(L$7,INDIRECT(VLOOKUP($A34,TítulosNegociaçãoTD!$A$2:$D$40,4,FALSE)),5,FALSE))</f>
        <v/>
      </c>
      <c r="M34" s="85" t="str">
        <f ca="1">IF(ISNA(VLOOKUP(M$7,INDIRECT(VLOOKUP($A34,TítulosNegociaçãoTD!$A$2:$D$40,4,FALSE)),5,FALSE)),"",VLOOKUP(M$7,INDIRECT(VLOOKUP($A34,TítulosNegociaçãoTD!$A$2:$D$40,4,FALSE)),5,FALSE))</f>
        <v/>
      </c>
      <c r="N34" s="85" t="str">
        <f ca="1">IF(ISNA(VLOOKUP(N$7,INDIRECT(VLOOKUP($A34,TítulosNegociaçãoTD!$A$2:$D$40,4,FALSE)),5,FALSE)),"",VLOOKUP(N$7,INDIRECT(VLOOKUP($A34,TítulosNegociaçãoTD!$A$2:$D$40,4,FALSE)),5,FALSE))</f>
        <v/>
      </c>
    </row>
    <row r="35" spans="1:14" ht="15" customHeight="1">
      <c r="A35" s="417" t="str">
        <f>Carteira!$A35</f>
        <v/>
      </c>
      <c r="B35" s="85" t="str">
        <f ca="1">IF(ISNA(VLOOKUP(B$7,INDIRECT(VLOOKUP($A35,TítulosNegociaçãoTD!$A$2:$D$40,4,FALSE)),5,FALSE)),"",VLOOKUP(B$7,INDIRECT(VLOOKUP($A35,TítulosNegociaçãoTD!$A$2:$D$40,4,FALSE)),5,FALSE))</f>
        <v/>
      </c>
      <c r="C35" s="85" t="str">
        <f ca="1">IF(ISNA(VLOOKUP(C$7,INDIRECT(VLOOKUP($A35,TítulosNegociaçãoTD!$A$2:$D$40,4,FALSE)),5,FALSE)),"",VLOOKUP(C$7,INDIRECT(VLOOKUP($A35,TítulosNegociaçãoTD!$A$2:$D$40,4,FALSE)),5,FALSE))</f>
        <v/>
      </c>
      <c r="D35" s="85" t="str">
        <f ca="1">IF(ISNA(VLOOKUP(D$7,INDIRECT(VLOOKUP($A35,TítulosNegociaçãoTD!$A$2:$D$40,4,FALSE)),5,FALSE)),"",VLOOKUP(D$7,INDIRECT(VLOOKUP($A35,TítulosNegociaçãoTD!$A$2:$D$40,4,FALSE)),5,FALSE))</f>
        <v/>
      </c>
      <c r="E35" s="85" t="str">
        <f ca="1">IF(ISNA(VLOOKUP(E$7,INDIRECT(VLOOKUP($A35,TítulosNegociaçãoTD!$A$2:$D$40,4,FALSE)),5,FALSE)),"",VLOOKUP(E$7,INDIRECT(VLOOKUP($A35,TítulosNegociaçãoTD!$A$2:$D$40,4,FALSE)),5,FALSE))</f>
        <v/>
      </c>
      <c r="F35" s="85" t="str">
        <f ca="1">IF(ISNA(VLOOKUP(F$7,INDIRECT(VLOOKUP($A35,TítulosNegociaçãoTD!$A$2:$D$40,4,FALSE)),5,FALSE)),"",VLOOKUP(F$7,INDIRECT(VLOOKUP($A35,TítulosNegociaçãoTD!$A$2:$D$40,4,FALSE)),5,FALSE))</f>
        <v/>
      </c>
      <c r="G35" s="85" t="str">
        <f ca="1">IF(ISNA(VLOOKUP(G$7,INDIRECT(VLOOKUP($A35,TítulosNegociaçãoTD!$A$2:$D$40,4,FALSE)),5,FALSE)),"",VLOOKUP(G$7,INDIRECT(VLOOKUP($A35,TítulosNegociaçãoTD!$A$2:$D$40,4,FALSE)),5,FALSE))</f>
        <v/>
      </c>
      <c r="H35" s="85" t="str">
        <f ca="1">IF(ISNA(VLOOKUP(H$7,INDIRECT(VLOOKUP($A35,TítulosNegociaçãoTD!$A$2:$D$40,4,FALSE)),5,FALSE)),"",VLOOKUP(H$7,INDIRECT(VLOOKUP($A35,TítulosNegociaçãoTD!$A$2:$D$40,4,FALSE)),5,FALSE))</f>
        <v/>
      </c>
      <c r="I35" s="85" t="str">
        <f ca="1">IF(ISNA(VLOOKUP(I$7,INDIRECT(VLOOKUP($A35,TítulosNegociaçãoTD!$A$2:$D$40,4,FALSE)),5,FALSE)),"",VLOOKUP(I$7,INDIRECT(VLOOKUP($A35,TítulosNegociaçãoTD!$A$2:$D$40,4,FALSE)),5,FALSE))</f>
        <v/>
      </c>
      <c r="J35" s="85" t="str">
        <f ca="1">IF(ISNA(VLOOKUP(J$7,INDIRECT(VLOOKUP($A35,TítulosNegociaçãoTD!$A$2:$D$40,4,FALSE)),5,FALSE)),"",VLOOKUP(J$7,INDIRECT(VLOOKUP($A35,TítulosNegociaçãoTD!$A$2:$D$40,4,FALSE)),5,FALSE))</f>
        <v/>
      </c>
      <c r="K35" s="85" t="str">
        <f ca="1">IF(ISNA(VLOOKUP(K$7,INDIRECT(VLOOKUP($A35,TítulosNegociaçãoTD!$A$2:$D$40,4,FALSE)),5,FALSE)),"",VLOOKUP(K$7,INDIRECT(VLOOKUP($A35,TítulosNegociaçãoTD!$A$2:$D$40,4,FALSE)),5,FALSE))</f>
        <v/>
      </c>
      <c r="L35" s="85" t="str">
        <f ca="1">IF(ISNA(VLOOKUP(L$7,INDIRECT(VLOOKUP($A35,TítulosNegociaçãoTD!$A$2:$D$40,4,FALSE)),5,FALSE)),"",VLOOKUP(L$7,INDIRECT(VLOOKUP($A35,TítulosNegociaçãoTD!$A$2:$D$40,4,FALSE)),5,FALSE))</f>
        <v/>
      </c>
      <c r="M35" s="85" t="str">
        <f ca="1">IF(ISNA(VLOOKUP(M$7,INDIRECT(VLOOKUP($A35,TítulosNegociaçãoTD!$A$2:$D$40,4,FALSE)),5,FALSE)),"",VLOOKUP(M$7,INDIRECT(VLOOKUP($A35,TítulosNegociaçãoTD!$A$2:$D$40,4,FALSE)),5,FALSE))</f>
        <v/>
      </c>
      <c r="N35" s="85" t="str">
        <f ca="1">IF(ISNA(VLOOKUP(N$7,INDIRECT(VLOOKUP($A35,TítulosNegociaçãoTD!$A$2:$D$40,4,FALSE)),5,FALSE)),"",VLOOKUP(N$7,INDIRECT(VLOOKUP($A35,TítulosNegociaçãoTD!$A$2:$D$40,4,FALSE)),5,FALSE))</f>
        <v/>
      </c>
    </row>
    <row r="36" spans="1:14" ht="15" customHeight="1">
      <c r="A36" s="417" t="str">
        <f>Carteira!$A36</f>
        <v/>
      </c>
      <c r="B36" s="85" t="str">
        <f ca="1">IF(ISNA(VLOOKUP(B$7,INDIRECT(VLOOKUP($A36,TítulosNegociaçãoTD!$A$2:$D$40,4,FALSE)),5,FALSE)),"",VLOOKUP(B$7,INDIRECT(VLOOKUP($A36,TítulosNegociaçãoTD!$A$2:$D$40,4,FALSE)),5,FALSE))</f>
        <v/>
      </c>
      <c r="C36" s="85" t="str">
        <f ca="1">IF(ISNA(VLOOKUP(C$7,INDIRECT(VLOOKUP($A36,TítulosNegociaçãoTD!$A$2:$D$40,4,FALSE)),5,FALSE)),"",VLOOKUP(C$7,INDIRECT(VLOOKUP($A36,TítulosNegociaçãoTD!$A$2:$D$40,4,FALSE)),5,FALSE))</f>
        <v/>
      </c>
      <c r="D36" s="85" t="str">
        <f ca="1">IF(ISNA(VLOOKUP(D$7,INDIRECT(VLOOKUP($A36,TítulosNegociaçãoTD!$A$2:$D$40,4,FALSE)),5,FALSE)),"",VLOOKUP(D$7,INDIRECT(VLOOKUP($A36,TítulosNegociaçãoTD!$A$2:$D$40,4,FALSE)),5,FALSE))</f>
        <v/>
      </c>
      <c r="E36" s="85" t="str">
        <f ca="1">IF(ISNA(VLOOKUP(E$7,INDIRECT(VLOOKUP($A36,TítulosNegociaçãoTD!$A$2:$D$40,4,FALSE)),5,FALSE)),"",VLOOKUP(E$7,INDIRECT(VLOOKUP($A36,TítulosNegociaçãoTD!$A$2:$D$40,4,FALSE)),5,FALSE))</f>
        <v/>
      </c>
      <c r="F36" s="85" t="str">
        <f ca="1">IF(ISNA(VLOOKUP(F$7,INDIRECT(VLOOKUP($A36,TítulosNegociaçãoTD!$A$2:$D$40,4,FALSE)),5,FALSE)),"",VLOOKUP(F$7,INDIRECT(VLOOKUP($A36,TítulosNegociaçãoTD!$A$2:$D$40,4,FALSE)),5,FALSE))</f>
        <v/>
      </c>
      <c r="G36" s="85" t="str">
        <f ca="1">IF(ISNA(VLOOKUP(G$7,INDIRECT(VLOOKUP($A36,TítulosNegociaçãoTD!$A$2:$D$40,4,FALSE)),5,FALSE)),"",VLOOKUP(G$7,INDIRECT(VLOOKUP($A36,TítulosNegociaçãoTD!$A$2:$D$40,4,FALSE)),5,FALSE))</f>
        <v/>
      </c>
      <c r="H36" s="85" t="str">
        <f ca="1">IF(ISNA(VLOOKUP(H$7,INDIRECT(VLOOKUP($A36,TítulosNegociaçãoTD!$A$2:$D$40,4,FALSE)),5,FALSE)),"",VLOOKUP(H$7,INDIRECT(VLOOKUP($A36,TítulosNegociaçãoTD!$A$2:$D$40,4,FALSE)),5,FALSE))</f>
        <v/>
      </c>
      <c r="I36" s="85" t="str">
        <f ca="1">IF(ISNA(VLOOKUP(I$7,INDIRECT(VLOOKUP($A36,TítulosNegociaçãoTD!$A$2:$D$40,4,FALSE)),5,FALSE)),"",VLOOKUP(I$7,INDIRECT(VLOOKUP($A36,TítulosNegociaçãoTD!$A$2:$D$40,4,FALSE)),5,FALSE))</f>
        <v/>
      </c>
      <c r="J36" s="85" t="str">
        <f ca="1">IF(ISNA(VLOOKUP(J$7,INDIRECT(VLOOKUP($A36,TítulosNegociaçãoTD!$A$2:$D$40,4,FALSE)),5,FALSE)),"",VLOOKUP(J$7,INDIRECT(VLOOKUP($A36,TítulosNegociaçãoTD!$A$2:$D$40,4,FALSE)),5,FALSE))</f>
        <v/>
      </c>
      <c r="K36" s="85" t="str">
        <f ca="1">IF(ISNA(VLOOKUP(K$7,INDIRECT(VLOOKUP($A36,TítulosNegociaçãoTD!$A$2:$D$40,4,FALSE)),5,FALSE)),"",VLOOKUP(K$7,INDIRECT(VLOOKUP($A36,TítulosNegociaçãoTD!$A$2:$D$40,4,FALSE)),5,FALSE))</f>
        <v/>
      </c>
      <c r="L36" s="85" t="str">
        <f ca="1">IF(ISNA(VLOOKUP(L$7,INDIRECT(VLOOKUP($A36,TítulosNegociaçãoTD!$A$2:$D$40,4,FALSE)),5,FALSE)),"",VLOOKUP(L$7,INDIRECT(VLOOKUP($A36,TítulosNegociaçãoTD!$A$2:$D$40,4,FALSE)),5,FALSE))</f>
        <v/>
      </c>
      <c r="M36" s="85" t="str">
        <f ca="1">IF(ISNA(VLOOKUP(M$7,INDIRECT(VLOOKUP($A36,TítulosNegociaçãoTD!$A$2:$D$40,4,FALSE)),5,FALSE)),"",VLOOKUP(M$7,INDIRECT(VLOOKUP($A36,TítulosNegociaçãoTD!$A$2:$D$40,4,FALSE)),5,FALSE))</f>
        <v/>
      </c>
      <c r="N36" s="85" t="str">
        <f ca="1">IF(ISNA(VLOOKUP(N$7,INDIRECT(VLOOKUP($A36,TítulosNegociaçãoTD!$A$2:$D$40,4,FALSE)),5,FALSE)),"",VLOOKUP(N$7,INDIRECT(VLOOKUP($A36,TítulosNegociaçãoTD!$A$2:$D$40,4,FALSE)),5,FALSE))</f>
        <v/>
      </c>
    </row>
    <row r="37" spans="1:14" ht="15" customHeight="1">
      <c r="A37" s="417" t="str">
        <f>Carteira!$A37</f>
        <v/>
      </c>
      <c r="B37" s="85" t="str">
        <f ca="1">IF(ISNA(VLOOKUP(B$7,INDIRECT(VLOOKUP($A37,TítulosNegociaçãoTD!$A$2:$D$40,4,FALSE)),5,FALSE)),"",VLOOKUP(B$7,INDIRECT(VLOOKUP($A37,TítulosNegociaçãoTD!$A$2:$D$40,4,FALSE)),5,FALSE))</f>
        <v/>
      </c>
      <c r="C37" s="85" t="str">
        <f ca="1">IF(ISNA(VLOOKUP(C$7,INDIRECT(VLOOKUP($A37,TítulosNegociaçãoTD!$A$2:$D$40,4,FALSE)),5,FALSE)),"",VLOOKUP(C$7,INDIRECT(VLOOKUP($A37,TítulosNegociaçãoTD!$A$2:$D$40,4,FALSE)),5,FALSE))</f>
        <v/>
      </c>
      <c r="D37" s="85" t="str">
        <f ca="1">IF(ISNA(VLOOKUP(D$7,INDIRECT(VLOOKUP($A37,TítulosNegociaçãoTD!$A$2:$D$40,4,FALSE)),5,FALSE)),"",VLOOKUP(D$7,INDIRECT(VLOOKUP($A37,TítulosNegociaçãoTD!$A$2:$D$40,4,FALSE)),5,FALSE))</f>
        <v/>
      </c>
      <c r="E37" s="85" t="str">
        <f ca="1">IF(ISNA(VLOOKUP(E$7,INDIRECT(VLOOKUP($A37,TítulosNegociaçãoTD!$A$2:$D$40,4,FALSE)),5,FALSE)),"",VLOOKUP(E$7,INDIRECT(VLOOKUP($A37,TítulosNegociaçãoTD!$A$2:$D$40,4,FALSE)),5,FALSE))</f>
        <v/>
      </c>
      <c r="F37" s="85" t="str">
        <f ca="1">IF(ISNA(VLOOKUP(F$7,INDIRECT(VLOOKUP($A37,TítulosNegociaçãoTD!$A$2:$D$40,4,FALSE)),5,FALSE)),"",VLOOKUP(F$7,INDIRECT(VLOOKUP($A37,TítulosNegociaçãoTD!$A$2:$D$40,4,FALSE)),5,FALSE))</f>
        <v/>
      </c>
      <c r="G37" s="85" t="str">
        <f ca="1">IF(ISNA(VLOOKUP(G$7,INDIRECT(VLOOKUP($A37,TítulosNegociaçãoTD!$A$2:$D$40,4,FALSE)),5,FALSE)),"",VLOOKUP(G$7,INDIRECT(VLOOKUP($A37,TítulosNegociaçãoTD!$A$2:$D$40,4,FALSE)),5,FALSE))</f>
        <v/>
      </c>
      <c r="H37" s="85" t="str">
        <f ca="1">IF(ISNA(VLOOKUP(H$7,INDIRECT(VLOOKUP($A37,TítulosNegociaçãoTD!$A$2:$D$40,4,FALSE)),5,FALSE)),"",VLOOKUP(H$7,INDIRECT(VLOOKUP($A37,TítulosNegociaçãoTD!$A$2:$D$40,4,FALSE)),5,FALSE))</f>
        <v/>
      </c>
      <c r="I37" s="85" t="str">
        <f ca="1">IF(ISNA(VLOOKUP(I$7,INDIRECT(VLOOKUP($A37,TítulosNegociaçãoTD!$A$2:$D$40,4,FALSE)),5,FALSE)),"",VLOOKUP(I$7,INDIRECT(VLOOKUP($A37,TítulosNegociaçãoTD!$A$2:$D$40,4,FALSE)),5,FALSE))</f>
        <v/>
      </c>
      <c r="J37" s="85" t="str">
        <f ca="1">IF(ISNA(VLOOKUP(J$7,INDIRECT(VLOOKUP($A37,TítulosNegociaçãoTD!$A$2:$D$40,4,FALSE)),5,FALSE)),"",VLOOKUP(J$7,INDIRECT(VLOOKUP($A37,TítulosNegociaçãoTD!$A$2:$D$40,4,FALSE)),5,FALSE))</f>
        <v/>
      </c>
      <c r="K37" s="85" t="str">
        <f ca="1">IF(ISNA(VLOOKUP(K$7,INDIRECT(VLOOKUP($A37,TítulosNegociaçãoTD!$A$2:$D$40,4,FALSE)),5,FALSE)),"",VLOOKUP(K$7,INDIRECT(VLOOKUP($A37,TítulosNegociaçãoTD!$A$2:$D$40,4,FALSE)),5,FALSE))</f>
        <v/>
      </c>
      <c r="L37" s="85" t="str">
        <f ca="1">IF(ISNA(VLOOKUP(L$7,INDIRECT(VLOOKUP($A37,TítulosNegociaçãoTD!$A$2:$D$40,4,FALSE)),5,FALSE)),"",VLOOKUP(L$7,INDIRECT(VLOOKUP($A37,TítulosNegociaçãoTD!$A$2:$D$40,4,FALSE)),5,FALSE))</f>
        <v/>
      </c>
      <c r="M37" s="85" t="str">
        <f ca="1">IF(ISNA(VLOOKUP(M$7,INDIRECT(VLOOKUP($A37,TítulosNegociaçãoTD!$A$2:$D$40,4,FALSE)),5,FALSE)),"",VLOOKUP(M$7,INDIRECT(VLOOKUP($A37,TítulosNegociaçãoTD!$A$2:$D$40,4,FALSE)),5,FALSE))</f>
        <v/>
      </c>
      <c r="N37" s="85" t="str">
        <f ca="1">IF(ISNA(VLOOKUP(N$7,INDIRECT(VLOOKUP($A37,TítulosNegociaçãoTD!$A$2:$D$40,4,FALSE)),5,FALSE)),"",VLOOKUP(N$7,INDIRECT(VLOOKUP($A37,TítulosNegociaçãoTD!$A$2:$D$40,4,FALSE)),5,FALSE))</f>
        <v/>
      </c>
    </row>
    <row r="38" spans="1:14" ht="15" customHeight="1">
      <c r="A38" s="417" t="str">
        <f>Carteira!$A38</f>
        <v/>
      </c>
      <c r="B38" s="85" t="str">
        <f ca="1">IF(ISNA(VLOOKUP(B$7,INDIRECT(VLOOKUP($A38,TítulosNegociaçãoTD!$A$2:$D$40,4,FALSE)),5,FALSE)),"",VLOOKUP(B$7,INDIRECT(VLOOKUP($A38,TítulosNegociaçãoTD!$A$2:$D$40,4,FALSE)),5,FALSE))</f>
        <v/>
      </c>
      <c r="C38" s="85" t="str">
        <f ca="1">IF(ISNA(VLOOKUP(C$7,INDIRECT(VLOOKUP($A38,TítulosNegociaçãoTD!$A$2:$D$40,4,FALSE)),5,FALSE)),"",VLOOKUP(C$7,INDIRECT(VLOOKUP($A38,TítulosNegociaçãoTD!$A$2:$D$40,4,FALSE)),5,FALSE))</f>
        <v/>
      </c>
      <c r="D38" s="85" t="str">
        <f ca="1">IF(ISNA(VLOOKUP(D$7,INDIRECT(VLOOKUP($A38,TítulosNegociaçãoTD!$A$2:$D$40,4,FALSE)),5,FALSE)),"",VLOOKUP(D$7,INDIRECT(VLOOKUP($A38,TítulosNegociaçãoTD!$A$2:$D$40,4,FALSE)),5,FALSE))</f>
        <v/>
      </c>
      <c r="E38" s="85" t="str">
        <f ca="1">IF(ISNA(VLOOKUP(E$7,INDIRECT(VLOOKUP($A38,TítulosNegociaçãoTD!$A$2:$D$40,4,FALSE)),5,FALSE)),"",VLOOKUP(E$7,INDIRECT(VLOOKUP($A38,TítulosNegociaçãoTD!$A$2:$D$40,4,FALSE)),5,FALSE))</f>
        <v/>
      </c>
      <c r="F38" s="85" t="str">
        <f ca="1">IF(ISNA(VLOOKUP(F$7,INDIRECT(VLOOKUP($A38,TítulosNegociaçãoTD!$A$2:$D$40,4,FALSE)),5,FALSE)),"",VLOOKUP(F$7,INDIRECT(VLOOKUP($A38,TítulosNegociaçãoTD!$A$2:$D$40,4,FALSE)),5,FALSE))</f>
        <v/>
      </c>
      <c r="G38" s="85" t="str">
        <f ca="1">IF(ISNA(VLOOKUP(G$7,INDIRECT(VLOOKUP($A38,TítulosNegociaçãoTD!$A$2:$D$40,4,FALSE)),5,FALSE)),"",VLOOKUP(G$7,INDIRECT(VLOOKUP($A38,TítulosNegociaçãoTD!$A$2:$D$40,4,FALSE)),5,FALSE))</f>
        <v/>
      </c>
      <c r="H38" s="85" t="str">
        <f ca="1">IF(ISNA(VLOOKUP(H$7,INDIRECT(VLOOKUP($A38,TítulosNegociaçãoTD!$A$2:$D$40,4,FALSE)),5,FALSE)),"",VLOOKUP(H$7,INDIRECT(VLOOKUP($A38,TítulosNegociaçãoTD!$A$2:$D$40,4,FALSE)),5,FALSE))</f>
        <v/>
      </c>
      <c r="I38" s="85" t="str">
        <f ca="1">IF(ISNA(VLOOKUP(I$7,INDIRECT(VLOOKUP($A38,TítulosNegociaçãoTD!$A$2:$D$40,4,FALSE)),5,FALSE)),"",VLOOKUP(I$7,INDIRECT(VLOOKUP($A38,TítulosNegociaçãoTD!$A$2:$D$40,4,FALSE)),5,FALSE))</f>
        <v/>
      </c>
      <c r="J38" s="85" t="str">
        <f ca="1">IF(ISNA(VLOOKUP(J$7,INDIRECT(VLOOKUP($A38,TítulosNegociaçãoTD!$A$2:$D$40,4,FALSE)),5,FALSE)),"",VLOOKUP(J$7,INDIRECT(VLOOKUP($A38,TítulosNegociaçãoTD!$A$2:$D$40,4,FALSE)),5,FALSE))</f>
        <v/>
      </c>
      <c r="K38" s="85" t="str">
        <f ca="1">IF(ISNA(VLOOKUP(K$7,INDIRECT(VLOOKUP($A38,TítulosNegociaçãoTD!$A$2:$D$40,4,FALSE)),5,FALSE)),"",VLOOKUP(K$7,INDIRECT(VLOOKUP($A38,TítulosNegociaçãoTD!$A$2:$D$40,4,FALSE)),5,FALSE))</f>
        <v/>
      </c>
      <c r="L38" s="85" t="str">
        <f ca="1">IF(ISNA(VLOOKUP(L$7,INDIRECT(VLOOKUP($A38,TítulosNegociaçãoTD!$A$2:$D$40,4,FALSE)),5,FALSE)),"",VLOOKUP(L$7,INDIRECT(VLOOKUP($A38,TítulosNegociaçãoTD!$A$2:$D$40,4,FALSE)),5,FALSE))</f>
        <v/>
      </c>
      <c r="M38" s="85" t="str">
        <f ca="1">IF(ISNA(VLOOKUP(M$7,INDIRECT(VLOOKUP($A38,TítulosNegociaçãoTD!$A$2:$D$40,4,FALSE)),5,FALSE)),"",VLOOKUP(M$7,INDIRECT(VLOOKUP($A38,TítulosNegociaçãoTD!$A$2:$D$40,4,FALSE)),5,FALSE))</f>
        <v/>
      </c>
      <c r="N38" s="85" t="str">
        <f ca="1">IF(ISNA(VLOOKUP(N$7,INDIRECT(VLOOKUP($A38,TítulosNegociaçãoTD!$A$2:$D$40,4,FALSE)),5,FALSE)),"",VLOOKUP(N$7,INDIRECT(VLOOKUP($A38,TítulosNegociaçãoTD!$A$2:$D$40,4,FALSE)),5,FALSE))</f>
        <v/>
      </c>
    </row>
    <row r="39" spans="1:14" ht="15" customHeight="1">
      <c r="A39" s="417" t="str">
        <f>Carteira!$A39</f>
        <v/>
      </c>
      <c r="B39" s="85" t="str">
        <f ca="1">IF(ISNA(VLOOKUP(B$7,INDIRECT(VLOOKUP($A39,TítulosNegociaçãoTD!$A$2:$D$40,4,FALSE)),5,FALSE)),"",VLOOKUP(B$7,INDIRECT(VLOOKUP($A39,TítulosNegociaçãoTD!$A$2:$D$40,4,FALSE)),5,FALSE))</f>
        <v/>
      </c>
      <c r="C39" s="85" t="str">
        <f ca="1">IF(ISNA(VLOOKUP(C$7,INDIRECT(VLOOKUP($A39,TítulosNegociaçãoTD!$A$2:$D$40,4,FALSE)),5,FALSE)),"",VLOOKUP(C$7,INDIRECT(VLOOKUP($A39,TítulosNegociaçãoTD!$A$2:$D$40,4,FALSE)),5,FALSE))</f>
        <v/>
      </c>
      <c r="D39" s="85" t="str">
        <f ca="1">IF(ISNA(VLOOKUP(D$7,INDIRECT(VLOOKUP($A39,TítulosNegociaçãoTD!$A$2:$D$40,4,FALSE)),5,FALSE)),"",VLOOKUP(D$7,INDIRECT(VLOOKUP($A39,TítulosNegociaçãoTD!$A$2:$D$40,4,FALSE)),5,FALSE))</f>
        <v/>
      </c>
      <c r="E39" s="85" t="str">
        <f ca="1">IF(ISNA(VLOOKUP(E$7,INDIRECT(VLOOKUP($A39,TítulosNegociaçãoTD!$A$2:$D$40,4,FALSE)),5,FALSE)),"",VLOOKUP(E$7,INDIRECT(VLOOKUP($A39,TítulosNegociaçãoTD!$A$2:$D$40,4,FALSE)),5,FALSE))</f>
        <v/>
      </c>
      <c r="F39" s="85" t="str">
        <f ca="1">IF(ISNA(VLOOKUP(F$7,INDIRECT(VLOOKUP($A39,TítulosNegociaçãoTD!$A$2:$D$40,4,FALSE)),5,FALSE)),"",VLOOKUP(F$7,INDIRECT(VLOOKUP($A39,TítulosNegociaçãoTD!$A$2:$D$40,4,FALSE)),5,FALSE))</f>
        <v/>
      </c>
      <c r="G39" s="85" t="str">
        <f ca="1">IF(ISNA(VLOOKUP(G$7,INDIRECT(VLOOKUP($A39,TítulosNegociaçãoTD!$A$2:$D$40,4,FALSE)),5,FALSE)),"",VLOOKUP(G$7,INDIRECT(VLOOKUP($A39,TítulosNegociaçãoTD!$A$2:$D$40,4,FALSE)),5,FALSE))</f>
        <v/>
      </c>
      <c r="H39" s="85" t="str">
        <f ca="1">IF(ISNA(VLOOKUP(H$7,INDIRECT(VLOOKUP($A39,TítulosNegociaçãoTD!$A$2:$D$40,4,FALSE)),5,FALSE)),"",VLOOKUP(H$7,INDIRECT(VLOOKUP($A39,TítulosNegociaçãoTD!$A$2:$D$40,4,FALSE)),5,FALSE))</f>
        <v/>
      </c>
      <c r="I39" s="85" t="str">
        <f ca="1">IF(ISNA(VLOOKUP(I$7,INDIRECT(VLOOKUP($A39,TítulosNegociaçãoTD!$A$2:$D$40,4,FALSE)),5,FALSE)),"",VLOOKUP(I$7,INDIRECT(VLOOKUP($A39,TítulosNegociaçãoTD!$A$2:$D$40,4,FALSE)),5,FALSE))</f>
        <v/>
      </c>
      <c r="J39" s="85" t="str">
        <f ca="1">IF(ISNA(VLOOKUP(J$7,INDIRECT(VLOOKUP($A39,TítulosNegociaçãoTD!$A$2:$D$40,4,FALSE)),5,FALSE)),"",VLOOKUP(J$7,INDIRECT(VLOOKUP($A39,TítulosNegociaçãoTD!$A$2:$D$40,4,FALSE)),5,FALSE))</f>
        <v/>
      </c>
      <c r="K39" s="85" t="str">
        <f ca="1">IF(ISNA(VLOOKUP(K$7,INDIRECT(VLOOKUP($A39,TítulosNegociaçãoTD!$A$2:$D$40,4,FALSE)),5,FALSE)),"",VLOOKUP(K$7,INDIRECT(VLOOKUP($A39,TítulosNegociaçãoTD!$A$2:$D$40,4,FALSE)),5,FALSE))</f>
        <v/>
      </c>
      <c r="L39" s="85" t="str">
        <f ca="1">IF(ISNA(VLOOKUP(L$7,INDIRECT(VLOOKUP($A39,TítulosNegociaçãoTD!$A$2:$D$40,4,FALSE)),5,FALSE)),"",VLOOKUP(L$7,INDIRECT(VLOOKUP($A39,TítulosNegociaçãoTD!$A$2:$D$40,4,FALSE)),5,FALSE))</f>
        <v/>
      </c>
      <c r="M39" s="85" t="str">
        <f ca="1">IF(ISNA(VLOOKUP(M$7,INDIRECT(VLOOKUP($A39,TítulosNegociaçãoTD!$A$2:$D$40,4,FALSE)),5,FALSE)),"",VLOOKUP(M$7,INDIRECT(VLOOKUP($A39,TítulosNegociaçãoTD!$A$2:$D$40,4,FALSE)),5,FALSE))</f>
        <v/>
      </c>
      <c r="N39" s="85" t="str">
        <f ca="1">IF(ISNA(VLOOKUP(N$7,INDIRECT(VLOOKUP($A39,TítulosNegociaçãoTD!$A$2:$D$40,4,FALSE)),5,FALSE)),"",VLOOKUP(N$7,INDIRECT(VLOOKUP($A39,TítulosNegociaçãoTD!$A$2:$D$40,4,FALSE)),5,FALSE))</f>
        <v/>
      </c>
    </row>
    <row r="40" spans="1:14" ht="15" customHeight="1">
      <c r="A40" s="417">
        <f>Carteira!$A40</f>
        <v>0</v>
      </c>
      <c r="B40" s="85" t="str">
        <f ca="1">IF(ISNA(VLOOKUP(B$7,INDIRECT(VLOOKUP($A40,TítulosNegociaçãoTD!$A$2:$D$40,4,FALSE)),5,FALSE)),"",VLOOKUP(B$7,INDIRECT(VLOOKUP($A40,TítulosNegociaçãoTD!$A$2:$D$40,4,FALSE)),5,FALSE))</f>
        <v/>
      </c>
      <c r="C40" s="85" t="str">
        <f ca="1">IF(ISNA(VLOOKUP(C$7,INDIRECT(VLOOKUP($A40,TítulosNegociaçãoTD!$A$2:$D$40,4,FALSE)),5,FALSE)),"",VLOOKUP(C$7,INDIRECT(VLOOKUP($A40,TítulosNegociaçãoTD!$A$2:$D$40,4,FALSE)),5,FALSE))</f>
        <v/>
      </c>
      <c r="D40" s="85" t="str">
        <f ca="1">IF(ISNA(VLOOKUP(D$7,INDIRECT(VLOOKUP($A40,TítulosNegociaçãoTD!$A$2:$D$40,4,FALSE)),5,FALSE)),"",VLOOKUP(D$7,INDIRECT(VLOOKUP($A40,TítulosNegociaçãoTD!$A$2:$D$40,4,FALSE)),5,FALSE))</f>
        <v/>
      </c>
      <c r="E40" s="85" t="str">
        <f ca="1">IF(ISNA(VLOOKUP(E$7,INDIRECT(VLOOKUP($A40,TítulosNegociaçãoTD!$A$2:$D$40,4,FALSE)),5,FALSE)),"",VLOOKUP(E$7,INDIRECT(VLOOKUP($A40,TítulosNegociaçãoTD!$A$2:$D$40,4,FALSE)),5,FALSE))</f>
        <v/>
      </c>
      <c r="F40" s="85" t="str">
        <f ca="1">IF(ISNA(VLOOKUP(F$7,INDIRECT(VLOOKUP($A40,TítulosNegociaçãoTD!$A$2:$D$40,4,FALSE)),5,FALSE)),"",VLOOKUP(F$7,INDIRECT(VLOOKUP($A40,TítulosNegociaçãoTD!$A$2:$D$40,4,FALSE)),5,FALSE))</f>
        <v/>
      </c>
      <c r="G40" s="85" t="str">
        <f ca="1">IF(ISNA(VLOOKUP(G$7,INDIRECT(VLOOKUP($A40,TítulosNegociaçãoTD!$A$2:$D$40,4,FALSE)),5,FALSE)),"",VLOOKUP(G$7,INDIRECT(VLOOKUP($A40,TítulosNegociaçãoTD!$A$2:$D$40,4,FALSE)),5,FALSE))</f>
        <v/>
      </c>
      <c r="H40" s="85" t="str">
        <f ca="1">IF(ISNA(VLOOKUP(H$7,INDIRECT(VLOOKUP($A40,TítulosNegociaçãoTD!$A$2:$D$40,4,FALSE)),5,FALSE)),"",VLOOKUP(H$7,INDIRECT(VLOOKUP($A40,TítulosNegociaçãoTD!$A$2:$D$40,4,FALSE)),5,FALSE))</f>
        <v/>
      </c>
      <c r="I40" s="85" t="str">
        <f ca="1">IF(ISNA(VLOOKUP(I$7,INDIRECT(VLOOKUP($A40,TítulosNegociaçãoTD!$A$2:$D$40,4,FALSE)),5,FALSE)),"",VLOOKUP(I$7,INDIRECT(VLOOKUP($A40,TítulosNegociaçãoTD!$A$2:$D$40,4,FALSE)),5,FALSE))</f>
        <v/>
      </c>
      <c r="J40" s="85" t="str">
        <f ca="1">IF(ISNA(VLOOKUP(J$7,INDIRECT(VLOOKUP($A40,TítulosNegociaçãoTD!$A$2:$D$40,4,FALSE)),5,FALSE)),"",VLOOKUP(J$7,INDIRECT(VLOOKUP($A40,TítulosNegociaçãoTD!$A$2:$D$40,4,FALSE)),5,FALSE))</f>
        <v/>
      </c>
      <c r="K40" s="85" t="str">
        <f ca="1">IF(ISNA(VLOOKUP(K$7,INDIRECT(VLOOKUP($A40,TítulosNegociaçãoTD!$A$2:$D$40,4,FALSE)),5,FALSE)),"",VLOOKUP(K$7,INDIRECT(VLOOKUP($A40,TítulosNegociaçãoTD!$A$2:$D$40,4,FALSE)),5,FALSE))</f>
        <v/>
      </c>
      <c r="L40" s="85" t="str">
        <f ca="1">IF(ISNA(VLOOKUP(L$7,INDIRECT(VLOOKUP($A40,TítulosNegociaçãoTD!$A$2:$D$40,4,FALSE)),5,FALSE)),"",VLOOKUP(L$7,INDIRECT(VLOOKUP($A40,TítulosNegociaçãoTD!$A$2:$D$40,4,FALSE)),5,FALSE))</f>
        <v/>
      </c>
      <c r="M40" s="85" t="str">
        <f ca="1">IF(ISNA(VLOOKUP(M$7,INDIRECT(VLOOKUP($A40,TítulosNegociaçãoTD!$A$2:$D$40,4,FALSE)),5,FALSE)),"",VLOOKUP(M$7,INDIRECT(VLOOKUP($A40,TítulosNegociaçãoTD!$A$2:$D$40,4,FALSE)),5,FALSE))</f>
        <v/>
      </c>
      <c r="N40" s="85" t="str">
        <f ca="1">IF(ISNA(VLOOKUP(N$7,INDIRECT(VLOOKUP($A40,TítulosNegociaçãoTD!$A$2:$D$40,4,FALSE)),5,FALSE)),"",VLOOKUP(N$7,INDIRECT(VLOOKUP($A40,TítulosNegociaçãoTD!$A$2:$D$40,4,FALSE)),5,FALSE))</f>
        <v/>
      </c>
    </row>
    <row r="41" spans="1:14" ht="15" customHeight="1">
      <c r="A41" s="417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</row>
    <row r="42" spans="1:14" ht="15" customHeight="1">
      <c r="A42" s="417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</row>
    <row r="43" spans="1:14" ht="15" customHeight="1">
      <c r="A43" s="417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</row>
    <row r="44" spans="1:14" ht="15" customHeight="1">
      <c r="A44" s="417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</row>
    <row r="45" spans="1:14" ht="15" customHeight="1">
      <c r="A45" s="417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</row>
    <row r="46" spans="1:14" ht="15" customHeight="1">
      <c r="A46" s="417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</row>
    <row r="47" spans="1:14" ht="15" customHeight="1">
      <c r="A47" s="417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</row>
    <row r="48" spans="1:14" ht="15" customHeight="1">
      <c r="A48" s="417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</row>
    <row r="49" spans="1:14" ht="15" customHeight="1">
      <c r="A49" s="417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</row>
    <row r="50" spans="1:14" ht="15" customHeight="1">
      <c r="A50" s="417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</row>
    <row r="51" spans="1:14" ht="15" customHeight="1">
      <c r="A51" s="417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</row>
    <row r="52" spans="1:14" ht="15" customHeight="1">
      <c r="A52" s="417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</row>
    <row r="53" spans="1:14" ht="15" customHeight="1">
      <c r="A53" s="417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</row>
    <row r="54" spans="1:14" ht="15" customHeight="1">
      <c r="A54" s="417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</row>
    <row r="55" spans="1:14" ht="15" customHeight="1">
      <c r="A55" s="417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</row>
    <row r="56" spans="1:14" ht="15" customHeight="1">
      <c r="A56" s="417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</row>
    <row r="57" spans="1:14" ht="15" customHeight="1">
      <c r="A57" s="417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</row>
    <row r="58" spans="1:14" ht="15" customHeight="1">
      <c r="A58" s="417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</row>
    <row r="59" spans="1:14" ht="15" customHeight="1">
      <c r="A59" s="417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</row>
    <row r="60" spans="1:14" ht="15" customHeight="1">
      <c r="A60" s="417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</row>
    <row r="61" spans="1:14" ht="15" customHeight="1">
      <c r="A61" s="417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</row>
    <row r="62" spans="1:14" ht="15" customHeight="1">
      <c r="A62" s="417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</row>
    <row r="63" spans="1:14" ht="15" customHeight="1">
      <c r="A63" s="417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</row>
    <row r="64" spans="1:14" ht="15" customHeight="1">
      <c r="A64" s="417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</row>
    <row r="65" spans="1:14" ht="15" customHeight="1">
      <c r="A65" s="417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</row>
    <row r="66" spans="1:14" ht="15" customHeight="1">
      <c r="A66" s="417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</row>
    <row r="67" spans="1:14" ht="15" customHeight="1">
      <c r="A67" s="417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</row>
    <row r="68" spans="1:14" ht="15" customHeight="1">
      <c r="A68" s="417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</row>
    <row r="69" spans="1:14" ht="15" customHeight="1">
      <c r="A69" s="417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</row>
    <row r="70" spans="1:14" ht="15" customHeight="1">
      <c r="A70" s="417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</row>
    <row r="71" spans="1:14" ht="15" customHeight="1">
      <c r="A71" s="417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</row>
    <row r="72" spans="1:14" ht="15" customHeight="1">
      <c r="A72" s="417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</row>
    <row r="73" spans="1:14" ht="15" customHeight="1">
      <c r="A73" s="417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</row>
    <row r="74" spans="1:14" ht="15" customHeight="1">
      <c r="A74" s="417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</row>
    <row r="75" spans="1:14" ht="15" customHeight="1">
      <c r="A75" s="417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</row>
    <row r="76" spans="1:14" ht="15" customHeight="1">
      <c r="A76" s="417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</row>
    <row r="77" spans="1:14" ht="15" customHeight="1">
      <c r="A77" s="417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</row>
    <row r="78" spans="1:14" ht="15" customHeight="1">
      <c r="A78" s="417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</row>
    <row r="79" spans="1:14" ht="15" customHeight="1">
      <c r="A79" s="417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</row>
    <row r="80" spans="1:14" ht="15" customHeight="1">
      <c r="A80" s="417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</row>
    <row r="81" spans="1:14" ht="15" customHeight="1">
      <c r="A81" s="417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</row>
    <row r="82" spans="1:14" ht="15" customHeight="1">
      <c r="A82" s="417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</row>
    <row r="83" spans="1:14" ht="15" customHeight="1">
      <c r="A83" s="417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</row>
    <row r="84" spans="1:14" ht="15" customHeight="1">
      <c r="A84" s="417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</row>
    <row r="85" spans="1:14" ht="15" customHeight="1">
      <c r="A85" s="417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</row>
    <row r="86" spans="1:14" ht="15" customHeight="1">
      <c r="A86" s="417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</row>
    <row r="87" spans="1:14" ht="15" customHeight="1">
      <c r="A87" s="417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</row>
    <row r="88" spans="1:14" ht="15" customHeight="1">
      <c r="A88" s="417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</row>
    <row r="89" spans="1:14" ht="15" customHeight="1">
      <c r="A89" s="417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</row>
    <row r="90" spans="1:14" ht="15" customHeight="1">
      <c r="A90" s="417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</row>
    <row r="91" spans="1:14" ht="15" customHeight="1">
      <c r="A91" s="417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</row>
    <row r="92" spans="1:14" ht="15" customHeight="1">
      <c r="A92" s="417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</row>
    <row r="93" spans="1:14" ht="15" customHeight="1">
      <c r="A93" s="417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</row>
    <row r="94" spans="1:14" ht="15" customHeight="1">
      <c r="A94" s="417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</row>
    <row r="95" spans="1:14" ht="15" customHeight="1">
      <c r="A95" s="417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</row>
    <row r="96" spans="1:14" ht="15" customHeight="1">
      <c r="A96" s="417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</row>
    <row r="97" spans="1:14" ht="15" customHeight="1">
      <c r="A97" s="417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</row>
    <row r="98" spans="1:14" ht="15" customHeight="1">
      <c r="A98" s="417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</row>
    <row r="99" spans="1:14" ht="15" customHeight="1">
      <c r="A99" s="417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</row>
    <row r="100" spans="1:14" ht="15" customHeight="1">
      <c r="A100" s="417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</row>
    <row r="145" spans="12:12">
      <c r="L145" s="278"/>
    </row>
  </sheetData>
  <autoFilter ref="A8:A41"/>
  <mergeCells count="2">
    <mergeCell ref="H1:I1"/>
    <mergeCell ref="H2:I2"/>
  </mergeCells>
  <phoneticPr fontId="2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BancoDeDados_Letras">
                <anchor moveWithCells="1" sizeWithCells="1">
                  <from>
                    <xdr:col>10</xdr:col>
                    <xdr:colOff>28575</xdr:colOff>
                    <xdr:row>0</xdr:row>
                    <xdr:rowOff>19050</xdr:rowOff>
                  </from>
                  <to>
                    <xdr:col>11</xdr:col>
                    <xdr:colOff>504825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AU396"/>
  <sheetViews>
    <sheetView workbookViewId="0">
      <selection activeCell="G393" sqref="G393:G396"/>
    </sheetView>
  </sheetViews>
  <sheetFormatPr defaultRowHeight="12.75"/>
  <cols>
    <col min="1" max="1" width="17.5703125" style="151" customWidth="1"/>
    <col min="2" max="6" width="17.5703125" style="264" customWidth="1"/>
  </cols>
  <sheetData>
    <row r="1" spans="1:47">
      <c r="A1" s="490" t="s">
        <v>95</v>
      </c>
      <c r="B1" s="892" t="s">
        <v>188</v>
      </c>
      <c r="C1" s="893"/>
      <c r="D1" s="893"/>
      <c r="E1" s="893"/>
      <c r="F1" s="893"/>
      <c r="J1" s="152" t="s">
        <v>1915</v>
      </c>
      <c r="K1" s="344"/>
      <c r="L1" s="152" t="s">
        <v>1827</v>
      </c>
      <c r="M1" s="344"/>
      <c r="N1" s="151" t="s">
        <v>2023</v>
      </c>
      <c r="O1" s="152" t="s">
        <v>1304</v>
      </c>
      <c r="P1" s="344" t="e">
        <v>#N/A</v>
      </c>
      <c r="Q1" s="344"/>
      <c r="R1" s="152" t="s">
        <v>1830</v>
      </c>
      <c r="S1" s="303">
        <v>4</v>
      </c>
      <c r="T1" s="344"/>
      <c r="U1" s="344"/>
      <c r="V1" s="344"/>
      <c r="W1" s="344"/>
      <c r="X1" s="344"/>
      <c r="Y1" s="344"/>
      <c r="Z1" s="344"/>
      <c r="AA1" s="344"/>
      <c r="AB1" s="152" t="s">
        <v>1829</v>
      </c>
      <c r="AC1" s="152" t="s">
        <v>1828</v>
      </c>
      <c r="AD1" s="344"/>
      <c r="AE1" s="152" t="s">
        <v>1827</v>
      </c>
      <c r="AF1" s="344" t="s">
        <v>2023</v>
      </c>
      <c r="AG1" s="344"/>
      <c r="AH1" s="152" t="s">
        <v>1304</v>
      </c>
      <c r="AI1" s="344" t="e">
        <v>#N/A</v>
      </c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</row>
    <row r="2" spans="1:47" ht="26.25" thickBot="1">
      <c r="A2" s="490" t="s">
        <v>97</v>
      </c>
      <c r="B2" s="263" t="s">
        <v>98</v>
      </c>
      <c r="C2" s="263" t="s">
        <v>99</v>
      </c>
      <c r="D2" s="263" t="s">
        <v>100</v>
      </c>
      <c r="E2" s="263" t="s">
        <v>101</v>
      </c>
      <c r="F2" s="263" t="s">
        <v>102</v>
      </c>
      <c r="J2" s="152" t="s">
        <v>1800</v>
      </c>
      <c r="K2" s="152" t="s">
        <v>1801</v>
      </c>
      <c r="L2" s="152" t="s">
        <v>1802</v>
      </c>
      <c r="M2" s="152" t="s">
        <v>1803</v>
      </c>
      <c r="N2" s="152" t="s">
        <v>1804</v>
      </c>
      <c r="O2" s="152" t="s">
        <v>1805</v>
      </c>
      <c r="P2" s="152" t="s">
        <v>1806</v>
      </c>
      <c r="Q2" s="152" t="s">
        <v>1807</v>
      </c>
      <c r="R2" s="152" t="s">
        <v>1808</v>
      </c>
      <c r="S2" s="152" t="s">
        <v>1809</v>
      </c>
      <c r="T2" s="152" t="s">
        <v>1810</v>
      </c>
      <c r="U2" s="152" t="s">
        <v>1811</v>
      </c>
      <c r="V2" s="152" t="s">
        <v>1812</v>
      </c>
      <c r="W2" s="152" t="s">
        <v>1813</v>
      </c>
      <c r="X2" s="152" t="s">
        <v>1814</v>
      </c>
      <c r="Y2" s="152" t="s">
        <v>1298</v>
      </c>
      <c r="Z2" s="152" t="s">
        <v>1815</v>
      </c>
      <c r="AA2" s="344"/>
      <c r="AB2" s="317">
        <v>4</v>
      </c>
      <c r="AC2" s="344" t="s">
        <v>1283</v>
      </c>
      <c r="AD2" s="344" t="s">
        <v>1284</v>
      </c>
      <c r="AE2" s="344" t="s">
        <v>1285</v>
      </c>
      <c r="AF2" s="344" t="s">
        <v>1286</v>
      </c>
      <c r="AG2" s="344" t="s">
        <v>1287</v>
      </c>
      <c r="AH2" s="344" t="s">
        <v>1288</v>
      </c>
      <c r="AI2" s="344" t="s">
        <v>1289</v>
      </c>
      <c r="AJ2" s="344" t="s">
        <v>1826</v>
      </c>
      <c r="AK2" s="344" t="s">
        <v>1825</v>
      </c>
      <c r="AL2" s="344" t="s">
        <v>1295</v>
      </c>
      <c r="AM2" s="344" t="s">
        <v>1299</v>
      </c>
      <c r="AN2" s="268" t="s">
        <v>1306</v>
      </c>
      <c r="AO2" s="268" t="s">
        <v>1302</v>
      </c>
      <c r="AP2" s="344"/>
      <c r="AQ2" s="344"/>
      <c r="AR2" s="344"/>
      <c r="AS2" s="344"/>
      <c r="AT2" s="152" t="s">
        <v>1896</v>
      </c>
      <c r="AU2" s="344"/>
    </row>
    <row r="3" spans="1:47">
      <c r="A3" s="151" t="s">
        <v>103</v>
      </c>
      <c r="B3" s="264">
        <v>7.2300000000000003E-2</v>
      </c>
      <c r="C3" s="264">
        <v>7.2700000000000001E-2</v>
      </c>
      <c r="D3" s="264">
        <v>2199.1999999999998</v>
      </c>
      <c r="E3" s="264">
        <v>2196.46</v>
      </c>
      <c r="F3" s="264">
        <v>2195.13</v>
      </c>
      <c r="J3" s="305">
        <v>42145</v>
      </c>
      <c r="K3" s="306">
        <v>1</v>
      </c>
      <c r="L3" s="307">
        <v>2056.19</v>
      </c>
      <c r="M3" s="307">
        <v>2472.6799999999998</v>
      </c>
      <c r="N3" s="307">
        <v>2056.19</v>
      </c>
      <c r="O3" s="306">
        <v>6.45</v>
      </c>
      <c r="P3" s="306">
        <v>442</v>
      </c>
      <c r="Q3" s="306">
        <v>17.5</v>
      </c>
      <c r="R3" s="306">
        <v>72.88</v>
      </c>
      <c r="S3" s="306">
        <v>0</v>
      </c>
      <c r="T3" s="306">
        <v>0.72</v>
      </c>
      <c r="U3" s="306">
        <v>1.2</v>
      </c>
      <c r="V3" s="307">
        <v>2397.88</v>
      </c>
      <c r="W3" s="306">
        <v>0.74</v>
      </c>
      <c r="X3" s="306">
        <v>12.37</v>
      </c>
      <c r="Y3" s="306">
        <v>17.23</v>
      </c>
      <c r="Z3" s="308">
        <v>20.260000000000002</v>
      </c>
      <c r="AA3" s="344"/>
      <c r="AB3" s="344"/>
      <c r="AC3" s="151">
        <v>42145</v>
      </c>
      <c r="AD3" s="259">
        <v>1</v>
      </c>
      <c r="AE3" s="259">
        <v>2056.19</v>
      </c>
      <c r="AF3" s="259">
        <v>2472.6799999999998</v>
      </c>
      <c r="AG3" s="259">
        <v>2056.19</v>
      </c>
      <c r="AH3" s="149">
        <v>6.45</v>
      </c>
      <c r="AI3" s="303">
        <v>442</v>
      </c>
      <c r="AJ3" s="273">
        <v>17.5</v>
      </c>
      <c r="AK3" s="273">
        <v>74.8</v>
      </c>
      <c r="AL3" s="273">
        <v>2397.88</v>
      </c>
      <c r="AM3" s="344">
        <v>20.260000000000002</v>
      </c>
      <c r="AN3" s="344" t="s">
        <v>1950</v>
      </c>
      <c r="AO3" s="261" t="e">
        <v>#N/A</v>
      </c>
      <c r="AP3" s="304" t="e">
        <v>#N/A</v>
      </c>
      <c r="AQ3" s="149" t="e">
        <v>#N/A</v>
      </c>
      <c r="AR3" s="190" t="e">
        <v>#N/A</v>
      </c>
      <c r="AS3" s="262" t="e">
        <v>#N/A</v>
      </c>
      <c r="AT3" s="152" t="s">
        <v>1916</v>
      </c>
      <c r="AU3" s="344"/>
    </row>
    <row r="4" spans="1:47">
      <c r="A4" s="151" t="s">
        <v>104</v>
      </c>
      <c r="B4" s="264">
        <v>7.2000000000000008E-2</v>
      </c>
      <c r="C4" s="264">
        <v>7.2400000000000006E-2</v>
      </c>
      <c r="D4" s="264">
        <v>2202.58</v>
      </c>
      <c r="E4" s="264">
        <v>2199.84</v>
      </c>
      <c r="F4" s="264">
        <v>2198.5100000000002</v>
      </c>
      <c r="J4" s="309">
        <v>42262</v>
      </c>
      <c r="K4" s="291">
        <v>0.4</v>
      </c>
      <c r="L4" s="295">
        <v>831.9</v>
      </c>
      <c r="M4" s="295">
        <v>989.07</v>
      </c>
      <c r="N4" s="295">
        <v>2079.75</v>
      </c>
      <c r="O4" s="291">
        <v>7.37</v>
      </c>
      <c r="P4" s="291">
        <v>325</v>
      </c>
      <c r="Q4" s="291">
        <v>20</v>
      </c>
      <c r="R4" s="291">
        <v>31.43</v>
      </c>
      <c r="S4" s="291">
        <v>0</v>
      </c>
      <c r="T4" s="291">
        <v>0.28000000000000003</v>
      </c>
      <c r="U4" s="291">
        <v>0</v>
      </c>
      <c r="V4" s="295">
        <v>957.36</v>
      </c>
      <c r="W4" s="291">
        <v>0.74</v>
      </c>
      <c r="X4" s="291">
        <v>12.37</v>
      </c>
      <c r="Y4" s="291">
        <v>0</v>
      </c>
      <c r="Z4" s="310">
        <v>18.89</v>
      </c>
      <c r="AA4" s="344"/>
      <c r="AB4" s="273"/>
      <c r="AC4" s="151">
        <v>42262</v>
      </c>
      <c r="AD4" s="259">
        <v>0.4</v>
      </c>
      <c r="AE4" s="259">
        <v>831.9</v>
      </c>
      <c r="AF4" s="259">
        <v>989.07</v>
      </c>
      <c r="AG4" s="259">
        <v>2079.75</v>
      </c>
      <c r="AH4" s="149">
        <v>7.37</v>
      </c>
      <c r="AI4" s="303">
        <v>325</v>
      </c>
      <c r="AJ4" s="273">
        <v>20</v>
      </c>
      <c r="AK4" s="273">
        <v>31.71</v>
      </c>
      <c r="AL4" s="273">
        <v>957.36</v>
      </c>
      <c r="AM4" s="344">
        <v>18.89</v>
      </c>
      <c r="AN4" s="344" t="s">
        <v>1952</v>
      </c>
      <c r="AO4" s="261" t="e">
        <v>#N/A</v>
      </c>
      <c r="AP4" s="304" t="e">
        <v>#N/A</v>
      </c>
      <c r="AQ4" s="149" t="e">
        <v>#N/A</v>
      </c>
      <c r="AR4" s="190" t="e">
        <v>#N/A</v>
      </c>
      <c r="AS4" s="262" t="e">
        <v>#N/A</v>
      </c>
      <c r="AT4" s="152" t="s">
        <v>1916</v>
      </c>
      <c r="AU4" s="344"/>
    </row>
    <row r="5" spans="1:47">
      <c r="A5" s="151" t="s">
        <v>105</v>
      </c>
      <c r="B5" s="264">
        <v>6.9699999999999998E-2</v>
      </c>
      <c r="C5" s="264">
        <v>7.0099999999999996E-2</v>
      </c>
      <c r="D5" s="264">
        <v>2219.6999999999998</v>
      </c>
      <c r="E5" s="264">
        <v>2216.94</v>
      </c>
      <c r="F5" s="264">
        <v>2215.62</v>
      </c>
      <c r="J5" s="309">
        <v>42271</v>
      </c>
      <c r="K5" s="291">
        <v>0.4</v>
      </c>
      <c r="L5" s="295">
        <v>816.6</v>
      </c>
      <c r="M5" s="295">
        <v>989.07</v>
      </c>
      <c r="N5" s="295">
        <v>2041.52</v>
      </c>
      <c r="O5" s="291">
        <v>8.0299999999999994</v>
      </c>
      <c r="P5" s="291">
        <v>316</v>
      </c>
      <c r="Q5" s="291">
        <v>20</v>
      </c>
      <c r="R5" s="291">
        <v>34.49</v>
      </c>
      <c r="S5" s="291">
        <v>0</v>
      </c>
      <c r="T5" s="291">
        <v>0.28000000000000003</v>
      </c>
      <c r="U5" s="291">
        <v>0</v>
      </c>
      <c r="V5" s="295">
        <v>954.3</v>
      </c>
      <c r="W5" s="291">
        <v>0.74</v>
      </c>
      <c r="X5" s="291">
        <v>12.37</v>
      </c>
      <c r="Y5" s="291">
        <v>0</v>
      </c>
      <c r="Z5" s="310">
        <v>21.12</v>
      </c>
      <c r="AA5" s="344"/>
      <c r="AB5" s="273"/>
      <c r="AC5" s="151">
        <v>42271</v>
      </c>
      <c r="AD5" s="259">
        <v>0.4</v>
      </c>
      <c r="AE5" s="259">
        <v>816.6</v>
      </c>
      <c r="AF5" s="259">
        <v>989.07</v>
      </c>
      <c r="AG5" s="259">
        <v>2041.52</v>
      </c>
      <c r="AH5" s="149">
        <v>8.0299999999999994</v>
      </c>
      <c r="AI5" s="303">
        <v>316</v>
      </c>
      <c r="AJ5" s="273">
        <v>20</v>
      </c>
      <c r="AK5" s="273">
        <v>34.770000000000003</v>
      </c>
      <c r="AL5" s="273">
        <v>954.3</v>
      </c>
      <c r="AM5" s="344">
        <v>21.12</v>
      </c>
      <c r="AN5" s="344" t="s">
        <v>1954</v>
      </c>
      <c r="AO5" s="261" t="e">
        <v>#N/A</v>
      </c>
      <c r="AP5" s="304" t="e">
        <v>#N/A</v>
      </c>
      <c r="AQ5" s="149" t="e">
        <v>#N/A</v>
      </c>
      <c r="AR5" s="190" t="e">
        <v>#N/A</v>
      </c>
      <c r="AS5" s="262" t="e">
        <v>#N/A</v>
      </c>
      <c r="AT5" s="152" t="s">
        <v>1916</v>
      </c>
      <c r="AU5" s="344"/>
    </row>
    <row r="6" spans="1:47">
      <c r="A6" s="151" t="s">
        <v>106</v>
      </c>
      <c r="B6" s="264">
        <v>6.8600000000000008E-2</v>
      </c>
      <c r="C6" s="264">
        <v>6.9000000000000006E-2</v>
      </c>
      <c r="D6" s="264">
        <v>2228.63</v>
      </c>
      <c r="E6" s="264">
        <v>2225.86</v>
      </c>
      <c r="F6" s="264">
        <v>2224.54</v>
      </c>
      <c r="J6" s="309">
        <v>42304</v>
      </c>
      <c r="K6" s="291">
        <v>0.09</v>
      </c>
      <c r="L6" s="295">
        <v>192.96</v>
      </c>
      <c r="M6" s="295">
        <v>222.54</v>
      </c>
      <c r="N6" s="295">
        <v>2144.08</v>
      </c>
      <c r="O6" s="291">
        <v>6.95</v>
      </c>
      <c r="P6" s="291">
        <v>283</v>
      </c>
      <c r="Q6" s="291">
        <v>20</v>
      </c>
      <c r="R6" s="291">
        <v>5.91</v>
      </c>
      <c r="S6" s="291">
        <v>0</v>
      </c>
      <c r="T6" s="291">
        <v>0.06</v>
      </c>
      <c r="U6" s="291">
        <v>0</v>
      </c>
      <c r="V6" s="295">
        <v>216.57</v>
      </c>
      <c r="W6" s="291">
        <v>0.74</v>
      </c>
      <c r="X6" s="291">
        <v>12.37</v>
      </c>
      <c r="Y6" s="291">
        <v>0</v>
      </c>
      <c r="Z6" s="310">
        <v>15.33</v>
      </c>
      <c r="AA6" s="344"/>
      <c r="AB6" s="273"/>
      <c r="AC6" s="151">
        <v>42304</v>
      </c>
      <c r="AD6" s="259">
        <v>0.09</v>
      </c>
      <c r="AE6" s="259">
        <v>192.96</v>
      </c>
      <c r="AF6" s="259">
        <v>222.54</v>
      </c>
      <c r="AG6" s="259">
        <v>2144.08</v>
      </c>
      <c r="AH6" s="149">
        <v>6.95</v>
      </c>
      <c r="AI6" s="303">
        <v>283</v>
      </c>
      <c r="AJ6" s="273">
        <v>20</v>
      </c>
      <c r="AK6" s="273">
        <v>5.97</v>
      </c>
      <c r="AL6" s="273">
        <v>216.57</v>
      </c>
      <c r="AM6" s="344">
        <v>15.33</v>
      </c>
      <c r="AN6" s="344" t="s">
        <v>1956</v>
      </c>
      <c r="AO6" s="261" t="e">
        <v>#N/A</v>
      </c>
      <c r="AP6" s="304" t="e">
        <v>#N/A</v>
      </c>
      <c r="AQ6" s="149" t="e">
        <v>#N/A</v>
      </c>
      <c r="AR6" s="190" t="e">
        <v>#N/A</v>
      </c>
      <c r="AS6" s="262" t="e">
        <v>#N/A</v>
      </c>
      <c r="AT6" s="152" t="s">
        <v>1916</v>
      </c>
      <c r="AU6" s="344"/>
    </row>
    <row r="7" spans="1:47">
      <c r="A7" s="151" t="s">
        <v>107</v>
      </c>
      <c r="B7" s="264">
        <v>6.8499999999999991E-2</v>
      </c>
      <c r="C7" s="264">
        <v>6.8900000000000003E-2</v>
      </c>
      <c r="D7" s="264">
        <v>2230.94</v>
      </c>
      <c r="E7" s="264">
        <v>2228.17</v>
      </c>
      <c r="F7" s="264">
        <v>2225.52</v>
      </c>
      <c r="J7" s="309"/>
      <c r="K7" s="291"/>
      <c r="L7" s="295"/>
      <c r="M7" s="295"/>
      <c r="N7" s="295"/>
      <c r="O7" s="291"/>
      <c r="P7" s="291"/>
      <c r="Q7" s="291"/>
      <c r="R7" s="291"/>
      <c r="S7" s="291"/>
      <c r="T7" s="291"/>
      <c r="U7" s="291"/>
      <c r="V7" s="295"/>
      <c r="W7" s="291"/>
      <c r="X7" s="291"/>
      <c r="Y7" s="291"/>
      <c r="Z7" s="310"/>
      <c r="AA7" s="344"/>
      <c r="AB7" s="273"/>
      <c r="AC7" s="151">
        <v>0</v>
      </c>
      <c r="AD7" s="259">
        <v>0</v>
      </c>
      <c r="AE7" s="259">
        <v>0</v>
      </c>
      <c r="AF7" s="259">
        <v>0</v>
      </c>
      <c r="AG7" s="259">
        <v>0</v>
      </c>
      <c r="AH7" s="149">
        <v>0</v>
      </c>
      <c r="AI7" s="303">
        <v>0</v>
      </c>
      <c r="AJ7" s="273">
        <v>0</v>
      </c>
      <c r="AK7" s="273">
        <v>0</v>
      </c>
      <c r="AL7" s="273">
        <v>0</v>
      </c>
      <c r="AM7" s="344">
        <v>0</v>
      </c>
      <c r="AN7" s="344" t="s">
        <v>2024</v>
      </c>
      <c r="AO7" s="261" t="e">
        <v>#N/A</v>
      </c>
      <c r="AP7" s="304" t="e">
        <v>#N/A</v>
      </c>
      <c r="AQ7" s="149" t="e">
        <v>#N/A</v>
      </c>
      <c r="AR7" s="190" t="e">
        <v>#N/A</v>
      </c>
      <c r="AS7" s="262" t="e">
        <v>#N/A</v>
      </c>
      <c r="AT7" s="152" t="s">
        <v>1916</v>
      </c>
      <c r="AU7" s="344"/>
    </row>
    <row r="8" spans="1:47">
      <c r="A8" s="151" t="s">
        <v>108</v>
      </c>
      <c r="B8" s="264">
        <v>6.8499999999999991E-2</v>
      </c>
      <c r="C8" s="264">
        <v>6.8900000000000003E-2</v>
      </c>
      <c r="D8" s="264">
        <v>2232.21</v>
      </c>
      <c r="E8" s="264">
        <v>2229.4499999999998</v>
      </c>
      <c r="F8" s="264">
        <v>2228.17</v>
      </c>
      <c r="J8" s="309"/>
      <c r="K8" s="291"/>
      <c r="L8" s="295"/>
      <c r="M8" s="295"/>
      <c r="N8" s="295"/>
      <c r="O8" s="291"/>
      <c r="P8" s="291"/>
      <c r="Q8" s="291"/>
      <c r="R8" s="291"/>
      <c r="S8" s="291"/>
      <c r="T8" s="291"/>
      <c r="U8" s="291"/>
      <c r="V8" s="295"/>
      <c r="W8" s="291"/>
      <c r="X8" s="291"/>
      <c r="Y8" s="291"/>
      <c r="Z8" s="310"/>
      <c r="AA8" s="344"/>
      <c r="AB8" s="273"/>
      <c r="AC8" s="151">
        <v>0</v>
      </c>
      <c r="AD8" s="259">
        <v>0</v>
      </c>
      <c r="AE8" s="259">
        <v>0</v>
      </c>
      <c r="AF8" s="259">
        <v>0</v>
      </c>
      <c r="AG8" s="259">
        <v>0</v>
      </c>
      <c r="AH8" s="149">
        <v>0</v>
      </c>
      <c r="AI8" s="303">
        <v>0</v>
      </c>
      <c r="AJ8" s="273">
        <v>0</v>
      </c>
      <c r="AK8" s="273">
        <v>0</v>
      </c>
      <c r="AL8" s="273">
        <v>0</v>
      </c>
      <c r="AM8" s="344">
        <v>0</v>
      </c>
      <c r="AN8" s="344" t="s">
        <v>2024</v>
      </c>
      <c r="AO8" s="261" t="e">
        <v>#N/A</v>
      </c>
      <c r="AP8" s="304" t="e">
        <v>#N/A</v>
      </c>
      <c r="AQ8" s="149" t="e">
        <v>#N/A</v>
      </c>
      <c r="AR8" s="190" t="e">
        <v>#N/A</v>
      </c>
      <c r="AS8" s="262" t="e">
        <v>#N/A</v>
      </c>
      <c r="AT8" s="152" t="s">
        <v>1916</v>
      </c>
      <c r="AU8" s="344"/>
    </row>
    <row r="9" spans="1:47">
      <c r="A9" s="151" t="s">
        <v>109</v>
      </c>
      <c r="B9" s="264">
        <v>6.8499999999999991E-2</v>
      </c>
      <c r="C9" s="264">
        <v>6.8900000000000003E-2</v>
      </c>
      <c r="D9" s="264">
        <v>2233.4899999999998</v>
      </c>
      <c r="E9" s="264">
        <v>2230.7199999999998</v>
      </c>
      <c r="F9" s="264">
        <v>2229.4499999999998</v>
      </c>
      <c r="J9" s="309"/>
      <c r="K9" s="291"/>
      <c r="L9" s="295"/>
      <c r="M9" s="295"/>
      <c r="N9" s="295"/>
      <c r="O9" s="291"/>
      <c r="P9" s="291"/>
      <c r="Q9" s="291"/>
      <c r="R9" s="291"/>
      <c r="S9" s="291"/>
      <c r="T9" s="291"/>
      <c r="U9" s="291"/>
      <c r="V9" s="295"/>
      <c r="W9" s="291"/>
      <c r="X9" s="291"/>
      <c r="Y9" s="291"/>
      <c r="Z9" s="310"/>
      <c r="AA9" s="344"/>
      <c r="AB9" s="273"/>
      <c r="AC9" s="151">
        <v>0</v>
      </c>
      <c r="AD9" s="259">
        <v>0</v>
      </c>
      <c r="AE9" s="259">
        <v>0</v>
      </c>
      <c r="AF9" s="259">
        <v>0</v>
      </c>
      <c r="AG9" s="259">
        <v>0</v>
      </c>
      <c r="AH9" s="149">
        <v>0</v>
      </c>
      <c r="AI9" s="303">
        <v>0</v>
      </c>
      <c r="AJ9" s="273">
        <v>0</v>
      </c>
      <c r="AK9" s="273">
        <v>0</v>
      </c>
      <c r="AL9" s="273">
        <v>0</v>
      </c>
      <c r="AM9" s="344">
        <v>0</v>
      </c>
      <c r="AN9" s="344" t="s">
        <v>2024</v>
      </c>
      <c r="AO9" s="261" t="e">
        <v>#N/A</v>
      </c>
      <c r="AP9" s="304" t="e">
        <v>#N/A</v>
      </c>
      <c r="AQ9" s="149" t="e">
        <v>#N/A</v>
      </c>
      <c r="AR9" s="190" t="e">
        <v>#N/A</v>
      </c>
      <c r="AS9" s="262" t="e">
        <v>#N/A</v>
      </c>
      <c r="AT9" s="152" t="s">
        <v>1916</v>
      </c>
      <c r="AU9" s="344"/>
    </row>
    <row r="10" spans="1:47">
      <c r="A10" s="151" t="s">
        <v>110</v>
      </c>
      <c r="B10" s="264">
        <v>6.8000000000000005E-2</v>
      </c>
      <c r="C10" s="264">
        <v>6.8400000000000002E-2</v>
      </c>
      <c r="D10" s="264">
        <v>2238.23</v>
      </c>
      <c r="E10" s="264">
        <v>2235.46</v>
      </c>
      <c r="F10" s="264">
        <v>2234.1799999999998</v>
      </c>
      <c r="J10" s="309"/>
      <c r="K10" s="291"/>
      <c r="L10" s="295"/>
      <c r="M10" s="295"/>
      <c r="N10" s="295"/>
      <c r="O10" s="291"/>
      <c r="P10" s="291"/>
      <c r="Q10" s="291"/>
      <c r="R10" s="291"/>
      <c r="S10" s="291"/>
      <c r="T10" s="291"/>
      <c r="U10" s="291"/>
      <c r="V10" s="295"/>
      <c r="W10" s="291"/>
      <c r="X10" s="291"/>
      <c r="Y10" s="291"/>
      <c r="Z10" s="310"/>
      <c r="AA10" s="344"/>
      <c r="AB10" s="273"/>
      <c r="AC10" s="151">
        <v>0</v>
      </c>
      <c r="AD10" s="259">
        <v>0</v>
      </c>
      <c r="AE10" s="259">
        <v>0</v>
      </c>
      <c r="AF10" s="259">
        <v>0</v>
      </c>
      <c r="AG10" s="259">
        <v>0</v>
      </c>
      <c r="AH10" s="149">
        <v>0</v>
      </c>
      <c r="AI10" s="303">
        <v>0</v>
      </c>
      <c r="AJ10" s="273">
        <v>0</v>
      </c>
      <c r="AK10" s="273">
        <v>0</v>
      </c>
      <c r="AL10" s="273">
        <v>0</v>
      </c>
      <c r="AM10" s="344">
        <v>0</v>
      </c>
      <c r="AN10" s="344" t="s">
        <v>2024</v>
      </c>
      <c r="AO10" s="261" t="e">
        <v>#N/A</v>
      </c>
      <c r="AP10" s="304" t="e">
        <v>#N/A</v>
      </c>
      <c r="AQ10" s="149" t="e">
        <v>#N/A</v>
      </c>
      <c r="AR10" s="190" t="e">
        <v>#N/A</v>
      </c>
      <c r="AS10" s="262" t="e">
        <v>#N/A</v>
      </c>
      <c r="AT10" s="152" t="s">
        <v>1916</v>
      </c>
      <c r="AU10" s="344"/>
    </row>
    <row r="11" spans="1:47">
      <c r="A11" s="151" t="s">
        <v>111</v>
      </c>
      <c r="B11" s="264">
        <v>6.8199999999999997E-2</v>
      </c>
      <c r="C11" s="264">
        <v>6.8600000000000008E-2</v>
      </c>
      <c r="D11" s="264">
        <v>2238.11</v>
      </c>
      <c r="E11" s="264">
        <v>2235.35</v>
      </c>
      <c r="F11" s="264">
        <v>2234.0700000000002</v>
      </c>
      <c r="J11" s="309"/>
      <c r="K11" s="291"/>
      <c r="L11" s="295"/>
      <c r="M11" s="295"/>
      <c r="N11" s="295"/>
      <c r="O11" s="291"/>
      <c r="P11" s="291"/>
      <c r="Q11" s="291"/>
      <c r="R11" s="291"/>
      <c r="S11" s="291"/>
      <c r="T11" s="291"/>
      <c r="U11" s="291"/>
      <c r="V11" s="295"/>
      <c r="W11" s="291"/>
      <c r="X11" s="291"/>
      <c r="Y11" s="291"/>
      <c r="Z11" s="310"/>
      <c r="AA11" s="344"/>
      <c r="AB11" s="273"/>
      <c r="AC11" s="151">
        <v>0</v>
      </c>
      <c r="AD11" s="259">
        <v>0</v>
      </c>
      <c r="AE11" s="259">
        <v>0</v>
      </c>
      <c r="AF11" s="259">
        <v>0</v>
      </c>
      <c r="AG11" s="259">
        <v>0</v>
      </c>
      <c r="AH11" s="149">
        <v>0</v>
      </c>
      <c r="AI11" s="303">
        <v>0</v>
      </c>
      <c r="AJ11" s="273">
        <v>0</v>
      </c>
      <c r="AK11" s="273">
        <v>0</v>
      </c>
      <c r="AL11" s="273">
        <v>0</v>
      </c>
      <c r="AM11" s="344">
        <v>0</v>
      </c>
      <c r="AN11" s="344" t="s">
        <v>2024</v>
      </c>
      <c r="AO11" s="261" t="e">
        <v>#N/A</v>
      </c>
      <c r="AP11" s="304" t="e">
        <v>#N/A</v>
      </c>
      <c r="AQ11" s="149" t="e">
        <v>#N/A</v>
      </c>
      <c r="AR11" s="190" t="e">
        <v>#N/A</v>
      </c>
      <c r="AS11" s="262" t="e">
        <v>#N/A</v>
      </c>
      <c r="AT11" s="152" t="s">
        <v>1916</v>
      </c>
      <c r="AU11" s="344"/>
    </row>
    <row r="12" spans="1:47">
      <c r="A12" s="151" t="s">
        <v>112</v>
      </c>
      <c r="B12" s="264">
        <v>6.7900000000000002E-2</v>
      </c>
      <c r="C12" s="264">
        <v>6.83E-2</v>
      </c>
      <c r="D12" s="264">
        <v>2242.83</v>
      </c>
      <c r="E12" s="264">
        <v>2240.06</v>
      </c>
      <c r="F12" s="264">
        <v>2237.42</v>
      </c>
      <c r="J12" s="309"/>
      <c r="K12" s="291"/>
      <c r="L12" s="295"/>
      <c r="M12" s="295"/>
      <c r="N12" s="295"/>
      <c r="O12" s="291"/>
      <c r="P12" s="291"/>
      <c r="Q12" s="291"/>
      <c r="R12" s="291"/>
      <c r="S12" s="291"/>
      <c r="T12" s="291"/>
      <c r="U12" s="291"/>
      <c r="V12" s="295"/>
      <c r="W12" s="291"/>
      <c r="X12" s="291"/>
      <c r="Y12" s="291"/>
      <c r="Z12" s="310"/>
      <c r="AA12" s="344"/>
      <c r="AB12" s="273"/>
      <c r="AC12" s="151">
        <v>0</v>
      </c>
      <c r="AD12" s="259">
        <v>0</v>
      </c>
      <c r="AE12" s="259">
        <v>0</v>
      </c>
      <c r="AF12" s="259">
        <v>0</v>
      </c>
      <c r="AG12" s="259">
        <v>0</v>
      </c>
      <c r="AH12" s="149">
        <v>0</v>
      </c>
      <c r="AI12" s="303">
        <v>0</v>
      </c>
      <c r="AJ12" s="273">
        <v>0</v>
      </c>
      <c r="AK12" s="273">
        <v>0</v>
      </c>
      <c r="AL12" s="273">
        <v>0</v>
      </c>
      <c r="AM12" s="344">
        <v>0</v>
      </c>
      <c r="AN12" s="344" t="s">
        <v>2024</v>
      </c>
      <c r="AO12" s="261" t="e">
        <v>#N/A</v>
      </c>
      <c r="AP12" s="304" t="e">
        <v>#N/A</v>
      </c>
      <c r="AQ12" s="149" t="e">
        <v>#N/A</v>
      </c>
      <c r="AR12" s="190" t="e">
        <v>#N/A</v>
      </c>
      <c r="AS12" s="262" t="e">
        <v>#N/A</v>
      </c>
      <c r="AT12" s="152" t="s">
        <v>1916</v>
      </c>
      <c r="AU12" s="344"/>
    </row>
    <row r="13" spans="1:47">
      <c r="A13" s="151" t="s">
        <v>113</v>
      </c>
      <c r="B13" s="264">
        <v>6.8000000000000005E-2</v>
      </c>
      <c r="C13" s="264">
        <v>6.8400000000000002E-2</v>
      </c>
      <c r="D13" s="264">
        <v>2243.4</v>
      </c>
      <c r="E13" s="264">
        <v>2240.64</v>
      </c>
      <c r="F13" s="264">
        <v>2239.37</v>
      </c>
      <c r="J13" s="309"/>
      <c r="K13" s="291"/>
      <c r="L13" s="295"/>
      <c r="M13" s="295"/>
      <c r="N13" s="295"/>
      <c r="O13" s="291"/>
      <c r="P13" s="291"/>
      <c r="Q13" s="291"/>
      <c r="R13" s="291"/>
      <c r="S13" s="291"/>
      <c r="T13" s="291"/>
      <c r="U13" s="291"/>
      <c r="V13" s="295"/>
      <c r="W13" s="291"/>
      <c r="X13" s="291"/>
      <c r="Y13" s="291"/>
      <c r="Z13" s="310"/>
      <c r="AA13" s="344"/>
      <c r="AB13" s="273"/>
      <c r="AC13" s="151">
        <v>0</v>
      </c>
      <c r="AD13" s="259">
        <v>0</v>
      </c>
      <c r="AE13" s="259">
        <v>0</v>
      </c>
      <c r="AF13" s="259">
        <v>0</v>
      </c>
      <c r="AG13" s="259">
        <v>0</v>
      </c>
      <c r="AH13" s="149">
        <v>0</v>
      </c>
      <c r="AI13" s="303">
        <v>0</v>
      </c>
      <c r="AJ13" s="273">
        <v>0</v>
      </c>
      <c r="AK13" s="273">
        <v>0</v>
      </c>
      <c r="AL13" s="273">
        <v>0</v>
      </c>
      <c r="AM13" s="344">
        <v>0</v>
      </c>
      <c r="AN13" s="344" t="s">
        <v>2024</v>
      </c>
      <c r="AO13" s="261" t="e">
        <v>#N/A</v>
      </c>
      <c r="AP13" s="304" t="e">
        <v>#N/A</v>
      </c>
      <c r="AQ13" s="149" t="e">
        <v>#N/A</v>
      </c>
      <c r="AR13" s="190" t="e">
        <v>#N/A</v>
      </c>
      <c r="AS13" s="262" t="e">
        <v>#N/A</v>
      </c>
      <c r="AT13" s="152" t="s">
        <v>1916</v>
      </c>
      <c r="AU13" s="344"/>
    </row>
    <row r="14" spans="1:47">
      <c r="A14" s="151" t="s">
        <v>114</v>
      </c>
      <c r="B14" s="264">
        <v>6.7699999999999996E-2</v>
      </c>
      <c r="C14" s="264">
        <v>6.8099999999999994E-2</v>
      </c>
      <c r="D14" s="264">
        <v>2246.75</v>
      </c>
      <c r="E14" s="264">
        <v>2243.98</v>
      </c>
      <c r="F14" s="264">
        <v>2242.71</v>
      </c>
      <c r="J14" s="309"/>
      <c r="K14" s="291"/>
      <c r="L14" s="295"/>
      <c r="M14" s="295"/>
      <c r="N14" s="295"/>
      <c r="O14" s="291"/>
      <c r="P14" s="291"/>
      <c r="Q14" s="291"/>
      <c r="R14" s="291"/>
      <c r="S14" s="291"/>
      <c r="T14" s="291"/>
      <c r="U14" s="291"/>
      <c r="V14" s="295"/>
      <c r="W14" s="291"/>
      <c r="X14" s="291"/>
      <c r="Y14" s="291"/>
      <c r="Z14" s="310"/>
      <c r="AA14" s="344"/>
      <c r="AB14" s="273"/>
      <c r="AC14" s="151">
        <v>0</v>
      </c>
      <c r="AD14" s="259">
        <v>0</v>
      </c>
      <c r="AE14" s="259">
        <v>0</v>
      </c>
      <c r="AF14" s="259">
        <v>0</v>
      </c>
      <c r="AG14" s="259">
        <v>0</v>
      </c>
      <c r="AH14" s="149">
        <v>0</v>
      </c>
      <c r="AI14" s="303">
        <v>0</v>
      </c>
      <c r="AJ14" s="273">
        <v>0</v>
      </c>
      <c r="AK14" s="273">
        <v>0</v>
      </c>
      <c r="AL14" s="273">
        <v>0</v>
      </c>
      <c r="AM14" s="344">
        <v>0</v>
      </c>
      <c r="AN14" s="344" t="s">
        <v>2024</v>
      </c>
      <c r="AO14" s="261" t="e">
        <v>#N/A</v>
      </c>
      <c r="AP14" s="304" t="e">
        <v>#N/A</v>
      </c>
      <c r="AQ14" s="149" t="e">
        <v>#N/A</v>
      </c>
      <c r="AR14" s="190" t="e">
        <v>#N/A</v>
      </c>
      <c r="AS14" s="262" t="e">
        <v>#N/A</v>
      </c>
      <c r="AT14" s="152" t="s">
        <v>1916</v>
      </c>
      <c r="AU14" s="344"/>
    </row>
    <row r="15" spans="1:47">
      <c r="A15" s="151" t="s">
        <v>115</v>
      </c>
      <c r="B15" s="264">
        <v>6.7299999999999999E-2</v>
      </c>
      <c r="C15" s="264">
        <v>6.7699999999999996E-2</v>
      </c>
      <c r="D15" s="264">
        <v>2250.79</v>
      </c>
      <c r="E15" s="264">
        <v>2248.02</v>
      </c>
      <c r="F15" s="264">
        <v>2246.75</v>
      </c>
      <c r="J15" s="309"/>
      <c r="K15" s="291"/>
      <c r="L15" s="295"/>
      <c r="M15" s="295"/>
      <c r="N15" s="295"/>
      <c r="O15" s="291"/>
      <c r="P15" s="291"/>
      <c r="Q15" s="291"/>
      <c r="R15" s="291"/>
      <c r="S15" s="291"/>
      <c r="T15" s="291"/>
      <c r="U15" s="291"/>
      <c r="V15" s="295"/>
      <c r="W15" s="291"/>
      <c r="X15" s="291"/>
      <c r="Y15" s="291"/>
      <c r="Z15" s="310"/>
      <c r="AA15" s="344"/>
      <c r="AB15" s="273"/>
      <c r="AC15" s="151">
        <v>0</v>
      </c>
      <c r="AD15" s="259">
        <v>0</v>
      </c>
      <c r="AE15" s="259">
        <v>0</v>
      </c>
      <c r="AF15" s="259">
        <v>0</v>
      </c>
      <c r="AG15" s="259">
        <v>0</v>
      </c>
      <c r="AH15" s="149">
        <v>0</v>
      </c>
      <c r="AI15" s="303">
        <v>0</v>
      </c>
      <c r="AJ15" s="273">
        <v>0</v>
      </c>
      <c r="AK15" s="273">
        <v>0</v>
      </c>
      <c r="AL15" s="273">
        <v>0</v>
      </c>
      <c r="AM15" s="344">
        <v>0</v>
      </c>
      <c r="AN15" s="344" t="s">
        <v>2024</v>
      </c>
      <c r="AO15" s="261" t="e">
        <v>#N/A</v>
      </c>
      <c r="AP15" s="304" t="e">
        <v>#N/A</v>
      </c>
      <c r="AQ15" s="149" t="e">
        <v>#N/A</v>
      </c>
      <c r="AR15" s="190" t="e">
        <v>#N/A</v>
      </c>
      <c r="AS15" s="262" t="e">
        <v>#N/A</v>
      </c>
      <c r="AT15" s="152" t="s">
        <v>1916</v>
      </c>
      <c r="AU15" s="344"/>
    </row>
    <row r="16" spans="1:47">
      <c r="A16" s="151" t="s">
        <v>116</v>
      </c>
      <c r="B16" s="264">
        <v>6.480000000000001E-2</v>
      </c>
      <c r="C16" s="264">
        <v>6.5199999999999994E-2</v>
      </c>
      <c r="D16" s="264">
        <v>2269.46</v>
      </c>
      <c r="E16" s="264">
        <v>2266.66</v>
      </c>
      <c r="F16" s="264">
        <v>2265.4</v>
      </c>
      <c r="J16" s="309"/>
      <c r="K16" s="291"/>
      <c r="L16" s="295"/>
      <c r="M16" s="295"/>
      <c r="N16" s="295"/>
      <c r="O16" s="291"/>
      <c r="P16" s="291"/>
      <c r="Q16" s="291"/>
      <c r="R16" s="291"/>
      <c r="S16" s="291"/>
      <c r="T16" s="291"/>
      <c r="U16" s="291"/>
      <c r="V16" s="295"/>
      <c r="W16" s="291"/>
      <c r="X16" s="291"/>
      <c r="Y16" s="291"/>
      <c r="Z16" s="310"/>
      <c r="AA16" s="344"/>
      <c r="AB16" s="273"/>
      <c r="AC16" s="151">
        <v>0</v>
      </c>
      <c r="AD16" s="259">
        <v>0</v>
      </c>
      <c r="AE16" s="259">
        <v>0</v>
      </c>
      <c r="AF16" s="259">
        <v>0</v>
      </c>
      <c r="AG16" s="259">
        <v>0</v>
      </c>
      <c r="AH16" s="149">
        <v>0</v>
      </c>
      <c r="AI16" s="303">
        <v>0</v>
      </c>
      <c r="AJ16" s="273">
        <v>0</v>
      </c>
      <c r="AK16" s="273">
        <v>0</v>
      </c>
      <c r="AL16" s="273">
        <v>0</v>
      </c>
      <c r="AM16" s="344">
        <v>0</v>
      </c>
      <c r="AN16" s="344" t="s">
        <v>2024</v>
      </c>
      <c r="AO16" s="261" t="e">
        <v>#N/A</v>
      </c>
      <c r="AP16" s="304" t="e">
        <v>#N/A</v>
      </c>
      <c r="AQ16" s="149" t="e">
        <v>#N/A</v>
      </c>
      <c r="AR16" s="190" t="e">
        <v>#N/A</v>
      </c>
      <c r="AS16" s="262" t="e">
        <v>#N/A</v>
      </c>
      <c r="AT16" s="152" t="s">
        <v>1916</v>
      </c>
      <c r="AU16" s="344"/>
    </row>
    <row r="17" spans="1:47">
      <c r="A17" s="151" t="s">
        <v>117</v>
      </c>
      <c r="B17" s="264">
        <v>6.2300000000000001E-2</v>
      </c>
      <c r="C17" s="264">
        <v>6.2699999999999992E-2</v>
      </c>
      <c r="D17" s="264">
        <v>2290.92</v>
      </c>
      <c r="E17" s="264">
        <v>2288.1</v>
      </c>
      <c r="F17" s="264">
        <v>2284.21</v>
      </c>
      <c r="J17" s="309"/>
      <c r="K17" s="291"/>
      <c r="L17" s="295"/>
      <c r="M17" s="295"/>
      <c r="N17" s="295"/>
      <c r="O17" s="291"/>
      <c r="P17" s="291"/>
      <c r="Q17" s="291"/>
      <c r="R17" s="291"/>
      <c r="S17" s="291"/>
      <c r="T17" s="291"/>
      <c r="U17" s="291"/>
      <c r="V17" s="295"/>
      <c r="W17" s="291"/>
      <c r="X17" s="291"/>
      <c r="Y17" s="291"/>
      <c r="Z17" s="310"/>
      <c r="AA17" s="344"/>
      <c r="AB17" s="273"/>
      <c r="AC17" s="151">
        <v>0</v>
      </c>
      <c r="AD17" s="259">
        <v>0</v>
      </c>
      <c r="AE17" s="259">
        <v>0</v>
      </c>
      <c r="AF17" s="259">
        <v>0</v>
      </c>
      <c r="AG17" s="259">
        <v>0</v>
      </c>
      <c r="AH17" s="149">
        <v>0</v>
      </c>
      <c r="AI17" s="303">
        <v>0</v>
      </c>
      <c r="AJ17" s="273">
        <v>0</v>
      </c>
      <c r="AK17" s="273">
        <v>0</v>
      </c>
      <c r="AL17" s="273">
        <v>0</v>
      </c>
      <c r="AM17" s="344">
        <v>0</v>
      </c>
      <c r="AN17" s="344" t="s">
        <v>2024</v>
      </c>
      <c r="AO17" s="261" t="e">
        <v>#N/A</v>
      </c>
      <c r="AP17" s="304" t="e">
        <v>#N/A</v>
      </c>
      <c r="AQ17" s="149" t="e">
        <v>#N/A</v>
      </c>
      <c r="AR17" s="190" t="e">
        <v>#N/A</v>
      </c>
      <c r="AS17" s="262" t="e">
        <v>#N/A</v>
      </c>
      <c r="AT17" s="152" t="s">
        <v>1916</v>
      </c>
      <c r="AU17" s="344"/>
    </row>
    <row r="18" spans="1:47">
      <c r="A18" s="151" t="s">
        <v>118</v>
      </c>
      <c r="B18" s="264">
        <v>6.1699999999999998E-2</v>
      </c>
      <c r="C18" s="264">
        <v>6.2100000000000002E-2</v>
      </c>
      <c r="D18" s="264">
        <v>2296.21</v>
      </c>
      <c r="E18" s="264">
        <v>2293.38</v>
      </c>
      <c r="F18" s="264">
        <v>2292.04</v>
      </c>
      <c r="J18" s="309"/>
      <c r="K18" s="291"/>
      <c r="L18" s="295"/>
      <c r="M18" s="295"/>
      <c r="N18" s="295"/>
      <c r="O18" s="291"/>
      <c r="P18" s="291"/>
      <c r="Q18" s="291"/>
      <c r="R18" s="291"/>
      <c r="S18" s="291"/>
      <c r="T18" s="291"/>
      <c r="U18" s="291"/>
      <c r="V18" s="295"/>
      <c r="W18" s="291"/>
      <c r="X18" s="291"/>
      <c r="Y18" s="291"/>
      <c r="Z18" s="310"/>
      <c r="AA18" s="344"/>
      <c r="AB18" s="273"/>
      <c r="AC18" s="151">
        <v>0</v>
      </c>
      <c r="AD18" s="259">
        <v>0</v>
      </c>
      <c r="AE18" s="259">
        <v>0</v>
      </c>
      <c r="AF18" s="259">
        <v>0</v>
      </c>
      <c r="AG18" s="259">
        <v>0</v>
      </c>
      <c r="AH18" s="149">
        <v>0</v>
      </c>
      <c r="AI18" s="303">
        <v>0</v>
      </c>
      <c r="AJ18" s="273">
        <v>0</v>
      </c>
      <c r="AK18" s="273">
        <v>0</v>
      </c>
      <c r="AL18" s="273">
        <v>0</v>
      </c>
      <c r="AM18" s="344">
        <v>0</v>
      </c>
      <c r="AN18" s="344" t="s">
        <v>2024</v>
      </c>
      <c r="AO18" s="261" t="e">
        <v>#N/A</v>
      </c>
      <c r="AP18" s="304" t="e">
        <v>#N/A</v>
      </c>
      <c r="AQ18" s="149" t="e">
        <v>#N/A</v>
      </c>
      <c r="AR18" s="190" t="e">
        <v>#N/A</v>
      </c>
      <c r="AS18" s="262" t="e">
        <v>#N/A</v>
      </c>
      <c r="AT18" s="152" t="s">
        <v>1916</v>
      </c>
      <c r="AU18" s="344"/>
    </row>
    <row r="19" spans="1:47">
      <c r="A19" s="151" t="s">
        <v>119</v>
      </c>
      <c r="B19" s="264">
        <v>6.1699999999999998E-2</v>
      </c>
      <c r="C19" s="264">
        <v>6.2100000000000002E-2</v>
      </c>
      <c r="D19" s="264">
        <v>2297.5500000000002</v>
      </c>
      <c r="E19" s="264">
        <v>2294.7199999999998</v>
      </c>
      <c r="F19" s="264">
        <v>2293.38</v>
      </c>
      <c r="J19" s="309"/>
      <c r="K19" s="291"/>
      <c r="L19" s="295"/>
      <c r="M19" s="295"/>
      <c r="N19" s="295"/>
      <c r="O19" s="291"/>
      <c r="P19" s="291"/>
      <c r="Q19" s="291"/>
      <c r="R19" s="291"/>
      <c r="S19" s="291"/>
      <c r="T19" s="291"/>
      <c r="U19" s="291"/>
      <c r="V19" s="295"/>
      <c r="W19" s="291"/>
      <c r="X19" s="291"/>
      <c r="Y19" s="291"/>
      <c r="Z19" s="310"/>
      <c r="AA19" s="344"/>
      <c r="AB19" s="273"/>
      <c r="AC19" s="151">
        <v>0</v>
      </c>
      <c r="AD19" s="259">
        <v>0</v>
      </c>
      <c r="AE19" s="259">
        <v>0</v>
      </c>
      <c r="AF19" s="259">
        <v>0</v>
      </c>
      <c r="AG19" s="259">
        <v>0</v>
      </c>
      <c r="AH19" s="149">
        <v>0</v>
      </c>
      <c r="AI19" s="303">
        <v>0</v>
      </c>
      <c r="AJ19" s="273">
        <v>0</v>
      </c>
      <c r="AK19" s="273">
        <v>0</v>
      </c>
      <c r="AL19" s="273">
        <v>0</v>
      </c>
      <c r="AM19" s="344">
        <v>0</v>
      </c>
      <c r="AN19" s="344" t="s">
        <v>2024</v>
      </c>
      <c r="AO19" s="261" t="e">
        <v>#N/A</v>
      </c>
      <c r="AP19" s="304" t="e">
        <v>#N/A</v>
      </c>
      <c r="AQ19" s="149" t="e">
        <v>#N/A</v>
      </c>
      <c r="AR19" s="190" t="e">
        <v>#N/A</v>
      </c>
      <c r="AS19" s="262" t="e">
        <v>#N/A</v>
      </c>
      <c r="AT19" s="152" t="s">
        <v>1916</v>
      </c>
      <c r="AU19" s="344"/>
    </row>
    <row r="20" spans="1:47">
      <c r="A20" s="151" t="s">
        <v>120</v>
      </c>
      <c r="B20" s="264">
        <v>6.1399999999999996E-2</v>
      </c>
      <c r="C20" s="264">
        <v>6.1799999999999994E-2</v>
      </c>
      <c r="D20" s="264">
        <v>2301.02</v>
      </c>
      <c r="E20" s="264">
        <v>2298.19</v>
      </c>
      <c r="F20" s="264">
        <v>2296.85</v>
      </c>
      <c r="J20" s="309"/>
      <c r="K20" s="291"/>
      <c r="L20" s="295"/>
      <c r="M20" s="295"/>
      <c r="N20" s="295"/>
      <c r="O20" s="291"/>
      <c r="P20" s="291"/>
      <c r="Q20" s="291"/>
      <c r="R20" s="291"/>
      <c r="S20" s="291"/>
      <c r="T20" s="291"/>
      <c r="U20" s="291"/>
      <c r="V20" s="295"/>
      <c r="W20" s="291"/>
      <c r="X20" s="291"/>
      <c r="Y20" s="291"/>
      <c r="Z20" s="310"/>
      <c r="AA20" s="344"/>
      <c r="AB20" s="273"/>
      <c r="AC20" s="151">
        <v>0</v>
      </c>
      <c r="AD20" s="259">
        <v>0</v>
      </c>
      <c r="AE20" s="259">
        <v>0</v>
      </c>
      <c r="AF20" s="259">
        <v>0</v>
      </c>
      <c r="AG20" s="259">
        <v>0</v>
      </c>
      <c r="AH20" s="149">
        <v>0</v>
      </c>
      <c r="AI20" s="303">
        <v>0</v>
      </c>
      <c r="AJ20" s="273">
        <v>0</v>
      </c>
      <c r="AK20" s="273">
        <v>0</v>
      </c>
      <c r="AL20" s="273">
        <v>0</v>
      </c>
      <c r="AM20" s="344">
        <v>0</v>
      </c>
      <c r="AN20" s="344" t="s">
        <v>2024</v>
      </c>
      <c r="AO20" s="261" t="e">
        <v>#N/A</v>
      </c>
      <c r="AP20" s="304" t="e">
        <v>#N/A</v>
      </c>
      <c r="AQ20" s="149" t="e">
        <v>#N/A</v>
      </c>
      <c r="AR20" s="190" t="e">
        <v>#N/A</v>
      </c>
      <c r="AS20" s="262" t="e">
        <v>#N/A</v>
      </c>
      <c r="AT20" s="152" t="s">
        <v>1916</v>
      </c>
      <c r="AU20" s="344"/>
    </row>
    <row r="21" spans="1:47">
      <c r="A21" s="151" t="s">
        <v>121</v>
      </c>
      <c r="B21" s="264">
        <v>6.3500000000000001E-2</v>
      </c>
      <c r="C21" s="264">
        <v>6.3899999999999998E-2</v>
      </c>
      <c r="D21" s="264">
        <v>2287.56</v>
      </c>
      <c r="E21" s="264">
        <v>2284.7600000000002</v>
      </c>
      <c r="F21" s="264">
        <v>2283.4</v>
      </c>
      <c r="J21" s="309"/>
      <c r="K21" s="291"/>
      <c r="L21" s="295"/>
      <c r="M21" s="295"/>
      <c r="N21" s="295"/>
      <c r="O21" s="291"/>
      <c r="P21" s="291"/>
      <c r="Q21" s="291"/>
      <c r="R21" s="291"/>
      <c r="S21" s="291"/>
      <c r="T21" s="291"/>
      <c r="U21" s="291"/>
      <c r="V21" s="295"/>
      <c r="W21" s="291"/>
      <c r="X21" s="291"/>
      <c r="Y21" s="291"/>
      <c r="Z21" s="310"/>
      <c r="AA21" s="344"/>
      <c r="AB21" s="273"/>
      <c r="AC21" s="151">
        <v>0</v>
      </c>
      <c r="AD21" s="259">
        <v>0</v>
      </c>
      <c r="AE21" s="259">
        <v>0</v>
      </c>
      <c r="AF21" s="259">
        <v>0</v>
      </c>
      <c r="AG21" s="259">
        <v>0</v>
      </c>
      <c r="AH21" s="149">
        <v>0</v>
      </c>
      <c r="AI21" s="303">
        <v>0</v>
      </c>
      <c r="AJ21" s="273">
        <v>0</v>
      </c>
      <c r="AK21" s="273">
        <v>0</v>
      </c>
      <c r="AL21" s="273">
        <v>0</v>
      </c>
      <c r="AM21" s="344">
        <v>0</v>
      </c>
      <c r="AN21" s="344" t="s">
        <v>2024</v>
      </c>
      <c r="AO21" s="261" t="e">
        <v>#N/A</v>
      </c>
      <c r="AP21" s="304" t="e">
        <v>#N/A</v>
      </c>
      <c r="AQ21" s="149" t="e">
        <v>#N/A</v>
      </c>
      <c r="AR21" s="190" t="e">
        <v>#N/A</v>
      </c>
      <c r="AS21" s="262" t="e">
        <v>#N/A</v>
      </c>
      <c r="AT21" s="152" t="s">
        <v>1916</v>
      </c>
      <c r="AU21" s="344"/>
    </row>
    <row r="22" spans="1:47">
      <c r="A22" s="151" t="s">
        <v>122</v>
      </c>
      <c r="B22" s="264">
        <v>6.2199999999999998E-2</v>
      </c>
      <c r="C22" s="264">
        <v>6.2600000000000003E-2</v>
      </c>
      <c r="D22" s="264">
        <v>2299.65</v>
      </c>
      <c r="E22" s="264">
        <v>2296.83</v>
      </c>
      <c r="F22" s="264">
        <v>2293.89</v>
      </c>
      <c r="J22" s="309"/>
      <c r="K22" s="291"/>
      <c r="L22" s="295"/>
      <c r="M22" s="295"/>
      <c r="N22" s="295"/>
      <c r="O22" s="291"/>
      <c r="P22" s="291"/>
      <c r="Q22" s="291"/>
      <c r="R22" s="291"/>
      <c r="S22" s="291"/>
      <c r="T22" s="291"/>
      <c r="U22" s="291"/>
      <c r="V22" s="295"/>
      <c r="W22" s="291"/>
      <c r="X22" s="291"/>
      <c r="Y22" s="291"/>
      <c r="Z22" s="310"/>
      <c r="AA22" s="344"/>
      <c r="AB22" s="273"/>
      <c r="AC22" s="151">
        <v>0</v>
      </c>
      <c r="AD22" s="259">
        <v>0</v>
      </c>
      <c r="AE22" s="259">
        <v>0</v>
      </c>
      <c r="AF22" s="259">
        <v>0</v>
      </c>
      <c r="AG22" s="259">
        <v>0</v>
      </c>
      <c r="AH22" s="149">
        <v>0</v>
      </c>
      <c r="AI22" s="303">
        <v>0</v>
      </c>
      <c r="AJ22" s="273">
        <v>0</v>
      </c>
      <c r="AK22" s="273">
        <v>0</v>
      </c>
      <c r="AL22" s="273">
        <v>0</v>
      </c>
      <c r="AM22" s="344">
        <v>0</v>
      </c>
      <c r="AN22" s="344" t="s">
        <v>2024</v>
      </c>
      <c r="AO22" s="261" t="e">
        <v>#N/A</v>
      </c>
      <c r="AP22" s="304" t="e">
        <v>#N/A</v>
      </c>
      <c r="AQ22" s="149" t="e">
        <v>#N/A</v>
      </c>
      <c r="AR22" s="190" t="e">
        <v>#N/A</v>
      </c>
      <c r="AS22" s="262" t="e">
        <v>#N/A</v>
      </c>
      <c r="AT22" s="152" t="s">
        <v>1916</v>
      </c>
      <c r="AU22" s="344"/>
    </row>
    <row r="23" spans="1:47">
      <c r="A23" s="151" t="s">
        <v>123</v>
      </c>
      <c r="B23" s="264">
        <v>6.3700000000000007E-2</v>
      </c>
      <c r="C23" s="264">
        <v>6.4100000000000004E-2</v>
      </c>
      <c r="D23" s="264">
        <v>2290.4499999999998</v>
      </c>
      <c r="E23" s="264">
        <v>2287.65</v>
      </c>
      <c r="F23" s="264">
        <v>2286.3000000000002</v>
      </c>
      <c r="J23" s="309"/>
      <c r="K23" s="291"/>
      <c r="L23" s="295"/>
      <c r="M23" s="295"/>
      <c r="N23" s="295"/>
      <c r="O23" s="291"/>
      <c r="P23" s="291"/>
      <c r="Q23" s="291"/>
      <c r="R23" s="291"/>
      <c r="S23" s="291"/>
      <c r="T23" s="291"/>
      <c r="U23" s="291"/>
      <c r="V23" s="295"/>
      <c r="W23" s="291"/>
      <c r="X23" s="291"/>
      <c r="Y23" s="291"/>
      <c r="Z23" s="310"/>
      <c r="AA23" s="344"/>
      <c r="AB23" s="273"/>
      <c r="AC23" s="151">
        <v>0</v>
      </c>
      <c r="AD23" s="259">
        <v>0</v>
      </c>
      <c r="AE23" s="259">
        <v>0</v>
      </c>
      <c r="AF23" s="259">
        <v>0</v>
      </c>
      <c r="AG23" s="259">
        <v>0</v>
      </c>
      <c r="AH23" s="149">
        <v>0</v>
      </c>
      <c r="AI23" s="303">
        <v>0</v>
      </c>
      <c r="AJ23" s="273">
        <v>0</v>
      </c>
      <c r="AK23" s="273">
        <v>0</v>
      </c>
      <c r="AL23" s="273">
        <v>0</v>
      </c>
      <c r="AM23" s="344">
        <v>0</v>
      </c>
      <c r="AN23" s="344" t="s">
        <v>2024</v>
      </c>
      <c r="AO23" s="261" t="e">
        <v>#N/A</v>
      </c>
      <c r="AP23" s="304" t="e">
        <v>#N/A</v>
      </c>
      <c r="AQ23" s="149" t="e">
        <v>#N/A</v>
      </c>
      <c r="AR23" s="190" t="e">
        <v>#N/A</v>
      </c>
      <c r="AS23" s="262" t="e">
        <v>#N/A</v>
      </c>
      <c r="AT23" s="152" t="s">
        <v>1916</v>
      </c>
      <c r="AU23" s="344"/>
    </row>
    <row r="24" spans="1:47">
      <c r="A24" s="151" t="s">
        <v>124</v>
      </c>
      <c r="B24" s="264">
        <v>6.2199999999999998E-2</v>
      </c>
      <c r="C24" s="264">
        <v>6.2600000000000003E-2</v>
      </c>
      <c r="D24" s="264">
        <v>2302.34</v>
      </c>
      <c r="E24" s="264">
        <v>2299.5300000000002</v>
      </c>
      <c r="F24" s="264">
        <v>2298.1799999999998</v>
      </c>
      <c r="J24" s="309"/>
      <c r="K24" s="291"/>
      <c r="L24" s="295"/>
      <c r="M24" s="295"/>
      <c r="N24" s="295"/>
      <c r="O24" s="291"/>
      <c r="P24" s="291"/>
      <c r="Q24" s="291"/>
      <c r="R24" s="291"/>
      <c r="S24" s="291"/>
      <c r="T24" s="291"/>
      <c r="U24" s="291"/>
      <c r="V24" s="295"/>
      <c r="W24" s="291"/>
      <c r="X24" s="291"/>
      <c r="Y24" s="291"/>
      <c r="Z24" s="310"/>
      <c r="AA24" s="344"/>
      <c r="AB24" s="273"/>
      <c r="AC24" s="151">
        <v>0</v>
      </c>
      <c r="AD24" s="259">
        <v>0</v>
      </c>
      <c r="AE24" s="259">
        <v>0</v>
      </c>
      <c r="AF24" s="259">
        <v>0</v>
      </c>
      <c r="AG24" s="259">
        <v>0</v>
      </c>
      <c r="AH24" s="149">
        <v>0</v>
      </c>
      <c r="AI24" s="303">
        <v>0</v>
      </c>
      <c r="AJ24" s="273">
        <v>0</v>
      </c>
      <c r="AK24" s="273">
        <v>0</v>
      </c>
      <c r="AL24" s="273">
        <v>0</v>
      </c>
      <c r="AM24" s="344">
        <v>0</v>
      </c>
      <c r="AN24" s="344" t="s">
        <v>2024</v>
      </c>
      <c r="AO24" s="261" t="e">
        <v>#N/A</v>
      </c>
      <c r="AP24" s="304" t="e">
        <v>#N/A</v>
      </c>
      <c r="AQ24" s="149" t="e">
        <v>#N/A</v>
      </c>
      <c r="AR24" s="190" t="e">
        <v>#N/A</v>
      </c>
      <c r="AS24" s="262" t="e">
        <v>#N/A</v>
      </c>
      <c r="AT24" s="152" t="s">
        <v>1916</v>
      </c>
      <c r="AU24" s="344"/>
    </row>
    <row r="25" spans="1:47">
      <c r="A25" s="151" t="s">
        <v>125</v>
      </c>
      <c r="B25" s="264">
        <v>6.3099999999999989E-2</v>
      </c>
      <c r="C25" s="264">
        <v>6.3500000000000001E-2</v>
      </c>
      <c r="D25" s="264">
        <v>2297.37</v>
      </c>
      <c r="E25" s="264">
        <v>2294.5700000000002</v>
      </c>
      <c r="F25" s="264">
        <v>2293.21</v>
      </c>
      <c r="J25" s="309"/>
      <c r="K25" s="291"/>
      <c r="L25" s="295"/>
      <c r="M25" s="295"/>
      <c r="N25" s="295"/>
      <c r="O25" s="291"/>
      <c r="P25" s="291"/>
      <c r="Q25" s="291"/>
      <c r="R25" s="291"/>
      <c r="S25" s="291"/>
      <c r="T25" s="291"/>
      <c r="U25" s="291"/>
      <c r="V25" s="295"/>
      <c r="W25" s="291"/>
      <c r="X25" s="291"/>
      <c r="Y25" s="291"/>
      <c r="Z25" s="310"/>
      <c r="AA25" s="344"/>
      <c r="AB25" s="273"/>
      <c r="AC25" s="151">
        <v>0</v>
      </c>
      <c r="AD25" s="259">
        <v>0</v>
      </c>
      <c r="AE25" s="259">
        <v>0</v>
      </c>
      <c r="AF25" s="259">
        <v>0</v>
      </c>
      <c r="AG25" s="259">
        <v>0</v>
      </c>
      <c r="AH25" s="149">
        <v>0</v>
      </c>
      <c r="AI25" s="303">
        <v>0</v>
      </c>
      <c r="AJ25" s="273">
        <v>0</v>
      </c>
      <c r="AK25" s="273">
        <v>0</v>
      </c>
      <c r="AL25" s="273">
        <v>0</v>
      </c>
      <c r="AM25" s="344">
        <v>0</v>
      </c>
      <c r="AN25" s="344" t="s">
        <v>2024</v>
      </c>
      <c r="AO25" s="261" t="e">
        <v>#N/A</v>
      </c>
      <c r="AP25" s="304" t="e">
        <v>#N/A</v>
      </c>
      <c r="AQ25" s="149" t="e">
        <v>#N/A</v>
      </c>
      <c r="AR25" s="190" t="e">
        <v>#N/A</v>
      </c>
      <c r="AS25" s="262" t="e">
        <v>#N/A</v>
      </c>
      <c r="AT25" s="152" t="s">
        <v>1916</v>
      </c>
      <c r="AU25" s="344"/>
    </row>
    <row r="26" spans="1:47">
      <c r="A26" s="151" t="s">
        <v>126</v>
      </c>
      <c r="B26" s="264">
        <v>6.2600000000000003E-2</v>
      </c>
      <c r="C26" s="264">
        <v>6.3E-2</v>
      </c>
      <c r="D26" s="264">
        <v>2302.23</v>
      </c>
      <c r="E26" s="264">
        <v>2299.42</v>
      </c>
      <c r="F26" s="264">
        <v>2298.0700000000002</v>
      </c>
      <c r="J26" s="309"/>
      <c r="K26" s="291"/>
      <c r="L26" s="295"/>
      <c r="M26" s="295"/>
      <c r="N26" s="295"/>
      <c r="O26" s="291"/>
      <c r="P26" s="291"/>
      <c r="Q26" s="291"/>
      <c r="R26" s="291"/>
      <c r="S26" s="291"/>
      <c r="T26" s="291"/>
      <c r="U26" s="291"/>
      <c r="V26" s="295"/>
      <c r="W26" s="291"/>
      <c r="X26" s="291"/>
      <c r="Y26" s="291"/>
      <c r="Z26" s="310"/>
      <c r="AA26" s="344"/>
      <c r="AB26" s="273"/>
      <c r="AC26" s="151">
        <v>0</v>
      </c>
      <c r="AD26" s="259">
        <v>0</v>
      </c>
      <c r="AE26" s="259">
        <v>0</v>
      </c>
      <c r="AF26" s="259">
        <v>0</v>
      </c>
      <c r="AG26" s="259">
        <v>0</v>
      </c>
      <c r="AH26" s="149">
        <v>0</v>
      </c>
      <c r="AI26" s="303">
        <v>0</v>
      </c>
      <c r="AJ26" s="273">
        <v>0</v>
      </c>
      <c r="AK26" s="273">
        <v>0</v>
      </c>
      <c r="AL26" s="273">
        <v>0</v>
      </c>
      <c r="AM26" s="344">
        <v>0</v>
      </c>
      <c r="AN26" s="344" t="s">
        <v>2024</v>
      </c>
      <c r="AO26" s="261" t="e">
        <v>#N/A</v>
      </c>
      <c r="AP26" s="304" t="e">
        <v>#N/A</v>
      </c>
      <c r="AQ26" s="149" t="e">
        <v>#N/A</v>
      </c>
      <c r="AR26" s="190" t="e">
        <v>#N/A</v>
      </c>
      <c r="AS26" s="262" t="e">
        <v>#N/A</v>
      </c>
      <c r="AT26" s="152" t="s">
        <v>1916</v>
      </c>
      <c r="AU26" s="344"/>
    </row>
    <row r="27" spans="1:47">
      <c r="A27" s="151" t="s">
        <v>127</v>
      </c>
      <c r="B27" s="264">
        <v>6.4399999999999999E-2</v>
      </c>
      <c r="C27" s="264">
        <v>6.480000000000001E-2</v>
      </c>
      <c r="D27" s="264">
        <v>2297.79</v>
      </c>
      <c r="E27" s="264">
        <v>2295</v>
      </c>
      <c r="F27" s="264">
        <v>2289.7600000000002</v>
      </c>
      <c r="J27" s="309"/>
      <c r="K27" s="291"/>
      <c r="L27" s="295"/>
      <c r="M27" s="295"/>
      <c r="N27" s="295"/>
      <c r="O27" s="291"/>
      <c r="P27" s="291"/>
      <c r="Q27" s="291"/>
      <c r="R27" s="291"/>
      <c r="S27" s="291"/>
      <c r="T27" s="291"/>
      <c r="U27" s="291"/>
      <c r="V27" s="295"/>
      <c r="W27" s="291"/>
      <c r="X27" s="291"/>
      <c r="Y27" s="291"/>
      <c r="Z27" s="310"/>
      <c r="AA27" s="344"/>
      <c r="AB27" s="273"/>
      <c r="AC27" s="151">
        <v>0</v>
      </c>
      <c r="AD27" s="259">
        <v>0</v>
      </c>
      <c r="AE27" s="259">
        <v>0</v>
      </c>
      <c r="AF27" s="259">
        <v>0</v>
      </c>
      <c r="AG27" s="259">
        <v>0</v>
      </c>
      <c r="AH27" s="149">
        <v>0</v>
      </c>
      <c r="AI27" s="303">
        <v>0</v>
      </c>
      <c r="AJ27" s="273">
        <v>0</v>
      </c>
      <c r="AK27" s="273">
        <v>0</v>
      </c>
      <c r="AL27" s="273">
        <v>0</v>
      </c>
      <c r="AM27" s="344">
        <v>0</v>
      </c>
      <c r="AN27" s="344" t="s">
        <v>2024</v>
      </c>
      <c r="AO27" s="261" t="e">
        <v>#N/A</v>
      </c>
      <c r="AP27" s="304" t="e">
        <v>#N/A</v>
      </c>
      <c r="AQ27" s="149" t="e">
        <v>#N/A</v>
      </c>
      <c r="AR27" s="190" t="e">
        <v>#N/A</v>
      </c>
      <c r="AS27" s="262" t="e">
        <v>#N/A</v>
      </c>
      <c r="AT27" s="152" t="s">
        <v>1916</v>
      </c>
      <c r="AU27" s="344"/>
    </row>
    <row r="28" spans="1:47">
      <c r="A28" s="151" t="s">
        <v>128</v>
      </c>
      <c r="B28" s="264">
        <v>6.3899999999999998E-2</v>
      </c>
      <c r="C28" s="264">
        <v>6.4299999999999996E-2</v>
      </c>
      <c r="D28" s="264">
        <v>2302.79</v>
      </c>
      <c r="E28" s="264">
        <v>2299.9899999999998</v>
      </c>
      <c r="F28" s="264">
        <v>2298.4899999999998</v>
      </c>
      <c r="J28" s="309"/>
      <c r="K28" s="291"/>
      <c r="L28" s="295"/>
      <c r="M28" s="295"/>
      <c r="N28" s="295"/>
      <c r="O28" s="291"/>
      <c r="P28" s="291"/>
      <c r="Q28" s="291"/>
      <c r="R28" s="291"/>
      <c r="S28" s="291"/>
      <c r="T28" s="291"/>
      <c r="U28" s="291"/>
      <c r="V28" s="295"/>
      <c r="W28" s="291"/>
      <c r="X28" s="291"/>
      <c r="Y28" s="291"/>
      <c r="Z28" s="310"/>
      <c r="AA28" s="344"/>
      <c r="AB28" s="344"/>
      <c r="AC28" s="344"/>
      <c r="AD28" s="344"/>
      <c r="AE28" s="344"/>
      <c r="AF28" s="344"/>
      <c r="AG28" s="344"/>
      <c r="AH28" s="344"/>
      <c r="AI28" s="344"/>
      <c r="AJ28" s="344"/>
      <c r="AK28" s="344"/>
      <c r="AL28" s="344"/>
      <c r="AM28" s="344"/>
      <c r="AN28" s="344"/>
      <c r="AO28" s="344"/>
      <c r="AP28" s="344"/>
      <c r="AQ28" s="344"/>
      <c r="AR28" s="344"/>
      <c r="AS28" s="344"/>
      <c r="AT28" s="344"/>
      <c r="AU28" s="344"/>
    </row>
    <row r="29" spans="1:47">
      <c r="A29" s="151" t="s">
        <v>129</v>
      </c>
      <c r="B29" s="264">
        <v>6.3399999999999998E-2</v>
      </c>
      <c r="C29" s="264">
        <v>6.3799999999999996E-2</v>
      </c>
      <c r="D29" s="264">
        <v>2307.79</v>
      </c>
      <c r="E29" s="264">
        <v>2304.9899999999998</v>
      </c>
      <c r="F29" s="264">
        <v>2303.4899999999998</v>
      </c>
      <c r="J29" s="309"/>
      <c r="K29" s="291"/>
      <c r="L29" s="295"/>
      <c r="M29" s="295"/>
      <c r="N29" s="295"/>
      <c r="O29" s="291"/>
      <c r="P29" s="291"/>
      <c r="Q29" s="291"/>
      <c r="R29" s="291"/>
      <c r="S29" s="291"/>
      <c r="T29" s="291"/>
      <c r="U29" s="291"/>
      <c r="V29" s="295"/>
      <c r="W29" s="291"/>
      <c r="X29" s="291"/>
      <c r="Y29" s="291"/>
      <c r="Z29" s="310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4"/>
      <c r="AR29" s="344"/>
      <c r="AS29" s="344"/>
      <c r="AT29" s="344"/>
      <c r="AU29" s="344"/>
    </row>
    <row r="30" spans="1:47">
      <c r="A30" s="151" t="s">
        <v>130</v>
      </c>
      <c r="B30" s="264">
        <v>6.3799999999999996E-2</v>
      </c>
      <c r="C30" s="264">
        <v>6.4199999999999993E-2</v>
      </c>
      <c r="D30" s="264">
        <v>2308.38</v>
      </c>
      <c r="E30" s="264">
        <v>2305.58</v>
      </c>
      <c r="F30" s="264">
        <v>2302.1999999999998</v>
      </c>
      <c r="J30" s="309"/>
      <c r="K30" s="291"/>
      <c r="L30" s="295"/>
      <c r="M30" s="295"/>
      <c r="N30" s="295"/>
      <c r="O30" s="291"/>
      <c r="P30" s="291"/>
      <c r="Q30" s="291"/>
      <c r="R30" s="291"/>
      <c r="S30" s="291"/>
      <c r="T30" s="291"/>
      <c r="U30" s="291"/>
      <c r="V30" s="295"/>
      <c r="W30" s="291"/>
      <c r="X30" s="291"/>
      <c r="Y30" s="291"/>
      <c r="Z30" s="310"/>
      <c r="AA30" s="344"/>
      <c r="AB30" s="344"/>
      <c r="AC30" s="344"/>
      <c r="AD30" s="344"/>
      <c r="AE30" s="344"/>
      <c r="AF30" s="344"/>
      <c r="AG30" s="344"/>
      <c r="AH30" s="344"/>
      <c r="AI30" s="344"/>
      <c r="AJ30" s="344"/>
      <c r="AK30" s="344"/>
      <c r="AL30" s="344"/>
      <c r="AM30" s="344"/>
      <c r="AN30" s="344"/>
      <c r="AO30" s="344"/>
      <c r="AP30" s="344"/>
      <c r="AQ30" s="344"/>
      <c r="AR30" s="344"/>
      <c r="AS30" s="344"/>
      <c r="AT30" s="344"/>
      <c r="AU30" s="344"/>
    </row>
    <row r="31" spans="1:47">
      <c r="A31" s="151" t="s">
        <v>131</v>
      </c>
      <c r="B31" s="264">
        <v>6.2600000000000003E-2</v>
      </c>
      <c r="C31" s="264">
        <v>6.3E-2</v>
      </c>
      <c r="D31" s="264">
        <v>2318.09</v>
      </c>
      <c r="E31" s="264">
        <v>2315.2800000000002</v>
      </c>
      <c r="F31" s="264">
        <v>2313.98</v>
      </c>
      <c r="J31" s="309"/>
      <c r="K31" s="291"/>
      <c r="L31" s="295"/>
      <c r="M31" s="295"/>
      <c r="N31" s="295"/>
      <c r="O31" s="291"/>
      <c r="P31" s="291"/>
      <c r="Q31" s="291"/>
      <c r="R31" s="291"/>
      <c r="S31" s="291"/>
      <c r="T31" s="291"/>
      <c r="U31" s="291"/>
      <c r="V31" s="295"/>
      <c r="W31" s="291"/>
      <c r="X31" s="291"/>
      <c r="Y31" s="291"/>
      <c r="Z31" s="310"/>
      <c r="AA31" s="344"/>
      <c r="AB31" s="344"/>
      <c r="AC31" s="344"/>
      <c r="AD31" s="344"/>
      <c r="AE31" s="344"/>
      <c r="AF31" s="344"/>
      <c r="AG31" s="344"/>
      <c r="AH31" s="344"/>
      <c r="AI31" s="344"/>
      <c r="AJ31" s="344"/>
      <c r="AK31" s="344"/>
      <c r="AL31" s="344"/>
      <c r="AM31" s="344"/>
      <c r="AN31" s="344"/>
      <c r="AO31" s="344"/>
      <c r="AP31" s="344"/>
      <c r="AQ31" s="344"/>
      <c r="AR31" s="344"/>
      <c r="AS31" s="344"/>
      <c r="AT31" s="344"/>
      <c r="AU31" s="344"/>
    </row>
    <row r="32" spans="1:47">
      <c r="A32" s="151" t="s">
        <v>132</v>
      </c>
      <c r="B32" s="264">
        <v>6.2E-2</v>
      </c>
      <c r="C32" s="264">
        <v>6.2400000000000004E-2</v>
      </c>
      <c r="D32" s="264">
        <v>2323.61</v>
      </c>
      <c r="E32" s="264">
        <v>2320.8000000000002</v>
      </c>
      <c r="F32" s="264">
        <v>2319.5</v>
      </c>
      <c r="J32" s="309"/>
      <c r="K32" s="291"/>
      <c r="L32" s="295"/>
      <c r="M32" s="295"/>
      <c r="N32" s="295"/>
      <c r="O32" s="291"/>
      <c r="P32" s="291"/>
      <c r="Q32" s="291"/>
      <c r="R32" s="291"/>
      <c r="S32" s="291"/>
      <c r="T32" s="291"/>
      <c r="U32" s="291"/>
      <c r="V32" s="295"/>
      <c r="W32" s="291"/>
      <c r="X32" s="291"/>
      <c r="Y32" s="291"/>
      <c r="Z32" s="310"/>
      <c r="AA32" s="344"/>
      <c r="AB32" s="344"/>
      <c r="AC32" s="344"/>
      <c r="AD32" s="344"/>
      <c r="AE32" s="344"/>
      <c r="AF32" s="344"/>
      <c r="AG32" s="344"/>
      <c r="AH32" s="344"/>
      <c r="AI32" s="344"/>
      <c r="AJ32" s="344"/>
      <c r="AK32" s="344"/>
      <c r="AL32" s="344"/>
      <c r="AM32" s="344"/>
      <c r="AN32" s="344"/>
      <c r="AO32" s="344"/>
      <c r="AP32" s="344"/>
      <c r="AQ32" s="344"/>
      <c r="AR32" s="344"/>
      <c r="AS32" s="344"/>
      <c r="AT32" s="344"/>
      <c r="AU32" s="344"/>
    </row>
    <row r="33" spans="1:6">
      <c r="A33" s="151" t="s">
        <v>133</v>
      </c>
      <c r="B33" s="264">
        <v>6.1399999999999996E-2</v>
      </c>
      <c r="C33" s="264">
        <v>6.1799999999999994E-2</v>
      </c>
      <c r="D33" s="264">
        <v>2329.14</v>
      </c>
      <c r="E33" s="264">
        <v>2326.3200000000002</v>
      </c>
      <c r="F33" s="264">
        <v>2325.02</v>
      </c>
    </row>
    <row r="34" spans="1:6">
      <c r="A34" s="151" t="s">
        <v>134</v>
      </c>
      <c r="B34" s="264">
        <v>6.0999999999999999E-2</v>
      </c>
      <c r="C34" s="264">
        <v>6.1399999999999996E-2</v>
      </c>
      <c r="D34" s="264">
        <v>2333.25</v>
      </c>
      <c r="E34" s="264">
        <v>2330.4299999999998</v>
      </c>
      <c r="F34" s="264">
        <v>2329.14</v>
      </c>
    </row>
    <row r="35" spans="1:6">
      <c r="A35" s="151" t="s">
        <v>135</v>
      </c>
      <c r="B35" s="264">
        <v>6.25E-2</v>
      </c>
      <c r="C35" s="264">
        <v>6.2899999999999998E-2</v>
      </c>
      <c r="D35" s="264">
        <v>2325.48</v>
      </c>
      <c r="E35" s="264">
        <v>2322.67</v>
      </c>
      <c r="F35" s="264">
        <v>2319.89</v>
      </c>
    </row>
    <row r="36" spans="1:6">
      <c r="A36" s="151" t="s">
        <v>136</v>
      </c>
      <c r="B36" s="264">
        <v>6.2699999999999992E-2</v>
      </c>
      <c r="C36" s="264">
        <v>6.3099999999999989E-2</v>
      </c>
      <c r="D36" s="264">
        <v>2325.38</v>
      </c>
      <c r="E36" s="264">
        <v>2322.58</v>
      </c>
      <c r="F36" s="264">
        <v>2321.27</v>
      </c>
    </row>
    <row r="37" spans="1:6">
      <c r="A37" s="151" t="s">
        <v>137</v>
      </c>
      <c r="B37" s="264">
        <v>6.2600000000000003E-2</v>
      </c>
      <c r="C37" s="264">
        <v>6.3E-2</v>
      </c>
      <c r="D37" s="264">
        <v>2327.38</v>
      </c>
      <c r="E37" s="264">
        <v>2324.58</v>
      </c>
      <c r="F37" s="264">
        <v>2323.2800000000002</v>
      </c>
    </row>
    <row r="38" spans="1:6">
      <c r="A38" s="151" t="s">
        <v>138</v>
      </c>
      <c r="B38" s="264">
        <v>6.3200000000000006E-2</v>
      </c>
      <c r="C38" s="264">
        <v>6.3600000000000004E-2</v>
      </c>
      <c r="D38" s="264">
        <v>2324.89</v>
      </c>
      <c r="E38" s="264">
        <v>2322.1</v>
      </c>
      <c r="F38" s="264">
        <v>2320.75</v>
      </c>
    </row>
    <row r="39" spans="1:6">
      <c r="A39" s="151" t="s">
        <v>139</v>
      </c>
      <c r="B39" s="264">
        <v>6.2300000000000001E-2</v>
      </c>
      <c r="C39" s="264">
        <v>6.2699999999999992E-2</v>
      </c>
      <c r="D39" s="264">
        <v>2332.5300000000002</v>
      </c>
      <c r="E39" s="264">
        <v>2329.73</v>
      </c>
      <c r="F39" s="264">
        <v>2328.39</v>
      </c>
    </row>
    <row r="40" spans="1:6">
      <c r="A40" s="151" t="s">
        <v>140</v>
      </c>
      <c r="B40" s="264">
        <v>6.2E-2</v>
      </c>
      <c r="C40" s="264">
        <v>6.2400000000000004E-2</v>
      </c>
      <c r="D40" s="264">
        <v>2337.5500000000002</v>
      </c>
      <c r="E40" s="264">
        <v>2334.75</v>
      </c>
      <c r="F40" s="264">
        <v>2331.83</v>
      </c>
    </row>
    <row r="41" spans="1:6">
      <c r="A41" s="151" t="s">
        <v>141</v>
      </c>
      <c r="B41" s="264">
        <v>6.3299999999999995E-2</v>
      </c>
      <c r="C41" s="264">
        <v>6.3700000000000007E-2</v>
      </c>
      <c r="D41" s="264">
        <v>2329.8000000000002</v>
      </c>
      <c r="E41" s="264">
        <v>2327.02</v>
      </c>
      <c r="F41" s="264">
        <v>2325.67</v>
      </c>
    </row>
    <row r="42" spans="1:6">
      <c r="A42" s="151" t="s">
        <v>142</v>
      </c>
      <c r="B42" s="264">
        <v>6.2699999999999992E-2</v>
      </c>
      <c r="C42" s="264">
        <v>6.3099999999999989E-2</v>
      </c>
      <c r="D42" s="264">
        <v>2335.34</v>
      </c>
      <c r="E42" s="264">
        <v>2332.5500000000002</v>
      </c>
      <c r="F42" s="264">
        <v>2331.1999999999998</v>
      </c>
    </row>
    <row r="43" spans="1:6">
      <c r="A43" s="151" t="s">
        <v>143</v>
      </c>
      <c r="B43" s="264">
        <v>6.13E-2</v>
      </c>
      <c r="C43" s="264">
        <v>6.1699999999999998E-2</v>
      </c>
      <c r="D43" s="264">
        <v>2346.4899999999998</v>
      </c>
      <c r="E43" s="264">
        <v>2343.6799999999998</v>
      </c>
      <c r="F43" s="264">
        <v>2342.34</v>
      </c>
    </row>
    <row r="44" spans="1:6">
      <c r="A44" s="151" t="s">
        <v>144</v>
      </c>
      <c r="B44" s="264">
        <v>6.0999999999999999E-2</v>
      </c>
      <c r="C44" s="264">
        <v>6.1399999999999996E-2</v>
      </c>
      <c r="D44" s="264">
        <v>2349.94</v>
      </c>
      <c r="E44" s="264">
        <v>2347.13</v>
      </c>
      <c r="F44" s="264">
        <v>2345.79</v>
      </c>
    </row>
    <row r="45" spans="1:6">
      <c r="A45" s="151" t="s">
        <v>145</v>
      </c>
      <c r="B45" s="264">
        <v>6.0400000000000002E-2</v>
      </c>
      <c r="C45" s="264">
        <v>6.08E-2</v>
      </c>
      <c r="D45" s="264">
        <v>2357.08</v>
      </c>
      <c r="E45" s="264">
        <v>2354.27</v>
      </c>
      <c r="F45" s="264">
        <v>2351.34</v>
      </c>
    </row>
    <row r="46" spans="1:6">
      <c r="A46" s="151" t="s">
        <v>146</v>
      </c>
      <c r="B46" s="264">
        <v>6.2600000000000003E-2</v>
      </c>
      <c r="C46" s="264">
        <v>6.3E-2</v>
      </c>
      <c r="D46" s="264">
        <v>2343.0100000000002</v>
      </c>
      <c r="E46" s="264">
        <v>2340.23</v>
      </c>
      <c r="F46" s="264">
        <v>2338.87</v>
      </c>
    </row>
    <row r="47" spans="1:6">
      <c r="A47" s="151" t="s">
        <v>147</v>
      </c>
      <c r="B47" s="264">
        <v>6.4199999999999993E-2</v>
      </c>
      <c r="C47" s="264">
        <v>6.4600000000000005E-2</v>
      </c>
      <c r="D47" s="264">
        <v>2333.25</v>
      </c>
      <c r="E47" s="264">
        <v>2330.4899999999998</v>
      </c>
      <c r="F47" s="264">
        <v>2329.12</v>
      </c>
    </row>
    <row r="48" spans="1:6">
      <c r="A48" s="151" t="s">
        <v>148</v>
      </c>
      <c r="B48" s="264">
        <v>6.2699999999999992E-2</v>
      </c>
      <c r="C48" s="264">
        <v>6.3099999999999989E-2</v>
      </c>
      <c r="D48" s="264">
        <v>2343.4899999999998</v>
      </c>
      <c r="E48" s="264">
        <v>2340.71</v>
      </c>
      <c r="F48" s="264">
        <v>2339.42</v>
      </c>
    </row>
    <row r="49" spans="1:6">
      <c r="A49" s="151" t="s">
        <v>149</v>
      </c>
      <c r="B49" s="264">
        <v>6.1600000000000002E-2</v>
      </c>
      <c r="C49" s="264">
        <v>6.2E-2</v>
      </c>
      <c r="D49" s="264">
        <v>2352.44</v>
      </c>
      <c r="E49" s="264">
        <v>2349.65</v>
      </c>
      <c r="F49" s="264">
        <v>2348.36</v>
      </c>
    </row>
    <row r="50" spans="1:6">
      <c r="A50" s="151" t="s">
        <v>150</v>
      </c>
      <c r="B50" s="264">
        <v>6.2100000000000002E-2</v>
      </c>
      <c r="C50" s="264">
        <v>6.25E-2</v>
      </c>
      <c r="D50" s="264">
        <v>2351.6999999999998</v>
      </c>
      <c r="E50" s="264">
        <v>2348.91</v>
      </c>
      <c r="F50" s="264">
        <v>2346.17</v>
      </c>
    </row>
    <row r="51" spans="1:6">
      <c r="A51" s="151" t="s">
        <v>151</v>
      </c>
      <c r="B51" s="264">
        <v>6.0700000000000004E-2</v>
      </c>
      <c r="C51" s="264">
        <v>6.1100000000000002E-2</v>
      </c>
      <c r="D51" s="264">
        <v>2362.7600000000002</v>
      </c>
      <c r="E51" s="264">
        <v>2359.96</v>
      </c>
      <c r="F51" s="264">
        <v>2358.6799999999998</v>
      </c>
    </row>
    <row r="52" spans="1:6">
      <c r="A52" s="151" t="s">
        <v>152</v>
      </c>
      <c r="B52" s="264">
        <v>6.2699999999999992E-2</v>
      </c>
      <c r="C52" s="264">
        <v>6.3099999999999989E-2</v>
      </c>
      <c r="D52" s="264">
        <v>2349.77</v>
      </c>
      <c r="E52" s="264">
        <v>2347</v>
      </c>
      <c r="F52" s="264">
        <v>2346.0300000000002</v>
      </c>
    </row>
    <row r="53" spans="1:6">
      <c r="A53" s="151" t="s">
        <v>153</v>
      </c>
      <c r="B53" s="264">
        <v>6.2699999999999992E-2</v>
      </c>
      <c r="C53" s="264">
        <v>6.3099999999999989E-2</v>
      </c>
      <c r="D53" s="264">
        <v>2350.73</v>
      </c>
      <c r="E53" s="264">
        <v>2347.96</v>
      </c>
      <c r="F53" s="264">
        <v>2347</v>
      </c>
    </row>
    <row r="54" spans="1:6">
      <c r="A54" s="151" t="s">
        <v>154</v>
      </c>
      <c r="B54" s="264">
        <v>6.0899999999999996E-2</v>
      </c>
      <c r="C54" s="264">
        <v>6.13E-2</v>
      </c>
      <c r="D54" s="264">
        <v>2364.21</v>
      </c>
      <c r="E54" s="264">
        <v>2361.42</v>
      </c>
      <c r="F54" s="264">
        <v>2360.46</v>
      </c>
    </row>
    <row r="55" spans="1:6">
      <c r="A55" s="151" t="s">
        <v>155</v>
      </c>
      <c r="B55" s="264">
        <v>5.9699999999999996E-2</v>
      </c>
      <c r="C55" s="264">
        <v>6.0100000000000001E-2</v>
      </c>
      <c r="D55" s="264">
        <v>2374.34</v>
      </c>
      <c r="E55" s="264">
        <v>2371.5300000000002</v>
      </c>
      <c r="F55" s="264">
        <v>2369.8000000000002</v>
      </c>
    </row>
    <row r="56" spans="1:6">
      <c r="A56" s="151" t="s">
        <v>156</v>
      </c>
      <c r="B56" s="264">
        <v>5.96E-2</v>
      </c>
      <c r="C56" s="264">
        <v>0.06</v>
      </c>
      <c r="D56" s="264">
        <v>2375.98</v>
      </c>
      <c r="E56" s="264">
        <v>2373.1799999999998</v>
      </c>
      <c r="F56" s="264">
        <v>2372.23</v>
      </c>
    </row>
    <row r="57" spans="1:6">
      <c r="A57" s="151" t="s">
        <v>157</v>
      </c>
      <c r="B57" s="264">
        <v>5.9400000000000001E-2</v>
      </c>
      <c r="C57" s="264">
        <v>5.9800000000000006E-2</v>
      </c>
      <c r="D57" s="264">
        <v>2378.3200000000002</v>
      </c>
      <c r="E57" s="264">
        <v>2375.5300000000002</v>
      </c>
      <c r="F57" s="264">
        <v>2374.58</v>
      </c>
    </row>
    <row r="58" spans="1:6">
      <c r="A58" s="151" t="s">
        <v>158</v>
      </c>
      <c r="B58" s="264">
        <v>5.8499999999999996E-2</v>
      </c>
      <c r="C58" s="264">
        <v>5.8899999999999994E-2</v>
      </c>
      <c r="D58" s="264">
        <v>2385.5700000000002</v>
      </c>
      <c r="E58" s="264">
        <v>2382.77</v>
      </c>
      <c r="F58" s="264">
        <v>2381.83</v>
      </c>
    </row>
    <row r="59" spans="1:6">
      <c r="A59" s="151" t="s">
        <v>159</v>
      </c>
      <c r="B59" s="264">
        <v>6.1699999999999998E-2</v>
      </c>
      <c r="C59" s="264">
        <v>6.2100000000000002E-2</v>
      </c>
      <c r="D59" s="264">
        <v>2364.9</v>
      </c>
      <c r="E59" s="264">
        <v>2362.13</v>
      </c>
      <c r="F59" s="264">
        <v>2360.13</v>
      </c>
    </row>
    <row r="60" spans="1:6">
      <c r="A60" s="151" t="s">
        <v>160</v>
      </c>
      <c r="B60" s="264">
        <v>6.1799999999999994E-2</v>
      </c>
      <c r="C60" s="264">
        <v>6.2199999999999998E-2</v>
      </c>
      <c r="D60" s="264">
        <v>2365.12</v>
      </c>
      <c r="E60" s="264">
        <v>2362.36</v>
      </c>
      <c r="F60" s="264">
        <v>2361.44</v>
      </c>
    </row>
    <row r="61" spans="1:6">
      <c r="A61" s="151" t="s">
        <v>161</v>
      </c>
      <c r="B61" s="264">
        <v>6.1200000000000004E-2</v>
      </c>
      <c r="C61" s="264">
        <v>6.1600000000000002E-2</v>
      </c>
      <c r="D61" s="264">
        <v>2370.1999999999998</v>
      </c>
      <c r="E61" s="264">
        <v>2367.4299999999998</v>
      </c>
      <c r="F61" s="264">
        <v>2366.5100000000002</v>
      </c>
    </row>
    <row r="62" spans="1:6">
      <c r="A62" s="151" t="s">
        <v>162</v>
      </c>
      <c r="B62" s="264">
        <v>6.13E-2</v>
      </c>
      <c r="C62" s="264">
        <v>6.1699999999999998E-2</v>
      </c>
      <c r="D62" s="264">
        <v>2370.42</v>
      </c>
      <c r="E62" s="264">
        <v>2367.66</v>
      </c>
      <c r="F62" s="264">
        <v>2366.7399999999998</v>
      </c>
    </row>
    <row r="63" spans="1:6">
      <c r="A63" s="151" t="s">
        <v>163</v>
      </c>
      <c r="B63" s="264">
        <v>6.3500000000000001E-2</v>
      </c>
      <c r="C63" s="264">
        <v>6.3899999999999998E-2</v>
      </c>
      <c r="D63" s="264">
        <v>2356.19</v>
      </c>
      <c r="E63" s="264">
        <v>2353.4499999999998</v>
      </c>
      <c r="F63" s="264">
        <v>2352.52</v>
      </c>
    </row>
    <row r="64" spans="1:6">
      <c r="A64" s="151" t="s">
        <v>164</v>
      </c>
      <c r="B64" s="264">
        <v>6.4699999999999994E-2</v>
      </c>
      <c r="C64" s="264">
        <v>6.5099999999999991E-2</v>
      </c>
      <c r="D64" s="264">
        <v>2349.63</v>
      </c>
      <c r="E64" s="264">
        <v>2346.9</v>
      </c>
      <c r="F64" s="264">
        <v>2345.25</v>
      </c>
    </row>
    <row r="65" spans="1:6">
      <c r="A65" s="151" t="s">
        <v>165</v>
      </c>
      <c r="B65" s="264">
        <v>6.3399999999999998E-2</v>
      </c>
      <c r="C65" s="264">
        <v>6.3799999999999996E-2</v>
      </c>
      <c r="D65" s="264">
        <v>2359.4499999999998</v>
      </c>
      <c r="E65" s="264">
        <v>2356.7199999999998</v>
      </c>
      <c r="F65" s="264">
        <v>2355.7800000000002</v>
      </c>
    </row>
    <row r="66" spans="1:6">
      <c r="A66" s="151" t="s">
        <v>166</v>
      </c>
      <c r="B66" s="264">
        <v>6.5000000000000002E-2</v>
      </c>
      <c r="C66" s="264">
        <v>6.54E-2</v>
      </c>
      <c r="D66" s="264">
        <v>2349.4699999999998</v>
      </c>
      <c r="E66" s="264">
        <v>2346.75</v>
      </c>
      <c r="F66" s="264">
        <v>2345.81</v>
      </c>
    </row>
    <row r="67" spans="1:6">
      <c r="A67" s="151" t="s">
        <v>167</v>
      </c>
      <c r="B67" s="264">
        <v>6.4399999999999999E-2</v>
      </c>
      <c r="C67" s="264">
        <v>6.480000000000001E-2</v>
      </c>
      <c r="D67" s="264">
        <v>2354.5</v>
      </c>
      <c r="E67" s="264">
        <v>2351.77</v>
      </c>
      <c r="F67" s="264">
        <v>2350.83</v>
      </c>
    </row>
    <row r="68" spans="1:6">
      <c r="A68" s="151" t="s">
        <v>168</v>
      </c>
      <c r="B68" s="264">
        <v>6.480000000000001E-2</v>
      </c>
      <c r="C68" s="264">
        <v>6.5199999999999994E-2</v>
      </c>
      <c r="D68" s="264">
        <v>2352.71</v>
      </c>
      <c r="E68" s="264">
        <v>2350</v>
      </c>
      <c r="F68" s="264">
        <v>2349.0500000000002</v>
      </c>
    </row>
    <row r="69" spans="1:6">
      <c r="A69" s="151" t="s">
        <v>169</v>
      </c>
      <c r="B69" s="264">
        <v>6.4399999999999999E-2</v>
      </c>
      <c r="C69" s="264">
        <v>6.480000000000001E-2</v>
      </c>
      <c r="D69" s="264">
        <v>2356.27</v>
      </c>
      <c r="E69" s="264">
        <v>2353.5500000000002</v>
      </c>
      <c r="F69" s="264">
        <v>2351.9899999999998</v>
      </c>
    </row>
    <row r="70" spans="1:6">
      <c r="A70" s="151" t="s">
        <v>170</v>
      </c>
      <c r="B70" s="264">
        <v>6.3799999999999996E-2</v>
      </c>
      <c r="C70" s="264">
        <v>6.4199999999999993E-2</v>
      </c>
      <c r="D70" s="264">
        <v>2361.2600000000002</v>
      </c>
      <c r="E70" s="264">
        <v>2358.54</v>
      </c>
      <c r="F70" s="264">
        <v>2357.63</v>
      </c>
    </row>
    <row r="71" spans="1:6">
      <c r="A71" s="151" t="s">
        <v>171</v>
      </c>
      <c r="B71" s="264">
        <v>6.2899999999999998E-2</v>
      </c>
      <c r="C71" s="264">
        <v>6.3299999999999995E-2</v>
      </c>
      <c r="D71" s="264">
        <v>2368.3000000000002</v>
      </c>
      <c r="E71" s="264">
        <v>2365.5700000000002</v>
      </c>
      <c r="F71" s="264">
        <v>2364.67</v>
      </c>
    </row>
    <row r="72" spans="1:6">
      <c r="A72" s="151" t="s">
        <v>172</v>
      </c>
      <c r="B72" s="264">
        <v>6.3500000000000001E-2</v>
      </c>
      <c r="C72" s="264">
        <v>6.3899999999999998E-2</v>
      </c>
      <c r="D72" s="264">
        <v>2365.11</v>
      </c>
      <c r="E72" s="264">
        <v>2362.4</v>
      </c>
      <c r="F72" s="264">
        <v>2361.4899999999998</v>
      </c>
    </row>
    <row r="73" spans="1:6">
      <c r="A73" s="151" t="s">
        <v>173</v>
      </c>
      <c r="B73" s="264">
        <v>6.2300000000000001E-2</v>
      </c>
      <c r="C73" s="264">
        <v>6.2699999999999992E-2</v>
      </c>
      <c r="D73" s="264">
        <v>2374.1999999999998</v>
      </c>
      <c r="E73" s="264">
        <v>2371.4699999999998</v>
      </c>
      <c r="F73" s="264">
        <v>2370.5700000000002</v>
      </c>
    </row>
    <row r="74" spans="1:6">
      <c r="A74" s="151" t="s">
        <v>174</v>
      </c>
      <c r="B74" s="264">
        <v>6.2800000000000009E-2</v>
      </c>
      <c r="C74" s="264">
        <v>6.3200000000000006E-2</v>
      </c>
      <c r="D74" s="264">
        <v>2372.73</v>
      </c>
      <c r="E74" s="264">
        <v>2370.0100000000002</v>
      </c>
      <c r="F74" s="264">
        <v>2368.06</v>
      </c>
    </row>
    <row r="75" spans="1:6">
      <c r="A75" s="151" t="s">
        <v>175</v>
      </c>
      <c r="B75" s="264">
        <v>6.1399999999999996E-2</v>
      </c>
      <c r="C75" s="264">
        <v>6.1799999999999994E-2</v>
      </c>
      <c r="D75" s="264">
        <v>2383.31</v>
      </c>
      <c r="E75" s="264">
        <v>2380.58</v>
      </c>
      <c r="F75" s="264">
        <v>2379.5500000000002</v>
      </c>
    </row>
    <row r="76" spans="1:6">
      <c r="A76" s="151" t="s">
        <v>266</v>
      </c>
      <c r="B76" s="264">
        <v>6.0700000000000004E-2</v>
      </c>
      <c r="C76" s="264">
        <v>6.1100000000000002E-2</v>
      </c>
      <c r="D76" s="264">
        <v>2389.13</v>
      </c>
      <c r="E76" s="264">
        <v>2386.39</v>
      </c>
      <c r="F76" s="264">
        <v>2385.37</v>
      </c>
    </row>
    <row r="77" spans="1:6">
      <c r="A77" s="151" t="s">
        <v>265</v>
      </c>
      <c r="B77" s="264">
        <v>6.08E-2</v>
      </c>
      <c r="C77" s="264">
        <v>6.1200000000000004E-2</v>
      </c>
      <c r="D77" s="264">
        <v>2389.9299999999998</v>
      </c>
      <c r="E77" s="264">
        <v>2387.19</v>
      </c>
      <c r="F77" s="264">
        <v>2385.71</v>
      </c>
    </row>
    <row r="78" spans="1:6">
      <c r="A78" s="151" t="s">
        <v>264</v>
      </c>
      <c r="B78" s="264">
        <v>6.13E-2</v>
      </c>
      <c r="C78" s="264">
        <v>6.1699999999999998E-2</v>
      </c>
      <c r="D78" s="264">
        <v>2388.13</v>
      </c>
      <c r="E78" s="264">
        <v>2385.4</v>
      </c>
      <c r="F78" s="264">
        <v>2383.5500000000002</v>
      </c>
    </row>
    <row r="79" spans="1:6">
      <c r="A79" s="151" t="s">
        <v>263</v>
      </c>
      <c r="B79" s="264">
        <v>6.1500000000000006E-2</v>
      </c>
      <c r="C79" s="264">
        <v>6.1900000000000004E-2</v>
      </c>
      <c r="D79" s="264">
        <v>2387.7600000000002</v>
      </c>
      <c r="E79" s="264">
        <v>2385.0300000000002</v>
      </c>
      <c r="F79" s="264">
        <v>2384.04</v>
      </c>
    </row>
    <row r="80" spans="1:6">
      <c r="A80" s="151" t="s">
        <v>262</v>
      </c>
      <c r="B80" s="264">
        <v>6.1200000000000004E-2</v>
      </c>
      <c r="C80" s="264">
        <v>6.1600000000000002E-2</v>
      </c>
      <c r="D80" s="264">
        <v>2390.8000000000002</v>
      </c>
      <c r="E80" s="264">
        <v>2388.0700000000002</v>
      </c>
      <c r="F80" s="264">
        <v>2387.08</v>
      </c>
    </row>
    <row r="81" spans="1:6">
      <c r="A81" s="151" t="s">
        <v>261</v>
      </c>
      <c r="B81" s="264">
        <v>6.1699999999999998E-2</v>
      </c>
      <c r="C81" s="264">
        <v>6.2100000000000002E-2</v>
      </c>
      <c r="D81" s="264">
        <v>2388.39</v>
      </c>
      <c r="E81" s="264">
        <v>2385.67</v>
      </c>
      <c r="F81" s="264">
        <v>2384.67</v>
      </c>
    </row>
    <row r="82" spans="1:6">
      <c r="A82" s="151" t="s">
        <v>260</v>
      </c>
      <c r="B82" s="264">
        <v>6.1200000000000004E-2</v>
      </c>
      <c r="C82" s="264">
        <v>6.1600000000000002E-2</v>
      </c>
      <c r="D82" s="264">
        <v>2392.79</v>
      </c>
      <c r="E82" s="264">
        <v>2390.06</v>
      </c>
      <c r="F82" s="264">
        <v>2389.0700000000002</v>
      </c>
    </row>
    <row r="83" spans="1:6">
      <c r="A83" s="151" t="s">
        <v>259</v>
      </c>
      <c r="B83" s="264">
        <v>6.25E-2</v>
      </c>
      <c r="C83" s="264">
        <v>6.2899999999999998E-2</v>
      </c>
      <c r="D83" s="264">
        <v>2385.81</v>
      </c>
      <c r="E83" s="264">
        <v>2383.11</v>
      </c>
      <c r="F83" s="264">
        <v>2381.25</v>
      </c>
    </row>
    <row r="84" spans="1:6" s="802" customFormat="1">
      <c r="A84" s="803" t="s">
        <v>259</v>
      </c>
      <c r="B84" s="802">
        <v>6.25E-2</v>
      </c>
      <c r="C84" s="802">
        <v>6.2899999999999998E-2</v>
      </c>
      <c r="D84" s="802">
        <v>2385.81</v>
      </c>
      <c r="E84" s="802">
        <v>2383.11</v>
      </c>
      <c r="F84" s="802">
        <v>2381.25</v>
      </c>
    </row>
    <row r="85" spans="1:6">
      <c r="A85" s="151" t="s">
        <v>258</v>
      </c>
      <c r="B85" s="264">
        <v>6.0499999999999998E-2</v>
      </c>
      <c r="C85" s="264">
        <v>6.0899999999999996E-2</v>
      </c>
      <c r="D85" s="264">
        <v>2400.4</v>
      </c>
      <c r="E85" s="264">
        <v>2397.6799999999998</v>
      </c>
      <c r="F85" s="264">
        <v>2396.6799999999998</v>
      </c>
    </row>
    <row r="86" spans="1:6">
      <c r="A86" s="151" t="s">
        <v>257</v>
      </c>
      <c r="B86" s="264">
        <v>6.1200000000000004E-2</v>
      </c>
      <c r="C86" s="264">
        <v>6.1600000000000002E-2</v>
      </c>
      <c r="D86" s="264">
        <v>2396.63</v>
      </c>
      <c r="E86" s="264">
        <v>2393.92</v>
      </c>
      <c r="F86" s="264">
        <v>2392.92</v>
      </c>
    </row>
    <row r="87" spans="1:6">
      <c r="A87" s="151" t="s">
        <v>256</v>
      </c>
      <c r="B87" s="264">
        <v>6.1399999999999996E-2</v>
      </c>
      <c r="C87" s="264">
        <v>6.1799999999999994E-2</v>
      </c>
      <c r="D87" s="264">
        <v>2396.27</v>
      </c>
      <c r="E87" s="264">
        <v>2393.56</v>
      </c>
      <c r="F87" s="264">
        <v>2392.56</v>
      </c>
    </row>
    <row r="88" spans="1:6">
      <c r="A88" s="151" t="s">
        <v>255</v>
      </c>
      <c r="B88" s="264">
        <v>6.1100000000000002E-2</v>
      </c>
      <c r="C88" s="264">
        <v>6.1500000000000006E-2</v>
      </c>
      <c r="D88" s="264">
        <v>2399.3000000000002</v>
      </c>
      <c r="E88" s="264">
        <v>2396.59</v>
      </c>
      <c r="F88" s="264">
        <v>2395.59</v>
      </c>
    </row>
    <row r="89" spans="1:6">
      <c r="A89" s="151" t="s">
        <v>254</v>
      </c>
      <c r="B89" s="264">
        <v>6.0400000000000002E-2</v>
      </c>
      <c r="C89" s="264">
        <v>6.08E-2</v>
      </c>
      <c r="D89" s="264">
        <v>2407.25</v>
      </c>
      <c r="E89" s="264">
        <v>2404.5300000000002</v>
      </c>
      <c r="F89" s="264">
        <v>2402.5100000000002</v>
      </c>
    </row>
    <row r="90" spans="1:6">
      <c r="A90" s="151" t="s">
        <v>253</v>
      </c>
      <c r="B90" s="264">
        <v>6.08E-2</v>
      </c>
      <c r="C90" s="264">
        <v>6.1200000000000004E-2</v>
      </c>
      <c r="D90" s="264">
        <v>2405.58</v>
      </c>
      <c r="E90" s="264">
        <v>2402.87</v>
      </c>
      <c r="F90" s="264">
        <v>2401.8200000000002</v>
      </c>
    </row>
    <row r="91" spans="1:6">
      <c r="A91" s="151" t="s">
        <v>252</v>
      </c>
      <c r="B91" s="264">
        <v>6.13E-2</v>
      </c>
      <c r="C91" s="264">
        <v>6.1699999999999998E-2</v>
      </c>
      <c r="D91" s="264">
        <v>2403.25</v>
      </c>
      <c r="E91" s="264">
        <v>2400.54</v>
      </c>
      <c r="F91" s="264">
        <v>2399.48</v>
      </c>
    </row>
    <row r="92" spans="1:6">
      <c r="A92" s="151" t="s">
        <v>251</v>
      </c>
      <c r="B92" s="264">
        <v>5.96E-2</v>
      </c>
      <c r="C92" s="264">
        <v>0.06</v>
      </c>
      <c r="D92" s="264">
        <v>2415.83</v>
      </c>
      <c r="E92" s="264">
        <v>2413.11</v>
      </c>
      <c r="F92" s="264">
        <v>2412.06</v>
      </c>
    </row>
    <row r="93" spans="1:6">
      <c r="A93" s="151" t="s">
        <v>250</v>
      </c>
      <c r="B93" s="264">
        <v>5.9200000000000003E-2</v>
      </c>
      <c r="C93" s="264">
        <v>5.96E-2</v>
      </c>
      <c r="D93" s="264">
        <v>2419.6</v>
      </c>
      <c r="E93" s="264">
        <v>2416.87</v>
      </c>
      <c r="F93" s="264">
        <v>2415.83</v>
      </c>
    </row>
    <row r="94" spans="1:6">
      <c r="A94" s="151" t="s">
        <v>249</v>
      </c>
      <c r="B94" s="264">
        <v>5.7999999999999996E-2</v>
      </c>
      <c r="C94" s="264">
        <v>5.8400000000000001E-2</v>
      </c>
      <c r="D94" s="264">
        <v>2429.84</v>
      </c>
      <c r="E94" s="264">
        <v>2427.11</v>
      </c>
      <c r="F94" s="264">
        <v>2425.0500000000002</v>
      </c>
    </row>
    <row r="95" spans="1:6">
      <c r="A95" s="151" t="s">
        <v>248</v>
      </c>
      <c r="B95" s="264">
        <v>5.7999999999999996E-2</v>
      </c>
      <c r="C95" s="264">
        <v>5.8400000000000001E-2</v>
      </c>
      <c r="D95" s="264">
        <v>2430.9</v>
      </c>
      <c r="E95" s="264">
        <v>2428.17</v>
      </c>
      <c r="F95" s="264">
        <v>2427.11</v>
      </c>
    </row>
    <row r="96" spans="1:6">
      <c r="A96" s="151" t="s">
        <v>247</v>
      </c>
      <c r="B96" s="264">
        <v>5.8200000000000002E-2</v>
      </c>
      <c r="C96" s="264">
        <v>5.8600000000000006E-2</v>
      </c>
      <c r="D96" s="264">
        <v>2430.61</v>
      </c>
      <c r="E96" s="264">
        <v>2427.88</v>
      </c>
      <c r="F96" s="264">
        <v>2426.81</v>
      </c>
    </row>
    <row r="97" spans="1:6">
      <c r="A97" s="151" t="s">
        <v>246</v>
      </c>
      <c r="B97" s="264">
        <v>5.8200000000000002E-2</v>
      </c>
      <c r="C97" s="264">
        <v>5.8600000000000006E-2</v>
      </c>
      <c r="D97" s="264">
        <v>2431.6799999999998</v>
      </c>
      <c r="E97" s="264">
        <v>2428.96</v>
      </c>
      <c r="F97" s="264">
        <v>2427.88</v>
      </c>
    </row>
    <row r="98" spans="1:6">
      <c r="A98" s="151" t="s">
        <v>245</v>
      </c>
      <c r="B98" s="264">
        <v>5.9200000000000003E-2</v>
      </c>
      <c r="C98" s="264">
        <v>5.96E-2</v>
      </c>
      <c r="D98" s="264">
        <v>2425.9499999999998</v>
      </c>
      <c r="E98" s="264">
        <v>2423.2399999999998</v>
      </c>
      <c r="F98" s="264">
        <v>2422.17</v>
      </c>
    </row>
    <row r="99" spans="1:6">
      <c r="A99" s="151" t="s">
        <v>244</v>
      </c>
      <c r="B99" s="264">
        <v>5.91E-2</v>
      </c>
      <c r="C99" s="264">
        <v>5.9500000000000004E-2</v>
      </c>
      <c r="D99" s="264">
        <v>2428.7600000000002</v>
      </c>
      <c r="E99" s="264">
        <v>2426.04</v>
      </c>
      <c r="F99" s="264">
        <v>2423.92</v>
      </c>
    </row>
    <row r="100" spans="1:6">
      <c r="A100" s="151" t="s">
        <v>243</v>
      </c>
      <c r="B100" s="264">
        <v>6.0899999999999996E-2</v>
      </c>
      <c r="C100" s="264">
        <v>6.13E-2</v>
      </c>
      <c r="D100" s="264">
        <v>2418.2399999999998</v>
      </c>
      <c r="E100" s="264">
        <v>2415.5500000000002</v>
      </c>
      <c r="F100" s="264">
        <v>2414.39</v>
      </c>
    </row>
    <row r="101" spans="1:6">
      <c r="A101" s="151" t="s">
        <v>242</v>
      </c>
      <c r="B101" s="264">
        <v>6.13E-2</v>
      </c>
      <c r="C101" s="264">
        <v>6.1699999999999998E-2</v>
      </c>
      <c r="D101" s="264">
        <v>2416.6999999999998</v>
      </c>
      <c r="E101" s="264">
        <v>2414.02</v>
      </c>
      <c r="F101" s="264">
        <v>2412.86</v>
      </c>
    </row>
    <row r="102" spans="1:6">
      <c r="A102" s="151" t="s">
        <v>241</v>
      </c>
      <c r="B102" s="264">
        <v>6.2E-2</v>
      </c>
      <c r="C102" s="264">
        <v>6.2400000000000004E-2</v>
      </c>
      <c r="D102" s="264">
        <v>2413.75</v>
      </c>
      <c r="E102" s="264">
        <v>2411.0700000000002</v>
      </c>
      <c r="F102" s="264">
        <v>2409.33</v>
      </c>
    </row>
    <row r="103" spans="1:6">
      <c r="A103" s="151" t="s">
        <v>240</v>
      </c>
      <c r="B103" s="264">
        <v>6.2600000000000003E-2</v>
      </c>
      <c r="C103" s="264">
        <v>6.3E-2</v>
      </c>
      <c r="D103" s="264">
        <v>2412.06</v>
      </c>
      <c r="E103" s="264">
        <v>2409.39</v>
      </c>
      <c r="F103" s="264">
        <v>2407.0700000000002</v>
      </c>
    </row>
    <row r="104" spans="1:6">
      <c r="A104" s="151" t="s">
        <v>239</v>
      </c>
      <c r="B104" s="264">
        <v>6.3200000000000006E-2</v>
      </c>
      <c r="C104" s="264">
        <v>6.3600000000000004E-2</v>
      </c>
      <c r="D104" s="264">
        <v>2409.2199999999998</v>
      </c>
      <c r="E104" s="264">
        <v>2406.5700000000002</v>
      </c>
      <c r="F104" s="264">
        <v>2405.4</v>
      </c>
    </row>
    <row r="105" spans="1:6">
      <c r="A105" s="151" t="s">
        <v>238</v>
      </c>
      <c r="B105" s="264">
        <v>6.25E-2</v>
      </c>
      <c r="C105" s="264">
        <v>6.2899999999999998E-2</v>
      </c>
      <c r="D105" s="264">
        <v>2415.0500000000002</v>
      </c>
      <c r="E105" s="264">
        <v>2412.39</v>
      </c>
      <c r="F105" s="264">
        <v>2411.2199999999998</v>
      </c>
    </row>
    <row r="106" spans="1:6">
      <c r="A106" s="151" t="s">
        <v>237</v>
      </c>
      <c r="B106" s="264">
        <v>6.2800000000000009E-2</v>
      </c>
      <c r="C106" s="264">
        <v>6.3200000000000006E-2</v>
      </c>
      <c r="D106" s="264">
        <v>2414.2199999999998</v>
      </c>
      <c r="E106" s="264">
        <v>2411.56</v>
      </c>
      <c r="F106" s="264">
        <v>2410.39</v>
      </c>
    </row>
    <row r="107" spans="1:6">
      <c r="A107" s="151" t="s">
        <v>236</v>
      </c>
      <c r="B107" s="264">
        <v>6.2199999999999998E-2</v>
      </c>
      <c r="C107" s="264">
        <v>6.2600000000000003E-2</v>
      </c>
      <c r="D107" s="264">
        <v>2419.38</v>
      </c>
      <c r="E107" s="264">
        <v>2416.71</v>
      </c>
      <c r="F107" s="264">
        <v>2415.5500000000002</v>
      </c>
    </row>
    <row r="108" spans="1:6">
      <c r="A108" s="151" t="s">
        <v>235</v>
      </c>
      <c r="B108" s="264">
        <v>6.1100000000000002E-2</v>
      </c>
      <c r="C108" s="264">
        <v>6.1500000000000006E-2</v>
      </c>
      <c r="D108" s="264">
        <v>2429.0500000000002</v>
      </c>
      <c r="E108" s="264">
        <v>2426.37</v>
      </c>
      <c r="F108" s="264">
        <v>2424.0500000000002</v>
      </c>
    </row>
    <row r="109" spans="1:6">
      <c r="A109" s="151" t="s">
        <v>234</v>
      </c>
      <c r="B109" s="264">
        <v>5.9800000000000006E-2</v>
      </c>
      <c r="C109" s="264">
        <v>6.0199999999999997E-2</v>
      </c>
      <c r="D109" s="264">
        <v>2438.91</v>
      </c>
      <c r="E109" s="264">
        <v>2436.23</v>
      </c>
      <c r="F109" s="264">
        <v>2435.0700000000002</v>
      </c>
    </row>
    <row r="110" spans="1:6">
      <c r="A110" s="151" t="s">
        <v>233</v>
      </c>
      <c r="B110" s="264">
        <v>5.9400000000000001E-2</v>
      </c>
      <c r="C110" s="264">
        <v>5.9800000000000006E-2</v>
      </c>
      <c r="D110" s="264">
        <v>2442.7399999999998</v>
      </c>
      <c r="E110" s="264">
        <v>2440.06</v>
      </c>
      <c r="F110" s="264">
        <v>2438.91</v>
      </c>
    </row>
    <row r="111" spans="1:6">
      <c r="A111" s="151" t="s">
        <v>232</v>
      </c>
      <c r="B111" s="264">
        <v>5.9500000000000004E-2</v>
      </c>
      <c r="C111" s="264">
        <v>5.9900000000000002E-2</v>
      </c>
      <c r="D111" s="264">
        <v>2443.81</v>
      </c>
      <c r="E111" s="264">
        <v>2441.13</v>
      </c>
      <c r="F111" s="264">
        <v>2439.9499999999998</v>
      </c>
    </row>
    <row r="112" spans="1:6">
      <c r="A112" s="151" t="s">
        <v>231</v>
      </c>
      <c r="B112" s="264">
        <v>5.9299999999999999E-2</v>
      </c>
      <c r="C112" s="264">
        <v>5.9699999999999996E-2</v>
      </c>
      <c r="D112" s="264">
        <v>2446.3200000000002</v>
      </c>
      <c r="E112" s="264">
        <v>2443.64</v>
      </c>
      <c r="F112" s="264">
        <v>2442.4699999999998</v>
      </c>
    </row>
    <row r="113" spans="1:6">
      <c r="A113" s="151" t="s">
        <v>230</v>
      </c>
      <c r="B113" s="264">
        <v>5.9299999999999999E-2</v>
      </c>
      <c r="C113" s="264">
        <v>5.9699999999999996E-2</v>
      </c>
      <c r="D113" s="264">
        <v>2448.7199999999998</v>
      </c>
      <c r="E113" s="264">
        <v>2446.04</v>
      </c>
      <c r="F113" s="264">
        <v>2443.64</v>
      </c>
    </row>
    <row r="114" spans="1:6">
      <c r="A114" s="151" t="s">
        <v>229</v>
      </c>
      <c r="B114" s="264">
        <v>5.9400000000000001E-2</v>
      </c>
      <c r="C114" s="264">
        <v>5.9800000000000006E-2</v>
      </c>
      <c r="D114" s="264">
        <v>2449.2199999999998</v>
      </c>
      <c r="E114" s="264">
        <v>2446.5500000000002</v>
      </c>
      <c r="F114" s="264">
        <v>2445.37</v>
      </c>
    </row>
    <row r="115" spans="1:6">
      <c r="A115" s="151" t="s">
        <v>228</v>
      </c>
      <c r="B115" s="264">
        <v>5.9400000000000001E-2</v>
      </c>
      <c r="C115" s="264">
        <v>5.9800000000000006E-2</v>
      </c>
      <c r="D115" s="264">
        <v>2450.4</v>
      </c>
      <c r="E115" s="264">
        <v>2447.7199999999998</v>
      </c>
      <c r="F115" s="264">
        <v>2446.5500000000002</v>
      </c>
    </row>
    <row r="116" spans="1:6">
      <c r="A116" s="151" t="s">
        <v>227</v>
      </c>
      <c r="B116" s="264">
        <v>5.9299999999999999E-2</v>
      </c>
      <c r="C116" s="264">
        <v>5.9699999999999996E-2</v>
      </c>
      <c r="D116" s="264">
        <v>2451.91</v>
      </c>
      <c r="E116" s="264">
        <v>2449.23</v>
      </c>
      <c r="F116" s="264">
        <v>2448.39</v>
      </c>
    </row>
    <row r="117" spans="1:6">
      <c r="A117" s="151" t="s">
        <v>226</v>
      </c>
      <c r="B117" s="264">
        <v>5.9900000000000002E-2</v>
      </c>
      <c r="C117" s="264">
        <v>6.0299999999999999E-2</v>
      </c>
      <c r="D117" s="264">
        <v>2448.7399999999998</v>
      </c>
      <c r="E117" s="264">
        <v>2446.08</v>
      </c>
      <c r="F117" s="264">
        <v>2445.23</v>
      </c>
    </row>
    <row r="118" spans="1:6">
      <c r="A118" s="151" t="s">
        <v>195</v>
      </c>
      <c r="B118" s="264">
        <v>6.0499999999999998E-2</v>
      </c>
      <c r="C118" s="264">
        <v>6.0899999999999996E-2</v>
      </c>
      <c r="D118" s="264">
        <v>2446.14</v>
      </c>
      <c r="E118" s="264">
        <v>2443.4899999999998</v>
      </c>
      <c r="F118" s="264">
        <v>2442.09</v>
      </c>
    </row>
    <row r="119" spans="1:6">
      <c r="A119" s="151" t="s">
        <v>199</v>
      </c>
      <c r="B119" s="264">
        <v>6.0999999999999999E-2</v>
      </c>
      <c r="C119" s="264">
        <v>6.1399999999999996E-2</v>
      </c>
      <c r="D119" s="264">
        <v>2443.6799999999998</v>
      </c>
      <c r="E119" s="264">
        <v>2441.0300000000002</v>
      </c>
      <c r="F119" s="264">
        <v>2440.17</v>
      </c>
    </row>
    <row r="120" spans="1:6">
      <c r="A120" s="151" t="s">
        <v>200</v>
      </c>
      <c r="B120" s="264">
        <v>6.08E-2</v>
      </c>
      <c r="C120" s="264">
        <v>6.1200000000000004E-2</v>
      </c>
      <c r="D120" s="264">
        <v>2445.85</v>
      </c>
      <c r="E120" s="264">
        <v>2443.1999999999998</v>
      </c>
      <c r="F120" s="264">
        <v>2442.35</v>
      </c>
    </row>
    <row r="121" spans="1:6">
      <c r="A121" s="151" t="s">
        <v>202</v>
      </c>
      <c r="B121" s="264">
        <v>6.0899999999999996E-2</v>
      </c>
      <c r="C121" s="264">
        <v>6.13E-2</v>
      </c>
      <c r="D121" s="264">
        <v>2446.17</v>
      </c>
      <c r="E121" s="264">
        <v>2443.52</v>
      </c>
      <c r="F121" s="264">
        <v>2442.66</v>
      </c>
    </row>
    <row r="122" spans="1:6">
      <c r="A122" s="151" t="s">
        <v>225</v>
      </c>
      <c r="B122" s="264">
        <v>6.0999999999999999E-2</v>
      </c>
      <c r="C122" s="264">
        <v>6.1399999999999996E-2</v>
      </c>
      <c r="D122" s="264">
        <v>2446.37</v>
      </c>
      <c r="E122" s="264">
        <v>2443.7399999999998</v>
      </c>
      <c r="F122" s="264">
        <v>2442.86</v>
      </c>
    </row>
    <row r="123" spans="1:6">
      <c r="A123" s="151" t="s">
        <v>224</v>
      </c>
      <c r="B123" s="264">
        <v>6.1399999999999996E-2</v>
      </c>
      <c r="C123" s="264">
        <v>6.1799999999999994E-2</v>
      </c>
      <c r="D123" s="264">
        <v>2445.19</v>
      </c>
      <c r="E123" s="264">
        <v>2442.56</v>
      </c>
      <c r="F123" s="264">
        <v>2441.1</v>
      </c>
    </row>
    <row r="124" spans="1:6">
      <c r="A124" s="151" t="s">
        <v>223</v>
      </c>
      <c r="B124" s="264">
        <v>6.0899999999999996E-2</v>
      </c>
      <c r="C124" s="264">
        <v>6.13E-2</v>
      </c>
      <c r="D124" s="264">
        <v>2449.36</v>
      </c>
      <c r="E124" s="264">
        <v>2446.7199999999998</v>
      </c>
      <c r="F124" s="264">
        <v>2445.85</v>
      </c>
    </row>
    <row r="125" spans="1:6">
      <c r="A125" s="151" t="s">
        <v>222</v>
      </c>
      <c r="B125" s="264">
        <v>6.1900000000000004E-2</v>
      </c>
      <c r="C125" s="264">
        <v>6.2300000000000001E-2</v>
      </c>
      <c r="D125" s="264">
        <v>2443.65</v>
      </c>
      <c r="E125" s="264">
        <v>2441.02</v>
      </c>
      <c r="F125" s="264">
        <v>2440.15</v>
      </c>
    </row>
    <row r="126" spans="1:6">
      <c r="A126" s="151" t="s">
        <v>221</v>
      </c>
      <c r="B126" s="264">
        <v>6.1600000000000002E-2</v>
      </c>
      <c r="C126" s="264">
        <v>6.2E-2</v>
      </c>
      <c r="D126" s="264">
        <v>2446.4899999999998</v>
      </c>
      <c r="E126" s="264">
        <v>2443.87</v>
      </c>
      <c r="F126" s="264">
        <v>2442.9899999999998</v>
      </c>
    </row>
    <row r="127" spans="1:6">
      <c r="A127" s="151" t="s">
        <v>220</v>
      </c>
      <c r="B127" s="264">
        <v>6.3799999999999996E-2</v>
      </c>
      <c r="C127" s="264">
        <v>6.4199999999999993E-2</v>
      </c>
      <c r="D127" s="264">
        <v>2432.9899999999998</v>
      </c>
      <c r="E127" s="264">
        <v>2430.39</v>
      </c>
      <c r="F127" s="264">
        <v>2429.5</v>
      </c>
    </row>
    <row r="128" spans="1:6">
      <c r="A128" s="151" t="s">
        <v>219</v>
      </c>
      <c r="B128" s="264">
        <v>6.3899999999999998E-2</v>
      </c>
      <c r="C128" s="264">
        <v>6.4299999999999996E-2</v>
      </c>
      <c r="D128" s="264">
        <v>2433.81</v>
      </c>
      <c r="E128" s="264">
        <v>2431.2199999999998</v>
      </c>
      <c r="F128" s="264">
        <v>2429.7399999999998</v>
      </c>
    </row>
    <row r="129" spans="1:6">
      <c r="A129" s="151" t="s">
        <v>204</v>
      </c>
      <c r="B129" s="264">
        <v>6.2100000000000002E-2</v>
      </c>
      <c r="C129" s="264">
        <v>6.25E-2</v>
      </c>
      <c r="D129" s="264">
        <v>2446.4299999999998</v>
      </c>
      <c r="E129" s="264">
        <v>2443.8200000000002</v>
      </c>
      <c r="F129" s="264">
        <v>2442.94</v>
      </c>
    </row>
    <row r="130" spans="1:6">
      <c r="A130" s="151" t="s">
        <v>205</v>
      </c>
      <c r="B130" s="264">
        <v>6.2300000000000001E-2</v>
      </c>
      <c r="C130" s="264">
        <v>6.2699999999999992E-2</v>
      </c>
      <c r="D130" s="264">
        <v>2446</v>
      </c>
      <c r="E130" s="264">
        <v>2443.4</v>
      </c>
      <c r="F130" s="264">
        <v>2442.5100000000002</v>
      </c>
    </row>
    <row r="131" spans="1:6">
      <c r="A131" s="151" t="s">
        <v>206</v>
      </c>
      <c r="B131" s="264">
        <v>6.2699999999999992E-2</v>
      </c>
      <c r="C131" s="264">
        <v>6.3099999999999989E-2</v>
      </c>
      <c r="D131" s="264">
        <v>2444.2800000000002</v>
      </c>
      <c r="E131" s="264">
        <v>2441.6799999999998</v>
      </c>
      <c r="F131" s="264">
        <v>2440.79</v>
      </c>
    </row>
    <row r="132" spans="1:6">
      <c r="A132" s="151" t="s">
        <v>207</v>
      </c>
      <c r="B132" s="264">
        <v>6.25E-2</v>
      </c>
      <c r="C132" s="264">
        <v>6.2899999999999998E-2</v>
      </c>
      <c r="D132" s="264">
        <v>2446.46</v>
      </c>
      <c r="E132" s="264">
        <v>2443.86</v>
      </c>
      <c r="F132" s="264">
        <v>2442.98</v>
      </c>
    </row>
    <row r="133" spans="1:6">
      <c r="A133" s="151" t="s">
        <v>208</v>
      </c>
      <c r="B133" s="264">
        <v>6.25E-2</v>
      </c>
      <c r="C133" s="264">
        <v>6.2899999999999998E-2</v>
      </c>
      <c r="D133" s="264">
        <v>2447.7199999999998</v>
      </c>
      <c r="E133" s="264">
        <v>2445.12</v>
      </c>
      <c r="F133" s="264">
        <v>2443.67</v>
      </c>
    </row>
    <row r="134" spans="1:6">
      <c r="A134" s="151" t="s">
        <v>209</v>
      </c>
      <c r="B134" s="264">
        <v>6.1799999999999994E-2</v>
      </c>
      <c r="C134" s="264">
        <v>6.2199999999999998E-2</v>
      </c>
      <c r="D134" s="264">
        <v>2453.14</v>
      </c>
      <c r="E134" s="264">
        <v>2450.54</v>
      </c>
      <c r="F134" s="264">
        <v>2449.67</v>
      </c>
    </row>
    <row r="135" spans="1:6">
      <c r="A135" s="151" t="s">
        <v>210</v>
      </c>
      <c r="B135" s="264">
        <v>6.1799999999999994E-2</v>
      </c>
      <c r="C135" s="264">
        <v>6.2199999999999998E-2</v>
      </c>
      <c r="D135" s="264">
        <v>2454.0100000000002</v>
      </c>
      <c r="E135" s="264">
        <v>2451.41</v>
      </c>
      <c r="F135" s="264">
        <v>2450.54</v>
      </c>
    </row>
    <row r="136" spans="1:6">
      <c r="A136" s="151" t="s">
        <v>211</v>
      </c>
      <c r="B136" s="264">
        <v>6.1900000000000004E-2</v>
      </c>
      <c r="C136" s="264">
        <v>6.2300000000000001E-2</v>
      </c>
      <c r="D136" s="264">
        <v>2454.23</v>
      </c>
      <c r="E136" s="264">
        <v>2451.64</v>
      </c>
      <c r="F136" s="264">
        <v>2450.7600000000002</v>
      </c>
    </row>
    <row r="137" spans="1:6">
      <c r="A137" s="151" t="s">
        <v>212</v>
      </c>
      <c r="B137" s="264">
        <v>6.1699999999999998E-2</v>
      </c>
      <c r="C137" s="264">
        <v>6.2100000000000002E-2</v>
      </c>
      <c r="D137" s="264">
        <v>2456.4</v>
      </c>
      <c r="E137" s="264">
        <v>2453.81</v>
      </c>
      <c r="F137" s="264">
        <v>2452.94</v>
      </c>
    </row>
    <row r="138" spans="1:6">
      <c r="A138" s="151" t="s">
        <v>213</v>
      </c>
      <c r="B138" s="264">
        <v>6.13E-2</v>
      </c>
      <c r="C138" s="264">
        <v>6.1699999999999998E-2</v>
      </c>
      <c r="D138" s="264">
        <v>2460.65</v>
      </c>
      <c r="E138" s="264">
        <v>2458.0500000000002</v>
      </c>
      <c r="F138" s="264">
        <v>2456.4</v>
      </c>
    </row>
    <row r="139" spans="1:6">
      <c r="A139" s="151" t="s">
        <v>214</v>
      </c>
      <c r="B139" s="264">
        <v>6.0999999999999999E-2</v>
      </c>
      <c r="C139" s="264">
        <v>6.1399999999999996E-2</v>
      </c>
      <c r="D139" s="264">
        <v>2463.5300000000002</v>
      </c>
      <c r="E139" s="264">
        <v>2460.94</v>
      </c>
      <c r="F139" s="264">
        <v>2460</v>
      </c>
    </row>
    <row r="140" spans="1:6">
      <c r="A140" s="151" t="s">
        <v>216</v>
      </c>
      <c r="B140" s="264">
        <v>6.13E-2</v>
      </c>
      <c r="C140" s="264">
        <v>6.1699999999999998E-2</v>
      </c>
      <c r="D140" s="264">
        <v>2462.52</v>
      </c>
      <c r="E140" s="264">
        <v>2459.9299999999998</v>
      </c>
      <c r="F140" s="264">
        <v>2458.9899999999998</v>
      </c>
    </row>
    <row r="141" spans="1:6">
      <c r="A141" s="151" t="s">
        <v>218</v>
      </c>
      <c r="B141" s="264">
        <v>6.1600000000000002E-2</v>
      </c>
      <c r="C141" s="264">
        <v>6.2E-2</v>
      </c>
      <c r="D141" s="264">
        <v>2461.52</v>
      </c>
      <c r="E141" s="264">
        <v>2458.94</v>
      </c>
      <c r="F141" s="264">
        <v>2457.9899999999998</v>
      </c>
    </row>
    <row r="142" spans="1:6">
      <c r="A142" s="151" t="s">
        <v>217</v>
      </c>
      <c r="B142" s="264">
        <v>6.1600000000000002E-2</v>
      </c>
      <c r="C142" s="264">
        <v>6.2E-2</v>
      </c>
      <c r="D142" s="264">
        <v>2462.46</v>
      </c>
      <c r="E142" s="264">
        <v>2459.88</v>
      </c>
      <c r="F142" s="264">
        <v>2458.94</v>
      </c>
    </row>
    <row r="143" spans="1:6">
      <c r="A143" s="151" t="s">
        <v>472</v>
      </c>
      <c r="B143" s="264">
        <v>6.3E-2</v>
      </c>
      <c r="C143" s="264">
        <v>6.3399999999999998E-2</v>
      </c>
      <c r="D143" s="264">
        <v>2454.94</v>
      </c>
      <c r="E143" s="264">
        <v>2452.37</v>
      </c>
      <c r="F143" s="264">
        <v>2450.7600000000002</v>
      </c>
    </row>
    <row r="144" spans="1:6">
      <c r="A144" s="229" t="s">
        <v>1279</v>
      </c>
      <c r="B144" s="254">
        <v>6.3099999999999989E-2</v>
      </c>
      <c r="C144" s="253">
        <v>6.3500000000000001E-2</v>
      </c>
      <c r="D144" s="255">
        <v>2455.23</v>
      </c>
      <c r="E144" s="255">
        <v>2452.67</v>
      </c>
      <c r="F144" s="256">
        <v>2451.73</v>
      </c>
    </row>
    <row r="145" spans="1:12">
      <c r="A145" s="151" t="s">
        <v>1281</v>
      </c>
      <c r="B145" s="193">
        <v>6.3399999999999998E-2</v>
      </c>
      <c r="C145" s="194">
        <v>6.3799999999999996E-2</v>
      </c>
      <c r="D145" s="166">
        <v>2454.25</v>
      </c>
      <c r="E145" s="166">
        <v>2451.69</v>
      </c>
      <c r="F145" s="195">
        <v>2450.75</v>
      </c>
    </row>
    <row r="146" spans="1:12">
      <c r="A146" s="151" t="s">
        <v>1282</v>
      </c>
      <c r="B146" s="193">
        <v>6.4000000000000001E-2</v>
      </c>
      <c r="C146" s="194">
        <v>6.4399999999999999E-2</v>
      </c>
      <c r="D146" s="166">
        <v>2451.35</v>
      </c>
      <c r="E146" s="166">
        <v>2448.8000000000002</v>
      </c>
      <c r="F146" s="195">
        <v>2447.86</v>
      </c>
      <c r="L146" s="276"/>
    </row>
    <row r="147" spans="1:12">
      <c r="A147" s="151" t="s">
        <v>1300</v>
      </c>
      <c r="B147" s="193">
        <v>6.4000000000000001E-2</v>
      </c>
      <c r="C147" s="194">
        <v>6.4399999999999999E-2</v>
      </c>
      <c r="D147" s="166">
        <v>2452.3000000000002</v>
      </c>
      <c r="E147" s="166">
        <v>2449.75</v>
      </c>
      <c r="F147" s="195">
        <v>2448.8000000000002</v>
      </c>
    </row>
    <row r="148" spans="1:12">
      <c r="A148" s="151" t="s">
        <v>1305</v>
      </c>
      <c r="B148" s="193">
        <v>6.3899999999999998E-2</v>
      </c>
      <c r="C148" s="194">
        <v>6.4299999999999996E-2</v>
      </c>
      <c r="D148" s="166">
        <v>2454.56</v>
      </c>
      <c r="E148" s="166">
        <v>2452.0100000000002</v>
      </c>
      <c r="F148" s="195">
        <v>2450.38</v>
      </c>
    </row>
    <row r="149" spans="1:12">
      <c r="A149" s="151" t="s">
        <v>1908</v>
      </c>
      <c r="B149" s="193">
        <v>6.3500000000000001E-2</v>
      </c>
      <c r="C149" s="194">
        <v>6.3899999999999998E-2</v>
      </c>
      <c r="D149" s="166">
        <v>2458.0500000000002</v>
      </c>
      <c r="E149" s="166">
        <v>2455.5</v>
      </c>
      <c r="F149" s="195">
        <v>2454.56</v>
      </c>
    </row>
    <row r="150" spans="1:12">
      <c r="A150" s="151" t="s">
        <v>1821</v>
      </c>
      <c r="B150" s="193">
        <v>6.3099999999999989E-2</v>
      </c>
      <c r="C150" s="194">
        <v>6.3500000000000001E-2</v>
      </c>
      <c r="D150" s="166">
        <v>2461.54</v>
      </c>
      <c r="E150" s="166">
        <v>2458.9899999999998</v>
      </c>
      <c r="F150" s="195">
        <v>2458.0500000000002</v>
      </c>
    </row>
    <row r="151" spans="1:12">
      <c r="A151" s="151" t="s">
        <v>1902</v>
      </c>
      <c r="B151" s="193">
        <v>6.3E-2</v>
      </c>
      <c r="C151" s="194">
        <v>6.3399999999999998E-2</v>
      </c>
      <c r="D151" s="428">
        <v>2463.11</v>
      </c>
      <c r="E151" s="428">
        <v>2460.56</v>
      </c>
      <c r="F151" s="195">
        <v>2459.62</v>
      </c>
    </row>
    <row r="152" spans="1:12">
      <c r="A152" s="151" t="s">
        <v>1906</v>
      </c>
      <c r="B152" s="193">
        <v>6.2400000000000004E-2</v>
      </c>
      <c r="C152" s="194">
        <v>6.2800000000000009E-2</v>
      </c>
      <c r="D152" s="428">
        <v>2467.88</v>
      </c>
      <c r="E152" s="428">
        <v>2465.33</v>
      </c>
      <c r="F152" s="195">
        <v>2464.39</v>
      </c>
    </row>
    <row r="153" spans="1:12">
      <c r="A153" s="151" t="s">
        <v>1907</v>
      </c>
      <c r="B153" s="193">
        <v>6.1500000000000006E-2</v>
      </c>
      <c r="C153" s="194">
        <v>6.1900000000000004E-2</v>
      </c>
      <c r="D153" s="428">
        <v>2475.2399999999998</v>
      </c>
      <c r="E153" s="428">
        <v>2472.6799999999998</v>
      </c>
      <c r="F153" s="195">
        <v>2471.0700000000002</v>
      </c>
    </row>
    <row r="154" spans="1:12">
      <c r="A154" s="151" t="s">
        <v>1962</v>
      </c>
      <c r="B154" s="193">
        <v>6.1100000000000002E-2</v>
      </c>
      <c r="C154" s="194">
        <v>6.1500000000000006E-2</v>
      </c>
      <c r="D154" s="428">
        <v>2478.7199999999998</v>
      </c>
      <c r="E154" s="428">
        <v>2476.17</v>
      </c>
      <c r="F154" s="195">
        <v>2475.2399999999998</v>
      </c>
    </row>
    <row r="155" spans="1:12">
      <c r="A155" s="539">
        <v>42591</v>
      </c>
      <c r="B155" s="193">
        <v>6.13E-2</v>
      </c>
      <c r="C155" s="194">
        <v>6.1699999999999998E-2</v>
      </c>
      <c r="D155" s="428">
        <v>2478.37</v>
      </c>
      <c r="E155" s="428">
        <v>2475.8200000000002</v>
      </c>
      <c r="F155" s="195">
        <v>2474.89</v>
      </c>
      <c r="L155" s="456"/>
    </row>
    <row r="156" spans="1:12">
      <c r="A156" s="539">
        <v>42592</v>
      </c>
      <c r="B156" s="193">
        <v>6.0999999999999999E-2</v>
      </c>
      <c r="C156" s="194">
        <v>6.1399999999999996E-2</v>
      </c>
      <c r="D156" s="428">
        <v>2481.2199999999998</v>
      </c>
      <c r="E156" s="428">
        <v>2478.66</v>
      </c>
      <c r="F156" s="195">
        <v>2477.7399999999998</v>
      </c>
      <c r="L156" s="456"/>
    </row>
    <row r="157" spans="1:12">
      <c r="A157" s="539">
        <v>42593</v>
      </c>
      <c r="B157" s="193">
        <v>6.0599999999999994E-2</v>
      </c>
      <c r="C157" s="194">
        <v>6.0999999999999999E-2</v>
      </c>
      <c r="D157" s="428">
        <v>2486.71</v>
      </c>
      <c r="E157" s="428">
        <v>2484.15</v>
      </c>
      <c r="F157" s="195">
        <v>2483.15</v>
      </c>
      <c r="L157" s="456"/>
    </row>
    <row r="158" spans="1:12">
      <c r="A158" s="539">
        <v>42594</v>
      </c>
      <c r="B158" s="193">
        <v>0.06</v>
      </c>
      <c r="C158" s="194">
        <v>6.0400000000000002E-2</v>
      </c>
      <c r="D158" s="428">
        <v>2492.37</v>
      </c>
      <c r="E158" s="428">
        <v>2489.81</v>
      </c>
      <c r="F158" s="195">
        <v>2500.92</v>
      </c>
      <c r="L158" s="456"/>
    </row>
    <row r="159" spans="1:12">
      <c r="A159" s="539">
        <v>42597</v>
      </c>
      <c r="B159" s="193">
        <v>5.96E-2</v>
      </c>
      <c r="C159" s="194">
        <v>0.06</v>
      </c>
      <c r="D159" s="428">
        <v>2495.8200000000002</v>
      </c>
      <c r="E159" s="428">
        <v>2493.2600000000002</v>
      </c>
      <c r="F159" s="195">
        <v>2492.37</v>
      </c>
      <c r="L159" s="456"/>
    </row>
    <row r="160" spans="1:12">
      <c r="A160" s="539">
        <v>42598</v>
      </c>
      <c r="B160" s="193">
        <v>6.0299999999999999E-2</v>
      </c>
      <c r="C160" s="194">
        <v>6.0700000000000004E-2</v>
      </c>
      <c r="D160" s="428">
        <v>2492.2399999999998</v>
      </c>
      <c r="E160" s="428">
        <v>2489.69</v>
      </c>
      <c r="F160" s="195">
        <v>2488.79</v>
      </c>
      <c r="L160" s="456"/>
    </row>
    <row r="161" spans="1:12">
      <c r="A161" s="539">
        <v>42599</v>
      </c>
      <c r="B161" s="193">
        <v>6.0499999999999998E-2</v>
      </c>
      <c r="C161" s="194">
        <v>6.0899999999999996E-2</v>
      </c>
      <c r="D161" s="428">
        <v>2491.86</v>
      </c>
      <c r="E161" s="428">
        <v>2489.31</v>
      </c>
      <c r="F161" s="195">
        <v>2488.42</v>
      </c>
      <c r="L161" s="456"/>
    </row>
    <row r="162" spans="1:12">
      <c r="A162" s="539">
        <v>42600</v>
      </c>
      <c r="B162" s="193">
        <v>6.0599999999999994E-2</v>
      </c>
      <c r="C162" s="194">
        <v>6.0999999999999999E-2</v>
      </c>
      <c r="D162" s="428">
        <v>2492.11</v>
      </c>
      <c r="E162" s="428">
        <v>2489.5700000000002</v>
      </c>
      <c r="F162" s="195">
        <v>2488.6799999999998</v>
      </c>
      <c r="L162" s="456"/>
    </row>
    <row r="163" spans="1:12">
      <c r="A163" s="539">
        <v>42601</v>
      </c>
      <c r="B163" s="193">
        <v>6.1100000000000002E-2</v>
      </c>
      <c r="C163" s="194">
        <v>6.1500000000000006E-2</v>
      </c>
      <c r="D163" s="428">
        <v>2490.46</v>
      </c>
      <c r="E163" s="428">
        <v>2487.9299999999998</v>
      </c>
      <c r="F163" s="195">
        <v>2486.4</v>
      </c>
    </row>
    <row r="164" spans="1:12">
      <c r="A164" s="539">
        <v>42604</v>
      </c>
      <c r="B164" s="193">
        <v>6.0899999999999996E-2</v>
      </c>
      <c r="C164" s="194">
        <v>6.13E-2</v>
      </c>
      <c r="D164" s="428">
        <v>2492.63</v>
      </c>
      <c r="E164" s="428">
        <v>2490.09</v>
      </c>
      <c r="F164" s="195">
        <v>2489.19</v>
      </c>
    </row>
    <row r="165" spans="1:12">
      <c r="A165" s="539">
        <v>42606</v>
      </c>
      <c r="B165" s="193">
        <v>6.1200000000000004E-2</v>
      </c>
      <c r="C165" s="194">
        <v>6.1600000000000002E-2</v>
      </c>
      <c r="D165" s="428">
        <v>2492.5300000000002</v>
      </c>
      <c r="E165" s="428">
        <v>2490</v>
      </c>
      <c r="F165" s="195">
        <v>2489.1</v>
      </c>
    </row>
    <row r="166" spans="1:12">
      <c r="A166" s="539">
        <v>42607</v>
      </c>
      <c r="B166" s="193">
        <v>6.13E-2</v>
      </c>
      <c r="C166" s="194">
        <v>6.1699999999999998E-2</v>
      </c>
      <c r="D166" s="428">
        <v>2493.15</v>
      </c>
      <c r="E166" s="428">
        <v>2490.63</v>
      </c>
      <c r="F166" s="195">
        <v>2489.69</v>
      </c>
    </row>
    <row r="167" spans="1:12">
      <c r="A167" s="539">
        <v>42608</v>
      </c>
      <c r="B167" s="193">
        <v>6.1500000000000006E-2</v>
      </c>
      <c r="C167" s="194">
        <v>6.1900000000000004E-2</v>
      </c>
      <c r="D167" s="428">
        <v>2493.5100000000002</v>
      </c>
      <c r="E167" s="428">
        <v>2490.9899999999998</v>
      </c>
      <c r="F167" s="195">
        <v>2489.37</v>
      </c>
    </row>
    <row r="168" spans="1:12">
      <c r="A168" s="539">
        <v>42611</v>
      </c>
      <c r="B168" s="193">
        <v>6.2899999999999998E-2</v>
      </c>
      <c r="C168" s="194">
        <v>6.3299999999999995E-2</v>
      </c>
      <c r="D168" s="428">
        <v>2485.66</v>
      </c>
      <c r="E168" s="428">
        <v>2483.15</v>
      </c>
      <c r="F168" s="195">
        <v>2482.21</v>
      </c>
    </row>
    <row r="169" spans="1:12">
      <c r="A169" s="539">
        <v>42612</v>
      </c>
      <c r="B169" s="193">
        <v>6.2699999999999992E-2</v>
      </c>
      <c r="C169" s="194">
        <v>6.3099999999999989E-2</v>
      </c>
      <c r="D169" s="428">
        <v>2487.86</v>
      </c>
      <c r="E169" s="428">
        <v>2485.35</v>
      </c>
      <c r="F169" s="195">
        <v>2484.41</v>
      </c>
    </row>
    <row r="170" spans="1:12">
      <c r="A170" s="539">
        <v>42613</v>
      </c>
      <c r="B170" s="193">
        <v>6.3500000000000001E-2</v>
      </c>
      <c r="C170" s="194">
        <v>6.3899999999999998E-2</v>
      </c>
      <c r="D170" s="428">
        <v>2483.8000000000002</v>
      </c>
      <c r="E170" s="428">
        <v>2481.31</v>
      </c>
      <c r="F170" s="195">
        <v>2480.36</v>
      </c>
    </row>
    <row r="171" spans="1:12">
      <c r="A171" s="539">
        <v>42614</v>
      </c>
      <c r="B171" s="193">
        <v>6.3500000000000001E-2</v>
      </c>
      <c r="C171" s="194">
        <v>6.3899999999999998E-2</v>
      </c>
      <c r="D171" s="428">
        <v>2484.7600000000002</v>
      </c>
      <c r="E171" s="428">
        <v>2482.2600000000002</v>
      </c>
      <c r="F171" s="195">
        <v>2481.31</v>
      </c>
    </row>
    <row r="172" spans="1:12">
      <c r="A172" s="539">
        <v>42615</v>
      </c>
      <c r="B172" s="193">
        <v>6.1799999999999994E-2</v>
      </c>
      <c r="C172" s="194">
        <v>6.2199999999999998E-2</v>
      </c>
      <c r="D172" s="428">
        <v>2495.15</v>
      </c>
      <c r="E172" s="428">
        <v>2492.65</v>
      </c>
      <c r="F172" s="195">
        <v>2491.29</v>
      </c>
    </row>
    <row r="173" spans="1:12">
      <c r="A173" s="539">
        <v>42618</v>
      </c>
      <c r="B173" s="193">
        <v>6.1500000000000006E-2</v>
      </c>
      <c r="C173" s="194">
        <v>6.1900000000000004E-2</v>
      </c>
      <c r="D173" s="428">
        <v>2497.88</v>
      </c>
      <c r="E173" s="428">
        <v>2495.38</v>
      </c>
      <c r="F173" s="195">
        <v>2494.5300000000002</v>
      </c>
    </row>
    <row r="174" spans="1:12">
      <c r="A174" s="539">
        <v>42619</v>
      </c>
      <c r="B174" s="193">
        <v>6.1699999999999998E-2</v>
      </c>
      <c r="C174" s="194">
        <v>6.2100000000000002E-2</v>
      </c>
      <c r="D174" s="428">
        <v>2499.86</v>
      </c>
      <c r="E174" s="428">
        <v>2497.36</v>
      </c>
      <c r="F174" s="195">
        <v>2496.0700000000002</v>
      </c>
    </row>
    <row r="175" spans="1:12">
      <c r="A175" s="539">
        <v>42621</v>
      </c>
      <c r="B175" s="193">
        <v>6.1399999999999996E-2</v>
      </c>
      <c r="C175" s="194">
        <v>6.1799999999999994E-2</v>
      </c>
      <c r="D175" s="428">
        <v>2502.67</v>
      </c>
      <c r="E175" s="428">
        <v>2500.17</v>
      </c>
      <c r="F175" s="195">
        <v>2499.23</v>
      </c>
    </row>
    <row r="176" spans="1:12">
      <c r="A176" s="539">
        <v>42622</v>
      </c>
      <c r="B176" s="193">
        <v>6.1399999999999996E-2</v>
      </c>
      <c r="C176" s="194">
        <v>6.1799999999999994E-2</v>
      </c>
      <c r="D176" s="428">
        <v>2504.5300000000002</v>
      </c>
      <c r="E176" s="428">
        <v>2502.0300000000002</v>
      </c>
      <c r="F176" s="195">
        <v>2500.38</v>
      </c>
    </row>
    <row r="177" spans="1:6">
      <c r="A177" s="539">
        <v>42625</v>
      </c>
      <c r="B177" s="193">
        <v>6.2400000000000004E-2</v>
      </c>
      <c r="C177" s="194">
        <v>6.2800000000000009E-2</v>
      </c>
      <c r="D177" s="428">
        <v>2499.25</v>
      </c>
      <c r="E177" s="428">
        <v>2496.77</v>
      </c>
      <c r="F177" s="195">
        <v>2495.81</v>
      </c>
    </row>
    <row r="178" spans="1:6">
      <c r="A178" s="539">
        <v>42626</v>
      </c>
      <c r="B178" s="193">
        <v>6.1900000000000004E-2</v>
      </c>
      <c r="C178" s="194">
        <v>6.2300000000000001E-2</v>
      </c>
      <c r="D178" s="428">
        <v>2503.31</v>
      </c>
      <c r="E178" s="428">
        <v>2500.8200000000002</v>
      </c>
      <c r="F178" s="195">
        <v>2499.87</v>
      </c>
    </row>
    <row r="179" spans="1:6">
      <c r="A179" s="539">
        <v>42627</v>
      </c>
      <c r="B179" s="193">
        <v>6.2600000000000003E-2</v>
      </c>
      <c r="C179" s="194">
        <v>6.3E-2</v>
      </c>
      <c r="D179" s="428">
        <v>2499.92</v>
      </c>
      <c r="E179" s="428">
        <v>2497.44</v>
      </c>
      <c r="F179" s="195">
        <v>2496.48</v>
      </c>
    </row>
    <row r="180" spans="1:6">
      <c r="A180" s="539">
        <v>42628</v>
      </c>
      <c r="B180" s="193">
        <v>6.2300000000000001E-2</v>
      </c>
      <c r="C180" s="194">
        <v>6.2699999999999992E-2</v>
      </c>
      <c r="D180" s="428">
        <v>2502.64</v>
      </c>
      <c r="E180" s="428">
        <v>2500.16</v>
      </c>
      <c r="F180" s="195">
        <v>2499.3000000000002</v>
      </c>
    </row>
    <row r="181" spans="1:6">
      <c r="A181" s="539">
        <v>42629</v>
      </c>
      <c r="B181" s="193">
        <v>6.2E-2</v>
      </c>
      <c r="C181" s="194">
        <v>6.2400000000000004E-2</v>
      </c>
      <c r="D181" s="428">
        <v>2505.87</v>
      </c>
      <c r="E181" s="428">
        <v>2503.39</v>
      </c>
      <c r="F181" s="195">
        <v>2502.02</v>
      </c>
    </row>
    <row r="182" spans="1:6">
      <c r="A182" s="539">
        <v>42632</v>
      </c>
      <c r="B182" s="193">
        <v>6.1699999999999998E-2</v>
      </c>
      <c r="C182" s="194">
        <v>6.2100000000000002E-2</v>
      </c>
      <c r="D182" s="428">
        <v>2508.58</v>
      </c>
      <c r="E182" s="428">
        <v>2506.11</v>
      </c>
      <c r="F182" s="195">
        <v>2505.25</v>
      </c>
    </row>
    <row r="183" spans="1:6">
      <c r="A183" s="539">
        <v>42633</v>
      </c>
      <c r="B183" s="193">
        <v>6.1500000000000006E-2</v>
      </c>
      <c r="C183" s="194">
        <v>6.1900000000000004E-2</v>
      </c>
      <c r="D183" s="428">
        <v>2510.6799999999998</v>
      </c>
      <c r="E183" s="428">
        <v>2508.1999999999998</v>
      </c>
      <c r="F183" s="195">
        <v>2507.35</v>
      </c>
    </row>
    <row r="184" spans="1:6">
      <c r="A184" s="539">
        <v>42634</v>
      </c>
      <c r="B184" s="193">
        <v>6.1399999999999996E-2</v>
      </c>
      <c r="C184" s="194">
        <v>6.1799999999999994E-2</v>
      </c>
      <c r="D184" s="428">
        <v>2512.15</v>
      </c>
      <c r="E184" s="428">
        <v>2509.6799999999998</v>
      </c>
      <c r="F184" s="195">
        <v>2508.8200000000002</v>
      </c>
    </row>
    <row r="185" spans="1:6">
      <c r="A185" s="539">
        <v>42635</v>
      </c>
      <c r="B185" s="193">
        <v>6.13E-2</v>
      </c>
      <c r="C185" s="194">
        <v>6.1699999999999998E-2</v>
      </c>
      <c r="D185" s="428">
        <v>2513.62</v>
      </c>
      <c r="E185" s="428">
        <v>2511.15</v>
      </c>
      <c r="F185" s="195">
        <v>2510.29</v>
      </c>
    </row>
    <row r="186" spans="1:6">
      <c r="A186" s="539">
        <v>42636</v>
      </c>
      <c r="B186" s="193">
        <v>6.1100000000000002E-2</v>
      </c>
      <c r="C186" s="194">
        <v>6.1500000000000006E-2</v>
      </c>
      <c r="D186" s="428">
        <v>2515.2199999999998</v>
      </c>
      <c r="E186" s="428">
        <v>2512.75</v>
      </c>
      <c r="F186" s="195">
        <v>2511.65</v>
      </c>
    </row>
    <row r="187" spans="1:6">
      <c r="A187" s="539">
        <v>42639</v>
      </c>
      <c r="B187" s="193">
        <v>6.08E-2</v>
      </c>
      <c r="C187" s="194">
        <v>6.1200000000000004E-2</v>
      </c>
      <c r="D187" s="428">
        <v>2517.83</v>
      </c>
      <c r="E187" s="428">
        <v>2515.36</v>
      </c>
      <c r="F187" s="195">
        <v>2514.6</v>
      </c>
    </row>
    <row r="188" spans="1:6">
      <c r="A188" s="539">
        <v>42640</v>
      </c>
      <c r="B188" s="193">
        <v>6.0700000000000004E-2</v>
      </c>
      <c r="C188" s="194">
        <v>6.1100000000000002E-2</v>
      </c>
      <c r="D188" s="428">
        <v>2519.21</v>
      </c>
      <c r="E188" s="428">
        <v>2516.7399999999998</v>
      </c>
      <c r="F188" s="195">
        <v>2515.98</v>
      </c>
    </row>
    <row r="189" spans="1:6">
      <c r="A189" s="539">
        <v>42641</v>
      </c>
      <c r="B189" s="193">
        <v>6.0199999999999997E-2</v>
      </c>
      <c r="C189" s="194">
        <v>6.0599999999999994E-2</v>
      </c>
      <c r="D189" s="428">
        <v>2523.0500000000002</v>
      </c>
      <c r="E189" s="428">
        <v>2520.58</v>
      </c>
      <c r="F189" s="195">
        <v>2519.8200000000002</v>
      </c>
    </row>
    <row r="190" spans="1:6">
      <c r="A190" s="539">
        <v>42642</v>
      </c>
      <c r="B190" s="193">
        <v>5.96E-2</v>
      </c>
      <c r="C190" s="194">
        <v>0.06</v>
      </c>
      <c r="D190" s="428">
        <v>2527.5100000000002</v>
      </c>
      <c r="E190" s="428">
        <v>2525.04</v>
      </c>
      <c r="F190" s="195">
        <v>2524.29</v>
      </c>
    </row>
    <row r="191" spans="1:6">
      <c r="A191" s="539">
        <v>42643</v>
      </c>
      <c r="B191" s="193">
        <v>5.96E-2</v>
      </c>
      <c r="C191" s="194">
        <v>0.06</v>
      </c>
      <c r="D191" s="428">
        <v>2528.59</v>
      </c>
      <c r="E191" s="428">
        <v>2526.12</v>
      </c>
      <c r="F191" s="195">
        <v>2525.04</v>
      </c>
    </row>
    <row r="192" spans="1:6">
      <c r="A192" s="539">
        <v>42646</v>
      </c>
      <c r="B192" s="193">
        <v>5.9200000000000003E-2</v>
      </c>
      <c r="C192" s="194">
        <v>5.96E-2</v>
      </c>
      <c r="D192" s="428">
        <v>2531.81</v>
      </c>
      <c r="E192" s="428">
        <v>2529.34</v>
      </c>
      <c r="F192" s="195">
        <v>2528.59</v>
      </c>
    </row>
    <row r="193" spans="1:6">
      <c r="A193" s="539">
        <v>42647</v>
      </c>
      <c r="B193" s="193">
        <v>5.8600000000000006E-2</v>
      </c>
      <c r="C193" s="194">
        <v>5.9000000000000004E-2</v>
      </c>
      <c r="D193" s="428">
        <v>2536.2600000000002</v>
      </c>
      <c r="E193" s="428">
        <v>2533.79</v>
      </c>
      <c r="F193" s="195">
        <v>2533.0500000000002</v>
      </c>
    </row>
    <row r="194" spans="1:6">
      <c r="A194" s="539">
        <v>42648</v>
      </c>
      <c r="B194" s="193">
        <v>5.9000000000000004E-2</v>
      </c>
      <c r="C194" s="194">
        <v>5.9400000000000001E-2</v>
      </c>
      <c r="D194" s="428">
        <v>2534.54</v>
      </c>
      <c r="E194" s="428">
        <v>2532.0700000000002</v>
      </c>
      <c r="F194" s="195">
        <v>2531.33</v>
      </c>
    </row>
    <row r="195" spans="1:6">
      <c r="A195" s="539">
        <v>42649</v>
      </c>
      <c r="B195" s="193">
        <v>5.8600000000000006E-2</v>
      </c>
      <c r="C195" s="194">
        <v>5.9000000000000004E-2</v>
      </c>
      <c r="D195" s="428">
        <v>2537.75</v>
      </c>
      <c r="E195" s="428">
        <v>2535.2800000000002</v>
      </c>
      <c r="F195" s="195">
        <v>2534.54</v>
      </c>
    </row>
    <row r="196" spans="1:6">
      <c r="A196" s="542">
        <v>42650</v>
      </c>
      <c r="B196" s="193">
        <v>5.8700000000000002E-2</v>
      </c>
      <c r="C196" s="194">
        <v>5.91E-2</v>
      </c>
      <c r="D196" s="428">
        <v>2535.6799999999998</v>
      </c>
      <c r="E196" s="428">
        <v>2533.2199999999998</v>
      </c>
      <c r="F196" s="195">
        <v>2532.44</v>
      </c>
    </row>
    <row r="197" spans="1:6">
      <c r="A197" s="542">
        <v>42650</v>
      </c>
      <c r="B197" s="193">
        <v>5.8700000000000002E-2</v>
      </c>
      <c r="C197" s="194">
        <v>5.91E-2</v>
      </c>
      <c r="D197" s="428">
        <v>2535.6799999999998</v>
      </c>
      <c r="E197" s="428">
        <v>2533.2199999999998</v>
      </c>
      <c r="F197" s="195">
        <v>2532.44</v>
      </c>
    </row>
    <row r="198" spans="1:6">
      <c r="A198" s="542">
        <v>42650</v>
      </c>
      <c r="B198" s="193">
        <v>5.8700000000000002E-2</v>
      </c>
      <c r="C198" s="194">
        <v>5.91E-2</v>
      </c>
      <c r="D198" s="428">
        <v>2535.6799999999998</v>
      </c>
      <c r="E198" s="428">
        <v>2533.2199999999998</v>
      </c>
      <c r="F198" s="195">
        <v>2532.44</v>
      </c>
    </row>
    <row r="199" spans="1:6">
      <c r="A199" s="543">
        <v>42653</v>
      </c>
      <c r="B199" s="193">
        <v>5.8700000000000002E-2</v>
      </c>
      <c r="C199" s="194">
        <v>5.91E-2</v>
      </c>
      <c r="D199" s="428">
        <v>2536.3200000000002</v>
      </c>
      <c r="E199" s="428">
        <v>2533.87</v>
      </c>
      <c r="F199" s="195">
        <v>2533.2199999999998</v>
      </c>
    </row>
    <row r="200" spans="1:6">
      <c r="A200" s="544">
        <v>42654</v>
      </c>
      <c r="B200" s="193">
        <v>5.91E-2</v>
      </c>
      <c r="C200" s="194">
        <v>5.9500000000000004E-2</v>
      </c>
      <c r="D200" s="428">
        <v>2534.58</v>
      </c>
      <c r="E200" s="428">
        <v>2532.13</v>
      </c>
      <c r="F200" s="195">
        <v>2531.41</v>
      </c>
    </row>
    <row r="201" spans="1:6">
      <c r="A201" s="545">
        <v>42656</v>
      </c>
      <c r="B201" s="193">
        <v>5.9200000000000003E-2</v>
      </c>
      <c r="C201" s="194">
        <v>5.96E-2</v>
      </c>
      <c r="D201" s="428">
        <v>2534.61</v>
      </c>
      <c r="E201" s="428">
        <v>2532.17</v>
      </c>
      <c r="F201" s="195">
        <v>2531.52</v>
      </c>
    </row>
    <row r="202" spans="1:6">
      <c r="A202" s="546">
        <v>42657</v>
      </c>
      <c r="B202" s="193">
        <v>5.91E-2</v>
      </c>
      <c r="C202" s="194">
        <v>5.9500000000000004E-2</v>
      </c>
      <c r="D202" s="428">
        <v>2536.42</v>
      </c>
      <c r="E202" s="428">
        <v>2533.98</v>
      </c>
      <c r="F202" s="195">
        <v>2532.7800000000002</v>
      </c>
    </row>
    <row r="203" spans="1:6">
      <c r="A203" s="548">
        <v>42660</v>
      </c>
      <c r="B203" s="193">
        <v>5.9299999999999999E-2</v>
      </c>
      <c r="C203" s="194">
        <v>5.9699999999999996E-2</v>
      </c>
      <c r="D203" s="428">
        <v>2536.06</v>
      </c>
      <c r="E203" s="428">
        <v>2533.62</v>
      </c>
      <c r="F203" s="195">
        <v>2532.7600000000002</v>
      </c>
    </row>
    <row r="204" spans="1:6">
      <c r="A204" s="550">
        <v>42661</v>
      </c>
      <c r="B204" s="193">
        <v>5.9299999999999999E-2</v>
      </c>
      <c r="C204" s="194">
        <v>5.9699999999999996E-2</v>
      </c>
      <c r="D204" s="428">
        <v>2536.92</v>
      </c>
      <c r="E204" s="428">
        <v>2534.48</v>
      </c>
      <c r="F204" s="195">
        <v>2533.62</v>
      </c>
    </row>
    <row r="205" spans="1:6">
      <c r="A205" s="570">
        <v>42662</v>
      </c>
      <c r="B205" s="193">
        <v>5.9400000000000001E-2</v>
      </c>
      <c r="C205" s="194">
        <v>5.9800000000000006E-2</v>
      </c>
      <c r="D205" s="428">
        <v>2537.17</v>
      </c>
      <c r="E205" s="428">
        <v>2534.73</v>
      </c>
      <c r="F205" s="195">
        <v>2533.87</v>
      </c>
    </row>
    <row r="206" spans="1:6">
      <c r="A206" s="571">
        <v>42663</v>
      </c>
      <c r="B206" s="193">
        <v>6.0599999999999994E-2</v>
      </c>
      <c r="C206" s="194">
        <v>6.0999999999999999E-2</v>
      </c>
      <c r="D206" s="428">
        <v>2530.75</v>
      </c>
      <c r="E206" s="428">
        <v>2528.33</v>
      </c>
      <c r="F206" s="195">
        <v>2527.46</v>
      </c>
    </row>
    <row r="207" spans="1:6">
      <c r="A207" s="572">
        <v>42664</v>
      </c>
      <c r="B207" s="193">
        <v>6.0100000000000001E-2</v>
      </c>
      <c r="C207" s="194">
        <v>6.0499999999999998E-2</v>
      </c>
      <c r="D207" s="428">
        <v>2535.1999999999998</v>
      </c>
      <c r="E207" s="428">
        <v>2532.7800000000002</v>
      </c>
      <c r="F207" s="195">
        <v>2531.35</v>
      </c>
    </row>
    <row r="208" spans="1:6">
      <c r="A208" s="573">
        <v>42667</v>
      </c>
      <c r="B208" s="193">
        <v>6.0599999999999994E-2</v>
      </c>
      <c r="C208" s="194">
        <v>6.0999999999999999E-2</v>
      </c>
      <c r="D208" s="428">
        <v>2532.63</v>
      </c>
      <c r="E208" s="428">
        <v>2530.2199999999998</v>
      </c>
      <c r="F208" s="195">
        <v>2529.39</v>
      </c>
    </row>
    <row r="209" spans="1:6">
      <c r="A209" s="574">
        <v>42668</v>
      </c>
      <c r="B209" s="193">
        <v>0.06</v>
      </c>
      <c r="C209" s="194">
        <v>6.0400000000000002E-2</v>
      </c>
      <c r="D209" s="428">
        <v>2537.08</v>
      </c>
      <c r="E209" s="428">
        <v>2534.67</v>
      </c>
      <c r="F209" s="195">
        <v>2533.84</v>
      </c>
    </row>
    <row r="210" spans="1:6">
      <c r="A210" s="576">
        <v>42669</v>
      </c>
      <c r="B210" s="193">
        <v>6.0599999999999994E-2</v>
      </c>
      <c r="C210" s="194">
        <v>6.0999999999999999E-2</v>
      </c>
      <c r="D210" s="428">
        <v>2534.29</v>
      </c>
      <c r="E210" s="428">
        <v>2531.88</v>
      </c>
      <c r="F210" s="195">
        <v>2531.0500000000002</v>
      </c>
    </row>
    <row r="211" spans="1:6">
      <c r="A211" s="577">
        <v>42670</v>
      </c>
      <c r="B211" s="193">
        <v>6.0899999999999996E-2</v>
      </c>
      <c r="C211" s="194">
        <v>6.13E-2</v>
      </c>
      <c r="D211" s="428">
        <v>2533.31</v>
      </c>
      <c r="E211" s="428">
        <v>2530.91</v>
      </c>
      <c r="F211" s="195">
        <v>2530.08</v>
      </c>
    </row>
    <row r="212" spans="1:6">
      <c r="A212" s="578">
        <v>42671</v>
      </c>
      <c r="B212" s="193">
        <v>6.1200000000000004E-2</v>
      </c>
      <c r="C212" s="194">
        <v>6.1600000000000002E-2</v>
      </c>
      <c r="D212" s="428">
        <v>2532.8200000000002</v>
      </c>
      <c r="E212" s="428">
        <v>2530.42</v>
      </c>
      <c r="F212" s="195">
        <v>2529.11</v>
      </c>
    </row>
    <row r="213" spans="1:6">
      <c r="A213" s="578">
        <v>42674</v>
      </c>
      <c r="B213" s="193">
        <v>6.08E-2</v>
      </c>
      <c r="C213" s="194">
        <v>6.1200000000000004E-2</v>
      </c>
      <c r="D213" s="428">
        <v>2536.0500000000002</v>
      </c>
      <c r="E213" s="428">
        <v>2533.65</v>
      </c>
      <c r="F213" s="195">
        <v>2532.8200000000002</v>
      </c>
    </row>
    <row r="214" spans="1:6">
      <c r="A214" s="578">
        <v>42675</v>
      </c>
      <c r="B214" s="193">
        <v>0.06</v>
      </c>
      <c r="C214" s="194">
        <v>6.0400000000000002E-2</v>
      </c>
      <c r="D214" s="428">
        <v>2541.92</v>
      </c>
      <c r="E214" s="428">
        <v>2539.52</v>
      </c>
      <c r="F214" s="195">
        <v>2538.4499999999998</v>
      </c>
    </row>
    <row r="215" spans="1:6">
      <c r="A215" s="578">
        <v>42677</v>
      </c>
      <c r="B215" s="193">
        <v>5.9800000000000006E-2</v>
      </c>
      <c r="C215" s="194">
        <v>6.0199999999999997E-2</v>
      </c>
      <c r="D215" s="428">
        <v>2543.94</v>
      </c>
      <c r="E215" s="428">
        <v>2541.54</v>
      </c>
      <c r="F215" s="195">
        <v>2540.71</v>
      </c>
    </row>
    <row r="216" spans="1:6">
      <c r="A216" s="579">
        <v>42678</v>
      </c>
      <c r="B216" s="193">
        <v>5.9800000000000006E-2</v>
      </c>
      <c r="C216" s="194">
        <v>6.0199999999999997E-2</v>
      </c>
      <c r="D216" s="428">
        <v>2545.2399999999998</v>
      </c>
      <c r="E216" s="428">
        <v>2542.84</v>
      </c>
      <c r="F216" s="195">
        <v>2541.54</v>
      </c>
    </row>
    <row r="217" spans="1:6">
      <c r="A217" s="580">
        <v>42681</v>
      </c>
      <c r="B217" s="193">
        <v>5.96E-2</v>
      </c>
      <c r="C217" s="194">
        <v>0.06</v>
      </c>
      <c r="D217" s="428">
        <v>2547.2600000000002</v>
      </c>
      <c r="E217" s="428">
        <v>2544.87</v>
      </c>
      <c r="F217" s="195">
        <v>2544.04</v>
      </c>
    </row>
    <row r="218" spans="1:6">
      <c r="A218" s="580">
        <v>42682</v>
      </c>
      <c r="B218" s="193">
        <v>5.9400000000000001E-2</v>
      </c>
      <c r="C218" s="194">
        <v>5.9800000000000006E-2</v>
      </c>
      <c r="D218" s="428">
        <v>2549.2800000000002</v>
      </c>
      <c r="E218" s="428">
        <v>2546.89</v>
      </c>
      <c r="F218" s="195">
        <v>2546.06</v>
      </c>
    </row>
    <row r="219" spans="1:6">
      <c r="A219" s="581">
        <v>42683</v>
      </c>
      <c r="B219" s="193">
        <v>6.0400000000000002E-2</v>
      </c>
      <c r="C219" s="194">
        <v>6.08E-2</v>
      </c>
      <c r="D219" s="428">
        <v>2543.5</v>
      </c>
      <c r="E219" s="428">
        <v>2541.11</v>
      </c>
      <c r="F219" s="195">
        <v>2540.31</v>
      </c>
    </row>
    <row r="220" spans="1:6">
      <c r="A220" s="581">
        <v>42684</v>
      </c>
      <c r="B220" s="193">
        <v>6.0499999999999998E-2</v>
      </c>
      <c r="C220" s="194">
        <v>6.0899999999999996E-2</v>
      </c>
      <c r="D220" s="428">
        <v>2543.71</v>
      </c>
      <c r="E220" s="428">
        <v>2541.33</v>
      </c>
      <c r="F220" s="195">
        <v>2540.52</v>
      </c>
    </row>
    <row r="221" spans="1:6">
      <c r="A221" s="582">
        <v>42685</v>
      </c>
      <c r="B221" s="193">
        <v>6.3600000000000004E-2</v>
      </c>
      <c r="C221" s="194">
        <v>6.4000000000000001E-2</v>
      </c>
      <c r="D221" s="428">
        <v>2526.61</v>
      </c>
      <c r="E221" s="428">
        <v>2524.2600000000002</v>
      </c>
      <c r="F221" s="195">
        <v>2523.0100000000002</v>
      </c>
    </row>
    <row r="222" spans="1:6">
      <c r="A222" s="583">
        <v>42688</v>
      </c>
      <c r="B222" s="193">
        <v>6.5099999999999991E-2</v>
      </c>
      <c r="C222" s="194">
        <v>6.5500000000000003E-2</v>
      </c>
      <c r="D222" s="428">
        <v>2518.98</v>
      </c>
      <c r="E222" s="428">
        <v>2516.64</v>
      </c>
      <c r="F222" s="195">
        <v>2515.4699999999998</v>
      </c>
    </row>
    <row r="223" spans="1:6">
      <c r="A223" s="583">
        <v>42690</v>
      </c>
      <c r="B223" s="193">
        <v>6.6000000000000003E-2</v>
      </c>
      <c r="C223" s="194">
        <v>6.6400000000000001E-2</v>
      </c>
      <c r="D223" s="428">
        <v>2514.69</v>
      </c>
      <c r="E223" s="428">
        <v>2512.36</v>
      </c>
      <c r="F223" s="195">
        <v>2511.4</v>
      </c>
    </row>
    <row r="224" spans="1:6">
      <c r="A224" s="584">
        <v>42691</v>
      </c>
      <c r="B224" s="193">
        <v>6.5099999999999991E-2</v>
      </c>
      <c r="C224" s="194">
        <v>6.5500000000000003E-2</v>
      </c>
      <c r="D224" s="428">
        <v>2520.9</v>
      </c>
      <c r="E224" s="428">
        <v>2518.56</v>
      </c>
      <c r="F224" s="195">
        <v>2517.6</v>
      </c>
    </row>
    <row r="225" spans="1:6">
      <c r="A225" s="585">
        <v>42692</v>
      </c>
      <c r="B225" s="193">
        <v>6.5299999999999997E-2</v>
      </c>
      <c r="C225" s="194">
        <v>6.5700000000000008E-2</v>
      </c>
      <c r="D225" s="428">
        <v>2521.34</v>
      </c>
      <c r="E225" s="428">
        <v>2519.0100000000002</v>
      </c>
      <c r="F225" s="195">
        <v>2517.4</v>
      </c>
    </row>
    <row r="226" spans="1:6">
      <c r="A226" s="586">
        <v>42695</v>
      </c>
      <c r="B226" s="193">
        <v>6.4899999999999999E-2</v>
      </c>
      <c r="C226" s="194">
        <v>6.5299999999999997E-2</v>
      </c>
      <c r="D226" s="428">
        <v>2524.63</v>
      </c>
      <c r="E226" s="428">
        <v>2522.3000000000002</v>
      </c>
      <c r="F226" s="195">
        <v>2521.34</v>
      </c>
    </row>
    <row r="227" spans="1:6">
      <c r="A227" s="587">
        <v>42696</v>
      </c>
      <c r="B227" s="193">
        <v>6.3099999999999989E-2</v>
      </c>
      <c r="C227" s="194">
        <v>6.3500000000000001E-2</v>
      </c>
      <c r="D227" s="428">
        <v>2536.09</v>
      </c>
      <c r="E227" s="428">
        <v>2533.75</v>
      </c>
      <c r="F227" s="195">
        <v>2532.8000000000002</v>
      </c>
    </row>
    <row r="228" spans="1:6">
      <c r="A228" s="588">
        <v>42697</v>
      </c>
      <c r="B228" s="193">
        <v>6.2199999999999998E-2</v>
      </c>
      <c r="C228" s="194">
        <v>6.2600000000000003E-2</v>
      </c>
      <c r="D228" s="428">
        <v>2542.3000000000002</v>
      </c>
      <c r="E228" s="428">
        <v>2539.96</v>
      </c>
      <c r="F228" s="195">
        <v>2539.02</v>
      </c>
    </row>
    <row r="229" spans="1:6">
      <c r="A229" s="589">
        <v>42698</v>
      </c>
      <c r="B229" s="193">
        <v>6.2300000000000001E-2</v>
      </c>
      <c r="C229" s="194">
        <v>6.2699999999999992E-2</v>
      </c>
      <c r="D229" s="428">
        <v>2541.98</v>
      </c>
      <c r="E229" s="428">
        <v>2539.64</v>
      </c>
      <c r="F229" s="195">
        <v>2538.77</v>
      </c>
    </row>
    <row r="230" spans="1:6">
      <c r="A230" s="590">
        <v>42699</v>
      </c>
      <c r="B230" s="193">
        <v>6.2699999999999992E-2</v>
      </c>
      <c r="C230" s="194">
        <v>6.3099999999999989E-2</v>
      </c>
      <c r="D230" s="428">
        <v>2541.04</v>
      </c>
      <c r="E230" s="428">
        <v>2538.71</v>
      </c>
      <c r="F230" s="195">
        <v>2537.31</v>
      </c>
    </row>
    <row r="231" spans="1:6">
      <c r="A231" s="590">
        <v>42702</v>
      </c>
      <c r="B231" s="193">
        <v>6.3E-2</v>
      </c>
      <c r="C231" s="194">
        <v>6.3399999999999998E-2</v>
      </c>
      <c r="D231" s="428">
        <v>2540.17</v>
      </c>
      <c r="E231" s="428">
        <v>2537.84</v>
      </c>
      <c r="F231" s="195">
        <v>2536.96</v>
      </c>
    </row>
    <row r="232" spans="1:6">
      <c r="A232" s="591">
        <v>42703</v>
      </c>
      <c r="B232" s="193">
        <v>6.2199999999999998E-2</v>
      </c>
      <c r="C232" s="194">
        <v>6.2600000000000003E-2</v>
      </c>
      <c r="D232" s="428">
        <v>2545.6999999999998</v>
      </c>
      <c r="E232" s="428">
        <v>2543.37</v>
      </c>
      <c r="F232" s="195">
        <v>2542.5</v>
      </c>
    </row>
    <row r="233" spans="1:6">
      <c r="A233" s="592">
        <v>42704</v>
      </c>
      <c r="B233" s="193">
        <v>6.1500000000000006E-2</v>
      </c>
      <c r="C233" s="194">
        <v>6.1900000000000004E-2</v>
      </c>
      <c r="D233" s="428">
        <v>2550.66</v>
      </c>
      <c r="E233" s="428">
        <v>2548.3200000000002</v>
      </c>
      <c r="F233" s="195">
        <v>2547.4499999999998</v>
      </c>
    </row>
    <row r="234" spans="1:6">
      <c r="A234" s="593">
        <v>42705</v>
      </c>
      <c r="B234" s="193">
        <v>6.13E-2</v>
      </c>
      <c r="C234" s="194">
        <v>6.1699999999999998E-2</v>
      </c>
      <c r="D234" s="428">
        <v>2552.69</v>
      </c>
      <c r="E234" s="428">
        <v>2550.36</v>
      </c>
      <c r="F234" s="195">
        <v>2549.4899999999998</v>
      </c>
    </row>
    <row r="235" spans="1:6">
      <c r="A235" s="594">
        <v>42706</v>
      </c>
      <c r="B235" s="193">
        <v>6.4500000000000002E-2</v>
      </c>
      <c r="C235" s="194">
        <v>6.4899999999999999E-2</v>
      </c>
      <c r="D235" s="428">
        <v>2535.54</v>
      </c>
      <c r="E235" s="428">
        <v>2533.23</v>
      </c>
      <c r="F235" s="195">
        <v>2531.8200000000002</v>
      </c>
    </row>
    <row r="236" spans="1:6">
      <c r="A236" s="595">
        <v>42709</v>
      </c>
      <c r="B236" s="193">
        <v>6.2100000000000002E-2</v>
      </c>
      <c r="C236" s="194">
        <v>6.3299999999999995E-2</v>
      </c>
      <c r="D236" s="428">
        <v>2550.3000000000002</v>
      </c>
      <c r="E236" s="428">
        <v>2543.35</v>
      </c>
      <c r="F236" s="195">
        <v>2542.4699999999998</v>
      </c>
    </row>
    <row r="237" spans="1:6">
      <c r="A237" s="596">
        <v>42710</v>
      </c>
      <c r="B237" s="193">
        <v>6.0700000000000004E-2</v>
      </c>
      <c r="C237" s="194">
        <v>6.1900000000000004E-2</v>
      </c>
      <c r="D237" s="428">
        <v>2559.31</v>
      </c>
      <c r="E237" s="428">
        <v>2552.33</v>
      </c>
      <c r="F237" s="195">
        <v>2551.46</v>
      </c>
    </row>
    <row r="238" spans="1:6">
      <c r="A238" s="597">
        <v>42711</v>
      </c>
      <c r="B238" s="193">
        <v>5.9800000000000006E-2</v>
      </c>
      <c r="C238" s="194">
        <v>6.0999999999999999E-2</v>
      </c>
      <c r="D238" s="428">
        <v>2565.41</v>
      </c>
      <c r="E238" s="428">
        <v>2558.42</v>
      </c>
      <c r="F238" s="195">
        <v>2557.56</v>
      </c>
    </row>
    <row r="239" spans="1:6">
      <c r="A239" s="598">
        <v>42712</v>
      </c>
      <c r="B239" s="193">
        <v>5.9800000000000006E-2</v>
      </c>
      <c r="C239" s="194">
        <v>6.0999999999999999E-2</v>
      </c>
      <c r="D239" s="428">
        <v>2566.2600000000002</v>
      </c>
      <c r="E239" s="428">
        <v>2559.29</v>
      </c>
      <c r="F239" s="195">
        <v>2558.42</v>
      </c>
    </row>
    <row r="240" spans="1:6">
      <c r="A240" s="600">
        <v>42713</v>
      </c>
      <c r="B240" s="193">
        <v>5.9299999999999999E-2</v>
      </c>
      <c r="C240" s="194">
        <v>6.0499999999999998E-2</v>
      </c>
      <c r="D240" s="428">
        <v>2567.56</v>
      </c>
      <c r="E240" s="428">
        <v>2560.59</v>
      </c>
      <c r="F240" s="195">
        <v>2559.54</v>
      </c>
    </row>
    <row r="241" spans="1:6">
      <c r="A241" s="602">
        <v>42716</v>
      </c>
      <c r="B241" s="193">
        <v>6.0400000000000002E-2</v>
      </c>
      <c r="C241" s="194">
        <v>6.1600000000000002E-2</v>
      </c>
      <c r="D241" s="428">
        <v>2561.92</v>
      </c>
      <c r="E241" s="428">
        <v>2554.9899999999998</v>
      </c>
      <c r="F241" s="195">
        <v>2554.23</v>
      </c>
    </row>
    <row r="242" spans="1:6">
      <c r="A242" s="602">
        <v>42717</v>
      </c>
      <c r="B242" s="193">
        <v>6.0299999999999999E-2</v>
      </c>
      <c r="C242" s="194">
        <v>6.1500000000000006E-2</v>
      </c>
      <c r="D242" s="428">
        <v>2563.25</v>
      </c>
      <c r="E242" s="428">
        <v>2556.3200000000002</v>
      </c>
      <c r="F242" s="195">
        <v>2555.56</v>
      </c>
    </row>
    <row r="243" spans="1:6">
      <c r="A243" s="604">
        <v>42718</v>
      </c>
      <c r="B243" s="193">
        <v>6.08E-2</v>
      </c>
      <c r="C243" s="194">
        <v>6.2E-2</v>
      </c>
      <c r="D243" s="428">
        <v>2561.12</v>
      </c>
      <c r="E243" s="428">
        <v>2554.21</v>
      </c>
      <c r="F243" s="195">
        <v>2553.44</v>
      </c>
    </row>
    <row r="244" spans="1:6">
      <c r="A244" s="606">
        <v>42719</v>
      </c>
      <c r="B244" s="193">
        <v>6.13E-2</v>
      </c>
      <c r="C244" s="194">
        <v>6.25E-2</v>
      </c>
      <c r="D244" s="428">
        <v>2559.23</v>
      </c>
      <c r="E244" s="428">
        <v>2552.35</v>
      </c>
      <c r="F244" s="195">
        <v>2551.34</v>
      </c>
    </row>
    <row r="245" spans="1:6">
      <c r="A245" s="610">
        <v>42720</v>
      </c>
      <c r="B245" s="193">
        <v>5.9500000000000004E-2</v>
      </c>
      <c r="C245" s="194">
        <v>6.0700000000000004E-2</v>
      </c>
      <c r="D245" s="428">
        <v>2571.4</v>
      </c>
      <c r="E245" s="428">
        <v>2564.48</v>
      </c>
      <c r="F245" s="195">
        <v>2562.69</v>
      </c>
    </row>
    <row r="246" spans="1:6">
      <c r="A246" s="612">
        <v>42723</v>
      </c>
      <c r="B246" s="193">
        <v>5.9400000000000001E-2</v>
      </c>
      <c r="C246" s="194">
        <v>6.0599999999999994E-2</v>
      </c>
      <c r="D246" s="428">
        <v>2572.96</v>
      </c>
      <c r="E246" s="428">
        <v>2566.0500000000002</v>
      </c>
      <c r="F246" s="195">
        <v>2565.0500000000002</v>
      </c>
    </row>
    <row r="247" spans="1:6">
      <c r="A247" s="614">
        <v>42724</v>
      </c>
      <c r="B247" s="193">
        <v>5.91E-2</v>
      </c>
      <c r="C247" s="194">
        <v>6.0299999999999999E-2</v>
      </c>
      <c r="D247" s="428">
        <v>2575.6799999999998</v>
      </c>
      <c r="E247" s="428">
        <v>2568.77</v>
      </c>
      <c r="F247" s="195">
        <v>2567.77</v>
      </c>
    </row>
    <row r="248" spans="1:6">
      <c r="A248" s="616">
        <v>42725</v>
      </c>
      <c r="B248" s="193">
        <v>5.8899999999999994E-2</v>
      </c>
      <c r="C248" s="194">
        <v>6.0100000000000001E-2</v>
      </c>
      <c r="D248" s="428">
        <v>2577.8200000000002</v>
      </c>
      <c r="E248" s="428">
        <v>2570.91</v>
      </c>
      <c r="F248" s="195">
        <v>2569.92</v>
      </c>
    </row>
    <row r="249" spans="1:6">
      <c r="A249" s="618">
        <v>42726</v>
      </c>
      <c r="B249" s="193">
        <v>5.9200000000000003E-2</v>
      </c>
      <c r="C249" s="194">
        <v>6.0400000000000002E-2</v>
      </c>
      <c r="D249" s="428">
        <v>2575.9499999999998</v>
      </c>
      <c r="E249" s="428">
        <v>2569.06</v>
      </c>
      <c r="F249" s="195">
        <v>2568.21</v>
      </c>
    </row>
    <row r="250" spans="1:6">
      <c r="A250" s="624">
        <v>42727</v>
      </c>
      <c r="B250" s="193">
        <v>5.8899999999999994E-2</v>
      </c>
      <c r="C250" s="194">
        <v>6.0100000000000001E-2</v>
      </c>
      <c r="D250" s="428">
        <v>2579.0300000000002</v>
      </c>
      <c r="E250" s="428">
        <v>2572.15</v>
      </c>
      <c r="F250" s="195">
        <v>2570.7800000000002</v>
      </c>
    </row>
    <row r="251" spans="1:6">
      <c r="A251" s="624">
        <v>42730</v>
      </c>
      <c r="B251" s="193">
        <v>5.9200000000000003E-2</v>
      </c>
      <c r="C251" s="194">
        <v>6.0400000000000002E-2</v>
      </c>
      <c r="D251" s="428">
        <v>2578.15</v>
      </c>
      <c r="E251" s="428">
        <v>2571.2800000000002</v>
      </c>
      <c r="F251" s="195">
        <v>2570.4299999999998</v>
      </c>
    </row>
    <row r="252" spans="1:6">
      <c r="A252" s="624">
        <v>42731</v>
      </c>
      <c r="B252" s="193">
        <v>5.9000000000000004E-2</v>
      </c>
      <c r="C252" s="194">
        <v>6.0199999999999997E-2</v>
      </c>
      <c r="D252" s="428">
        <v>2580.14</v>
      </c>
      <c r="E252" s="428">
        <v>2573.2800000000002</v>
      </c>
      <c r="F252" s="195">
        <v>2572.4299999999998</v>
      </c>
    </row>
    <row r="253" spans="1:6">
      <c r="A253" s="624">
        <v>42732</v>
      </c>
      <c r="B253" s="193">
        <v>5.9000000000000004E-2</v>
      </c>
      <c r="C253" s="194">
        <v>6.0199999999999997E-2</v>
      </c>
      <c r="D253" s="428">
        <v>2580.9899999999998</v>
      </c>
      <c r="E253" s="428">
        <v>2574.13</v>
      </c>
      <c r="F253" s="195">
        <v>2573.2800000000002</v>
      </c>
    </row>
    <row r="254" spans="1:6">
      <c r="A254" s="624">
        <v>42733</v>
      </c>
      <c r="B254" s="193">
        <v>5.8600000000000006E-2</v>
      </c>
      <c r="C254" s="194">
        <v>5.9800000000000006E-2</v>
      </c>
      <c r="D254" s="428">
        <v>2586.3200000000002</v>
      </c>
      <c r="E254" s="428">
        <v>2579.4899999999998</v>
      </c>
      <c r="F254" s="195">
        <v>2576.42</v>
      </c>
    </row>
    <row r="255" spans="1:6">
      <c r="A255" s="625">
        <v>42738</v>
      </c>
      <c r="B255" s="193">
        <v>5.79E-2</v>
      </c>
      <c r="C255" s="194">
        <v>5.91E-2</v>
      </c>
      <c r="D255" s="428">
        <v>2591.16</v>
      </c>
      <c r="E255" s="428">
        <v>2584.3200000000002</v>
      </c>
      <c r="F255" s="195">
        <v>2583.4699999999998</v>
      </c>
    </row>
    <row r="256" spans="1:6">
      <c r="A256" s="625">
        <v>42739</v>
      </c>
      <c r="B256" s="193">
        <v>5.7300000000000004E-2</v>
      </c>
      <c r="C256" s="194">
        <v>5.8499999999999996E-2</v>
      </c>
      <c r="D256" s="428">
        <v>2595.4299999999998</v>
      </c>
      <c r="E256" s="428">
        <v>2588.58</v>
      </c>
      <c r="F256" s="195">
        <v>2587.7399999999998</v>
      </c>
    </row>
    <row r="257" spans="1:6">
      <c r="A257" s="625">
        <v>42740</v>
      </c>
      <c r="B257" s="193">
        <v>5.67E-2</v>
      </c>
      <c r="C257" s="194">
        <v>5.79E-2</v>
      </c>
      <c r="D257" s="428">
        <v>2599.69</v>
      </c>
      <c r="E257" s="428">
        <v>2592.84</v>
      </c>
      <c r="F257" s="195">
        <v>2592</v>
      </c>
    </row>
    <row r="258" spans="1:6">
      <c r="A258" s="625">
        <v>42741</v>
      </c>
      <c r="B258" s="193">
        <v>5.6399999999999999E-2</v>
      </c>
      <c r="C258" s="194">
        <v>5.7599999999999998E-2</v>
      </c>
      <c r="D258" s="428">
        <v>2602.7600000000002</v>
      </c>
      <c r="E258" s="428">
        <v>2595.9</v>
      </c>
      <c r="F258" s="195">
        <v>2594.5500000000002</v>
      </c>
    </row>
    <row r="259" spans="1:6">
      <c r="A259" s="625">
        <v>42744</v>
      </c>
      <c r="B259" s="193">
        <v>5.6900000000000006E-2</v>
      </c>
      <c r="C259" s="194">
        <v>5.8099999999999999E-2</v>
      </c>
      <c r="D259" s="428">
        <v>2600.73</v>
      </c>
      <c r="E259" s="428">
        <v>2593.9</v>
      </c>
      <c r="F259" s="195">
        <v>2593.06</v>
      </c>
    </row>
    <row r="260" spans="1:6">
      <c r="A260" s="625">
        <v>42745</v>
      </c>
      <c r="B260" s="193">
        <v>5.7099999999999998E-2</v>
      </c>
      <c r="C260" s="194">
        <v>5.8299999999999998E-2</v>
      </c>
      <c r="D260" s="428">
        <v>2600.42</v>
      </c>
      <c r="E260" s="428">
        <v>2593.6</v>
      </c>
      <c r="F260" s="195">
        <v>2592.7600000000002</v>
      </c>
    </row>
    <row r="261" spans="1:6">
      <c r="A261" s="626">
        <v>42746</v>
      </c>
      <c r="B261" s="193">
        <v>5.7000000000000002E-2</v>
      </c>
      <c r="C261" s="194">
        <v>5.8200000000000002E-2</v>
      </c>
      <c r="D261" s="428">
        <v>2601.59</v>
      </c>
      <c r="E261" s="428">
        <v>2594.7800000000002</v>
      </c>
      <c r="F261" s="195">
        <v>2593.9499999999998</v>
      </c>
    </row>
    <row r="262" spans="1:6">
      <c r="A262" s="632">
        <v>42747</v>
      </c>
      <c r="B262" s="193">
        <v>5.5399999999999998E-2</v>
      </c>
      <c r="C262" s="194">
        <v>5.6600000000000004E-2</v>
      </c>
      <c r="D262" s="428">
        <v>2611.52</v>
      </c>
      <c r="E262" s="428">
        <v>2604.6799999999998</v>
      </c>
      <c r="F262" s="195">
        <v>2603.86</v>
      </c>
    </row>
    <row r="263" spans="1:6">
      <c r="A263" s="634">
        <v>42748</v>
      </c>
      <c r="B263" s="193">
        <v>5.4199999999999998E-2</v>
      </c>
      <c r="C263" s="194">
        <v>5.5399999999999998E-2</v>
      </c>
      <c r="D263" s="428">
        <v>2619.9</v>
      </c>
      <c r="E263" s="428">
        <v>2613.0500000000002</v>
      </c>
      <c r="F263" s="195">
        <v>2611.52</v>
      </c>
    </row>
    <row r="264" spans="1:6">
      <c r="A264" s="636">
        <v>42751</v>
      </c>
      <c r="B264" s="193">
        <v>5.3699999999999998E-2</v>
      </c>
      <c r="C264" s="194">
        <v>5.4900000000000004E-2</v>
      </c>
      <c r="D264" s="428">
        <v>2623.78</v>
      </c>
      <c r="E264" s="428">
        <v>2616.92</v>
      </c>
      <c r="F264" s="195">
        <v>2615.9</v>
      </c>
    </row>
    <row r="265" spans="1:6">
      <c r="A265" s="636">
        <v>42752</v>
      </c>
      <c r="B265" s="193">
        <v>5.3499999999999999E-2</v>
      </c>
      <c r="C265" s="194">
        <v>5.4699999999999999E-2</v>
      </c>
      <c r="D265" s="428">
        <v>2625.94</v>
      </c>
      <c r="E265" s="428">
        <v>2619.09</v>
      </c>
      <c r="F265" s="195">
        <v>2618.0700000000002</v>
      </c>
    </row>
    <row r="266" spans="1:6">
      <c r="A266" s="636">
        <v>42753</v>
      </c>
      <c r="B266" s="193">
        <v>5.4000000000000006E-2</v>
      </c>
      <c r="C266" s="194">
        <v>5.5199999999999999E-2</v>
      </c>
      <c r="D266" s="428">
        <v>2624.1</v>
      </c>
      <c r="E266" s="428">
        <v>2617.2800000000002</v>
      </c>
      <c r="F266" s="195">
        <v>2616.2399999999998</v>
      </c>
    </row>
    <row r="267" spans="1:6">
      <c r="A267" s="636">
        <v>42754</v>
      </c>
      <c r="B267" s="193">
        <v>5.3800000000000001E-2</v>
      </c>
      <c r="C267" s="194">
        <v>5.5E-2</v>
      </c>
      <c r="D267" s="428">
        <v>2626.26</v>
      </c>
      <c r="E267" s="428">
        <v>2619.44</v>
      </c>
      <c r="F267" s="195">
        <v>2618.41</v>
      </c>
    </row>
    <row r="268" spans="1:6">
      <c r="A268" s="638">
        <v>42755</v>
      </c>
      <c r="B268" s="193">
        <v>5.4100000000000002E-2</v>
      </c>
      <c r="C268" s="194">
        <v>5.5300000000000002E-2</v>
      </c>
      <c r="D268" s="428">
        <v>2626.05</v>
      </c>
      <c r="E268" s="428">
        <v>2619.2399999999998</v>
      </c>
      <c r="F268" s="195">
        <v>2617.44</v>
      </c>
    </row>
    <row r="269" spans="1:6">
      <c r="A269" s="640">
        <v>42758</v>
      </c>
      <c r="B269" s="193">
        <v>5.4400000000000004E-2</v>
      </c>
      <c r="C269" s="194">
        <v>5.5599999999999997E-2</v>
      </c>
      <c r="D269" s="428">
        <v>2625.31</v>
      </c>
      <c r="E269" s="428">
        <v>2618.52</v>
      </c>
      <c r="F269" s="195">
        <v>2617.54</v>
      </c>
    </row>
    <row r="270" spans="1:6">
      <c r="A270" s="640">
        <v>42759</v>
      </c>
      <c r="B270" s="193">
        <v>5.5099999999999996E-2</v>
      </c>
      <c r="C270" s="194">
        <v>5.6299999999999996E-2</v>
      </c>
      <c r="D270" s="428">
        <v>2623.29</v>
      </c>
      <c r="E270" s="428">
        <v>2616.5300000000002</v>
      </c>
      <c r="F270" s="195">
        <v>2614.5700000000002</v>
      </c>
    </row>
    <row r="271" spans="1:6">
      <c r="A271" s="642">
        <v>42761</v>
      </c>
      <c r="B271" s="193">
        <v>5.5599999999999997E-2</v>
      </c>
      <c r="C271" s="194">
        <v>5.6799999999999996E-2</v>
      </c>
      <c r="D271" s="428">
        <v>2621.45</v>
      </c>
      <c r="E271" s="428">
        <v>2614.6999999999998</v>
      </c>
      <c r="F271" s="195">
        <v>2613.7199999999998</v>
      </c>
    </row>
    <row r="272" spans="1:6">
      <c r="A272" s="644">
        <v>42762</v>
      </c>
      <c r="B272" s="193">
        <v>5.5899999999999998E-2</v>
      </c>
      <c r="C272" s="194">
        <v>5.7099999999999998E-2</v>
      </c>
      <c r="D272" s="428">
        <v>2621.56</v>
      </c>
      <c r="E272" s="428">
        <v>2614.84</v>
      </c>
      <c r="F272" s="195">
        <v>2613.02</v>
      </c>
    </row>
    <row r="273" spans="1:6">
      <c r="A273" s="644">
        <v>42765</v>
      </c>
      <c r="B273" s="193">
        <v>5.62E-2</v>
      </c>
      <c r="C273" s="194">
        <v>5.74E-2</v>
      </c>
      <c r="D273" s="428">
        <v>2620.86</v>
      </c>
      <c r="E273" s="428">
        <v>2614.15</v>
      </c>
      <c r="F273" s="195">
        <v>2613.16</v>
      </c>
    </row>
    <row r="274" spans="1:6">
      <c r="A274" s="646">
        <v>42766</v>
      </c>
      <c r="B274" s="193">
        <v>5.6500000000000002E-2</v>
      </c>
      <c r="C274" s="194">
        <v>5.7699999999999994E-2</v>
      </c>
      <c r="D274" s="428">
        <v>2620.17</v>
      </c>
      <c r="E274" s="428">
        <v>2613.4699999999998</v>
      </c>
      <c r="F274" s="195">
        <v>2612.48</v>
      </c>
    </row>
    <row r="275" spans="1:6">
      <c r="A275" s="648">
        <v>42767</v>
      </c>
      <c r="B275" s="193">
        <v>5.67E-2</v>
      </c>
      <c r="C275" s="194">
        <v>5.79E-2</v>
      </c>
      <c r="D275" s="428">
        <v>2620.0300000000002</v>
      </c>
      <c r="E275" s="428">
        <v>2613.35</v>
      </c>
      <c r="F275" s="195">
        <v>2612.36</v>
      </c>
    </row>
    <row r="276" spans="1:6">
      <c r="A276" s="648">
        <v>42768</v>
      </c>
      <c r="B276" s="193">
        <v>5.6399999999999999E-2</v>
      </c>
      <c r="C276" s="194">
        <v>5.7599999999999998E-2</v>
      </c>
      <c r="D276" s="428">
        <v>2622.69</v>
      </c>
      <c r="E276" s="428">
        <v>2616.0100000000002</v>
      </c>
      <c r="F276" s="195">
        <v>2615.02</v>
      </c>
    </row>
    <row r="277" spans="1:6">
      <c r="A277" s="650">
        <v>42769</v>
      </c>
      <c r="B277" s="193">
        <v>5.6500000000000002E-2</v>
      </c>
      <c r="C277" s="194">
        <v>5.7699999999999994E-2</v>
      </c>
      <c r="D277" s="428">
        <v>2623.95</v>
      </c>
      <c r="E277" s="428">
        <v>2617.2800000000002</v>
      </c>
      <c r="F277" s="195">
        <v>2615.46</v>
      </c>
    </row>
    <row r="278" spans="1:6">
      <c r="A278" s="652">
        <v>42772</v>
      </c>
      <c r="B278" s="193">
        <v>5.6500000000000002E-2</v>
      </c>
      <c r="C278" s="194">
        <v>5.7699999999999994E-2</v>
      </c>
      <c r="D278" s="428">
        <v>2624.93</v>
      </c>
      <c r="E278" s="428">
        <v>2618.27</v>
      </c>
      <c r="F278" s="195">
        <v>2617.2800000000002</v>
      </c>
    </row>
    <row r="279" spans="1:6">
      <c r="A279" s="654">
        <v>42773</v>
      </c>
      <c r="B279" s="193">
        <v>5.6299999999999996E-2</v>
      </c>
      <c r="C279" s="194">
        <v>5.7500000000000002E-2</v>
      </c>
      <c r="D279" s="428">
        <v>2627.03</v>
      </c>
      <c r="E279" s="428">
        <v>2620.38</v>
      </c>
      <c r="F279" s="195">
        <v>2619.38</v>
      </c>
    </row>
    <row r="280" spans="1:6">
      <c r="A280" s="672">
        <v>42775</v>
      </c>
      <c r="B280" s="193">
        <v>5.4900000000000004E-2</v>
      </c>
      <c r="C280" s="194">
        <v>5.6100000000000004E-2</v>
      </c>
      <c r="D280" s="428">
        <v>2634.35</v>
      </c>
      <c r="E280" s="428">
        <v>2627.7</v>
      </c>
      <c r="F280" s="195">
        <v>2626.81</v>
      </c>
    </row>
    <row r="281" spans="1:6">
      <c r="A281" s="672">
        <v>42776</v>
      </c>
      <c r="B281" s="193">
        <v>5.4000000000000006E-2</v>
      </c>
      <c r="C281" s="194">
        <v>5.5199999999999999E-2</v>
      </c>
      <c r="D281" s="428">
        <v>2640.88</v>
      </c>
      <c r="E281" s="428">
        <v>2634.22</v>
      </c>
      <c r="F281" s="195">
        <v>2632.69</v>
      </c>
    </row>
    <row r="282" spans="1:6">
      <c r="A282" s="672">
        <v>42779</v>
      </c>
      <c r="B282" s="193">
        <v>5.3699999999999998E-2</v>
      </c>
      <c r="C282" s="194">
        <v>5.4900000000000004E-2</v>
      </c>
      <c r="D282" s="428">
        <v>2643.43</v>
      </c>
      <c r="E282" s="428">
        <v>2636.76</v>
      </c>
      <c r="F282" s="195">
        <v>2635.88</v>
      </c>
    </row>
    <row r="283" spans="1:6">
      <c r="A283" s="675">
        <v>42780</v>
      </c>
      <c r="B283" s="193">
        <v>5.3699999999999998E-2</v>
      </c>
      <c r="C283" s="194">
        <v>5.4900000000000004E-2</v>
      </c>
      <c r="D283" s="428">
        <v>2644.3</v>
      </c>
      <c r="E283" s="428">
        <v>2637.65</v>
      </c>
      <c r="F283" s="195">
        <v>2636.76</v>
      </c>
    </row>
    <row r="284" spans="1:6">
      <c r="A284" s="677">
        <v>42781</v>
      </c>
      <c r="B284" s="193">
        <v>5.3499999999999999E-2</v>
      </c>
      <c r="C284" s="194">
        <v>5.4699999999999999E-2</v>
      </c>
      <c r="D284" s="428">
        <v>2646.41</v>
      </c>
      <c r="E284" s="428">
        <v>2639.75</v>
      </c>
      <c r="F284" s="195">
        <v>2638.75</v>
      </c>
    </row>
    <row r="285" spans="1:6">
      <c r="A285" s="679">
        <v>42782</v>
      </c>
      <c r="B285" s="193">
        <v>5.4100000000000002E-2</v>
      </c>
      <c r="C285" s="194">
        <v>5.5300000000000002E-2</v>
      </c>
      <c r="D285" s="428">
        <v>2644.07</v>
      </c>
      <c r="E285" s="428">
        <v>2637.44</v>
      </c>
      <c r="F285" s="195">
        <v>2636.44</v>
      </c>
    </row>
    <row r="286" spans="1:6">
      <c r="A286" s="681">
        <v>42783</v>
      </c>
      <c r="B286" s="193">
        <v>5.4900000000000004E-2</v>
      </c>
      <c r="C286" s="194">
        <v>5.6100000000000004E-2</v>
      </c>
      <c r="D286" s="428">
        <v>2641.54</v>
      </c>
      <c r="E286" s="428">
        <v>2634.93</v>
      </c>
      <c r="F286" s="195">
        <v>2633.04</v>
      </c>
    </row>
    <row r="287" spans="1:6">
      <c r="A287" s="681">
        <v>42786</v>
      </c>
      <c r="B287" s="193">
        <v>5.5099999999999996E-2</v>
      </c>
      <c r="C287" s="194">
        <v>5.6299999999999996E-2</v>
      </c>
      <c r="D287" s="428">
        <v>2641.44</v>
      </c>
      <c r="E287" s="428">
        <v>2634.85</v>
      </c>
      <c r="F287" s="195">
        <v>2633.83</v>
      </c>
    </row>
    <row r="288" spans="1:6">
      <c r="A288" s="683">
        <v>42787</v>
      </c>
      <c r="B288" s="193">
        <v>5.4699999999999999E-2</v>
      </c>
      <c r="C288" s="194">
        <v>5.5899999999999998E-2</v>
      </c>
      <c r="D288" s="428">
        <v>2644.64</v>
      </c>
      <c r="E288" s="428">
        <v>2638.05</v>
      </c>
      <c r="F288" s="195">
        <v>2637.04</v>
      </c>
    </row>
    <row r="289" spans="1:6">
      <c r="A289" s="685">
        <v>42788</v>
      </c>
      <c r="B289" s="193">
        <v>5.4299999999999994E-2</v>
      </c>
      <c r="C289" s="194">
        <v>5.5500000000000001E-2</v>
      </c>
      <c r="D289" s="428">
        <v>2647.84</v>
      </c>
      <c r="E289" s="428">
        <v>2641.25</v>
      </c>
      <c r="F289" s="195">
        <v>2640.25</v>
      </c>
    </row>
    <row r="290" spans="1:6">
      <c r="A290" s="687">
        <v>42789</v>
      </c>
      <c r="B290" s="193">
        <v>5.3600000000000002E-2</v>
      </c>
      <c r="C290" s="194">
        <v>5.4800000000000001E-2</v>
      </c>
      <c r="D290" s="428">
        <v>2652.44</v>
      </c>
      <c r="E290" s="428">
        <v>2645.85</v>
      </c>
      <c r="F290" s="195">
        <v>2644.87</v>
      </c>
    </row>
    <row r="291" spans="1:6">
      <c r="A291" s="689">
        <v>42790</v>
      </c>
      <c r="B291" s="193">
        <v>5.3499999999999999E-2</v>
      </c>
      <c r="C291" s="194">
        <v>5.4699999999999999E-2</v>
      </c>
      <c r="D291" s="428">
        <v>2655.62</v>
      </c>
      <c r="E291" s="428">
        <v>2649.03</v>
      </c>
      <c r="F291" s="195">
        <v>2646.39</v>
      </c>
    </row>
    <row r="292" spans="1:6">
      <c r="A292" s="689">
        <v>42795</v>
      </c>
      <c r="B292" s="193">
        <v>5.2699999999999997E-2</v>
      </c>
      <c r="C292" s="194">
        <v>5.3899999999999997E-2</v>
      </c>
      <c r="D292" s="428">
        <v>2660.98</v>
      </c>
      <c r="E292" s="428">
        <v>2654.39</v>
      </c>
      <c r="F292" s="195">
        <v>2653.42</v>
      </c>
    </row>
    <row r="293" spans="1:6">
      <c r="A293" s="691">
        <v>42796</v>
      </c>
      <c r="B293" s="193">
        <v>5.21E-2</v>
      </c>
      <c r="C293" s="194">
        <v>5.33E-2</v>
      </c>
      <c r="D293" s="428">
        <v>2665.25</v>
      </c>
      <c r="E293" s="428">
        <v>2658.65</v>
      </c>
      <c r="F293" s="195">
        <v>2657.68</v>
      </c>
    </row>
    <row r="294" spans="1:6">
      <c r="A294" s="693">
        <v>42797</v>
      </c>
      <c r="B294" s="193">
        <v>5.2300000000000006E-2</v>
      </c>
      <c r="C294" s="194">
        <v>5.3499999999999999E-2</v>
      </c>
      <c r="D294" s="428">
        <v>2665.94</v>
      </c>
      <c r="E294" s="428">
        <v>2659.35</v>
      </c>
      <c r="F294" s="195">
        <v>2657.55</v>
      </c>
    </row>
    <row r="295" spans="1:6">
      <c r="A295" s="708">
        <v>42800</v>
      </c>
      <c r="B295" s="193">
        <v>5.1399999999999994E-2</v>
      </c>
      <c r="C295" s="194">
        <v>5.2600000000000001E-2</v>
      </c>
      <c r="D295" s="428">
        <v>2671.84</v>
      </c>
      <c r="E295" s="428">
        <v>2665.25</v>
      </c>
      <c r="F295" s="195">
        <v>2664.29</v>
      </c>
    </row>
    <row r="296" spans="1:6">
      <c r="A296" s="710">
        <v>42801</v>
      </c>
      <c r="B296" s="193">
        <v>5.1399999999999994E-2</v>
      </c>
      <c r="C296" s="194">
        <v>5.2600000000000001E-2</v>
      </c>
      <c r="D296" s="428">
        <v>2672.79</v>
      </c>
      <c r="E296" s="428">
        <v>2666.21</v>
      </c>
      <c r="F296" s="195">
        <v>2665.25</v>
      </c>
    </row>
    <row r="297" spans="1:6">
      <c r="A297" s="712">
        <v>42802</v>
      </c>
      <c r="B297" s="193">
        <v>5.1299999999999998E-2</v>
      </c>
      <c r="C297" s="194">
        <v>5.2499999999999998E-2</v>
      </c>
      <c r="D297" s="428">
        <v>2674.29</v>
      </c>
      <c r="E297" s="428">
        <v>2667.72</v>
      </c>
      <c r="F297" s="195">
        <v>2666.76</v>
      </c>
    </row>
    <row r="298" spans="1:6">
      <c r="A298" s="714">
        <v>42803</v>
      </c>
      <c r="B298" s="193">
        <v>5.16E-2</v>
      </c>
      <c r="C298" s="194">
        <v>5.28E-2</v>
      </c>
      <c r="D298" s="428">
        <v>2673.6</v>
      </c>
      <c r="E298" s="428">
        <v>2667.04</v>
      </c>
      <c r="F298" s="195">
        <v>2666.07</v>
      </c>
    </row>
    <row r="299" spans="1:6">
      <c r="A299" s="716">
        <v>42804</v>
      </c>
      <c r="B299" s="193">
        <v>5.0999999999999997E-2</v>
      </c>
      <c r="C299" s="194">
        <v>5.2199999999999996E-2</v>
      </c>
      <c r="D299" s="428">
        <v>2675.96</v>
      </c>
      <c r="E299" s="428">
        <v>2669.39</v>
      </c>
      <c r="F299" s="195">
        <v>2667.91</v>
      </c>
    </row>
    <row r="300" spans="1:6">
      <c r="A300" s="716">
        <v>42807</v>
      </c>
      <c r="B300" s="193">
        <v>5.0999999999999997E-2</v>
      </c>
      <c r="C300" s="194">
        <v>5.2199999999999996E-2</v>
      </c>
      <c r="D300" s="428">
        <v>2676.8</v>
      </c>
      <c r="E300" s="428">
        <v>2670.25</v>
      </c>
      <c r="F300" s="195">
        <v>2669.39</v>
      </c>
    </row>
    <row r="301" spans="1:6">
      <c r="A301" s="718">
        <v>42808</v>
      </c>
      <c r="B301" s="193">
        <v>5.1100000000000007E-2</v>
      </c>
      <c r="C301" s="194">
        <v>5.2300000000000006E-2</v>
      </c>
      <c r="D301" s="428">
        <v>2677.09</v>
      </c>
      <c r="E301" s="428">
        <v>2670.56</v>
      </c>
      <c r="F301" s="195">
        <v>2669.7</v>
      </c>
    </row>
    <row r="302" spans="1:6">
      <c r="A302" s="720">
        <v>42809</v>
      </c>
      <c r="B302" s="193">
        <v>5.1500000000000004E-2</v>
      </c>
      <c r="C302" s="194">
        <v>5.2699999999999997E-2</v>
      </c>
      <c r="D302" s="428">
        <v>2675.64</v>
      </c>
      <c r="E302" s="428">
        <v>2669.12</v>
      </c>
      <c r="F302" s="195">
        <v>2668.38</v>
      </c>
    </row>
    <row r="303" spans="1:6">
      <c r="A303" s="722">
        <v>42810</v>
      </c>
      <c r="B303" s="193">
        <v>5.0499999999999996E-2</v>
      </c>
      <c r="C303" s="194">
        <v>5.1699999999999996E-2</v>
      </c>
      <c r="D303" s="428">
        <v>2681.8</v>
      </c>
      <c r="E303" s="428">
        <v>2675.27</v>
      </c>
      <c r="F303" s="195">
        <v>2674.55</v>
      </c>
    </row>
    <row r="304" spans="1:6">
      <c r="A304" s="724">
        <v>42811</v>
      </c>
      <c r="B304" s="193">
        <v>5.04E-2</v>
      </c>
      <c r="C304" s="194">
        <v>5.16E-2</v>
      </c>
      <c r="D304" s="428">
        <v>2683.44</v>
      </c>
      <c r="E304" s="428">
        <v>2676.92</v>
      </c>
      <c r="F304" s="195">
        <v>2675.81</v>
      </c>
    </row>
    <row r="305" spans="1:6">
      <c r="A305" s="724">
        <v>42814</v>
      </c>
      <c r="B305" s="193">
        <v>4.9800000000000004E-2</v>
      </c>
      <c r="C305" s="194">
        <v>5.0999999999999997E-2</v>
      </c>
      <c r="D305" s="428">
        <v>2687.42</v>
      </c>
      <c r="E305" s="428">
        <v>2680.89</v>
      </c>
      <c r="F305" s="195">
        <v>2680.18</v>
      </c>
    </row>
    <row r="306" spans="1:6">
      <c r="A306" s="726">
        <v>42815</v>
      </c>
      <c r="B306" s="193">
        <v>4.9699999999999994E-2</v>
      </c>
      <c r="C306" s="194">
        <v>5.0900000000000001E-2</v>
      </c>
      <c r="D306" s="428">
        <v>2688.67</v>
      </c>
      <c r="E306" s="428">
        <v>2682.16</v>
      </c>
      <c r="F306" s="195">
        <v>2681.44</v>
      </c>
    </row>
    <row r="307" spans="1:6">
      <c r="A307" s="728">
        <v>42816</v>
      </c>
      <c r="B307" s="193">
        <v>5.0199999999999995E-2</v>
      </c>
      <c r="C307" s="194">
        <v>5.1399999999999994E-2</v>
      </c>
      <c r="D307" s="428">
        <v>2686.67</v>
      </c>
      <c r="E307" s="428">
        <v>2680.17</v>
      </c>
      <c r="F307" s="195">
        <v>2679.45</v>
      </c>
    </row>
    <row r="308" spans="1:6">
      <c r="A308" s="730">
        <v>42817</v>
      </c>
      <c r="B308" s="193">
        <v>5.0300000000000004E-2</v>
      </c>
      <c r="C308" s="194">
        <v>5.1500000000000004E-2</v>
      </c>
      <c r="D308" s="428">
        <v>2686.99</v>
      </c>
      <c r="E308" s="428">
        <v>2680.51</v>
      </c>
      <c r="F308" s="195">
        <v>2679.77</v>
      </c>
    </row>
    <row r="309" spans="1:6">
      <c r="A309" s="732">
        <v>42818</v>
      </c>
      <c r="B309" s="193">
        <v>4.9800000000000004E-2</v>
      </c>
      <c r="C309" s="194">
        <v>5.0999999999999997E-2</v>
      </c>
      <c r="D309" s="428">
        <v>2690.84</v>
      </c>
      <c r="E309" s="428">
        <v>2684.36</v>
      </c>
      <c r="F309" s="195">
        <v>2683.21</v>
      </c>
    </row>
    <row r="310" spans="1:6">
      <c r="A310" s="734">
        <v>42821</v>
      </c>
      <c r="B310" s="193">
        <v>4.8799999999999996E-2</v>
      </c>
      <c r="C310" s="194">
        <v>0.05</v>
      </c>
      <c r="D310" s="428">
        <v>2696.98</v>
      </c>
      <c r="E310" s="428">
        <v>2690.49</v>
      </c>
      <c r="F310" s="195">
        <v>2689.76</v>
      </c>
    </row>
    <row r="311" spans="1:6">
      <c r="A311" s="736">
        <v>42822</v>
      </c>
      <c r="B311" s="193">
        <v>4.8300000000000003E-2</v>
      </c>
      <c r="C311" s="194">
        <v>4.9500000000000002E-2</v>
      </c>
      <c r="D311" s="428">
        <v>2700.41</v>
      </c>
      <c r="E311" s="428">
        <v>2693.92</v>
      </c>
      <c r="F311" s="195">
        <v>2693.19</v>
      </c>
    </row>
    <row r="312" spans="1:6">
      <c r="A312" s="738">
        <v>42823</v>
      </c>
      <c r="B312" s="193">
        <v>4.8600000000000004E-2</v>
      </c>
      <c r="C312" s="194">
        <v>4.9800000000000004E-2</v>
      </c>
      <c r="D312" s="428">
        <v>2699.5</v>
      </c>
      <c r="E312" s="428">
        <v>2693.03</v>
      </c>
      <c r="F312" s="195">
        <v>2692.3</v>
      </c>
    </row>
    <row r="313" spans="1:6">
      <c r="A313" s="740">
        <v>42824</v>
      </c>
      <c r="B313" s="193">
        <v>4.9000000000000002E-2</v>
      </c>
      <c r="C313" s="194">
        <v>5.0199999999999995E-2</v>
      </c>
      <c r="D313" s="428">
        <v>2698.06</v>
      </c>
      <c r="E313" s="428">
        <v>2691.61</v>
      </c>
      <c r="F313" s="195">
        <v>2690.87</v>
      </c>
    </row>
    <row r="314" spans="1:6">
      <c r="A314" s="742">
        <v>42825</v>
      </c>
      <c r="B314" s="193">
        <v>4.9599999999999998E-2</v>
      </c>
      <c r="C314" s="194">
        <v>5.0799999999999998E-2</v>
      </c>
      <c r="D314" s="428">
        <v>2695.97</v>
      </c>
      <c r="E314" s="428">
        <v>2689.54</v>
      </c>
      <c r="F314" s="195">
        <v>2688.39</v>
      </c>
    </row>
    <row r="315" spans="1:6">
      <c r="A315" s="744">
        <v>42828</v>
      </c>
      <c r="B315" s="193">
        <v>4.9200000000000001E-2</v>
      </c>
      <c r="C315" s="194">
        <v>5.04E-2</v>
      </c>
      <c r="D315" s="428">
        <v>2698.85</v>
      </c>
      <c r="E315" s="428">
        <v>2692.41</v>
      </c>
      <c r="F315" s="195">
        <v>2691.68</v>
      </c>
    </row>
    <row r="316" spans="1:6">
      <c r="A316" s="746">
        <v>42829</v>
      </c>
      <c r="B316" s="193">
        <v>4.8799999999999996E-2</v>
      </c>
      <c r="C316" s="194">
        <v>0.05</v>
      </c>
      <c r="D316" s="428">
        <v>2701.71</v>
      </c>
      <c r="E316" s="428">
        <v>2695.29</v>
      </c>
      <c r="F316" s="195">
        <v>2694.56</v>
      </c>
    </row>
    <row r="317" spans="1:6">
      <c r="A317" s="746">
        <v>42830</v>
      </c>
      <c r="B317" s="193">
        <v>4.87E-2</v>
      </c>
      <c r="C317" s="194">
        <v>4.99E-2</v>
      </c>
      <c r="D317" s="428">
        <v>2702.97</v>
      </c>
      <c r="E317" s="428">
        <v>2696.55</v>
      </c>
      <c r="F317" s="195">
        <v>2695.82</v>
      </c>
    </row>
    <row r="318" spans="1:6">
      <c r="A318" s="748">
        <v>42831</v>
      </c>
      <c r="B318" s="193">
        <v>4.9100000000000005E-2</v>
      </c>
      <c r="C318" s="194">
        <v>5.0300000000000004E-2</v>
      </c>
      <c r="D318" s="428">
        <v>2701.55</v>
      </c>
      <c r="E318" s="428">
        <v>2695.15</v>
      </c>
      <c r="F318" s="195">
        <v>2694.41</v>
      </c>
    </row>
    <row r="319" spans="1:6">
      <c r="A319" s="750">
        <v>42832</v>
      </c>
      <c r="B319" s="193">
        <v>4.9000000000000002E-2</v>
      </c>
      <c r="C319" s="194">
        <v>5.0199999999999995E-2</v>
      </c>
      <c r="D319" s="428">
        <v>2703.45</v>
      </c>
      <c r="E319" s="428">
        <v>2697.06</v>
      </c>
      <c r="F319" s="195">
        <v>2695.88</v>
      </c>
    </row>
    <row r="320" spans="1:6">
      <c r="A320" s="752">
        <v>42835</v>
      </c>
      <c r="B320" s="193">
        <v>4.8600000000000004E-2</v>
      </c>
      <c r="C320" s="194">
        <v>4.9800000000000004E-2</v>
      </c>
      <c r="D320" s="428">
        <v>2706.32</v>
      </c>
      <c r="E320" s="428">
        <v>2699.92</v>
      </c>
      <c r="F320" s="195">
        <v>2699.18</v>
      </c>
    </row>
    <row r="321" spans="1:6">
      <c r="A321" s="754">
        <v>42836</v>
      </c>
      <c r="B321" s="193">
        <v>4.82E-2</v>
      </c>
      <c r="C321" s="194">
        <v>4.9400000000000006E-2</v>
      </c>
      <c r="D321" s="428">
        <v>2709.18</v>
      </c>
      <c r="E321" s="428">
        <v>2702.79</v>
      </c>
      <c r="F321" s="195">
        <v>2702.05</v>
      </c>
    </row>
    <row r="322" spans="1:6">
      <c r="A322" s="756">
        <v>42837</v>
      </c>
      <c r="B322" s="193">
        <v>4.8399999999999999E-2</v>
      </c>
      <c r="C322" s="194">
        <v>4.9599999999999998E-2</v>
      </c>
      <c r="D322" s="428">
        <v>2708.84</v>
      </c>
      <c r="E322" s="428">
        <v>2702.46</v>
      </c>
      <c r="F322" s="195">
        <v>2701.72</v>
      </c>
    </row>
    <row r="323" spans="1:6">
      <c r="A323" s="756">
        <v>42838</v>
      </c>
      <c r="B323" s="193">
        <v>4.8899999999999999E-2</v>
      </c>
      <c r="C323" s="194">
        <v>5.0099999999999999E-2</v>
      </c>
      <c r="D323" s="428">
        <v>2707.52</v>
      </c>
      <c r="E323" s="428">
        <v>2701.16</v>
      </c>
      <c r="F323" s="195">
        <v>2699.81</v>
      </c>
    </row>
    <row r="324" spans="1:6">
      <c r="A324" s="756">
        <v>42842</v>
      </c>
      <c r="B324" s="193">
        <v>4.87E-2</v>
      </c>
      <c r="C324" s="194">
        <v>4.99E-2</v>
      </c>
      <c r="D324" s="428">
        <v>2709.29</v>
      </c>
      <c r="E324" s="428">
        <v>2702.94</v>
      </c>
      <c r="F324" s="195">
        <v>2702.22</v>
      </c>
    </row>
    <row r="325" spans="1:6">
      <c r="A325" s="758">
        <v>42843</v>
      </c>
      <c r="B325" s="193">
        <v>4.82E-2</v>
      </c>
      <c r="C325" s="194">
        <v>4.9400000000000006E-2</v>
      </c>
      <c r="D325" s="428">
        <v>2712.65</v>
      </c>
      <c r="E325" s="428">
        <v>2706.3</v>
      </c>
      <c r="F325" s="195">
        <v>2705.58</v>
      </c>
    </row>
    <row r="326" spans="1:6">
      <c r="A326" s="758">
        <v>42844</v>
      </c>
      <c r="B326" s="193">
        <v>4.7899999999999998E-2</v>
      </c>
      <c r="C326" s="194">
        <v>4.9100000000000005E-2</v>
      </c>
      <c r="D326" s="428">
        <v>2714.94</v>
      </c>
      <c r="E326" s="428">
        <v>2708.6</v>
      </c>
      <c r="F326" s="195">
        <v>2707.88</v>
      </c>
    </row>
    <row r="327" spans="1:6">
      <c r="A327" s="758">
        <v>42845</v>
      </c>
      <c r="B327" s="193">
        <v>4.7899999999999998E-2</v>
      </c>
      <c r="C327" s="194">
        <v>4.9100000000000005E-2</v>
      </c>
      <c r="D327" s="428">
        <v>2716.24</v>
      </c>
      <c r="E327" s="428">
        <v>2709.91</v>
      </c>
      <c r="F327" s="195">
        <v>2708.6</v>
      </c>
    </row>
    <row r="328" spans="1:6">
      <c r="A328" s="760">
        <v>42849</v>
      </c>
      <c r="B328" s="193">
        <v>4.7800000000000002E-2</v>
      </c>
      <c r="C328" s="194">
        <v>4.9000000000000002E-2</v>
      </c>
      <c r="D328" s="428">
        <v>2716.93</v>
      </c>
      <c r="E328" s="428">
        <v>2710.61</v>
      </c>
      <c r="F328" s="195">
        <v>2709.95</v>
      </c>
    </row>
    <row r="329" spans="1:6">
      <c r="A329" s="760">
        <v>42850</v>
      </c>
      <c r="B329" s="193">
        <v>4.8099999999999997E-2</v>
      </c>
      <c r="C329" s="194">
        <v>4.9299999999999997E-2</v>
      </c>
      <c r="D329" s="428">
        <v>2716</v>
      </c>
      <c r="E329" s="428">
        <v>2709.69</v>
      </c>
      <c r="F329" s="195">
        <v>2709.03</v>
      </c>
    </row>
    <row r="330" spans="1:6">
      <c r="A330" s="762">
        <v>42851</v>
      </c>
      <c r="B330" s="193">
        <v>4.8099999999999997E-2</v>
      </c>
      <c r="C330" s="194">
        <v>4.9299999999999997E-2</v>
      </c>
      <c r="D330" s="428">
        <v>2716.65</v>
      </c>
      <c r="E330" s="428">
        <v>2710.35</v>
      </c>
      <c r="F330" s="195">
        <v>2709.69</v>
      </c>
    </row>
    <row r="331" spans="1:6">
      <c r="A331" s="764">
        <v>42852</v>
      </c>
      <c r="B331" s="193">
        <v>4.7699999999999992E-2</v>
      </c>
      <c r="C331" s="194">
        <v>4.8899999999999999E-2</v>
      </c>
      <c r="D331" s="428">
        <v>2719.4</v>
      </c>
      <c r="E331" s="428">
        <v>2713.11</v>
      </c>
      <c r="F331" s="195">
        <v>2712.45</v>
      </c>
    </row>
    <row r="332" spans="1:6">
      <c r="A332" s="766">
        <v>42853</v>
      </c>
      <c r="B332" s="193">
        <v>4.7599999999999996E-2</v>
      </c>
      <c r="C332" s="194">
        <v>4.8799999999999996E-2</v>
      </c>
      <c r="D332" s="428">
        <v>2721.01</v>
      </c>
      <c r="E332" s="428">
        <v>2714.72</v>
      </c>
      <c r="F332" s="195">
        <v>2713.63</v>
      </c>
    </row>
    <row r="333" spans="1:6" s="802" customFormat="1">
      <c r="A333" s="803">
        <v>42855</v>
      </c>
      <c r="B333" s="193">
        <v>4.7599999999999996E-2</v>
      </c>
      <c r="C333" s="194">
        <v>4.8799999999999996E-2</v>
      </c>
      <c r="D333" s="428">
        <v>2721.01</v>
      </c>
      <c r="E333" s="428">
        <v>2714.72</v>
      </c>
      <c r="F333" s="195">
        <v>2713.63</v>
      </c>
    </row>
    <row r="334" spans="1:6">
      <c r="A334" s="768">
        <v>42857</v>
      </c>
      <c r="B334" s="193">
        <v>4.7199999999999999E-2</v>
      </c>
      <c r="C334" s="194">
        <v>4.8399999999999999E-2</v>
      </c>
      <c r="D334" s="428">
        <v>2723.75</v>
      </c>
      <c r="E334" s="428">
        <v>2717.47</v>
      </c>
      <c r="F334" s="195">
        <v>2716.82</v>
      </c>
    </row>
    <row r="335" spans="1:6">
      <c r="A335" s="770">
        <v>42858</v>
      </c>
      <c r="B335" s="193">
        <v>4.6900000000000004E-2</v>
      </c>
      <c r="C335" s="194">
        <v>4.8099999999999997E-2</v>
      </c>
      <c r="D335" s="428">
        <v>2725.97</v>
      </c>
      <c r="E335" s="428">
        <v>2719.69</v>
      </c>
      <c r="F335" s="195">
        <v>2719.04</v>
      </c>
    </row>
    <row r="336" spans="1:6">
      <c r="A336" s="773">
        <v>42859</v>
      </c>
      <c r="B336" s="193">
        <v>4.7300000000000002E-2</v>
      </c>
      <c r="C336" s="194">
        <v>4.8499999999999995E-2</v>
      </c>
      <c r="D336" s="428">
        <v>2724.51</v>
      </c>
      <c r="E336" s="428">
        <v>2718.26</v>
      </c>
      <c r="F336" s="195">
        <v>2717.6</v>
      </c>
    </row>
    <row r="337" spans="1:6">
      <c r="A337" s="776">
        <v>42860</v>
      </c>
      <c r="B337" s="193">
        <v>4.7699999999999992E-2</v>
      </c>
      <c r="C337" s="194">
        <v>4.8899999999999999E-2</v>
      </c>
      <c r="D337" s="428">
        <v>2723.37</v>
      </c>
      <c r="E337" s="428">
        <v>2717.13</v>
      </c>
      <c r="F337" s="195">
        <v>2716.18</v>
      </c>
    </row>
    <row r="338" spans="1:6">
      <c r="A338" s="776">
        <v>42863</v>
      </c>
      <c r="B338" s="193">
        <v>4.8000000000000001E-2</v>
      </c>
      <c r="C338" s="194">
        <v>4.9200000000000001E-2</v>
      </c>
      <c r="D338" s="428">
        <v>2722.45</v>
      </c>
      <c r="E338" s="428">
        <v>2716.23</v>
      </c>
      <c r="F338" s="195">
        <v>2715.57</v>
      </c>
    </row>
    <row r="339" spans="1:6">
      <c r="A339" s="778">
        <v>42864</v>
      </c>
      <c r="B339" s="193">
        <v>4.7800000000000002E-2</v>
      </c>
      <c r="C339" s="194">
        <v>4.9000000000000002E-2</v>
      </c>
      <c r="D339" s="428">
        <v>2724.15</v>
      </c>
      <c r="E339" s="428">
        <v>2717.93</v>
      </c>
      <c r="F339" s="195">
        <v>2717.27</v>
      </c>
    </row>
    <row r="340" spans="1:6">
      <c r="A340" s="780">
        <v>42865</v>
      </c>
      <c r="B340" s="193">
        <v>4.7500000000000001E-2</v>
      </c>
      <c r="C340" s="194">
        <v>4.87E-2</v>
      </c>
      <c r="D340" s="428">
        <v>2725.88</v>
      </c>
      <c r="E340" s="428">
        <v>2719.67</v>
      </c>
      <c r="F340" s="195">
        <v>2719.03</v>
      </c>
    </row>
    <row r="341" spans="1:6">
      <c r="A341" s="782">
        <v>42866</v>
      </c>
      <c r="B341" s="193">
        <v>4.6699999999999998E-2</v>
      </c>
      <c r="C341" s="194">
        <v>4.7899999999999998E-2</v>
      </c>
      <c r="D341" s="428">
        <v>2730.65</v>
      </c>
      <c r="E341" s="428">
        <v>2724.44</v>
      </c>
      <c r="F341" s="195">
        <v>2723.8</v>
      </c>
    </row>
    <row r="342" spans="1:6">
      <c r="A342" s="782">
        <v>42867</v>
      </c>
      <c r="B342" s="193">
        <v>4.5899999999999996E-2</v>
      </c>
      <c r="C342" s="194">
        <v>4.7100000000000003E-2</v>
      </c>
      <c r="D342" s="428">
        <v>2735.68</v>
      </c>
      <c r="E342" s="428">
        <v>2729.46</v>
      </c>
      <c r="F342" s="195">
        <v>2728.58</v>
      </c>
    </row>
    <row r="343" spans="1:6">
      <c r="A343" s="784">
        <v>42870</v>
      </c>
      <c r="B343" s="193">
        <v>4.5400000000000003E-2</v>
      </c>
      <c r="C343" s="194">
        <v>4.6600000000000003E-2</v>
      </c>
      <c r="D343" s="428">
        <v>2739.19</v>
      </c>
      <c r="E343" s="428">
        <v>2732.98</v>
      </c>
      <c r="F343" s="195">
        <v>2732.05</v>
      </c>
    </row>
    <row r="344" spans="1:6">
      <c r="A344" s="784">
        <v>42871</v>
      </c>
      <c r="B344" s="193">
        <v>4.5100000000000001E-2</v>
      </c>
      <c r="C344" s="194">
        <v>4.6300000000000001E-2</v>
      </c>
      <c r="D344" s="428">
        <v>2741.67</v>
      </c>
      <c r="E344" s="428">
        <v>2735.46</v>
      </c>
      <c r="F344" s="195">
        <v>2734.53</v>
      </c>
    </row>
    <row r="345" spans="1:6">
      <c r="A345" s="786">
        <v>42872</v>
      </c>
      <c r="B345" s="193">
        <v>4.4800000000000006E-2</v>
      </c>
      <c r="C345" s="194">
        <v>4.5999999999999999E-2</v>
      </c>
      <c r="D345" s="428">
        <v>2744.15</v>
      </c>
      <c r="E345" s="428">
        <v>2737.94</v>
      </c>
      <c r="F345" s="195">
        <v>2737.01</v>
      </c>
    </row>
    <row r="346" spans="1:6">
      <c r="A346" s="788">
        <v>42873</v>
      </c>
      <c r="B346" s="193">
        <v>5.3899999999999997E-2</v>
      </c>
      <c r="C346" s="194">
        <v>5.5099999999999996E-2</v>
      </c>
      <c r="D346" s="428">
        <v>2698.61</v>
      </c>
      <c r="E346" s="428">
        <v>2692.57</v>
      </c>
      <c r="F346" s="195">
        <v>2691.57</v>
      </c>
    </row>
    <row r="347" spans="1:6">
      <c r="A347" s="790">
        <v>42874</v>
      </c>
      <c r="B347" s="193">
        <v>5.6900000000000006E-2</v>
      </c>
      <c r="C347" s="194">
        <v>5.8099999999999999E-2</v>
      </c>
      <c r="D347" s="428">
        <v>2685.44</v>
      </c>
      <c r="E347" s="428">
        <v>2679.46</v>
      </c>
      <c r="F347" s="195">
        <v>2677.57</v>
      </c>
    </row>
    <row r="348" spans="1:6">
      <c r="A348" s="790">
        <v>42877</v>
      </c>
      <c r="B348" s="193">
        <v>5.4100000000000002E-2</v>
      </c>
      <c r="C348" s="194">
        <v>5.5300000000000002E-2</v>
      </c>
      <c r="D348" s="428">
        <v>2700.47</v>
      </c>
      <c r="E348" s="428">
        <v>2694.45</v>
      </c>
      <c r="F348" s="195">
        <v>2693.44</v>
      </c>
    </row>
    <row r="349" spans="1:6">
      <c r="A349" s="792">
        <v>42878</v>
      </c>
      <c r="B349" s="193">
        <v>5.2900000000000003E-2</v>
      </c>
      <c r="C349" s="194">
        <v>5.4100000000000002E-2</v>
      </c>
      <c r="D349" s="428">
        <v>2707.49</v>
      </c>
      <c r="E349" s="428">
        <v>2701.47</v>
      </c>
      <c r="F349" s="195">
        <v>2700.47</v>
      </c>
    </row>
    <row r="350" spans="1:6">
      <c r="A350" s="794">
        <v>42879</v>
      </c>
      <c r="B350" s="193">
        <v>5.0300000000000004E-2</v>
      </c>
      <c r="C350" s="194">
        <v>5.1500000000000004E-2</v>
      </c>
      <c r="D350" s="428">
        <v>2721.41</v>
      </c>
      <c r="E350" s="428">
        <v>2715.35</v>
      </c>
      <c r="F350" s="195">
        <v>2714.39</v>
      </c>
    </row>
    <row r="351" spans="1:6">
      <c r="A351" s="794">
        <v>42880</v>
      </c>
      <c r="B351" s="193">
        <v>5.0199999999999995E-2</v>
      </c>
      <c r="C351" s="194">
        <v>5.1399999999999994E-2</v>
      </c>
      <c r="D351" s="428">
        <v>2722.87</v>
      </c>
      <c r="E351" s="428">
        <v>2716.82</v>
      </c>
      <c r="F351" s="195">
        <v>2715.86</v>
      </c>
    </row>
    <row r="352" spans="1:6">
      <c r="A352" s="796">
        <v>42881</v>
      </c>
      <c r="B352" s="193">
        <v>5.0300000000000004E-2</v>
      </c>
      <c r="C352" s="194">
        <v>5.1500000000000004E-2</v>
      </c>
      <c r="D352" s="428">
        <v>2724.16</v>
      </c>
      <c r="E352" s="428">
        <v>2718.11</v>
      </c>
      <c r="F352" s="195">
        <v>2716.31</v>
      </c>
    </row>
    <row r="353" spans="1:6">
      <c r="A353" s="798">
        <v>42884</v>
      </c>
      <c r="B353" s="193">
        <v>5.0300000000000004E-2</v>
      </c>
      <c r="C353" s="194">
        <v>5.1500000000000004E-2</v>
      </c>
      <c r="D353" s="428">
        <v>2725.11</v>
      </c>
      <c r="E353" s="428">
        <v>2719.08</v>
      </c>
      <c r="F353" s="195">
        <v>2718.11</v>
      </c>
    </row>
    <row r="354" spans="1:6">
      <c r="A354" s="800">
        <v>42885</v>
      </c>
      <c r="B354" s="193">
        <v>4.9100000000000005E-2</v>
      </c>
      <c r="C354" s="194">
        <v>5.0300000000000004E-2</v>
      </c>
      <c r="D354" s="428">
        <v>2732.1</v>
      </c>
      <c r="E354" s="428">
        <v>2726.06</v>
      </c>
      <c r="F354" s="195">
        <v>2725.11</v>
      </c>
    </row>
    <row r="355" spans="1:6">
      <c r="A355" s="803">
        <v>42886</v>
      </c>
      <c r="B355" s="193">
        <v>4.9800000000000004E-2</v>
      </c>
      <c r="C355" s="194">
        <v>5.0999999999999997E-2</v>
      </c>
      <c r="D355" s="428">
        <v>2729.52</v>
      </c>
      <c r="E355" s="428">
        <v>2723.5</v>
      </c>
      <c r="F355" s="195">
        <v>2722.54</v>
      </c>
    </row>
    <row r="356" spans="1:6">
      <c r="A356" s="805">
        <v>42887</v>
      </c>
      <c r="B356" s="193">
        <v>4.9599999999999998E-2</v>
      </c>
      <c r="C356" s="194">
        <v>5.0799999999999998E-2</v>
      </c>
      <c r="D356" s="428">
        <v>2731.48</v>
      </c>
      <c r="E356" s="428">
        <v>2725.46</v>
      </c>
      <c r="F356" s="195">
        <v>2724.5</v>
      </c>
    </row>
    <row r="357" spans="1:6">
      <c r="A357" s="807">
        <v>42888</v>
      </c>
      <c r="B357" s="193">
        <v>5.0499999999999996E-2</v>
      </c>
      <c r="C357" s="194">
        <v>5.1699999999999996E-2</v>
      </c>
      <c r="D357" s="428">
        <v>2728.76</v>
      </c>
      <c r="E357" s="428">
        <v>2722.77</v>
      </c>
      <c r="F357" s="195">
        <v>2720.96</v>
      </c>
    </row>
    <row r="358" spans="1:6">
      <c r="A358" s="809">
        <v>42891</v>
      </c>
      <c r="B358" s="193">
        <v>5.1299999999999998E-2</v>
      </c>
      <c r="C358" s="194">
        <v>5.2499999999999998E-2</v>
      </c>
      <c r="D358" s="428">
        <v>2725.73</v>
      </c>
      <c r="E358" s="428">
        <v>2719.76</v>
      </c>
      <c r="F358" s="195">
        <v>2718.79</v>
      </c>
    </row>
    <row r="359" spans="1:6">
      <c r="A359" s="811">
        <v>42892</v>
      </c>
      <c r="B359" s="193">
        <v>5.0900000000000001E-2</v>
      </c>
      <c r="C359" s="194">
        <v>5.21E-2</v>
      </c>
      <c r="D359" s="428">
        <v>2728.68</v>
      </c>
      <c r="E359" s="428">
        <v>2722.72</v>
      </c>
      <c r="F359" s="195">
        <v>2721.75</v>
      </c>
    </row>
    <row r="360" spans="1:6">
      <c r="A360" s="813">
        <v>42893</v>
      </c>
      <c r="B360" s="193">
        <v>5.0099999999999999E-2</v>
      </c>
      <c r="C360" s="194">
        <v>5.1299999999999998E-2</v>
      </c>
      <c r="D360" s="428">
        <v>2733.62</v>
      </c>
      <c r="E360" s="428">
        <v>2727.65</v>
      </c>
      <c r="F360" s="195">
        <v>2726.69</v>
      </c>
    </row>
    <row r="361" spans="1:6">
      <c r="A361" s="815">
        <v>42894</v>
      </c>
      <c r="B361" s="193">
        <v>5.1200000000000002E-2</v>
      </c>
      <c r="C361" s="194">
        <v>5.2400000000000002E-2</v>
      </c>
      <c r="D361" s="428">
        <v>2729.11</v>
      </c>
      <c r="E361" s="428">
        <v>2723.17</v>
      </c>
      <c r="F361" s="195">
        <v>2722.2</v>
      </c>
    </row>
    <row r="362" spans="1:6">
      <c r="A362" s="817">
        <v>42895</v>
      </c>
      <c r="B362" s="193">
        <v>5.04E-2</v>
      </c>
      <c r="C362" s="194">
        <v>5.16E-2</v>
      </c>
      <c r="D362" s="428">
        <v>2730.7</v>
      </c>
      <c r="E362" s="428">
        <v>2724.77</v>
      </c>
      <c r="F362" s="195">
        <v>2723.41</v>
      </c>
    </row>
    <row r="363" spans="1:6">
      <c r="A363" s="819">
        <v>42898</v>
      </c>
      <c r="B363" s="193">
        <v>4.9500000000000002E-2</v>
      </c>
      <c r="C363" s="194">
        <v>5.0700000000000002E-2</v>
      </c>
      <c r="D363" s="428">
        <v>2735.96</v>
      </c>
      <c r="E363" s="428">
        <v>2730.02</v>
      </c>
      <c r="F363" s="195">
        <v>2729.21</v>
      </c>
    </row>
    <row r="364" spans="1:6">
      <c r="A364" s="821">
        <v>42899</v>
      </c>
      <c r="B364" s="193">
        <v>4.9599999999999998E-2</v>
      </c>
      <c r="C364" s="194">
        <v>5.0799999999999998E-2</v>
      </c>
      <c r="D364" s="428">
        <v>2736.26</v>
      </c>
      <c r="E364" s="428">
        <v>2730.34</v>
      </c>
      <c r="F364" s="195">
        <v>2729.53</v>
      </c>
    </row>
    <row r="365" spans="1:6">
      <c r="A365" s="823">
        <v>42900</v>
      </c>
      <c r="B365" s="193">
        <v>5.04E-2</v>
      </c>
      <c r="C365" s="194">
        <v>5.16E-2</v>
      </c>
      <c r="D365" s="428">
        <v>2733.01</v>
      </c>
      <c r="E365" s="428">
        <v>2727.11</v>
      </c>
      <c r="F365" s="195">
        <v>2726.4</v>
      </c>
    </row>
    <row r="366" spans="1:6">
      <c r="A366" s="825">
        <v>42905</v>
      </c>
      <c r="B366" s="193">
        <v>0.05</v>
      </c>
      <c r="C366" s="194">
        <v>5.1200000000000002E-2</v>
      </c>
      <c r="D366" s="428">
        <v>2735.6</v>
      </c>
      <c r="E366" s="428">
        <v>2729.72</v>
      </c>
      <c r="F366" s="195">
        <v>2729.29</v>
      </c>
    </row>
    <row r="367" spans="1:6">
      <c r="A367" s="827">
        <v>42906</v>
      </c>
      <c r="B367" s="193">
        <v>4.9299999999999997E-2</v>
      </c>
      <c r="C367" s="194">
        <v>5.0499999999999996E-2</v>
      </c>
      <c r="D367" s="428">
        <v>2739.46</v>
      </c>
      <c r="E367" s="428">
        <v>2733.57</v>
      </c>
      <c r="F367" s="195">
        <v>2733.15</v>
      </c>
    </row>
    <row r="368" spans="1:6">
      <c r="A368" s="829">
        <v>42907</v>
      </c>
      <c r="B368" s="193">
        <v>4.9699999999999994E-2</v>
      </c>
      <c r="C368" s="194">
        <v>5.0900000000000001E-2</v>
      </c>
      <c r="D368" s="428">
        <v>2737.91</v>
      </c>
      <c r="E368" s="428">
        <v>2732.04</v>
      </c>
      <c r="F368" s="195">
        <v>2731.62</v>
      </c>
    </row>
    <row r="369" spans="1:6">
      <c r="A369" s="831">
        <v>42908</v>
      </c>
      <c r="B369" s="193">
        <v>4.8799999999999996E-2</v>
      </c>
      <c r="C369" s="194">
        <v>0.05</v>
      </c>
      <c r="D369" s="428">
        <v>2742.73</v>
      </c>
      <c r="E369" s="428">
        <v>2736.86</v>
      </c>
      <c r="F369" s="195">
        <v>2736.44</v>
      </c>
    </row>
    <row r="370" spans="1:6">
      <c r="A370" s="831">
        <v>42909</v>
      </c>
      <c r="B370" s="193">
        <v>4.9000000000000002E-2</v>
      </c>
      <c r="C370" s="194">
        <v>5.0199999999999995E-2</v>
      </c>
      <c r="D370" s="428">
        <v>2741.94</v>
      </c>
      <c r="E370" s="428">
        <v>2736.09</v>
      </c>
      <c r="F370" s="195">
        <v>2735.88</v>
      </c>
    </row>
    <row r="371" spans="1:6">
      <c r="A371" s="833">
        <v>42912</v>
      </c>
      <c r="B371" s="193">
        <v>4.8799999999999996E-2</v>
      </c>
      <c r="C371" s="194">
        <v>0.05</v>
      </c>
      <c r="D371" s="428">
        <v>2742.78</v>
      </c>
      <c r="E371" s="428">
        <v>2736.93</v>
      </c>
      <c r="F371" s="195">
        <v>2736.56</v>
      </c>
    </row>
    <row r="372" spans="1:6">
      <c r="A372" s="835">
        <v>42913</v>
      </c>
      <c r="B372" s="193">
        <v>4.8600000000000004E-2</v>
      </c>
      <c r="C372" s="194">
        <v>4.9800000000000004E-2</v>
      </c>
      <c r="D372" s="428">
        <v>2744.12</v>
      </c>
      <c r="E372" s="428">
        <v>2738.28</v>
      </c>
      <c r="F372" s="195">
        <v>2737.91</v>
      </c>
    </row>
    <row r="373" spans="1:6">
      <c r="A373" s="837">
        <v>42914</v>
      </c>
      <c r="B373" s="193">
        <v>4.8799999999999996E-2</v>
      </c>
      <c r="C373" s="194">
        <v>0.05</v>
      </c>
      <c r="D373" s="428">
        <v>2743.51</v>
      </c>
      <c r="E373" s="428">
        <v>2737.68</v>
      </c>
      <c r="F373" s="195">
        <v>2737.31</v>
      </c>
    </row>
    <row r="374" spans="1:6">
      <c r="A374" s="839">
        <v>42915</v>
      </c>
      <c r="B374" s="193">
        <v>4.8000000000000001E-2</v>
      </c>
      <c r="C374" s="194">
        <v>4.9200000000000001E-2</v>
      </c>
      <c r="D374" s="428">
        <v>2747.75</v>
      </c>
      <c r="E374" s="428">
        <v>2741.93</v>
      </c>
      <c r="F374" s="195">
        <v>2741.56</v>
      </c>
    </row>
    <row r="375" spans="1:6">
      <c r="A375" s="841">
        <v>42916</v>
      </c>
      <c r="B375" s="193">
        <v>4.7899999999999998E-2</v>
      </c>
      <c r="C375" s="194">
        <v>4.9100000000000005E-2</v>
      </c>
      <c r="D375" s="428">
        <v>2748.28</v>
      </c>
      <c r="E375" s="428">
        <v>2742.47</v>
      </c>
      <c r="F375" s="195">
        <v>2742.41</v>
      </c>
    </row>
    <row r="376" spans="1:6">
      <c r="A376" s="843">
        <v>42919</v>
      </c>
      <c r="B376" s="193">
        <v>4.6699999999999998E-2</v>
      </c>
      <c r="C376" s="194">
        <v>4.7899999999999998E-2</v>
      </c>
      <c r="D376" s="428">
        <v>2754.45</v>
      </c>
      <c r="E376" s="428">
        <v>2748.63</v>
      </c>
      <c r="F376" s="195">
        <v>2748.28</v>
      </c>
    </row>
    <row r="377" spans="1:6">
      <c r="A377" s="845">
        <v>42920</v>
      </c>
      <c r="B377" s="193">
        <v>4.6600000000000003E-2</v>
      </c>
      <c r="C377" s="194">
        <v>4.7800000000000002E-2</v>
      </c>
      <c r="D377" s="428">
        <v>2755.28</v>
      </c>
      <c r="E377" s="428">
        <v>2749.47</v>
      </c>
      <c r="F377" s="195">
        <v>2749.12</v>
      </c>
    </row>
    <row r="378" spans="1:6">
      <c r="A378" s="847">
        <v>42921</v>
      </c>
      <c r="B378" s="193">
        <v>4.5700000000000005E-2</v>
      </c>
      <c r="C378" s="194">
        <v>4.6900000000000004E-2</v>
      </c>
      <c r="D378" s="428">
        <v>2759.98</v>
      </c>
      <c r="E378" s="428">
        <v>2754.17</v>
      </c>
      <c r="F378" s="195">
        <v>2753.83</v>
      </c>
    </row>
    <row r="379" spans="1:6">
      <c r="A379" s="849">
        <v>42922</v>
      </c>
      <c r="B379" s="193">
        <v>4.5700000000000005E-2</v>
      </c>
      <c r="C379" s="194">
        <v>4.6900000000000004E-2</v>
      </c>
      <c r="D379" s="428">
        <v>2760.31</v>
      </c>
      <c r="E379" s="428">
        <v>2754.51</v>
      </c>
      <c r="F379" s="195">
        <v>2754.17</v>
      </c>
    </row>
    <row r="380" spans="1:6">
      <c r="A380" s="849">
        <v>42923</v>
      </c>
      <c r="B380" s="193">
        <v>4.5700000000000005E-2</v>
      </c>
      <c r="C380" s="194">
        <v>4.6900000000000004E-2</v>
      </c>
      <c r="D380" s="428">
        <v>2758.95</v>
      </c>
      <c r="E380" s="428">
        <v>2753.17</v>
      </c>
      <c r="F380" s="195">
        <v>2753.3</v>
      </c>
    </row>
    <row r="381" spans="1:6">
      <c r="A381" s="851">
        <v>42926</v>
      </c>
      <c r="B381" s="193">
        <v>4.5199999999999997E-2</v>
      </c>
      <c r="C381" s="194">
        <v>4.6399999999999997E-2</v>
      </c>
      <c r="D381" s="428">
        <v>2761.64</v>
      </c>
      <c r="E381" s="428">
        <v>2755.86</v>
      </c>
      <c r="F381" s="195">
        <v>2755.57</v>
      </c>
    </row>
    <row r="382" spans="1:6">
      <c r="A382" s="853">
        <v>42927</v>
      </c>
      <c r="B382" s="193">
        <v>4.5199999999999997E-2</v>
      </c>
      <c r="C382" s="194">
        <v>4.6399999999999997E-2</v>
      </c>
      <c r="D382" s="428">
        <v>2761.91</v>
      </c>
      <c r="E382" s="428">
        <v>2756.14</v>
      </c>
      <c r="F382" s="195">
        <v>2755.86</v>
      </c>
    </row>
    <row r="383" spans="1:6">
      <c r="A383" s="855">
        <v>42928</v>
      </c>
      <c r="B383" s="193">
        <v>4.4500000000000005E-2</v>
      </c>
      <c r="C383" s="194">
        <v>4.5700000000000005E-2</v>
      </c>
      <c r="D383" s="428">
        <v>2765.55</v>
      </c>
      <c r="E383" s="428">
        <v>2759.78</v>
      </c>
      <c r="F383" s="195">
        <v>2759.51</v>
      </c>
    </row>
    <row r="384" spans="1:6">
      <c r="A384" s="857">
        <v>42929</v>
      </c>
      <c r="B384" s="193">
        <v>4.4199999999999996E-2</v>
      </c>
      <c r="C384" s="194">
        <v>4.5400000000000003E-2</v>
      </c>
      <c r="D384" s="428">
        <v>2767.25</v>
      </c>
      <c r="E384" s="428">
        <v>2761.5</v>
      </c>
      <c r="F384" s="195">
        <v>2761.22</v>
      </c>
    </row>
    <row r="385" spans="1:6">
      <c r="A385" s="859">
        <v>42930</v>
      </c>
      <c r="B385" s="193">
        <v>4.3799999999999999E-2</v>
      </c>
      <c r="C385" s="194">
        <v>4.4999999999999998E-2</v>
      </c>
      <c r="D385" s="428">
        <v>2769.76</v>
      </c>
      <c r="E385" s="428">
        <v>2764</v>
      </c>
      <c r="F385" s="195">
        <v>2763.41</v>
      </c>
    </row>
    <row r="386" spans="1:6">
      <c r="A386" s="859">
        <v>42933</v>
      </c>
      <c r="B386" s="193">
        <v>4.3499999999999997E-2</v>
      </c>
      <c r="C386" s="194">
        <v>4.4699999999999997E-2</v>
      </c>
      <c r="D386" s="428">
        <v>2771.83</v>
      </c>
      <c r="E386" s="428">
        <v>2766.08</v>
      </c>
      <c r="F386" s="195">
        <v>2765.44</v>
      </c>
    </row>
    <row r="387" spans="1:6">
      <c r="A387" s="861">
        <v>42934</v>
      </c>
      <c r="B387" s="193">
        <v>4.3200000000000002E-2</v>
      </c>
      <c r="C387" s="194">
        <v>4.4400000000000002E-2</v>
      </c>
      <c r="D387" s="428">
        <v>2773.9</v>
      </c>
      <c r="E387" s="428">
        <v>2768.15</v>
      </c>
      <c r="F387" s="195">
        <v>2767.52</v>
      </c>
    </row>
    <row r="388" spans="1:6">
      <c r="A388" s="863">
        <v>42935</v>
      </c>
      <c r="B388" s="193">
        <v>4.2900000000000001E-2</v>
      </c>
      <c r="C388" s="194">
        <v>4.41E-2</v>
      </c>
      <c r="D388" s="428">
        <v>2775.95</v>
      </c>
      <c r="E388" s="428">
        <v>2770.22</v>
      </c>
      <c r="F388" s="195">
        <v>2769.59</v>
      </c>
    </row>
    <row r="389" spans="1:6">
      <c r="A389" s="865">
        <v>42936</v>
      </c>
      <c r="B389" s="193">
        <v>4.1700000000000001E-2</v>
      </c>
      <c r="C389" s="194">
        <v>4.2900000000000001E-2</v>
      </c>
      <c r="D389" s="428">
        <v>2782.32</v>
      </c>
      <c r="E389" s="428">
        <v>2776.58</v>
      </c>
      <c r="F389" s="195">
        <v>2775.95</v>
      </c>
    </row>
    <row r="390" spans="1:6">
      <c r="A390" s="865">
        <v>42937</v>
      </c>
      <c r="B390" s="193">
        <v>4.1100000000000005E-2</v>
      </c>
      <c r="C390" s="194">
        <v>4.2300000000000004E-2</v>
      </c>
      <c r="D390" s="428">
        <v>2785.48</v>
      </c>
      <c r="E390" s="428">
        <v>2779.74</v>
      </c>
      <c r="F390" s="195">
        <v>2779.02</v>
      </c>
    </row>
    <row r="391" spans="1:6">
      <c r="A391" s="865">
        <v>42940</v>
      </c>
      <c r="B391" s="193">
        <v>3.9E-2</v>
      </c>
      <c r="C391" s="194">
        <v>4.0199999999999993E-2</v>
      </c>
      <c r="D391" s="428">
        <v>2796.08</v>
      </c>
      <c r="E391" s="428">
        <v>2790.32</v>
      </c>
      <c r="F391" s="195">
        <v>2789.79</v>
      </c>
    </row>
    <row r="392" spans="1:6">
      <c r="A392" s="867">
        <v>42941</v>
      </c>
      <c r="B392" s="193">
        <v>3.9399999999999998E-2</v>
      </c>
      <c r="C392" s="194">
        <v>4.0599999999999997E-2</v>
      </c>
      <c r="D392" s="428">
        <v>2794.67</v>
      </c>
      <c r="E392" s="428">
        <v>2788.94</v>
      </c>
      <c r="F392" s="195">
        <v>2788.41</v>
      </c>
    </row>
    <row r="393" spans="1:6">
      <c r="A393" s="870">
        <v>42942</v>
      </c>
      <c r="B393" s="193">
        <v>3.8800000000000001E-2</v>
      </c>
      <c r="C393" s="194">
        <v>0.04</v>
      </c>
      <c r="D393" s="428">
        <v>2798.06</v>
      </c>
      <c r="E393" s="428">
        <v>2792.33</v>
      </c>
      <c r="F393" s="195">
        <v>2791.8</v>
      </c>
    </row>
    <row r="394" spans="1:6">
      <c r="A394" s="920">
        <v>42943</v>
      </c>
      <c r="B394" s="193">
        <v>3.7699999999999997E-2</v>
      </c>
      <c r="C394" s="194">
        <v>3.8900000000000004E-2</v>
      </c>
      <c r="D394" s="428">
        <v>2803.84</v>
      </c>
      <c r="E394" s="428">
        <v>2798.1</v>
      </c>
      <c r="F394" s="195">
        <v>2797.58</v>
      </c>
    </row>
    <row r="395" spans="1:6">
      <c r="A395" s="920">
        <v>42944</v>
      </c>
      <c r="B395" s="193">
        <v>3.61E-2</v>
      </c>
      <c r="C395" s="194">
        <v>3.73E-2</v>
      </c>
      <c r="D395" s="428">
        <v>2812.2</v>
      </c>
      <c r="E395" s="428">
        <v>2806.44</v>
      </c>
      <c r="F395" s="195">
        <v>2805.76</v>
      </c>
    </row>
    <row r="396" spans="1:6">
      <c r="A396" s="920">
        <v>42947</v>
      </c>
      <c r="B396" s="193">
        <v>3.5099999999999999E-2</v>
      </c>
      <c r="C396" s="194">
        <v>3.6299999999999999E-2</v>
      </c>
      <c r="D396" s="428">
        <v>2817.48</v>
      </c>
      <c r="E396" s="428">
        <v>2811.72</v>
      </c>
      <c r="F396" s="195">
        <v>2811.23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 filterMode="1"/>
  <dimension ref="A1:XEY4166"/>
  <sheetViews>
    <sheetView workbookViewId="0">
      <selection activeCell="F1106" sqref="F1106"/>
    </sheetView>
  </sheetViews>
  <sheetFormatPr defaultColWidth="13.7109375" defaultRowHeight="12"/>
  <cols>
    <col min="1" max="1" width="13.7109375" style="12" customWidth="1"/>
    <col min="2" max="2" width="52.42578125" style="411" bestFit="1" customWidth="1"/>
    <col min="3" max="3" width="13.7109375" style="13" customWidth="1"/>
    <col min="4" max="5" width="13.7109375" style="14" customWidth="1"/>
    <col min="6" max="6" width="15.140625" style="25" bestFit="1" customWidth="1"/>
    <col min="7" max="7" width="33.28515625" style="7" customWidth="1"/>
    <col min="8" max="11" width="13.7109375" style="7"/>
    <col min="12" max="12" width="25" style="7" bestFit="1" customWidth="1"/>
    <col min="13" max="16384" width="13.7109375" style="7"/>
  </cols>
  <sheetData>
    <row r="1" spans="1:10 16366:16379" s="6" customFormat="1" ht="16.5" thickBot="1">
      <c r="A1" s="28" t="s">
        <v>84</v>
      </c>
      <c r="B1" s="402"/>
      <c r="C1" s="29"/>
      <c r="D1" s="29"/>
      <c r="E1" s="29"/>
      <c r="F1" s="56"/>
      <c r="G1" s="29"/>
      <c r="H1" s="29"/>
      <c r="I1" s="29"/>
      <c r="XEL1" s="6" t="s">
        <v>1904</v>
      </c>
      <c r="XEY1" s="6" t="s">
        <v>1905</v>
      </c>
    </row>
    <row r="2" spans="1:10 16366:16379" s="10" customFormat="1">
      <c r="A2" s="32" t="s">
        <v>85</v>
      </c>
      <c r="B2" s="403"/>
      <c r="C2" s="58"/>
      <c r="D2" s="37"/>
      <c r="E2" s="37"/>
      <c r="F2" s="59"/>
      <c r="G2" s="36"/>
      <c r="H2" s="36"/>
      <c r="I2" s="36"/>
    </row>
    <row r="3" spans="1:10 16366:16379">
      <c r="A3" s="32" t="s">
        <v>61</v>
      </c>
      <c r="B3" s="404"/>
      <c r="C3" s="60"/>
      <c r="D3" s="38"/>
      <c r="E3" s="38"/>
      <c r="F3" s="61"/>
      <c r="G3" s="31"/>
      <c r="H3" s="31"/>
      <c r="I3" s="31"/>
    </row>
    <row r="4" spans="1:10 16366:16379" s="10" customFormat="1" ht="18.75" customHeight="1">
      <c r="A4" s="32" t="s">
        <v>77</v>
      </c>
      <c r="B4" s="403"/>
      <c r="C4" s="58"/>
      <c r="D4" s="37"/>
      <c r="E4" s="37"/>
      <c r="F4" s="59"/>
      <c r="G4" s="36"/>
      <c r="H4" s="36"/>
      <c r="I4" s="36"/>
    </row>
    <row r="5" spans="1:10 16366:16379" s="10" customFormat="1">
      <c r="A5" s="32" t="s">
        <v>33</v>
      </c>
      <c r="B5" s="403"/>
      <c r="C5" s="58"/>
      <c r="D5" s="37"/>
      <c r="E5" s="37"/>
      <c r="F5" s="59"/>
      <c r="G5" s="36"/>
      <c r="H5" s="36"/>
      <c r="I5" s="36"/>
    </row>
    <row r="6" spans="1:10 16366:16379" s="10" customFormat="1">
      <c r="B6" s="662" t="s">
        <v>2425</v>
      </c>
      <c r="C6" s="663">
        <v>400</v>
      </c>
      <c r="D6" s="37"/>
      <c r="E6" s="37"/>
      <c r="F6" s="59"/>
      <c r="G6" s="36"/>
      <c r="H6" s="36"/>
      <c r="I6" s="36"/>
    </row>
    <row r="7" spans="1:10 16366:16379" s="17" customFormat="1" ht="9">
      <c r="A7" s="661">
        <v>200</v>
      </c>
      <c r="B7" s="405"/>
      <c r="C7" s="62"/>
      <c r="D7" s="63"/>
      <c r="E7" s="63"/>
      <c r="F7" s="64"/>
      <c r="G7" s="33"/>
      <c r="H7" s="33"/>
      <c r="I7" s="33"/>
    </row>
    <row r="8" spans="1:10 16366:16379" s="11" customFormat="1" ht="10.5" customHeight="1">
      <c r="A8" s="57"/>
      <c r="B8" s="403"/>
      <c r="C8" s="58"/>
      <c r="D8" s="37"/>
      <c r="E8" s="37"/>
      <c r="F8" s="59"/>
      <c r="G8" s="36"/>
      <c r="H8" s="39"/>
      <c r="I8" s="39"/>
    </row>
    <row r="9" spans="1:10 16366:16379" s="11" customFormat="1" ht="21.75" customHeight="1">
      <c r="A9" s="65" t="s">
        <v>34</v>
      </c>
      <c r="B9" s="406" t="s">
        <v>0</v>
      </c>
      <c r="C9" s="66" t="s">
        <v>1</v>
      </c>
      <c r="D9" s="67" t="s">
        <v>11</v>
      </c>
      <c r="E9" s="67" t="s">
        <v>37</v>
      </c>
      <c r="F9" s="68" t="s">
        <v>12</v>
      </c>
      <c r="G9" s="69" t="s">
        <v>13</v>
      </c>
      <c r="H9" s="70" t="s">
        <v>71</v>
      </c>
      <c r="I9" s="70" t="s">
        <v>80</v>
      </c>
    </row>
    <row r="10" spans="1:10 16366:16379" hidden="1">
      <c r="A10" s="159"/>
      <c r="B10" s="407"/>
      <c r="C10" s="160"/>
      <c r="D10" s="161"/>
      <c r="E10" s="161"/>
      <c r="F10" s="163"/>
      <c r="G10" s="160"/>
      <c r="I10" s="143"/>
    </row>
    <row r="11" spans="1:10 16366:16379" hidden="1">
      <c r="A11" s="159"/>
      <c r="B11" s="407"/>
      <c r="C11" s="160"/>
      <c r="D11" s="161"/>
      <c r="E11" s="161"/>
      <c r="F11" s="163"/>
      <c r="G11" s="160"/>
    </row>
    <row r="12" spans="1:10 16366:16379" hidden="1">
      <c r="A12" s="159">
        <v>42074</v>
      </c>
      <c r="B12" s="407" t="s">
        <v>1793</v>
      </c>
      <c r="C12" s="160">
        <v>2</v>
      </c>
      <c r="D12" s="161">
        <v>703.08</v>
      </c>
      <c r="E12" s="161">
        <v>1406.16</v>
      </c>
      <c r="F12" s="163"/>
      <c r="G12" s="160">
        <v>4.24</v>
      </c>
    </row>
    <row r="13" spans="1:10 16366:16379" hidden="1">
      <c r="A13" s="159">
        <v>42079</v>
      </c>
      <c r="B13" s="407" t="s">
        <v>1797</v>
      </c>
      <c r="C13" s="53"/>
      <c r="D13" s="110"/>
      <c r="E13" s="110"/>
      <c r="F13" s="109"/>
      <c r="G13" s="53"/>
    </row>
    <row r="14" spans="1:10 16366:16379" hidden="1">
      <c r="A14" s="159">
        <v>42124</v>
      </c>
      <c r="B14" s="407" t="s">
        <v>1798</v>
      </c>
      <c r="C14" s="160">
        <v>0.1</v>
      </c>
      <c r="D14" s="161">
        <v>6788.84</v>
      </c>
      <c r="E14" s="161">
        <v>678.88400000000001</v>
      </c>
      <c r="F14" s="160"/>
      <c r="G14" s="162">
        <v>3.39</v>
      </c>
    </row>
    <row r="15" spans="1:10 16366:16379" hidden="1">
      <c r="A15" s="159">
        <v>42145</v>
      </c>
      <c r="B15" s="407" t="s">
        <v>1798</v>
      </c>
      <c r="C15" s="160">
        <v>0.2</v>
      </c>
      <c r="D15" s="161">
        <v>6835.6</v>
      </c>
      <c r="E15" s="161">
        <v>1367.1200000000001</v>
      </c>
      <c r="F15" s="163"/>
      <c r="G15" s="160">
        <v>6.84</v>
      </c>
      <c r="J15" s="143"/>
    </row>
    <row r="16" spans="1:10 16366:16379" hidden="1">
      <c r="A16" s="159">
        <v>42145</v>
      </c>
      <c r="B16" s="407" t="s">
        <v>1789</v>
      </c>
      <c r="C16" s="160">
        <v>1</v>
      </c>
      <c r="D16" s="161">
        <v>2056.19</v>
      </c>
      <c r="E16" s="161">
        <v>2056.19</v>
      </c>
      <c r="F16" s="163">
        <v>6.4500000000000002E-2</v>
      </c>
      <c r="G16" s="160">
        <v>10.28</v>
      </c>
    </row>
    <row r="17" spans="1:7" hidden="1">
      <c r="A17" s="159">
        <v>42145</v>
      </c>
      <c r="B17" s="407" t="s">
        <v>1798</v>
      </c>
      <c r="C17" s="160">
        <v>0.05</v>
      </c>
      <c r="D17" s="161">
        <v>6835.6</v>
      </c>
      <c r="E17" s="161">
        <v>341.78000000000003</v>
      </c>
      <c r="F17" s="163"/>
      <c r="G17" s="160">
        <v>1.71</v>
      </c>
    </row>
    <row r="18" spans="1:7" hidden="1">
      <c r="A18" s="159">
        <v>42158</v>
      </c>
      <c r="B18" s="407" t="s">
        <v>1798</v>
      </c>
      <c r="C18" s="160">
        <v>0.4</v>
      </c>
      <c r="D18" s="161">
        <v>6865.83</v>
      </c>
      <c r="E18" s="161">
        <v>2746.3320000000003</v>
      </c>
      <c r="F18" s="163"/>
      <c r="G18" s="160">
        <v>13.73</v>
      </c>
    </row>
    <row r="19" spans="1:7" hidden="1">
      <c r="A19" s="159">
        <v>42177</v>
      </c>
      <c r="B19" s="407" t="s">
        <v>1793</v>
      </c>
      <c r="C19" s="160">
        <v>0.28000000000000003</v>
      </c>
      <c r="D19" s="161">
        <v>730.4</v>
      </c>
      <c r="E19" s="161">
        <v>204.512</v>
      </c>
      <c r="F19" s="163">
        <v>0.13300000000000001</v>
      </c>
      <c r="G19" s="160">
        <v>10.199999999999999</v>
      </c>
    </row>
    <row r="20" spans="1:7" hidden="1">
      <c r="A20" s="159">
        <v>42185</v>
      </c>
      <c r="B20" s="407" t="s">
        <v>1790</v>
      </c>
      <c r="C20" s="160">
        <v>3</v>
      </c>
      <c r="D20" s="161">
        <v>828.32</v>
      </c>
      <c r="E20" s="161">
        <v>2484.96</v>
      </c>
      <c r="F20" s="163">
        <v>6.0699999999999997E-2</v>
      </c>
      <c r="G20" s="160">
        <v>12.42</v>
      </c>
    </row>
    <row r="21" spans="1:7" hidden="1">
      <c r="A21" s="159">
        <v>42188</v>
      </c>
      <c r="B21" s="407" t="s">
        <v>1790</v>
      </c>
      <c r="C21" s="160">
        <v>2</v>
      </c>
      <c r="D21" s="161">
        <v>823.84</v>
      </c>
      <c r="E21" s="161">
        <v>1647.68</v>
      </c>
      <c r="F21" s="163">
        <v>6.1100000000000002E-2</v>
      </c>
      <c r="G21" s="160">
        <v>8.24</v>
      </c>
    </row>
    <row r="22" spans="1:7" hidden="1">
      <c r="A22" s="159">
        <v>42188</v>
      </c>
      <c r="B22" s="407" t="s">
        <v>1793</v>
      </c>
      <c r="C22" s="160">
        <v>4</v>
      </c>
      <c r="D22" s="161">
        <v>737.37</v>
      </c>
      <c r="E22" s="161">
        <v>2949.48</v>
      </c>
      <c r="F22" s="163">
        <v>0.13070000000000001</v>
      </c>
      <c r="G22" s="160">
        <v>14.75</v>
      </c>
    </row>
    <row r="23" spans="1:7" hidden="1">
      <c r="A23" s="159">
        <v>42202</v>
      </c>
      <c r="B23" s="407" t="s">
        <v>1793</v>
      </c>
      <c r="C23" s="160">
        <v>0.3</v>
      </c>
      <c r="D23" s="161">
        <v>743.38</v>
      </c>
      <c r="E23" s="161">
        <v>223.01399999999998</v>
      </c>
      <c r="F23" s="163">
        <v>0.12920000000000001</v>
      </c>
      <c r="G23" s="160">
        <v>1.1200000000000001</v>
      </c>
    </row>
    <row r="24" spans="1:7" hidden="1">
      <c r="A24" s="159">
        <v>42202</v>
      </c>
      <c r="B24" s="407" t="s">
        <v>1790</v>
      </c>
      <c r="C24" s="160">
        <v>1</v>
      </c>
      <c r="D24" s="161">
        <v>799.61</v>
      </c>
      <c r="E24" s="161">
        <v>799.61</v>
      </c>
      <c r="F24" s="163">
        <v>6.3E-2</v>
      </c>
      <c r="G24" s="160">
        <v>4</v>
      </c>
    </row>
    <row r="25" spans="1:7" hidden="1">
      <c r="A25" s="159">
        <v>42216</v>
      </c>
      <c r="B25" s="407" t="s">
        <v>1790</v>
      </c>
      <c r="C25" s="160">
        <v>2</v>
      </c>
      <c r="D25" s="161">
        <v>761.81</v>
      </c>
      <c r="E25" s="161">
        <v>1523.62</v>
      </c>
      <c r="F25" s="163">
        <v>6.59E-2</v>
      </c>
      <c r="G25" s="160">
        <v>7.62</v>
      </c>
    </row>
    <row r="26" spans="1:7" hidden="1">
      <c r="A26" s="159">
        <v>42216</v>
      </c>
      <c r="B26" s="407" t="s">
        <v>1793</v>
      </c>
      <c r="C26" s="160">
        <v>1</v>
      </c>
      <c r="D26" s="161">
        <v>747.13</v>
      </c>
      <c r="E26" s="161">
        <v>747.13</v>
      </c>
      <c r="F26" s="163">
        <v>0.12909999999999999</v>
      </c>
      <c r="G26" s="160">
        <v>3.74</v>
      </c>
    </row>
    <row r="27" spans="1:7" hidden="1">
      <c r="A27" s="159">
        <v>42216</v>
      </c>
      <c r="B27" s="407" t="s">
        <v>1798</v>
      </c>
      <c r="C27" s="160">
        <v>0.2</v>
      </c>
      <c r="D27" s="161">
        <v>7010.5</v>
      </c>
      <c r="E27" s="161">
        <v>1402.1000000000001</v>
      </c>
      <c r="F27" s="163"/>
      <c r="G27" s="160">
        <v>7.01</v>
      </c>
    </row>
    <row r="28" spans="1:7" hidden="1">
      <c r="A28" s="159">
        <v>42262</v>
      </c>
      <c r="B28" s="407" t="s">
        <v>1790</v>
      </c>
      <c r="C28" s="160">
        <v>1</v>
      </c>
      <c r="D28" s="161">
        <v>671.33</v>
      </c>
      <c r="E28" s="161">
        <v>671.33</v>
      </c>
      <c r="F28" s="163">
        <v>7.3499999999999996E-2</v>
      </c>
      <c r="G28" s="160">
        <v>3.36</v>
      </c>
    </row>
    <row r="29" spans="1:7" hidden="1">
      <c r="A29" s="159">
        <v>42262</v>
      </c>
      <c r="B29" s="407" t="s">
        <v>1789</v>
      </c>
      <c r="C29" s="160">
        <v>0.4</v>
      </c>
      <c r="D29" s="161">
        <v>2079.75</v>
      </c>
      <c r="E29" s="161">
        <v>831.90000000000009</v>
      </c>
      <c r="F29" s="163">
        <v>7.3700000000000002E-2</v>
      </c>
      <c r="G29" s="160">
        <v>4.16</v>
      </c>
    </row>
    <row r="30" spans="1:7" hidden="1">
      <c r="A30" s="159">
        <v>42263</v>
      </c>
      <c r="B30" s="407" t="s">
        <v>1790</v>
      </c>
      <c r="C30" s="160">
        <v>1</v>
      </c>
      <c r="D30" s="161">
        <v>679.01</v>
      </c>
      <c r="E30" s="161">
        <v>679.01</v>
      </c>
      <c r="F30" s="163">
        <v>7.2900000000000006E-2</v>
      </c>
      <c r="G30" s="160">
        <v>3.4</v>
      </c>
    </row>
    <row r="31" spans="1:7" hidden="1">
      <c r="A31" s="159">
        <v>42271</v>
      </c>
      <c r="B31" s="407" t="s">
        <v>1790</v>
      </c>
      <c r="C31" s="160">
        <v>1</v>
      </c>
      <c r="D31" s="161">
        <v>620.78</v>
      </c>
      <c r="E31" s="161">
        <v>620.78</v>
      </c>
      <c r="F31" s="163">
        <v>7.8E-2</v>
      </c>
      <c r="G31" s="160">
        <v>3.1</v>
      </c>
    </row>
    <row r="32" spans="1:7" hidden="1">
      <c r="A32" s="159">
        <v>42271</v>
      </c>
      <c r="B32" s="407" t="s">
        <v>1789</v>
      </c>
      <c r="C32" s="160">
        <v>0.4</v>
      </c>
      <c r="D32" s="161">
        <v>2041.52</v>
      </c>
      <c r="E32" s="161">
        <v>816.60800000000006</v>
      </c>
      <c r="F32" s="163">
        <v>8.0299999999999996E-2</v>
      </c>
      <c r="G32" s="160">
        <v>4.08</v>
      </c>
    </row>
    <row r="33" spans="1:8" hidden="1">
      <c r="A33" s="159">
        <v>42271</v>
      </c>
      <c r="B33" s="407" t="s">
        <v>1793</v>
      </c>
      <c r="C33" s="160">
        <v>1</v>
      </c>
      <c r="D33" s="161">
        <v>710.01</v>
      </c>
      <c r="E33" s="161">
        <v>710.01</v>
      </c>
      <c r="F33" s="160">
        <v>16.440000000000001</v>
      </c>
      <c r="G33" s="160">
        <v>3.55</v>
      </c>
    </row>
    <row r="34" spans="1:8" hidden="1">
      <c r="A34" s="159">
        <v>42299</v>
      </c>
      <c r="B34" s="407" t="s">
        <v>1798</v>
      </c>
      <c r="C34" s="160">
        <v>0.02</v>
      </c>
      <c r="D34" s="161">
        <v>7223.53</v>
      </c>
      <c r="E34" s="161">
        <v>144.47059999999999</v>
      </c>
      <c r="F34" s="160"/>
      <c r="G34" s="160">
        <v>0.72</v>
      </c>
    </row>
    <row r="35" spans="1:8" hidden="1">
      <c r="A35" s="159">
        <v>42304</v>
      </c>
      <c r="B35" s="407" t="s">
        <v>1795</v>
      </c>
      <c r="C35" s="160">
        <v>0.3</v>
      </c>
      <c r="D35" s="161">
        <v>471.97</v>
      </c>
      <c r="E35" s="161">
        <v>141.59100000000001</v>
      </c>
      <c r="F35" s="160">
        <v>15.68</v>
      </c>
      <c r="G35" s="160">
        <v>0.71</v>
      </c>
    </row>
    <row r="36" spans="1:8" hidden="1">
      <c r="A36" s="159">
        <v>42304</v>
      </c>
      <c r="B36" s="407" t="s">
        <v>1789</v>
      </c>
      <c r="C36" s="160">
        <v>0.09</v>
      </c>
      <c r="D36" s="161">
        <v>2144.08</v>
      </c>
      <c r="E36" s="161">
        <v>192.96719999999999</v>
      </c>
      <c r="F36" s="160">
        <v>6.95</v>
      </c>
      <c r="G36" s="160">
        <v>0.96</v>
      </c>
    </row>
    <row r="37" spans="1:8" hidden="1">
      <c r="A37" s="159">
        <v>42311</v>
      </c>
      <c r="B37" s="407" t="s">
        <v>1798</v>
      </c>
      <c r="C37" s="160">
        <v>0.15</v>
      </c>
      <c r="D37" s="161">
        <v>7250.13</v>
      </c>
      <c r="E37" s="161">
        <v>1087.5194999999999</v>
      </c>
      <c r="F37" s="160"/>
      <c r="G37" s="160">
        <v>5.44</v>
      </c>
    </row>
    <row r="38" spans="1:8" hidden="1">
      <c r="A38" s="159">
        <v>42311</v>
      </c>
      <c r="B38" s="407" t="s">
        <v>1790</v>
      </c>
      <c r="C38" s="160">
        <v>1</v>
      </c>
      <c r="D38" s="161">
        <v>724.19</v>
      </c>
      <c r="E38" s="161">
        <v>724.19</v>
      </c>
      <c r="F38" s="160">
        <v>7.04</v>
      </c>
      <c r="G38" s="160">
        <v>3.62</v>
      </c>
    </row>
    <row r="39" spans="1:8" hidden="1">
      <c r="A39" s="159">
        <v>42325</v>
      </c>
      <c r="B39" s="407" t="s">
        <v>1790</v>
      </c>
      <c r="C39" s="160">
        <v>0.5</v>
      </c>
      <c r="D39" s="161">
        <v>751.76</v>
      </c>
      <c r="E39" s="161">
        <v>375.88</v>
      </c>
      <c r="F39" s="160">
        <v>6.82</v>
      </c>
      <c r="G39" s="160">
        <v>1.88</v>
      </c>
    </row>
    <row r="40" spans="1:8" hidden="1">
      <c r="A40" s="159">
        <v>42325</v>
      </c>
      <c r="B40" s="407" t="s">
        <v>1798</v>
      </c>
      <c r="C40" s="160">
        <v>0.05</v>
      </c>
      <c r="D40" s="161">
        <v>7288.31</v>
      </c>
      <c r="E40" s="161">
        <v>364.41550000000007</v>
      </c>
      <c r="F40" s="160"/>
      <c r="G40" s="160">
        <v>1.82</v>
      </c>
    </row>
    <row r="41" spans="1:8" hidden="1">
      <c r="A41" s="159">
        <v>42338</v>
      </c>
      <c r="B41" s="407" t="s">
        <v>1795</v>
      </c>
      <c r="C41" s="160">
        <v>0.28999999999999998</v>
      </c>
      <c r="D41" s="161">
        <v>473.5</v>
      </c>
      <c r="E41" s="161">
        <v>137.31</v>
      </c>
      <c r="F41" s="160"/>
      <c r="G41" s="160"/>
    </row>
    <row r="42" spans="1:8" hidden="1">
      <c r="A42" s="54">
        <v>42338</v>
      </c>
      <c r="B42" s="408" t="s">
        <v>1798</v>
      </c>
      <c r="C42" s="160">
        <v>0.6</v>
      </c>
      <c r="D42" s="161">
        <v>7322.84</v>
      </c>
      <c r="E42" s="161">
        <v>4393.7039999999997</v>
      </c>
      <c r="F42" s="160">
        <v>7.15</v>
      </c>
      <c r="G42" s="160">
        <v>7.2</v>
      </c>
      <c r="H42" s="7" t="s">
        <v>93</v>
      </c>
    </row>
    <row r="43" spans="1:8" hidden="1">
      <c r="A43" s="159">
        <v>42339</v>
      </c>
      <c r="B43" s="407" t="s">
        <v>1790</v>
      </c>
      <c r="C43" s="160">
        <v>2</v>
      </c>
      <c r="D43" s="161">
        <v>719.63</v>
      </c>
      <c r="E43" s="161">
        <v>1439.26</v>
      </c>
      <c r="F43" s="160">
        <v>7.31</v>
      </c>
      <c r="G43" s="160">
        <v>3.52</v>
      </c>
    </row>
    <row r="44" spans="1:8" hidden="1">
      <c r="A44" s="159">
        <v>42348</v>
      </c>
      <c r="B44" s="407" t="s">
        <v>1790</v>
      </c>
      <c r="C44" s="160">
        <v>1</v>
      </c>
      <c r="D44" s="161">
        <v>478.83</v>
      </c>
      <c r="E44" s="161">
        <v>478.83</v>
      </c>
      <c r="F44" s="160">
        <v>15.76</v>
      </c>
      <c r="G44" s="160">
        <v>2.39</v>
      </c>
    </row>
    <row r="45" spans="1:8" hidden="1">
      <c r="A45" s="159">
        <v>42348</v>
      </c>
      <c r="B45" s="407" t="s">
        <v>1795</v>
      </c>
      <c r="C45" s="160">
        <v>1</v>
      </c>
      <c r="D45" s="161">
        <v>478.83</v>
      </c>
      <c r="E45" s="161">
        <v>478.83</v>
      </c>
      <c r="F45" s="160"/>
      <c r="G45" s="160">
        <v>5.15</v>
      </c>
    </row>
    <row r="46" spans="1:8" hidden="1">
      <c r="A46" s="171">
        <v>42339</v>
      </c>
      <c r="B46" s="409" t="s">
        <v>1798</v>
      </c>
      <c r="C46" s="172">
        <v>0.7</v>
      </c>
      <c r="D46" s="173">
        <v>7326.69</v>
      </c>
      <c r="E46" s="173">
        <v>5128.6829999999991</v>
      </c>
      <c r="F46" s="172"/>
      <c r="G46" s="172">
        <v>3.74</v>
      </c>
    </row>
    <row r="47" spans="1:8" hidden="1">
      <c r="A47" s="159">
        <v>42348</v>
      </c>
      <c r="B47" s="408" t="s">
        <v>1798</v>
      </c>
      <c r="C47" s="160">
        <v>0.14000000000000001</v>
      </c>
      <c r="D47" s="161">
        <v>7353.67</v>
      </c>
      <c r="E47" s="161">
        <v>1029.5138000000002</v>
      </c>
      <c r="F47" s="160">
        <v>7.6</v>
      </c>
      <c r="G47" s="160">
        <v>1.58</v>
      </c>
    </row>
    <row r="48" spans="1:8" hidden="1">
      <c r="A48" s="159">
        <v>42398</v>
      </c>
      <c r="B48" s="407" t="s">
        <v>1790</v>
      </c>
      <c r="C48" s="160">
        <v>0.46</v>
      </c>
      <c r="D48" s="161">
        <v>685.35</v>
      </c>
      <c r="E48" s="161">
        <v>315.26100000000002</v>
      </c>
      <c r="F48" s="160">
        <v>7.36</v>
      </c>
      <c r="G48" s="160">
        <v>4.6900000000000004</v>
      </c>
    </row>
    <row r="49" spans="1:7" hidden="1">
      <c r="A49" s="159">
        <v>42415</v>
      </c>
      <c r="B49" s="407" t="s">
        <v>1790</v>
      </c>
      <c r="C49" s="160">
        <v>1.3</v>
      </c>
      <c r="D49" s="161">
        <v>722.28</v>
      </c>
      <c r="E49" s="161">
        <v>938.96399999999994</v>
      </c>
      <c r="F49" s="160"/>
      <c r="G49" s="160">
        <v>5.27</v>
      </c>
    </row>
    <row r="50" spans="1:7" hidden="1">
      <c r="A50" s="159">
        <v>42398</v>
      </c>
      <c r="B50" s="407" t="s">
        <v>1798</v>
      </c>
      <c r="C50" s="160">
        <v>0.1</v>
      </c>
      <c r="D50" s="161">
        <v>7486.16</v>
      </c>
      <c r="E50" s="161">
        <v>748.61599999999999</v>
      </c>
      <c r="F50" s="160"/>
      <c r="G50" s="160">
        <v>3.82</v>
      </c>
    </row>
    <row r="51" spans="1:7" hidden="1">
      <c r="A51" s="159">
        <v>42415</v>
      </c>
      <c r="B51" s="407" t="s">
        <v>1798</v>
      </c>
      <c r="C51" s="160">
        <v>0.14000000000000001</v>
      </c>
      <c r="D51" s="161">
        <v>7521.62</v>
      </c>
      <c r="E51" s="161">
        <v>1053.0268000000001</v>
      </c>
      <c r="F51" s="160">
        <v>6.35</v>
      </c>
      <c r="G51" s="160">
        <v>4.41</v>
      </c>
    </row>
    <row r="52" spans="1:7" hidden="1">
      <c r="A52" s="159">
        <v>42458</v>
      </c>
      <c r="B52" s="407" t="s">
        <v>1790</v>
      </c>
      <c r="C52" s="160">
        <v>1</v>
      </c>
      <c r="D52" s="161">
        <v>881.74</v>
      </c>
      <c r="E52" s="161">
        <v>881.74</v>
      </c>
      <c r="F52" s="160"/>
      <c r="G52" s="160">
        <v>1.41</v>
      </c>
    </row>
    <row r="53" spans="1:7" hidden="1">
      <c r="A53" s="159">
        <v>42464</v>
      </c>
      <c r="B53" s="407" t="s">
        <v>1794</v>
      </c>
      <c r="C53" s="160">
        <v>0.4</v>
      </c>
      <c r="D53" s="161">
        <v>705.17</v>
      </c>
      <c r="E53" s="161">
        <v>282.06799999999998</v>
      </c>
      <c r="F53" s="160">
        <v>6.47</v>
      </c>
      <c r="G53" s="160">
        <v>1.73</v>
      </c>
    </row>
    <row r="54" spans="1:7" hidden="1">
      <c r="A54" s="159">
        <v>42464</v>
      </c>
      <c r="B54" s="407" t="s">
        <v>1790</v>
      </c>
      <c r="C54" s="160">
        <v>0.4</v>
      </c>
      <c r="D54" s="161">
        <v>864.63</v>
      </c>
      <c r="E54" s="161">
        <v>345.85200000000003</v>
      </c>
      <c r="F54" s="160"/>
      <c r="G54" s="160">
        <v>3.07</v>
      </c>
    </row>
    <row r="55" spans="1:7" hidden="1">
      <c r="A55" s="159">
        <v>42458</v>
      </c>
      <c r="B55" s="407" t="s">
        <v>1798</v>
      </c>
      <c r="C55" s="160">
        <v>0.1</v>
      </c>
      <c r="D55" s="161">
        <v>7633.59</v>
      </c>
      <c r="E55" s="161">
        <v>763.35900000000004</v>
      </c>
      <c r="F55" s="160"/>
      <c r="G55" s="160">
        <v>3.86</v>
      </c>
    </row>
    <row r="56" spans="1:7" hidden="1">
      <c r="A56" s="159">
        <v>42474</v>
      </c>
      <c r="B56" s="407" t="s">
        <v>1790</v>
      </c>
      <c r="C56" s="160">
        <v>0.55000000000000004</v>
      </c>
      <c r="D56" s="161">
        <v>902.1</v>
      </c>
      <c r="E56" s="161">
        <v>496.15500000000003</v>
      </c>
      <c r="F56" s="160">
        <v>6.25</v>
      </c>
      <c r="G56" s="160">
        <v>2.48</v>
      </c>
    </row>
    <row r="57" spans="1:7" hidden="1">
      <c r="A57" s="159">
        <v>42474</v>
      </c>
      <c r="B57" s="407" t="s">
        <v>1798</v>
      </c>
      <c r="C57" s="53">
        <v>0.08</v>
      </c>
      <c r="D57" s="110">
        <v>7681.92</v>
      </c>
      <c r="E57" s="110">
        <v>614.55360000000007</v>
      </c>
      <c r="F57" s="53"/>
      <c r="G57" s="53"/>
    </row>
    <row r="58" spans="1:7" hidden="1">
      <c r="A58" s="54">
        <v>42492</v>
      </c>
      <c r="B58" s="407" t="s">
        <v>1798</v>
      </c>
      <c r="C58" s="53">
        <v>0.1</v>
      </c>
      <c r="D58" s="110">
        <v>7726.5</v>
      </c>
      <c r="E58" s="110">
        <v>772.65000000000009</v>
      </c>
      <c r="F58" s="53"/>
      <c r="G58" s="53"/>
    </row>
    <row r="59" spans="1:7" hidden="1">
      <c r="A59" s="54">
        <v>42514</v>
      </c>
      <c r="B59" s="408" t="s">
        <v>1798</v>
      </c>
      <c r="C59" s="53">
        <v>0.02</v>
      </c>
      <c r="D59" s="110">
        <v>7791.79</v>
      </c>
      <c r="E59" s="110">
        <v>155.83580000000001</v>
      </c>
      <c r="F59" s="53"/>
      <c r="G59" s="53"/>
    </row>
    <row r="60" spans="1:7">
      <c r="A60" s="54">
        <v>42482</v>
      </c>
      <c r="B60" s="408" t="s">
        <v>1796</v>
      </c>
      <c r="C60" s="53">
        <v>1</v>
      </c>
      <c r="D60" s="110">
        <v>441.17</v>
      </c>
      <c r="E60" s="110">
        <v>441.17</v>
      </c>
      <c r="F60" s="53">
        <v>13.06</v>
      </c>
      <c r="G60" s="53"/>
    </row>
    <row r="61" spans="1:7">
      <c r="A61" s="54">
        <v>42492</v>
      </c>
      <c r="B61" s="408" t="s">
        <v>1796</v>
      </c>
      <c r="C61" s="53">
        <v>3</v>
      </c>
      <c r="D61" s="110">
        <v>456.76</v>
      </c>
      <c r="E61" s="110">
        <v>1370.28</v>
      </c>
      <c r="F61" s="53">
        <v>12.52</v>
      </c>
      <c r="G61" s="53"/>
    </row>
    <row r="62" spans="1:7" hidden="1">
      <c r="A62" s="54">
        <v>42079</v>
      </c>
      <c r="B62" s="408" t="s">
        <v>1797</v>
      </c>
      <c r="C62" s="53">
        <v>1</v>
      </c>
      <c r="D62" s="110">
        <v>847.9</v>
      </c>
      <c r="E62" s="110">
        <v>847.9</v>
      </c>
      <c r="F62" s="53">
        <v>13.38</v>
      </c>
      <c r="G62" s="53"/>
    </row>
    <row r="63" spans="1:7" hidden="1">
      <c r="A63" s="54">
        <v>42492</v>
      </c>
      <c r="B63" s="408" t="s">
        <v>1791</v>
      </c>
      <c r="C63" s="53">
        <v>1</v>
      </c>
      <c r="D63" s="110">
        <v>2928.8</v>
      </c>
      <c r="E63" s="110">
        <v>2928.8</v>
      </c>
      <c r="F63" s="53">
        <v>6.07</v>
      </c>
      <c r="G63" s="53"/>
    </row>
    <row r="64" spans="1:7" hidden="1">
      <c r="A64" s="54">
        <v>42514</v>
      </c>
      <c r="B64" s="408" t="s">
        <v>1791</v>
      </c>
      <c r="C64" s="53">
        <v>0.2</v>
      </c>
      <c r="D64" s="110">
        <v>2851.31</v>
      </c>
      <c r="E64" s="110">
        <v>570.26200000000006</v>
      </c>
      <c r="F64" s="53">
        <v>6.13</v>
      </c>
      <c r="G64" s="53"/>
    </row>
    <row r="65" spans="1:7">
      <c r="A65" s="54">
        <v>42514</v>
      </c>
      <c r="B65" s="408" t="s">
        <v>1796</v>
      </c>
      <c r="C65" s="53">
        <v>0.3</v>
      </c>
      <c r="D65" s="110">
        <v>452.2</v>
      </c>
      <c r="E65" s="110">
        <v>135.66</v>
      </c>
      <c r="F65" s="53">
        <v>12.82</v>
      </c>
      <c r="G65" s="53"/>
    </row>
    <row r="66" spans="1:7" hidden="1">
      <c r="A66" s="54">
        <v>42555</v>
      </c>
      <c r="B66" s="408" t="s">
        <v>1798</v>
      </c>
      <c r="C66" s="53">
        <v>0.5</v>
      </c>
      <c r="D66" s="110">
        <v>7903.74</v>
      </c>
      <c r="E66" s="110">
        <v>3951.87</v>
      </c>
      <c r="F66" s="53">
        <v>0.03</v>
      </c>
      <c r="G66" s="53">
        <v>19.760000000000002</v>
      </c>
    </row>
    <row r="67" spans="1:7" hidden="1">
      <c r="A67" s="54">
        <v>42555</v>
      </c>
      <c r="B67" s="408" t="s">
        <v>1790</v>
      </c>
      <c r="C67" s="53">
        <v>2</v>
      </c>
      <c r="D67" s="110">
        <v>962.57</v>
      </c>
      <c r="E67" s="110">
        <v>1925.14</v>
      </c>
      <c r="F67" s="53">
        <v>12.22</v>
      </c>
      <c r="G67" s="53">
        <v>9.6300000000000008</v>
      </c>
    </row>
    <row r="68" spans="1:7">
      <c r="A68" s="54">
        <v>42555</v>
      </c>
      <c r="B68" s="408" t="s">
        <v>1796</v>
      </c>
      <c r="C68" s="53">
        <v>4</v>
      </c>
      <c r="D68" s="110">
        <v>474.38</v>
      </c>
      <c r="E68" s="110">
        <v>1897.52</v>
      </c>
      <c r="F68" s="53">
        <v>6.05</v>
      </c>
      <c r="G68" s="53">
        <v>9.49</v>
      </c>
    </row>
    <row r="69" spans="1:7" hidden="1">
      <c r="A69" s="54">
        <v>42566</v>
      </c>
      <c r="B69" s="408" t="s">
        <v>1798</v>
      </c>
      <c r="C69" s="53">
        <v>0.1</v>
      </c>
      <c r="D69" s="110">
        <v>7941.26</v>
      </c>
      <c r="E69" s="110">
        <v>794.12600000000009</v>
      </c>
      <c r="F69" s="53">
        <v>0.03</v>
      </c>
      <c r="G69" s="53" t="s">
        <v>2320</v>
      </c>
    </row>
    <row r="70" spans="1:7">
      <c r="A70" s="54">
        <v>42570</v>
      </c>
      <c r="B70" s="408" t="s">
        <v>1796</v>
      </c>
      <c r="C70" s="53">
        <v>0.42</v>
      </c>
      <c r="D70" s="110">
        <v>482.27</v>
      </c>
      <c r="E70" s="110">
        <v>202.55339999999998</v>
      </c>
      <c r="F70" s="53">
        <v>12.02</v>
      </c>
      <c r="G70" s="53" t="s">
        <v>2320</v>
      </c>
    </row>
    <row r="71" spans="1:7">
      <c r="A71" s="54">
        <v>42585</v>
      </c>
      <c r="B71" s="408" t="s">
        <v>1796</v>
      </c>
      <c r="C71" s="53">
        <v>1.1599999999999999</v>
      </c>
      <c r="D71" s="110">
        <v>482.19</v>
      </c>
      <c r="E71" s="110">
        <v>559.34039999999993</v>
      </c>
      <c r="F71" s="53">
        <v>12.11</v>
      </c>
      <c r="G71" s="53" t="s">
        <v>2320</v>
      </c>
    </row>
    <row r="72" spans="1:7" hidden="1">
      <c r="A72" s="54">
        <v>42585</v>
      </c>
      <c r="B72" s="408" t="s">
        <v>1798</v>
      </c>
      <c r="C72" s="53">
        <v>0.18</v>
      </c>
      <c r="D72" s="110">
        <v>7995.79</v>
      </c>
      <c r="E72" s="110">
        <v>1439.2421999999999</v>
      </c>
      <c r="F72" s="53">
        <v>0.03</v>
      </c>
      <c r="G72" s="53"/>
    </row>
    <row r="73" spans="1:7" hidden="1">
      <c r="A73" s="54">
        <v>42636</v>
      </c>
      <c r="B73" s="408" t="s">
        <v>1790</v>
      </c>
      <c r="C73" s="53">
        <v>0.18</v>
      </c>
      <c r="D73" s="110">
        <v>1027.44</v>
      </c>
      <c r="E73" s="110">
        <v>184.93</v>
      </c>
      <c r="F73" s="53">
        <v>5.82</v>
      </c>
      <c r="G73" s="53" t="s">
        <v>2320</v>
      </c>
    </row>
    <row r="74" spans="1:7">
      <c r="A74" s="54">
        <v>42636</v>
      </c>
      <c r="B74" s="408" t="s">
        <v>1796</v>
      </c>
      <c r="C74" s="53">
        <v>1</v>
      </c>
      <c r="D74" s="110">
        <v>496.45</v>
      </c>
      <c r="E74" s="110">
        <v>496.45</v>
      </c>
      <c r="F74" s="53">
        <v>11.88</v>
      </c>
      <c r="G74" s="53" t="s">
        <v>2320</v>
      </c>
    </row>
    <row r="75" spans="1:7" hidden="1">
      <c r="A75" s="54">
        <v>42636</v>
      </c>
      <c r="B75" s="408" t="s">
        <v>1798</v>
      </c>
      <c r="C75" s="53">
        <v>0.1</v>
      </c>
      <c r="D75" s="110">
        <v>8148.75</v>
      </c>
      <c r="E75" s="110">
        <v>814.87</v>
      </c>
      <c r="F75" s="53">
        <v>0.03</v>
      </c>
      <c r="G75" s="53" t="s">
        <v>2320</v>
      </c>
    </row>
    <row r="76" spans="1:7" hidden="1">
      <c r="A76" s="620">
        <v>42663</v>
      </c>
      <c r="B76" s="621" t="s">
        <v>1798</v>
      </c>
      <c r="C76" s="622">
        <v>-0.7</v>
      </c>
      <c r="D76" s="623">
        <v>8208.49</v>
      </c>
      <c r="E76" s="623">
        <f>D76*C76</f>
        <v>-5745.9429999999993</v>
      </c>
      <c r="F76" s="622"/>
      <c r="G76" s="622" t="s">
        <v>73</v>
      </c>
    </row>
    <row r="77" spans="1:7" hidden="1">
      <c r="A77" s="620">
        <v>42663</v>
      </c>
      <c r="B77" s="621" t="s">
        <v>1798</v>
      </c>
      <c r="C77" s="622">
        <v>-0.25</v>
      </c>
      <c r="D77" s="623">
        <v>8217.02</v>
      </c>
      <c r="E77" s="623">
        <f>D77*C77</f>
        <v>-2054.2550000000001</v>
      </c>
      <c r="F77" s="622"/>
      <c r="G77" s="622" t="s">
        <v>73</v>
      </c>
    </row>
    <row r="78" spans="1:7" hidden="1">
      <c r="A78" s="54">
        <v>42697</v>
      </c>
      <c r="B78" s="408" t="s">
        <v>1790</v>
      </c>
      <c r="C78" s="53">
        <v>1</v>
      </c>
      <c r="D78" s="110">
        <v>1001.67</v>
      </c>
      <c r="E78" s="110">
        <f>C78*D78</f>
        <v>1001.67</v>
      </c>
      <c r="F78" s="53">
        <v>6.04</v>
      </c>
      <c r="G78" s="53" t="s">
        <v>2320</v>
      </c>
    </row>
    <row r="79" spans="1:7">
      <c r="A79" s="54">
        <v>42697</v>
      </c>
      <c r="B79" s="408" t="s">
        <v>1796</v>
      </c>
      <c r="C79" s="53">
        <v>1.73</v>
      </c>
      <c r="D79" s="110">
        <v>498.83</v>
      </c>
      <c r="E79" s="110">
        <f>C79*D79</f>
        <v>862.97589999999991</v>
      </c>
      <c r="F79" s="53">
        <v>12.12</v>
      </c>
      <c r="G79" s="53" t="s">
        <v>2320</v>
      </c>
    </row>
    <row r="80" spans="1:7" hidden="1">
      <c r="A80" s="54">
        <v>42697</v>
      </c>
      <c r="B80" s="408" t="s">
        <v>1798</v>
      </c>
      <c r="C80" s="53">
        <v>0.1</v>
      </c>
      <c r="D80" s="110">
        <v>8316.94</v>
      </c>
      <c r="E80" s="110">
        <f t="shared" ref="E80:E101" si="0">C80*D80</f>
        <v>831.69400000000007</v>
      </c>
      <c r="F80" s="53">
        <v>0.04</v>
      </c>
      <c r="G80" s="53" t="s">
        <v>2320</v>
      </c>
    </row>
    <row r="81" spans="1:7" hidden="1">
      <c r="A81" s="54">
        <v>42731</v>
      </c>
      <c r="B81" s="408" t="s">
        <v>1790</v>
      </c>
      <c r="C81" s="53">
        <v>0.59</v>
      </c>
      <c r="D81" s="110">
        <v>1044.72</v>
      </c>
      <c r="E81" s="110">
        <f t="shared" si="0"/>
        <v>616.38479999999993</v>
      </c>
      <c r="F81" s="53">
        <v>5.84</v>
      </c>
      <c r="G81" s="53" t="s">
        <v>2367</v>
      </c>
    </row>
    <row r="82" spans="1:7">
      <c r="A82" s="54">
        <v>42731</v>
      </c>
      <c r="B82" s="408" t="s">
        <v>1796</v>
      </c>
      <c r="C82" s="53">
        <v>2</v>
      </c>
      <c r="D82" s="110">
        <v>517.97</v>
      </c>
      <c r="E82" s="110">
        <f t="shared" si="0"/>
        <v>1035.94</v>
      </c>
      <c r="F82" s="53">
        <v>11.62</v>
      </c>
      <c r="G82" s="53" t="s">
        <v>2368</v>
      </c>
    </row>
    <row r="83" spans="1:7" hidden="1">
      <c r="A83" s="54">
        <v>42731</v>
      </c>
      <c r="B83" s="408" t="s">
        <v>1790</v>
      </c>
      <c r="C83" s="53">
        <v>1</v>
      </c>
      <c r="D83" s="110">
        <v>1044.72</v>
      </c>
      <c r="E83" s="110">
        <f t="shared" si="0"/>
        <v>1044.72</v>
      </c>
      <c r="F83" s="53">
        <v>5.84</v>
      </c>
      <c r="G83" s="53" t="s">
        <v>2369</v>
      </c>
    </row>
    <row r="84" spans="1:7" hidden="1">
      <c r="A84" s="54">
        <v>42731</v>
      </c>
      <c r="B84" s="408" t="s">
        <v>1798</v>
      </c>
      <c r="C84" s="53">
        <v>0.25</v>
      </c>
      <c r="D84" s="110">
        <v>8416.1200000000008</v>
      </c>
      <c r="E84" s="110">
        <f t="shared" si="0"/>
        <v>2104.0300000000002</v>
      </c>
      <c r="F84" s="53">
        <v>0.05</v>
      </c>
      <c r="G84" s="53" t="s">
        <v>2370</v>
      </c>
    </row>
    <row r="85" spans="1:7" hidden="1">
      <c r="A85" s="54">
        <v>42724</v>
      </c>
      <c r="B85" s="408" t="s">
        <v>1794</v>
      </c>
      <c r="C85" s="53">
        <v>0.82</v>
      </c>
      <c r="D85" s="110">
        <v>806.66</v>
      </c>
      <c r="E85" s="110">
        <f t="shared" si="0"/>
        <v>661.46119999999996</v>
      </c>
      <c r="F85" s="53">
        <v>11.27</v>
      </c>
      <c r="G85" s="53" t="s">
        <v>2371</v>
      </c>
    </row>
    <row r="86" spans="1:7">
      <c r="A86" s="54">
        <v>42724</v>
      </c>
      <c r="B86" s="408" t="s">
        <v>1796</v>
      </c>
      <c r="C86" s="53">
        <v>2</v>
      </c>
      <c r="D86" s="110">
        <v>506.13</v>
      </c>
      <c r="E86" s="110">
        <f t="shared" si="0"/>
        <v>1012.26</v>
      </c>
      <c r="F86" s="53">
        <v>12.01</v>
      </c>
      <c r="G86" s="53" t="s">
        <v>2372</v>
      </c>
    </row>
    <row r="87" spans="1:7" hidden="1">
      <c r="A87" s="54">
        <v>42724</v>
      </c>
      <c r="B87" s="408" t="s">
        <v>1790</v>
      </c>
      <c r="C87" s="53">
        <v>1</v>
      </c>
      <c r="D87" s="110">
        <v>1023.48</v>
      </c>
      <c r="E87" s="110">
        <f t="shared" si="0"/>
        <v>1023.48</v>
      </c>
      <c r="F87" s="53">
        <v>5.95</v>
      </c>
      <c r="G87" s="53" t="s">
        <v>2373</v>
      </c>
    </row>
    <row r="88" spans="1:7" hidden="1">
      <c r="A88" s="54">
        <v>42724</v>
      </c>
      <c r="B88" s="408" t="s">
        <v>1798</v>
      </c>
      <c r="C88" s="53">
        <v>0.25</v>
      </c>
      <c r="D88" s="110">
        <v>8398.19</v>
      </c>
      <c r="E88" s="110">
        <f t="shared" si="0"/>
        <v>2099.5475000000001</v>
      </c>
      <c r="F88" s="53">
        <v>0.04</v>
      </c>
      <c r="G88" s="53" t="s">
        <v>2374</v>
      </c>
    </row>
    <row r="89" spans="1:7">
      <c r="A89" s="54">
        <v>42739</v>
      </c>
      <c r="B89" s="408" t="s">
        <v>1796</v>
      </c>
      <c r="C89" s="53">
        <v>2</v>
      </c>
      <c r="D89" s="110">
        <v>522.94000000000005</v>
      </c>
      <c r="E89" s="110">
        <f t="shared" si="0"/>
        <v>1045.8800000000001</v>
      </c>
      <c r="F89" s="53">
        <v>11.49</v>
      </c>
      <c r="G89" s="53" t="s">
        <v>2375</v>
      </c>
    </row>
    <row r="90" spans="1:7" hidden="1">
      <c r="A90" s="54">
        <v>42739</v>
      </c>
      <c r="B90" s="408" t="s">
        <v>1798</v>
      </c>
      <c r="C90" s="53">
        <v>0.12</v>
      </c>
      <c r="D90" s="110">
        <v>8441.9</v>
      </c>
      <c r="E90" s="110">
        <f t="shared" si="0"/>
        <v>1013.0279999999999</v>
      </c>
      <c r="F90" s="53">
        <v>0.05</v>
      </c>
      <c r="G90" s="53" t="s">
        <v>2376</v>
      </c>
    </row>
    <row r="91" spans="1:7" hidden="1">
      <c r="A91" s="54">
        <v>42739</v>
      </c>
      <c r="B91" s="408" t="s">
        <v>1790</v>
      </c>
      <c r="C91" s="53">
        <v>1</v>
      </c>
      <c r="D91" s="110">
        <v>1078.19</v>
      </c>
      <c r="E91" s="110">
        <f t="shared" si="0"/>
        <v>1078.19</v>
      </c>
      <c r="F91" s="53">
        <v>5.67</v>
      </c>
      <c r="G91" s="53" t="s">
        <v>2377</v>
      </c>
    </row>
    <row r="92" spans="1:7">
      <c r="A92" s="54">
        <v>42745</v>
      </c>
      <c r="B92" s="408" t="s">
        <v>1796</v>
      </c>
      <c r="C92" s="53">
        <v>1.05</v>
      </c>
      <c r="D92" s="110">
        <v>528.34</v>
      </c>
      <c r="E92" s="110">
        <f t="shared" si="0"/>
        <v>554.75700000000006</v>
      </c>
      <c r="F92" s="53">
        <v>11.33</v>
      </c>
      <c r="G92" s="53" t="s">
        <v>2378</v>
      </c>
    </row>
    <row r="93" spans="1:7" hidden="1">
      <c r="A93" s="54">
        <v>42753</v>
      </c>
      <c r="B93" s="408" t="s">
        <v>1798</v>
      </c>
      <c r="C93" s="53">
        <v>0.2</v>
      </c>
      <c r="D93" s="110">
        <v>8483.92</v>
      </c>
      <c r="E93" s="110">
        <f t="shared" si="0"/>
        <v>1696.7840000000001</v>
      </c>
      <c r="F93" s="53">
        <v>0.05</v>
      </c>
      <c r="G93" s="53" t="s">
        <v>2379</v>
      </c>
    </row>
    <row r="94" spans="1:7" hidden="1">
      <c r="A94" s="54">
        <v>42753</v>
      </c>
      <c r="B94" s="408" t="s">
        <v>1790</v>
      </c>
      <c r="C94" s="53">
        <v>1</v>
      </c>
      <c r="D94" s="110">
        <v>1124.24</v>
      </c>
      <c r="E94" s="110">
        <f t="shared" si="0"/>
        <v>1124.24</v>
      </c>
      <c r="F94" s="53">
        <v>5.54</v>
      </c>
      <c r="G94" s="53" t="s">
        <v>2380</v>
      </c>
    </row>
    <row r="95" spans="1:7" hidden="1">
      <c r="A95" s="54">
        <v>42753</v>
      </c>
      <c r="B95" s="407" t="s">
        <v>1981</v>
      </c>
      <c r="C95" s="53">
        <v>0.12</v>
      </c>
      <c r="D95" s="110">
        <v>952.71</v>
      </c>
      <c r="E95" s="110">
        <f t="shared" si="0"/>
        <v>114.3252</v>
      </c>
      <c r="F95" s="53">
        <v>10.96</v>
      </c>
      <c r="G95" s="53" t="s">
        <v>2381</v>
      </c>
    </row>
    <row r="96" spans="1:7" hidden="1">
      <c r="A96" s="54">
        <v>42768</v>
      </c>
      <c r="B96" s="408" t="s">
        <v>1798</v>
      </c>
      <c r="C96" s="53">
        <v>0.15</v>
      </c>
      <c r="D96" s="53">
        <v>8529.16</v>
      </c>
      <c r="E96" s="110">
        <f t="shared" si="0"/>
        <v>1279.374</v>
      </c>
      <c r="F96" s="53">
        <v>0.05</v>
      </c>
      <c r="G96" s="53" t="s">
        <v>2467</v>
      </c>
    </row>
    <row r="97" spans="1:7" hidden="1">
      <c r="A97" s="54">
        <v>42768</v>
      </c>
      <c r="B97" s="408" t="s">
        <v>1790</v>
      </c>
      <c r="C97" s="53">
        <v>1</v>
      </c>
      <c r="D97" s="53">
        <v>1129.42</v>
      </c>
      <c r="E97" s="110">
        <f t="shared" si="0"/>
        <v>1129.42</v>
      </c>
      <c r="F97" s="53">
        <v>5.45</v>
      </c>
      <c r="G97" s="53" t="s">
        <v>2468</v>
      </c>
    </row>
    <row r="98" spans="1:7">
      <c r="A98" s="54">
        <v>42768</v>
      </c>
      <c r="B98" s="408" t="s">
        <v>1796</v>
      </c>
      <c r="C98" s="53">
        <v>1.0900000000000001</v>
      </c>
      <c r="D98" s="53">
        <v>547.02</v>
      </c>
      <c r="E98" s="110">
        <f t="shared" si="0"/>
        <v>596.2518</v>
      </c>
      <c r="F98" s="53">
        <v>10.81</v>
      </c>
      <c r="G98" s="53" t="s">
        <v>2469</v>
      </c>
    </row>
    <row r="99" spans="1:7" hidden="1">
      <c r="A99" s="54">
        <v>42772</v>
      </c>
      <c r="B99" s="408" t="s">
        <v>1790</v>
      </c>
      <c r="C99" s="53">
        <v>1</v>
      </c>
      <c r="D99" s="53">
        <v>1134.51</v>
      </c>
      <c r="E99" s="110">
        <f t="shared" si="0"/>
        <v>1134.51</v>
      </c>
      <c r="F99" s="53">
        <v>5.43</v>
      </c>
      <c r="G99" s="53" t="s">
        <v>2470</v>
      </c>
    </row>
    <row r="100" spans="1:7" hidden="1">
      <c r="A100" s="54">
        <v>42772</v>
      </c>
      <c r="B100" s="408" t="s">
        <v>1798</v>
      </c>
      <c r="C100" s="53">
        <v>0.05</v>
      </c>
      <c r="D100" s="53">
        <v>8537.41</v>
      </c>
      <c r="E100" s="110">
        <f t="shared" si="0"/>
        <v>426.87049999999999</v>
      </c>
      <c r="F100" s="53">
        <v>0.05</v>
      </c>
      <c r="G100" s="53" t="s">
        <v>2471</v>
      </c>
    </row>
    <row r="101" spans="1:7">
      <c r="A101" s="54">
        <v>42772</v>
      </c>
      <c r="B101" s="408" t="s">
        <v>1796</v>
      </c>
      <c r="C101" s="53">
        <v>0.61</v>
      </c>
      <c r="D101" s="53">
        <v>552.72</v>
      </c>
      <c r="E101" s="110">
        <f t="shared" si="0"/>
        <v>337.1592</v>
      </c>
      <c r="F101" s="53">
        <v>10.63</v>
      </c>
      <c r="G101" s="53" t="s">
        <v>2472</v>
      </c>
    </row>
    <row r="102" spans="1:7" hidden="1">
      <c r="A102" s="620">
        <v>42774</v>
      </c>
      <c r="B102" s="621" t="s">
        <v>1798</v>
      </c>
      <c r="C102" s="622">
        <v>-0.18</v>
      </c>
      <c r="D102" s="623">
        <v>8531.9500000000007</v>
      </c>
      <c r="E102" s="623">
        <f t="shared" ref="E102:E112" si="1">D102*C102</f>
        <v>-1535.751</v>
      </c>
      <c r="F102" s="622"/>
      <c r="G102" s="622" t="s">
        <v>2473</v>
      </c>
    </row>
    <row r="103" spans="1:7" hidden="1">
      <c r="A103" s="54">
        <v>42803</v>
      </c>
      <c r="B103" s="408" t="s">
        <v>2384</v>
      </c>
      <c r="C103" s="53">
        <v>2</v>
      </c>
      <c r="D103" s="53">
        <v>727.42</v>
      </c>
      <c r="E103" s="110">
        <f t="shared" si="1"/>
        <v>1454.84</v>
      </c>
      <c r="F103" s="53">
        <v>5.15</v>
      </c>
      <c r="G103" s="53" t="s">
        <v>2474</v>
      </c>
    </row>
    <row r="104" spans="1:7">
      <c r="A104" s="54">
        <v>42803</v>
      </c>
      <c r="B104" s="408" t="s">
        <v>1796</v>
      </c>
      <c r="C104" s="53">
        <v>2</v>
      </c>
      <c r="D104" s="53">
        <v>563.54999999999995</v>
      </c>
      <c r="E104" s="110">
        <f t="shared" si="1"/>
        <v>1127.0999999999999</v>
      </c>
      <c r="F104" s="53">
        <v>10.42</v>
      </c>
      <c r="G104" s="53" t="s">
        <v>2475</v>
      </c>
    </row>
    <row r="105" spans="1:7" hidden="1">
      <c r="A105" s="54">
        <v>42803</v>
      </c>
      <c r="B105" s="408" t="s">
        <v>2383</v>
      </c>
      <c r="C105" s="53">
        <v>0.17</v>
      </c>
      <c r="D105" s="53">
        <v>8608.74</v>
      </c>
      <c r="E105" s="110">
        <f t="shared" si="1"/>
        <v>1463.4858000000002</v>
      </c>
      <c r="F105" s="53">
        <v>0.06</v>
      </c>
      <c r="G105" s="53" t="s">
        <v>2476</v>
      </c>
    </row>
    <row r="106" spans="1:7">
      <c r="A106" s="54">
        <v>42835</v>
      </c>
      <c r="B106" s="408" t="s">
        <v>1796</v>
      </c>
      <c r="C106" s="53">
        <v>2</v>
      </c>
      <c r="D106" s="53">
        <v>579.42999999999995</v>
      </c>
      <c r="E106" s="110">
        <f t="shared" si="1"/>
        <v>1158.8599999999999</v>
      </c>
      <c r="F106" s="53">
        <v>10.050000000000001</v>
      </c>
      <c r="G106" s="53" t="s">
        <v>2478</v>
      </c>
    </row>
    <row r="107" spans="1:7" hidden="1">
      <c r="A107" s="54">
        <v>42835</v>
      </c>
      <c r="B107" s="408" t="s">
        <v>1790</v>
      </c>
      <c r="C107" s="53">
        <v>1</v>
      </c>
      <c r="D107" s="53">
        <v>1193.3800000000001</v>
      </c>
      <c r="E107" s="110">
        <f t="shared" si="1"/>
        <v>1193.3800000000001</v>
      </c>
      <c r="F107" s="53">
        <v>5.22</v>
      </c>
      <c r="G107" s="53" t="s">
        <v>2479</v>
      </c>
    </row>
    <row r="108" spans="1:7" hidden="1">
      <c r="A108" s="54">
        <v>42835</v>
      </c>
      <c r="B108" s="408" t="s">
        <v>2383</v>
      </c>
      <c r="C108" s="53">
        <v>0.18</v>
      </c>
      <c r="D108" s="53">
        <v>8695.81</v>
      </c>
      <c r="E108" s="110">
        <f t="shared" si="1"/>
        <v>1565.2457999999999</v>
      </c>
      <c r="F108" s="53">
        <v>0.06</v>
      </c>
      <c r="G108" s="53" t="s">
        <v>2480</v>
      </c>
    </row>
    <row r="109" spans="1:7">
      <c r="A109" s="54">
        <v>42835</v>
      </c>
      <c r="B109" s="408" t="s">
        <v>1796</v>
      </c>
      <c r="C109" s="53">
        <v>0.14000000000000001</v>
      </c>
      <c r="D109" s="53">
        <v>579.42999999999995</v>
      </c>
      <c r="E109" s="110">
        <f t="shared" si="1"/>
        <v>81.120199999999997</v>
      </c>
      <c r="F109" s="53">
        <v>10.050000000000001</v>
      </c>
      <c r="G109" s="53" t="s">
        <v>2481</v>
      </c>
    </row>
    <row r="110" spans="1:7" hidden="1">
      <c r="A110" s="54">
        <v>42867</v>
      </c>
      <c r="B110" s="408" t="s">
        <v>1983</v>
      </c>
      <c r="C110" s="53">
        <v>1</v>
      </c>
      <c r="D110" s="53">
        <v>2084.65</v>
      </c>
      <c r="E110" s="110">
        <f t="shared" si="1"/>
        <v>2084.65</v>
      </c>
      <c r="F110" s="53">
        <v>5.12</v>
      </c>
      <c r="G110" s="53" t="s">
        <v>2482</v>
      </c>
    </row>
    <row r="111" spans="1:7" hidden="1">
      <c r="A111" s="54">
        <v>42867</v>
      </c>
      <c r="B111" s="408" t="s">
        <v>1790</v>
      </c>
      <c r="C111" s="53">
        <v>1</v>
      </c>
      <c r="D111" s="53">
        <v>1208.73</v>
      </c>
      <c r="E111" s="110">
        <f t="shared" si="1"/>
        <v>1208.73</v>
      </c>
      <c r="F111" s="53">
        <v>5.18</v>
      </c>
      <c r="G111" s="53" t="s">
        <v>2483</v>
      </c>
    </row>
    <row r="112" spans="1:7" hidden="1">
      <c r="A112" s="54">
        <v>42867</v>
      </c>
      <c r="B112" s="408" t="s">
        <v>2383</v>
      </c>
      <c r="C112" s="53">
        <v>0.08</v>
      </c>
      <c r="D112" s="53">
        <v>8773.81</v>
      </c>
      <c r="E112" s="110">
        <f t="shared" si="1"/>
        <v>701.90480000000002</v>
      </c>
      <c r="F112" s="53">
        <v>0.06</v>
      </c>
      <c r="G112" s="53" t="s">
        <v>2484</v>
      </c>
    </row>
    <row r="113" spans="1:7" hidden="1">
      <c r="A113" s="54"/>
      <c r="B113" s="408"/>
      <c r="C113" s="53"/>
      <c r="D113" s="53"/>
      <c r="E113" s="110"/>
      <c r="F113" s="53"/>
      <c r="G113" s="53"/>
    </row>
    <row r="114" spans="1:7" hidden="1">
      <c r="A114" s="54"/>
      <c r="B114" s="408"/>
      <c r="C114" s="53"/>
      <c r="D114" s="53"/>
      <c r="E114" s="110"/>
      <c r="F114" s="53"/>
      <c r="G114" s="53"/>
    </row>
    <row r="115" spans="1:7" hidden="1">
      <c r="A115" s="54"/>
      <c r="B115" s="408"/>
      <c r="C115" s="53"/>
      <c r="D115" s="53"/>
      <c r="E115" s="110"/>
      <c r="F115" s="53"/>
      <c r="G115" s="53"/>
    </row>
    <row r="116" spans="1:7" hidden="1">
      <c r="A116" s="54"/>
      <c r="B116" s="408"/>
      <c r="C116" s="53"/>
      <c r="D116" s="53"/>
      <c r="E116" s="110"/>
      <c r="F116" s="53"/>
      <c r="G116" s="53"/>
    </row>
    <row r="117" spans="1:7" hidden="1">
      <c r="A117" s="54"/>
      <c r="B117" s="408"/>
      <c r="C117" s="53"/>
      <c r="D117" s="53"/>
      <c r="E117" s="110"/>
      <c r="F117" s="53"/>
      <c r="G117" s="53"/>
    </row>
    <row r="118" spans="1:7" hidden="1">
      <c r="A118" s="54"/>
      <c r="B118" s="408"/>
      <c r="C118" s="53"/>
      <c r="D118" s="53"/>
      <c r="E118" s="110"/>
      <c r="F118" s="53"/>
      <c r="G118" s="53"/>
    </row>
    <row r="119" spans="1:7" hidden="1">
      <c r="A119" s="54"/>
      <c r="B119" s="408"/>
      <c r="C119" s="53"/>
      <c r="D119" s="53"/>
      <c r="E119" s="110"/>
      <c r="F119" s="53"/>
      <c r="G119" s="53"/>
    </row>
    <row r="120" spans="1:7" hidden="1">
      <c r="A120" s="54"/>
      <c r="B120" s="408"/>
      <c r="C120" s="53"/>
      <c r="D120" s="53"/>
      <c r="E120" s="110"/>
      <c r="F120" s="53"/>
      <c r="G120" s="53"/>
    </row>
    <row r="121" spans="1:7" hidden="1">
      <c r="A121" s="54"/>
      <c r="B121" s="408"/>
      <c r="C121" s="53"/>
      <c r="D121" s="53"/>
      <c r="E121" s="110"/>
      <c r="F121" s="53"/>
      <c r="G121" s="53"/>
    </row>
    <row r="122" spans="1:7" hidden="1">
      <c r="A122" s="54"/>
      <c r="B122" s="408"/>
      <c r="C122" s="53"/>
      <c r="D122" s="53"/>
      <c r="E122" s="110"/>
      <c r="F122" s="53"/>
      <c r="G122" s="53"/>
    </row>
    <row r="123" spans="1:7" hidden="1">
      <c r="A123" s="54"/>
      <c r="B123" s="408"/>
      <c r="C123" s="53"/>
      <c r="D123" s="53"/>
      <c r="E123" s="110"/>
      <c r="F123" s="53"/>
      <c r="G123" s="53"/>
    </row>
    <row r="124" spans="1:7" hidden="1">
      <c r="A124" s="54"/>
      <c r="B124" s="408"/>
      <c r="C124" s="53"/>
      <c r="D124" s="53"/>
      <c r="E124" s="110"/>
      <c r="F124" s="53"/>
      <c r="G124" s="53"/>
    </row>
    <row r="125" spans="1:7" hidden="1">
      <c r="A125" s="54"/>
      <c r="B125" s="408"/>
      <c r="C125" s="53"/>
      <c r="D125" s="53"/>
      <c r="E125" s="110"/>
      <c r="F125" s="53"/>
      <c r="G125" s="53"/>
    </row>
    <row r="126" spans="1:7" hidden="1">
      <c r="A126" s="54"/>
      <c r="B126" s="408"/>
      <c r="C126" s="53"/>
      <c r="D126" s="53"/>
      <c r="E126" s="110"/>
      <c r="F126" s="53"/>
      <c r="G126" s="53"/>
    </row>
    <row r="127" spans="1:7" hidden="1">
      <c r="A127" s="54"/>
      <c r="B127" s="408"/>
      <c r="C127" s="53"/>
      <c r="D127" s="53"/>
      <c r="E127" s="110"/>
      <c r="F127" s="53"/>
      <c r="G127" s="53"/>
    </row>
    <row r="128" spans="1:7" hidden="1">
      <c r="A128" s="54"/>
      <c r="B128" s="408"/>
      <c r="C128" s="53"/>
      <c r="D128" s="53"/>
      <c r="E128" s="110"/>
      <c r="F128" s="53"/>
      <c r="G128" s="53"/>
    </row>
    <row r="129" spans="1:12" hidden="1">
      <c r="A129" s="54"/>
      <c r="B129" s="408"/>
      <c r="C129" s="53"/>
      <c r="D129" s="53"/>
      <c r="E129" s="110"/>
      <c r="F129" s="53"/>
      <c r="G129" s="53"/>
    </row>
    <row r="130" spans="1:12" hidden="1">
      <c r="A130" s="54"/>
      <c r="B130" s="408"/>
      <c r="C130" s="53"/>
      <c r="D130" s="53"/>
      <c r="E130" s="110"/>
      <c r="F130" s="53"/>
      <c r="G130" s="53"/>
    </row>
    <row r="131" spans="1:12" hidden="1">
      <c r="A131" s="54"/>
      <c r="B131" s="408"/>
      <c r="C131" s="53"/>
      <c r="D131" s="53"/>
      <c r="E131" s="110"/>
      <c r="F131" s="53"/>
      <c r="G131" s="53"/>
    </row>
    <row r="132" spans="1:12" hidden="1">
      <c r="A132" s="54"/>
      <c r="B132" s="408"/>
      <c r="C132" s="53"/>
      <c r="D132" s="53"/>
      <c r="E132" s="110"/>
      <c r="F132" s="53"/>
      <c r="G132" s="53"/>
    </row>
    <row r="133" spans="1:12" hidden="1">
      <c r="A133" s="54"/>
      <c r="B133" s="408"/>
      <c r="C133" s="53"/>
      <c r="D133" s="53"/>
      <c r="E133" s="110"/>
      <c r="F133" s="53"/>
      <c r="G133" s="53"/>
    </row>
    <row r="134" spans="1:12" hidden="1">
      <c r="A134" s="54"/>
      <c r="B134" s="408"/>
      <c r="C134" s="53"/>
      <c r="D134" s="53"/>
      <c r="E134" s="110"/>
      <c r="F134" s="53"/>
      <c r="G134" s="53"/>
    </row>
    <row r="135" spans="1:12" hidden="1">
      <c r="A135" s="54"/>
      <c r="B135" s="408"/>
      <c r="C135" s="53"/>
      <c r="D135" s="53"/>
      <c r="E135" s="110"/>
      <c r="F135" s="53"/>
      <c r="G135" s="53"/>
    </row>
    <row r="136" spans="1:12" hidden="1">
      <c r="A136" s="54"/>
      <c r="B136" s="408"/>
      <c r="C136" s="53"/>
      <c r="D136" s="53"/>
      <c r="E136" s="110"/>
      <c r="F136" s="53"/>
      <c r="G136" s="53"/>
    </row>
    <row r="137" spans="1:12" hidden="1">
      <c r="A137" s="54"/>
      <c r="B137" s="408"/>
      <c r="C137" s="53"/>
      <c r="D137" s="53"/>
      <c r="E137" s="110"/>
      <c r="F137" s="53"/>
      <c r="G137" s="53"/>
    </row>
    <row r="138" spans="1:12" hidden="1">
      <c r="A138" s="54"/>
      <c r="B138" s="408"/>
      <c r="C138" s="53"/>
      <c r="D138" s="53"/>
      <c r="E138" s="110"/>
      <c r="F138" s="53"/>
      <c r="G138" s="53"/>
    </row>
    <row r="139" spans="1:12" hidden="1">
      <c r="A139" s="54"/>
      <c r="B139" s="408"/>
      <c r="C139" s="53"/>
      <c r="D139" s="53"/>
      <c r="E139" s="110"/>
      <c r="F139" s="53"/>
      <c r="G139" s="53"/>
    </row>
    <row r="140" spans="1:12" hidden="1">
      <c r="A140" s="54"/>
      <c r="B140" s="408"/>
      <c r="C140" s="53"/>
      <c r="D140" s="53"/>
      <c r="E140" s="110"/>
      <c r="F140" s="53"/>
      <c r="G140" s="53"/>
    </row>
    <row r="141" spans="1:12" hidden="1">
      <c r="A141" s="54"/>
      <c r="B141" s="408"/>
      <c r="C141" s="53"/>
      <c r="D141" s="53"/>
      <c r="E141" s="110"/>
      <c r="F141" s="53"/>
      <c r="G141" s="53"/>
    </row>
    <row r="142" spans="1:12" hidden="1">
      <c r="A142" s="54"/>
      <c r="B142" s="408"/>
      <c r="C142" s="53"/>
      <c r="D142" s="53"/>
      <c r="E142" s="110"/>
      <c r="F142" s="53"/>
      <c r="G142" s="53"/>
    </row>
    <row r="143" spans="1:12" hidden="1">
      <c r="A143" s="54"/>
      <c r="B143" s="408"/>
      <c r="C143" s="53"/>
      <c r="D143" s="53"/>
      <c r="E143" s="110"/>
      <c r="F143" s="53"/>
      <c r="G143" s="53"/>
    </row>
    <row r="144" spans="1:12" hidden="1">
      <c r="A144" s="54"/>
      <c r="B144" s="408"/>
      <c r="C144" s="53"/>
      <c r="D144" s="53"/>
      <c r="E144" s="110"/>
      <c r="F144" s="53"/>
      <c r="G144" s="53"/>
      <c r="L144" s="278"/>
    </row>
    <row r="145" spans="1:7" hidden="1">
      <c r="A145" s="54"/>
      <c r="B145" s="408"/>
      <c r="C145" s="53"/>
      <c r="D145" s="53"/>
      <c r="E145" s="110"/>
      <c r="F145" s="53"/>
      <c r="G145" s="53"/>
    </row>
    <row r="146" spans="1:7" hidden="1">
      <c r="A146" s="54"/>
      <c r="B146" s="408"/>
      <c r="C146" s="53"/>
      <c r="D146" s="53"/>
      <c r="E146" s="110"/>
      <c r="F146" s="53"/>
      <c r="G146" s="53"/>
    </row>
    <row r="147" spans="1:7" hidden="1">
      <c r="A147" s="54"/>
      <c r="B147" s="408"/>
      <c r="C147" s="53"/>
      <c r="D147" s="53"/>
      <c r="E147" s="110"/>
      <c r="F147" s="53"/>
      <c r="G147" s="53"/>
    </row>
    <row r="148" spans="1:7" hidden="1">
      <c r="A148" s="54"/>
      <c r="B148" s="408"/>
      <c r="C148" s="53"/>
      <c r="D148" s="53"/>
      <c r="E148" s="110"/>
      <c r="F148" s="53"/>
      <c r="G148" s="53"/>
    </row>
    <row r="149" spans="1:7" hidden="1">
      <c r="A149" s="54"/>
      <c r="B149" s="408"/>
      <c r="C149" s="53"/>
      <c r="D149" s="53"/>
      <c r="E149" s="110"/>
      <c r="F149" s="53"/>
      <c r="G149" s="53"/>
    </row>
    <row r="150" spans="1:7" hidden="1">
      <c r="A150" s="54"/>
      <c r="B150" s="408"/>
      <c r="C150" s="53"/>
      <c r="D150" s="53"/>
      <c r="E150" s="110"/>
      <c r="F150" s="53"/>
      <c r="G150" s="53"/>
    </row>
    <row r="151" spans="1:7" hidden="1">
      <c r="A151" s="54"/>
      <c r="B151" s="408"/>
      <c r="C151" s="53"/>
      <c r="D151" s="53"/>
      <c r="E151" s="110"/>
      <c r="F151" s="53"/>
      <c r="G151" s="53"/>
    </row>
    <row r="152" spans="1:7" hidden="1">
      <c r="A152" s="54"/>
      <c r="B152" s="408"/>
      <c r="C152" s="53"/>
      <c r="D152" s="53"/>
      <c r="E152" s="110"/>
      <c r="F152" s="53"/>
      <c r="G152" s="53"/>
    </row>
    <row r="153" spans="1:7" hidden="1">
      <c r="A153" s="54"/>
      <c r="B153" s="408"/>
      <c r="C153" s="53"/>
      <c r="D153" s="53"/>
      <c r="E153" s="110"/>
      <c r="F153" s="53"/>
      <c r="G153" s="53"/>
    </row>
    <row r="154" spans="1:7" hidden="1">
      <c r="A154" s="54"/>
      <c r="B154" s="408"/>
      <c r="C154" s="53"/>
      <c r="D154" s="53"/>
      <c r="E154" s="110"/>
      <c r="F154" s="53"/>
      <c r="G154" s="53"/>
    </row>
    <row r="155" spans="1:7" hidden="1">
      <c r="A155" s="54"/>
      <c r="B155" s="408"/>
      <c r="C155" s="53"/>
      <c r="D155" s="53"/>
      <c r="E155" s="110"/>
      <c r="F155" s="53"/>
      <c r="G155" s="53"/>
    </row>
    <row r="156" spans="1:7" hidden="1">
      <c r="A156" s="54"/>
      <c r="B156" s="408"/>
      <c r="C156" s="53"/>
      <c r="D156" s="53"/>
      <c r="E156" s="110"/>
      <c r="F156" s="53"/>
      <c r="G156" s="53"/>
    </row>
    <row r="157" spans="1:7" hidden="1">
      <c r="A157" s="54"/>
      <c r="B157" s="408"/>
      <c r="C157" s="53"/>
      <c r="D157" s="53"/>
      <c r="E157" s="110"/>
      <c r="F157" s="53"/>
      <c r="G157" s="53"/>
    </row>
    <row r="158" spans="1:7" hidden="1">
      <c r="A158" s="54"/>
      <c r="B158" s="408"/>
      <c r="C158" s="53"/>
      <c r="D158" s="53"/>
      <c r="E158" s="110"/>
      <c r="F158" s="53"/>
      <c r="G158" s="53"/>
    </row>
    <row r="159" spans="1:7" hidden="1">
      <c r="A159" s="54"/>
      <c r="B159" s="408"/>
      <c r="C159" s="53"/>
      <c r="D159" s="53"/>
      <c r="E159" s="110"/>
      <c r="F159" s="53"/>
      <c r="G159" s="53"/>
    </row>
    <row r="160" spans="1:7" hidden="1">
      <c r="A160" s="54"/>
      <c r="B160" s="408"/>
      <c r="C160" s="53"/>
      <c r="D160" s="53"/>
      <c r="E160" s="110"/>
      <c r="F160" s="53"/>
      <c r="G160" s="53"/>
    </row>
    <row r="161" spans="1:7" hidden="1">
      <c r="A161" s="54"/>
      <c r="B161" s="408"/>
      <c r="C161" s="53"/>
      <c r="D161" s="53"/>
      <c r="E161" s="110"/>
      <c r="F161" s="53"/>
      <c r="G161" s="53"/>
    </row>
    <row r="162" spans="1:7" hidden="1">
      <c r="A162" s="54"/>
      <c r="B162" s="408"/>
      <c r="C162" s="53"/>
      <c r="D162" s="53"/>
      <c r="E162" s="110"/>
      <c r="F162" s="53"/>
      <c r="G162" s="53"/>
    </row>
    <row r="163" spans="1:7" hidden="1">
      <c r="A163" s="54"/>
      <c r="B163" s="408"/>
      <c r="C163" s="53"/>
      <c r="D163" s="53"/>
      <c r="E163" s="110"/>
      <c r="F163" s="53"/>
      <c r="G163" s="53"/>
    </row>
    <row r="164" spans="1:7" hidden="1">
      <c r="A164" s="54"/>
      <c r="B164" s="408"/>
      <c r="C164" s="53"/>
      <c r="D164" s="53"/>
      <c r="E164" s="110"/>
      <c r="F164" s="53"/>
      <c r="G164" s="53"/>
    </row>
    <row r="165" spans="1:7" hidden="1">
      <c r="A165" s="54"/>
      <c r="B165" s="408"/>
      <c r="C165" s="53"/>
      <c r="D165" s="53"/>
      <c r="E165" s="110"/>
      <c r="F165" s="53"/>
      <c r="G165" s="53"/>
    </row>
    <row r="166" spans="1:7" hidden="1">
      <c r="A166" s="54"/>
      <c r="B166" s="408"/>
      <c r="C166" s="53"/>
      <c r="D166" s="53"/>
      <c r="E166" s="110"/>
      <c r="F166" s="53"/>
      <c r="G166" s="53"/>
    </row>
    <row r="167" spans="1:7" hidden="1">
      <c r="A167" s="54"/>
      <c r="B167" s="408"/>
      <c r="C167" s="53"/>
      <c r="D167" s="53"/>
      <c r="E167" s="110"/>
      <c r="F167" s="53"/>
      <c r="G167" s="53"/>
    </row>
    <row r="168" spans="1:7" hidden="1">
      <c r="A168" s="54"/>
      <c r="B168" s="408"/>
      <c r="C168" s="53"/>
      <c r="D168" s="53"/>
      <c r="E168" s="110"/>
      <c r="F168" s="53"/>
      <c r="G168" s="53"/>
    </row>
    <row r="169" spans="1:7" hidden="1">
      <c r="A169" s="54"/>
      <c r="B169" s="408"/>
      <c r="C169" s="53"/>
      <c r="D169" s="53"/>
      <c r="E169" s="110"/>
      <c r="F169" s="53"/>
      <c r="G169" s="53"/>
    </row>
    <row r="170" spans="1:7" hidden="1">
      <c r="A170" s="54"/>
      <c r="B170" s="408"/>
      <c r="C170" s="53"/>
      <c r="D170" s="53"/>
      <c r="E170" s="110"/>
      <c r="F170" s="53"/>
      <c r="G170" s="53"/>
    </row>
    <row r="171" spans="1:7" hidden="1">
      <c r="A171" s="54"/>
      <c r="B171" s="408"/>
      <c r="C171" s="53"/>
      <c r="D171" s="53"/>
      <c r="E171" s="110"/>
      <c r="F171" s="53"/>
      <c r="G171" s="53"/>
    </row>
    <row r="172" spans="1:7" hidden="1">
      <c r="A172" s="54"/>
      <c r="B172" s="408"/>
      <c r="C172" s="53"/>
      <c r="D172" s="53"/>
      <c r="E172" s="110"/>
      <c r="F172" s="53"/>
      <c r="G172" s="53"/>
    </row>
    <row r="173" spans="1:7" hidden="1">
      <c r="A173" s="54"/>
      <c r="B173" s="408"/>
      <c r="C173" s="53"/>
      <c r="D173" s="53"/>
      <c r="E173" s="110"/>
      <c r="F173" s="53"/>
      <c r="G173" s="53"/>
    </row>
    <row r="174" spans="1:7" hidden="1">
      <c r="A174" s="54"/>
      <c r="B174" s="408"/>
      <c r="C174" s="53"/>
      <c r="D174" s="53"/>
      <c r="E174" s="110"/>
      <c r="F174" s="53"/>
      <c r="G174" s="53"/>
    </row>
    <row r="175" spans="1:7" hidden="1">
      <c r="A175" s="54"/>
      <c r="B175" s="408"/>
      <c r="C175" s="53"/>
      <c r="D175" s="53"/>
      <c r="E175" s="110"/>
      <c r="F175" s="53"/>
      <c r="G175" s="53"/>
    </row>
    <row r="176" spans="1:7" hidden="1">
      <c r="A176" s="54"/>
      <c r="B176" s="408"/>
      <c r="C176" s="53"/>
      <c r="D176" s="53"/>
      <c r="E176" s="110"/>
      <c r="F176" s="53"/>
      <c r="G176" s="53"/>
    </row>
    <row r="177" spans="1:7" hidden="1">
      <c r="A177" s="54"/>
      <c r="B177" s="408"/>
      <c r="C177" s="53"/>
      <c r="D177" s="53"/>
      <c r="E177" s="110"/>
      <c r="F177" s="53"/>
      <c r="G177" s="53"/>
    </row>
    <row r="178" spans="1:7" hidden="1">
      <c r="A178" s="54"/>
      <c r="B178" s="408"/>
      <c r="C178" s="53"/>
      <c r="D178" s="53"/>
      <c r="E178" s="110"/>
      <c r="F178" s="53"/>
      <c r="G178" s="53"/>
    </row>
    <row r="179" spans="1:7" hidden="1">
      <c r="A179" s="54"/>
      <c r="B179" s="408"/>
      <c r="C179" s="53"/>
      <c r="D179" s="53"/>
      <c r="E179" s="110"/>
      <c r="F179" s="53"/>
      <c r="G179" s="53"/>
    </row>
    <row r="180" spans="1:7" hidden="1">
      <c r="A180" s="54"/>
      <c r="B180" s="408"/>
      <c r="C180" s="53"/>
      <c r="D180" s="53"/>
      <c r="E180" s="110"/>
      <c r="F180" s="53"/>
      <c r="G180" s="53"/>
    </row>
    <row r="181" spans="1:7" hidden="1">
      <c r="A181" s="54"/>
      <c r="B181" s="408"/>
      <c r="C181" s="53"/>
      <c r="D181" s="53"/>
      <c r="E181" s="110"/>
      <c r="F181" s="53"/>
      <c r="G181" s="53"/>
    </row>
    <row r="182" spans="1:7" hidden="1">
      <c r="A182" s="54"/>
      <c r="B182" s="408"/>
      <c r="C182" s="53"/>
      <c r="D182" s="53"/>
      <c r="E182" s="110"/>
      <c r="F182" s="53"/>
      <c r="G182" s="53"/>
    </row>
    <row r="183" spans="1:7" hidden="1">
      <c r="A183" s="54"/>
      <c r="B183" s="408"/>
      <c r="C183" s="53"/>
      <c r="D183" s="53"/>
      <c r="E183" s="110"/>
      <c r="F183" s="53"/>
      <c r="G183" s="53"/>
    </row>
    <row r="184" spans="1:7" hidden="1">
      <c r="A184" s="54"/>
      <c r="B184" s="408"/>
      <c r="C184" s="53"/>
      <c r="D184" s="53"/>
      <c r="E184" s="110"/>
      <c r="F184" s="53"/>
      <c r="G184" s="53"/>
    </row>
    <row r="185" spans="1:7" hidden="1">
      <c r="A185" s="54"/>
      <c r="B185" s="408"/>
      <c r="C185" s="53"/>
      <c r="D185" s="53"/>
      <c r="E185" s="110"/>
      <c r="F185" s="53"/>
      <c r="G185" s="53"/>
    </row>
    <row r="186" spans="1:7" hidden="1">
      <c r="A186" s="54"/>
      <c r="B186" s="408"/>
      <c r="C186" s="53"/>
      <c r="D186" s="53"/>
      <c r="E186" s="110"/>
      <c r="F186" s="53"/>
      <c r="G186" s="53"/>
    </row>
    <row r="187" spans="1:7" hidden="1">
      <c r="A187" s="54"/>
      <c r="B187" s="408"/>
      <c r="C187" s="53"/>
      <c r="D187" s="53"/>
      <c r="E187" s="110"/>
      <c r="F187" s="53"/>
      <c r="G187" s="53"/>
    </row>
    <row r="188" spans="1:7" hidden="1">
      <c r="A188" s="54"/>
      <c r="B188" s="408"/>
      <c r="C188" s="53"/>
      <c r="D188" s="53"/>
      <c r="E188" s="110"/>
      <c r="F188" s="53"/>
      <c r="G188" s="53"/>
    </row>
    <row r="189" spans="1:7" hidden="1">
      <c r="A189" s="54"/>
      <c r="B189" s="408"/>
      <c r="C189" s="53"/>
      <c r="D189" s="53"/>
      <c r="E189" s="110"/>
      <c r="F189" s="53"/>
      <c r="G189" s="53"/>
    </row>
    <row r="190" spans="1:7" hidden="1">
      <c r="A190" s="54"/>
      <c r="B190" s="408"/>
      <c r="C190" s="53"/>
      <c r="D190" s="53"/>
      <c r="E190" s="110"/>
      <c r="F190" s="53"/>
      <c r="G190" s="53"/>
    </row>
    <row r="191" spans="1:7" hidden="1">
      <c r="A191" s="54"/>
      <c r="B191" s="408"/>
      <c r="C191" s="53"/>
      <c r="D191" s="53"/>
      <c r="E191" s="110"/>
      <c r="F191" s="53"/>
      <c r="G191" s="53"/>
    </row>
    <row r="192" spans="1:7" hidden="1">
      <c r="A192" s="54"/>
      <c r="B192" s="408"/>
      <c r="C192" s="53"/>
      <c r="D192" s="53"/>
      <c r="E192" s="110"/>
      <c r="F192" s="53"/>
      <c r="G192" s="53"/>
    </row>
    <row r="193" spans="1:7" hidden="1">
      <c r="A193" s="54"/>
      <c r="B193" s="408"/>
      <c r="C193" s="53"/>
      <c r="D193" s="53"/>
      <c r="E193" s="110"/>
      <c r="F193" s="53"/>
      <c r="G193" s="53"/>
    </row>
    <row r="194" spans="1:7" hidden="1">
      <c r="A194" s="54"/>
      <c r="B194" s="408"/>
      <c r="C194" s="53"/>
      <c r="D194" s="53"/>
      <c r="E194" s="110"/>
      <c r="F194" s="53"/>
      <c r="G194" s="53"/>
    </row>
    <row r="195" spans="1:7" hidden="1">
      <c r="A195" s="54"/>
      <c r="B195" s="408"/>
      <c r="C195" s="53"/>
      <c r="D195" s="53"/>
      <c r="E195" s="110"/>
      <c r="F195" s="53"/>
      <c r="G195" s="53"/>
    </row>
    <row r="196" spans="1:7" hidden="1">
      <c r="A196" s="54"/>
      <c r="B196" s="408"/>
      <c r="C196" s="53"/>
      <c r="D196" s="53"/>
      <c r="E196" s="110"/>
      <c r="F196" s="53"/>
      <c r="G196" s="53"/>
    </row>
    <row r="197" spans="1:7" hidden="1">
      <c r="A197" s="54"/>
      <c r="B197" s="408"/>
      <c r="C197" s="53"/>
      <c r="D197" s="53"/>
      <c r="E197" s="110"/>
      <c r="F197" s="53"/>
      <c r="G197" s="53"/>
    </row>
    <row r="198" spans="1:7" hidden="1">
      <c r="A198" s="54"/>
      <c r="B198" s="408"/>
      <c r="C198" s="53"/>
      <c r="D198" s="53"/>
      <c r="E198" s="110"/>
      <c r="F198" s="53"/>
      <c r="G198" s="53"/>
    </row>
    <row r="199" spans="1:7" hidden="1">
      <c r="A199" s="54"/>
      <c r="B199" s="408"/>
      <c r="C199" s="53"/>
      <c r="D199" s="53"/>
      <c r="E199" s="110"/>
      <c r="F199" s="53"/>
      <c r="G199" s="53"/>
    </row>
    <row r="200" spans="1:7" hidden="1">
      <c r="A200" s="54"/>
      <c r="B200" s="408"/>
      <c r="C200" s="53"/>
      <c r="D200" s="53"/>
      <c r="E200" s="110"/>
      <c r="F200" s="53"/>
      <c r="G200" s="53"/>
    </row>
    <row r="201" spans="1:7" hidden="1">
      <c r="A201" s="54"/>
      <c r="B201" s="408"/>
      <c r="C201" s="53"/>
      <c r="D201" s="53"/>
      <c r="E201" s="110"/>
      <c r="F201" s="53"/>
      <c r="G201" s="53"/>
    </row>
    <row r="202" spans="1:7" hidden="1">
      <c r="A202" s="54"/>
      <c r="B202" s="408"/>
      <c r="C202" s="53"/>
      <c r="D202" s="53"/>
      <c r="E202" s="110"/>
      <c r="F202" s="53"/>
      <c r="G202" s="53"/>
    </row>
    <row r="203" spans="1:7" hidden="1">
      <c r="A203" s="54"/>
      <c r="B203" s="408"/>
      <c r="C203" s="53"/>
      <c r="D203" s="53"/>
      <c r="E203" s="110"/>
      <c r="F203" s="53"/>
      <c r="G203" s="53"/>
    </row>
    <row r="204" spans="1:7" hidden="1">
      <c r="A204" s="54"/>
      <c r="B204" s="408"/>
      <c r="C204" s="53"/>
      <c r="D204" s="53"/>
      <c r="E204" s="110"/>
      <c r="F204" s="53"/>
      <c r="G204" s="53"/>
    </row>
    <row r="205" spans="1:7" hidden="1">
      <c r="A205" s="54"/>
      <c r="B205" s="408"/>
      <c r="C205" s="53"/>
      <c r="D205" s="53"/>
      <c r="E205" s="110"/>
      <c r="F205" s="53"/>
      <c r="G205" s="53"/>
    </row>
    <row r="206" spans="1:7" hidden="1">
      <c r="A206" s="54"/>
      <c r="B206" s="408"/>
      <c r="C206" s="53"/>
      <c r="D206" s="53"/>
      <c r="E206" s="110"/>
      <c r="F206" s="53"/>
      <c r="G206" s="53"/>
    </row>
    <row r="207" spans="1:7" hidden="1">
      <c r="A207" s="54"/>
      <c r="B207" s="408"/>
      <c r="C207" s="53"/>
      <c r="D207" s="53"/>
      <c r="E207" s="110"/>
      <c r="F207" s="53"/>
      <c r="G207" s="53"/>
    </row>
    <row r="208" spans="1:7" hidden="1">
      <c r="A208" s="54"/>
      <c r="B208" s="408"/>
      <c r="C208" s="53"/>
      <c r="D208" s="53"/>
      <c r="E208" s="110"/>
      <c r="F208" s="53"/>
      <c r="G208" s="53"/>
    </row>
    <row r="209" spans="1:7" hidden="1">
      <c r="A209" s="54"/>
      <c r="B209" s="408"/>
      <c r="C209" s="53"/>
      <c r="D209" s="53"/>
      <c r="E209" s="110"/>
      <c r="F209" s="53"/>
      <c r="G209" s="53"/>
    </row>
    <row r="210" spans="1:7" hidden="1">
      <c r="A210" s="54"/>
      <c r="B210" s="408"/>
      <c r="C210" s="53"/>
      <c r="D210" s="53"/>
      <c r="E210" s="110"/>
      <c r="F210" s="53"/>
      <c r="G210" s="53"/>
    </row>
    <row r="211" spans="1:7" hidden="1">
      <c r="A211" s="54"/>
      <c r="B211" s="408"/>
      <c r="C211" s="53"/>
      <c r="D211" s="53"/>
      <c r="E211" s="110"/>
      <c r="F211" s="53"/>
      <c r="G211" s="53"/>
    </row>
    <row r="212" spans="1:7" hidden="1">
      <c r="A212" s="54"/>
      <c r="B212" s="408"/>
      <c r="C212" s="53"/>
      <c r="D212" s="53"/>
      <c r="E212" s="110"/>
      <c r="F212" s="53"/>
      <c r="G212" s="53"/>
    </row>
    <row r="213" spans="1:7" hidden="1">
      <c r="A213" s="54"/>
      <c r="B213" s="408"/>
      <c r="C213" s="53"/>
      <c r="D213" s="53"/>
      <c r="E213" s="110"/>
      <c r="F213" s="53"/>
      <c r="G213" s="53"/>
    </row>
    <row r="214" spans="1:7" hidden="1">
      <c r="A214" s="54"/>
      <c r="B214" s="408"/>
      <c r="C214" s="53"/>
      <c r="D214" s="53"/>
      <c r="E214" s="110"/>
      <c r="F214" s="53"/>
      <c r="G214" s="53"/>
    </row>
    <row r="215" spans="1:7" hidden="1">
      <c r="A215" s="54"/>
      <c r="B215" s="408"/>
      <c r="C215" s="53"/>
      <c r="D215" s="53"/>
      <c r="E215" s="110"/>
      <c r="F215" s="53"/>
      <c r="G215" s="53"/>
    </row>
    <row r="216" spans="1:7" hidden="1">
      <c r="A216" s="54"/>
      <c r="B216" s="408"/>
      <c r="C216" s="53"/>
      <c r="D216" s="53"/>
      <c r="E216" s="110"/>
      <c r="F216" s="53"/>
      <c r="G216" s="53"/>
    </row>
    <row r="217" spans="1:7" hidden="1">
      <c r="A217" s="54"/>
      <c r="B217" s="408"/>
      <c r="C217" s="53"/>
      <c r="D217" s="53"/>
      <c r="E217" s="110"/>
      <c r="F217" s="53"/>
      <c r="G217" s="53"/>
    </row>
    <row r="218" spans="1:7" hidden="1">
      <c r="A218" s="54"/>
      <c r="B218" s="408"/>
      <c r="C218" s="53"/>
      <c r="D218" s="53"/>
      <c r="E218" s="110"/>
      <c r="F218" s="53"/>
      <c r="G218" s="53"/>
    </row>
    <row r="219" spans="1:7" hidden="1">
      <c r="A219" s="54"/>
      <c r="B219" s="408"/>
      <c r="C219" s="53"/>
      <c r="D219" s="53"/>
      <c r="E219" s="110"/>
      <c r="F219" s="53"/>
      <c r="G219" s="53"/>
    </row>
    <row r="220" spans="1:7" hidden="1">
      <c r="A220" s="54"/>
      <c r="B220" s="408"/>
      <c r="C220" s="53"/>
      <c r="D220" s="53"/>
      <c r="E220" s="110"/>
      <c r="F220" s="53"/>
      <c r="G220" s="53"/>
    </row>
    <row r="221" spans="1:7" hidden="1">
      <c r="A221" s="54"/>
      <c r="B221" s="408"/>
      <c r="C221" s="53"/>
      <c r="D221" s="53"/>
      <c r="E221" s="110"/>
      <c r="F221" s="53"/>
      <c r="G221" s="53"/>
    </row>
    <row r="222" spans="1:7" hidden="1">
      <c r="A222" s="54"/>
      <c r="B222" s="408"/>
      <c r="C222" s="53"/>
      <c r="D222" s="53"/>
      <c r="E222" s="110"/>
      <c r="F222" s="53"/>
      <c r="G222" s="53"/>
    </row>
    <row r="223" spans="1:7" hidden="1">
      <c r="A223" s="54"/>
      <c r="B223" s="408"/>
      <c r="C223" s="53"/>
      <c r="D223" s="53"/>
      <c r="E223" s="110"/>
      <c r="F223" s="53"/>
      <c r="G223" s="53"/>
    </row>
    <row r="224" spans="1:7" hidden="1">
      <c r="A224" s="54"/>
      <c r="B224" s="408"/>
      <c r="C224" s="53"/>
      <c r="D224" s="53"/>
      <c r="E224" s="110"/>
      <c r="F224" s="53"/>
      <c r="G224" s="53"/>
    </row>
    <row r="225" spans="1:7" hidden="1">
      <c r="A225" s="54"/>
      <c r="B225" s="408"/>
      <c r="C225" s="53"/>
      <c r="D225" s="53"/>
      <c r="E225" s="110"/>
      <c r="F225" s="53"/>
      <c r="G225" s="53"/>
    </row>
    <row r="226" spans="1:7" hidden="1">
      <c r="A226" s="54"/>
      <c r="B226" s="408"/>
      <c r="C226" s="53"/>
      <c r="D226" s="53"/>
      <c r="E226" s="110"/>
      <c r="F226" s="53"/>
      <c r="G226" s="53"/>
    </row>
    <row r="227" spans="1:7" hidden="1">
      <c r="A227" s="54"/>
      <c r="B227" s="408"/>
      <c r="C227" s="53"/>
      <c r="D227" s="53"/>
      <c r="E227" s="110"/>
      <c r="F227" s="53"/>
      <c r="G227" s="53"/>
    </row>
    <row r="228" spans="1:7" hidden="1">
      <c r="A228" s="54"/>
      <c r="B228" s="408"/>
      <c r="C228" s="53"/>
      <c r="D228" s="53"/>
      <c r="E228" s="110"/>
      <c r="F228" s="53"/>
      <c r="G228" s="53"/>
    </row>
    <row r="229" spans="1:7" hidden="1">
      <c r="A229" s="54"/>
      <c r="B229" s="408"/>
      <c r="C229" s="53"/>
      <c r="D229" s="53"/>
      <c r="E229" s="110"/>
      <c r="F229" s="53"/>
      <c r="G229" s="53"/>
    </row>
    <row r="230" spans="1:7" hidden="1">
      <c r="A230" s="54"/>
      <c r="B230" s="408"/>
      <c r="C230" s="53"/>
      <c r="D230" s="53"/>
      <c r="E230" s="110"/>
      <c r="F230" s="53"/>
      <c r="G230" s="53"/>
    </row>
    <row r="231" spans="1:7" hidden="1">
      <c r="A231" s="54"/>
      <c r="B231" s="408"/>
      <c r="C231" s="53"/>
      <c r="D231" s="53"/>
      <c r="E231" s="110"/>
      <c r="F231" s="53"/>
      <c r="G231" s="53"/>
    </row>
    <row r="232" spans="1:7" hidden="1">
      <c r="A232" s="54"/>
      <c r="B232" s="408"/>
      <c r="C232" s="53"/>
      <c r="D232" s="53"/>
      <c r="E232" s="110"/>
      <c r="F232" s="53"/>
      <c r="G232" s="53"/>
    </row>
    <row r="233" spans="1:7" hidden="1">
      <c r="A233" s="54"/>
      <c r="B233" s="408"/>
      <c r="C233" s="53"/>
      <c r="D233" s="53"/>
      <c r="E233" s="110"/>
      <c r="F233" s="53"/>
      <c r="G233" s="53"/>
    </row>
    <row r="234" spans="1:7" hidden="1">
      <c r="A234" s="54"/>
      <c r="B234" s="408"/>
      <c r="C234" s="53"/>
      <c r="D234" s="53"/>
      <c r="E234" s="110"/>
      <c r="F234" s="53"/>
      <c r="G234" s="53"/>
    </row>
    <row r="235" spans="1:7" hidden="1">
      <c r="A235" s="54"/>
      <c r="B235" s="408"/>
      <c r="C235" s="53"/>
      <c r="D235" s="53"/>
      <c r="E235" s="110"/>
      <c r="F235" s="53"/>
      <c r="G235" s="53"/>
    </row>
    <row r="236" spans="1:7" hidden="1">
      <c r="A236" s="54"/>
      <c r="B236" s="408"/>
      <c r="C236" s="53"/>
      <c r="D236" s="53"/>
      <c r="E236" s="110"/>
      <c r="F236" s="53"/>
      <c r="G236" s="53"/>
    </row>
    <row r="237" spans="1:7" hidden="1">
      <c r="A237" s="54"/>
      <c r="B237" s="408"/>
      <c r="C237" s="53"/>
      <c r="D237" s="53"/>
      <c r="E237" s="110"/>
      <c r="F237" s="53"/>
      <c r="G237" s="53"/>
    </row>
    <row r="238" spans="1:7" hidden="1">
      <c r="A238" s="54"/>
      <c r="B238" s="408"/>
      <c r="C238" s="53"/>
      <c r="D238" s="53"/>
      <c r="E238" s="110"/>
      <c r="F238" s="53"/>
      <c r="G238" s="53"/>
    </row>
    <row r="239" spans="1:7" hidden="1">
      <c r="A239" s="54"/>
      <c r="B239" s="408"/>
      <c r="C239" s="53"/>
      <c r="D239" s="53"/>
      <c r="E239" s="110"/>
      <c r="F239" s="53"/>
      <c r="G239" s="53"/>
    </row>
    <row r="240" spans="1:7" hidden="1">
      <c r="A240" s="54"/>
      <c r="B240" s="408"/>
      <c r="C240" s="53"/>
      <c r="D240" s="53"/>
      <c r="E240" s="110"/>
      <c r="F240" s="53"/>
      <c r="G240" s="53"/>
    </row>
    <row r="241" spans="1:7" hidden="1">
      <c r="A241" s="54"/>
      <c r="B241" s="408"/>
      <c r="C241" s="53"/>
      <c r="D241" s="53"/>
      <c r="E241" s="110"/>
      <c r="F241" s="53"/>
      <c r="G241" s="53"/>
    </row>
    <row r="242" spans="1:7" hidden="1">
      <c r="A242" s="54"/>
      <c r="B242" s="408"/>
      <c r="C242" s="53"/>
      <c r="D242" s="53"/>
      <c r="E242" s="110"/>
      <c r="F242" s="53"/>
      <c r="G242" s="53"/>
    </row>
    <row r="243" spans="1:7" hidden="1">
      <c r="A243" s="54"/>
      <c r="B243" s="408"/>
      <c r="C243" s="53"/>
      <c r="D243" s="53"/>
      <c r="E243" s="110"/>
      <c r="F243" s="53"/>
      <c r="G243" s="53"/>
    </row>
    <row r="244" spans="1:7" hidden="1">
      <c r="A244" s="54"/>
      <c r="B244" s="408"/>
      <c r="C244" s="53"/>
      <c r="D244" s="53"/>
      <c r="E244" s="110"/>
      <c r="F244" s="53"/>
      <c r="G244" s="53"/>
    </row>
    <row r="245" spans="1:7" hidden="1">
      <c r="A245" s="54"/>
      <c r="B245" s="408"/>
      <c r="C245" s="53"/>
      <c r="D245" s="53"/>
      <c r="E245" s="110"/>
      <c r="F245" s="53"/>
      <c r="G245" s="53"/>
    </row>
    <row r="246" spans="1:7" hidden="1">
      <c r="A246" s="54"/>
      <c r="B246" s="408"/>
      <c r="C246" s="53"/>
      <c r="D246" s="53"/>
      <c r="E246" s="110"/>
      <c r="F246" s="53"/>
      <c r="G246" s="53"/>
    </row>
    <row r="247" spans="1:7" hidden="1">
      <c r="A247" s="54"/>
      <c r="B247" s="408"/>
      <c r="C247" s="53"/>
      <c r="D247" s="53"/>
      <c r="E247" s="110"/>
      <c r="F247" s="53"/>
      <c r="G247" s="53"/>
    </row>
    <row r="248" spans="1:7" hidden="1">
      <c r="A248" s="54"/>
      <c r="B248" s="408"/>
      <c r="C248" s="53"/>
      <c r="D248" s="53"/>
      <c r="E248" s="110"/>
      <c r="F248" s="53"/>
      <c r="G248" s="53"/>
    </row>
    <row r="249" spans="1:7" hidden="1">
      <c r="A249" s="54"/>
      <c r="B249" s="408"/>
      <c r="C249" s="53"/>
      <c r="D249" s="53"/>
      <c r="E249" s="110"/>
      <c r="F249" s="53"/>
      <c r="G249" s="53"/>
    </row>
    <row r="250" spans="1:7" hidden="1">
      <c r="A250" s="54"/>
      <c r="B250" s="408"/>
      <c r="C250" s="53"/>
      <c r="D250" s="53"/>
      <c r="E250" s="110"/>
      <c r="F250" s="53"/>
      <c r="G250" s="53"/>
    </row>
    <row r="251" spans="1:7" hidden="1">
      <c r="A251" s="54"/>
      <c r="B251" s="408"/>
      <c r="C251" s="53"/>
      <c r="D251" s="53"/>
      <c r="E251" s="110"/>
      <c r="F251" s="53"/>
      <c r="G251" s="53"/>
    </row>
    <row r="252" spans="1:7" hidden="1">
      <c r="A252" s="54"/>
      <c r="B252" s="408"/>
      <c r="C252" s="53"/>
      <c r="D252" s="53"/>
      <c r="E252" s="110"/>
      <c r="F252" s="53"/>
      <c r="G252" s="53"/>
    </row>
    <row r="253" spans="1:7" hidden="1">
      <c r="A253" s="54"/>
      <c r="B253" s="408"/>
      <c r="C253" s="53"/>
      <c r="D253" s="53"/>
      <c r="E253" s="110"/>
      <c r="F253" s="53"/>
      <c r="G253" s="53"/>
    </row>
    <row r="254" spans="1:7" hidden="1">
      <c r="A254" s="54"/>
      <c r="B254" s="408"/>
      <c r="C254" s="53"/>
      <c r="D254" s="53"/>
      <c r="E254" s="110"/>
      <c r="F254" s="53"/>
      <c r="G254" s="53"/>
    </row>
    <row r="255" spans="1:7" hidden="1">
      <c r="A255" s="54"/>
      <c r="B255" s="408"/>
      <c r="C255" s="53"/>
      <c r="D255" s="53"/>
      <c r="E255" s="110"/>
      <c r="F255" s="53"/>
      <c r="G255" s="53"/>
    </row>
    <row r="256" spans="1:7" hidden="1">
      <c r="A256" s="54"/>
      <c r="B256" s="408"/>
      <c r="C256" s="53"/>
      <c r="D256" s="53"/>
      <c r="E256" s="110"/>
      <c r="F256" s="53"/>
      <c r="G256" s="53"/>
    </row>
    <row r="257" spans="1:7" hidden="1">
      <c r="A257" s="54"/>
      <c r="B257" s="408"/>
      <c r="C257" s="53"/>
      <c r="D257" s="53"/>
      <c r="E257" s="110"/>
      <c r="F257" s="53"/>
      <c r="G257" s="53"/>
    </row>
    <row r="258" spans="1:7" hidden="1">
      <c r="A258" s="54"/>
      <c r="B258" s="408"/>
      <c r="C258" s="53"/>
      <c r="D258" s="53"/>
      <c r="E258" s="110"/>
      <c r="F258" s="53"/>
      <c r="G258" s="53"/>
    </row>
    <row r="259" spans="1:7" hidden="1">
      <c r="A259" s="54"/>
      <c r="B259" s="408"/>
      <c r="C259" s="53"/>
      <c r="D259" s="53"/>
      <c r="E259" s="110"/>
      <c r="F259" s="53"/>
      <c r="G259" s="53"/>
    </row>
    <row r="260" spans="1:7" hidden="1">
      <c r="A260" s="54"/>
      <c r="B260" s="408"/>
      <c r="C260" s="53"/>
      <c r="D260" s="53"/>
      <c r="E260" s="110"/>
      <c r="F260" s="53"/>
      <c r="G260" s="53"/>
    </row>
    <row r="261" spans="1:7" hidden="1">
      <c r="A261" s="54"/>
      <c r="B261" s="408"/>
      <c r="C261" s="53"/>
      <c r="D261" s="53"/>
      <c r="E261" s="110"/>
      <c r="F261" s="53"/>
      <c r="G261" s="53"/>
    </row>
    <row r="262" spans="1:7" hidden="1">
      <c r="A262" s="54"/>
      <c r="B262" s="408"/>
      <c r="C262" s="53"/>
      <c r="D262" s="53"/>
      <c r="E262" s="110"/>
      <c r="F262" s="53"/>
      <c r="G262" s="53"/>
    </row>
    <row r="263" spans="1:7" hidden="1">
      <c r="A263" s="54"/>
      <c r="B263" s="408"/>
      <c r="C263" s="53"/>
      <c r="D263" s="53"/>
      <c r="E263" s="110"/>
      <c r="F263" s="53"/>
      <c r="G263" s="53"/>
    </row>
    <row r="264" spans="1:7" hidden="1">
      <c r="A264" s="54"/>
      <c r="B264" s="408"/>
      <c r="C264" s="53"/>
      <c r="D264" s="53"/>
      <c r="E264" s="110"/>
      <c r="F264" s="53"/>
      <c r="G264" s="53"/>
    </row>
    <row r="265" spans="1:7" hidden="1">
      <c r="A265" s="54"/>
      <c r="B265" s="408"/>
      <c r="C265" s="53"/>
      <c r="D265" s="53"/>
      <c r="E265" s="110"/>
      <c r="F265" s="53"/>
      <c r="G265" s="53"/>
    </row>
    <row r="266" spans="1:7" hidden="1">
      <c r="A266" s="54"/>
      <c r="B266" s="408"/>
      <c r="C266" s="53"/>
      <c r="D266" s="53"/>
      <c r="E266" s="110"/>
      <c r="F266" s="53"/>
      <c r="G266" s="53"/>
    </row>
    <row r="267" spans="1:7" hidden="1">
      <c r="A267" s="54"/>
      <c r="B267" s="408"/>
      <c r="C267" s="53"/>
      <c r="D267" s="53"/>
      <c r="E267" s="110"/>
      <c r="F267" s="53"/>
      <c r="G267" s="53"/>
    </row>
    <row r="268" spans="1:7" hidden="1">
      <c r="A268" s="54"/>
      <c r="B268" s="408"/>
      <c r="C268" s="53"/>
      <c r="D268" s="53"/>
      <c r="E268" s="110"/>
      <c r="F268" s="53"/>
      <c r="G268" s="53"/>
    </row>
    <row r="269" spans="1:7" hidden="1">
      <c r="A269" s="54"/>
      <c r="B269" s="408"/>
      <c r="C269" s="53"/>
      <c r="D269" s="53"/>
      <c r="E269" s="110"/>
      <c r="F269" s="53"/>
      <c r="G269" s="53"/>
    </row>
    <row r="270" spans="1:7" hidden="1">
      <c r="A270" s="54"/>
      <c r="B270" s="408"/>
      <c r="C270" s="53"/>
      <c r="D270" s="53"/>
      <c r="E270" s="110"/>
      <c r="F270" s="53"/>
      <c r="G270" s="53"/>
    </row>
    <row r="271" spans="1:7" hidden="1">
      <c r="A271" s="54"/>
      <c r="B271" s="408"/>
      <c r="C271" s="53"/>
      <c r="D271" s="53"/>
      <c r="E271" s="110"/>
      <c r="F271" s="53"/>
      <c r="G271" s="53"/>
    </row>
    <row r="272" spans="1:7" hidden="1">
      <c r="A272" s="54"/>
      <c r="B272" s="408"/>
      <c r="C272" s="53"/>
      <c r="D272" s="53"/>
      <c r="E272" s="110"/>
      <c r="F272" s="53"/>
      <c r="G272" s="53"/>
    </row>
    <row r="273" spans="1:7" hidden="1">
      <c r="A273" s="54"/>
      <c r="B273" s="408"/>
      <c r="C273" s="53"/>
      <c r="D273" s="53"/>
      <c r="E273" s="110"/>
      <c r="F273" s="53"/>
      <c r="G273" s="53"/>
    </row>
    <row r="274" spans="1:7" hidden="1">
      <c r="A274" s="54"/>
      <c r="B274" s="408"/>
      <c r="C274" s="53"/>
      <c r="D274" s="53"/>
      <c r="E274" s="110"/>
      <c r="F274" s="53"/>
      <c r="G274" s="53"/>
    </row>
    <row r="275" spans="1:7" hidden="1">
      <c r="A275" s="54"/>
      <c r="B275" s="408"/>
      <c r="C275" s="53"/>
      <c r="D275" s="53"/>
      <c r="E275" s="110"/>
      <c r="F275" s="53"/>
      <c r="G275" s="53"/>
    </row>
    <row r="276" spans="1:7" hidden="1">
      <c r="A276" s="54"/>
      <c r="B276" s="408"/>
      <c r="C276" s="53"/>
      <c r="D276" s="53"/>
      <c r="E276" s="110"/>
      <c r="F276" s="53"/>
      <c r="G276" s="53"/>
    </row>
    <row r="277" spans="1:7" hidden="1">
      <c r="A277" s="54"/>
      <c r="B277" s="408"/>
      <c r="C277" s="53"/>
      <c r="D277" s="53"/>
      <c r="E277" s="110"/>
      <c r="F277" s="53"/>
      <c r="G277" s="53"/>
    </row>
    <row r="278" spans="1:7" hidden="1">
      <c r="A278" s="54"/>
      <c r="B278" s="408"/>
      <c r="C278" s="53"/>
      <c r="D278" s="53"/>
      <c r="E278" s="110"/>
      <c r="F278" s="53"/>
      <c r="G278" s="53"/>
    </row>
    <row r="279" spans="1:7" hidden="1">
      <c r="A279" s="54"/>
      <c r="B279" s="408"/>
      <c r="C279" s="53"/>
      <c r="D279" s="53"/>
      <c r="E279" s="110"/>
      <c r="F279" s="53"/>
      <c r="G279" s="53"/>
    </row>
    <row r="280" spans="1:7" hidden="1">
      <c r="A280" s="54"/>
      <c r="B280" s="408"/>
      <c r="C280" s="53"/>
      <c r="D280" s="53"/>
      <c r="E280" s="110"/>
      <c r="F280" s="53"/>
      <c r="G280" s="53"/>
    </row>
    <row r="281" spans="1:7" hidden="1">
      <c r="A281" s="54"/>
      <c r="B281" s="408"/>
      <c r="C281" s="53"/>
      <c r="D281" s="53"/>
      <c r="E281" s="110"/>
      <c r="F281" s="53"/>
      <c r="G281" s="53"/>
    </row>
    <row r="282" spans="1:7" hidden="1">
      <c r="A282" s="54"/>
      <c r="B282" s="408"/>
      <c r="C282" s="53"/>
      <c r="D282" s="53"/>
      <c r="E282" s="110"/>
      <c r="F282" s="53"/>
      <c r="G282" s="53"/>
    </row>
    <row r="283" spans="1:7" hidden="1">
      <c r="A283" s="54"/>
      <c r="B283" s="408"/>
      <c r="C283" s="53"/>
      <c r="D283" s="53"/>
      <c r="E283" s="110"/>
      <c r="F283" s="53"/>
      <c r="G283" s="53"/>
    </row>
    <row r="284" spans="1:7" hidden="1">
      <c r="A284" s="54"/>
      <c r="B284" s="408"/>
      <c r="C284" s="53"/>
      <c r="D284" s="53"/>
      <c r="E284" s="110"/>
      <c r="F284" s="53"/>
      <c r="G284" s="53"/>
    </row>
    <row r="285" spans="1:7" hidden="1">
      <c r="A285" s="54"/>
      <c r="B285" s="408"/>
      <c r="C285" s="53"/>
      <c r="D285" s="53"/>
      <c r="E285" s="110"/>
      <c r="F285" s="53"/>
      <c r="G285" s="53"/>
    </row>
    <row r="286" spans="1:7" hidden="1">
      <c r="A286" s="54"/>
      <c r="B286" s="408"/>
      <c r="C286" s="53"/>
      <c r="D286" s="53"/>
      <c r="E286" s="110"/>
      <c r="F286" s="53"/>
      <c r="G286" s="53"/>
    </row>
    <row r="287" spans="1:7" hidden="1">
      <c r="A287" s="54"/>
      <c r="B287" s="408"/>
      <c r="C287" s="53"/>
      <c r="D287" s="53"/>
      <c r="E287" s="110"/>
      <c r="F287" s="53"/>
      <c r="G287" s="53"/>
    </row>
    <row r="288" spans="1:7" hidden="1">
      <c r="A288" s="54"/>
      <c r="B288" s="408"/>
      <c r="C288" s="53"/>
      <c r="D288" s="53"/>
      <c r="E288" s="110"/>
      <c r="F288" s="53"/>
      <c r="G288" s="53"/>
    </row>
    <row r="289" spans="1:7" hidden="1">
      <c r="A289" s="54"/>
      <c r="B289" s="408"/>
      <c r="C289" s="53"/>
      <c r="D289" s="53"/>
      <c r="E289" s="110"/>
      <c r="F289" s="53"/>
      <c r="G289" s="53"/>
    </row>
    <row r="290" spans="1:7" hidden="1">
      <c r="A290" s="54"/>
      <c r="B290" s="408"/>
      <c r="C290" s="53"/>
      <c r="D290" s="53"/>
      <c r="E290" s="110"/>
      <c r="F290" s="53"/>
      <c r="G290" s="53"/>
    </row>
    <row r="291" spans="1:7" hidden="1">
      <c r="A291" s="54"/>
      <c r="B291" s="408"/>
      <c r="C291" s="53"/>
      <c r="D291" s="53"/>
      <c r="E291" s="110"/>
      <c r="F291" s="53"/>
      <c r="G291" s="53"/>
    </row>
    <row r="292" spans="1:7" hidden="1">
      <c r="A292" s="54"/>
      <c r="B292" s="408"/>
      <c r="C292" s="53"/>
      <c r="D292" s="53"/>
      <c r="E292" s="110"/>
      <c r="F292" s="53"/>
      <c r="G292" s="53"/>
    </row>
    <row r="293" spans="1:7" hidden="1">
      <c r="A293" s="54"/>
      <c r="B293" s="408"/>
      <c r="C293" s="53"/>
      <c r="D293" s="53"/>
      <c r="E293" s="110"/>
      <c r="F293" s="53"/>
      <c r="G293" s="53"/>
    </row>
    <row r="294" spans="1:7" hidden="1">
      <c r="A294" s="54"/>
      <c r="B294" s="408"/>
      <c r="C294" s="53"/>
      <c r="D294" s="53"/>
      <c r="E294" s="110"/>
      <c r="F294" s="53"/>
      <c r="G294" s="53"/>
    </row>
    <row r="295" spans="1:7" hidden="1">
      <c r="A295" s="54"/>
      <c r="B295" s="408"/>
      <c r="C295" s="53"/>
      <c r="D295" s="53"/>
      <c r="E295" s="110"/>
      <c r="F295" s="53"/>
      <c r="G295" s="53"/>
    </row>
    <row r="296" spans="1:7" hidden="1">
      <c r="A296" s="54"/>
      <c r="B296" s="408"/>
      <c r="C296" s="53"/>
      <c r="D296" s="53"/>
      <c r="E296" s="110"/>
      <c r="F296" s="53"/>
      <c r="G296" s="53"/>
    </row>
    <row r="297" spans="1:7" hidden="1">
      <c r="A297" s="54"/>
      <c r="B297" s="408"/>
      <c r="C297" s="53"/>
      <c r="D297" s="53"/>
      <c r="E297" s="110"/>
      <c r="F297" s="53"/>
      <c r="G297" s="53"/>
    </row>
    <row r="298" spans="1:7" hidden="1">
      <c r="A298" s="54"/>
      <c r="B298" s="408"/>
      <c r="C298" s="53"/>
      <c r="D298" s="53"/>
      <c r="E298" s="110"/>
      <c r="F298" s="53"/>
      <c r="G298" s="53"/>
    </row>
    <row r="299" spans="1:7" hidden="1">
      <c r="A299" s="54"/>
      <c r="B299" s="408"/>
      <c r="C299" s="53"/>
      <c r="D299" s="53"/>
      <c r="E299" s="110"/>
      <c r="F299" s="53"/>
      <c r="G299" s="53"/>
    </row>
    <row r="300" spans="1:7" hidden="1">
      <c r="A300" s="54"/>
      <c r="B300" s="408"/>
      <c r="C300" s="53"/>
      <c r="D300" s="53"/>
      <c r="E300" s="110"/>
      <c r="F300" s="53"/>
      <c r="G300" s="53"/>
    </row>
    <row r="301" spans="1:7" hidden="1">
      <c r="A301" s="54"/>
      <c r="B301" s="408"/>
      <c r="C301" s="53"/>
      <c r="D301" s="53"/>
      <c r="E301" s="110"/>
      <c r="F301" s="53"/>
      <c r="G301" s="53"/>
    </row>
    <row r="302" spans="1:7" hidden="1">
      <c r="A302" s="54"/>
      <c r="B302" s="408"/>
      <c r="C302" s="53"/>
      <c r="D302" s="53"/>
      <c r="E302" s="110"/>
      <c r="F302" s="53"/>
      <c r="G302" s="53"/>
    </row>
    <row r="303" spans="1:7" hidden="1">
      <c r="A303" s="54"/>
      <c r="B303" s="408"/>
      <c r="C303" s="53"/>
      <c r="D303" s="53"/>
      <c r="E303" s="110"/>
      <c r="F303" s="53"/>
      <c r="G303" s="53"/>
    </row>
    <row r="304" spans="1:7" hidden="1">
      <c r="A304" s="54"/>
      <c r="B304" s="408"/>
      <c r="C304" s="53"/>
      <c r="D304" s="53"/>
      <c r="E304" s="110"/>
      <c r="F304" s="53"/>
      <c r="G304" s="53"/>
    </row>
    <row r="305" spans="1:7" hidden="1">
      <c r="A305" s="54"/>
      <c r="B305" s="408"/>
      <c r="C305" s="53"/>
      <c r="D305" s="53"/>
      <c r="E305" s="110"/>
      <c r="F305" s="53"/>
      <c r="G305" s="53"/>
    </row>
    <row r="306" spans="1:7" hidden="1">
      <c r="A306" s="54"/>
      <c r="B306" s="408"/>
      <c r="C306" s="53"/>
      <c r="D306" s="53"/>
      <c r="E306" s="110"/>
      <c r="F306" s="53"/>
      <c r="G306" s="53"/>
    </row>
    <row r="307" spans="1:7" hidden="1">
      <c r="A307" s="54"/>
      <c r="B307" s="408"/>
      <c r="C307" s="53"/>
      <c r="D307" s="53"/>
      <c r="E307" s="110"/>
      <c r="F307" s="53"/>
      <c r="G307" s="53"/>
    </row>
    <row r="308" spans="1:7" hidden="1">
      <c r="A308" s="54"/>
      <c r="B308" s="408"/>
      <c r="C308" s="53"/>
      <c r="D308" s="53"/>
      <c r="E308" s="110"/>
      <c r="F308" s="53"/>
      <c r="G308" s="53"/>
    </row>
    <row r="309" spans="1:7" hidden="1">
      <c r="A309" s="54"/>
      <c r="B309" s="408"/>
      <c r="C309" s="53"/>
      <c r="D309" s="53"/>
      <c r="E309" s="110"/>
      <c r="F309" s="53"/>
      <c r="G309" s="53"/>
    </row>
    <row r="310" spans="1:7" hidden="1">
      <c r="A310" s="54"/>
      <c r="B310" s="408"/>
      <c r="C310" s="53"/>
      <c r="D310" s="53"/>
      <c r="E310" s="110"/>
      <c r="F310" s="53"/>
      <c r="G310" s="53"/>
    </row>
    <row r="311" spans="1:7" hidden="1">
      <c r="A311" s="54"/>
      <c r="B311" s="408"/>
      <c r="C311" s="53"/>
      <c r="D311" s="53"/>
      <c r="E311" s="110"/>
      <c r="F311" s="53"/>
      <c r="G311" s="53"/>
    </row>
    <row r="312" spans="1:7" hidden="1">
      <c r="A312" s="54"/>
      <c r="B312" s="408"/>
      <c r="C312" s="53"/>
      <c r="D312" s="53"/>
      <c r="E312" s="110"/>
      <c r="F312" s="53"/>
      <c r="G312" s="53"/>
    </row>
    <row r="313" spans="1:7" hidden="1">
      <c r="A313" s="54"/>
      <c r="B313" s="408"/>
      <c r="C313" s="53"/>
      <c r="D313" s="53"/>
      <c r="E313" s="110"/>
      <c r="F313" s="53"/>
      <c r="G313" s="53"/>
    </row>
    <row r="314" spans="1:7" hidden="1">
      <c r="A314" s="54"/>
      <c r="B314" s="408"/>
      <c r="C314" s="53"/>
      <c r="D314" s="53"/>
      <c r="E314" s="110"/>
      <c r="F314" s="53"/>
      <c r="G314" s="53"/>
    </row>
    <row r="315" spans="1:7" hidden="1">
      <c r="A315" s="54"/>
      <c r="B315" s="408"/>
      <c r="C315" s="53"/>
      <c r="D315" s="53"/>
      <c r="E315" s="110"/>
      <c r="F315" s="53"/>
      <c r="G315" s="53"/>
    </row>
    <row r="316" spans="1:7" hidden="1">
      <c r="A316" s="54"/>
      <c r="B316" s="408"/>
      <c r="C316" s="53"/>
      <c r="D316" s="53"/>
      <c r="E316" s="110"/>
      <c r="F316" s="53"/>
      <c r="G316" s="53"/>
    </row>
    <row r="317" spans="1:7" hidden="1">
      <c r="A317" s="54"/>
      <c r="B317" s="408"/>
      <c r="C317" s="53"/>
      <c r="D317" s="53"/>
      <c r="E317" s="110"/>
      <c r="F317" s="53"/>
      <c r="G317" s="53"/>
    </row>
    <row r="318" spans="1:7" hidden="1">
      <c r="A318" s="54"/>
      <c r="B318" s="408"/>
      <c r="C318" s="53"/>
      <c r="D318" s="53"/>
      <c r="E318" s="110"/>
      <c r="F318" s="53"/>
      <c r="G318" s="53"/>
    </row>
    <row r="319" spans="1:7" hidden="1">
      <c r="A319" s="54"/>
      <c r="B319" s="408"/>
      <c r="C319" s="53"/>
      <c r="D319" s="53"/>
      <c r="E319" s="110"/>
      <c r="F319" s="53"/>
      <c r="G319" s="53"/>
    </row>
    <row r="320" spans="1:7" hidden="1">
      <c r="A320" s="54"/>
      <c r="B320" s="408"/>
      <c r="C320" s="53"/>
      <c r="D320" s="53"/>
      <c r="E320" s="110"/>
      <c r="F320" s="53"/>
      <c r="G320" s="53"/>
    </row>
    <row r="321" spans="1:7" hidden="1">
      <c r="A321" s="54"/>
      <c r="B321" s="408"/>
      <c r="C321" s="53"/>
      <c r="D321" s="53"/>
      <c r="E321" s="110"/>
      <c r="F321" s="53"/>
      <c r="G321" s="53"/>
    </row>
    <row r="322" spans="1:7" hidden="1">
      <c r="A322" s="54"/>
      <c r="B322" s="408"/>
      <c r="C322" s="53"/>
      <c r="D322" s="53"/>
      <c r="E322" s="110"/>
      <c r="F322" s="53"/>
      <c r="G322" s="53"/>
    </row>
    <row r="323" spans="1:7" hidden="1">
      <c r="A323" s="54"/>
      <c r="B323" s="408"/>
      <c r="C323" s="53"/>
      <c r="D323" s="53"/>
      <c r="E323" s="110"/>
      <c r="F323" s="53"/>
      <c r="G323" s="53"/>
    </row>
    <row r="324" spans="1:7" hidden="1">
      <c r="A324" s="54"/>
      <c r="B324" s="408"/>
      <c r="C324" s="53"/>
      <c r="D324" s="53"/>
      <c r="E324" s="110"/>
      <c r="F324" s="53"/>
      <c r="G324" s="53"/>
    </row>
    <row r="325" spans="1:7" hidden="1">
      <c r="A325" s="54"/>
      <c r="B325" s="408"/>
      <c r="C325" s="53"/>
      <c r="D325" s="53"/>
      <c r="E325" s="110"/>
      <c r="F325" s="53"/>
      <c r="G325" s="53"/>
    </row>
    <row r="326" spans="1:7" hidden="1">
      <c r="A326" s="54"/>
      <c r="B326" s="408"/>
      <c r="C326" s="53"/>
      <c r="D326" s="53"/>
      <c r="E326" s="110"/>
      <c r="F326" s="53"/>
      <c r="G326" s="53"/>
    </row>
    <row r="327" spans="1:7" hidden="1">
      <c r="A327" s="54"/>
      <c r="B327" s="408"/>
      <c r="C327" s="53"/>
      <c r="D327" s="53"/>
      <c r="E327" s="110"/>
      <c r="F327" s="53"/>
      <c r="G327" s="53"/>
    </row>
    <row r="328" spans="1:7" hidden="1">
      <c r="A328" s="54"/>
      <c r="B328" s="408"/>
      <c r="C328" s="53"/>
      <c r="D328" s="53"/>
      <c r="E328" s="110"/>
      <c r="F328" s="53"/>
      <c r="G328" s="53"/>
    </row>
    <row r="329" spans="1:7" hidden="1">
      <c r="A329" s="54"/>
      <c r="B329" s="408"/>
      <c r="C329" s="53"/>
      <c r="D329" s="53"/>
      <c r="E329" s="110"/>
      <c r="F329" s="53"/>
      <c r="G329" s="53"/>
    </row>
    <row r="330" spans="1:7" hidden="1">
      <c r="A330" s="54"/>
      <c r="B330" s="408"/>
      <c r="C330" s="53"/>
      <c r="D330" s="53"/>
      <c r="E330" s="110"/>
      <c r="F330" s="53"/>
      <c r="G330" s="53"/>
    </row>
    <row r="331" spans="1:7" hidden="1">
      <c r="A331" s="54"/>
      <c r="B331" s="408"/>
      <c r="C331" s="53"/>
      <c r="D331" s="53"/>
      <c r="E331" s="110"/>
      <c r="F331" s="53"/>
      <c r="G331" s="53"/>
    </row>
    <row r="332" spans="1:7" hidden="1">
      <c r="A332" s="54"/>
      <c r="B332" s="408"/>
      <c r="C332" s="53"/>
      <c r="D332" s="53"/>
      <c r="E332" s="110"/>
      <c r="F332" s="53"/>
      <c r="G332" s="53"/>
    </row>
    <row r="333" spans="1:7" hidden="1">
      <c r="A333" s="54"/>
      <c r="B333" s="408"/>
      <c r="C333" s="53"/>
      <c r="D333" s="53"/>
      <c r="E333" s="110"/>
      <c r="F333" s="53"/>
      <c r="G333" s="53"/>
    </row>
    <row r="334" spans="1:7" hidden="1">
      <c r="A334" s="54"/>
      <c r="B334" s="408"/>
      <c r="C334" s="53"/>
      <c r="D334" s="53"/>
      <c r="E334" s="110"/>
      <c r="F334" s="53"/>
      <c r="G334" s="53"/>
    </row>
    <row r="335" spans="1:7" hidden="1">
      <c r="A335" s="54"/>
      <c r="B335" s="408"/>
      <c r="C335" s="53"/>
      <c r="D335" s="53"/>
      <c r="E335" s="110"/>
      <c r="F335" s="53"/>
      <c r="G335" s="53"/>
    </row>
    <row r="336" spans="1:7" hidden="1">
      <c r="A336" s="54"/>
      <c r="B336" s="408"/>
      <c r="C336" s="53"/>
      <c r="D336" s="53"/>
      <c r="E336" s="110"/>
      <c r="F336" s="53"/>
      <c r="G336" s="53"/>
    </row>
    <row r="337" spans="1:7" hidden="1">
      <c r="A337" s="54"/>
      <c r="B337" s="408"/>
      <c r="C337" s="53"/>
      <c r="D337" s="53"/>
      <c r="E337" s="110"/>
      <c r="F337" s="53"/>
      <c r="G337" s="53"/>
    </row>
    <row r="338" spans="1:7" hidden="1">
      <c r="A338" s="54"/>
      <c r="B338" s="408"/>
      <c r="C338" s="53"/>
      <c r="D338" s="53"/>
      <c r="E338" s="110"/>
      <c r="F338" s="53"/>
      <c r="G338" s="53"/>
    </row>
    <row r="339" spans="1:7" hidden="1">
      <c r="A339" s="54"/>
      <c r="B339" s="408"/>
      <c r="C339" s="53"/>
      <c r="D339" s="53"/>
      <c r="E339" s="110"/>
      <c r="F339" s="53"/>
      <c r="G339" s="53"/>
    </row>
    <row r="340" spans="1:7" hidden="1">
      <c r="A340" s="54"/>
      <c r="B340" s="408"/>
      <c r="C340" s="53"/>
      <c r="D340" s="53"/>
      <c r="E340" s="110"/>
      <c r="F340" s="53"/>
      <c r="G340" s="53"/>
    </row>
    <row r="341" spans="1:7" hidden="1">
      <c r="A341" s="54"/>
      <c r="B341" s="408"/>
      <c r="C341" s="53"/>
      <c r="D341" s="53"/>
      <c r="E341" s="110"/>
      <c r="F341" s="53"/>
      <c r="G341" s="53"/>
    </row>
    <row r="342" spans="1:7" hidden="1">
      <c r="A342" s="54"/>
      <c r="B342" s="408"/>
      <c r="C342" s="53"/>
      <c r="D342" s="53"/>
      <c r="E342" s="110"/>
      <c r="F342" s="53"/>
      <c r="G342" s="53"/>
    </row>
    <row r="343" spans="1:7" hidden="1">
      <c r="A343" s="54"/>
      <c r="B343" s="408"/>
      <c r="C343" s="53"/>
      <c r="D343" s="53"/>
      <c r="E343" s="110"/>
      <c r="F343" s="53"/>
      <c r="G343" s="53"/>
    </row>
    <row r="344" spans="1:7" hidden="1">
      <c r="A344" s="54"/>
      <c r="B344" s="408"/>
      <c r="C344" s="53"/>
      <c r="D344" s="53"/>
      <c r="E344" s="110"/>
      <c r="F344" s="53"/>
      <c r="G344" s="53"/>
    </row>
    <row r="345" spans="1:7" hidden="1">
      <c r="A345" s="54"/>
      <c r="B345" s="408"/>
      <c r="C345" s="53"/>
      <c r="D345" s="53"/>
      <c r="E345" s="110"/>
      <c r="F345" s="53"/>
      <c r="G345" s="53"/>
    </row>
    <row r="346" spans="1:7" hidden="1">
      <c r="A346" s="54"/>
      <c r="B346" s="408"/>
      <c r="C346" s="53"/>
      <c r="D346" s="53"/>
      <c r="E346" s="110"/>
      <c r="F346" s="53"/>
      <c r="G346" s="53"/>
    </row>
    <row r="347" spans="1:7" hidden="1">
      <c r="A347" s="54"/>
      <c r="B347" s="408"/>
      <c r="C347" s="53"/>
      <c r="D347" s="53"/>
      <c r="E347" s="110"/>
      <c r="F347" s="53"/>
      <c r="G347" s="53"/>
    </row>
    <row r="348" spans="1:7" hidden="1">
      <c r="A348" s="54"/>
      <c r="B348" s="408"/>
      <c r="C348" s="53"/>
      <c r="D348" s="53"/>
      <c r="E348" s="110"/>
      <c r="F348" s="53"/>
      <c r="G348" s="53"/>
    </row>
    <row r="349" spans="1:7" hidden="1">
      <c r="A349" s="54"/>
      <c r="B349" s="408"/>
      <c r="C349" s="53"/>
      <c r="D349" s="53"/>
      <c r="E349" s="110"/>
      <c r="F349" s="53"/>
      <c r="G349" s="53"/>
    </row>
    <row r="350" spans="1:7" hidden="1">
      <c r="A350" s="54"/>
      <c r="B350" s="408"/>
      <c r="C350" s="53"/>
      <c r="D350" s="53"/>
      <c r="E350" s="110"/>
      <c r="F350" s="53"/>
      <c r="G350" s="53"/>
    </row>
    <row r="351" spans="1:7" hidden="1">
      <c r="A351" s="54"/>
      <c r="B351" s="408"/>
      <c r="C351" s="53"/>
      <c r="D351" s="53"/>
      <c r="E351" s="110"/>
      <c r="F351" s="53"/>
      <c r="G351" s="53"/>
    </row>
    <row r="352" spans="1:7" hidden="1">
      <c r="A352" s="54"/>
      <c r="B352" s="408"/>
      <c r="C352" s="53"/>
      <c r="D352" s="53"/>
      <c r="E352" s="110"/>
      <c r="F352" s="53"/>
      <c r="G352" s="53"/>
    </row>
    <row r="353" spans="1:7" hidden="1">
      <c r="A353" s="54"/>
      <c r="B353" s="408"/>
      <c r="C353" s="53"/>
      <c r="D353" s="53"/>
      <c r="E353" s="110"/>
      <c r="F353" s="53"/>
      <c r="G353" s="53"/>
    </row>
    <row r="354" spans="1:7" hidden="1">
      <c r="A354" s="54"/>
      <c r="B354" s="408"/>
      <c r="C354" s="53"/>
      <c r="D354" s="53"/>
      <c r="E354" s="110"/>
      <c r="F354" s="53"/>
      <c r="G354" s="53"/>
    </row>
    <row r="355" spans="1:7" hidden="1">
      <c r="A355" s="54"/>
      <c r="B355" s="408"/>
      <c r="C355" s="53"/>
      <c r="D355" s="53"/>
      <c r="E355" s="110"/>
      <c r="F355" s="53"/>
      <c r="G355" s="53"/>
    </row>
    <row r="356" spans="1:7" hidden="1">
      <c r="A356" s="54"/>
      <c r="B356" s="408"/>
      <c r="C356" s="53"/>
      <c r="D356" s="53"/>
      <c r="E356" s="110"/>
      <c r="F356" s="53"/>
      <c r="G356" s="53"/>
    </row>
    <row r="357" spans="1:7" hidden="1">
      <c r="A357" s="54"/>
      <c r="B357" s="408"/>
      <c r="C357" s="53"/>
      <c r="D357" s="53"/>
      <c r="E357" s="110"/>
      <c r="F357" s="53"/>
      <c r="G357" s="53"/>
    </row>
    <row r="358" spans="1:7" hidden="1">
      <c r="A358" s="54"/>
      <c r="B358" s="408"/>
      <c r="C358" s="53"/>
      <c r="D358" s="53"/>
      <c r="E358" s="110"/>
      <c r="F358" s="53"/>
      <c r="G358" s="53"/>
    </row>
    <row r="359" spans="1:7" hidden="1">
      <c r="A359" s="54"/>
      <c r="B359" s="408"/>
      <c r="C359" s="53"/>
      <c r="D359" s="53"/>
      <c r="E359" s="110"/>
      <c r="F359" s="53"/>
      <c r="G359" s="53"/>
    </row>
    <row r="360" spans="1:7" hidden="1">
      <c r="A360" s="54"/>
      <c r="B360" s="408"/>
      <c r="C360" s="53"/>
      <c r="D360" s="53"/>
      <c r="E360" s="110"/>
      <c r="F360" s="53"/>
      <c r="G360" s="53"/>
    </row>
    <row r="361" spans="1:7" hidden="1">
      <c r="A361" s="54"/>
      <c r="B361" s="408"/>
      <c r="C361" s="53"/>
      <c r="D361" s="53"/>
      <c r="E361" s="110"/>
      <c r="F361" s="53"/>
      <c r="G361" s="53"/>
    </row>
    <row r="362" spans="1:7" hidden="1">
      <c r="A362" s="54"/>
      <c r="B362" s="408"/>
      <c r="C362" s="53"/>
      <c r="D362" s="53"/>
      <c r="E362" s="110"/>
      <c r="F362" s="53"/>
      <c r="G362" s="53"/>
    </row>
    <row r="363" spans="1:7" hidden="1">
      <c r="A363" s="54"/>
      <c r="B363" s="408"/>
      <c r="C363" s="53"/>
      <c r="D363" s="53"/>
      <c r="E363" s="110"/>
      <c r="F363" s="53"/>
      <c r="G363" s="53"/>
    </row>
    <row r="364" spans="1:7" hidden="1">
      <c r="A364" s="54"/>
      <c r="B364" s="408"/>
      <c r="C364" s="53"/>
      <c r="D364" s="53"/>
      <c r="E364" s="110"/>
      <c r="F364" s="53"/>
      <c r="G364" s="53"/>
    </row>
    <row r="365" spans="1:7" hidden="1">
      <c r="A365" s="54"/>
      <c r="B365" s="408"/>
      <c r="C365" s="53"/>
      <c r="D365" s="53"/>
      <c r="E365" s="110"/>
      <c r="F365" s="53"/>
      <c r="G365" s="53"/>
    </row>
    <row r="366" spans="1:7" hidden="1">
      <c r="A366" s="54"/>
      <c r="B366" s="408"/>
      <c r="C366" s="53"/>
      <c r="D366" s="53"/>
      <c r="E366" s="110"/>
      <c r="F366" s="53"/>
      <c r="G366" s="53"/>
    </row>
    <row r="367" spans="1:7" hidden="1">
      <c r="A367" s="54"/>
      <c r="B367" s="408"/>
      <c r="C367" s="53"/>
      <c r="D367" s="53"/>
      <c r="E367" s="110"/>
      <c r="F367" s="53"/>
      <c r="G367" s="53"/>
    </row>
    <row r="368" spans="1:7" hidden="1">
      <c r="A368" s="54"/>
      <c r="B368" s="408"/>
      <c r="C368" s="53"/>
      <c r="D368" s="53"/>
      <c r="E368" s="110"/>
      <c r="F368" s="53"/>
      <c r="G368" s="53"/>
    </row>
    <row r="369" spans="1:7" hidden="1">
      <c r="A369" s="54"/>
      <c r="B369" s="408"/>
      <c r="C369" s="53"/>
      <c r="D369" s="53"/>
      <c r="E369" s="110"/>
      <c r="F369" s="53"/>
      <c r="G369" s="53"/>
    </row>
    <row r="370" spans="1:7" hidden="1">
      <c r="A370" s="54"/>
      <c r="B370" s="408"/>
      <c r="C370" s="53"/>
      <c r="D370" s="53"/>
      <c r="E370" s="110"/>
      <c r="F370" s="53"/>
      <c r="G370" s="53"/>
    </row>
    <row r="371" spans="1:7" hidden="1">
      <c r="A371" s="54"/>
      <c r="B371" s="408"/>
      <c r="C371" s="53"/>
      <c r="D371" s="53"/>
      <c r="E371" s="110"/>
      <c r="F371" s="53"/>
      <c r="G371" s="53"/>
    </row>
    <row r="372" spans="1:7" hidden="1">
      <c r="A372" s="54"/>
      <c r="B372" s="408"/>
      <c r="C372" s="53"/>
      <c r="D372" s="53"/>
      <c r="E372" s="110"/>
      <c r="F372" s="53"/>
      <c r="G372" s="53"/>
    </row>
    <row r="373" spans="1:7" hidden="1">
      <c r="A373" s="54"/>
      <c r="B373" s="408"/>
      <c r="C373" s="53"/>
      <c r="D373" s="53"/>
      <c r="E373" s="110"/>
      <c r="F373" s="53"/>
      <c r="G373" s="53"/>
    </row>
    <row r="374" spans="1:7" hidden="1">
      <c r="A374" s="54"/>
      <c r="B374" s="408"/>
      <c r="C374" s="53"/>
      <c r="D374" s="53"/>
      <c r="E374" s="110"/>
      <c r="F374" s="53"/>
      <c r="G374" s="53"/>
    </row>
    <row r="375" spans="1:7" hidden="1">
      <c r="A375" s="54"/>
      <c r="B375" s="408"/>
      <c r="C375" s="53"/>
      <c r="D375" s="53"/>
      <c r="E375" s="110"/>
      <c r="F375" s="53"/>
      <c r="G375" s="53"/>
    </row>
    <row r="376" spans="1:7" hidden="1">
      <c r="A376" s="54"/>
      <c r="B376" s="408"/>
      <c r="C376" s="53"/>
      <c r="D376" s="53"/>
      <c r="E376" s="110"/>
      <c r="F376" s="53"/>
      <c r="G376" s="53"/>
    </row>
    <row r="377" spans="1:7" hidden="1">
      <c r="A377" s="54"/>
      <c r="B377" s="408"/>
      <c r="C377" s="53"/>
      <c r="D377" s="53"/>
      <c r="E377" s="110"/>
      <c r="F377" s="53"/>
      <c r="G377" s="53"/>
    </row>
    <row r="378" spans="1:7" hidden="1">
      <c r="A378" s="54"/>
      <c r="B378" s="408"/>
      <c r="C378" s="53"/>
      <c r="D378" s="53"/>
      <c r="E378" s="110"/>
      <c r="F378" s="53"/>
      <c r="G378" s="53"/>
    </row>
    <row r="379" spans="1:7" hidden="1">
      <c r="A379" s="54"/>
      <c r="B379" s="408"/>
      <c r="C379" s="53"/>
      <c r="D379" s="53"/>
      <c r="E379" s="110"/>
      <c r="F379" s="53"/>
      <c r="G379" s="53"/>
    </row>
    <row r="380" spans="1:7" hidden="1">
      <c r="A380" s="54"/>
      <c r="B380" s="408"/>
      <c r="C380" s="53"/>
      <c r="D380" s="53"/>
      <c r="E380" s="110"/>
      <c r="F380" s="53"/>
      <c r="G380" s="53"/>
    </row>
    <row r="381" spans="1:7" hidden="1">
      <c r="A381" s="54"/>
      <c r="B381" s="408"/>
      <c r="C381" s="53"/>
      <c r="D381" s="53"/>
      <c r="E381" s="110"/>
      <c r="F381" s="53"/>
      <c r="G381" s="53"/>
    </row>
    <row r="382" spans="1:7" hidden="1">
      <c r="A382" s="54"/>
      <c r="B382" s="408"/>
      <c r="C382" s="53"/>
      <c r="D382" s="53"/>
      <c r="E382" s="110"/>
      <c r="F382" s="53"/>
      <c r="G382" s="53"/>
    </row>
    <row r="383" spans="1:7" hidden="1">
      <c r="A383" s="54"/>
      <c r="B383" s="408"/>
      <c r="C383" s="53"/>
      <c r="D383" s="53"/>
      <c r="E383" s="110"/>
      <c r="F383" s="53"/>
      <c r="G383" s="53"/>
    </row>
    <row r="384" spans="1:7" hidden="1">
      <c r="A384" s="54"/>
      <c r="B384" s="408"/>
      <c r="C384" s="53"/>
      <c r="D384" s="53"/>
      <c r="E384" s="110"/>
      <c r="F384" s="53"/>
      <c r="G384" s="53"/>
    </row>
    <row r="385" spans="1:7" hidden="1">
      <c r="A385" s="54"/>
      <c r="B385" s="408"/>
      <c r="C385" s="53"/>
      <c r="D385" s="53"/>
      <c r="E385" s="110"/>
      <c r="F385" s="53"/>
      <c r="G385" s="53"/>
    </row>
    <row r="386" spans="1:7" hidden="1">
      <c r="A386" s="54"/>
      <c r="B386" s="408"/>
      <c r="C386" s="53"/>
      <c r="D386" s="53"/>
      <c r="E386" s="110"/>
      <c r="F386" s="53"/>
      <c r="G386" s="53"/>
    </row>
    <row r="387" spans="1:7" hidden="1">
      <c r="A387" s="54"/>
      <c r="B387" s="408"/>
      <c r="C387" s="53"/>
      <c r="D387" s="53"/>
      <c r="E387" s="110"/>
      <c r="F387" s="53"/>
      <c r="G387" s="53"/>
    </row>
    <row r="388" spans="1:7" hidden="1">
      <c r="A388" s="54"/>
      <c r="B388" s="408"/>
      <c r="C388" s="53"/>
      <c r="D388" s="53"/>
      <c r="E388" s="110"/>
      <c r="F388" s="53"/>
      <c r="G388" s="53"/>
    </row>
    <row r="389" spans="1:7" hidden="1">
      <c r="A389" s="54"/>
      <c r="B389" s="408"/>
      <c r="C389" s="53"/>
      <c r="D389" s="53"/>
      <c r="E389" s="110"/>
      <c r="F389" s="53"/>
      <c r="G389" s="53"/>
    </row>
    <row r="390" spans="1:7" hidden="1">
      <c r="A390" s="54"/>
      <c r="B390" s="408"/>
      <c r="C390" s="53"/>
      <c r="D390" s="53"/>
      <c r="E390" s="110"/>
      <c r="F390" s="53"/>
      <c r="G390" s="53"/>
    </row>
    <row r="391" spans="1:7" hidden="1">
      <c r="A391" s="54"/>
      <c r="B391" s="408"/>
      <c r="C391" s="53"/>
      <c r="D391" s="53"/>
      <c r="E391" s="110"/>
      <c r="F391" s="53"/>
      <c r="G391" s="53"/>
    </row>
    <row r="392" spans="1:7" hidden="1">
      <c r="A392" s="54"/>
      <c r="B392" s="408"/>
      <c r="C392" s="53"/>
      <c r="D392" s="53"/>
      <c r="E392" s="110"/>
      <c r="F392" s="53"/>
      <c r="G392" s="53"/>
    </row>
    <row r="393" spans="1:7" hidden="1">
      <c r="A393" s="54"/>
      <c r="B393" s="408"/>
      <c r="C393" s="53"/>
      <c r="D393" s="53"/>
      <c r="E393" s="110"/>
      <c r="F393" s="53"/>
      <c r="G393" s="53"/>
    </row>
    <row r="394" spans="1:7" hidden="1">
      <c r="A394" s="54"/>
      <c r="B394" s="408"/>
      <c r="C394" s="53"/>
      <c r="D394" s="53"/>
      <c r="E394" s="110"/>
      <c r="F394" s="53"/>
      <c r="G394" s="53"/>
    </row>
    <row r="395" spans="1:7" hidden="1">
      <c r="A395" s="54"/>
      <c r="B395" s="408"/>
      <c r="C395" s="53"/>
      <c r="D395" s="53"/>
      <c r="E395" s="110"/>
      <c r="F395" s="53"/>
      <c r="G395" s="53"/>
    </row>
    <row r="396" spans="1:7" hidden="1">
      <c r="A396" s="54"/>
      <c r="B396" s="408"/>
      <c r="C396" s="53"/>
      <c r="D396" s="53"/>
      <c r="E396" s="110"/>
      <c r="F396" s="53"/>
      <c r="G396" s="53"/>
    </row>
    <row r="397" spans="1:7" hidden="1">
      <c r="A397" s="54"/>
      <c r="B397" s="408"/>
      <c r="C397" s="53"/>
      <c r="D397" s="53"/>
      <c r="E397" s="110"/>
      <c r="F397" s="53"/>
      <c r="G397" s="53"/>
    </row>
    <row r="398" spans="1:7" hidden="1">
      <c r="A398" s="54"/>
      <c r="B398" s="408"/>
      <c r="C398" s="53"/>
      <c r="D398" s="53"/>
      <c r="E398" s="110"/>
      <c r="F398" s="53"/>
      <c r="G398" s="53"/>
    </row>
    <row r="399" spans="1:7" hidden="1">
      <c r="A399" s="54"/>
      <c r="B399" s="408"/>
      <c r="C399" s="53"/>
      <c r="D399" s="53"/>
      <c r="E399" s="110"/>
      <c r="F399" s="53"/>
      <c r="G399" s="53"/>
    </row>
    <row r="400" spans="1:7" hidden="1">
      <c r="A400" s="54"/>
      <c r="B400" s="408"/>
      <c r="C400" s="53"/>
      <c r="D400" s="53"/>
      <c r="E400" s="110"/>
      <c r="F400" s="53"/>
      <c r="G400" s="53"/>
    </row>
    <row r="401" spans="1:7" hidden="1">
      <c r="A401" s="54"/>
      <c r="B401" s="408"/>
      <c r="C401" s="53"/>
      <c r="D401" s="53"/>
      <c r="E401" s="110"/>
      <c r="F401" s="53"/>
      <c r="G401" s="53"/>
    </row>
    <row r="402" spans="1:7" hidden="1">
      <c r="A402" s="54"/>
      <c r="B402" s="408"/>
      <c r="C402" s="53"/>
      <c r="D402" s="53"/>
      <c r="E402" s="110"/>
      <c r="F402" s="53"/>
      <c r="G402" s="53"/>
    </row>
    <row r="403" spans="1:7" hidden="1">
      <c r="A403" s="54"/>
      <c r="B403" s="408"/>
      <c r="C403" s="53"/>
      <c r="D403" s="53"/>
      <c r="E403" s="110"/>
      <c r="F403" s="53"/>
      <c r="G403" s="53"/>
    </row>
    <row r="404" spans="1:7" hidden="1">
      <c r="A404" s="54"/>
      <c r="B404" s="408"/>
      <c r="C404" s="53"/>
      <c r="D404" s="53"/>
      <c r="E404" s="110"/>
      <c r="F404" s="53"/>
      <c r="G404" s="53"/>
    </row>
    <row r="405" spans="1:7" hidden="1">
      <c r="A405" s="54"/>
      <c r="B405" s="408"/>
      <c r="C405" s="53"/>
      <c r="D405" s="53"/>
      <c r="E405" s="110"/>
      <c r="F405" s="53"/>
      <c r="G405" s="53"/>
    </row>
    <row r="406" spans="1:7" hidden="1">
      <c r="A406" s="54"/>
      <c r="B406" s="408"/>
      <c r="C406" s="53"/>
      <c r="D406" s="53"/>
      <c r="E406" s="110"/>
      <c r="F406" s="53"/>
      <c r="G406" s="53"/>
    </row>
    <row r="407" spans="1:7" hidden="1">
      <c r="A407" s="54"/>
      <c r="B407" s="408"/>
      <c r="C407" s="53"/>
      <c r="D407" s="53"/>
      <c r="E407" s="110"/>
      <c r="F407" s="53"/>
      <c r="G407" s="53"/>
    </row>
    <row r="408" spans="1:7" hidden="1">
      <c r="A408" s="54"/>
      <c r="B408" s="408"/>
      <c r="C408" s="53"/>
      <c r="D408" s="53"/>
      <c r="E408" s="110"/>
      <c r="F408" s="53"/>
      <c r="G408" s="53"/>
    </row>
    <row r="409" spans="1:7" hidden="1">
      <c r="A409" s="54"/>
      <c r="B409" s="408"/>
      <c r="C409" s="53"/>
      <c r="D409" s="53"/>
      <c r="E409" s="110"/>
      <c r="F409" s="53"/>
      <c r="G409" s="53"/>
    </row>
    <row r="410" spans="1:7" hidden="1">
      <c r="A410" s="54"/>
      <c r="B410" s="408"/>
      <c r="C410" s="53"/>
      <c r="D410" s="53"/>
      <c r="E410" s="110"/>
      <c r="F410" s="53"/>
      <c r="G410" s="53"/>
    </row>
    <row r="411" spans="1:7" hidden="1">
      <c r="A411" s="54"/>
      <c r="B411" s="408"/>
      <c r="C411" s="53"/>
      <c r="D411" s="53"/>
      <c r="E411" s="110"/>
      <c r="F411" s="53"/>
      <c r="G411" s="53"/>
    </row>
    <row r="412" spans="1:7" hidden="1">
      <c r="A412" s="54"/>
      <c r="B412" s="408"/>
      <c r="C412" s="53"/>
      <c r="D412" s="53"/>
      <c r="E412" s="110"/>
      <c r="F412" s="53"/>
      <c r="G412" s="53"/>
    </row>
    <row r="413" spans="1:7" hidden="1">
      <c r="A413" s="54"/>
      <c r="B413" s="408"/>
      <c r="C413" s="53"/>
      <c r="D413" s="53"/>
      <c r="E413" s="110"/>
      <c r="F413" s="53"/>
      <c r="G413" s="53"/>
    </row>
    <row r="414" spans="1:7" hidden="1">
      <c r="A414" s="54"/>
      <c r="B414" s="408"/>
      <c r="C414" s="53"/>
      <c r="D414" s="53"/>
      <c r="E414" s="110"/>
      <c r="F414" s="53"/>
      <c r="G414" s="53"/>
    </row>
    <row r="415" spans="1:7" hidden="1">
      <c r="A415" s="54"/>
      <c r="B415" s="408"/>
      <c r="C415" s="53"/>
      <c r="D415" s="53"/>
      <c r="E415" s="110"/>
      <c r="F415" s="53"/>
      <c r="G415" s="53"/>
    </row>
    <row r="416" spans="1:7" hidden="1">
      <c r="A416" s="54"/>
      <c r="B416" s="408"/>
      <c r="C416" s="53"/>
      <c r="D416" s="53"/>
      <c r="E416" s="110"/>
      <c r="F416" s="53"/>
      <c r="G416" s="53"/>
    </row>
    <row r="417" spans="1:7" hidden="1">
      <c r="A417" s="54"/>
      <c r="B417" s="408"/>
      <c r="C417" s="53"/>
      <c r="D417" s="53"/>
      <c r="E417" s="110"/>
      <c r="F417" s="53"/>
      <c r="G417" s="53"/>
    </row>
    <row r="418" spans="1:7" hidden="1">
      <c r="A418" s="54"/>
      <c r="B418" s="408"/>
      <c r="C418" s="53"/>
      <c r="D418" s="53"/>
      <c r="E418" s="110"/>
      <c r="F418" s="53"/>
      <c r="G418" s="53"/>
    </row>
    <row r="419" spans="1:7" hidden="1">
      <c r="A419" s="54"/>
      <c r="B419" s="408"/>
      <c r="C419" s="53"/>
      <c r="D419" s="53"/>
      <c r="E419" s="110"/>
      <c r="F419" s="53"/>
      <c r="G419" s="53"/>
    </row>
    <row r="420" spans="1:7" hidden="1">
      <c r="A420" s="54"/>
      <c r="B420" s="408"/>
      <c r="C420" s="53"/>
      <c r="D420" s="53"/>
      <c r="E420" s="110"/>
      <c r="F420" s="53"/>
      <c r="G420" s="53"/>
    </row>
    <row r="421" spans="1:7" hidden="1">
      <c r="A421" s="54"/>
      <c r="B421" s="408"/>
      <c r="C421" s="53"/>
      <c r="D421" s="53"/>
      <c r="E421" s="110"/>
      <c r="F421" s="53"/>
      <c r="G421" s="53"/>
    </row>
    <row r="422" spans="1:7" hidden="1">
      <c r="A422" s="54"/>
      <c r="B422" s="408"/>
      <c r="C422" s="53"/>
      <c r="D422" s="53"/>
      <c r="E422" s="110"/>
      <c r="F422" s="53"/>
      <c r="G422" s="53"/>
    </row>
    <row r="423" spans="1:7" hidden="1">
      <c r="A423" s="54"/>
      <c r="B423" s="408"/>
      <c r="C423" s="53"/>
      <c r="D423" s="53"/>
      <c r="E423" s="110"/>
      <c r="F423" s="53"/>
      <c r="G423" s="53"/>
    </row>
    <row r="424" spans="1:7" hidden="1">
      <c r="A424" s="54"/>
      <c r="B424" s="408"/>
      <c r="C424" s="53"/>
      <c r="D424" s="53"/>
      <c r="E424" s="110"/>
      <c r="F424" s="53"/>
      <c r="G424" s="53"/>
    </row>
    <row r="425" spans="1:7" hidden="1">
      <c r="A425" s="54"/>
      <c r="B425" s="408"/>
      <c r="C425" s="53"/>
      <c r="D425" s="53"/>
      <c r="E425" s="110"/>
      <c r="F425" s="53"/>
      <c r="G425" s="53"/>
    </row>
    <row r="426" spans="1:7" hidden="1">
      <c r="A426" s="54"/>
      <c r="B426" s="408"/>
      <c r="C426" s="53"/>
      <c r="D426" s="53"/>
      <c r="E426" s="110"/>
      <c r="F426" s="53"/>
      <c r="G426" s="53"/>
    </row>
    <row r="427" spans="1:7" hidden="1">
      <c r="A427" s="54"/>
      <c r="B427" s="408"/>
      <c r="C427" s="53"/>
      <c r="D427" s="53"/>
      <c r="E427" s="110"/>
      <c r="F427" s="53"/>
      <c r="G427" s="53"/>
    </row>
    <row r="428" spans="1:7" hidden="1">
      <c r="A428" s="54"/>
      <c r="B428" s="408"/>
      <c r="C428" s="53"/>
      <c r="D428" s="53"/>
      <c r="E428" s="110"/>
      <c r="F428" s="53"/>
      <c r="G428" s="53"/>
    </row>
    <row r="429" spans="1:7" hidden="1">
      <c r="A429" s="54"/>
      <c r="B429" s="408"/>
      <c r="C429" s="53"/>
      <c r="D429" s="53"/>
      <c r="E429" s="110"/>
      <c r="F429" s="53"/>
      <c r="G429" s="53"/>
    </row>
    <row r="430" spans="1:7" hidden="1">
      <c r="A430" s="54"/>
      <c r="B430" s="408"/>
      <c r="C430" s="53"/>
      <c r="D430" s="53"/>
      <c r="E430" s="110"/>
      <c r="F430" s="53"/>
      <c r="G430" s="53"/>
    </row>
    <row r="431" spans="1:7" hidden="1">
      <c r="A431" s="54"/>
      <c r="B431" s="408"/>
      <c r="C431" s="53"/>
      <c r="D431" s="53"/>
      <c r="E431" s="110"/>
      <c r="F431" s="53"/>
      <c r="G431" s="53"/>
    </row>
    <row r="432" spans="1:7" hidden="1">
      <c r="A432" s="54"/>
      <c r="B432" s="408"/>
      <c r="C432" s="53"/>
      <c r="D432" s="53"/>
      <c r="E432" s="110"/>
      <c r="F432" s="53"/>
      <c r="G432" s="53"/>
    </row>
    <row r="433" spans="1:7" hidden="1">
      <c r="A433" s="54"/>
      <c r="B433" s="408"/>
      <c r="C433" s="53"/>
      <c r="D433" s="53"/>
      <c r="E433" s="110"/>
      <c r="F433" s="53"/>
      <c r="G433" s="53"/>
    </row>
    <row r="434" spans="1:7" hidden="1">
      <c r="A434" s="54"/>
      <c r="B434" s="408"/>
      <c r="C434" s="53"/>
      <c r="D434" s="53"/>
      <c r="E434" s="110"/>
      <c r="F434" s="53"/>
      <c r="G434" s="53"/>
    </row>
    <row r="435" spans="1:7" hidden="1">
      <c r="A435" s="54"/>
      <c r="B435" s="408"/>
      <c r="C435" s="53"/>
      <c r="D435" s="53"/>
      <c r="E435" s="110"/>
      <c r="F435" s="53"/>
      <c r="G435" s="53"/>
    </row>
    <row r="436" spans="1:7" hidden="1">
      <c r="A436" s="54"/>
      <c r="B436" s="408"/>
      <c r="C436" s="53"/>
      <c r="D436" s="53"/>
      <c r="E436" s="110"/>
      <c r="F436" s="53"/>
      <c r="G436" s="53"/>
    </row>
    <row r="437" spans="1:7" hidden="1">
      <c r="A437" s="54"/>
      <c r="B437" s="408"/>
      <c r="C437" s="53"/>
      <c r="D437" s="53"/>
      <c r="E437" s="110"/>
      <c r="F437" s="53"/>
      <c r="G437" s="53"/>
    </row>
    <row r="438" spans="1:7" hidden="1">
      <c r="A438" s="54"/>
      <c r="B438" s="408"/>
      <c r="C438" s="53"/>
      <c r="D438" s="53"/>
      <c r="E438" s="110"/>
      <c r="F438" s="53"/>
      <c r="G438" s="53"/>
    </row>
    <row r="439" spans="1:7" hidden="1">
      <c r="A439" s="54"/>
      <c r="B439" s="408"/>
      <c r="C439" s="53"/>
      <c r="D439" s="53"/>
      <c r="E439" s="110"/>
      <c r="F439" s="53"/>
      <c r="G439" s="53"/>
    </row>
    <row r="440" spans="1:7" hidden="1">
      <c r="A440" s="54"/>
      <c r="B440" s="408"/>
      <c r="C440" s="53"/>
      <c r="D440" s="53"/>
      <c r="E440" s="110"/>
      <c r="F440" s="53"/>
      <c r="G440" s="53"/>
    </row>
    <row r="441" spans="1:7" hidden="1">
      <c r="A441" s="54"/>
      <c r="B441" s="408"/>
      <c r="C441" s="53"/>
      <c r="D441" s="53"/>
      <c r="E441" s="110"/>
      <c r="F441" s="53"/>
      <c r="G441" s="53"/>
    </row>
    <row r="442" spans="1:7" hidden="1">
      <c r="A442" s="54"/>
      <c r="B442" s="408"/>
      <c r="C442" s="53"/>
      <c r="D442" s="53"/>
      <c r="E442" s="110"/>
      <c r="F442" s="53"/>
      <c r="G442" s="53"/>
    </row>
    <row r="443" spans="1:7" hidden="1">
      <c r="A443" s="54"/>
      <c r="B443" s="408"/>
      <c r="C443" s="53"/>
      <c r="D443" s="53"/>
      <c r="E443" s="110"/>
      <c r="F443" s="53"/>
      <c r="G443" s="53"/>
    </row>
    <row r="444" spans="1:7" hidden="1">
      <c r="A444" s="54"/>
      <c r="B444" s="408"/>
      <c r="C444" s="53"/>
      <c r="D444" s="53"/>
      <c r="E444" s="110"/>
      <c r="F444" s="53"/>
      <c r="G444" s="53"/>
    </row>
    <row r="445" spans="1:7" hidden="1">
      <c r="A445" s="54"/>
      <c r="B445" s="408"/>
      <c r="C445" s="53"/>
      <c r="D445" s="53"/>
      <c r="E445" s="110"/>
      <c r="F445" s="53"/>
      <c r="G445" s="53"/>
    </row>
    <row r="446" spans="1:7" hidden="1">
      <c r="A446" s="54"/>
      <c r="B446" s="408"/>
      <c r="C446" s="53"/>
      <c r="D446" s="53"/>
      <c r="E446" s="110"/>
      <c r="F446" s="53"/>
      <c r="G446" s="53"/>
    </row>
    <row r="447" spans="1:7" hidden="1">
      <c r="A447" s="54"/>
      <c r="B447" s="408"/>
      <c r="C447" s="53"/>
      <c r="D447" s="53"/>
      <c r="E447" s="110"/>
      <c r="F447" s="53"/>
      <c r="G447" s="53"/>
    </row>
    <row r="448" spans="1:7" hidden="1">
      <c r="A448" s="54"/>
      <c r="B448" s="408"/>
      <c r="C448" s="53"/>
      <c r="D448" s="53"/>
      <c r="E448" s="110"/>
      <c r="F448" s="53"/>
      <c r="G448" s="53"/>
    </row>
    <row r="449" spans="1:7" hidden="1">
      <c r="A449" s="54"/>
      <c r="B449" s="408"/>
      <c r="C449" s="53"/>
      <c r="D449" s="53"/>
      <c r="E449" s="110"/>
      <c r="F449" s="53"/>
      <c r="G449" s="53"/>
    </row>
    <row r="450" spans="1:7" hidden="1">
      <c r="A450" s="54"/>
      <c r="B450" s="408"/>
      <c r="C450" s="53"/>
      <c r="D450" s="53"/>
      <c r="E450" s="110"/>
      <c r="F450" s="53"/>
      <c r="G450" s="53"/>
    </row>
    <row r="451" spans="1:7" hidden="1">
      <c r="A451" s="54"/>
      <c r="B451" s="408"/>
      <c r="C451" s="53"/>
      <c r="D451" s="53"/>
      <c r="E451" s="110"/>
      <c r="F451" s="53"/>
      <c r="G451" s="53"/>
    </row>
    <row r="452" spans="1:7" hidden="1">
      <c r="A452" s="54"/>
      <c r="B452" s="408"/>
      <c r="C452" s="53"/>
      <c r="D452" s="53"/>
      <c r="E452" s="110"/>
      <c r="F452" s="53"/>
      <c r="G452" s="53"/>
    </row>
    <row r="453" spans="1:7" hidden="1">
      <c r="A453" s="54"/>
      <c r="B453" s="408"/>
      <c r="C453" s="53"/>
      <c r="D453" s="53"/>
      <c r="E453" s="110"/>
      <c r="F453" s="53"/>
      <c r="G453" s="53"/>
    </row>
    <row r="454" spans="1:7" hidden="1">
      <c r="A454" s="54"/>
      <c r="B454" s="408"/>
      <c r="C454" s="53"/>
      <c r="D454" s="53"/>
      <c r="E454" s="110"/>
      <c r="F454" s="53"/>
      <c r="G454" s="53"/>
    </row>
    <row r="455" spans="1:7" hidden="1">
      <c r="A455" s="54"/>
      <c r="B455" s="408"/>
      <c r="C455" s="53"/>
      <c r="D455" s="53"/>
      <c r="E455" s="110"/>
      <c r="F455" s="53"/>
      <c r="G455" s="53"/>
    </row>
    <row r="456" spans="1:7" hidden="1">
      <c r="A456" s="54"/>
      <c r="B456" s="408"/>
      <c r="C456" s="53"/>
      <c r="D456" s="53"/>
      <c r="E456" s="110"/>
      <c r="F456" s="53"/>
      <c r="G456" s="53"/>
    </row>
    <row r="457" spans="1:7" hidden="1">
      <c r="A457" s="54"/>
      <c r="B457" s="408"/>
      <c r="C457" s="53"/>
      <c r="D457" s="53"/>
      <c r="E457" s="110"/>
      <c r="F457" s="53"/>
      <c r="G457" s="53"/>
    </row>
    <row r="458" spans="1:7" hidden="1">
      <c r="A458" s="54"/>
      <c r="B458" s="408"/>
      <c r="C458" s="53"/>
      <c r="D458" s="53"/>
      <c r="E458" s="110"/>
      <c r="F458" s="53"/>
      <c r="G458" s="53"/>
    </row>
    <row r="459" spans="1:7" hidden="1">
      <c r="A459" s="54"/>
      <c r="B459" s="408"/>
      <c r="C459" s="53"/>
      <c r="D459" s="53"/>
      <c r="E459" s="110"/>
      <c r="F459" s="53"/>
      <c r="G459" s="53"/>
    </row>
    <row r="460" spans="1:7" hidden="1">
      <c r="A460" s="54"/>
      <c r="B460" s="408"/>
      <c r="C460" s="53"/>
      <c r="D460" s="53"/>
      <c r="E460" s="110"/>
      <c r="F460" s="53"/>
      <c r="G460" s="53"/>
    </row>
    <row r="461" spans="1:7" hidden="1">
      <c r="A461" s="54"/>
      <c r="B461" s="408"/>
      <c r="C461" s="53"/>
      <c r="D461" s="53"/>
      <c r="E461" s="110"/>
      <c r="F461" s="53"/>
      <c r="G461" s="53"/>
    </row>
    <row r="462" spans="1:7" hidden="1">
      <c r="A462" s="54"/>
      <c r="B462" s="408"/>
      <c r="C462" s="53"/>
      <c r="D462" s="53"/>
      <c r="E462" s="110"/>
      <c r="F462" s="53"/>
      <c r="G462" s="53"/>
    </row>
    <row r="463" spans="1:7" hidden="1">
      <c r="A463" s="54"/>
      <c r="B463" s="408"/>
      <c r="C463" s="53"/>
      <c r="D463" s="53"/>
      <c r="E463" s="110"/>
      <c r="F463" s="53"/>
      <c r="G463" s="53"/>
    </row>
    <row r="464" spans="1:7" hidden="1">
      <c r="A464" s="54"/>
      <c r="B464" s="408"/>
      <c r="C464" s="53"/>
      <c r="D464" s="53"/>
      <c r="E464" s="110"/>
      <c r="F464" s="53"/>
      <c r="G464" s="53"/>
    </row>
    <row r="465" spans="1:7" hidden="1">
      <c r="A465" s="54"/>
      <c r="B465" s="408"/>
      <c r="C465" s="53"/>
      <c r="D465" s="53"/>
      <c r="E465" s="110"/>
      <c r="F465" s="53"/>
      <c r="G465" s="53"/>
    </row>
    <row r="466" spans="1:7" hidden="1">
      <c r="A466" s="54"/>
      <c r="B466" s="408"/>
      <c r="C466" s="53"/>
      <c r="D466" s="53"/>
      <c r="E466" s="110"/>
      <c r="F466" s="53"/>
      <c r="G466" s="53"/>
    </row>
    <row r="467" spans="1:7" hidden="1">
      <c r="A467" s="54"/>
      <c r="B467" s="408"/>
      <c r="C467" s="53"/>
      <c r="D467" s="53"/>
      <c r="E467" s="110"/>
      <c r="F467" s="53"/>
      <c r="G467" s="53"/>
    </row>
    <row r="468" spans="1:7" hidden="1">
      <c r="A468" s="54"/>
      <c r="B468" s="408"/>
      <c r="C468" s="53"/>
      <c r="D468" s="53"/>
      <c r="E468" s="110"/>
      <c r="F468" s="53"/>
      <c r="G468" s="53"/>
    </row>
    <row r="469" spans="1:7" hidden="1">
      <c r="A469" s="54"/>
      <c r="B469" s="408"/>
      <c r="C469" s="53"/>
      <c r="D469" s="53"/>
      <c r="E469" s="110"/>
      <c r="F469" s="53"/>
      <c r="G469" s="53"/>
    </row>
    <row r="470" spans="1:7" hidden="1">
      <c r="A470" s="54"/>
      <c r="B470" s="408"/>
      <c r="C470" s="53"/>
      <c r="D470" s="53"/>
      <c r="E470" s="110"/>
      <c r="F470" s="53"/>
      <c r="G470" s="53"/>
    </row>
    <row r="471" spans="1:7" hidden="1">
      <c r="A471" s="54"/>
      <c r="B471" s="408"/>
      <c r="C471" s="53"/>
      <c r="D471" s="53"/>
      <c r="E471" s="110"/>
      <c r="F471" s="53"/>
      <c r="G471" s="53"/>
    </row>
    <row r="472" spans="1:7" hidden="1">
      <c r="A472" s="54"/>
      <c r="B472" s="408"/>
      <c r="C472" s="53"/>
      <c r="D472" s="53"/>
      <c r="E472" s="110"/>
      <c r="F472" s="53"/>
      <c r="G472" s="53"/>
    </row>
    <row r="473" spans="1:7" hidden="1">
      <c r="A473" s="54"/>
      <c r="B473" s="408"/>
      <c r="C473" s="53"/>
      <c r="D473" s="53"/>
      <c r="E473" s="110"/>
      <c r="F473" s="53"/>
      <c r="G473" s="53"/>
    </row>
    <row r="474" spans="1:7" hidden="1">
      <c r="A474" s="54"/>
      <c r="B474" s="408"/>
      <c r="C474" s="53"/>
      <c r="D474" s="53"/>
      <c r="E474" s="110"/>
      <c r="F474" s="53"/>
      <c r="G474" s="53"/>
    </row>
    <row r="475" spans="1:7" hidden="1">
      <c r="A475" s="54"/>
      <c r="B475" s="408"/>
      <c r="C475" s="53"/>
      <c r="D475" s="53"/>
      <c r="E475" s="110"/>
      <c r="F475" s="53"/>
      <c r="G475" s="53"/>
    </row>
    <row r="476" spans="1:7" hidden="1">
      <c r="A476" s="54"/>
      <c r="B476" s="408"/>
      <c r="C476" s="53"/>
      <c r="D476" s="53"/>
      <c r="E476" s="110"/>
      <c r="F476" s="53"/>
      <c r="G476" s="53"/>
    </row>
    <row r="477" spans="1:7" hidden="1">
      <c r="A477" s="54"/>
      <c r="B477" s="408"/>
      <c r="C477" s="53"/>
      <c r="D477" s="53"/>
      <c r="E477" s="110"/>
      <c r="F477" s="53"/>
      <c r="G477" s="53"/>
    </row>
    <row r="478" spans="1:7" hidden="1">
      <c r="A478" s="54"/>
      <c r="B478" s="408"/>
      <c r="C478" s="53"/>
      <c r="D478" s="53"/>
      <c r="E478" s="110"/>
      <c r="F478" s="53"/>
      <c r="G478" s="53"/>
    </row>
    <row r="479" spans="1:7" hidden="1">
      <c r="A479" s="54"/>
      <c r="B479" s="408"/>
      <c r="C479" s="53"/>
      <c r="D479" s="53"/>
      <c r="E479" s="110"/>
      <c r="F479" s="53"/>
      <c r="G479" s="53"/>
    </row>
    <row r="480" spans="1:7" hidden="1">
      <c r="A480" s="54"/>
      <c r="B480" s="408"/>
      <c r="C480" s="53"/>
      <c r="D480" s="53"/>
      <c r="E480" s="110"/>
      <c r="F480" s="53"/>
      <c r="G480" s="53"/>
    </row>
    <row r="481" spans="1:7" hidden="1">
      <c r="A481" s="54"/>
      <c r="B481" s="408"/>
      <c r="C481" s="53"/>
      <c r="D481" s="53"/>
      <c r="E481" s="110"/>
      <c r="F481" s="53"/>
      <c r="G481" s="53"/>
    </row>
    <row r="482" spans="1:7" hidden="1">
      <c r="A482" s="54"/>
      <c r="B482" s="408"/>
      <c r="C482" s="53"/>
      <c r="D482" s="53"/>
      <c r="E482" s="110"/>
      <c r="F482" s="53"/>
      <c r="G482" s="53"/>
    </row>
    <row r="483" spans="1:7" hidden="1">
      <c r="A483" s="54"/>
      <c r="B483" s="408"/>
      <c r="C483" s="53"/>
      <c r="D483" s="53"/>
      <c r="E483" s="110"/>
      <c r="F483" s="53"/>
      <c r="G483" s="53"/>
    </row>
    <row r="484" spans="1:7" hidden="1">
      <c r="A484" s="54"/>
      <c r="B484" s="408"/>
      <c r="C484" s="53"/>
      <c r="D484" s="53"/>
      <c r="E484" s="110"/>
      <c r="F484" s="53"/>
      <c r="G484" s="53"/>
    </row>
    <row r="485" spans="1:7" hidden="1">
      <c r="A485" s="54"/>
      <c r="B485" s="408"/>
      <c r="C485" s="53"/>
      <c r="D485" s="53"/>
      <c r="E485" s="110"/>
      <c r="F485" s="53"/>
      <c r="G485" s="53"/>
    </row>
    <row r="486" spans="1:7" hidden="1">
      <c r="A486" s="54"/>
      <c r="B486" s="408"/>
      <c r="C486" s="53"/>
      <c r="D486" s="53"/>
      <c r="E486" s="110"/>
      <c r="F486" s="53"/>
      <c r="G486" s="53"/>
    </row>
    <row r="487" spans="1:7" hidden="1">
      <c r="A487" s="54"/>
      <c r="B487" s="408"/>
      <c r="C487" s="53"/>
      <c r="D487" s="53"/>
      <c r="E487" s="110"/>
      <c r="F487" s="53"/>
      <c r="G487" s="53"/>
    </row>
    <row r="488" spans="1:7" hidden="1">
      <c r="A488" s="54"/>
      <c r="B488" s="408"/>
      <c r="C488" s="53"/>
      <c r="D488" s="53"/>
      <c r="E488" s="110"/>
      <c r="F488" s="53"/>
      <c r="G488" s="53"/>
    </row>
    <row r="489" spans="1:7" hidden="1">
      <c r="A489" s="54"/>
      <c r="B489" s="408"/>
      <c r="C489" s="53"/>
      <c r="D489" s="53"/>
      <c r="E489" s="110"/>
      <c r="F489" s="53"/>
      <c r="G489" s="53"/>
    </row>
    <row r="490" spans="1:7" hidden="1">
      <c r="A490" s="54"/>
      <c r="B490" s="408"/>
      <c r="C490" s="53"/>
      <c r="D490" s="53"/>
      <c r="E490" s="110"/>
      <c r="F490" s="53"/>
      <c r="G490" s="53"/>
    </row>
    <row r="491" spans="1:7" hidden="1">
      <c r="A491" s="54"/>
      <c r="B491" s="408"/>
      <c r="C491" s="53"/>
      <c r="D491" s="53"/>
      <c r="E491" s="110"/>
      <c r="F491" s="53"/>
      <c r="G491" s="53"/>
    </row>
    <row r="492" spans="1:7" hidden="1">
      <c r="A492" s="54"/>
      <c r="B492" s="408"/>
      <c r="C492" s="53"/>
      <c r="D492" s="53"/>
      <c r="E492" s="110"/>
      <c r="F492" s="53"/>
      <c r="G492" s="53"/>
    </row>
    <row r="493" spans="1:7" hidden="1">
      <c r="A493" s="54"/>
      <c r="B493" s="408"/>
      <c r="C493" s="53"/>
      <c r="D493" s="53"/>
      <c r="E493" s="110"/>
      <c r="F493" s="53"/>
      <c r="G493" s="53"/>
    </row>
    <row r="494" spans="1:7" hidden="1">
      <c r="A494" s="54"/>
      <c r="B494" s="408"/>
      <c r="C494" s="53"/>
      <c r="D494" s="53"/>
      <c r="E494" s="110"/>
      <c r="F494" s="53"/>
      <c r="G494" s="53"/>
    </row>
    <row r="495" spans="1:7" hidden="1">
      <c r="A495" s="54"/>
      <c r="B495" s="408"/>
      <c r="C495" s="53"/>
      <c r="D495" s="53"/>
      <c r="E495" s="110"/>
      <c r="F495" s="53"/>
      <c r="G495" s="53"/>
    </row>
    <row r="496" spans="1:7" hidden="1">
      <c r="A496" s="54"/>
      <c r="B496" s="408"/>
      <c r="C496" s="53"/>
      <c r="D496" s="53"/>
      <c r="E496" s="110"/>
      <c r="F496" s="53"/>
      <c r="G496" s="53"/>
    </row>
    <row r="497" spans="1:7" hidden="1">
      <c r="A497" s="54"/>
      <c r="B497" s="408"/>
      <c r="C497" s="53"/>
      <c r="D497" s="53"/>
      <c r="E497" s="110"/>
      <c r="F497" s="53"/>
      <c r="G497" s="53"/>
    </row>
    <row r="498" spans="1:7" hidden="1">
      <c r="A498" s="54"/>
      <c r="B498" s="408"/>
      <c r="C498" s="53"/>
      <c r="D498" s="53"/>
      <c r="E498" s="110"/>
      <c r="F498" s="53"/>
      <c r="G498" s="53"/>
    </row>
    <row r="499" spans="1:7" hidden="1">
      <c r="A499" s="54"/>
      <c r="B499" s="408"/>
      <c r="C499" s="53"/>
      <c r="D499" s="53"/>
      <c r="E499" s="110"/>
      <c r="F499" s="53"/>
      <c r="G499" s="53"/>
    </row>
    <row r="500" spans="1:7" hidden="1">
      <c r="A500" s="54"/>
      <c r="B500" s="408"/>
      <c r="C500" s="53"/>
      <c r="D500" s="53"/>
      <c r="E500" s="110"/>
      <c r="F500" s="53"/>
      <c r="G500" s="53"/>
    </row>
    <row r="501" spans="1:7" hidden="1">
      <c r="A501" s="54"/>
      <c r="B501" s="408"/>
      <c r="C501" s="53"/>
      <c r="D501" s="53"/>
      <c r="E501" s="110"/>
      <c r="F501" s="53"/>
      <c r="G501" s="53"/>
    </row>
    <row r="502" spans="1:7" hidden="1">
      <c r="A502" s="54"/>
      <c r="B502" s="408"/>
      <c r="C502" s="53"/>
      <c r="D502" s="53"/>
      <c r="E502" s="110"/>
      <c r="F502" s="53"/>
      <c r="G502" s="53"/>
    </row>
    <row r="503" spans="1:7" hidden="1">
      <c r="A503" s="54"/>
      <c r="B503" s="408"/>
      <c r="C503" s="53"/>
      <c r="D503" s="53"/>
      <c r="E503" s="110"/>
      <c r="F503" s="53"/>
      <c r="G503" s="53"/>
    </row>
    <row r="504" spans="1:7" hidden="1">
      <c r="A504" s="54"/>
      <c r="B504" s="408"/>
      <c r="C504" s="53"/>
      <c r="D504" s="53"/>
      <c r="E504" s="110"/>
      <c r="F504" s="53"/>
      <c r="G504" s="53"/>
    </row>
    <row r="505" spans="1:7" hidden="1">
      <c r="A505" s="54"/>
      <c r="B505" s="408"/>
      <c r="C505" s="53"/>
      <c r="D505" s="53"/>
      <c r="E505" s="110"/>
      <c r="F505" s="53"/>
      <c r="G505" s="53"/>
    </row>
    <row r="506" spans="1:7" hidden="1">
      <c r="A506" s="54"/>
      <c r="B506" s="408"/>
      <c r="C506" s="53"/>
      <c r="D506" s="53"/>
      <c r="E506" s="110"/>
      <c r="F506" s="53"/>
      <c r="G506" s="53"/>
    </row>
    <row r="507" spans="1:7" hidden="1">
      <c r="A507" s="54"/>
      <c r="B507" s="408"/>
      <c r="C507" s="53"/>
      <c r="D507" s="53"/>
      <c r="E507" s="110"/>
      <c r="F507" s="53"/>
      <c r="G507" s="53"/>
    </row>
    <row r="508" spans="1:7" hidden="1">
      <c r="A508" s="54"/>
      <c r="B508" s="408"/>
      <c r="C508" s="53"/>
      <c r="D508" s="53"/>
      <c r="E508" s="110"/>
      <c r="F508" s="53"/>
      <c r="G508" s="53"/>
    </row>
    <row r="509" spans="1:7" hidden="1">
      <c r="A509" s="54"/>
      <c r="B509" s="408"/>
      <c r="C509" s="53"/>
      <c r="D509" s="53"/>
      <c r="E509" s="110"/>
      <c r="F509" s="53"/>
      <c r="G509" s="53"/>
    </row>
    <row r="510" spans="1:7" hidden="1">
      <c r="A510" s="54"/>
      <c r="B510" s="408"/>
      <c r="C510" s="53"/>
      <c r="D510" s="53"/>
      <c r="E510" s="110"/>
      <c r="F510" s="53"/>
      <c r="G510" s="53"/>
    </row>
    <row r="511" spans="1:7" hidden="1">
      <c r="A511" s="54"/>
      <c r="B511" s="408"/>
      <c r="C511" s="53"/>
      <c r="D511" s="53"/>
      <c r="E511" s="110"/>
      <c r="F511" s="53"/>
      <c r="G511" s="53"/>
    </row>
    <row r="512" spans="1:7" hidden="1">
      <c r="A512" s="54"/>
      <c r="B512" s="408"/>
      <c r="C512" s="53"/>
      <c r="D512" s="53"/>
      <c r="E512" s="110"/>
      <c r="F512" s="53"/>
      <c r="G512" s="53"/>
    </row>
    <row r="513" spans="1:7" hidden="1">
      <c r="A513" s="54"/>
      <c r="B513" s="408"/>
      <c r="C513" s="53"/>
      <c r="D513" s="53"/>
      <c r="E513" s="110"/>
      <c r="F513" s="53"/>
      <c r="G513" s="53"/>
    </row>
    <row r="514" spans="1:7" hidden="1">
      <c r="A514" s="54"/>
      <c r="B514" s="408"/>
      <c r="C514" s="53"/>
      <c r="D514" s="53"/>
      <c r="E514" s="110"/>
      <c r="F514" s="53"/>
      <c r="G514" s="53"/>
    </row>
    <row r="515" spans="1:7" hidden="1">
      <c r="A515" s="54"/>
      <c r="B515" s="408"/>
      <c r="C515" s="53"/>
      <c r="D515" s="53"/>
      <c r="E515" s="110"/>
      <c r="F515" s="53"/>
      <c r="G515" s="53"/>
    </row>
    <row r="516" spans="1:7" hidden="1">
      <c r="A516" s="54"/>
      <c r="B516" s="408"/>
      <c r="C516" s="53"/>
      <c r="D516" s="53"/>
      <c r="E516" s="110"/>
      <c r="F516" s="53"/>
      <c r="G516" s="53"/>
    </row>
    <row r="517" spans="1:7" hidden="1">
      <c r="A517" s="54"/>
      <c r="B517" s="408"/>
      <c r="C517" s="53"/>
      <c r="D517" s="53"/>
      <c r="E517" s="110"/>
      <c r="F517" s="53"/>
      <c r="G517" s="53"/>
    </row>
    <row r="518" spans="1:7" hidden="1">
      <c r="A518" s="54"/>
      <c r="B518" s="408"/>
      <c r="C518" s="53"/>
      <c r="D518" s="53"/>
      <c r="E518" s="110"/>
      <c r="F518" s="53"/>
      <c r="G518" s="53"/>
    </row>
    <row r="519" spans="1:7" hidden="1">
      <c r="A519" s="54"/>
      <c r="B519" s="408"/>
      <c r="C519" s="53"/>
      <c r="D519" s="53"/>
      <c r="E519" s="110"/>
      <c r="F519" s="53"/>
      <c r="G519" s="53"/>
    </row>
    <row r="520" spans="1:7" hidden="1">
      <c r="A520" s="54"/>
      <c r="B520" s="408"/>
      <c r="C520" s="53"/>
      <c r="D520" s="53"/>
      <c r="E520" s="110"/>
      <c r="F520" s="53"/>
      <c r="G520" s="53"/>
    </row>
    <row r="521" spans="1:7" hidden="1">
      <c r="A521" s="54"/>
      <c r="B521" s="408"/>
      <c r="C521" s="53"/>
      <c r="D521" s="53"/>
      <c r="E521" s="110"/>
      <c r="F521" s="53"/>
      <c r="G521" s="53"/>
    </row>
    <row r="522" spans="1:7" hidden="1">
      <c r="A522" s="54"/>
      <c r="B522" s="408"/>
      <c r="C522" s="53"/>
      <c r="D522" s="53"/>
      <c r="E522" s="110"/>
      <c r="F522" s="53"/>
      <c r="G522" s="53"/>
    </row>
    <row r="523" spans="1:7" hidden="1">
      <c r="A523" s="54"/>
      <c r="B523" s="408"/>
      <c r="C523" s="53"/>
      <c r="D523" s="53"/>
      <c r="E523" s="110"/>
      <c r="F523" s="53"/>
      <c r="G523" s="53"/>
    </row>
    <row r="524" spans="1:7" hidden="1">
      <c r="A524" s="54"/>
      <c r="B524" s="408"/>
      <c r="C524" s="53"/>
      <c r="D524" s="53"/>
      <c r="E524" s="110"/>
      <c r="F524" s="53"/>
      <c r="G524" s="53"/>
    </row>
    <row r="525" spans="1:7" hidden="1">
      <c r="A525" s="54"/>
      <c r="B525" s="408"/>
      <c r="C525" s="53"/>
      <c r="D525" s="53"/>
      <c r="E525" s="110"/>
      <c r="F525" s="53"/>
      <c r="G525" s="53"/>
    </row>
    <row r="526" spans="1:7" hidden="1">
      <c r="A526" s="54"/>
      <c r="B526" s="408"/>
      <c r="C526" s="53"/>
      <c r="D526" s="53"/>
      <c r="E526" s="110"/>
      <c r="F526" s="53"/>
      <c r="G526" s="53"/>
    </row>
    <row r="527" spans="1:7" hidden="1">
      <c r="A527" s="54"/>
      <c r="B527" s="408"/>
      <c r="C527" s="53"/>
      <c r="D527" s="53"/>
      <c r="E527" s="110"/>
      <c r="F527" s="53"/>
      <c r="G527" s="53"/>
    </row>
    <row r="528" spans="1:7" hidden="1">
      <c r="A528" s="54"/>
      <c r="B528" s="408"/>
      <c r="C528" s="53"/>
      <c r="D528" s="53"/>
      <c r="E528" s="110"/>
      <c r="F528" s="53"/>
      <c r="G528" s="53"/>
    </row>
    <row r="529" spans="1:7" hidden="1">
      <c r="A529" s="54"/>
      <c r="B529" s="408"/>
      <c r="C529" s="53"/>
      <c r="D529" s="53"/>
      <c r="E529" s="110"/>
      <c r="F529" s="53"/>
      <c r="G529" s="53"/>
    </row>
    <row r="530" spans="1:7" hidden="1">
      <c r="A530" s="54"/>
      <c r="B530" s="408"/>
      <c r="C530" s="53"/>
      <c r="D530" s="53"/>
      <c r="E530" s="110"/>
      <c r="F530" s="53"/>
      <c r="G530" s="53"/>
    </row>
    <row r="531" spans="1:7" hidden="1">
      <c r="A531" s="54"/>
      <c r="B531" s="408"/>
      <c r="C531" s="53"/>
      <c r="D531" s="53"/>
      <c r="E531" s="110"/>
      <c r="F531" s="53"/>
      <c r="G531" s="53"/>
    </row>
    <row r="532" spans="1:7" hidden="1">
      <c r="A532" s="54"/>
      <c r="B532" s="408"/>
      <c r="C532" s="53"/>
      <c r="D532" s="53"/>
      <c r="E532" s="110"/>
      <c r="F532" s="53"/>
      <c r="G532" s="53"/>
    </row>
    <row r="533" spans="1:7" hidden="1">
      <c r="A533" s="54"/>
      <c r="B533" s="408"/>
      <c r="C533" s="53"/>
      <c r="D533" s="53"/>
      <c r="E533" s="110"/>
      <c r="F533" s="53"/>
      <c r="G533" s="53"/>
    </row>
    <row r="534" spans="1:7" hidden="1">
      <c r="A534" s="54"/>
      <c r="B534" s="408"/>
      <c r="C534" s="53"/>
      <c r="D534" s="53"/>
      <c r="E534" s="110"/>
      <c r="F534" s="53"/>
      <c r="G534" s="53"/>
    </row>
    <row r="535" spans="1:7" hidden="1">
      <c r="A535" s="54"/>
      <c r="B535" s="408"/>
      <c r="C535" s="53"/>
      <c r="D535" s="53"/>
      <c r="E535" s="110"/>
      <c r="F535" s="53"/>
      <c r="G535" s="53"/>
    </row>
    <row r="536" spans="1:7" hidden="1">
      <c r="A536" s="54"/>
      <c r="B536" s="408"/>
      <c r="C536" s="53"/>
      <c r="D536" s="53"/>
      <c r="E536" s="110"/>
      <c r="F536" s="53"/>
      <c r="G536" s="53"/>
    </row>
    <row r="537" spans="1:7" hidden="1">
      <c r="A537" s="54"/>
      <c r="B537" s="408"/>
      <c r="C537" s="53"/>
      <c r="D537" s="53"/>
      <c r="E537" s="110"/>
      <c r="F537" s="53"/>
      <c r="G537" s="53"/>
    </row>
    <row r="538" spans="1:7" hidden="1">
      <c r="A538" s="54"/>
      <c r="B538" s="408"/>
      <c r="C538" s="53"/>
      <c r="D538" s="53"/>
      <c r="E538" s="110"/>
      <c r="F538" s="53"/>
      <c r="G538" s="53"/>
    </row>
    <row r="539" spans="1:7" hidden="1">
      <c r="A539" s="54"/>
      <c r="B539" s="408"/>
      <c r="C539" s="53"/>
      <c r="D539" s="53"/>
      <c r="E539" s="110"/>
      <c r="F539" s="53"/>
      <c r="G539" s="53"/>
    </row>
    <row r="540" spans="1:7" hidden="1">
      <c r="A540" s="54"/>
      <c r="B540" s="408"/>
      <c r="C540" s="53"/>
      <c r="D540" s="53"/>
      <c r="E540" s="110"/>
      <c r="F540" s="53"/>
      <c r="G540" s="53"/>
    </row>
    <row r="541" spans="1:7" hidden="1">
      <c r="A541" s="54"/>
      <c r="B541" s="408"/>
      <c r="C541" s="53"/>
      <c r="D541" s="53"/>
      <c r="E541" s="110"/>
      <c r="F541" s="53"/>
      <c r="G541" s="53"/>
    </row>
    <row r="542" spans="1:7" hidden="1">
      <c r="A542" s="54"/>
      <c r="B542" s="408"/>
      <c r="C542" s="53"/>
      <c r="D542" s="53"/>
      <c r="E542" s="110"/>
      <c r="F542" s="53"/>
      <c r="G542" s="53"/>
    </row>
    <row r="543" spans="1:7" hidden="1">
      <c r="A543" s="54"/>
      <c r="B543" s="408"/>
      <c r="C543" s="53"/>
      <c r="D543" s="53"/>
      <c r="E543" s="110"/>
      <c r="F543" s="53"/>
      <c r="G543" s="53"/>
    </row>
    <row r="544" spans="1:7" hidden="1">
      <c r="A544" s="54"/>
      <c r="B544" s="408"/>
      <c r="C544" s="53"/>
      <c r="D544" s="53"/>
      <c r="E544" s="110"/>
      <c r="F544" s="53"/>
      <c r="G544" s="53"/>
    </row>
    <row r="545" spans="1:7" hidden="1">
      <c r="A545" s="54"/>
      <c r="B545" s="408"/>
      <c r="C545" s="53"/>
      <c r="D545" s="53"/>
      <c r="E545" s="110"/>
      <c r="F545" s="53"/>
      <c r="G545" s="53"/>
    </row>
    <row r="546" spans="1:7" hidden="1">
      <c r="A546" s="54"/>
      <c r="B546" s="408"/>
      <c r="C546" s="53"/>
      <c r="D546" s="53"/>
      <c r="E546" s="110"/>
      <c r="F546" s="53"/>
      <c r="G546" s="53"/>
    </row>
    <row r="547" spans="1:7" hidden="1">
      <c r="A547" s="54"/>
      <c r="B547" s="408"/>
      <c r="C547" s="53"/>
      <c r="D547" s="53"/>
      <c r="E547" s="110"/>
      <c r="F547" s="53"/>
      <c r="G547" s="53"/>
    </row>
    <row r="548" spans="1:7" hidden="1">
      <c r="A548" s="54"/>
      <c r="B548" s="408"/>
      <c r="C548" s="53"/>
      <c r="D548" s="53"/>
      <c r="E548" s="110"/>
      <c r="F548" s="53"/>
      <c r="G548" s="53"/>
    </row>
    <row r="549" spans="1:7" hidden="1">
      <c r="A549" s="54"/>
      <c r="B549" s="408"/>
      <c r="C549" s="53"/>
      <c r="D549" s="53"/>
      <c r="E549" s="110"/>
      <c r="F549" s="53"/>
      <c r="G549" s="53"/>
    </row>
    <row r="550" spans="1:7" hidden="1">
      <c r="A550" s="54"/>
      <c r="B550" s="408"/>
      <c r="C550" s="53"/>
      <c r="D550" s="53"/>
      <c r="E550" s="110"/>
      <c r="F550" s="53"/>
      <c r="G550" s="53"/>
    </row>
    <row r="551" spans="1:7" hidden="1">
      <c r="A551" s="54"/>
      <c r="B551" s="408"/>
      <c r="C551" s="53"/>
      <c r="D551" s="53"/>
      <c r="E551" s="110"/>
      <c r="F551" s="53"/>
      <c r="G551" s="53"/>
    </row>
    <row r="552" spans="1:7" hidden="1">
      <c r="A552" s="54"/>
      <c r="B552" s="408"/>
      <c r="C552" s="53"/>
      <c r="D552" s="53"/>
      <c r="E552" s="110"/>
      <c r="F552" s="53"/>
      <c r="G552" s="53"/>
    </row>
    <row r="553" spans="1:7" hidden="1">
      <c r="A553" s="54"/>
      <c r="B553" s="408"/>
      <c r="C553" s="53"/>
      <c r="D553" s="53"/>
      <c r="E553" s="110"/>
      <c r="F553" s="53"/>
      <c r="G553" s="53"/>
    </row>
    <row r="554" spans="1:7" hidden="1">
      <c r="A554" s="54"/>
      <c r="B554" s="408"/>
      <c r="C554" s="53"/>
      <c r="D554" s="53"/>
      <c r="E554" s="110"/>
      <c r="F554" s="53"/>
      <c r="G554" s="53"/>
    </row>
    <row r="555" spans="1:7" hidden="1">
      <c r="A555" s="54"/>
      <c r="B555" s="408"/>
      <c r="C555" s="53"/>
      <c r="D555" s="53"/>
      <c r="E555" s="110"/>
      <c r="F555" s="53"/>
      <c r="G555" s="53"/>
    </row>
    <row r="556" spans="1:7" hidden="1">
      <c r="A556" s="54"/>
      <c r="B556" s="408"/>
      <c r="C556" s="53"/>
      <c r="D556" s="53"/>
      <c r="E556" s="110"/>
      <c r="F556" s="53"/>
      <c r="G556" s="53"/>
    </row>
    <row r="557" spans="1:7" hidden="1">
      <c r="A557" s="54"/>
      <c r="B557" s="408"/>
      <c r="C557" s="53"/>
      <c r="D557" s="53"/>
      <c r="E557" s="110"/>
      <c r="F557" s="53"/>
      <c r="G557" s="53"/>
    </row>
    <row r="558" spans="1:7" hidden="1">
      <c r="A558" s="54"/>
      <c r="B558" s="408"/>
      <c r="C558" s="53"/>
      <c r="D558" s="53"/>
      <c r="E558" s="110"/>
      <c r="F558" s="53"/>
      <c r="G558" s="53"/>
    </row>
    <row r="559" spans="1:7" hidden="1">
      <c r="A559" s="54"/>
      <c r="B559" s="408"/>
      <c r="C559" s="53"/>
      <c r="D559" s="53"/>
      <c r="E559" s="110"/>
      <c r="F559" s="53"/>
      <c r="G559" s="53"/>
    </row>
    <row r="560" spans="1:7" hidden="1">
      <c r="A560" s="54"/>
      <c r="B560" s="408"/>
      <c r="C560" s="53"/>
      <c r="D560" s="53"/>
      <c r="E560" s="110"/>
      <c r="F560" s="53"/>
      <c r="G560" s="53"/>
    </row>
    <row r="561" spans="1:7" hidden="1">
      <c r="A561" s="54"/>
      <c r="B561" s="408"/>
      <c r="C561" s="53"/>
      <c r="D561" s="53"/>
      <c r="E561" s="110"/>
      <c r="F561" s="53"/>
      <c r="G561" s="53"/>
    </row>
    <row r="562" spans="1:7" hidden="1">
      <c r="A562" s="54"/>
      <c r="B562" s="408"/>
      <c r="C562" s="53"/>
      <c r="D562" s="53"/>
      <c r="E562" s="110"/>
      <c r="F562" s="53"/>
      <c r="G562" s="53"/>
    </row>
    <row r="563" spans="1:7" hidden="1">
      <c r="A563" s="54"/>
      <c r="B563" s="408"/>
      <c r="C563" s="53"/>
      <c r="D563" s="53"/>
      <c r="E563" s="110"/>
      <c r="F563" s="53"/>
      <c r="G563" s="53"/>
    </row>
    <row r="564" spans="1:7" hidden="1">
      <c r="A564" s="54"/>
      <c r="B564" s="408"/>
      <c r="C564" s="53"/>
      <c r="D564" s="53"/>
      <c r="E564" s="110"/>
      <c r="F564" s="53"/>
      <c r="G564" s="53"/>
    </row>
    <row r="565" spans="1:7" hidden="1">
      <c r="A565" s="54"/>
      <c r="B565" s="408"/>
      <c r="C565" s="53"/>
      <c r="D565" s="53"/>
      <c r="E565" s="110"/>
      <c r="F565" s="53"/>
      <c r="G565" s="53"/>
    </row>
    <row r="566" spans="1:7" hidden="1">
      <c r="A566" s="54"/>
      <c r="B566" s="408"/>
      <c r="C566" s="53"/>
      <c r="D566" s="53"/>
      <c r="E566" s="110"/>
      <c r="F566" s="53"/>
      <c r="G566" s="53"/>
    </row>
    <row r="567" spans="1:7" hidden="1">
      <c r="A567" s="54"/>
      <c r="B567" s="408"/>
      <c r="C567" s="53"/>
      <c r="D567" s="53"/>
      <c r="E567" s="110"/>
      <c r="F567" s="53"/>
      <c r="G567" s="53"/>
    </row>
    <row r="568" spans="1:7" hidden="1">
      <c r="A568" s="54"/>
      <c r="B568" s="408"/>
      <c r="C568" s="53"/>
      <c r="D568" s="53"/>
      <c r="E568" s="110"/>
      <c r="F568" s="53"/>
      <c r="G568" s="53"/>
    </row>
    <row r="569" spans="1:7" hidden="1">
      <c r="A569" s="54"/>
      <c r="B569" s="408"/>
      <c r="C569" s="53"/>
      <c r="D569" s="53"/>
      <c r="E569" s="110"/>
      <c r="F569" s="53"/>
      <c r="G569" s="53"/>
    </row>
    <row r="570" spans="1:7" hidden="1">
      <c r="A570" s="54"/>
      <c r="B570" s="408"/>
      <c r="C570" s="53"/>
      <c r="D570" s="53"/>
      <c r="E570" s="110"/>
      <c r="F570" s="53"/>
      <c r="G570" s="53"/>
    </row>
    <row r="571" spans="1:7" hidden="1">
      <c r="A571" s="54"/>
      <c r="B571" s="408"/>
      <c r="C571" s="53"/>
      <c r="D571" s="53"/>
      <c r="E571" s="110"/>
      <c r="F571" s="53"/>
      <c r="G571" s="53"/>
    </row>
    <row r="572" spans="1:7" hidden="1">
      <c r="A572" s="54"/>
      <c r="B572" s="408"/>
      <c r="C572" s="53"/>
      <c r="D572" s="53"/>
      <c r="E572" s="110"/>
      <c r="F572" s="53"/>
      <c r="G572" s="53"/>
    </row>
    <row r="573" spans="1:7" hidden="1">
      <c r="A573" s="54"/>
      <c r="B573" s="408"/>
      <c r="C573" s="53"/>
      <c r="D573" s="53"/>
      <c r="E573" s="110"/>
      <c r="F573" s="53"/>
      <c r="G573" s="53"/>
    </row>
    <row r="574" spans="1:7" hidden="1">
      <c r="A574" s="54"/>
      <c r="B574" s="408"/>
      <c r="C574" s="53"/>
      <c r="D574" s="53"/>
      <c r="E574" s="110"/>
      <c r="F574" s="53"/>
      <c r="G574" s="53"/>
    </row>
    <row r="575" spans="1:7" hidden="1">
      <c r="A575" s="54"/>
      <c r="B575" s="408"/>
      <c r="C575" s="53"/>
      <c r="D575" s="53"/>
      <c r="E575" s="110"/>
      <c r="F575" s="53"/>
      <c r="G575" s="53"/>
    </row>
    <row r="576" spans="1:7" hidden="1">
      <c r="A576" s="54"/>
      <c r="B576" s="408"/>
      <c r="C576" s="53"/>
      <c r="D576" s="53"/>
      <c r="E576" s="110"/>
      <c r="F576" s="53"/>
      <c r="G576" s="53"/>
    </row>
    <row r="577" spans="1:7" hidden="1">
      <c r="A577" s="54"/>
      <c r="B577" s="408"/>
      <c r="C577" s="53"/>
      <c r="D577" s="53"/>
      <c r="E577" s="110"/>
      <c r="F577" s="53"/>
      <c r="G577" s="53"/>
    </row>
    <row r="578" spans="1:7" hidden="1">
      <c r="A578" s="54"/>
      <c r="B578" s="408"/>
      <c r="C578" s="53"/>
      <c r="D578" s="53"/>
      <c r="E578" s="110"/>
      <c r="F578" s="53"/>
      <c r="G578" s="53"/>
    </row>
    <row r="579" spans="1:7" hidden="1">
      <c r="A579" s="54"/>
      <c r="B579" s="408"/>
      <c r="C579" s="53"/>
      <c r="D579" s="53"/>
      <c r="E579" s="110"/>
      <c r="F579" s="53"/>
      <c r="G579" s="53"/>
    </row>
    <row r="580" spans="1:7" hidden="1">
      <c r="A580" s="54"/>
      <c r="B580" s="408"/>
      <c r="C580" s="53"/>
      <c r="D580" s="53"/>
      <c r="E580" s="110"/>
      <c r="F580" s="53"/>
      <c r="G580" s="53"/>
    </row>
    <row r="581" spans="1:7" hidden="1">
      <c r="A581" s="54"/>
      <c r="B581" s="408"/>
      <c r="C581" s="53"/>
      <c r="D581" s="53"/>
      <c r="E581" s="110"/>
      <c r="F581" s="53"/>
      <c r="G581" s="53"/>
    </row>
    <row r="582" spans="1:7" hidden="1">
      <c r="A582" s="54"/>
      <c r="B582" s="408"/>
      <c r="C582" s="53"/>
      <c r="D582" s="53"/>
      <c r="E582" s="110"/>
      <c r="F582" s="53"/>
      <c r="G582" s="53"/>
    </row>
    <row r="583" spans="1:7" hidden="1">
      <c r="A583" s="54"/>
      <c r="B583" s="408"/>
      <c r="C583" s="53"/>
      <c r="D583" s="53"/>
      <c r="E583" s="110"/>
      <c r="F583" s="53"/>
      <c r="G583" s="53"/>
    </row>
    <row r="584" spans="1:7" hidden="1">
      <c r="A584" s="54"/>
      <c r="B584" s="408"/>
      <c r="C584" s="53"/>
      <c r="D584" s="53"/>
      <c r="E584" s="110"/>
      <c r="F584" s="53"/>
      <c r="G584" s="53"/>
    </row>
    <row r="585" spans="1:7" hidden="1">
      <c r="A585" s="54"/>
      <c r="B585" s="408"/>
      <c r="C585" s="53"/>
      <c r="D585" s="53"/>
      <c r="E585" s="110"/>
      <c r="F585" s="53"/>
      <c r="G585" s="53"/>
    </row>
    <row r="586" spans="1:7" hidden="1">
      <c r="A586" s="54"/>
      <c r="B586" s="408"/>
      <c r="C586" s="53"/>
      <c r="D586" s="53"/>
      <c r="E586" s="110"/>
      <c r="F586" s="53"/>
      <c r="G586" s="53"/>
    </row>
    <row r="587" spans="1:7" hidden="1">
      <c r="A587" s="54"/>
      <c r="B587" s="408"/>
      <c r="C587" s="53"/>
      <c r="D587" s="53"/>
      <c r="E587" s="110"/>
      <c r="F587" s="53"/>
      <c r="G587" s="53"/>
    </row>
    <row r="588" spans="1:7" hidden="1">
      <c r="A588" s="54"/>
      <c r="B588" s="408"/>
      <c r="C588" s="53"/>
      <c r="D588" s="53"/>
      <c r="E588" s="110"/>
      <c r="F588" s="53"/>
      <c r="G588" s="53"/>
    </row>
    <row r="589" spans="1:7" hidden="1">
      <c r="A589" s="54"/>
      <c r="B589" s="408"/>
      <c r="C589" s="53"/>
      <c r="D589" s="53"/>
      <c r="E589" s="110"/>
      <c r="F589" s="53"/>
      <c r="G589" s="53"/>
    </row>
    <row r="590" spans="1:7" hidden="1">
      <c r="A590" s="54"/>
      <c r="B590" s="408"/>
      <c r="C590" s="53"/>
      <c r="D590" s="53"/>
      <c r="E590" s="110"/>
      <c r="F590" s="53"/>
      <c r="G590" s="53"/>
    </row>
    <row r="591" spans="1:7" hidden="1">
      <c r="A591" s="54"/>
      <c r="B591" s="408"/>
      <c r="C591" s="53"/>
      <c r="D591" s="53"/>
      <c r="E591" s="110"/>
      <c r="F591" s="53"/>
      <c r="G591" s="53"/>
    </row>
    <row r="592" spans="1:7" hidden="1">
      <c r="A592" s="54"/>
      <c r="B592" s="408"/>
      <c r="C592" s="53"/>
      <c r="D592" s="53"/>
      <c r="E592" s="110"/>
      <c r="F592" s="53"/>
      <c r="G592" s="53"/>
    </row>
    <row r="593" spans="1:7" hidden="1">
      <c r="A593" s="54"/>
      <c r="B593" s="408"/>
      <c r="C593" s="53"/>
      <c r="D593" s="53"/>
      <c r="E593" s="110"/>
      <c r="F593" s="53"/>
      <c r="G593" s="53"/>
    </row>
    <row r="594" spans="1:7" hidden="1">
      <c r="A594" s="54"/>
      <c r="B594" s="408"/>
      <c r="C594" s="53"/>
      <c r="D594" s="53"/>
      <c r="E594" s="110"/>
      <c r="F594" s="53"/>
      <c r="G594" s="53"/>
    </row>
    <row r="595" spans="1:7" hidden="1">
      <c r="A595" s="54"/>
      <c r="B595" s="408"/>
      <c r="C595" s="53"/>
      <c r="D595" s="53"/>
      <c r="E595" s="110"/>
      <c r="F595" s="53"/>
      <c r="G595" s="53"/>
    </row>
    <row r="596" spans="1:7" hidden="1">
      <c r="A596" s="54"/>
      <c r="B596" s="408"/>
      <c r="C596" s="53"/>
      <c r="D596" s="53"/>
      <c r="E596" s="110"/>
      <c r="F596" s="53"/>
      <c r="G596" s="53"/>
    </row>
    <row r="597" spans="1:7" hidden="1">
      <c r="A597" s="54"/>
      <c r="B597" s="408"/>
      <c r="C597" s="53"/>
      <c r="D597" s="53"/>
      <c r="E597" s="110"/>
      <c r="F597" s="53"/>
      <c r="G597" s="53"/>
    </row>
    <row r="598" spans="1:7" hidden="1">
      <c r="A598" s="54"/>
      <c r="B598" s="408"/>
      <c r="C598" s="53"/>
      <c r="D598" s="53"/>
      <c r="E598" s="110"/>
      <c r="F598" s="53"/>
      <c r="G598" s="53"/>
    </row>
    <row r="599" spans="1:7" hidden="1">
      <c r="A599" s="54"/>
      <c r="B599" s="408"/>
      <c r="C599" s="53"/>
      <c r="D599" s="53"/>
      <c r="E599" s="110"/>
      <c r="F599" s="53"/>
      <c r="G599" s="53"/>
    </row>
    <row r="600" spans="1:7" hidden="1">
      <c r="A600" s="54"/>
      <c r="B600" s="408"/>
      <c r="C600" s="53"/>
      <c r="D600" s="53"/>
      <c r="E600" s="110"/>
      <c r="F600" s="53"/>
      <c r="G600" s="53"/>
    </row>
    <row r="601" spans="1:7" hidden="1">
      <c r="A601" s="54"/>
      <c r="B601" s="408"/>
      <c r="C601" s="53"/>
      <c r="D601" s="53"/>
      <c r="E601" s="110"/>
      <c r="F601" s="53"/>
      <c r="G601" s="53"/>
    </row>
    <row r="602" spans="1:7" hidden="1">
      <c r="A602" s="54"/>
      <c r="B602" s="408"/>
      <c r="C602" s="53"/>
      <c r="D602" s="53"/>
      <c r="E602" s="110"/>
      <c r="F602" s="53"/>
      <c r="G602" s="53"/>
    </row>
    <row r="603" spans="1:7" hidden="1">
      <c r="A603" s="54"/>
      <c r="B603" s="408"/>
      <c r="C603" s="53"/>
      <c r="D603" s="53"/>
      <c r="E603" s="110"/>
      <c r="F603" s="53"/>
      <c r="G603" s="53"/>
    </row>
    <row r="604" spans="1:7" hidden="1">
      <c r="A604" s="54"/>
      <c r="B604" s="408"/>
      <c r="C604" s="53"/>
      <c r="D604" s="53"/>
      <c r="E604" s="110"/>
      <c r="F604" s="53"/>
      <c r="G604" s="53"/>
    </row>
    <row r="605" spans="1:7" hidden="1">
      <c r="A605" s="54"/>
      <c r="B605" s="408"/>
      <c r="C605" s="53"/>
      <c r="D605" s="53"/>
      <c r="E605" s="110"/>
      <c r="F605" s="53"/>
      <c r="G605" s="53"/>
    </row>
    <row r="606" spans="1:7" hidden="1">
      <c r="A606" s="54"/>
      <c r="B606" s="408"/>
      <c r="C606" s="53"/>
      <c r="D606" s="53"/>
      <c r="E606" s="110"/>
      <c r="F606" s="53"/>
      <c r="G606" s="53"/>
    </row>
    <row r="607" spans="1:7" hidden="1">
      <c r="A607" s="54"/>
      <c r="B607" s="408"/>
      <c r="C607" s="53"/>
      <c r="D607" s="53"/>
      <c r="E607" s="110"/>
      <c r="F607" s="53"/>
      <c r="G607" s="53"/>
    </row>
    <row r="608" spans="1:7" hidden="1">
      <c r="A608" s="54"/>
      <c r="B608" s="408"/>
      <c r="C608" s="53"/>
      <c r="D608" s="53"/>
      <c r="E608" s="110"/>
      <c r="F608" s="53"/>
      <c r="G608" s="53"/>
    </row>
    <row r="609" spans="1:7" hidden="1">
      <c r="A609" s="54"/>
      <c r="B609" s="408"/>
      <c r="C609" s="53"/>
      <c r="D609" s="53"/>
      <c r="E609" s="110"/>
      <c r="F609" s="53"/>
      <c r="G609" s="53"/>
    </row>
    <row r="610" spans="1:7" hidden="1">
      <c r="A610" s="54"/>
      <c r="B610" s="408"/>
      <c r="C610" s="53"/>
      <c r="D610" s="53"/>
      <c r="E610" s="110"/>
      <c r="F610" s="53"/>
      <c r="G610" s="53"/>
    </row>
    <row r="611" spans="1:7" hidden="1">
      <c r="A611" s="54"/>
      <c r="B611" s="408"/>
      <c r="C611" s="53"/>
      <c r="D611" s="53"/>
      <c r="E611" s="110"/>
      <c r="F611" s="53"/>
      <c r="G611" s="53"/>
    </row>
    <row r="612" spans="1:7" hidden="1">
      <c r="A612" s="54"/>
      <c r="B612" s="408"/>
      <c r="C612" s="53"/>
      <c r="D612" s="53"/>
      <c r="E612" s="110"/>
      <c r="F612" s="53"/>
      <c r="G612" s="53"/>
    </row>
    <row r="613" spans="1:7" hidden="1">
      <c r="A613" s="54"/>
      <c r="B613" s="408"/>
      <c r="C613" s="53"/>
      <c r="D613" s="53"/>
      <c r="E613" s="110"/>
      <c r="F613" s="53"/>
      <c r="G613" s="53"/>
    </row>
    <row r="614" spans="1:7" hidden="1">
      <c r="A614" s="54"/>
      <c r="B614" s="408"/>
      <c r="C614" s="53"/>
      <c r="D614" s="53"/>
      <c r="E614" s="110"/>
      <c r="F614" s="53"/>
      <c r="G614" s="53"/>
    </row>
    <row r="615" spans="1:7" hidden="1">
      <c r="A615" s="54"/>
      <c r="B615" s="408"/>
      <c r="C615" s="53"/>
      <c r="D615" s="53"/>
      <c r="E615" s="110"/>
      <c r="F615" s="53"/>
      <c r="G615" s="53"/>
    </row>
    <row r="616" spans="1:7" hidden="1">
      <c r="A616" s="54"/>
      <c r="B616" s="408"/>
      <c r="C616" s="53"/>
      <c r="D616" s="53"/>
      <c r="E616" s="110"/>
      <c r="F616" s="53"/>
      <c r="G616" s="53"/>
    </row>
    <row r="617" spans="1:7" hidden="1">
      <c r="A617" s="54"/>
      <c r="B617" s="408"/>
      <c r="C617" s="53"/>
      <c r="D617" s="53"/>
      <c r="E617" s="110"/>
      <c r="F617" s="53"/>
      <c r="G617" s="53"/>
    </row>
    <row r="618" spans="1:7" hidden="1">
      <c r="A618" s="54"/>
      <c r="B618" s="408"/>
      <c r="C618" s="53"/>
      <c r="D618" s="53"/>
      <c r="E618" s="110"/>
      <c r="F618" s="53"/>
      <c r="G618" s="53"/>
    </row>
    <row r="619" spans="1:7" hidden="1">
      <c r="A619" s="54"/>
      <c r="B619" s="408"/>
      <c r="C619" s="53"/>
      <c r="D619" s="53"/>
      <c r="E619" s="110"/>
      <c r="F619" s="53"/>
      <c r="G619" s="53"/>
    </row>
    <row r="620" spans="1:7" hidden="1">
      <c r="A620" s="54"/>
      <c r="B620" s="408"/>
      <c r="C620" s="53"/>
      <c r="D620" s="53"/>
      <c r="E620" s="110"/>
      <c r="F620" s="53"/>
      <c r="G620" s="53"/>
    </row>
    <row r="621" spans="1:7" hidden="1">
      <c r="A621" s="54"/>
      <c r="B621" s="408"/>
      <c r="C621" s="53"/>
      <c r="D621" s="53"/>
      <c r="E621" s="110"/>
      <c r="F621" s="53"/>
      <c r="G621" s="53"/>
    </row>
    <row r="622" spans="1:7" hidden="1">
      <c r="A622" s="54"/>
      <c r="B622" s="408"/>
      <c r="C622" s="53"/>
      <c r="D622" s="53"/>
      <c r="E622" s="110"/>
      <c r="F622" s="53"/>
      <c r="G622" s="53"/>
    </row>
    <row r="623" spans="1:7" hidden="1">
      <c r="A623" s="54"/>
      <c r="B623" s="408"/>
      <c r="C623" s="53"/>
      <c r="D623" s="53"/>
      <c r="E623" s="110"/>
      <c r="F623" s="53"/>
      <c r="G623" s="53"/>
    </row>
    <row r="624" spans="1:7" hidden="1">
      <c r="A624" s="54"/>
      <c r="B624" s="408"/>
      <c r="C624" s="53"/>
      <c r="D624" s="53"/>
      <c r="E624" s="110"/>
      <c r="F624" s="53"/>
      <c r="G624" s="53"/>
    </row>
    <row r="625" spans="1:7" hidden="1">
      <c r="A625" s="54"/>
      <c r="B625" s="408"/>
      <c r="C625" s="53"/>
      <c r="D625" s="53"/>
      <c r="E625" s="110"/>
      <c r="F625" s="53"/>
      <c r="G625" s="53"/>
    </row>
    <row r="626" spans="1:7" hidden="1">
      <c r="A626" s="54"/>
      <c r="B626" s="408"/>
      <c r="C626" s="53"/>
      <c r="D626" s="53"/>
      <c r="E626" s="110"/>
      <c r="F626" s="53"/>
      <c r="G626" s="53"/>
    </row>
    <row r="627" spans="1:7" hidden="1">
      <c r="A627" s="54"/>
      <c r="B627" s="408"/>
      <c r="C627" s="53"/>
      <c r="D627" s="53"/>
      <c r="E627" s="110"/>
      <c r="F627" s="53"/>
      <c r="G627" s="53"/>
    </row>
    <row r="628" spans="1:7" hidden="1">
      <c r="A628" s="54"/>
      <c r="B628" s="408"/>
      <c r="C628" s="53"/>
      <c r="D628" s="53"/>
      <c r="E628" s="110"/>
      <c r="F628" s="53"/>
      <c r="G628" s="53"/>
    </row>
    <row r="629" spans="1:7" hidden="1">
      <c r="A629" s="54"/>
      <c r="B629" s="408"/>
      <c r="C629" s="53"/>
      <c r="D629" s="53"/>
      <c r="E629" s="110"/>
      <c r="F629" s="53"/>
      <c r="G629" s="53"/>
    </row>
    <row r="630" spans="1:7" hidden="1">
      <c r="A630" s="54"/>
      <c r="B630" s="408"/>
      <c r="C630" s="53"/>
      <c r="D630" s="53"/>
      <c r="E630" s="110"/>
      <c r="F630" s="53"/>
      <c r="G630" s="53"/>
    </row>
    <row r="631" spans="1:7" hidden="1">
      <c r="A631" s="54"/>
      <c r="B631" s="408"/>
      <c r="C631" s="53"/>
      <c r="D631" s="53"/>
      <c r="E631" s="110"/>
      <c r="F631" s="53"/>
      <c r="G631" s="53"/>
    </row>
    <row r="632" spans="1:7" hidden="1">
      <c r="A632" s="54"/>
      <c r="B632" s="408"/>
      <c r="C632" s="53"/>
      <c r="D632" s="53"/>
      <c r="E632" s="110"/>
      <c r="F632" s="53"/>
      <c r="G632" s="53"/>
    </row>
    <row r="633" spans="1:7" hidden="1">
      <c r="A633" s="54"/>
      <c r="B633" s="408"/>
      <c r="C633" s="53"/>
      <c r="D633" s="53"/>
      <c r="E633" s="110"/>
      <c r="F633" s="53"/>
      <c r="G633" s="53"/>
    </row>
    <row r="634" spans="1:7" hidden="1">
      <c r="A634" s="54"/>
      <c r="B634" s="408"/>
      <c r="C634" s="53"/>
      <c r="D634" s="53"/>
      <c r="E634" s="110"/>
      <c r="F634" s="53"/>
      <c r="G634" s="53"/>
    </row>
    <row r="635" spans="1:7" hidden="1">
      <c r="A635" s="54"/>
      <c r="B635" s="408"/>
      <c r="C635" s="53"/>
      <c r="D635" s="53"/>
      <c r="E635" s="110"/>
      <c r="F635" s="53"/>
      <c r="G635" s="53"/>
    </row>
    <row r="636" spans="1:7" hidden="1">
      <c r="A636" s="54"/>
      <c r="B636" s="408"/>
      <c r="C636" s="53"/>
      <c r="D636" s="53"/>
      <c r="E636" s="110"/>
      <c r="F636" s="53"/>
      <c r="G636" s="53"/>
    </row>
    <row r="637" spans="1:7" hidden="1">
      <c r="A637" s="54"/>
      <c r="B637" s="408"/>
      <c r="C637" s="53"/>
      <c r="D637" s="53"/>
      <c r="E637" s="110"/>
      <c r="F637" s="53"/>
      <c r="G637" s="53"/>
    </row>
    <row r="638" spans="1:7" hidden="1">
      <c r="A638" s="54"/>
      <c r="B638" s="408"/>
      <c r="C638" s="53"/>
      <c r="D638" s="53"/>
      <c r="E638" s="110"/>
      <c r="F638" s="53"/>
      <c r="G638" s="53"/>
    </row>
    <row r="639" spans="1:7" hidden="1">
      <c r="A639" s="54"/>
      <c r="B639" s="408"/>
      <c r="C639" s="53"/>
      <c r="D639" s="53"/>
      <c r="E639" s="110"/>
      <c r="F639" s="53"/>
      <c r="G639" s="53"/>
    </row>
    <row r="640" spans="1:7" hidden="1">
      <c r="A640" s="54"/>
      <c r="B640" s="408"/>
      <c r="C640" s="53"/>
      <c r="D640" s="53"/>
      <c r="E640" s="110"/>
      <c r="F640" s="53"/>
      <c r="G640" s="53"/>
    </row>
    <row r="641" spans="1:7" hidden="1">
      <c r="A641" s="54"/>
      <c r="B641" s="408"/>
      <c r="C641" s="53"/>
      <c r="D641" s="53"/>
      <c r="E641" s="110"/>
      <c r="F641" s="53"/>
      <c r="G641" s="53"/>
    </row>
    <row r="642" spans="1:7" hidden="1">
      <c r="A642" s="54"/>
      <c r="B642" s="408"/>
      <c r="C642" s="53"/>
      <c r="D642" s="53"/>
      <c r="E642" s="110"/>
      <c r="F642" s="53"/>
      <c r="G642" s="53"/>
    </row>
    <row r="643" spans="1:7" hidden="1">
      <c r="A643" s="54"/>
      <c r="B643" s="408"/>
      <c r="C643" s="53"/>
      <c r="D643" s="53"/>
      <c r="E643" s="110"/>
      <c r="F643" s="53"/>
      <c r="G643" s="53"/>
    </row>
    <row r="644" spans="1:7" hidden="1">
      <c r="A644" s="54"/>
      <c r="B644" s="408"/>
      <c r="C644" s="53"/>
      <c r="D644" s="53"/>
      <c r="E644" s="110"/>
      <c r="F644" s="53"/>
      <c r="G644" s="53"/>
    </row>
    <row r="645" spans="1:7" hidden="1">
      <c r="A645" s="54"/>
      <c r="B645" s="408"/>
      <c r="C645" s="53"/>
      <c r="D645" s="53"/>
      <c r="E645" s="110"/>
      <c r="F645" s="53"/>
      <c r="G645" s="53"/>
    </row>
    <row r="646" spans="1:7" hidden="1">
      <c r="A646" s="54"/>
      <c r="B646" s="408"/>
      <c r="C646" s="53"/>
      <c r="D646" s="53"/>
      <c r="E646" s="110"/>
      <c r="F646" s="53"/>
      <c r="G646" s="53"/>
    </row>
    <row r="647" spans="1:7" hidden="1">
      <c r="A647" s="54"/>
      <c r="B647" s="408"/>
      <c r="C647" s="53"/>
      <c r="D647" s="53"/>
      <c r="E647" s="110"/>
      <c r="F647" s="53"/>
      <c r="G647" s="53"/>
    </row>
    <row r="648" spans="1:7" hidden="1">
      <c r="A648" s="54"/>
      <c r="B648" s="408"/>
      <c r="C648" s="53"/>
      <c r="D648" s="53"/>
      <c r="E648" s="110"/>
      <c r="F648" s="53"/>
      <c r="G648" s="53"/>
    </row>
    <row r="649" spans="1:7" hidden="1">
      <c r="A649" s="54"/>
      <c r="B649" s="408"/>
      <c r="C649" s="53"/>
      <c r="D649" s="53"/>
      <c r="E649" s="110"/>
      <c r="F649" s="53"/>
      <c r="G649" s="53"/>
    </row>
    <row r="650" spans="1:7" hidden="1">
      <c r="A650" s="54"/>
      <c r="B650" s="408"/>
      <c r="C650" s="53"/>
      <c r="D650" s="53"/>
      <c r="E650" s="110"/>
      <c r="F650" s="53"/>
      <c r="G650" s="53"/>
    </row>
    <row r="651" spans="1:7" hidden="1">
      <c r="A651" s="54"/>
      <c r="B651" s="408"/>
      <c r="C651" s="53"/>
      <c r="D651" s="53"/>
      <c r="E651" s="110"/>
      <c r="F651" s="53"/>
      <c r="G651" s="53"/>
    </row>
    <row r="652" spans="1:7" hidden="1">
      <c r="A652" s="54"/>
      <c r="B652" s="408"/>
      <c r="C652" s="53"/>
      <c r="D652" s="53"/>
      <c r="E652" s="110"/>
      <c r="F652" s="53"/>
      <c r="G652" s="53"/>
    </row>
    <row r="653" spans="1:7" hidden="1">
      <c r="A653" s="54"/>
      <c r="B653" s="408"/>
      <c r="C653" s="53"/>
      <c r="D653" s="53"/>
      <c r="E653" s="110"/>
      <c r="F653" s="53"/>
      <c r="G653" s="53"/>
    </row>
    <row r="654" spans="1:7" hidden="1">
      <c r="A654" s="54"/>
      <c r="B654" s="408"/>
      <c r="C654" s="53"/>
      <c r="D654" s="53"/>
      <c r="E654" s="110"/>
      <c r="F654" s="53"/>
      <c r="G654" s="53"/>
    </row>
    <row r="655" spans="1:7" hidden="1">
      <c r="A655" s="54"/>
      <c r="B655" s="408"/>
      <c r="C655" s="53"/>
      <c r="D655" s="53"/>
      <c r="E655" s="110"/>
      <c r="F655" s="53"/>
      <c r="G655" s="53"/>
    </row>
    <row r="656" spans="1:7" hidden="1">
      <c r="A656" s="54"/>
      <c r="B656" s="408"/>
      <c r="C656" s="53"/>
      <c r="D656" s="53"/>
      <c r="E656" s="110"/>
      <c r="F656" s="53"/>
      <c r="G656" s="53"/>
    </row>
    <row r="657" spans="1:7" hidden="1">
      <c r="A657" s="54"/>
      <c r="B657" s="408"/>
      <c r="C657" s="53"/>
      <c r="D657" s="53"/>
      <c r="E657" s="110"/>
      <c r="F657" s="53"/>
      <c r="G657" s="53"/>
    </row>
    <row r="658" spans="1:7" hidden="1">
      <c r="A658" s="54"/>
      <c r="B658" s="408"/>
      <c r="C658" s="53"/>
      <c r="D658" s="53"/>
      <c r="E658" s="110"/>
      <c r="F658" s="53"/>
      <c r="G658" s="53"/>
    </row>
    <row r="659" spans="1:7" hidden="1">
      <c r="A659" s="54"/>
      <c r="B659" s="408"/>
      <c r="C659" s="53"/>
      <c r="D659" s="53"/>
      <c r="E659" s="110"/>
      <c r="F659" s="53"/>
      <c r="G659" s="53"/>
    </row>
    <row r="660" spans="1:7" hidden="1">
      <c r="A660" s="54"/>
      <c r="B660" s="408"/>
      <c r="C660" s="53"/>
      <c r="D660" s="53"/>
      <c r="E660" s="110"/>
      <c r="F660" s="53"/>
      <c r="G660" s="53"/>
    </row>
    <row r="661" spans="1:7" hidden="1">
      <c r="A661" s="54"/>
      <c r="B661" s="408"/>
      <c r="C661" s="53"/>
      <c r="D661" s="53"/>
      <c r="E661" s="110"/>
      <c r="F661" s="53"/>
      <c r="G661" s="53"/>
    </row>
    <row r="662" spans="1:7" hidden="1">
      <c r="A662" s="54"/>
      <c r="B662" s="408"/>
      <c r="C662" s="53"/>
      <c r="D662" s="53"/>
      <c r="E662" s="110"/>
      <c r="F662" s="53"/>
      <c r="G662" s="53"/>
    </row>
    <row r="663" spans="1:7" hidden="1">
      <c r="A663" s="54"/>
      <c r="B663" s="408"/>
      <c r="C663" s="53"/>
      <c r="D663" s="53"/>
      <c r="E663" s="110"/>
      <c r="F663" s="53"/>
      <c r="G663" s="53"/>
    </row>
    <row r="664" spans="1:7" hidden="1">
      <c r="A664" s="54"/>
      <c r="B664" s="408"/>
      <c r="C664" s="53"/>
      <c r="D664" s="53"/>
      <c r="E664" s="110"/>
      <c r="F664" s="53"/>
      <c r="G664" s="53"/>
    </row>
    <row r="665" spans="1:7" hidden="1">
      <c r="A665" s="54"/>
      <c r="B665" s="408"/>
      <c r="C665" s="53"/>
      <c r="D665" s="53"/>
      <c r="E665" s="110"/>
      <c r="F665" s="53"/>
      <c r="G665" s="53"/>
    </row>
    <row r="666" spans="1:7" hidden="1">
      <c r="A666" s="54"/>
      <c r="B666" s="408"/>
      <c r="C666" s="53"/>
      <c r="D666" s="53"/>
      <c r="E666" s="110"/>
      <c r="F666" s="53"/>
      <c r="G666" s="53"/>
    </row>
    <row r="667" spans="1:7" hidden="1">
      <c r="A667" s="54"/>
      <c r="B667" s="408"/>
      <c r="C667" s="53"/>
      <c r="D667" s="53"/>
      <c r="E667" s="110"/>
      <c r="F667" s="53"/>
      <c r="G667" s="53"/>
    </row>
    <row r="668" spans="1:7" hidden="1">
      <c r="A668" s="54"/>
      <c r="B668" s="408"/>
      <c r="C668" s="53"/>
      <c r="D668" s="53"/>
      <c r="E668" s="110"/>
      <c r="F668" s="53"/>
      <c r="G668" s="53"/>
    </row>
    <row r="669" spans="1:7" hidden="1">
      <c r="A669" s="54"/>
      <c r="B669" s="408"/>
      <c r="C669" s="53"/>
      <c r="D669" s="53"/>
      <c r="E669" s="110"/>
      <c r="F669" s="53"/>
      <c r="G669" s="53"/>
    </row>
    <row r="670" spans="1:7" hidden="1">
      <c r="A670" s="54"/>
      <c r="B670" s="408"/>
      <c r="C670" s="53"/>
      <c r="D670" s="53"/>
      <c r="E670" s="110"/>
      <c r="F670" s="53"/>
      <c r="G670" s="53"/>
    </row>
    <row r="671" spans="1:7" hidden="1">
      <c r="A671" s="54"/>
      <c r="B671" s="408"/>
      <c r="C671" s="53"/>
      <c r="D671" s="53"/>
      <c r="E671" s="110"/>
      <c r="F671" s="53"/>
      <c r="G671" s="53"/>
    </row>
    <row r="672" spans="1:7" hidden="1">
      <c r="A672" s="54"/>
      <c r="B672" s="408"/>
      <c r="C672" s="53"/>
      <c r="D672" s="53"/>
      <c r="E672" s="110"/>
      <c r="F672" s="53"/>
      <c r="G672" s="53"/>
    </row>
    <row r="673" spans="1:7" hidden="1">
      <c r="A673" s="54"/>
      <c r="B673" s="408"/>
      <c r="C673" s="53"/>
      <c r="D673" s="53"/>
      <c r="E673" s="110"/>
      <c r="F673" s="53"/>
      <c r="G673" s="53"/>
    </row>
    <row r="674" spans="1:7" hidden="1">
      <c r="A674" s="54"/>
      <c r="B674" s="408"/>
      <c r="C674" s="53"/>
      <c r="D674" s="53"/>
      <c r="E674" s="110"/>
      <c r="F674" s="53"/>
      <c r="G674" s="53"/>
    </row>
    <row r="675" spans="1:7" hidden="1">
      <c r="A675" s="54"/>
      <c r="B675" s="408"/>
      <c r="C675" s="53"/>
      <c r="D675" s="53"/>
      <c r="E675" s="110"/>
      <c r="F675" s="53"/>
      <c r="G675" s="53"/>
    </row>
    <row r="676" spans="1:7" hidden="1">
      <c r="A676" s="54"/>
      <c r="B676" s="408"/>
      <c r="C676" s="53"/>
      <c r="D676" s="53"/>
      <c r="E676" s="110"/>
      <c r="F676" s="53"/>
      <c r="G676" s="53"/>
    </row>
    <row r="677" spans="1:7" hidden="1">
      <c r="A677" s="54"/>
      <c r="B677" s="408"/>
      <c r="C677" s="53"/>
      <c r="D677" s="53"/>
      <c r="E677" s="110"/>
      <c r="F677" s="53"/>
      <c r="G677" s="53"/>
    </row>
    <row r="678" spans="1:7" hidden="1">
      <c r="A678" s="54"/>
      <c r="B678" s="408"/>
      <c r="C678" s="53"/>
      <c r="D678" s="53"/>
      <c r="E678" s="110"/>
      <c r="F678" s="53"/>
      <c r="G678" s="53"/>
    </row>
    <row r="679" spans="1:7" hidden="1">
      <c r="A679" s="54"/>
      <c r="B679" s="408"/>
      <c r="C679" s="53"/>
      <c r="D679" s="53"/>
      <c r="E679" s="110"/>
      <c r="F679" s="53"/>
      <c r="G679" s="53"/>
    </row>
    <row r="680" spans="1:7" hidden="1">
      <c r="A680" s="54"/>
      <c r="B680" s="408"/>
      <c r="C680" s="53"/>
      <c r="D680" s="53"/>
      <c r="E680" s="110"/>
      <c r="F680" s="53"/>
      <c r="G680" s="53"/>
    </row>
    <row r="681" spans="1:7" hidden="1">
      <c r="A681" s="54"/>
      <c r="B681" s="408"/>
      <c r="C681" s="53"/>
      <c r="D681" s="53"/>
      <c r="E681" s="110"/>
      <c r="F681" s="53"/>
      <c r="G681" s="53"/>
    </row>
    <row r="682" spans="1:7" hidden="1">
      <c r="A682" s="54"/>
      <c r="B682" s="408"/>
      <c r="C682" s="53"/>
      <c r="D682" s="53"/>
      <c r="E682" s="110"/>
      <c r="F682" s="53"/>
      <c r="G682" s="53"/>
    </row>
    <row r="683" spans="1:7" hidden="1">
      <c r="A683" s="54"/>
      <c r="B683" s="408"/>
      <c r="C683" s="53"/>
      <c r="D683" s="53"/>
      <c r="E683" s="110"/>
      <c r="F683" s="53"/>
      <c r="G683" s="53"/>
    </row>
    <row r="684" spans="1:7" hidden="1">
      <c r="A684" s="54"/>
      <c r="B684" s="408"/>
      <c r="C684" s="53"/>
      <c r="D684" s="53"/>
      <c r="E684" s="110"/>
      <c r="F684" s="53"/>
      <c r="G684" s="53"/>
    </row>
    <row r="685" spans="1:7" hidden="1">
      <c r="A685" s="54"/>
      <c r="B685" s="408"/>
      <c r="C685" s="53"/>
      <c r="D685" s="53"/>
      <c r="E685" s="110"/>
      <c r="F685" s="53"/>
      <c r="G685" s="53"/>
    </row>
    <row r="686" spans="1:7" hidden="1">
      <c r="A686" s="54"/>
      <c r="B686" s="408"/>
      <c r="C686" s="53"/>
      <c r="D686" s="53"/>
      <c r="E686" s="110"/>
      <c r="F686" s="53"/>
      <c r="G686" s="53"/>
    </row>
    <row r="687" spans="1:7" hidden="1">
      <c r="A687" s="54"/>
      <c r="B687" s="408"/>
      <c r="C687" s="53"/>
      <c r="D687" s="53"/>
      <c r="E687" s="110"/>
      <c r="F687" s="53"/>
      <c r="G687" s="53"/>
    </row>
    <row r="688" spans="1:7" hidden="1">
      <c r="A688" s="54"/>
      <c r="B688" s="408"/>
      <c r="C688" s="53"/>
      <c r="D688" s="53"/>
      <c r="E688" s="110"/>
      <c r="F688" s="53"/>
      <c r="G688" s="53"/>
    </row>
    <row r="689" spans="1:7" hidden="1">
      <c r="A689" s="54"/>
      <c r="B689" s="408"/>
      <c r="C689" s="53"/>
      <c r="D689" s="53"/>
      <c r="E689" s="110"/>
      <c r="F689" s="53"/>
      <c r="G689" s="53"/>
    </row>
    <row r="690" spans="1:7" hidden="1">
      <c r="A690" s="54"/>
      <c r="B690" s="408"/>
      <c r="C690" s="53"/>
      <c r="D690" s="53"/>
      <c r="E690" s="110"/>
      <c r="F690" s="53"/>
      <c r="G690" s="53"/>
    </row>
    <row r="691" spans="1:7" hidden="1">
      <c r="A691" s="54"/>
      <c r="B691" s="408"/>
      <c r="C691" s="53"/>
      <c r="D691" s="53"/>
      <c r="E691" s="110"/>
      <c r="F691" s="53"/>
      <c r="G691" s="53"/>
    </row>
    <row r="692" spans="1:7" hidden="1">
      <c r="A692" s="54"/>
      <c r="B692" s="408"/>
      <c r="C692" s="53"/>
      <c r="D692" s="53"/>
      <c r="E692" s="110"/>
      <c r="F692" s="53"/>
      <c r="G692" s="53"/>
    </row>
    <row r="693" spans="1:7" hidden="1">
      <c r="A693" s="54"/>
      <c r="B693" s="408"/>
      <c r="C693" s="53"/>
      <c r="D693" s="53"/>
      <c r="E693" s="110"/>
      <c r="F693" s="53"/>
      <c r="G693" s="53"/>
    </row>
    <row r="694" spans="1:7" hidden="1">
      <c r="A694" s="54"/>
      <c r="B694" s="408"/>
      <c r="C694" s="53"/>
      <c r="D694" s="53"/>
      <c r="E694" s="110"/>
      <c r="F694" s="53"/>
      <c r="G694" s="53"/>
    </row>
    <row r="695" spans="1:7" hidden="1">
      <c r="A695" s="54"/>
      <c r="B695" s="408"/>
      <c r="C695" s="53"/>
      <c r="D695" s="53"/>
      <c r="E695" s="110"/>
      <c r="F695" s="53"/>
      <c r="G695" s="53"/>
    </row>
    <row r="696" spans="1:7" hidden="1">
      <c r="A696" s="54"/>
      <c r="B696" s="408"/>
      <c r="C696" s="53"/>
      <c r="D696" s="53"/>
      <c r="E696" s="110"/>
      <c r="F696" s="53"/>
      <c r="G696" s="53"/>
    </row>
    <row r="697" spans="1:7" hidden="1">
      <c r="A697" s="54"/>
      <c r="B697" s="408"/>
      <c r="C697" s="53"/>
      <c r="D697" s="53"/>
      <c r="E697" s="110"/>
      <c r="F697" s="53"/>
      <c r="G697" s="53"/>
    </row>
    <row r="698" spans="1:7" hidden="1">
      <c r="A698" s="54"/>
      <c r="B698" s="408"/>
      <c r="C698" s="53"/>
      <c r="D698" s="53"/>
      <c r="E698" s="110"/>
      <c r="F698" s="53"/>
      <c r="G698" s="53"/>
    </row>
    <row r="699" spans="1:7" hidden="1">
      <c r="A699" s="54"/>
      <c r="B699" s="408"/>
      <c r="C699" s="53"/>
      <c r="D699" s="53"/>
      <c r="E699" s="110"/>
      <c r="F699" s="53"/>
      <c r="G699" s="53"/>
    </row>
    <row r="700" spans="1:7" hidden="1">
      <c r="A700" s="54"/>
      <c r="B700" s="408"/>
      <c r="C700" s="53"/>
      <c r="D700" s="53"/>
      <c r="E700" s="110"/>
      <c r="F700" s="53"/>
      <c r="G700" s="53"/>
    </row>
    <row r="701" spans="1:7" hidden="1">
      <c r="A701" s="54"/>
      <c r="B701" s="408"/>
      <c r="C701" s="53"/>
      <c r="D701" s="53"/>
      <c r="E701" s="110"/>
      <c r="F701" s="53"/>
      <c r="G701" s="53"/>
    </row>
    <row r="702" spans="1:7" hidden="1">
      <c r="A702" s="54"/>
      <c r="B702" s="408"/>
      <c r="C702" s="53"/>
      <c r="D702" s="53"/>
      <c r="E702" s="110"/>
      <c r="F702" s="53"/>
      <c r="G702" s="53"/>
    </row>
    <row r="703" spans="1:7" hidden="1">
      <c r="A703" s="54"/>
      <c r="B703" s="408"/>
      <c r="C703" s="53"/>
      <c r="D703" s="53"/>
      <c r="E703" s="110"/>
      <c r="F703" s="53"/>
      <c r="G703" s="53"/>
    </row>
    <row r="704" spans="1:7" hidden="1">
      <c r="A704" s="54"/>
      <c r="B704" s="408"/>
      <c r="C704" s="53"/>
      <c r="D704" s="53"/>
      <c r="E704" s="110"/>
      <c r="F704" s="53"/>
      <c r="G704" s="53"/>
    </row>
    <row r="705" spans="1:7" hidden="1">
      <c r="A705" s="54"/>
      <c r="B705" s="408"/>
      <c r="C705" s="53"/>
      <c r="D705" s="53"/>
      <c r="E705" s="110"/>
      <c r="F705" s="53"/>
      <c r="G705" s="53"/>
    </row>
    <row r="706" spans="1:7" hidden="1">
      <c r="A706" s="54"/>
      <c r="B706" s="408"/>
      <c r="C706" s="53"/>
      <c r="D706" s="53"/>
      <c r="E706" s="110"/>
      <c r="F706" s="53"/>
      <c r="G706" s="53"/>
    </row>
    <row r="707" spans="1:7" hidden="1">
      <c r="A707" s="54"/>
      <c r="B707" s="408"/>
      <c r="C707" s="53"/>
      <c r="D707" s="53"/>
      <c r="E707" s="110"/>
      <c r="F707" s="53"/>
      <c r="G707" s="53"/>
    </row>
    <row r="708" spans="1:7" hidden="1">
      <c r="A708" s="54"/>
      <c r="B708" s="408"/>
      <c r="C708" s="53"/>
      <c r="D708" s="53"/>
      <c r="E708" s="110"/>
      <c r="F708" s="53"/>
      <c r="G708" s="53"/>
    </row>
    <row r="709" spans="1:7" hidden="1">
      <c r="A709" s="54"/>
      <c r="B709" s="408"/>
      <c r="C709" s="53"/>
      <c r="D709" s="53"/>
      <c r="E709" s="110"/>
      <c r="F709" s="53"/>
      <c r="G709" s="53"/>
    </row>
    <row r="710" spans="1:7" hidden="1">
      <c r="A710" s="54"/>
      <c r="B710" s="408"/>
      <c r="C710" s="53"/>
      <c r="D710" s="53"/>
      <c r="E710" s="110"/>
      <c r="F710" s="53"/>
      <c r="G710" s="53"/>
    </row>
    <row r="711" spans="1:7" hidden="1">
      <c r="A711" s="54"/>
      <c r="B711" s="408"/>
      <c r="C711" s="53"/>
      <c r="D711" s="53"/>
      <c r="E711" s="110"/>
      <c r="F711" s="53"/>
      <c r="G711" s="53"/>
    </row>
    <row r="712" spans="1:7" hidden="1">
      <c r="A712" s="54"/>
      <c r="B712" s="408"/>
      <c r="C712" s="53"/>
      <c r="D712" s="53"/>
      <c r="E712" s="110"/>
      <c r="F712" s="53"/>
      <c r="G712" s="53"/>
    </row>
    <row r="713" spans="1:7" hidden="1">
      <c r="A713" s="54"/>
      <c r="B713" s="408"/>
      <c r="C713" s="53"/>
      <c r="D713" s="53"/>
      <c r="E713" s="110"/>
      <c r="F713" s="53"/>
      <c r="G713" s="53"/>
    </row>
    <row r="714" spans="1:7" hidden="1">
      <c r="A714" s="54"/>
      <c r="B714" s="408"/>
      <c r="C714" s="53"/>
      <c r="D714" s="53"/>
      <c r="E714" s="110"/>
      <c r="F714" s="53"/>
      <c r="G714" s="53"/>
    </row>
    <row r="715" spans="1:7" hidden="1">
      <c r="A715" s="54"/>
      <c r="B715" s="408"/>
      <c r="C715" s="53"/>
      <c r="D715" s="53"/>
      <c r="E715" s="110"/>
      <c r="F715" s="53"/>
      <c r="G715" s="53"/>
    </row>
    <row r="716" spans="1:7" hidden="1">
      <c r="A716" s="54"/>
      <c r="B716" s="408"/>
      <c r="C716" s="53"/>
      <c r="D716" s="53"/>
      <c r="E716" s="110"/>
      <c r="F716" s="53"/>
      <c r="G716" s="53"/>
    </row>
    <row r="717" spans="1:7" hidden="1">
      <c r="A717" s="54"/>
      <c r="B717" s="408"/>
      <c r="C717" s="53"/>
      <c r="D717" s="53"/>
      <c r="E717" s="110"/>
      <c r="F717" s="53"/>
      <c r="G717" s="53"/>
    </row>
    <row r="718" spans="1:7" hidden="1">
      <c r="A718" s="54"/>
      <c r="B718" s="408"/>
      <c r="C718" s="53"/>
      <c r="D718" s="53"/>
      <c r="E718" s="110"/>
      <c r="F718" s="53"/>
      <c r="G718" s="53"/>
    </row>
    <row r="719" spans="1:7" hidden="1">
      <c r="A719" s="54"/>
      <c r="B719" s="408"/>
      <c r="C719" s="53"/>
      <c r="D719" s="53"/>
      <c r="E719" s="110"/>
      <c r="F719" s="53"/>
      <c r="G719" s="53"/>
    </row>
    <row r="720" spans="1:7" hidden="1">
      <c r="A720" s="54"/>
      <c r="B720" s="408"/>
      <c r="C720" s="53"/>
      <c r="D720" s="53"/>
      <c r="E720" s="110"/>
      <c r="F720" s="53"/>
      <c r="G720" s="53"/>
    </row>
    <row r="721" spans="1:7" hidden="1">
      <c r="A721" s="54"/>
      <c r="B721" s="408"/>
      <c r="C721" s="53"/>
      <c r="D721" s="53"/>
      <c r="E721" s="110"/>
      <c r="F721" s="53"/>
      <c r="G721" s="53"/>
    </row>
    <row r="722" spans="1:7" hidden="1">
      <c r="A722" s="54"/>
      <c r="B722" s="408"/>
      <c r="C722" s="53"/>
      <c r="D722" s="53"/>
      <c r="E722" s="110"/>
      <c r="F722" s="53"/>
      <c r="G722" s="53"/>
    </row>
    <row r="723" spans="1:7" hidden="1">
      <c r="A723" s="54"/>
      <c r="B723" s="408"/>
      <c r="C723" s="53"/>
      <c r="D723" s="53"/>
      <c r="E723" s="110"/>
      <c r="F723" s="53"/>
      <c r="G723" s="53"/>
    </row>
    <row r="724" spans="1:7" hidden="1">
      <c r="A724" s="54"/>
      <c r="B724" s="408"/>
      <c r="C724" s="53"/>
      <c r="D724" s="53"/>
      <c r="E724" s="110"/>
      <c r="F724" s="53"/>
      <c r="G724" s="53"/>
    </row>
    <row r="725" spans="1:7" hidden="1">
      <c r="A725" s="54"/>
      <c r="B725" s="408"/>
      <c r="C725" s="53"/>
      <c r="D725" s="53"/>
      <c r="E725" s="110"/>
      <c r="F725" s="53"/>
      <c r="G725" s="53"/>
    </row>
    <row r="726" spans="1:7" hidden="1">
      <c r="A726" s="54"/>
      <c r="B726" s="408"/>
      <c r="C726" s="53"/>
      <c r="D726" s="53"/>
      <c r="E726" s="110"/>
      <c r="F726" s="53"/>
      <c r="G726" s="53"/>
    </row>
    <row r="727" spans="1:7" hidden="1">
      <c r="A727" s="54"/>
      <c r="B727" s="408"/>
      <c r="C727" s="53"/>
      <c r="D727" s="53"/>
      <c r="E727" s="110"/>
      <c r="F727" s="53"/>
      <c r="G727" s="53"/>
    </row>
    <row r="728" spans="1:7" hidden="1">
      <c r="A728" s="54"/>
      <c r="B728" s="408"/>
      <c r="C728" s="53"/>
      <c r="D728" s="53"/>
      <c r="E728" s="110"/>
      <c r="F728" s="53"/>
      <c r="G728" s="53"/>
    </row>
    <row r="729" spans="1:7" hidden="1">
      <c r="A729" s="54"/>
      <c r="B729" s="408"/>
      <c r="C729" s="53"/>
      <c r="D729" s="53"/>
      <c r="E729" s="110"/>
      <c r="F729" s="53"/>
      <c r="G729" s="53"/>
    </row>
    <row r="730" spans="1:7" hidden="1">
      <c r="A730" s="54"/>
      <c r="B730" s="408"/>
      <c r="C730" s="53"/>
      <c r="D730" s="53"/>
      <c r="E730" s="110"/>
      <c r="F730" s="53"/>
      <c r="G730" s="53"/>
    </row>
    <row r="731" spans="1:7" hidden="1">
      <c r="A731" s="54"/>
      <c r="B731" s="408"/>
      <c r="C731" s="53"/>
      <c r="D731" s="53"/>
      <c r="E731" s="110"/>
      <c r="F731" s="53"/>
      <c r="G731" s="53"/>
    </row>
    <row r="732" spans="1:7" hidden="1">
      <c r="A732" s="54"/>
      <c r="B732" s="408"/>
      <c r="C732" s="53"/>
      <c r="D732" s="53"/>
      <c r="E732" s="110"/>
      <c r="F732" s="53"/>
      <c r="G732" s="53"/>
    </row>
    <row r="733" spans="1:7" hidden="1">
      <c r="A733" s="54"/>
      <c r="B733" s="408"/>
      <c r="C733" s="53"/>
      <c r="D733" s="53"/>
      <c r="E733" s="110"/>
      <c r="F733" s="53"/>
      <c r="G733" s="53"/>
    </row>
    <row r="734" spans="1:7" hidden="1">
      <c r="A734" s="54"/>
      <c r="B734" s="408"/>
      <c r="C734" s="53"/>
      <c r="D734" s="53"/>
      <c r="E734" s="110"/>
      <c r="F734" s="53"/>
      <c r="G734" s="53"/>
    </row>
    <row r="735" spans="1:7" hidden="1">
      <c r="A735" s="54"/>
      <c r="B735" s="408"/>
      <c r="C735" s="53"/>
      <c r="D735" s="53"/>
      <c r="E735" s="110"/>
      <c r="F735" s="53"/>
      <c r="G735" s="53"/>
    </row>
    <row r="736" spans="1:7" hidden="1">
      <c r="A736" s="54"/>
      <c r="B736" s="408"/>
      <c r="C736" s="53"/>
      <c r="D736" s="53"/>
      <c r="E736" s="110"/>
      <c r="F736" s="53"/>
      <c r="G736" s="53"/>
    </row>
    <row r="737" spans="1:7" hidden="1">
      <c r="A737" s="54"/>
      <c r="B737" s="408"/>
      <c r="C737" s="53"/>
      <c r="D737" s="53"/>
      <c r="E737" s="110"/>
      <c r="F737" s="53"/>
      <c r="G737" s="53"/>
    </row>
    <row r="738" spans="1:7" hidden="1">
      <c r="A738" s="54"/>
      <c r="B738" s="408"/>
      <c r="C738" s="53"/>
      <c r="D738" s="53"/>
      <c r="E738" s="110"/>
      <c r="F738" s="53"/>
      <c r="G738" s="53"/>
    </row>
    <row r="739" spans="1:7" hidden="1">
      <c r="A739" s="54"/>
      <c r="B739" s="408"/>
      <c r="C739" s="53"/>
      <c r="D739" s="53"/>
      <c r="E739" s="110"/>
      <c r="F739" s="53"/>
      <c r="G739" s="53"/>
    </row>
    <row r="740" spans="1:7" hidden="1">
      <c r="A740" s="54"/>
      <c r="B740" s="408"/>
      <c r="C740" s="53"/>
      <c r="D740" s="53"/>
      <c r="E740" s="110"/>
      <c r="F740" s="53"/>
      <c r="G740" s="53"/>
    </row>
    <row r="741" spans="1:7" hidden="1">
      <c r="A741" s="54"/>
      <c r="B741" s="408"/>
      <c r="C741" s="53"/>
      <c r="D741" s="53"/>
      <c r="E741" s="110"/>
      <c r="F741" s="53"/>
      <c r="G741" s="53"/>
    </row>
    <row r="742" spans="1:7" hidden="1">
      <c r="A742" s="54"/>
      <c r="B742" s="408"/>
      <c r="C742" s="53"/>
      <c r="D742" s="53"/>
      <c r="E742" s="110"/>
      <c r="F742" s="53"/>
      <c r="G742" s="53"/>
    </row>
    <row r="743" spans="1:7" hidden="1">
      <c r="A743" s="54"/>
      <c r="B743" s="408"/>
      <c r="C743" s="53"/>
      <c r="D743" s="53"/>
      <c r="E743" s="110"/>
      <c r="F743" s="53"/>
      <c r="G743" s="53"/>
    </row>
    <row r="744" spans="1:7" hidden="1">
      <c r="A744" s="54"/>
      <c r="B744" s="408"/>
      <c r="C744" s="53"/>
      <c r="D744" s="53"/>
      <c r="E744" s="110"/>
      <c r="F744" s="53"/>
      <c r="G744" s="53"/>
    </row>
    <row r="745" spans="1:7" hidden="1">
      <c r="A745" s="54"/>
      <c r="B745" s="408"/>
      <c r="C745" s="53"/>
      <c r="D745" s="53"/>
      <c r="E745" s="110"/>
      <c r="F745" s="53"/>
      <c r="G745" s="53"/>
    </row>
    <row r="746" spans="1:7" hidden="1">
      <c r="A746" s="54"/>
      <c r="B746" s="408"/>
      <c r="C746" s="53"/>
      <c r="D746" s="53"/>
      <c r="E746" s="110"/>
      <c r="F746" s="53"/>
      <c r="G746" s="53"/>
    </row>
    <row r="747" spans="1:7" hidden="1">
      <c r="A747" s="54"/>
      <c r="B747" s="408"/>
      <c r="C747" s="53"/>
      <c r="D747" s="53"/>
      <c r="E747" s="110"/>
      <c r="F747" s="53"/>
      <c r="G747" s="53"/>
    </row>
    <row r="748" spans="1:7" hidden="1">
      <c r="A748" s="54"/>
      <c r="B748" s="408"/>
      <c r="C748" s="53"/>
      <c r="D748" s="53"/>
      <c r="E748" s="110"/>
      <c r="F748" s="53"/>
      <c r="G748" s="53"/>
    </row>
    <row r="749" spans="1:7" hidden="1">
      <c r="A749" s="54"/>
      <c r="B749" s="408"/>
      <c r="C749" s="53"/>
      <c r="D749" s="53"/>
      <c r="E749" s="110"/>
      <c r="F749" s="53"/>
      <c r="G749" s="53"/>
    </row>
    <row r="750" spans="1:7" hidden="1">
      <c r="A750" s="54"/>
      <c r="B750" s="408"/>
      <c r="C750" s="53"/>
      <c r="D750" s="53"/>
      <c r="E750" s="110"/>
      <c r="F750" s="53"/>
      <c r="G750" s="53"/>
    </row>
    <row r="751" spans="1:7" hidden="1">
      <c r="A751" s="54"/>
      <c r="B751" s="408"/>
      <c r="C751" s="53"/>
      <c r="D751" s="53"/>
      <c r="E751" s="110"/>
      <c r="F751" s="53"/>
      <c r="G751" s="53"/>
    </row>
    <row r="752" spans="1:7" hidden="1">
      <c r="A752" s="54"/>
      <c r="B752" s="408"/>
      <c r="C752" s="53"/>
      <c r="D752" s="53"/>
      <c r="E752" s="110"/>
      <c r="F752" s="53"/>
      <c r="G752" s="53"/>
    </row>
    <row r="753" spans="1:7" hidden="1">
      <c r="A753" s="54"/>
      <c r="B753" s="408"/>
      <c r="C753" s="53"/>
      <c r="D753" s="53"/>
      <c r="E753" s="110"/>
      <c r="F753" s="53"/>
      <c r="G753" s="53"/>
    </row>
    <row r="754" spans="1:7" hidden="1">
      <c r="A754" s="54"/>
      <c r="B754" s="408"/>
      <c r="C754" s="53"/>
      <c r="D754" s="53"/>
      <c r="E754" s="110"/>
      <c r="F754" s="53"/>
      <c r="G754" s="53"/>
    </row>
    <row r="755" spans="1:7" hidden="1">
      <c r="A755" s="54"/>
      <c r="B755" s="408"/>
      <c r="C755" s="53"/>
      <c r="D755" s="53"/>
      <c r="E755" s="110"/>
      <c r="F755" s="53"/>
      <c r="G755" s="53"/>
    </row>
    <row r="756" spans="1:7" hidden="1">
      <c r="A756" s="54"/>
      <c r="B756" s="408"/>
      <c r="C756" s="53"/>
      <c r="D756" s="53"/>
      <c r="E756" s="110"/>
      <c r="F756" s="53"/>
      <c r="G756" s="53"/>
    </row>
    <row r="757" spans="1:7" hidden="1">
      <c r="A757" s="54"/>
      <c r="B757" s="408"/>
      <c r="C757" s="53"/>
      <c r="D757" s="53"/>
      <c r="E757" s="110"/>
      <c r="F757" s="53"/>
      <c r="G757" s="53"/>
    </row>
    <row r="758" spans="1:7" hidden="1">
      <c r="A758" s="54"/>
      <c r="B758" s="408"/>
      <c r="C758" s="53"/>
      <c r="D758" s="53"/>
      <c r="E758" s="110"/>
      <c r="F758" s="53"/>
      <c r="G758" s="53"/>
    </row>
    <row r="759" spans="1:7" hidden="1">
      <c r="A759" s="54"/>
      <c r="B759" s="408"/>
      <c r="C759" s="53"/>
      <c r="D759" s="53"/>
      <c r="E759" s="110"/>
      <c r="F759" s="53"/>
      <c r="G759" s="53"/>
    </row>
    <row r="760" spans="1:7" hidden="1">
      <c r="A760" s="54"/>
      <c r="B760" s="408"/>
      <c r="C760" s="53"/>
      <c r="D760" s="53"/>
      <c r="E760" s="110"/>
      <c r="F760" s="53"/>
      <c r="G760" s="53"/>
    </row>
    <row r="761" spans="1:7" hidden="1">
      <c r="A761" s="54"/>
      <c r="B761" s="408"/>
      <c r="C761" s="53"/>
      <c r="D761" s="53"/>
      <c r="E761" s="110"/>
      <c r="F761" s="53"/>
      <c r="G761" s="53"/>
    </row>
    <row r="762" spans="1:7" hidden="1">
      <c r="A762" s="54"/>
      <c r="B762" s="408"/>
      <c r="C762" s="53"/>
      <c r="D762" s="53"/>
      <c r="E762" s="110"/>
      <c r="F762" s="53"/>
      <c r="G762" s="53"/>
    </row>
    <row r="763" spans="1:7" hidden="1">
      <c r="A763" s="54"/>
      <c r="B763" s="408"/>
      <c r="C763" s="53"/>
      <c r="D763" s="53"/>
      <c r="E763" s="110"/>
      <c r="F763" s="53"/>
      <c r="G763" s="53"/>
    </row>
    <row r="764" spans="1:7" hidden="1">
      <c r="A764" s="54"/>
      <c r="B764" s="408"/>
      <c r="C764" s="53"/>
      <c r="D764" s="53"/>
      <c r="E764" s="110"/>
      <c r="F764" s="53"/>
      <c r="G764" s="53"/>
    </row>
    <row r="765" spans="1:7" hidden="1">
      <c r="A765" s="54"/>
      <c r="B765" s="408"/>
      <c r="C765" s="53"/>
      <c r="D765" s="53"/>
      <c r="E765" s="110"/>
      <c r="F765" s="53"/>
      <c r="G765" s="53"/>
    </row>
    <row r="766" spans="1:7" hidden="1">
      <c r="A766" s="54"/>
      <c r="B766" s="408"/>
      <c r="C766" s="53"/>
      <c r="D766" s="53"/>
      <c r="E766" s="110"/>
      <c r="F766" s="53"/>
      <c r="G766" s="53"/>
    </row>
    <row r="767" spans="1:7" hidden="1">
      <c r="A767" s="54"/>
      <c r="B767" s="408"/>
      <c r="C767" s="53"/>
      <c r="D767" s="53"/>
      <c r="E767" s="110"/>
      <c r="F767" s="53"/>
      <c r="G767" s="53"/>
    </row>
    <row r="768" spans="1:7" hidden="1">
      <c r="A768" s="54"/>
      <c r="B768" s="408"/>
      <c r="C768" s="53"/>
      <c r="D768" s="53"/>
      <c r="E768" s="110"/>
      <c r="F768" s="53"/>
      <c r="G768" s="53"/>
    </row>
    <row r="769" spans="1:7" hidden="1">
      <c r="A769" s="54"/>
      <c r="B769" s="408"/>
      <c r="C769" s="53"/>
      <c r="D769" s="53"/>
      <c r="E769" s="110"/>
      <c r="F769" s="53"/>
      <c r="G769" s="53"/>
    </row>
    <row r="770" spans="1:7" hidden="1">
      <c r="A770" s="54"/>
      <c r="B770" s="408"/>
      <c r="C770" s="53"/>
      <c r="D770" s="53"/>
      <c r="E770" s="110"/>
      <c r="F770" s="53"/>
      <c r="G770" s="53"/>
    </row>
    <row r="771" spans="1:7" hidden="1">
      <c r="A771" s="54"/>
      <c r="B771" s="408"/>
      <c r="C771" s="53"/>
      <c r="D771" s="53"/>
      <c r="E771" s="110"/>
      <c r="F771" s="53"/>
      <c r="G771" s="53"/>
    </row>
    <row r="772" spans="1:7" hidden="1">
      <c r="A772" s="54"/>
      <c r="B772" s="408"/>
      <c r="C772" s="53"/>
      <c r="D772" s="53"/>
      <c r="E772" s="110"/>
      <c r="F772" s="53"/>
      <c r="G772" s="53"/>
    </row>
    <row r="773" spans="1:7" hidden="1">
      <c r="A773" s="54"/>
      <c r="B773" s="408"/>
      <c r="C773" s="53"/>
      <c r="D773" s="53"/>
      <c r="E773" s="110"/>
      <c r="F773" s="53"/>
      <c r="G773" s="53"/>
    </row>
    <row r="774" spans="1:7" hidden="1">
      <c r="A774" s="54"/>
      <c r="B774" s="408"/>
      <c r="C774" s="53"/>
      <c r="D774" s="53"/>
      <c r="E774" s="110"/>
      <c r="F774" s="53"/>
      <c r="G774" s="53"/>
    </row>
    <row r="775" spans="1:7" hidden="1">
      <c r="A775" s="54"/>
      <c r="B775" s="408"/>
      <c r="C775" s="53"/>
      <c r="D775" s="53"/>
      <c r="E775" s="110"/>
      <c r="F775" s="53"/>
      <c r="G775" s="53"/>
    </row>
    <row r="776" spans="1:7" hidden="1">
      <c r="A776" s="54"/>
      <c r="B776" s="408"/>
      <c r="C776" s="53"/>
      <c r="D776" s="53"/>
      <c r="E776" s="110"/>
      <c r="F776" s="53"/>
      <c r="G776" s="53"/>
    </row>
    <row r="777" spans="1:7" hidden="1">
      <c r="A777" s="54"/>
      <c r="B777" s="408"/>
      <c r="C777" s="53"/>
      <c r="D777" s="53"/>
      <c r="E777" s="110"/>
      <c r="F777" s="53"/>
      <c r="G777" s="53"/>
    </row>
    <row r="778" spans="1:7" hidden="1">
      <c r="A778" s="54"/>
      <c r="B778" s="408"/>
      <c r="C778" s="53"/>
      <c r="D778" s="53"/>
      <c r="E778" s="110"/>
      <c r="F778" s="53"/>
      <c r="G778" s="53"/>
    </row>
    <row r="779" spans="1:7" hidden="1">
      <c r="A779" s="54"/>
      <c r="B779" s="408"/>
      <c r="C779" s="53"/>
      <c r="D779" s="53"/>
      <c r="E779" s="110"/>
      <c r="F779" s="53"/>
      <c r="G779" s="53"/>
    </row>
    <row r="780" spans="1:7" hidden="1">
      <c r="A780" s="54"/>
      <c r="B780" s="408"/>
      <c r="C780" s="53"/>
      <c r="D780" s="53"/>
      <c r="E780" s="110"/>
      <c r="F780" s="53"/>
      <c r="G780" s="53"/>
    </row>
    <row r="781" spans="1:7" hidden="1">
      <c r="A781" s="54"/>
      <c r="B781" s="408"/>
      <c r="C781" s="53"/>
      <c r="D781" s="53"/>
      <c r="E781" s="110"/>
      <c r="F781" s="53"/>
      <c r="G781" s="53"/>
    </row>
    <row r="782" spans="1:7" hidden="1">
      <c r="A782" s="54"/>
      <c r="B782" s="408"/>
      <c r="C782" s="53"/>
      <c r="D782" s="53"/>
      <c r="E782" s="110"/>
      <c r="F782" s="53"/>
      <c r="G782" s="53"/>
    </row>
    <row r="783" spans="1:7" hidden="1">
      <c r="A783" s="54"/>
      <c r="B783" s="408"/>
      <c r="C783" s="53"/>
      <c r="D783" s="53"/>
      <c r="E783" s="110"/>
      <c r="F783" s="53"/>
      <c r="G783" s="53"/>
    </row>
    <row r="784" spans="1:7" hidden="1">
      <c r="A784" s="54"/>
      <c r="B784" s="408"/>
      <c r="C784" s="53"/>
      <c r="D784" s="53"/>
      <c r="E784" s="110"/>
      <c r="F784" s="53"/>
      <c r="G784" s="53"/>
    </row>
    <row r="785" spans="1:7" hidden="1">
      <c r="A785" s="54"/>
      <c r="B785" s="408"/>
      <c r="C785" s="53"/>
      <c r="D785" s="53"/>
      <c r="E785" s="110"/>
      <c r="F785" s="53"/>
      <c r="G785" s="53"/>
    </row>
    <row r="786" spans="1:7" hidden="1">
      <c r="A786" s="54"/>
      <c r="B786" s="408"/>
      <c r="C786" s="53"/>
      <c r="D786" s="53"/>
      <c r="E786" s="110"/>
      <c r="F786" s="53"/>
      <c r="G786" s="53"/>
    </row>
    <row r="787" spans="1:7" hidden="1">
      <c r="A787" s="54"/>
      <c r="B787" s="408"/>
      <c r="C787" s="53"/>
      <c r="D787" s="53"/>
      <c r="E787" s="110"/>
      <c r="F787" s="53"/>
      <c r="G787" s="53"/>
    </row>
    <row r="788" spans="1:7" hidden="1">
      <c r="A788" s="54"/>
      <c r="B788" s="408"/>
      <c r="C788" s="53"/>
      <c r="D788" s="53"/>
      <c r="E788" s="110"/>
      <c r="F788" s="53"/>
      <c r="G788" s="53"/>
    </row>
    <row r="789" spans="1:7" hidden="1">
      <c r="A789" s="54"/>
      <c r="B789" s="408"/>
      <c r="C789" s="53"/>
      <c r="D789" s="53"/>
      <c r="E789" s="110"/>
      <c r="F789" s="53"/>
      <c r="G789" s="53"/>
    </row>
    <row r="790" spans="1:7" hidden="1">
      <c r="A790" s="54"/>
      <c r="B790" s="408"/>
      <c r="C790" s="53"/>
      <c r="D790" s="53"/>
      <c r="E790" s="110"/>
      <c r="F790" s="53"/>
      <c r="G790" s="53"/>
    </row>
    <row r="791" spans="1:7" hidden="1">
      <c r="A791" s="54"/>
      <c r="B791" s="408"/>
      <c r="C791" s="53"/>
      <c r="D791" s="53"/>
      <c r="E791" s="110"/>
      <c r="F791" s="53"/>
      <c r="G791" s="53"/>
    </row>
    <row r="792" spans="1:7" hidden="1">
      <c r="A792" s="54"/>
      <c r="B792" s="408"/>
      <c r="C792" s="53"/>
      <c r="D792" s="53"/>
      <c r="E792" s="110"/>
      <c r="F792" s="53"/>
      <c r="G792" s="53"/>
    </row>
    <row r="793" spans="1:7" hidden="1">
      <c r="A793" s="54"/>
      <c r="B793" s="408"/>
      <c r="C793" s="53"/>
      <c r="D793" s="53"/>
      <c r="E793" s="110"/>
      <c r="F793" s="53"/>
      <c r="G793" s="53"/>
    </row>
    <row r="794" spans="1:7" hidden="1">
      <c r="A794" s="54"/>
      <c r="B794" s="408"/>
      <c r="C794" s="53"/>
      <c r="D794" s="53"/>
      <c r="E794" s="110"/>
      <c r="F794" s="53"/>
      <c r="G794" s="53"/>
    </row>
    <row r="795" spans="1:7" hidden="1">
      <c r="A795" s="54"/>
      <c r="B795" s="408"/>
      <c r="C795" s="53"/>
      <c r="D795" s="53"/>
      <c r="E795" s="110"/>
      <c r="F795" s="53"/>
      <c r="G795" s="53"/>
    </row>
    <row r="796" spans="1:7" hidden="1">
      <c r="A796" s="54"/>
      <c r="B796" s="408"/>
      <c r="C796" s="53"/>
      <c r="D796" s="53"/>
      <c r="E796" s="110"/>
      <c r="F796" s="53"/>
      <c r="G796" s="53"/>
    </row>
    <row r="797" spans="1:7" hidden="1">
      <c r="A797" s="54"/>
      <c r="B797" s="408"/>
      <c r="C797" s="53"/>
      <c r="D797" s="53"/>
      <c r="E797" s="110"/>
      <c r="F797" s="53"/>
      <c r="G797" s="53"/>
    </row>
    <row r="798" spans="1:7" hidden="1">
      <c r="A798" s="54"/>
      <c r="B798" s="408"/>
      <c r="C798" s="53"/>
      <c r="D798" s="53"/>
      <c r="E798" s="110"/>
      <c r="F798" s="53"/>
      <c r="G798" s="53"/>
    </row>
    <row r="799" spans="1:7" hidden="1">
      <c r="A799" s="54"/>
      <c r="B799" s="408"/>
      <c r="C799" s="53"/>
      <c r="D799" s="53"/>
      <c r="E799" s="110"/>
      <c r="F799" s="53"/>
      <c r="G799" s="53"/>
    </row>
    <row r="800" spans="1:7" hidden="1">
      <c r="A800" s="54"/>
      <c r="B800" s="408"/>
      <c r="C800" s="53"/>
      <c r="D800" s="53"/>
      <c r="E800" s="110"/>
      <c r="F800" s="53"/>
      <c r="G800" s="53"/>
    </row>
    <row r="801" spans="1:7" hidden="1">
      <c r="A801" s="54"/>
      <c r="B801" s="408"/>
      <c r="C801" s="53"/>
      <c r="D801" s="53"/>
      <c r="E801" s="110"/>
      <c r="F801" s="53"/>
      <c r="G801" s="53"/>
    </row>
    <row r="802" spans="1:7" hidden="1">
      <c r="A802" s="54"/>
      <c r="B802" s="408"/>
      <c r="C802" s="53"/>
      <c r="D802" s="53"/>
      <c r="E802" s="110"/>
      <c r="F802" s="53"/>
      <c r="G802" s="53"/>
    </row>
    <row r="803" spans="1:7" hidden="1">
      <c r="A803" s="54"/>
      <c r="B803" s="408"/>
      <c r="C803" s="53"/>
      <c r="D803" s="53"/>
      <c r="E803" s="110"/>
      <c r="F803" s="53"/>
      <c r="G803" s="53"/>
    </row>
    <row r="804" spans="1:7" hidden="1">
      <c r="A804" s="54"/>
      <c r="B804" s="408"/>
      <c r="C804" s="53"/>
      <c r="D804" s="53"/>
      <c r="E804" s="110"/>
      <c r="F804" s="53"/>
      <c r="G804" s="53"/>
    </row>
    <row r="805" spans="1:7" hidden="1">
      <c r="A805" s="54"/>
      <c r="B805" s="408"/>
      <c r="C805" s="53"/>
      <c r="D805" s="53"/>
      <c r="E805" s="110"/>
      <c r="F805" s="53"/>
      <c r="G805" s="53"/>
    </row>
    <row r="806" spans="1:7" hidden="1">
      <c r="A806" s="54"/>
      <c r="B806" s="408"/>
      <c r="C806" s="53"/>
      <c r="D806" s="53"/>
      <c r="E806" s="110"/>
      <c r="F806" s="53"/>
      <c r="G806" s="53"/>
    </row>
    <row r="807" spans="1:7" hidden="1">
      <c r="A807" s="54"/>
      <c r="B807" s="408"/>
      <c r="C807" s="53"/>
      <c r="D807" s="53"/>
      <c r="E807" s="110"/>
      <c r="F807" s="53"/>
      <c r="G807" s="53"/>
    </row>
    <row r="808" spans="1:7" hidden="1">
      <c r="A808" s="54"/>
      <c r="B808" s="408"/>
      <c r="C808" s="53"/>
      <c r="D808" s="53"/>
      <c r="E808" s="110"/>
      <c r="F808" s="53"/>
      <c r="G808" s="53"/>
    </row>
    <row r="809" spans="1:7" hidden="1">
      <c r="A809" s="54"/>
      <c r="B809" s="408"/>
      <c r="C809" s="53"/>
      <c r="D809" s="53"/>
      <c r="E809" s="110"/>
      <c r="F809" s="53"/>
      <c r="G809" s="53"/>
    </row>
    <row r="810" spans="1:7" hidden="1">
      <c r="A810" s="54"/>
      <c r="B810" s="408"/>
      <c r="C810" s="53"/>
      <c r="D810" s="53"/>
      <c r="E810" s="110"/>
      <c r="F810" s="53"/>
      <c r="G810" s="53"/>
    </row>
    <row r="811" spans="1:7" hidden="1">
      <c r="A811" s="54"/>
      <c r="B811" s="408"/>
      <c r="C811" s="53"/>
      <c r="D811" s="53"/>
      <c r="E811" s="110"/>
      <c r="F811" s="53"/>
      <c r="G811" s="53"/>
    </row>
    <row r="812" spans="1:7" hidden="1">
      <c r="A812" s="54"/>
      <c r="B812" s="408"/>
      <c r="C812" s="53"/>
      <c r="D812" s="53"/>
      <c r="E812" s="110"/>
      <c r="F812" s="53"/>
      <c r="G812" s="53"/>
    </row>
    <row r="813" spans="1:7" hidden="1">
      <c r="A813" s="54"/>
      <c r="B813" s="408"/>
      <c r="C813" s="53"/>
      <c r="D813" s="53"/>
      <c r="E813" s="110"/>
      <c r="F813" s="53"/>
      <c r="G813" s="53"/>
    </row>
    <row r="814" spans="1:7" hidden="1">
      <c r="A814" s="54"/>
      <c r="B814" s="408"/>
      <c r="C814" s="53"/>
      <c r="D814" s="53"/>
      <c r="E814" s="110"/>
      <c r="F814" s="53"/>
      <c r="G814" s="53"/>
    </row>
    <row r="815" spans="1:7" hidden="1">
      <c r="A815" s="54"/>
      <c r="B815" s="408"/>
      <c r="C815" s="53"/>
      <c r="D815" s="53"/>
      <c r="E815" s="110"/>
      <c r="F815" s="53"/>
      <c r="G815" s="53"/>
    </row>
    <row r="816" spans="1:7" hidden="1">
      <c r="A816" s="54"/>
      <c r="B816" s="408"/>
      <c r="C816" s="53"/>
      <c r="D816" s="53"/>
      <c r="E816" s="110"/>
      <c r="F816" s="53"/>
      <c r="G816" s="53"/>
    </row>
    <row r="817" spans="1:7" hidden="1">
      <c r="A817" s="54"/>
      <c r="B817" s="408"/>
      <c r="C817" s="53"/>
      <c r="D817" s="53"/>
      <c r="E817" s="110"/>
      <c r="F817" s="53"/>
      <c r="G817" s="53"/>
    </row>
    <row r="818" spans="1:7" hidden="1">
      <c r="A818" s="54"/>
      <c r="B818" s="408"/>
      <c r="C818" s="53"/>
      <c r="D818" s="53"/>
      <c r="E818" s="110"/>
      <c r="F818" s="53"/>
      <c r="G818" s="53"/>
    </row>
    <row r="819" spans="1:7" hidden="1">
      <c r="A819" s="54"/>
      <c r="B819" s="408"/>
      <c r="C819" s="53"/>
      <c r="D819" s="53"/>
      <c r="E819" s="110"/>
      <c r="F819" s="53"/>
      <c r="G819" s="53"/>
    </row>
    <row r="820" spans="1:7" hidden="1">
      <c r="A820" s="54"/>
      <c r="B820" s="408"/>
      <c r="C820" s="53"/>
      <c r="D820" s="53"/>
      <c r="E820" s="110"/>
      <c r="F820" s="53"/>
      <c r="G820" s="53"/>
    </row>
    <row r="821" spans="1:7" hidden="1">
      <c r="A821" s="54"/>
      <c r="B821" s="408"/>
      <c r="C821" s="53"/>
      <c r="D821" s="53"/>
      <c r="E821" s="110"/>
      <c r="F821" s="53"/>
      <c r="G821" s="53"/>
    </row>
    <row r="822" spans="1:7" hidden="1">
      <c r="A822" s="54"/>
      <c r="B822" s="408"/>
      <c r="C822" s="53"/>
      <c r="D822" s="53"/>
      <c r="E822" s="110"/>
      <c r="F822" s="53"/>
      <c r="G822" s="53"/>
    </row>
    <row r="823" spans="1:7" hidden="1">
      <c r="A823" s="54"/>
      <c r="B823" s="408"/>
      <c r="C823" s="53"/>
      <c r="D823" s="53"/>
      <c r="E823" s="110"/>
      <c r="F823" s="53"/>
      <c r="G823" s="53"/>
    </row>
    <row r="824" spans="1:7" hidden="1">
      <c r="A824" s="54"/>
      <c r="B824" s="408"/>
      <c r="C824" s="53"/>
      <c r="D824" s="53"/>
      <c r="E824" s="110"/>
      <c r="F824" s="53"/>
      <c r="G824" s="53"/>
    </row>
    <row r="825" spans="1:7" hidden="1">
      <c r="A825" s="54"/>
      <c r="B825" s="408"/>
      <c r="C825" s="53"/>
      <c r="D825" s="53"/>
      <c r="E825" s="110"/>
      <c r="F825" s="53"/>
      <c r="G825" s="53"/>
    </row>
    <row r="826" spans="1:7" hidden="1">
      <c r="A826" s="54"/>
      <c r="B826" s="408"/>
      <c r="C826" s="53"/>
      <c r="D826" s="53"/>
      <c r="E826" s="110"/>
      <c r="F826" s="53"/>
      <c r="G826" s="53"/>
    </row>
    <row r="827" spans="1:7" hidden="1">
      <c r="A827" s="54"/>
      <c r="B827" s="408"/>
      <c r="C827" s="53"/>
      <c r="D827" s="53"/>
      <c r="E827" s="110"/>
      <c r="F827" s="53"/>
      <c r="G827" s="53"/>
    </row>
    <row r="828" spans="1:7" hidden="1">
      <c r="A828" s="54"/>
      <c r="B828" s="408"/>
      <c r="C828" s="53"/>
      <c r="D828" s="53"/>
      <c r="E828" s="110"/>
      <c r="F828" s="53"/>
      <c r="G828" s="53"/>
    </row>
    <row r="829" spans="1:7" hidden="1">
      <c r="A829" s="54"/>
      <c r="B829" s="408"/>
      <c r="C829" s="53"/>
      <c r="D829" s="53"/>
      <c r="E829" s="110"/>
      <c r="F829" s="53"/>
      <c r="G829" s="53"/>
    </row>
    <row r="830" spans="1:7" hidden="1">
      <c r="A830" s="54"/>
      <c r="B830" s="408"/>
      <c r="C830" s="53"/>
      <c r="D830" s="53"/>
      <c r="E830" s="110"/>
      <c r="F830" s="53"/>
      <c r="G830" s="53"/>
    </row>
    <row r="831" spans="1:7" hidden="1">
      <c r="A831" s="54"/>
      <c r="B831" s="408"/>
      <c r="C831" s="53"/>
      <c r="D831" s="53"/>
      <c r="E831" s="110"/>
      <c r="F831" s="53"/>
      <c r="G831" s="53"/>
    </row>
    <row r="832" spans="1:7" hidden="1">
      <c r="A832" s="54"/>
      <c r="B832" s="408"/>
      <c r="C832" s="53"/>
      <c r="D832" s="53"/>
      <c r="E832" s="110"/>
      <c r="F832" s="53"/>
      <c r="G832" s="53"/>
    </row>
    <row r="833" spans="1:7" hidden="1">
      <c r="A833" s="54"/>
      <c r="B833" s="408"/>
      <c r="C833" s="53"/>
      <c r="D833" s="53"/>
      <c r="E833" s="110"/>
      <c r="F833" s="53"/>
      <c r="G833" s="53"/>
    </row>
    <row r="834" spans="1:7" hidden="1">
      <c r="A834" s="54"/>
      <c r="B834" s="408"/>
      <c r="C834" s="53"/>
      <c r="D834" s="53"/>
      <c r="E834" s="110"/>
      <c r="F834" s="53"/>
      <c r="G834" s="53"/>
    </row>
    <row r="835" spans="1:7" hidden="1">
      <c r="A835" s="54"/>
      <c r="B835" s="408"/>
      <c r="C835" s="53"/>
      <c r="D835" s="53"/>
      <c r="E835" s="110"/>
      <c r="F835" s="53"/>
      <c r="G835" s="53"/>
    </row>
    <row r="836" spans="1:7" hidden="1">
      <c r="A836" s="54"/>
      <c r="B836" s="408"/>
      <c r="C836" s="53"/>
      <c r="D836" s="53"/>
      <c r="E836" s="110"/>
      <c r="F836" s="53"/>
      <c r="G836" s="53"/>
    </row>
    <row r="837" spans="1:7" hidden="1">
      <c r="A837" s="54"/>
      <c r="B837" s="408"/>
      <c r="C837" s="53"/>
      <c r="D837" s="53"/>
      <c r="E837" s="110"/>
      <c r="F837" s="53"/>
      <c r="G837" s="53"/>
    </row>
    <row r="838" spans="1:7" hidden="1">
      <c r="A838" s="54"/>
      <c r="B838" s="408"/>
      <c r="C838" s="53"/>
      <c r="D838" s="53"/>
      <c r="E838" s="110"/>
      <c r="F838" s="53"/>
      <c r="G838" s="53"/>
    </row>
    <row r="839" spans="1:7" hidden="1">
      <c r="A839" s="54"/>
      <c r="B839" s="408"/>
      <c r="C839" s="53"/>
      <c r="D839" s="53"/>
      <c r="E839" s="110"/>
      <c r="F839" s="53"/>
      <c r="G839" s="53"/>
    </row>
    <row r="840" spans="1:7" hidden="1">
      <c r="A840" s="54"/>
      <c r="B840" s="408"/>
      <c r="C840" s="53"/>
      <c r="D840" s="53"/>
      <c r="E840" s="110"/>
      <c r="F840" s="53"/>
      <c r="G840" s="53"/>
    </row>
    <row r="841" spans="1:7" hidden="1">
      <c r="A841" s="54"/>
      <c r="B841" s="408"/>
      <c r="C841" s="53"/>
      <c r="D841" s="53"/>
      <c r="E841" s="110"/>
      <c r="F841" s="53"/>
      <c r="G841" s="53"/>
    </row>
    <row r="842" spans="1:7" hidden="1">
      <c r="A842" s="54"/>
      <c r="B842" s="408"/>
      <c r="C842" s="53"/>
      <c r="D842" s="53"/>
      <c r="E842" s="110"/>
      <c r="F842" s="53"/>
      <c r="G842" s="53"/>
    </row>
    <row r="843" spans="1:7" hidden="1">
      <c r="A843" s="54"/>
      <c r="B843" s="408"/>
      <c r="C843" s="53"/>
      <c r="D843" s="53"/>
      <c r="E843" s="110"/>
      <c r="F843" s="53"/>
      <c r="G843" s="53"/>
    </row>
    <row r="844" spans="1:7" hidden="1">
      <c r="A844" s="54"/>
      <c r="B844" s="408"/>
      <c r="C844" s="53"/>
      <c r="D844" s="53"/>
      <c r="E844" s="110"/>
      <c r="F844" s="53"/>
      <c r="G844" s="53"/>
    </row>
    <row r="845" spans="1:7" hidden="1">
      <c r="A845" s="54"/>
      <c r="B845" s="408"/>
      <c r="C845" s="53"/>
      <c r="D845" s="53"/>
      <c r="E845" s="110"/>
      <c r="F845" s="53"/>
      <c r="G845" s="53"/>
    </row>
    <row r="846" spans="1:7" hidden="1">
      <c r="A846" s="54"/>
      <c r="B846" s="408"/>
      <c r="C846" s="53"/>
      <c r="D846" s="53"/>
      <c r="E846" s="110"/>
      <c r="F846" s="53"/>
      <c r="G846" s="53"/>
    </row>
    <row r="847" spans="1:7" hidden="1">
      <c r="A847" s="54"/>
      <c r="B847" s="408"/>
      <c r="C847" s="53"/>
      <c r="D847" s="53"/>
      <c r="E847" s="110"/>
      <c r="F847" s="53"/>
      <c r="G847" s="53"/>
    </row>
    <row r="848" spans="1:7" hidden="1">
      <c r="A848" s="54"/>
      <c r="B848" s="408"/>
      <c r="C848" s="53"/>
      <c r="D848" s="53"/>
      <c r="E848" s="110"/>
      <c r="F848" s="53"/>
      <c r="G848" s="53"/>
    </row>
    <row r="849" spans="1:7" hidden="1">
      <c r="A849" s="54"/>
      <c r="B849" s="408"/>
      <c r="C849" s="53"/>
      <c r="D849" s="53"/>
      <c r="E849" s="110"/>
      <c r="F849" s="53"/>
      <c r="G849" s="53"/>
    </row>
    <row r="850" spans="1:7" hidden="1">
      <c r="A850" s="54"/>
      <c r="B850" s="408"/>
      <c r="C850" s="53"/>
      <c r="D850" s="53"/>
      <c r="E850" s="110"/>
      <c r="F850" s="53"/>
      <c r="G850" s="53"/>
    </row>
    <row r="851" spans="1:7" hidden="1">
      <c r="A851" s="54"/>
      <c r="B851" s="408"/>
      <c r="C851" s="53"/>
      <c r="D851" s="53"/>
      <c r="E851" s="110"/>
      <c r="F851" s="53"/>
      <c r="G851" s="53"/>
    </row>
    <row r="852" spans="1:7" hidden="1">
      <c r="A852" s="54"/>
      <c r="B852" s="408"/>
      <c r="C852" s="53"/>
      <c r="D852" s="53"/>
      <c r="E852" s="110"/>
      <c r="F852" s="53"/>
      <c r="G852" s="53"/>
    </row>
    <row r="853" spans="1:7" hidden="1">
      <c r="A853" s="54"/>
      <c r="B853" s="408"/>
      <c r="C853" s="53"/>
      <c r="D853" s="53"/>
      <c r="E853" s="110"/>
      <c r="F853" s="53"/>
      <c r="G853" s="53"/>
    </row>
    <row r="854" spans="1:7" hidden="1">
      <c r="A854" s="54"/>
      <c r="B854" s="408"/>
      <c r="C854" s="53"/>
      <c r="D854" s="53"/>
      <c r="E854" s="110"/>
      <c r="F854" s="53"/>
      <c r="G854" s="53"/>
    </row>
    <row r="855" spans="1:7" hidden="1">
      <c r="A855" s="54"/>
      <c r="B855" s="408"/>
      <c r="C855" s="53"/>
      <c r="D855" s="53"/>
      <c r="E855" s="110"/>
      <c r="F855" s="53"/>
      <c r="G855" s="53"/>
    </row>
    <row r="856" spans="1:7" hidden="1">
      <c r="A856" s="54"/>
      <c r="B856" s="408"/>
      <c r="C856" s="53"/>
      <c r="D856" s="53"/>
      <c r="E856" s="110"/>
      <c r="F856" s="53"/>
      <c r="G856" s="53"/>
    </row>
    <row r="857" spans="1:7" hidden="1">
      <c r="A857" s="54"/>
      <c r="B857" s="408"/>
      <c r="C857" s="53"/>
      <c r="D857" s="53"/>
      <c r="E857" s="110"/>
      <c r="F857" s="53"/>
      <c r="G857" s="53"/>
    </row>
    <row r="858" spans="1:7" hidden="1">
      <c r="A858" s="54"/>
      <c r="B858" s="408"/>
      <c r="C858" s="53"/>
      <c r="D858" s="53"/>
      <c r="E858" s="110"/>
      <c r="F858" s="53"/>
      <c r="G858" s="53"/>
    </row>
    <row r="859" spans="1:7" hidden="1">
      <c r="A859" s="54"/>
      <c r="B859" s="408"/>
      <c r="C859" s="53"/>
      <c r="D859" s="53"/>
      <c r="E859" s="110"/>
      <c r="F859" s="53"/>
      <c r="G859" s="53"/>
    </row>
    <row r="860" spans="1:7" hidden="1">
      <c r="A860" s="54"/>
      <c r="B860" s="408"/>
      <c r="C860" s="53"/>
      <c r="D860" s="53"/>
      <c r="E860" s="110"/>
      <c r="F860" s="53"/>
      <c r="G860" s="53"/>
    </row>
    <row r="861" spans="1:7" hidden="1">
      <c r="A861" s="54"/>
      <c r="B861" s="408"/>
      <c r="C861" s="53"/>
      <c r="D861" s="53"/>
      <c r="E861" s="110"/>
      <c r="F861" s="53"/>
      <c r="G861" s="53"/>
    </row>
    <row r="862" spans="1:7" hidden="1">
      <c r="A862" s="54"/>
      <c r="B862" s="408"/>
      <c r="C862" s="53"/>
      <c r="D862" s="53"/>
      <c r="E862" s="110"/>
      <c r="F862" s="53"/>
      <c r="G862" s="53"/>
    </row>
    <row r="863" spans="1:7" hidden="1">
      <c r="A863" s="54"/>
      <c r="B863" s="408"/>
      <c r="C863" s="53"/>
      <c r="D863" s="53"/>
      <c r="E863" s="110"/>
      <c r="F863" s="53"/>
      <c r="G863" s="53"/>
    </row>
    <row r="864" spans="1:7" hidden="1">
      <c r="A864" s="54"/>
      <c r="B864" s="408"/>
      <c r="C864" s="53"/>
      <c r="D864" s="53"/>
      <c r="E864" s="110"/>
      <c r="F864" s="53"/>
      <c r="G864" s="53"/>
    </row>
    <row r="865" spans="1:7" hidden="1">
      <c r="A865" s="54"/>
      <c r="B865" s="408"/>
      <c r="C865" s="53"/>
      <c r="D865" s="53"/>
      <c r="E865" s="110"/>
      <c r="F865" s="53"/>
      <c r="G865" s="53"/>
    </row>
    <row r="866" spans="1:7" hidden="1">
      <c r="A866" s="54"/>
      <c r="B866" s="408"/>
      <c r="C866" s="53"/>
      <c r="D866" s="53"/>
      <c r="E866" s="110"/>
      <c r="F866" s="53"/>
      <c r="G866" s="53"/>
    </row>
    <row r="867" spans="1:7" hidden="1">
      <c r="A867" s="54"/>
      <c r="B867" s="408"/>
      <c r="C867" s="53"/>
      <c r="D867" s="53"/>
      <c r="E867" s="110"/>
      <c r="F867" s="53"/>
      <c r="G867" s="53"/>
    </row>
    <row r="868" spans="1:7" hidden="1">
      <c r="A868" s="54"/>
      <c r="B868" s="408"/>
      <c r="C868" s="53"/>
      <c r="D868" s="53"/>
      <c r="E868" s="110"/>
      <c r="F868" s="53"/>
      <c r="G868" s="53"/>
    </row>
    <row r="869" spans="1:7" hidden="1">
      <c r="A869" s="54"/>
      <c r="B869" s="408"/>
      <c r="C869" s="53"/>
      <c r="D869" s="53"/>
      <c r="E869" s="110"/>
      <c r="F869" s="53"/>
      <c r="G869" s="53"/>
    </row>
    <row r="870" spans="1:7" hidden="1">
      <c r="A870" s="54"/>
      <c r="B870" s="408"/>
      <c r="C870" s="53"/>
      <c r="D870" s="53"/>
      <c r="E870" s="110"/>
      <c r="F870" s="53"/>
      <c r="G870" s="53"/>
    </row>
    <row r="871" spans="1:7" hidden="1">
      <c r="A871" s="54"/>
      <c r="B871" s="408"/>
      <c r="C871" s="53"/>
      <c r="D871" s="53"/>
      <c r="E871" s="110"/>
      <c r="F871" s="53"/>
      <c r="G871" s="53"/>
    </row>
    <row r="872" spans="1:7" hidden="1">
      <c r="A872" s="54"/>
      <c r="B872" s="408"/>
      <c r="C872" s="53"/>
      <c r="D872" s="53"/>
      <c r="E872" s="110"/>
      <c r="F872" s="53"/>
      <c r="G872" s="53"/>
    </row>
    <row r="873" spans="1:7" hidden="1">
      <c r="A873" s="54"/>
      <c r="B873" s="408"/>
      <c r="C873" s="53"/>
      <c r="D873" s="53"/>
      <c r="E873" s="110"/>
      <c r="F873" s="53"/>
      <c r="G873" s="53"/>
    </row>
    <row r="874" spans="1:7" hidden="1">
      <c r="A874" s="54"/>
      <c r="B874" s="408"/>
      <c r="C874" s="53"/>
      <c r="D874" s="53"/>
      <c r="E874" s="110"/>
      <c r="F874" s="53"/>
      <c r="G874" s="53"/>
    </row>
    <row r="875" spans="1:7" hidden="1">
      <c r="A875" s="54"/>
      <c r="B875" s="408"/>
      <c r="C875" s="53"/>
      <c r="D875" s="53"/>
      <c r="E875" s="110"/>
      <c r="F875" s="53"/>
      <c r="G875" s="53"/>
    </row>
    <row r="876" spans="1:7" hidden="1">
      <c r="A876" s="54"/>
      <c r="B876" s="408"/>
      <c r="C876" s="53"/>
      <c r="D876" s="53"/>
      <c r="E876" s="110"/>
      <c r="F876" s="53"/>
      <c r="G876" s="53"/>
    </row>
    <row r="877" spans="1:7" hidden="1">
      <c r="A877" s="54"/>
      <c r="B877" s="408"/>
      <c r="C877" s="53"/>
      <c r="D877" s="53"/>
      <c r="E877" s="110"/>
      <c r="F877" s="53"/>
      <c r="G877" s="53"/>
    </row>
    <row r="878" spans="1:7" hidden="1">
      <c r="A878" s="54"/>
      <c r="B878" s="408"/>
      <c r="C878" s="53"/>
      <c r="D878" s="53"/>
      <c r="E878" s="110"/>
      <c r="F878" s="53"/>
      <c r="G878" s="53"/>
    </row>
    <row r="879" spans="1:7" hidden="1">
      <c r="A879" s="54"/>
      <c r="B879" s="408"/>
      <c r="C879" s="53"/>
      <c r="D879" s="53"/>
      <c r="E879" s="110"/>
      <c r="F879" s="53"/>
      <c r="G879" s="53"/>
    </row>
    <row r="880" spans="1:7" hidden="1">
      <c r="A880" s="54"/>
      <c r="B880" s="408"/>
      <c r="C880" s="53"/>
      <c r="D880" s="53"/>
      <c r="E880" s="110"/>
      <c r="F880" s="53"/>
      <c r="G880" s="53"/>
    </row>
    <row r="881" spans="1:7" hidden="1">
      <c r="A881" s="54"/>
      <c r="B881" s="408"/>
      <c r="C881" s="53"/>
      <c r="D881" s="53"/>
      <c r="E881" s="110"/>
      <c r="F881" s="53"/>
      <c r="G881" s="53"/>
    </row>
    <row r="882" spans="1:7" hidden="1">
      <c r="A882" s="54"/>
      <c r="B882" s="408"/>
      <c r="C882" s="53"/>
      <c r="D882" s="53"/>
      <c r="E882" s="110"/>
      <c r="F882" s="53"/>
      <c r="G882" s="53"/>
    </row>
    <row r="883" spans="1:7" hidden="1">
      <c r="A883" s="54"/>
      <c r="B883" s="408"/>
      <c r="C883" s="53"/>
      <c r="D883" s="53"/>
      <c r="E883" s="110"/>
      <c r="F883" s="53"/>
      <c r="G883" s="53"/>
    </row>
    <row r="884" spans="1:7" hidden="1">
      <c r="A884" s="54"/>
      <c r="B884" s="408"/>
      <c r="C884" s="53"/>
      <c r="D884" s="53"/>
      <c r="E884" s="110"/>
      <c r="F884" s="53"/>
      <c r="G884" s="53"/>
    </row>
    <row r="885" spans="1:7" hidden="1">
      <c r="A885" s="54"/>
      <c r="B885" s="408"/>
      <c r="C885" s="53"/>
      <c r="D885" s="53"/>
      <c r="E885" s="110"/>
      <c r="F885" s="53"/>
      <c r="G885" s="53"/>
    </row>
    <row r="886" spans="1:7" hidden="1">
      <c r="A886" s="54"/>
      <c r="B886" s="408"/>
      <c r="C886" s="53"/>
      <c r="D886" s="53"/>
      <c r="E886" s="110"/>
      <c r="F886" s="53"/>
      <c r="G886" s="53"/>
    </row>
    <row r="887" spans="1:7" hidden="1">
      <c r="A887" s="54"/>
      <c r="B887" s="408"/>
      <c r="C887" s="53"/>
      <c r="D887" s="53"/>
      <c r="E887" s="110"/>
      <c r="F887" s="53"/>
      <c r="G887" s="53"/>
    </row>
    <row r="888" spans="1:7" hidden="1">
      <c r="A888" s="54"/>
      <c r="B888" s="408"/>
      <c r="C888" s="53"/>
      <c r="D888" s="53"/>
      <c r="E888" s="110"/>
      <c r="F888" s="53"/>
      <c r="G888" s="53"/>
    </row>
    <row r="889" spans="1:7" hidden="1">
      <c r="A889" s="54"/>
      <c r="B889" s="408"/>
      <c r="C889" s="53"/>
      <c r="D889" s="53"/>
      <c r="E889" s="110"/>
      <c r="F889" s="53"/>
      <c r="G889" s="53"/>
    </row>
    <row r="890" spans="1:7" hidden="1">
      <c r="A890" s="54"/>
      <c r="B890" s="408"/>
      <c r="C890" s="53"/>
      <c r="D890" s="53"/>
      <c r="E890" s="110"/>
      <c r="F890" s="53"/>
      <c r="G890" s="53"/>
    </row>
    <row r="891" spans="1:7" hidden="1">
      <c r="A891" s="54"/>
      <c r="B891" s="408"/>
      <c r="C891" s="53"/>
      <c r="D891" s="53"/>
      <c r="E891" s="110"/>
      <c r="F891" s="53"/>
      <c r="G891" s="53"/>
    </row>
    <row r="892" spans="1:7" hidden="1">
      <c r="A892" s="54"/>
      <c r="B892" s="408"/>
      <c r="C892" s="53"/>
      <c r="D892" s="53"/>
      <c r="E892" s="110"/>
      <c r="F892" s="53"/>
      <c r="G892" s="53"/>
    </row>
    <row r="893" spans="1:7" hidden="1">
      <c r="A893" s="54"/>
      <c r="B893" s="408"/>
      <c r="C893" s="53"/>
      <c r="D893" s="53"/>
      <c r="E893" s="110"/>
      <c r="F893" s="53"/>
      <c r="G893" s="53"/>
    </row>
    <row r="894" spans="1:7" hidden="1">
      <c r="A894" s="54"/>
      <c r="B894" s="408"/>
      <c r="C894" s="53"/>
      <c r="D894" s="53"/>
      <c r="E894" s="110"/>
      <c r="F894" s="53"/>
      <c r="G894" s="53"/>
    </row>
    <row r="895" spans="1:7" hidden="1">
      <c r="A895" s="54"/>
      <c r="B895" s="408"/>
      <c r="C895" s="53"/>
      <c r="D895" s="53"/>
      <c r="E895" s="110"/>
      <c r="F895" s="53"/>
      <c r="G895" s="53"/>
    </row>
    <row r="896" spans="1:7" hidden="1">
      <c r="A896" s="54"/>
      <c r="B896" s="408"/>
      <c r="C896" s="53"/>
      <c r="D896" s="53"/>
      <c r="E896" s="110"/>
      <c r="F896" s="53"/>
      <c r="G896" s="53"/>
    </row>
    <row r="897" spans="1:7" hidden="1">
      <c r="A897" s="54"/>
      <c r="B897" s="408"/>
      <c r="C897" s="53"/>
      <c r="D897" s="53"/>
      <c r="E897" s="110"/>
      <c r="F897" s="53"/>
      <c r="G897" s="53"/>
    </row>
    <row r="898" spans="1:7" hidden="1">
      <c r="A898" s="54"/>
      <c r="B898" s="408"/>
      <c r="C898" s="53"/>
      <c r="D898" s="53"/>
      <c r="E898" s="110"/>
      <c r="F898" s="53"/>
      <c r="G898" s="53"/>
    </row>
    <row r="899" spans="1:7" hidden="1">
      <c r="A899" s="54"/>
      <c r="B899" s="408"/>
      <c r="C899" s="53"/>
      <c r="D899" s="53"/>
      <c r="E899" s="110"/>
      <c r="F899" s="53"/>
      <c r="G899" s="53"/>
    </row>
    <row r="900" spans="1:7" hidden="1">
      <c r="A900" s="54"/>
      <c r="B900" s="408"/>
      <c r="C900" s="53"/>
      <c r="D900" s="53"/>
      <c r="E900" s="110"/>
      <c r="F900" s="53"/>
      <c r="G900" s="53"/>
    </row>
    <row r="901" spans="1:7" hidden="1">
      <c r="A901" s="54"/>
      <c r="B901" s="408"/>
      <c r="C901" s="53"/>
      <c r="D901" s="53"/>
      <c r="E901" s="110"/>
      <c r="F901" s="53"/>
      <c r="G901" s="53"/>
    </row>
    <row r="902" spans="1:7" hidden="1">
      <c r="A902" s="54"/>
      <c r="B902" s="408"/>
      <c r="C902" s="53"/>
      <c r="D902" s="53"/>
      <c r="E902" s="110"/>
      <c r="F902" s="53"/>
      <c r="G902" s="53"/>
    </row>
    <row r="903" spans="1:7" hidden="1">
      <c r="A903" s="54"/>
      <c r="B903" s="408"/>
      <c r="C903" s="53"/>
      <c r="D903" s="53"/>
      <c r="E903" s="110"/>
      <c r="F903" s="53"/>
      <c r="G903" s="53"/>
    </row>
    <row r="904" spans="1:7" hidden="1">
      <c r="A904" s="54"/>
      <c r="B904" s="408"/>
      <c r="C904" s="53"/>
      <c r="D904" s="53"/>
      <c r="E904" s="110"/>
      <c r="F904" s="53"/>
      <c r="G904" s="53"/>
    </row>
    <row r="905" spans="1:7" hidden="1">
      <c r="A905" s="54"/>
      <c r="B905" s="408"/>
      <c r="C905" s="53"/>
      <c r="D905" s="53"/>
      <c r="E905" s="110"/>
      <c r="F905" s="53"/>
      <c r="G905" s="53"/>
    </row>
    <row r="906" spans="1:7" hidden="1">
      <c r="A906" s="54"/>
      <c r="B906" s="408"/>
      <c r="C906" s="53"/>
      <c r="D906" s="53"/>
      <c r="E906" s="110"/>
      <c r="F906" s="53"/>
      <c r="G906" s="53"/>
    </row>
    <row r="907" spans="1:7" hidden="1">
      <c r="A907" s="54"/>
      <c r="B907" s="408"/>
      <c r="C907" s="53"/>
      <c r="D907" s="53"/>
      <c r="E907" s="110"/>
      <c r="F907" s="53"/>
      <c r="G907" s="53"/>
    </row>
    <row r="908" spans="1:7" hidden="1">
      <c r="A908" s="54"/>
      <c r="B908" s="408"/>
      <c r="C908" s="53"/>
      <c r="D908" s="53"/>
      <c r="E908" s="110"/>
      <c r="F908" s="53"/>
      <c r="G908" s="53"/>
    </row>
    <row r="909" spans="1:7" hidden="1">
      <c r="A909" s="54"/>
      <c r="B909" s="408"/>
      <c r="C909" s="53"/>
      <c r="D909" s="53"/>
      <c r="E909" s="110"/>
      <c r="F909" s="53"/>
      <c r="G909" s="53"/>
    </row>
    <row r="910" spans="1:7" hidden="1">
      <c r="A910" s="54"/>
      <c r="B910" s="408"/>
      <c r="C910" s="53"/>
      <c r="D910" s="53"/>
      <c r="E910" s="110"/>
      <c r="F910" s="53"/>
      <c r="G910" s="53"/>
    </row>
    <row r="911" spans="1:7" hidden="1">
      <c r="A911" s="54"/>
      <c r="B911" s="408"/>
      <c r="C911" s="53"/>
      <c r="D911" s="53"/>
      <c r="E911" s="110"/>
      <c r="F911" s="53"/>
      <c r="G911" s="53"/>
    </row>
    <row r="912" spans="1:7" hidden="1">
      <c r="A912" s="54"/>
      <c r="B912" s="408"/>
      <c r="C912" s="53"/>
      <c r="D912" s="53"/>
      <c r="E912" s="110"/>
      <c r="F912" s="53"/>
      <c r="G912" s="53"/>
    </row>
    <row r="913" spans="1:7" hidden="1">
      <c r="A913" s="54"/>
      <c r="B913" s="408"/>
      <c r="C913" s="53"/>
      <c r="D913" s="53"/>
      <c r="E913" s="110"/>
      <c r="F913" s="53"/>
      <c r="G913" s="53"/>
    </row>
    <row r="914" spans="1:7" hidden="1">
      <c r="A914" s="54"/>
      <c r="B914" s="408"/>
      <c r="C914" s="53"/>
      <c r="D914" s="53"/>
      <c r="E914" s="110"/>
      <c r="F914" s="53"/>
      <c r="G914" s="53"/>
    </row>
    <row r="915" spans="1:7" hidden="1">
      <c r="A915" s="54"/>
      <c r="B915" s="408"/>
      <c r="C915" s="53"/>
      <c r="D915" s="53"/>
      <c r="E915" s="110"/>
      <c r="F915" s="53"/>
      <c r="G915" s="53"/>
    </row>
    <row r="916" spans="1:7" hidden="1">
      <c r="A916" s="54"/>
      <c r="B916" s="408"/>
      <c r="C916" s="53"/>
      <c r="D916" s="53"/>
      <c r="E916" s="110"/>
      <c r="F916" s="53"/>
      <c r="G916" s="53"/>
    </row>
    <row r="917" spans="1:7" hidden="1">
      <c r="A917" s="54"/>
      <c r="B917" s="408"/>
      <c r="C917" s="53"/>
      <c r="D917" s="53"/>
      <c r="E917" s="110"/>
      <c r="F917" s="53"/>
      <c r="G917" s="53"/>
    </row>
    <row r="918" spans="1:7" hidden="1">
      <c r="A918" s="54"/>
      <c r="B918" s="408"/>
      <c r="C918" s="53"/>
      <c r="D918" s="53"/>
      <c r="E918" s="110"/>
      <c r="F918" s="53"/>
      <c r="G918" s="53"/>
    </row>
    <row r="919" spans="1:7" hidden="1">
      <c r="A919" s="54"/>
      <c r="B919" s="408"/>
      <c r="C919" s="53"/>
      <c r="D919" s="53"/>
      <c r="E919" s="110"/>
      <c r="F919" s="53"/>
      <c r="G919" s="53"/>
    </row>
    <row r="920" spans="1:7" hidden="1">
      <c r="A920" s="54"/>
      <c r="B920" s="408"/>
      <c r="C920" s="53"/>
      <c r="D920" s="53"/>
      <c r="E920" s="110"/>
      <c r="F920" s="53"/>
      <c r="G920" s="53"/>
    </row>
    <row r="921" spans="1:7" hidden="1">
      <c r="A921" s="54"/>
      <c r="B921" s="408"/>
      <c r="C921" s="53"/>
      <c r="D921" s="53"/>
      <c r="E921" s="110"/>
      <c r="F921" s="53"/>
      <c r="G921" s="53"/>
    </row>
    <row r="922" spans="1:7" hidden="1">
      <c r="A922" s="54"/>
      <c r="B922" s="408"/>
      <c r="C922" s="53"/>
      <c r="D922" s="53"/>
      <c r="E922" s="110"/>
      <c r="F922" s="53"/>
      <c r="G922" s="53"/>
    </row>
    <row r="923" spans="1:7" hidden="1">
      <c r="A923" s="54"/>
      <c r="B923" s="408"/>
      <c r="C923" s="53"/>
      <c r="D923" s="53"/>
      <c r="E923" s="110"/>
      <c r="F923" s="53"/>
      <c r="G923" s="53"/>
    </row>
    <row r="924" spans="1:7" hidden="1">
      <c r="A924" s="54"/>
      <c r="B924" s="408"/>
      <c r="C924" s="53"/>
      <c r="D924" s="53"/>
      <c r="E924" s="110"/>
      <c r="F924" s="53"/>
      <c r="G924" s="53"/>
    </row>
    <row r="925" spans="1:7" hidden="1">
      <c r="A925" s="54"/>
      <c r="B925" s="408"/>
      <c r="C925" s="53"/>
      <c r="D925" s="53"/>
      <c r="E925" s="110"/>
      <c r="F925" s="53"/>
      <c r="G925" s="53"/>
    </row>
    <row r="926" spans="1:7" hidden="1">
      <c r="A926" s="54"/>
      <c r="B926" s="408"/>
      <c r="C926" s="53"/>
      <c r="D926" s="53"/>
      <c r="E926" s="110"/>
      <c r="F926" s="53"/>
      <c r="G926" s="53"/>
    </row>
    <row r="927" spans="1:7" hidden="1">
      <c r="A927" s="54"/>
      <c r="B927" s="408"/>
      <c r="C927" s="53"/>
      <c r="D927" s="53"/>
      <c r="E927" s="110"/>
      <c r="F927" s="53"/>
      <c r="G927" s="53"/>
    </row>
    <row r="928" spans="1:7" hidden="1">
      <c r="A928" s="54"/>
      <c r="B928" s="408"/>
      <c r="C928" s="53"/>
      <c r="D928" s="53"/>
      <c r="E928" s="110"/>
      <c r="F928" s="53"/>
      <c r="G928" s="53"/>
    </row>
    <row r="929" spans="1:7" hidden="1">
      <c r="A929" s="54"/>
      <c r="B929" s="408"/>
      <c r="C929" s="53"/>
      <c r="D929" s="53"/>
      <c r="E929" s="110"/>
      <c r="F929" s="53"/>
      <c r="G929" s="53"/>
    </row>
    <row r="930" spans="1:7" hidden="1">
      <c r="A930" s="54"/>
      <c r="B930" s="408"/>
      <c r="C930" s="53"/>
      <c r="D930" s="53"/>
      <c r="E930" s="110"/>
      <c r="F930" s="53"/>
      <c r="G930" s="53"/>
    </row>
    <row r="931" spans="1:7" hidden="1">
      <c r="A931" s="54"/>
      <c r="B931" s="408"/>
      <c r="C931" s="53"/>
      <c r="D931" s="53"/>
      <c r="E931" s="110"/>
      <c r="F931" s="53"/>
      <c r="G931" s="53"/>
    </row>
    <row r="932" spans="1:7" hidden="1">
      <c r="A932" s="54"/>
      <c r="B932" s="408"/>
      <c r="C932" s="53"/>
      <c r="D932" s="53"/>
      <c r="E932" s="110"/>
      <c r="F932" s="53"/>
      <c r="G932" s="53"/>
    </row>
    <row r="933" spans="1:7" hidden="1">
      <c r="A933" s="54"/>
      <c r="B933" s="408"/>
      <c r="C933" s="53"/>
      <c r="D933" s="53"/>
      <c r="E933" s="110"/>
      <c r="F933" s="53"/>
      <c r="G933" s="53"/>
    </row>
    <row r="934" spans="1:7" hidden="1">
      <c r="A934" s="54"/>
      <c r="B934" s="408"/>
      <c r="C934" s="53"/>
      <c r="D934" s="53"/>
      <c r="E934" s="110"/>
      <c r="F934" s="53"/>
      <c r="G934" s="53"/>
    </row>
    <row r="935" spans="1:7" hidden="1">
      <c r="A935" s="54"/>
      <c r="B935" s="408"/>
      <c r="C935" s="53"/>
      <c r="D935" s="53"/>
      <c r="E935" s="110"/>
      <c r="F935" s="53"/>
      <c r="G935" s="53"/>
    </row>
    <row r="936" spans="1:7" hidden="1">
      <c r="A936" s="54"/>
      <c r="B936" s="408"/>
      <c r="C936" s="53"/>
      <c r="D936" s="53"/>
      <c r="E936" s="110"/>
      <c r="F936" s="53"/>
      <c r="G936" s="53"/>
    </row>
    <row r="937" spans="1:7" hidden="1">
      <c r="A937" s="54"/>
      <c r="B937" s="408"/>
      <c r="C937" s="53"/>
      <c r="D937" s="53"/>
      <c r="E937" s="110"/>
      <c r="F937" s="53"/>
      <c r="G937" s="53"/>
    </row>
    <row r="938" spans="1:7" hidden="1">
      <c r="A938" s="54"/>
      <c r="B938" s="408"/>
      <c r="C938" s="53"/>
      <c r="D938" s="53"/>
      <c r="E938" s="110"/>
      <c r="F938" s="53"/>
      <c r="G938" s="53"/>
    </row>
    <row r="939" spans="1:7" hidden="1">
      <c r="A939" s="54"/>
      <c r="B939" s="408"/>
      <c r="C939" s="53"/>
      <c r="D939" s="53"/>
      <c r="E939" s="110"/>
      <c r="F939" s="53"/>
      <c r="G939" s="53"/>
    </row>
    <row r="940" spans="1:7" hidden="1">
      <c r="A940" s="54"/>
      <c r="B940" s="408"/>
      <c r="C940" s="53"/>
      <c r="D940" s="53"/>
      <c r="E940" s="110"/>
      <c r="F940" s="53"/>
      <c r="G940" s="53"/>
    </row>
    <row r="941" spans="1:7" hidden="1">
      <c r="A941" s="54"/>
      <c r="B941" s="408"/>
      <c r="C941" s="53"/>
      <c r="D941" s="53"/>
      <c r="E941" s="110"/>
      <c r="F941" s="53"/>
      <c r="G941" s="53"/>
    </row>
    <row r="942" spans="1:7" hidden="1">
      <c r="A942" s="54"/>
      <c r="B942" s="408"/>
      <c r="C942" s="53"/>
      <c r="D942" s="53"/>
      <c r="E942" s="110"/>
      <c r="F942" s="53"/>
      <c r="G942" s="53"/>
    </row>
    <row r="943" spans="1:7" hidden="1">
      <c r="A943" s="54"/>
      <c r="B943" s="408"/>
      <c r="C943" s="53"/>
      <c r="D943" s="53"/>
      <c r="E943" s="110"/>
      <c r="F943" s="53"/>
      <c r="G943" s="53"/>
    </row>
    <row r="944" spans="1:7" hidden="1">
      <c r="A944" s="54"/>
      <c r="B944" s="408"/>
      <c r="C944" s="53"/>
      <c r="D944" s="53"/>
      <c r="E944" s="110"/>
      <c r="F944" s="53"/>
      <c r="G944" s="53"/>
    </row>
    <row r="945" spans="1:7" hidden="1">
      <c r="A945" s="54"/>
      <c r="B945" s="408"/>
      <c r="C945" s="53"/>
      <c r="D945" s="53"/>
      <c r="E945" s="110"/>
      <c r="F945" s="53"/>
      <c r="G945" s="53"/>
    </row>
    <row r="946" spans="1:7" hidden="1">
      <c r="A946" s="54"/>
      <c r="B946" s="408"/>
      <c r="C946" s="53"/>
      <c r="D946" s="53"/>
      <c r="E946" s="110"/>
      <c r="F946" s="53"/>
      <c r="G946" s="53"/>
    </row>
    <row r="947" spans="1:7" hidden="1">
      <c r="A947" s="54"/>
      <c r="B947" s="408"/>
      <c r="C947" s="53"/>
      <c r="D947" s="53"/>
      <c r="E947" s="110"/>
      <c r="F947" s="53"/>
      <c r="G947" s="53"/>
    </row>
    <row r="948" spans="1:7" hidden="1">
      <c r="A948" s="54"/>
      <c r="B948" s="408"/>
      <c r="C948" s="53"/>
      <c r="D948" s="53"/>
      <c r="E948" s="110"/>
      <c r="F948" s="53"/>
      <c r="G948" s="53"/>
    </row>
    <row r="949" spans="1:7" hidden="1">
      <c r="A949" s="54"/>
      <c r="B949" s="408"/>
      <c r="C949" s="53"/>
      <c r="D949" s="53"/>
      <c r="E949" s="110"/>
      <c r="F949" s="53"/>
      <c r="G949" s="53"/>
    </row>
    <row r="950" spans="1:7" hidden="1">
      <c r="A950" s="54"/>
      <c r="B950" s="408"/>
      <c r="C950" s="53"/>
      <c r="D950" s="53"/>
      <c r="E950" s="110"/>
      <c r="F950" s="53"/>
      <c r="G950" s="53"/>
    </row>
    <row r="951" spans="1:7" hidden="1">
      <c r="A951" s="54"/>
      <c r="B951" s="408"/>
      <c r="C951" s="53"/>
      <c r="D951" s="53"/>
      <c r="E951" s="110"/>
      <c r="F951" s="53"/>
      <c r="G951" s="53"/>
    </row>
    <row r="952" spans="1:7" hidden="1">
      <c r="A952" s="54"/>
      <c r="B952" s="408"/>
      <c r="C952" s="53"/>
      <c r="D952" s="53"/>
      <c r="E952" s="110"/>
      <c r="F952" s="53"/>
      <c r="G952" s="53"/>
    </row>
    <row r="953" spans="1:7" hidden="1">
      <c r="A953" s="54"/>
      <c r="B953" s="408"/>
      <c r="C953" s="53"/>
      <c r="D953" s="53"/>
      <c r="E953" s="110"/>
      <c r="F953" s="53"/>
      <c r="G953" s="53"/>
    </row>
    <row r="954" spans="1:7" hidden="1">
      <c r="A954" s="54"/>
      <c r="B954" s="408"/>
      <c r="C954" s="53"/>
      <c r="D954" s="53"/>
      <c r="E954" s="110"/>
      <c r="F954" s="53"/>
      <c r="G954" s="53"/>
    </row>
    <row r="955" spans="1:7" hidden="1">
      <c r="A955" s="54"/>
      <c r="B955" s="408"/>
      <c r="C955" s="53"/>
      <c r="D955" s="53"/>
      <c r="E955" s="110"/>
      <c r="F955" s="53"/>
      <c r="G955" s="53"/>
    </row>
    <row r="956" spans="1:7" hidden="1">
      <c r="A956" s="54"/>
      <c r="B956" s="408"/>
      <c r="C956" s="53"/>
      <c r="D956" s="53"/>
      <c r="E956" s="110"/>
      <c r="F956" s="53"/>
      <c r="G956" s="53"/>
    </row>
    <row r="957" spans="1:7" hidden="1">
      <c r="A957" s="54"/>
      <c r="B957" s="408"/>
      <c r="C957" s="53"/>
      <c r="D957" s="53"/>
      <c r="E957" s="110"/>
      <c r="F957" s="53"/>
      <c r="G957" s="53"/>
    </row>
    <row r="958" spans="1:7" hidden="1">
      <c r="A958" s="54"/>
      <c r="B958" s="408"/>
      <c r="C958" s="53"/>
      <c r="D958" s="53"/>
      <c r="E958" s="110"/>
      <c r="F958" s="53"/>
      <c r="G958" s="53"/>
    </row>
    <row r="959" spans="1:7" hidden="1">
      <c r="A959" s="54"/>
      <c r="B959" s="408"/>
      <c r="C959" s="53"/>
      <c r="D959" s="53"/>
      <c r="E959" s="110"/>
      <c r="F959" s="53"/>
      <c r="G959" s="53"/>
    </row>
    <row r="960" spans="1:7" hidden="1">
      <c r="A960" s="54"/>
      <c r="B960" s="408"/>
      <c r="C960" s="53"/>
      <c r="D960" s="53"/>
      <c r="E960" s="110"/>
      <c r="F960" s="53"/>
      <c r="G960" s="53"/>
    </row>
    <row r="961" spans="1:7" hidden="1">
      <c r="A961" s="54"/>
      <c r="B961" s="408"/>
      <c r="C961" s="53"/>
      <c r="D961" s="53"/>
      <c r="E961" s="110"/>
      <c r="F961" s="53"/>
      <c r="G961" s="53"/>
    </row>
    <row r="962" spans="1:7" hidden="1">
      <c r="A962" s="54"/>
      <c r="B962" s="408"/>
      <c r="C962" s="53"/>
      <c r="D962" s="53"/>
      <c r="E962" s="110"/>
      <c r="F962" s="53"/>
      <c r="G962" s="53"/>
    </row>
    <row r="963" spans="1:7" hidden="1">
      <c r="A963" s="54"/>
      <c r="B963" s="408"/>
      <c r="C963" s="53"/>
      <c r="D963" s="53"/>
      <c r="E963" s="110"/>
      <c r="F963" s="53"/>
      <c r="G963" s="53"/>
    </row>
    <row r="964" spans="1:7" hidden="1">
      <c r="A964" s="54"/>
      <c r="B964" s="408"/>
      <c r="C964" s="53"/>
      <c r="D964" s="53"/>
      <c r="E964" s="110"/>
      <c r="F964" s="53"/>
      <c r="G964" s="53"/>
    </row>
    <row r="965" spans="1:7" hidden="1">
      <c r="A965" s="54"/>
      <c r="B965" s="408"/>
      <c r="C965" s="53"/>
      <c r="D965" s="53"/>
      <c r="E965" s="110"/>
      <c r="F965" s="53"/>
      <c r="G965" s="53"/>
    </row>
    <row r="966" spans="1:7" hidden="1">
      <c r="A966" s="54"/>
      <c r="B966" s="408"/>
      <c r="C966" s="53"/>
      <c r="D966" s="53"/>
      <c r="E966" s="110"/>
      <c r="F966" s="53"/>
      <c r="G966" s="53"/>
    </row>
    <row r="967" spans="1:7" hidden="1">
      <c r="A967" s="54"/>
      <c r="B967" s="408"/>
      <c r="C967" s="53"/>
      <c r="D967" s="53"/>
      <c r="E967" s="110"/>
      <c r="F967" s="53"/>
      <c r="G967" s="53"/>
    </row>
    <row r="968" spans="1:7" hidden="1">
      <c r="A968" s="54"/>
      <c r="B968" s="408"/>
      <c r="C968" s="53"/>
      <c r="D968" s="53"/>
      <c r="E968" s="110"/>
      <c r="F968" s="53"/>
      <c r="G968" s="53"/>
    </row>
    <row r="969" spans="1:7" hidden="1">
      <c r="A969" s="54"/>
      <c r="B969" s="408"/>
      <c r="C969" s="53"/>
      <c r="D969" s="53"/>
      <c r="E969" s="110"/>
      <c r="F969" s="53"/>
      <c r="G969" s="53"/>
    </row>
    <row r="970" spans="1:7" hidden="1">
      <c r="A970" s="54"/>
      <c r="B970" s="408"/>
      <c r="C970" s="53"/>
      <c r="D970" s="53"/>
      <c r="E970" s="110"/>
      <c r="F970" s="53"/>
      <c r="G970" s="53"/>
    </row>
    <row r="971" spans="1:7" hidden="1">
      <c r="A971" s="54"/>
      <c r="B971" s="408"/>
      <c r="C971" s="53"/>
      <c r="D971" s="53"/>
      <c r="E971" s="110"/>
      <c r="F971" s="53"/>
      <c r="G971" s="53"/>
    </row>
    <row r="972" spans="1:7" hidden="1">
      <c r="A972" s="54"/>
      <c r="B972" s="408"/>
      <c r="C972" s="53"/>
      <c r="D972" s="53"/>
      <c r="E972" s="110"/>
      <c r="F972" s="53"/>
      <c r="G972" s="53"/>
    </row>
    <row r="973" spans="1:7" hidden="1">
      <c r="A973" s="54"/>
      <c r="B973" s="408"/>
      <c r="C973" s="53"/>
      <c r="D973" s="53"/>
      <c r="E973" s="110"/>
      <c r="F973" s="53"/>
      <c r="G973" s="53"/>
    </row>
    <row r="974" spans="1:7" hidden="1">
      <c r="A974" s="54"/>
      <c r="B974" s="408"/>
      <c r="C974" s="53"/>
      <c r="D974" s="53"/>
      <c r="E974" s="110"/>
      <c r="F974" s="53"/>
      <c r="G974" s="53"/>
    </row>
    <row r="975" spans="1:7" hidden="1">
      <c r="A975" s="54"/>
      <c r="B975" s="408"/>
      <c r="C975" s="53"/>
      <c r="D975" s="53"/>
      <c r="E975" s="110"/>
      <c r="F975" s="53"/>
      <c r="G975" s="53"/>
    </row>
    <row r="976" spans="1:7" hidden="1">
      <c r="A976" s="54"/>
      <c r="B976" s="408"/>
      <c r="C976" s="53"/>
      <c r="D976" s="53"/>
      <c r="E976" s="110"/>
      <c r="F976" s="53"/>
      <c r="G976" s="53"/>
    </row>
    <row r="977" spans="1:7" hidden="1">
      <c r="A977" s="54"/>
      <c r="B977" s="408"/>
      <c r="C977" s="53"/>
      <c r="D977" s="53"/>
      <c r="E977" s="110"/>
      <c r="F977" s="53"/>
      <c r="G977" s="53"/>
    </row>
    <row r="978" spans="1:7" hidden="1">
      <c r="A978" s="54"/>
      <c r="B978" s="408"/>
      <c r="C978" s="53"/>
      <c r="D978" s="53"/>
      <c r="E978" s="110"/>
      <c r="F978" s="53"/>
      <c r="G978" s="53"/>
    </row>
    <row r="979" spans="1:7" hidden="1">
      <c r="A979" s="54"/>
      <c r="B979" s="408"/>
      <c r="C979" s="53"/>
      <c r="D979" s="53"/>
      <c r="E979" s="110"/>
      <c r="F979" s="53"/>
      <c r="G979" s="53"/>
    </row>
    <row r="980" spans="1:7" hidden="1">
      <c r="A980" s="54"/>
      <c r="B980" s="408"/>
      <c r="C980" s="53"/>
      <c r="D980" s="53"/>
      <c r="E980" s="110"/>
      <c r="F980" s="53"/>
      <c r="G980" s="53"/>
    </row>
    <row r="981" spans="1:7" hidden="1">
      <c r="A981" s="54"/>
      <c r="B981" s="408"/>
      <c r="C981" s="53"/>
      <c r="D981" s="53"/>
      <c r="E981" s="110"/>
      <c r="F981" s="53"/>
      <c r="G981" s="53"/>
    </row>
    <row r="982" spans="1:7" hidden="1">
      <c r="A982" s="54"/>
      <c r="B982" s="408"/>
      <c r="C982" s="53"/>
      <c r="D982" s="53"/>
      <c r="E982" s="110"/>
      <c r="F982" s="53"/>
      <c r="G982" s="53"/>
    </row>
    <row r="983" spans="1:7" hidden="1">
      <c r="A983" s="54"/>
      <c r="B983" s="408"/>
      <c r="C983" s="53"/>
      <c r="D983" s="53"/>
      <c r="E983" s="110"/>
      <c r="F983" s="53"/>
      <c r="G983" s="53"/>
    </row>
    <row r="984" spans="1:7" hidden="1">
      <c r="A984" s="54"/>
      <c r="B984" s="408"/>
      <c r="C984" s="53"/>
      <c r="D984" s="53"/>
      <c r="E984" s="110"/>
      <c r="F984" s="53"/>
      <c r="G984" s="53"/>
    </row>
    <row r="985" spans="1:7" hidden="1">
      <c r="A985" s="54"/>
      <c r="B985" s="408"/>
      <c r="C985" s="53"/>
      <c r="D985" s="53"/>
      <c r="E985" s="110"/>
      <c r="F985" s="53"/>
      <c r="G985" s="53"/>
    </row>
    <row r="986" spans="1:7" hidden="1">
      <c r="A986" s="54"/>
      <c r="B986" s="408"/>
      <c r="C986" s="53"/>
      <c r="D986" s="53"/>
      <c r="E986" s="110"/>
      <c r="F986" s="53"/>
      <c r="G986" s="53"/>
    </row>
    <row r="987" spans="1:7" hidden="1">
      <c r="A987" s="54"/>
      <c r="B987" s="408"/>
      <c r="C987" s="53"/>
      <c r="D987" s="53"/>
      <c r="E987" s="110"/>
      <c r="F987" s="53"/>
      <c r="G987" s="53"/>
    </row>
    <row r="988" spans="1:7" hidden="1">
      <c r="A988" s="54"/>
      <c r="B988" s="408"/>
      <c r="C988" s="53"/>
      <c r="D988" s="53"/>
      <c r="E988" s="110"/>
      <c r="F988" s="53"/>
      <c r="G988" s="53"/>
    </row>
    <row r="989" spans="1:7" hidden="1">
      <c r="A989" s="54"/>
      <c r="B989" s="408"/>
      <c r="C989" s="53"/>
      <c r="D989" s="53"/>
      <c r="E989" s="110"/>
      <c r="F989" s="53"/>
      <c r="G989" s="53"/>
    </row>
    <row r="990" spans="1:7" hidden="1">
      <c r="A990" s="54"/>
      <c r="B990" s="408"/>
      <c r="C990" s="53"/>
      <c r="D990" s="53"/>
      <c r="E990" s="110"/>
      <c r="F990" s="53"/>
      <c r="G990" s="53"/>
    </row>
    <row r="991" spans="1:7" hidden="1">
      <c r="A991" s="54"/>
      <c r="B991" s="408"/>
      <c r="C991" s="53"/>
      <c r="D991" s="53"/>
      <c r="E991" s="110"/>
      <c r="F991" s="53"/>
      <c r="G991" s="53"/>
    </row>
    <row r="992" spans="1:7" hidden="1">
      <c r="A992" s="54"/>
      <c r="B992" s="408"/>
      <c r="C992" s="53"/>
      <c r="D992" s="53"/>
      <c r="E992" s="110"/>
      <c r="F992" s="53"/>
      <c r="G992" s="53"/>
    </row>
    <row r="993" spans="1:7" hidden="1">
      <c r="A993" s="54"/>
      <c r="B993" s="408"/>
      <c r="C993" s="53"/>
      <c r="D993" s="53"/>
      <c r="E993" s="110"/>
      <c r="F993" s="53"/>
      <c r="G993" s="53"/>
    </row>
    <row r="994" spans="1:7" hidden="1">
      <c r="A994" s="54"/>
      <c r="B994" s="408"/>
      <c r="C994" s="53"/>
      <c r="D994" s="53"/>
      <c r="E994" s="110"/>
      <c r="F994" s="53"/>
      <c r="G994" s="53"/>
    </row>
    <row r="995" spans="1:7" hidden="1">
      <c r="A995" s="54"/>
      <c r="B995" s="408"/>
      <c r="C995" s="53"/>
      <c r="D995" s="53"/>
      <c r="E995" s="110"/>
      <c r="F995" s="53"/>
      <c r="G995" s="53"/>
    </row>
    <row r="996" spans="1:7" hidden="1">
      <c r="A996" s="54"/>
      <c r="B996" s="408"/>
      <c r="C996" s="53"/>
      <c r="D996" s="53"/>
      <c r="E996" s="110"/>
      <c r="F996" s="53"/>
      <c r="G996" s="53"/>
    </row>
    <row r="997" spans="1:7" hidden="1">
      <c r="A997" s="54"/>
      <c r="B997" s="408"/>
      <c r="C997" s="53"/>
      <c r="D997" s="53"/>
      <c r="E997" s="110"/>
      <c r="F997" s="53"/>
      <c r="G997" s="53"/>
    </row>
    <row r="998" spans="1:7" hidden="1">
      <c r="A998" s="54"/>
      <c r="B998" s="408"/>
      <c r="C998" s="53"/>
      <c r="D998" s="53"/>
      <c r="E998" s="110"/>
      <c r="F998" s="53"/>
      <c r="G998" s="53"/>
    </row>
    <row r="999" spans="1:7" hidden="1">
      <c r="A999" s="54"/>
      <c r="B999" s="408"/>
      <c r="C999" s="53"/>
      <c r="D999" s="53"/>
      <c r="E999" s="110"/>
      <c r="F999" s="53"/>
      <c r="G999" s="53"/>
    </row>
    <row r="1000" spans="1:7" hidden="1">
      <c r="A1000" s="54"/>
      <c r="B1000" s="408"/>
      <c r="C1000" s="53"/>
      <c r="D1000" s="53"/>
      <c r="E1000" s="110"/>
      <c r="F1000" s="53"/>
      <c r="G1000" s="53"/>
    </row>
    <row r="1001" spans="1:7" hidden="1">
      <c r="A1001" s="54"/>
      <c r="B1001" s="408"/>
      <c r="C1001" s="53"/>
      <c r="D1001" s="53"/>
      <c r="E1001" s="110"/>
      <c r="F1001" s="53"/>
      <c r="G1001" s="53"/>
    </row>
    <row r="1002" spans="1:7" hidden="1">
      <c r="A1002" s="54"/>
      <c r="B1002" s="408"/>
      <c r="C1002" s="53"/>
      <c r="D1002" s="53"/>
      <c r="E1002" s="110"/>
      <c r="F1002" s="53"/>
      <c r="G1002" s="53"/>
    </row>
    <row r="1003" spans="1:7" hidden="1">
      <c r="A1003" s="54"/>
      <c r="B1003" s="408"/>
      <c r="C1003" s="53"/>
      <c r="D1003" s="53"/>
      <c r="E1003" s="110"/>
      <c r="F1003" s="53"/>
      <c r="G1003" s="53"/>
    </row>
    <row r="1004" spans="1:7" hidden="1">
      <c r="A1004" s="54"/>
      <c r="B1004" s="408"/>
      <c r="C1004" s="53"/>
      <c r="D1004" s="53"/>
      <c r="E1004" s="110"/>
      <c r="F1004" s="53"/>
      <c r="G1004" s="53"/>
    </row>
    <row r="1005" spans="1:7" hidden="1">
      <c r="A1005" s="54"/>
      <c r="B1005" s="408"/>
      <c r="C1005" s="53"/>
      <c r="D1005" s="53"/>
      <c r="E1005" s="110"/>
      <c r="F1005" s="53"/>
      <c r="G1005" s="53"/>
    </row>
    <row r="1006" spans="1:7" hidden="1">
      <c r="A1006" s="54"/>
      <c r="B1006" s="408"/>
      <c r="C1006" s="53"/>
      <c r="D1006" s="53"/>
      <c r="E1006" s="110"/>
      <c r="F1006" s="53"/>
      <c r="G1006" s="53"/>
    </row>
    <row r="1007" spans="1:7" hidden="1">
      <c r="A1007" s="54"/>
      <c r="B1007" s="408"/>
      <c r="C1007" s="53"/>
      <c r="D1007" s="53"/>
      <c r="E1007" s="110"/>
      <c r="F1007" s="53"/>
      <c r="G1007" s="53"/>
    </row>
    <row r="1008" spans="1:7" hidden="1">
      <c r="A1008" s="54"/>
      <c r="B1008" s="408"/>
      <c r="C1008" s="53"/>
      <c r="D1008" s="53"/>
      <c r="E1008" s="110"/>
      <c r="F1008" s="53"/>
      <c r="G1008" s="53"/>
    </row>
    <row r="1009" spans="1:7" hidden="1">
      <c r="A1009" s="54"/>
      <c r="B1009" s="408"/>
      <c r="C1009" s="53"/>
      <c r="D1009" s="53"/>
      <c r="E1009" s="110"/>
      <c r="F1009" s="53"/>
      <c r="G1009" s="53"/>
    </row>
    <row r="1010" spans="1:7" hidden="1">
      <c r="A1010" s="54"/>
      <c r="B1010" s="408"/>
      <c r="C1010" s="53"/>
      <c r="D1010" s="53"/>
      <c r="E1010" s="110"/>
      <c r="F1010" s="53"/>
      <c r="G1010" s="53"/>
    </row>
    <row r="1011" spans="1:7" hidden="1">
      <c r="A1011" s="54"/>
      <c r="B1011" s="408"/>
      <c r="C1011" s="53"/>
      <c r="D1011" s="53"/>
      <c r="E1011" s="110"/>
      <c r="F1011" s="53"/>
      <c r="G1011" s="53"/>
    </row>
    <row r="1012" spans="1:7" hidden="1">
      <c r="A1012" s="54"/>
      <c r="B1012" s="408"/>
      <c r="C1012" s="53"/>
      <c r="D1012" s="53"/>
      <c r="E1012" s="110"/>
      <c r="F1012" s="53"/>
      <c r="G1012" s="53"/>
    </row>
    <row r="1013" spans="1:7" hidden="1">
      <c r="A1013" s="54"/>
      <c r="B1013" s="408"/>
      <c r="C1013" s="53"/>
      <c r="D1013" s="53"/>
      <c r="E1013" s="110"/>
      <c r="F1013" s="53"/>
      <c r="G1013" s="53"/>
    </row>
    <row r="1014" spans="1:7" hidden="1">
      <c r="A1014" s="54"/>
      <c r="B1014" s="408"/>
      <c r="C1014" s="53"/>
      <c r="D1014" s="53"/>
      <c r="E1014" s="110"/>
      <c r="F1014" s="53"/>
      <c r="G1014" s="53"/>
    </row>
    <row r="1015" spans="1:7" hidden="1">
      <c r="A1015" s="54"/>
      <c r="B1015" s="408"/>
      <c r="C1015" s="53"/>
      <c r="D1015" s="53"/>
      <c r="E1015" s="110"/>
      <c r="F1015" s="53"/>
      <c r="G1015" s="53"/>
    </row>
    <row r="1016" spans="1:7" hidden="1">
      <c r="A1016" s="54"/>
      <c r="B1016" s="408"/>
      <c r="C1016" s="53"/>
      <c r="D1016" s="53"/>
      <c r="E1016" s="110"/>
      <c r="F1016" s="53"/>
      <c r="G1016" s="53"/>
    </row>
    <row r="1017" spans="1:7" hidden="1">
      <c r="A1017" s="54"/>
      <c r="B1017" s="408"/>
      <c r="C1017" s="53"/>
      <c r="D1017" s="53"/>
      <c r="E1017" s="110"/>
      <c r="F1017" s="53"/>
      <c r="G1017" s="53"/>
    </row>
    <row r="1018" spans="1:7" hidden="1">
      <c r="A1018" s="54"/>
      <c r="B1018" s="408"/>
      <c r="C1018" s="53"/>
      <c r="D1018" s="53"/>
      <c r="E1018" s="110"/>
      <c r="F1018" s="53"/>
      <c r="G1018" s="53"/>
    </row>
    <row r="1019" spans="1:7" hidden="1">
      <c r="A1019" s="54"/>
      <c r="B1019" s="408"/>
      <c r="C1019" s="53"/>
      <c r="D1019" s="53"/>
      <c r="E1019" s="110"/>
      <c r="F1019" s="53"/>
      <c r="G1019" s="53"/>
    </row>
    <row r="1020" spans="1:7" hidden="1">
      <c r="A1020" s="54"/>
      <c r="B1020" s="408"/>
      <c r="C1020" s="53"/>
      <c r="D1020" s="53"/>
      <c r="E1020" s="110"/>
      <c r="F1020" s="53"/>
      <c r="G1020" s="53"/>
    </row>
    <row r="1021" spans="1:7" hidden="1">
      <c r="A1021" s="54"/>
      <c r="B1021" s="408"/>
      <c r="C1021" s="53"/>
      <c r="D1021" s="53"/>
      <c r="E1021" s="110"/>
      <c r="F1021" s="53"/>
      <c r="G1021" s="53"/>
    </row>
    <row r="1022" spans="1:7" hidden="1">
      <c r="A1022" s="54"/>
      <c r="B1022" s="408"/>
      <c r="C1022" s="53"/>
      <c r="D1022" s="53"/>
      <c r="E1022" s="110"/>
      <c r="F1022" s="53"/>
      <c r="G1022" s="53"/>
    </row>
    <row r="1023" spans="1:7" hidden="1">
      <c r="A1023" s="54"/>
      <c r="B1023" s="408"/>
      <c r="C1023" s="53"/>
      <c r="D1023" s="53"/>
      <c r="E1023" s="110"/>
      <c r="F1023" s="53"/>
      <c r="G1023" s="53"/>
    </row>
    <row r="1024" spans="1:7" hidden="1">
      <c r="A1024" s="54"/>
      <c r="B1024" s="408"/>
      <c r="C1024" s="53"/>
      <c r="D1024" s="53"/>
      <c r="E1024" s="110"/>
      <c r="F1024" s="53"/>
      <c r="G1024" s="53"/>
    </row>
    <row r="1025" spans="1:7" hidden="1">
      <c r="A1025" s="54"/>
      <c r="B1025" s="408"/>
      <c r="C1025" s="53"/>
      <c r="D1025" s="53"/>
      <c r="E1025" s="110"/>
      <c r="F1025" s="53"/>
      <c r="G1025" s="53"/>
    </row>
    <row r="1026" spans="1:7" hidden="1">
      <c r="A1026" s="54"/>
      <c r="B1026" s="408"/>
      <c r="C1026" s="53"/>
      <c r="D1026" s="53"/>
      <c r="E1026" s="110"/>
      <c r="F1026" s="53"/>
      <c r="G1026" s="53"/>
    </row>
    <row r="1027" spans="1:7" hidden="1">
      <c r="A1027" s="54"/>
      <c r="B1027" s="408"/>
      <c r="C1027" s="53"/>
      <c r="D1027" s="53"/>
      <c r="E1027" s="110"/>
      <c r="F1027" s="53"/>
      <c r="G1027" s="53"/>
    </row>
    <row r="1028" spans="1:7" hidden="1">
      <c r="A1028" s="54"/>
      <c r="B1028" s="408"/>
      <c r="C1028" s="53"/>
      <c r="D1028" s="53"/>
      <c r="E1028" s="110"/>
      <c r="F1028" s="53"/>
      <c r="G1028" s="53"/>
    </row>
    <row r="1029" spans="1:7" hidden="1">
      <c r="A1029" s="54"/>
      <c r="B1029" s="408"/>
      <c r="C1029" s="53"/>
      <c r="D1029" s="53"/>
      <c r="E1029" s="110"/>
      <c r="F1029" s="53"/>
      <c r="G1029" s="53"/>
    </row>
    <row r="1030" spans="1:7" hidden="1">
      <c r="A1030" s="54"/>
      <c r="B1030" s="408"/>
      <c r="C1030" s="53"/>
      <c r="D1030" s="53"/>
      <c r="E1030" s="110"/>
      <c r="F1030" s="53"/>
      <c r="G1030" s="53"/>
    </row>
    <row r="1031" spans="1:7" hidden="1">
      <c r="A1031" s="54"/>
      <c r="B1031" s="408"/>
      <c r="C1031" s="53"/>
      <c r="D1031" s="53"/>
      <c r="E1031" s="110"/>
      <c r="F1031" s="53"/>
      <c r="G1031" s="53"/>
    </row>
    <row r="1032" spans="1:7" hidden="1">
      <c r="A1032" s="54"/>
      <c r="B1032" s="408"/>
      <c r="C1032" s="53"/>
      <c r="D1032" s="53"/>
      <c r="E1032" s="110"/>
      <c r="F1032" s="53"/>
      <c r="G1032" s="53"/>
    </row>
    <row r="1033" spans="1:7" hidden="1">
      <c r="A1033" s="54"/>
      <c r="B1033" s="408"/>
      <c r="C1033" s="53"/>
      <c r="D1033" s="53"/>
      <c r="E1033" s="110"/>
      <c r="F1033" s="53"/>
      <c r="G1033" s="53"/>
    </row>
    <row r="1034" spans="1:7" hidden="1">
      <c r="A1034" s="54"/>
      <c r="B1034" s="408"/>
      <c r="C1034" s="53"/>
      <c r="D1034" s="53"/>
      <c r="E1034" s="110"/>
      <c r="F1034" s="53"/>
      <c r="G1034" s="53"/>
    </row>
    <row r="1035" spans="1:7" hidden="1">
      <c r="A1035" s="54"/>
      <c r="B1035" s="408"/>
      <c r="C1035" s="53"/>
      <c r="D1035" s="53"/>
      <c r="E1035" s="110"/>
      <c r="F1035" s="53"/>
      <c r="G1035" s="53"/>
    </row>
    <row r="1036" spans="1:7" hidden="1">
      <c r="A1036" s="54"/>
      <c r="B1036" s="408"/>
      <c r="C1036" s="53"/>
      <c r="D1036" s="53"/>
      <c r="E1036" s="110"/>
      <c r="F1036" s="53"/>
      <c r="G1036" s="53"/>
    </row>
    <row r="1037" spans="1:7" hidden="1">
      <c r="A1037" s="54"/>
      <c r="B1037" s="408"/>
      <c r="C1037" s="53"/>
      <c r="D1037" s="53"/>
      <c r="E1037" s="110"/>
      <c r="F1037" s="53"/>
      <c r="G1037" s="53"/>
    </row>
    <row r="1038" spans="1:7" hidden="1">
      <c r="A1038" s="54"/>
      <c r="B1038" s="408"/>
      <c r="C1038" s="53"/>
      <c r="D1038" s="53"/>
      <c r="E1038" s="110"/>
      <c r="F1038" s="53"/>
      <c r="G1038" s="53"/>
    </row>
    <row r="1039" spans="1:7" hidden="1">
      <c r="A1039" s="54"/>
      <c r="B1039" s="408"/>
      <c r="C1039" s="53"/>
      <c r="D1039" s="53"/>
      <c r="E1039" s="110"/>
      <c r="F1039" s="53"/>
      <c r="G1039" s="53"/>
    </row>
    <row r="1040" spans="1:7" hidden="1">
      <c r="A1040" s="54"/>
      <c r="B1040" s="408"/>
      <c r="C1040" s="53"/>
      <c r="D1040" s="53"/>
      <c r="E1040" s="110"/>
      <c r="F1040" s="53"/>
      <c r="G1040" s="53"/>
    </row>
    <row r="1041" spans="1:7" hidden="1">
      <c r="A1041" s="54"/>
      <c r="B1041" s="408"/>
      <c r="C1041" s="53"/>
      <c r="D1041" s="53"/>
      <c r="E1041" s="110"/>
      <c r="F1041" s="53"/>
      <c r="G1041" s="53"/>
    </row>
    <row r="1042" spans="1:7" hidden="1">
      <c r="A1042" s="54"/>
      <c r="B1042" s="408"/>
      <c r="C1042" s="53"/>
      <c r="D1042" s="53"/>
      <c r="E1042" s="110"/>
      <c r="F1042" s="53"/>
      <c r="G1042" s="53"/>
    </row>
    <row r="1043" spans="1:7" hidden="1">
      <c r="A1043" s="54"/>
      <c r="B1043" s="408"/>
      <c r="C1043" s="53"/>
      <c r="D1043" s="53"/>
      <c r="E1043" s="110"/>
      <c r="F1043" s="53"/>
      <c r="G1043" s="53"/>
    </row>
    <row r="1044" spans="1:7" hidden="1">
      <c r="A1044" s="54"/>
      <c r="B1044" s="408"/>
      <c r="C1044" s="53"/>
      <c r="D1044" s="53"/>
      <c r="E1044" s="110"/>
      <c r="F1044" s="53"/>
      <c r="G1044" s="53"/>
    </row>
    <row r="1045" spans="1:7" hidden="1">
      <c r="A1045" s="54"/>
      <c r="B1045" s="408"/>
      <c r="C1045" s="53"/>
      <c r="D1045" s="53"/>
      <c r="E1045" s="110"/>
      <c r="F1045" s="53"/>
      <c r="G1045" s="53"/>
    </row>
    <row r="1046" spans="1:7" hidden="1">
      <c r="A1046" s="54"/>
      <c r="B1046" s="408"/>
      <c r="C1046" s="53"/>
      <c r="D1046" s="53"/>
      <c r="E1046" s="110"/>
      <c r="F1046" s="53"/>
      <c r="G1046" s="53"/>
    </row>
    <row r="1047" spans="1:7" hidden="1">
      <c r="A1047" s="54"/>
      <c r="B1047" s="408"/>
      <c r="C1047" s="53"/>
      <c r="D1047" s="53"/>
      <c r="E1047" s="110"/>
      <c r="F1047" s="53"/>
      <c r="G1047" s="53"/>
    </row>
    <row r="1048" spans="1:7" hidden="1">
      <c r="A1048" s="54"/>
      <c r="B1048" s="408"/>
      <c r="C1048" s="53"/>
      <c r="D1048" s="53"/>
      <c r="E1048" s="110"/>
      <c r="F1048" s="53"/>
      <c r="G1048" s="53"/>
    </row>
    <row r="1049" spans="1:7" hidden="1">
      <c r="A1049" s="54"/>
      <c r="B1049" s="408"/>
      <c r="C1049" s="53"/>
      <c r="D1049" s="53"/>
      <c r="E1049" s="110"/>
      <c r="F1049" s="53"/>
      <c r="G1049" s="53"/>
    </row>
    <row r="1050" spans="1:7" hidden="1">
      <c r="A1050" s="54"/>
      <c r="B1050" s="408"/>
      <c r="C1050" s="53"/>
      <c r="D1050" s="53"/>
      <c r="E1050" s="110"/>
      <c r="F1050" s="53"/>
      <c r="G1050" s="53"/>
    </row>
    <row r="1051" spans="1:7" hidden="1">
      <c r="A1051" s="54"/>
      <c r="B1051" s="408"/>
      <c r="C1051" s="53"/>
      <c r="D1051" s="53"/>
      <c r="E1051" s="110"/>
      <c r="F1051" s="53"/>
      <c r="G1051" s="53"/>
    </row>
    <row r="1052" spans="1:7" hidden="1">
      <c r="A1052" s="54"/>
      <c r="B1052" s="408"/>
      <c r="C1052" s="53"/>
      <c r="D1052" s="53"/>
      <c r="E1052" s="110"/>
      <c r="F1052" s="53"/>
      <c r="G1052" s="53"/>
    </row>
    <row r="1053" spans="1:7" hidden="1">
      <c r="A1053" s="54"/>
      <c r="B1053" s="408"/>
      <c r="C1053" s="53"/>
      <c r="D1053" s="53"/>
      <c r="E1053" s="110"/>
      <c r="F1053" s="53"/>
      <c r="G1053" s="53"/>
    </row>
    <row r="1054" spans="1:7" hidden="1">
      <c r="A1054" s="54"/>
      <c r="B1054" s="408"/>
      <c r="C1054" s="53"/>
      <c r="D1054" s="53"/>
      <c r="E1054" s="110"/>
      <c r="F1054" s="53"/>
      <c r="G1054" s="53"/>
    </row>
    <row r="1055" spans="1:7" hidden="1">
      <c r="A1055" s="54"/>
      <c r="B1055" s="408"/>
      <c r="C1055" s="53"/>
      <c r="D1055" s="53"/>
      <c r="E1055" s="110"/>
      <c r="F1055" s="53"/>
      <c r="G1055" s="53"/>
    </row>
    <row r="1056" spans="1:7" hidden="1">
      <c r="A1056" s="54"/>
      <c r="B1056" s="408"/>
      <c r="C1056" s="53"/>
      <c r="D1056" s="53"/>
      <c r="E1056" s="110"/>
      <c r="F1056" s="53"/>
      <c r="G1056" s="53"/>
    </row>
    <row r="1057" spans="1:7" hidden="1">
      <c r="A1057" s="54"/>
      <c r="B1057" s="408"/>
      <c r="C1057" s="53"/>
      <c r="D1057" s="53"/>
      <c r="E1057" s="110"/>
      <c r="F1057" s="53"/>
      <c r="G1057" s="53"/>
    </row>
    <row r="1058" spans="1:7" hidden="1">
      <c r="A1058" s="54"/>
      <c r="B1058" s="408"/>
      <c r="C1058" s="53"/>
      <c r="D1058" s="53"/>
      <c r="E1058" s="110"/>
      <c r="F1058" s="53"/>
      <c r="G1058" s="53"/>
    </row>
    <row r="1059" spans="1:7" hidden="1">
      <c r="A1059" s="54"/>
      <c r="B1059" s="408"/>
      <c r="C1059" s="53"/>
      <c r="D1059" s="53"/>
      <c r="E1059" s="110"/>
      <c r="F1059" s="53"/>
      <c r="G1059" s="53"/>
    </row>
    <row r="1060" spans="1:7" hidden="1">
      <c r="A1060" s="54"/>
      <c r="B1060" s="408"/>
      <c r="C1060" s="53"/>
      <c r="D1060" s="53"/>
      <c r="E1060" s="110"/>
      <c r="F1060" s="53"/>
      <c r="G1060" s="53"/>
    </row>
    <row r="1061" spans="1:7" hidden="1">
      <c r="A1061" s="54"/>
      <c r="B1061" s="408"/>
      <c r="C1061" s="53"/>
      <c r="D1061" s="53"/>
      <c r="E1061" s="110"/>
      <c r="F1061" s="53"/>
      <c r="G1061" s="53"/>
    </row>
    <row r="1062" spans="1:7" hidden="1">
      <c r="A1062" s="54"/>
      <c r="B1062" s="408"/>
      <c r="C1062" s="53"/>
      <c r="D1062" s="53"/>
      <c r="E1062" s="110"/>
      <c r="F1062" s="53"/>
      <c r="G1062" s="53"/>
    </row>
    <row r="1063" spans="1:7" hidden="1">
      <c r="A1063" s="54"/>
      <c r="B1063" s="408"/>
      <c r="C1063" s="53"/>
      <c r="D1063" s="53"/>
      <c r="E1063" s="110"/>
      <c r="F1063" s="53"/>
      <c r="G1063" s="53"/>
    </row>
    <row r="1064" spans="1:7" hidden="1">
      <c r="A1064" s="54"/>
      <c r="B1064" s="408"/>
      <c r="C1064" s="53"/>
      <c r="D1064" s="53"/>
      <c r="E1064" s="110"/>
      <c r="F1064" s="53"/>
      <c r="G1064" s="53"/>
    </row>
    <row r="1065" spans="1:7" hidden="1">
      <c r="A1065" s="54"/>
      <c r="B1065" s="408"/>
      <c r="C1065" s="53"/>
      <c r="D1065" s="53"/>
      <c r="E1065" s="110"/>
      <c r="F1065" s="53"/>
      <c r="G1065" s="53"/>
    </row>
    <row r="1066" spans="1:7" hidden="1">
      <c r="A1066" s="54"/>
      <c r="B1066" s="408"/>
      <c r="C1066" s="53"/>
      <c r="D1066" s="53"/>
      <c r="E1066" s="110"/>
      <c r="F1066" s="53"/>
      <c r="G1066" s="53"/>
    </row>
    <row r="1067" spans="1:7" hidden="1">
      <c r="A1067" s="54"/>
      <c r="B1067" s="408"/>
      <c r="C1067" s="53"/>
      <c r="D1067" s="53"/>
      <c r="E1067" s="110"/>
      <c r="F1067" s="53"/>
      <c r="G1067" s="53"/>
    </row>
    <row r="1068" spans="1:7" hidden="1">
      <c r="A1068" s="54"/>
      <c r="B1068" s="408"/>
      <c r="C1068" s="53"/>
      <c r="D1068" s="53"/>
      <c r="E1068" s="110"/>
      <c r="F1068" s="53"/>
      <c r="G1068" s="53"/>
    </row>
    <row r="1069" spans="1:7" hidden="1">
      <c r="A1069" s="54"/>
      <c r="B1069" s="408"/>
      <c r="C1069" s="53"/>
      <c r="D1069" s="53"/>
      <c r="E1069" s="110"/>
      <c r="F1069" s="53"/>
      <c r="G1069" s="53"/>
    </row>
    <row r="1070" spans="1:7" hidden="1">
      <c r="A1070" s="54"/>
      <c r="B1070" s="408"/>
      <c r="C1070" s="53"/>
      <c r="D1070" s="53"/>
      <c r="E1070" s="110"/>
      <c r="F1070" s="53"/>
      <c r="G1070" s="53"/>
    </row>
    <row r="1071" spans="1:7" hidden="1">
      <c r="A1071" s="54"/>
      <c r="B1071" s="408"/>
      <c r="C1071" s="53"/>
      <c r="D1071" s="53"/>
      <c r="E1071" s="110"/>
      <c r="F1071" s="53"/>
      <c r="G1071" s="53"/>
    </row>
    <row r="1072" spans="1:7" hidden="1">
      <c r="A1072" s="54"/>
      <c r="B1072" s="408"/>
      <c r="C1072" s="53"/>
      <c r="D1072" s="53"/>
      <c r="E1072" s="110"/>
      <c r="F1072" s="53"/>
      <c r="G1072" s="53"/>
    </row>
    <row r="1073" spans="1:7" hidden="1">
      <c r="A1073" s="54"/>
      <c r="B1073" s="408"/>
      <c r="C1073" s="53"/>
      <c r="D1073" s="53"/>
      <c r="E1073" s="110"/>
      <c r="F1073" s="53"/>
      <c r="G1073" s="53"/>
    </row>
    <row r="1074" spans="1:7" hidden="1">
      <c r="A1074" s="54"/>
      <c r="B1074" s="408"/>
      <c r="C1074" s="53"/>
      <c r="D1074" s="53"/>
      <c r="E1074" s="110"/>
      <c r="F1074" s="53"/>
      <c r="G1074" s="53"/>
    </row>
    <row r="1075" spans="1:7" hidden="1">
      <c r="A1075" s="54"/>
      <c r="B1075" s="408"/>
      <c r="C1075" s="53"/>
      <c r="D1075" s="53"/>
      <c r="E1075" s="110"/>
      <c r="F1075" s="53"/>
      <c r="G1075" s="53"/>
    </row>
    <row r="1076" spans="1:7" hidden="1">
      <c r="A1076" s="54"/>
      <c r="B1076" s="408"/>
      <c r="C1076" s="53"/>
      <c r="D1076" s="53"/>
      <c r="E1076" s="110"/>
      <c r="F1076" s="53"/>
      <c r="G1076" s="53"/>
    </row>
    <row r="1077" spans="1:7" hidden="1">
      <c r="A1077" s="54"/>
      <c r="B1077" s="408"/>
      <c r="C1077" s="53"/>
      <c r="D1077" s="53"/>
      <c r="E1077" s="110"/>
      <c r="F1077" s="53"/>
      <c r="G1077" s="53"/>
    </row>
    <row r="1078" spans="1:7" hidden="1">
      <c r="A1078" s="54"/>
      <c r="B1078" s="408"/>
      <c r="C1078" s="53"/>
      <c r="D1078" s="53"/>
      <c r="E1078" s="110"/>
      <c r="F1078" s="53"/>
      <c r="G1078" s="53"/>
    </row>
    <row r="1079" spans="1:7" hidden="1">
      <c r="A1079" s="54"/>
      <c r="B1079" s="408"/>
      <c r="C1079" s="53"/>
      <c r="D1079" s="53"/>
      <c r="E1079" s="110"/>
      <c r="F1079" s="53"/>
      <c r="G1079" s="53"/>
    </row>
    <row r="1080" spans="1:7" hidden="1">
      <c r="A1080" s="54"/>
      <c r="B1080" s="408"/>
      <c r="C1080" s="53"/>
      <c r="D1080" s="53"/>
      <c r="E1080" s="110"/>
      <c r="F1080" s="53"/>
      <c r="G1080" s="53"/>
    </row>
    <row r="1081" spans="1:7" hidden="1">
      <c r="A1081" s="54"/>
      <c r="B1081" s="408"/>
      <c r="C1081" s="53"/>
      <c r="D1081" s="53"/>
      <c r="E1081" s="110"/>
      <c r="F1081" s="53"/>
      <c r="G1081" s="53"/>
    </row>
    <row r="1082" spans="1:7" hidden="1">
      <c r="A1082" s="54"/>
      <c r="B1082" s="408"/>
      <c r="C1082" s="53"/>
      <c r="D1082" s="53"/>
      <c r="E1082" s="110"/>
      <c r="F1082" s="53"/>
      <c r="G1082" s="53"/>
    </row>
    <row r="1083" spans="1:7" hidden="1">
      <c r="A1083" s="54"/>
      <c r="B1083" s="408"/>
      <c r="C1083" s="53"/>
      <c r="D1083" s="53"/>
      <c r="E1083" s="110"/>
      <c r="F1083" s="53"/>
      <c r="G1083" s="53"/>
    </row>
    <row r="1084" spans="1:7" hidden="1">
      <c r="A1084" s="54"/>
      <c r="B1084" s="408"/>
      <c r="C1084" s="53"/>
      <c r="D1084" s="53"/>
      <c r="E1084" s="110"/>
      <c r="F1084" s="53"/>
      <c r="G1084" s="53"/>
    </row>
    <row r="1085" spans="1:7" hidden="1">
      <c r="A1085" s="54"/>
      <c r="B1085" s="408"/>
      <c r="C1085" s="53"/>
      <c r="D1085" s="53"/>
      <c r="E1085" s="110"/>
      <c r="F1085" s="53"/>
      <c r="G1085" s="53"/>
    </row>
    <row r="1086" spans="1:7" hidden="1">
      <c r="A1086" s="54"/>
      <c r="B1086" s="408"/>
      <c r="C1086" s="53"/>
      <c r="D1086" s="53"/>
      <c r="E1086" s="110"/>
      <c r="F1086" s="53"/>
      <c r="G1086" s="53"/>
    </row>
    <row r="1087" spans="1:7" hidden="1">
      <c r="A1087" s="54"/>
      <c r="B1087" s="408"/>
      <c r="C1087" s="53"/>
      <c r="D1087" s="53"/>
      <c r="E1087" s="110"/>
      <c r="F1087" s="53"/>
      <c r="G1087" s="53"/>
    </row>
    <row r="1088" spans="1:7" hidden="1">
      <c r="A1088" s="54"/>
      <c r="B1088" s="408"/>
      <c r="C1088" s="53"/>
      <c r="D1088" s="53"/>
      <c r="E1088" s="110"/>
      <c r="F1088" s="53"/>
      <c r="G1088" s="53"/>
    </row>
    <row r="1089" spans="1:7" hidden="1">
      <c r="A1089" s="54"/>
      <c r="B1089" s="408"/>
      <c r="C1089" s="53"/>
      <c r="D1089" s="53"/>
      <c r="E1089" s="110"/>
      <c r="F1089" s="53"/>
      <c r="G1089" s="53"/>
    </row>
    <row r="1090" spans="1:7" hidden="1">
      <c r="A1090" s="54"/>
      <c r="B1090" s="408"/>
      <c r="C1090" s="53"/>
      <c r="D1090" s="53"/>
      <c r="E1090" s="110"/>
      <c r="F1090" s="53"/>
      <c r="G1090" s="53"/>
    </row>
    <row r="1091" spans="1:7" hidden="1">
      <c r="A1091" s="54"/>
      <c r="B1091" s="408"/>
      <c r="C1091" s="53"/>
      <c r="D1091" s="53"/>
      <c r="E1091" s="110"/>
      <c r="F1091" s="53"/>
      <c r="G1091" s="53"/>
    </row>
    <row r="1092" spans="1:7" hidden="1">
      <c r="A1092" s="54"/>
      <c r="B1092" s="408"/>
      <c r="C1092" s="53"/>
      <c r="D1092" s="53"/>
      <c r="E1092" s="110"/>
      <c r="F1092" s="53"/>
      <c r="G1092" s="53"/>
    </row>
    <row r="1093" spans="1:7" hidden="1">
      <c r="A1093" s="54"/>
      <c r="B1093" s="408"/>
      <c r="C1093" s="53"/>
      <c r="D1093" s="53"/>
      <c r="E1093" s="110"/>
      <c r="F1093" s="53"/>
      <c r="G1093" s="53"/>
    </row>
    <row r="1094" spans="1:7" hidden="1">
      <c r="A1094" s="54"/>
      <c r="B1094" s="408"/>
      <c r="C1094" s="53"/>
      <c r="D1094" s="53"/>
      <c r="E1094" s="110"/>
      <c r="F1094" s="53"/>
      <c r="G1094" s="53"/>
    </row>
    <row r="1095" spans="1:7" hidden="1">
      <c r="A1095" s="54"/>
      <c r="B1095" s="408"/>
      <c r="C1095" s="53"/>
      <c r="D1095" s="53"/>
      <c r="E1095" s="110"/>
      <c r="F1095" s="53"/>
      <c r="G1095" s="53"/>
    </row>
    <row r="1096" spans="1:7" hidden="1">
      <c r="A1096" s="54"/>
      <c r="B1096" s="408"/>
      <c r="C1096" s="53"/>
      <c r="D1096" s="53"/>
      <c r="E1096" s="110"/>
      <c r="F1096" s="53"/>
      <c r="G1096" s="53"/>
    </row>
    <row r="1097" spans="1:7" hidden="1">
      <c r="A1097" s="54"/>
      <c r="B1097" s="408"/>
      <c r="C1097" s="53"/>
      <c r="D1097" s="53"/>
      <c r="E1097" s="110"/>
      <c r="F1097" s="53"/>
      <c r="G1097" s="53"/>
    </row>
    <row r="1098" spans="1:7" hidden="1">
      <c r="A1098" s="54"/>
      <c r="B1098" s="408"/>
      <c r="C1098" s="53"/>
      <c r="D1098" s="53"/>
      <c r="E1098" s="110"/>
      <c r="F1098" s="53"/>
      <c r="G1098" s="53"/>
    </row>
    <row r="1099" spans="1:7" hidden="1">
      <c r="A1099" s="54"/>
      <c r="B1099" s="408"/>
      <c r="C1099" s="53"/>
      <c r="D1099" s="53"/>
      <c r="E1099" s="110"/>
      <c r="F1099" s="53"/>
      <c r="G1099" s="53"/>
    </row>
    <row r="1100" spans="1:7">
      <c r="A1100" s="4"/>
      <c r="B1100" s="410"/>
      <c r="C1100" s="2"/>
      <c r="D1100" s="3"/>
      <c r="E1100" s="3"/>
      <c r="F1100" s="26"/>
    </row>
    <row r="1101" spans="1:7">
      <c r="A1101" s="4"/>
      <c r="B1101" s="410"/>
      <c r="C1101" s="2"/>
      <c r="D1101" s="3"/>
      <c r="E1101" s="3"/>
      <c r="F1101" s="26"/>
    </row>
    <row r="1102" spans="1:7">
      <c r="A1102" s="4"/>
      <c r="B1102" s="410"/>
      <c r="C1102" s="2"/>
      <c r="D1102" s="3"/>
      <c r="E1102" s="3"/>
      <c r="F1102" s="26"/>
    </row>
    <row r="1103" spans="1:7">
      <c r="A1103" s="4"/>
      <c r="B1103" s="410"/>
      <c r="C1103" s="2"/>
      <c r="D1103" s="3"/>
      <c r="E1103" s="3"/>
      <c r="F1103" s="26"/>
    </row>
    <row r="1104" spans="1:7">
      <c r="A1104" s="4"/>
      <c r="B1104" s="410"/>
      <c r="C1104" s="2"/>
      <c r="D1104" s="3"/>
      <c r="E1104" s="3"/>
      <c r="F1104" s="26"/>
    </row>
    <row r="1105" spans="1:6">
      <c r="A1105" s="4"/>
      <c r="B1105" s="410"/>
      <c r="C1105" s="2"/>
      <c r="D1105" s="3"/>
      <c r="E1105" s="3"/>
      <c r="F1105" s="26"/>
    </row>
    <row r="1106" spans="1:6">
      <c r="A1106" s="4"/>
      <c r="B1106" s="410"/>
      <c r="C1106" s="2"/>
      <c r="D1106" s="3"/>
      <c r="E1106" s="3"/>
      <c r="F1106" s="26"/>
    </row>
    <row r="1107" spans="1:6">
      <c r="A1107" s="4"/>
      <c r="B1107" s="410"/>
      <c r="C1107" s="2"/>
      <c r="D1107" s="3"/>
      <c r="E1107" s="3"/>
      <c r="F1107" s="26"/>
    </row>
    <row r="1108" spans="1:6">
      <c r="A1108" s="4"/>
      <c r="B1108" s="410"/>
      <c r="C1108" s="2"/>
      <c r="D1108" s="3"/>
      <c r="E1108" s="3"/>
      <c r="F1108" s="26"/>
    </row>
    <row r="1109" spans="1:6">
      <c r="A1109" s="4"/>
      <c r="B1109" s="410"/>
      <c r="C1109" s="2"/>
      <c r="D1109" s="3"/>
      <c r="E1109" s="3"/>
      <c r="F1109" s="26"/>
    </row>
    <row r="1110" spans="1:6">
      <c r="A1110" s="4"/>
      <c r="B1110" s="410"/>
      <c r="C1110" s="2"/>
      <c r="D1110" s="3"/>
      <c r="E1110" s="3"/>
      <c r="F1110" s="26"/>
    </row>
    <row r="1111" spans="1:6">
      <c r="A1111" s="4"/>
      <c r="B1111" s="410"/>
      <c r="C1111" s="2"/>
      <c r="D1111" s="3"/>
      <c r="E1111" s="3"/>
      <c r="F1111" s="26"/>
    </row>
    <row r="1112" spans="1:6">
      <c r="A1112" s="4"/>
      <c r="B1112" s="410"/>
      <c r="C1112" s="2"/>
      <c r="D1112" s="3"/>
      <c r="E1112" s="3"/>
      <c r="F1112" s="26"/>
    </row>
    <row r="1113" spans="1:6">
      <c r="A1113" s="4"/>
      <c r="B1113" s="410"/>
      <c r="C1113" s="2"/>
      <c r="D1113" s="3"/>
      <c r="E1113" s="3"/>
      <c r="F1113" s="26"/>
    </row>
    <row r="1114" spans="1:6">
      <c r="A1114" s="4"/>
      <c r="B1114" s="410"/>
      <c r="C1114" s="2"/>
      <c r="D1114" s="3"/>
      <c r="E1114" s="3"/>
      <c r="F1114" s="26"/>
    </row>
    <row r="1115" spans="1:6">
      <c r="A1115" s="4"/>
      <c r="B1115" s="410"/>
      <c r="C1115" s="2"/>
      <c r="D1115" s="3"/>
      <c r="E1115" s="3"/>
      <c r="F1115" s="26"/>
    </row>
    <row r="1116" spans="1:6">
      <c r="A1116" s="4"/>
      <c r="B1116" s="410"/>
      <c r="C1116" s="2"/>
      <c r="D1116" s="3"/>
      <c r="E1116" s="3"/>
      <c r="F1116" s="26"/>
    </row>
    <row r="1117" spans="1:6">
      <c r="A1117" s="4"/>
      <c r="B1117" s="410"/>
      <c r="C1117" s="2"/>
      <c r="D1117" s="3"/>
      <c r="E1117" s="3"/>
      <c r="F1117" s="26"/>
    </row>
    <row r="1118" spans="1:6">
      <c r="A1118" s="4"/>
      <c r="B1118" s="410"/>
      <c r="C1118" s="2"/>
      <c r="D1118" s="3"/>
      <c r="E1118" s="3"/>
      <c r="F1118" s="26"/>
    </row>
    <row r="1119" spans="1:6">
      <c r="A1119" s="4"/>
      <c r="B1119" s="410"/>
      <c r="C1119" s="2"/>
      <c r="D1119" s="3"/>
      <c r="E1119" s="3"/>
      <c r="F1119" s="26"/>
    </row>
    <row r="1120" spans="1:6">
      <c r="A1120" s="4"/>
      <c r="B1120" s="410"/>
      <c r="C1120" s="2"/>
      <c r="D1120" s="3"/>
      <c r="E1120" s="3"/>
      <c r="F1120" s="26"/>
    </row>
    <row r="1121" spans="1:6">
      <c r="A1121" s="4"/>
      <c r="B1121" s="410"/>
      <c r="C1121" s="2"/>
      <c r="D1121" s="3"/>
      <c r="E1121" s="3"/>
      <c r="F1121" s="26"/>
    </row>
    <row r="1122" spans="1:6">
      <c r="A1122" s="4"/>
      <c r="B1122" s="410"/>
      <c r="C1122" s="2"/>
      <c r="D1122" s="3"/>
      <c r="E1122" s="3"/>
      <c r="F1122" s="26"/>
    </row>
    <row r="1123" spans="1:6">
      <c r="A1123" s="4"/>
      <c r="B1123" s="410"/>
      <c r="C1123" s="2"/>
      <c r="D1123" s="3"/>
      <c r="E1123" s="3"/>
      <c r="F1123" s="26"/>
    </row>
    <row r="1124" spans="1:6">
      <c r="A1124" s="4"/>
      <c r="B1124" s="410"/>
      <c r="C1124" s="2"/>
      <c r="D1124" s="3"/>
      <c r="E1124" s="3"/>
      <c r="F1124" s="26"/>
    </row>
    <row r="1125" spans="1:6">
      <c r="A1125" s="4"/>
      <c r="B1125" s="410"/>
      <c r="C1125" s="2"/>
      <c r="D1125" s="3"/>
      <c r="E1125" s="3"/>
      <c r="F1125" s="26"/>
    </row>
    <row r="1126" spans="1:6">
      <c r="A1126" s="4"/>
      <c r="B1126" s="410"/>
      <c r="C1126" s="2"/>
      <c r="D1126" s="3"/>
      <c r="E1126" s="3"/>
      <c r="F1126" s="26"/>
    </row>
    <row r="1127" spans="1:6">
      <c r="A1127" s="4"/>
      <c r="B1127" s="410"/>
      <c r="C1127" s="2"/>
      <c r="D1127" s="3"/>
      <c r="E1127" s="3"/>
      <c r="F1127" s="26"/>
    </row>
    <row r="1128" spans="1:6">
      <c r="A1128" s="4"/>
      <c r="B1128" s="410"/>
      <c r="C1128" s="2"/>
      <c r="D1128" s="3"/>
      <c r="E1128" s="3"/>
      <c r="F1128" s="26"/>
    </row>
    <row r="1129" spans="1:6">
      <c r="A1129" s="4"/>
      <c r="B1129" s="410"/>
      <c r="C1129" s="2"/>
      <c r="D1129" s="3"/>
      <c r="E1129" s="3"/>
      <c r="F1129" s="26"/>
    </row>
    <row r="1130" spans="1:6">
      <c r="A1130" s="4"/>
      <c r="B1130" s="410"/>
      <c r="C1130" s="2"/>
      <c r="D1130" s="3"/>
      <c r="E1130" s="3"/>
      <c r="F1130" s="26"/>
    </row>
    <row r="1131" spans="1:6">
      <c r="A1131" s="4"/>
      <c r="B1131" s="410"/>
      <c r="C1131" s="2"/>
      <c r="D1131" s="3"/>
      <c r="E1131" s="3"/>
      <c r="F1131" s="26"/>
    </row>
    <row r="1132" spans="1:6">
      <c r="A1132" s="4"/>
      <c r="B1132" s="410"/>
      <c r="C1132" s="2"/>
      <c r="D1132" s="3"/>
      <c r="E1132" s="3"/>
      <c r="F1132" s="26"/>
    </row>
    <row r="1133" spans="1:6">
      <c r="A1133" s="4"/>
      <c r="B1133" s="410"/>
      <c r="C1133" s="2"/>
      <c r="D1133" s="3"/>
      <c r="E1133" s="3"/>
      <c r="F1133" s="26"/>
    </row>
    <row r="1134" spans="1:6">
      <c r="A1134" s="4"/>
      <c r="B1134" s="410"/>
      <c r="C1134" s="2"/>
      <c r="D1134" s="3"/>
      <c r="E1134" s="3"/>
      <c r="F1134" s="26"/>
    </row>
    <row r="1135" spans="1:6">
      <c r="A1135" s="4"/>
      <c r="B1135" s="410"/>
      <c r="C1135" s="2"/>
      <c r="D1135" s="3"/>
      <c r="E1135" s="3"/>
      <c r="F1135" s="26"/>
    </row>
    <row r="1136" spans="1:6">
      <c r="A1136" s="4"/>
      <c r="B1136" s="410"/>
      <c r="C1136" s="2"/>
      <c r="D1136" s="3"/>
      <c r="E1136" s="3"/>
      <c r="F1136" s="26"/>
    </row>
    <row r="1137" spans="1:6">
      <c r="A1137" s="4"/>
      <c r="B1137" s="410"/>
      <c r="C1137" s="2"/>
      <c r="D1137" s="3"/>
      <c r="E1137" s="3"/>
      <c r="F1137" s="26"/>
    </row>
    <row r="1138" spans="1:6">
      <c r="A1138" s="4"/>
      <c r="B1138" s="410"/>
      <c r="C1138" s="2"/>
      <c r="D1138" s="3"/>
      <c r="E1138" s="3"/>
      <c r="F1138" s="26"/>
    </row>
    <row r="1139" spans="1:6">
      <c r="A1139" s="4"/>
      <c r="B1139" s="410"/>
      <c r="C1139" s="2"/>
      <c r="D1139" s="3"/>
      <c r="E1139" s="3"/>
      <c r="F1139" s="26"/>
    </row>
    <row r="1140" spans="1:6">
      <c r="A1140" s="4"/>
      <c r="B1140" s="410"/>
      <c r="C1140" s="2"/>
      <c r="D1140" s="3"/>
      <c r="E1140" s="3"/>
      <c r="F1140" s="26"/>
    </row>
    <row r="1141" spans="1:6">
      <c r="A1141" s="4"/>
      <c r="B1141" s="410"/>
      <c r="C1141" s="2"/>
      <c r="D1141" s="3"/>
      <c r="E1141" s="3"/>
      <c r="F1141" s="26"/>
    </row>
    <row r="1142" spans="1:6">
      <c r="A1142" s="4"/>
      <c r="B1142" s="410"/>
      <c r="C1142" s="2"/>
      <c r="D1142" s="3"/>
      <c r="E1142" s="3"/>
      <c r="F1142" s="26"/>
    </row>
    <row r="1143" spans="1:6">
      <c r="A1143" s="4"/>
      <c r="B1143" s="410"/>
      <c r="C1143" s="2"/>
      <c r="D1143" s="3"/>
      <c r="E1143" s="3"/>
      <c r="F1143" s="26"/>
    </row>
    <row r="1144" spans="1:6">
      <c r="A1144" s="4"/>
      <c r="B1144" s="410"/>
      <c r="C1144" s="2"/>
      <c r="D1144" s="3"/>
      <c r="E1144" s="3"/>
      <c r="F1144" s="26"/>
    </row>
    <row r="1145" spans="1:6">
      <c r="A1145" s="4"/>
      <c r="B1145" s="410"/>
      <c r="C1145" s="2"/>
      <c r="D1145" s="3"/>
      <c r="E1145" s="3"/>
      <c r="F1145" s="26"/>
    </row>
    <row r="1146" spans="1:6">
      <c r="A1146" s="4"/>
      <c r="B1146" s="410"/>
      <c r="C1146" s="2"/>
      <c r="D1146" s="3"/>
      <c r="E1146" s="3"/>
      <c r="F1146" s="26"/>
    </row>
    <row r="1147" spans="1:6">
      <c r="A1147" s="4"/>
      <c r="B1147" s="410"/>
      <c r="C1147" s="2"/>
      <c r="D1147" s="3"/>
      <c r="E1147" s="3"/>
      <c r="F1147" s="26"/>
    </row>
    <row r="1148" spans="1:6">
      <c r="A1148" s="4"/>
      <c r="B1148" s="410"/>
      <c r="C1148" s="2"/>
      <c r="D1148" s="3"/>
      <c r="E1148" s="3"/>
      <c r="F1148" s="26"/>
    </row>
    <row r="1149" spans="1:6">
      <c r="A1149" s="4"/>
      <c r="B1149" s="410"/>
      <c r="C1149" s="2"/>
      <c r="D1149" s="3"/>
      <c r="E1149" s="3"/>
      <c r="F1149" s="26"/>
    </row>
    <row r="1150" spans="1:6">
      <c r="A1150" s="4"/>
      <c r="B1150" s="410"/>
      <c r="C1150" s="2"/>
      <c r="D1150" s="3"/>
      <c r="E1150" s="3"/>
      <c r="F1150" s="26"/>
    </row>
    <row r="1151" spans="1:6">
      <c r="A1151" s="4"/>
      <c r="B1151" s="410"/>
      <c r="C1151" s="2"/>
      <c r="D1151" s="3"/>
      <c r="E1151" s="3"/>
      <c r="F1151" s="26"/>
    </row>
    <row r="1152" spans="1:6">
      <c r="A1152" s="4"/>
      <c r="B1152" s="410"/>
      <c r="C1152" s="2"/>
      <c r="D1152" s="3"/>
      <c r="E1152" s="3"/>
      <c r="F1152" s="26"/>
    </row>
    <row r="1153" spans="1:6">
      <c r="A1153" s="4"/>
      <c r="B1153" s="410"/>
      <c r="C1153" s="2"/>
      <c r="D1153" s="3"/>
      <c r="E1153" s="3"/>
      <c r="F1153" s="26"/>
    </row>
    <row r="1154" spans="1:6">
      <c r="A1154" s="4"/>
      <c r="B1154" s="410"/>
      <c r="C1154" s="2"/>
      <c r="D1154" s="3"/>
      <c r="E1154" s="3"/>
      <c r="F1154" s="26"/>
    </row>
    <row r="1155" spans="1:6">
      <c r="A1155" s="4"/>
      <c r="B1155" s="410"/>
      <c r="C1155" s="2"/>
      <c r="D1155" s="3"/>
      <c r="E1155" s="3"/>
      <c r="F1155" s="26"/>
    </row>
    <row r="1156" spans="1:6">
      <c r="A1156" s="4"/>
      <c r="B1156" s="410"/>
      <c r="C1156" s="2"/>
      <c r="D1156" s="3"/>
      <c r="E1156" s="3"/>
      <c r="F1156" s="26"/>
    </row>
    <row r="1157" spans="1:6">
      <c r="A1157" s="4"/>
      <c r="B1157" s="410"/>
      <c r="C1157" s="2"/>
      <c r="D1157" s="3"/>
      <c r="E1157" s="3"/>
      <c r="F1157" s="26"/>
    </row>
    <row r="1158" spans="1:6">
      <c r="A1158" s="4"/>
      <c r="B1158" s="410"/>
      <c r="C1158" s="2"/>
      <c r="D1158" s="3"/>
      <c r="E1158" s="3"/>
      <c r="F1158" s="26"/>
    </row>
    <row r="1159" spans="1:6">
      <c r="A1159" s="4"/>
      <c r="B1159" s="410"/>
      <c r="C1159" s="2"/>
      <c r="D1159" s="3"/>
      <c r="E1159" s="3"/>
      <c r="F1159" s="26"/>
    </row>
    <row r="1160" spans="1:6">
      <c r="A1160" s="4"/>
      <c r="B1160" s="410"/>
      <c r="C1160" s="2"/>
      <c r="D1160" s="3"/>
      <c r="E1160" s="3"/>
      <c r="F1160" s="26"/>
    </row>
    <row r="1161" spans="1:6">
      <c r="A1161" s="4"/>
      <c r="B1161" s="410"/>
      <c r="C1161" s="2"/>
      <c r="D1161" s="3"/>
      <c r="E1161" s="3"/>
      <c r="F1161" s="26"/>
    </row>
    <row r="1162" spans="1:6">
      <c r="A1162" s="4"/>
      <c r="B1162" s="410"/>
      <c r="C1162" s="2"/>
      <c r="D1162" s="3"/>
      <c r="E1162" s="3"/>
      <c r="F1162" s="26"/>
    </row>
    <row r="1163" spans="1:6">
      <c r="A1163" s="4"/>
      <c r="B1163" s="410"/>
      <c r="C1163" s="2"/>
      <c r="D1163" s="3"/>
      <c r="E1163" s="3"/>
      <c r="F1163" s="26"/>
    </row>
    <row r="1164" spans="1:6">
      <c r="A1164" s="4"/>
      <c r="B1164" s="410"/>
      <c r="C1164" s="2"/>
      <c r="D1164" s="3"/>
      <c r="E1164" s="3"/>
      <c r="F1164" s="26"/>
    </row>
    <row r="1165" spans="1:6">
      <c r="A1165" s="4"/>
      <c r="B1165" s="410"/>
      <c r="C1165" s="2"/>
      <c r="D1165" s="3"/>
      <c r="E1165" s="3"/>
      <c r="F1165" s="26"/>
    </row>
    <row r="1166" spans="1:6">
      <c r="A1166" s="4"/>
      <c r="B1166" s="410"/>
      <c r="C1166" s="2"/>
      <c r="D1166" s="3"/>
      <c r="E1166" s="3"/>
      <c r="F1166" s="26"/>
    </row>
    <row r="1167" spans="1:6">
      <c r="A1167" s="4"/>
      <c r="B1167" s="410"/>
      <c r="C1167" s="2"/>
      <c r="D1167" s="3"/>
      <c r="E1167" s="3"/>
      <c r="F1167" s="26"/>
    </row>
    <row r="1168" spans="1:6">
      <c r="A1168" s="4"/>
      <c r="B1168" s="410"/>
      <c r="C1168" s="2"/>
      <c r="D1168" s="3"/>
      <c r="E1168" s="3"/>
      <c r="F1168" s="26"/>
    </row>
    <row r="1169" spans="1:6">
      <c r="A1169" s="4"/>
      <c r="B1169" s="410"/>
      <c r="C1169" s="2"/>
      <c r="D1169" s="3"/>
      <c r="E1169" s="3"/>
      <c r="F1169" s="26"/>
    </row>
    <row r="1170" spans="1:6">
      <c r="A1170" s="4"/>
      <c r="B1170" s="410"/>
      <c r="C1170" s="2"/>
      <c r="D1170" s="3"/>
      <c r="E1170" s="3"/>
      <c r="F1170" s="26"/>
    </row>
    <row r="1171" spans="1:6">
      <c r="A1171" s="4"/>
      <c r="B1171" s="410"/>
      <c r="C1171" s="2"/>
      <c r="D1171" s="3"/>
      <c r="E1171" s="3"/>
      <c r="F1171" s="26"/>
    </row>
    <row r="1172" spans="1:6">
      <c r="A1172" s="4"/>
      <c r="B1172" s="410"/>
      <c r="C1172" s="2"/>
      <c r="D1172" s="3"/>
      <c r="E1172" s="3"/>
      <c r="F1172" s="26"/>
    </row>
    <row r="1173" spans="1:6">
      <c r="A1173" s="4"/>
      <c r="B1173" s="410"/>
      <c r="C1173" s="2"/>
      <c r="D1173" s="3"/>
      <c r="E1173" s="3"/>
      <c r="F1173" s="26"/>
    </row>
    <row r="1174" spans="1:6">
      <c r="A1174" s="4"/>
      <c r="B1174" s="410"/>
      <c r="C1174" s="2"/>
      <c r="D1174" s="3"/>
      <c r="E1174" s="3"/>
      <c r="F1174" s="26"/>
    </row>
    <row r="1175" spans="1:6">
      <c r="A1175" s="4"/>
      <c r="B1175" s="410"/>
      <c r="C1175" s="2"/>
      <c r="D1175" s="3"/>
      <c r="E1175" s="3"/>
      <c r="F1175" s="26"/>
    </row>
    <row r="1176" spans="1:6">
      <c r="A1176" s="4"/>
      <c r="B1176" s="410"/>
      <c r="C1176" s="2"/>
      <c r="D1176" s="3"/>
      <c r="E1176" s="3"/>
      <c r="F1176" s="26"/>
    </row>
    <row r="1177" spans="1:6">
      <c r="A1177" s="4"/>
      <c r="B1177" s="410"/>
      <c r="C1177" s="2"/>
      <c r="D1177" s="3"/>
      <c r="E1177" s="3"/>
      <c r="F1177" s="26"/>
    </row>
    <row r="1178" spans="1:6">
      <c r="A1178" s="4"/>
      <c r="B1178" s="410"/>
      <c r="C1178" s="2"/>
      <c r="D1178" s="3"/>
      <c r="E1178" s="3"/>
      <c r="F1178" s="26"/>
    </row>
    <row r="1179" spans="1:6">
      <c r="A1179" s="4"/>
      <c r="B1179" s="410"/>
      <c r="C1179" s="2"/>
      <c r="D1179" s="3"/>
      <c r="E1179" s="3"/>
      <c r="F1179" s="26"/>
    </row>
    <row r="1180" spans="1:6">
      <c r="A1180" s="4"/>
      <c r="B1180" s="410"/>
      <c r="C1180" s="2"/>
      <c r="D1180" s="3"/>
      <c r="E1180" s="3"/>
      <c r="F1180" s="26"/>
    </row>
    <row r="1181" spans="1:6">
      <c r="A1181" s="4"/>
      <c r="B1181" s="410"/>
      <c r="C1181" s="2"/>
      <c r="D1181" s="3"/>
      <c r="E1181" s="3"/>
      <c r="F1181" s="26"/>
    </row>
    <row r="1182" spans="1:6">
      <c r="A1182" s="4"/>
      <c r="B1182" s="410"/>
      <c r="C1182" s="2"/>
      <c r="D1182" s="3"/>
      <c r="E1182" s="3"/>
      <c r="F1182" s="26"/>
    </row>
    <row r="1183" spans="1:6">
      <c r="A1183" s="4"/>
      <c r="B1183" s="410"/>
      <c r="C1183" s="2"/>
      <c r="D1183" s="3"/>
      <c r="E1183" s="3"/>
      <c r="F1183" s="26"/>
    </row>
    <row r="1184" spans="1:6">
      <c r="A1184" s="4"/>
      <c r="B1184" s="410"/>
      <c r="C1184" s="2"/>
      <c r="D1184" s="3"/>
      <c r="E1184" s="3"/>
      <c r="F1184" s="26"/>
    </row>
    <row r="1185" spans="1:6">
      <c r="A1185" s="4"/>
      <c r="B1185" s="410"/>
      <c r="C1185" s="2"/>
      <c r="D1185" s="3"/>
      <c r="E1185" s="3"/>
      <c r="F1185" s="26"/>
    </row>
    <row r="1186" spans="1:6">
      <c r="A1186" s="4"/>
      <c r="B1186" s="410"/>
      <c r="C1186" s="2"/>
      <c r="D1186" s="3"/>
      <c r="E1186" s="3"/>
      <c r="F1186" s="26"/>
    </row>
    <row r="1187" spans="1:6">
      <c r="A1187" s="4"/>
      <c r="B1187" s="410"/>
      <c r="C1187" s="2"/>
      <c r="D1187" s="3"/>
      <c r="E1187" s="3"/>
      <c r="F1187" s="26"/>
    </row>
    <row r="1188" spans="1:6">
      <c r="A1188" s="4"/>
      <c r="B1188" s="410"/>
      <c r="C1188" s="2"/>
      <c r="D1188" s="3"/>
      <c r="E1188" s="3"/>
      <c r="F1188" s="26"/>
    </row>
    <row r="1189" spans="1:6">
      <c r="A1189" s="4"/>
      <c r="B1189" s="410"/>
      <c r="C1189" s="2"/>
      <c r="D1189" s="3"/>
      <c r="E1189" s="3"/>
      <c r="F1189" s="26"/>
    </row>
    <row r="1190" spans="1:6">
      <c r="A1190" s="4"/>
      <c r="B1190" s="410"/>
      <c r="C1190" s="2"/>
      <c r="D1190" s="3"/>
      <c r="E1190" s="3"/>
      <c r="F1190" s="26"/>
    </row>
    <row r="1191" spans="1:6">
      <c r="A1191" s="4"/>
      <c r="B1191" s="410"/>
      <c r="C1191" s="2"/>
      <c r="D1191" s="3"/>
      <c r="E1191" s="3"/>
      <c r="F1191" s="26"/>
    </row>
    <row r="1192" spans="1:6">
      <c r="A1192" s="4"/>
      <c r="B1192" s="410"/>
      <c r="C1192" s="2"/>
      <c r="D1192" s="3"/>
      <c r="E1192" s="3"/>
      <c r="F1192" s="26"/>
    </row>
    <row r="1193" spans="1:6">
      <c r="A1193" s="4"/>
      <c r="B1193" s="410"/>
      <c r="C1193" s="2"/>
      <c r="D1193" s="3"/>
      <c r="E1193" s="3"/>
      <c r="F1193" s="26"/>
    </row>
    <row r="1194" spans="1:6">
      <c r="A1194" s="4"/>
      <c r="B1194" s="410"/>
      <c r="C1194" s="2"/>
      <c r="D1194" s="3"/>
      <c r="E1194" s="3"/>
      <c r="F1194" s="26"/>
    </row>
    <row r="1195" spans="1:6">
      <c r="A1195" s="4"/>
      <c r="B1195" s="410"/>
      <c r="C1195" s="2"/>
      <c r="D1195" s="3"/>
      <c r="E1195" s="3"/>
      <c r="F1195" s="26"/>
    </row>
    <row r="1196" spans="1:6">
      <c r="A1196" s="4"/>
      <c r="B1196" s="410"/>
      <c r="C1196" s="2"/>
      <c r="D1196" s="3"/>
      <c r="E1196" s="3"/>
      <c r="F1196" s="26"/>
    </row>
    <row r="1197" spans="1:6">
      <c r="A1197" s="4"/>
      <c r="B1197" s="410"/>
      <c r="C1197" s="2"/>
      <c r="D1197" s="3"/>
      <c r="E1197" s="3"/>
      <c r="F1197" s="26"/>
    </row>
    <row r="1198" spans="1:6">
      <c r="A1198" s="4"/>
      <c r="B1198" s="410"/>
      <c r="C1198" s="2"/>
      <c r="D1198" s="3"/>
      <c r="E1198" s="3"/>
      <c r="F1198" s="26"/>
    </row>
    <row r="1199" spans="1:6">
      <c r="A1199" s="4"/>
      <c r="B1199" s="410"/>
      <c r="C1199" s="2"/>
      <c r="D1199" s="3"/>
      <c r="E1199" s="3"/>
      <c r="F1199" s="26"/>
    </row>
    <row r="1200" spans="1:6">
      <c r="A1200" s="4"/>
      <c r="B1200" s="410"/>
      <c r="C1200" s="2"/>
      <c r="D1200" s="3"/>
      <c r="E1200" s="3"/>
      <c r="F1200" s="26"/>
    </row>
    <row r="1201" spans="1:6">
      <c r="A1201" s="4"/>
      <c r="B1201" s="410"/>
      <c r="C1201" s="2"/>
      <c r="D1201" s="3"/>
      <c r="E1201" s="3"/>
      <c r="F1201" s="26"/>
    </row>
    <row r="1202" spans="1:6">
      <c r="A1202" s="4"/>
      <c r="B1202" s="410"/>
      <c r="C1202" s="2"/>
      <c r="D1202" s="3"/>
      <c r="E1202" s="3"/>
      <c r="F1202" s="26"/>
    </row>
    <row r="1203" spans="1:6">
      <c r="A1203" s="4"/>
      <c r="B1203" s="410"/>
      <c r="C1203" s="2"/>
      <c r="D1203" s="3"/>
      <c r="E1203" s="3"/>
      <c r="F1203" s="26"/>
    </row>
    <row r="1204" spans="1:6">
      <c r="A1204" s="4"/>
      <c r="B1204" s="410"/>
      <c r="C1204" s="2"/>
      <c r="D1204" s="3"/>
      <c r="E1204" s="3"/>
      <c r="F1204" s="26"/>
    </row>
    <row r="1205" spans="1:6">
      <c r="A1205" s="4"/>
      <c r="B1205" s="410"/>
      <c r="C1205" s="2"/>
      <c r="D1205" s="3"/>
      <c r="E1205" s="3"/>
      <c r="F1205" s="26"/>
    </row>
    <row r="1206" spans="1:6">
      <c r="A1206" s="4"/>
      <c r="B1206" s="410"/>
      <c r="C1206" s="2"/>
      <c r="D1206" s="3"/>
      <c r="E1206" s="3"/>
      <c r="F1206" s="26"/>
    </row>
    <row r="1207" spans="1:6">
      <c r="A1207" s="4"/>
      <c r="B1207" s="410"/>
      <c r="C1207" s="2"/>
      <c r="D1207" s="3"/>
      <c r="E1207" s="3"/>
      <c r="F1207" s="26"/>
    </row>
    <row r="1208" spans="1:6">
      <c r="A1208" s="4"/>
      <c r="B1208" s="410"/>
      <c r="C1208" s="2"/>
      <c r="D1208" s="3"/>
      <c r="E1208" s="3"/>
      <c r="F1208" s="26"/>
    </row>
    <row r="1209" spans="1:6">
      <c r="A1209" s="4"/>
      <c r="B1209" s="410"/>
      <c r="C1209" s="2"/>
      <c r="D1209" s="3"/>
      <c r="E1209" s="3"/>
      <c r="F1209" s="26"/>
    </row>
    <row r="1210" spans="1:6">
      <c r="A1210" s="4"/>
      <c r="B1210" s="410"/>
      <c r="C1210" s="2"/>
      <c r="D1210" s="3"/>
      <c r="E1210" s="3"/>
      <c r="F1210" s="26"/>
    </row>
    <row r="1211" spans="1:6">
      <c r="A1211" s="4"/>
      <c r="B1211" s="410"/>
      <c r="C1211" s="2"/>
      <c r="D1211" s="3"/>
      <c r="E1211" s="3"/>
      <c r="F1211" s="26"/>
    </row>
    <row r="1212" spans="1:6">
      <c r="A1212" s="4"/>
      <c r="B1212" s="410"/>
      <c r="C1212" s="2"/>
      <c r="D1212" s="3"/>
      <c r="E1212" s="3"/>
      <c r="F1212" s="26"/>
    </row>
    <row r="1213" spans="1:6">
      <c r="A1213" s="4"/>
      <c r="B1213" s="410"/>
      <c r="C1213" s="2"/>
      <c r="D1213" s="3"/>
      <c r="E1213" s="3"/>
      <c r="F1213" s="26"/>
    </row>
    <row r="1214" spans="1:6">
      <c r="A1214" s="4"/>
      <c r="B1214" s="410"/>
      <c r="C1214" s="2"/>
      <c r="D1214" s="3"/>
      <c r="E1214" s="3"/>
      <c r="F1214" s="26"/>
    </row>
    <row r="1215" spans="1:6">
      <c r="A1215" s="4"/>
      <c r="B1215" s="410"/>
      <c r="C1215" s="2"/>
      <c r="D1215" s="3"/>
      <c r="E1215" s="3"/>
      <c r="F1215" s="26"/>
    </row>
    <row r="1216" spans="1:6">
      <c r="A1216" s="4"/>
      <c r="B1216" s="410"/>
      <c r="C1216" s="2"/>
      <c r="D1216" s="3"/>
      <c r="E1216" s="3"/>
      <c r="F1216" s="26"/>
    </row>
    <row r="1217" spans="1:6">
      <c r="A1217" s="4"/>
      <c r="B1217" s="410"/>
      <c r="C1217" s="2"/>
      <c r="D1217" s="3"/>
      <c r="E1217" s="3"/>
      <c r="F1217" s="26"/>
    </row>
    <row r="1218" spans="1:6">
      <c r="A1218" s="4"/>
      <c r="B1218" s="410"/>
      <c r="C1218" s="2"/>
      <c r="D1218" s="3"/>
      <c r="E1218" s="3"/>
      <c r="F1218" s="26"/>
    </row>
    <row r="1219" spans="1:6">
      <c r="A1219" s="4"/>
      <c r="B1219" s="410"/>
      <c r="C1219" s="2"/>
      <c r="D1219" s="3"/>
      <c r="E1219" s="3"/>
      <c r="F1219" s="26"/>
    </row>
    <row r="1220" spans="1:6">
      <c r="A1220" s="4"/>
      <c r="B1220" s="410"/>
      <c r="C1220" s="2"/>
      <c r="D1220" s="3"/>
      <c r="E1220" s="3"/>
      <c r="F1220" s="26"/>
    </row>
    <row r="1221" spans="1:6">
      <c r="A1221" s="4"/>
      <c r="B1221" s="410"/>
      <c r="C1221" s="2"/>
      <c r="D1221" s="3"/>
      <c r="E1221" s="3"/>
      <c r="F1221" s="26"/>
    </row>
    <row r="1222" spans="1:6">
      <c r="A1222" s="4"/>
      <c r="B1222" s="410"/>
      <c r="C1222" s="2"/>
      <c r="D1222" s="3"/>
      <c r="E1222" s="3"/>
      <c r="F1222" s="26"/>
    </row>
    <row r="1223" spans="1:6">
      <c r="A1223" s="4"/>
      <c r="B1223" s="410"/>
      <c r="C1223" s="2"/>
      <c r="D1223" s="3"/>
      <c r="E1223" s="3"/>
      <c r="F1223" s="26"/>
    </row>
    <row r="1224" spans="1:6">
      <c r="A1224" s="4"/>
      <c r="B1224" s="410"/>
      <c r="C1224" s="2"/>
      <c r="D1224" s="3"/>
      <c r="E1224" s="3"/>
      <c r="F1224" s="26"/>
    </row>
    <row r="1225" spans="1:6">
      <c r="A1225" s="4"/>
      <c r="B1225" s="410"/>
      <c r="C1225" s="2"/>
      <c r="D1225" s="3"/>
      <c r="E1225" s="3"/>
      <c r="F1225" s="26"/>
    </row>
    <row r="1226" spans="1:6">
      <c r="A1226" s="4"/>
      <c r="B1226" s="410"/>
      <c r="C1226" s="2"/>
      <c r="D1226" s="3"/>
      <c r="E1226" s="3"/>
      <c r="F1226" s="26"/>
    </row>
    <row r="1227" spans="1:6">
      <c r="A1227" s="4"/>
      <c r="B1227" s="410"/>
      <c r="C1227" s="2"/>
      <c r="D1227" s="3"/>
      <c r="E1227" s="3"/>
      <c r="F1227" s="26"/>
    </row>
    <row r="1228" spans="1:6">
      <c r="A1228" s="4"/>
      <c r="B1228" s="410"/>
      <c r="C1228" s="2"/>
      <c r="D1228" s="3"/>
      <c r="E1228" s="3"/>
      <c r="F1228" s="26"/>
    </row>
    <row r="1229" spans="1:6">
      <c r="A1229" s="4"/>
      <c r="B1229" s="410"/>
      <c r="C1229" s="2"/>
      <c r="D1229" s="3"/>
      <c r="E1229" s="3"/>
      <c r="F1229" s="26"/>
    </row>
    <row r="1230" spans="1:6">
      <c r="A1230" s="4"/>
      <c r="B1230" s="410"/>
      <c r="C1230" s="2"/>
      <c r="D1230" s="3"/>
      <c r="E1230" s="3"/>
      <c r="F1230" s="26"/>
    </row>
    <row r="1231" spans="1:6">
      <c r="A1231" s="4"/>
      <c r="B1231" s="410"/>
      <c r="C1231" s="2"/>
      <c r="D1231" s="3"/>
      <c r="E1231" s="3"/>
      <c r="F1231" s="26"/>
    </row>
    <row r="1232" spans="1:6">
      <c r="A1232" s="4"/>
      <c r="B1232" s="410"/>
      <c r="C1232" s="2"/>
      <c r="D1232" s="3"/>
      <c r="E1232" s="3"/>
      <c r="F1232" s="26"/>
    </row>
    <row r="1233" spans="1:6">
      <c r="A1233" s="4"/>
      <c r="B1233" s="410"/>
      <c r="C1233" s="2"/>
      <c r="D1233" s="3"/>
      <c r="E1233" s="3"/>
      <c r="F1233" s="26"/>
    </row>
    <row r="1234" spans="1:6">
      <c r="A1234" s="4"/>
      <c r="B1234" s="410"/>
      <c r="C1234" s="2"/>
      <c r="D1234" s="3"/>
      <c r="E1234" s="3"/>
      <c r="F1234" s="26"/>
    </row>
    <row r="1235" spans="1:6">
      <c r="A1235" s="4"/>
      <c r="B1235" s="410"/>
      <c r="C1235" s="2"/>
      <c r="D1235" s="3"/>
      <c r="E1235" s="3"/>
      <c r="F1235" s="26"/>
    </row>
    <row r="1236" spans="1:6">
      <c r="A1236" s="4"/>
      <c r="B1236" s="410"/>
      <c r="C1236" s="2"/>
      <c r="D1236" s="3"/>
      <c r="E1236" s="3"/>
      <c r="F1236" s="26"/>
    </row>
    <row r="1237" spans="1:6">
      <c r="A1237" s="4"/>
      <c r="B1237" s="410"/>
      <c r="C1237" s="2"/>
      <c r="D1237" s="3"/>
      <c r="E1237" s="3"/>
      <c r="F1237" s="26"/>
    </row>
    <row r="1238" spans="1:6">
      <c r="A1238" s="4"/>
      <c r="B1238" s="410"/>
      <c r="C1238" s="2"/>
      <c r="D1238" s="3"/>
      <c r="E1238" s="3"/>
      <c r="F1238" s="26"/>
    </row>
    <row r="1239" spans="1:6">
      <c r="A1239" s="4"/>
      <c r="B1239" s="410"/>
      <c r="C1239" s="2"/>
      <c r="D1239" s="3"/>
      <c r="E1239" s="3"/>
      <c r="F1239" s="26"/>
    </row>
    <row r="1240" spans="1:6">
      <c r="A1240" s="4"/>
      <c r="B1240" s="410"/>
      <c r="C1240" s="2"/>
      <c r="D1240" s="3"/>
      <c r="E1240" s="3"/>
      <c r="F1240" s="26"/>
    </row>
    <row r="1241" spans="1:6">
      <c r="A1241" s="4"/>
      <c r="B1241" s="410"/>
      <c r="C1241" s="2"/>
      <c r="D1241" s="3"/>
      <c r="E1241" s="3"/>
      <c r="F1241" s="26"/>
    </row>
    <row r="1242" spans="1:6">
      <c r="A1242" s="4"/>
      <c r="B1242" s="410"/>
      <c r="C1242" s="2"/>
      <c r="D1242" s="3"/>
      <c r="E1242" s="3"/>
      <c r="F1242" s="26"/>
    </row>
    <row r="1243" spans="1:6">
      <c r="A1243" s="4"/>
      <c r="B1243" s="410"/>
      <c r="C1243" s="2"/>
      <c r="D1243" s="3"/>
      <c r="E1243" s="3"/>
      <c r="F1243" s="26"/>
    </row>
    <row r="1244" spans="1:6">
      <c r="A1244" s="4"/>
      <c r="B1244" s="410"/>
      <c r="C1244" s="2"/>
      <c r="D1244" s="3"/>
      <c r="E1244" s="3"/>
      <c r="F1244" s="26"/>
    </row>
    <row r="1245" spans="1:6">
      <c r="A1245" s="4"/>
      <c r="B1245" s="410"/>
      <c r="C1245" s="2"/>
      <c r="D1245" s="3"/>
      <c r="E1245" s="3"/>
      <c r="F1245" s="26"/>
    </row>
    <row r="1246" spans="1:6">
      <c r="A1246" s="4"/>
      <c r="B1246" s="410"/>
      <c r="C1246" s="2"/>
      <c r="D1246" s="3"/>
      <c r="E1246" s="3"/>
      <c r="F1246" s="26"/>
    </row>
    <row r="1247" spans="1:6">
      <c r="A1247" s="4"/>
      <c r="B1247" s="410"/>
      <c r="C1247" s="2"/>
      <c r="D1247" s="3"/>
      <c r="E1247" s="3"/>
      <c r="F1247" s="26"/>
    </row>
    <row r="1248" spans="1:6">
      <c r="A1248" s="4"/>
      <c r="B1248" s="410"/>
      <c r="C1248" s="2"/>
      <c r="D1248" s="3"/>
      <c r="E1248" s="3"/>
      <c r="F1248" s="26"/>
    </row>
    <row r="1249" spans="1:6">
      <c r="A1249" s="4"/>
      <c r="B1249" s="410"/>
      <c r="C1249" s="2"/>
      <c r="D1249" s="3"/>
      <c r="E1249" s="3"/>
      <c r="F1249" s="26"/>
    </row>
    <row r="1250" spans="1:6">
      <c r="A1250" s="4"/>
      <c r="B1250" s="410"/>
      <c r="C1250" s="2"/>
      <c r="D1250" s="3"/>
      <c r="E1250" s="3"/>
      <c r="F1250" s="26"/>
    </row>
    <row r="1251" spans="1:6">
      <c r="A1251" s="4"/>
      <c r="B1251" s="410"/>
      <c r="C1251" s="2"/>
      <c r="D1251" s="3"/>
      <c r="E1251" s="3"/>
      <c r="F1251" s="26"/>
    </row>
    <row r="1252" spans="1:6">
      <c r="A1252" s="4"/>
      <c r="B1252" s="410"/>
      <c r="C1252" s="2"/>
      <c r="D1252" s="3"/>
      <c r="E1252" s="3"/>
      <c r="F1252" s="26"/>
    </row>
    <row r="1253" spans="1:6">
      <c r="A1253" s="4"/>
      <c r="B1253" s="410"/>
      <c r="C1253" s="2"/>
      <c r="D1253" s="3"/>
      <c r="E1253" s="3"/>
      <c r="F1253" s="26"/>
    </row>
    <row r="1254" spans="1:6">
      <c r="A1254" s="4"/>
      <c r="B1254" s="410"/>
      <c r="C1254" s="2"/>
      <c r="D1254" s="3"/>
      <c r="E1254" s="3"/>
      <c r="F1254" s="26"/>
    </row>
    <row r="1255" spans="1:6">
      <c r="A1255" s="4"/>
      <c r="B1255" s="410"/>
      <c r="C1255" s="2"/>
      <c r="D1255" s="3"/>
      <c r="E1255" s="3"/>
      <c r="F1255" s="26"/>
    </row>
    <row r="1256" spans="1:6">
      <c r="A1256" s="4"/>
      <c r="B1256" s="410"/>
      <c r="C1256" s="2"/>
      <c r="D1256" s="3"/>
      <c r="E1256" s="3"/>
      <c r="F1256" s="26"/>
    </row>
    <row r="1257" spans="1:6">
      <c r="A1257" s="4"/>
      <c r="B1257" s="410"/>
      <c r="C1257" s="2"/>
      <c r="D1257" s="3"/>
      <c r="E1257" s="3"/>
      <c r="F1257" s="26"/>
    </row>
    <row r="1258" spans="1:6">
      <c r="A1258" s="4"/>
      <c r="B1258" s="410"/>
      <c r="C1258" s="2"/>
      <c r="D1258" s="3"/>
      <c r="E1258" s="3"/>
      <c r="F1258" s="26"/>
    </row>
    <row r="1259" spans="1:6">
      <c r="A1259" s="4"/>
      <c r="B1259" s="410"/>
      <c r="C1259" s="2"/>
      <c r="D1259" s="3"/>
      <c r="E1259" s="3"/>
      <c r="F1259" s="26"/>
    </row>
    <row r="1260" spans="1:6">
      <c r="A1260" s="4"/>
      <c r="B1260" s="410"/>
      <c r="C1260" s="2"/>
      <c r="D1260" s="3"/>
      <c r="E1260" s="3"/>
      <c r="F1260" s="26"/>
    </row>
    <row r="1261" spans="1:6">
      <c r="A1261" s="4"/>
      <c r="B1261" s="410"/>
      <c r="C1261" s="2"/>
      <c r="D1261" s="3"/>
      <c r="E1261" s="3"/>
      <c r="F1261" s="26"/>
    </row>
    <row r="1262" spans="1:6">
      <c r="A1262" s="4"/>
      <c r="B1262" s="410"/>
      <c r="C1262" s="2"/>
      <c r="D1262" s="3"/>
      <c r="E1262" s="3"/>
      <c r="F1262" s="26"/>
    </row>
    <row r="1263" spans="1:6">
      <c r="A1263" s="4"/>
      <c r="B1263" s="410"/>
      <c r="C1263" s="2"/>
      <c r="D1263" s="3"/>
      <c r="E1263" s="3"/>
      <c r="F1263" s="26"/>
    </row>
    <row r="1264" spans="1:6">
      <c r="A1264" s="4"/>
      <c r="B1264" s="410"/>
      <c r="C1264" s="2"/>
      <c r="D1264" s="3"/>
      <c r="E1264" s="3"/>
      <c r="F1264" s="26"/>
    </row>
    <row r="1265" spans="1:6">
      <c r="A1265" s="4"/>
      <c r="B1265" s="410"/>
      <c r="C1265" s="2"/>
      <c r="D1265" s="3"/>
      <c r="E1265" s="3"/>
      <c r="F1265" s="26"/>
    </row>
    <row r="1266" spans="1:6">
      <c r="A1266" s="4"/>
      <c r="B1266" s="410"/>
      <c r="C1266" s="2"/>
      <c r="D1266" s="3"/>
      <c r="E1266" s="3"/>
      <c r="F1266" s="26"/>
    </row>
    <row r="1267" spans="1:6">
      <c r="A1267" s="4"/>
      <c r="B1267" s="410"/>
      <c r="C1267" s="2"/>
      <c r="D1267" s="3"/>
      <c r="E1267" s="3"/>
      <c r="F1267" s="26"/>
    </row>
    <row r="1268" spans="1:6">
      <c r="A1268" s="4"/>
      <c r="B1268" s="410"/>
      <c r="C1268" s="2"/>
      <c r="D1268" s="3"/>
      <c r="E1268" s="3"/>
      <c r="F1268" s="26"/>
    </row>
    <row r="1269" spans="1:6">
      <c r="A1269" s="4"/>
      <c r="B1269" s="410"/>
      <c r="C1269" s="2"/>
      <c r="D1269" s="3"/>
      <c r="E1269" s="3"/>
      <c r="F1269" s="26"/>
    </row>
    <row r="1270" spans="1:6">
      <c r="A1270" s="4"/>
      <c r="B1270" s="410"/>
      <c r="C1270" s="2"/>
      <c r="D1270" s="3"/>
      <c r="E1270" s="3"/>
      <c r="F1270" s="26"/>
    </row>
    <row r="1271" spans="1:6">
      <c r="A1271" s="4"/>
      <c r="B1271" s="410"/>
      <c r="C1271" s="2"/>
      <c r="D1271" s="3"/>
      <c r="E1271" s="3"/>
      <c r="F1271" s="26"/>
    </row>
    <row r="1272" spans="1:6">
      <c r="A1272" s="4"/>
      <c r="B1272" s="410"/>
      <c r="C1272" s="2"/>
      <c r="D1272" s="3"/>
      <c r="E1272" s="3"/>
      <c r="F1272" s="26"/>
    </row>
    <row r="1273" spans="1:6">
      <c r="A1273" s="4"/>
      <c r="B1273" s="410"/>
      <c r="C1273" s="2"/>
      <c r="D1273" s="3"/>
      <c r="E1273" s="3"/>
      <c r="F1273" s="26"/>
    </row>
    <row r="1274" spans="1:6">
      <c r="A1274" s="4"/>
      <c r="B1274" s="410"/>
      <c r="C1274" s="2"/>
      <c r="D1274" s="3"/>
      <c r="E1274" s="3"/>
      <c r="F1274" s="26"/>
    </row>
    <row r="1275" spans="1:6">
      <c r="A1275" s="4"/>
      <c r="B1275" s="410"/>
      <c r="C1275" s="2"/>
      <c r="D1275" s="3"/>
      <c r="E1275" s="3"/>
      <c r="F1275" s="26"/>
    </row>
    <row r="1276" spans="1:6">
      <c r="A1276" s="4"/>
      <c r="B1276" s="410"/>
      <c r="C1276" s="2"/>
      <c r="D1276" s="3"/>
      <c r="E1276" s="3"/>
      <c r="F1276" s="26"/>
    </row>
    <row r="1277" spans="1:6">
      <c r="A1277" s="4"/>
      <c r="B1277" s="410"/>
      <c r="C1277" s="2"/>
      <c r="D1277" s="3"/>
      <c r="E1277" s="3"/>
      <c r="F1277" s="26"/>
    </row>
    <row r="1278" spans="1:6">
      <c r="A1278" s="4"/>
      <c r="B1278" s="410"/>
      <c r="C1278" s="2"/>
      <c r="D1278" s="3"/>
      <c r="E1278" s="3"/>
      <c r="F1278" s="26"/>
    </row>
    <row r="1279" spans="1:6">
      <c r="A1279" s="4"/>
      <c r="B1279" s="410"/>
      <c r="C1279" s="2"/>
      <c r="D1279" s="3"/>
      <c r="E1279" s="3"/>
      <c r="F1279" s="26"/>
    </row>
    <row r="1280" spans="1:6">
      <c r="A1280" s="4"/>
      <c r="B1280" s="410"/>
      <c r="C1280" s="2"/>
      <c r="D1280" s="3"/>
      <c r="E1280" s="3"/>
      <c r="F1280" s="26"/>
    </row>
    <row r="1281" spans="1:6">
      <c r="A1281" s="4"/>
      <c r="B1281" s="410"/>
      <c r="C1281" s="2"/>
      <c r="D1281" s="3"/>
      <c r="E1281" s="3"/>
      <c r="F1281" s="26"/>
    </row>
    <row r="1282" spans="1:6">
      <c r="A1282" s="4"/>
      <c r="B1282" s="410"/>
      <c r="C1282" s="2"/>
      <c r="D1282" s="3"/>
      <c r="E1282" s="3"/>
      <c r="F1282" s="26"/>
    </row>
    <row r="1283" spans="1:6">
      <c r="A1283" s="4"/>
      <c r="B1283" s="410"/>
      <c r="C1283" s="2"/>
      <c r="D1283" s="3"/>
      <c r="E1283" s="3"/>
      <c r="F1283" s="26"/>
    </row>
    <row r="1284" spans="1:6">
      <c r="A1284" s="4"/>
      <c r="B1284" s="410"/>
      <c r="C1284" s="2"/>
      <c r="D1284" s="3"/>
      <c r="E1284" s="3"/>
      <c r="F1284" s="26"/>
    </row>
    <row r="1285" spans="1:6">
      <c r="A1285" s="4"/>
      <c r="B1285" s="410"/>
      <c r="C1285" s="2"/>
      <c r="D1285" s="3"/>
      <c r="E1285" s="3"/>
      <c r="F1285" s="26"/>
    </row>
    <row r="1286" spans="1:6">
      <c r="A1286" s="4"/>
      <c r="B1286" s="410"/>
      <c r="C1286" s="2"/>
      <c r="D1286" s="3"/>
      <c r="E1286" s="3"/>
      <c r="F1286" s="26"/>
    </row>
    <row r="1287" spans="1:6">
      <c r="A1287" s="4"/>
      <c r="B1287" s="410"/>
      <c r="C1287" s="2"/>
      <c r="D1287" s="3"/>
      <c r="E1287" s="3"/>
      <c r="F1287" s="26"/>
    </row>
    <row r="1288" spans="1:6">
      <c r="A1288" s="4"/>
      <c r="B1288" s="410"/>
      <c r="C1288" s="2"/>
      <c r="D1288" s="3"/>
      <c r="E1288" s="3"/>
      <c r="F1288" s="26"/>
    </row>
    <row r="1289" spans="1:6">
      <c r="A1289" s="4"/>
      <c r="B1289" s="410"/>
      <c r="C1289" s="2"/>
      <c r="D1289" s="3"/>
      <c r="E1289" s="3"/>
      <c r="F1289" s="26"/>
    </row>
    <row r="1290" spans="1:6">
      <c r="A1290" s="4"/>
      <c r="B1290" s="410"/>
      <c r="C1290" s="2"/>
      <c r="D1290" s="3"/>
      <c r="E1290" s="3"/>
      <c r="F1290" s="26"/>
    </row>
    <row r="1291" spans="1:6">
      <c r="A1291" s="4"/>
      <c r="B1291" s="410"/>
      <c r="C1291" s="2"/>
      <c r="D1291" s="3"/>
      <c r="E1291" s="3"/>
      <c r="F1291" s="26"/>
    </row>
    <row r="1292" spans="1:6">
      <c r="A1292" s="4"/>
      <c r="B1292" s="410"/>
      <c r="C1292" s="2"/>
      <c r="D1292" s="3"/>
      <c r="E1292" s="3"/>
      <c r="F1292" s="26"/>
    </row>
    <row r="1293" spans="1:6">
      <c r="A1293" s="4"/>
      <c r="B1293" s="410"/>
      <c r="C1293" s="2"/>
      <c r="D1293" s="3"/>
      <c r="E1293" s="3"/>
      <c r="F1293" s="26"/>
    </row>
    <row r="1294" spans="1:6">
      <c r="A1294" s="4"/>
      <c r="B1294" s="410"/>
      <c r="C1294" s="2"/>
      <c r="D1294" s="3"/>
      <c r="E1294" s="3"/>
      <c r="F1294" s="26"/>
    </row>
    <row r="1295" spans="1:6">
      <c r="A1295" s="4"/>
      <c r="B1295" s="410"/>
      <c r="C1295" s="2"/>
      <c r="D1295" s="3"/>
      <c r="E1295" s="3"/>
      <c r="F1295" s="26"/>
    </row>
    <row r="1296" spans="1:6">
      <c r="A1296" s="4"/>
      <c r="B1296" s="410"/>
      <c r="C1296" s="2"/>
      <c r="D1296" s="3"/>
      <c r="E1296" s="3"/>
      <c r="F1296" s="26"/>
    </row>
    <row r="1297" spans="1:6">
      <c r="A1297" s="4"/>
      <c r="B1297" s="410"/>
      <c r="C1297" s="2"/>
      <c r="D1297" s="3"/>
      <c r="E1297" s="3"/>
      <c r="F1297" s="26"/>
    </row>
    <row r="1298" spans="1:6">
      <c r="A1298" s="4"/>
      <c r="B1298" s="410"/>
      <c r="C1298" s="2"/>
      <c r="D1298" s="3"/>
      <c r="E1298" s="3"/>
      <c r="F1298" s="26"/>
    </row>
    <row r="1299" spans="1:6">
      <c r="A1299" s="4"/>
      <c r="B1299" s="410"/>
      <c r="C1299" s="2"/>
      <c r="D1299" s="3"/>
      <c r="E1299" s="3"/>
      <c r="F1299" s="26"/>
    </row>
    <row r="1300" spans="1:6">
      <c r="A1300" s="4"/>
      <c r="B1300" s="410"/>
      <c r="C1300" s="2"/>
      <c r="D1300" s="3"/>
      <c r="E1300" s="3"/>
      <c r="F1300" s="26"/>
    </row>
    <row r="1301" spans="1:6">
      <c r="A1301" s="4"/>
      <c r="B1301" s="410"/>
      <c r="C1301" s="2"/>
      <c r="D1301" s="3"/>
      <c r="E1301" s="3"/>
      <c r="F1301" s="26"/>
    </row>
    <row r="1302" spans="1:6">
      <c r="A1302" s="4"/>
      <c r="B1302" s="410"/>
      <c r="C1302" s="2"/>
      <c r="D1302" s="3"/>
      <c r="E1302" s="3"/>
      <c r="F1302" s="26"/>
    </row>
    <row r="1303" spans="1:6">
      <c r="A1303" s="4"/>
      <c r="B1303" s="410"/>
      <c r="C1303" s="2"/>
      <c r="D1303" s="3"/>
      <c r="E1303" s="3"/>
      <c r="F1303" s="26"/>
    </row>
    <row r="1304" spans="1:6">
      <c r="A1304" s="4"/>
      <c r="B1304" s="410"/>
      <c r="C1304" s="2"/>
      <c r="D1304" s="3"/>
      <c r="E1304" s="3"/>
      <c r="F1304" s="26"/>
    </row>
    <row r="1305" spans="1:6">
      <c r="A1305" s="4"/>
      <c r="B1305" s="410"/>
      <c r="C1305" s="2"/>
      <c r="D1305" s="3"/>
      <c r="E1305" s="3"/>
      <c r="F1305" s="26"/>
    </row>
    <row r="1306" spans="1:6">
      <c r="A1306" s="4"/>
      <c r="B1306" s="410"/>
      <c r="C1306" s="2"/>
      <c r="D1306" s="3"/>
      <c r="E1306" s="3"/>
      <c r="F1306" s="26"/>
    </row>
    <row r="1307" spans="1:6">
      <c r="A1307" s="4"/>
      <c r="B1307" s="410"/>
      <c r="C1307" s="2"/>
      <c r="D1307" s="3"/>
      <c r="E1307" s="3"/>
      <c r="F1307" s="26"/>
    </row>
    <row r="1308" spans="1:6">
      <c r="A1308" s="4"/>
      <c r="B1308" s="410"/>
      <c r="C1308" s="2"/>
      <c r="D1308" s="3"/>
      <c r="E1308" s="3"/>
      <c r="F1308" s="26"/>
    </row>
    <row r="1309" spans="1:6">
      <c r="A1309" s="4"/>
      <c r="B1309" s="410"/>
      <c r="C1309" s="2"/>
      <c r="D1309" s="3"/>
      <c r="E1309" s="3"/>
      <c r="F1309" s="26"/>
    </row>
    <row r="1310" spans="1:6">
      <c r="A1310" s="4"/>
      <c r="B1310" s="410"/>
      <c r="C1310" s="2"/>
      <c r="D1310" s="3"/>
      <c r="E1310" s="3"/>
      <c r="F1310" s="26"/>
    </row>
    <row r="1311" spans="1:6">
      <c r="A1311" s="4"/>
      <c r="B1311" s="410"/>
      <c r="C1311" s="2"/>
      <c r="D1311" s="3"/>
      <c r="E1311" s="3"/>
      <c r="F1311" s="26"/>
    </row>
    <row r="1312" spans="1:6">
      <c r="A1312" s="4"/>
      <c r="B1312" s="410"/>
      <c r="C1312" s="2"/>
      <c r="D1312" s="3"/>
      <c r="E1312" s="3"/>
      <c r="F1312" s="26"/>
    </row>
    <row r="1313" spans="1:6">
      <c r="A1313" s="4"/>
      <c r="B1313" s="410"/>
      <c r="C1313" s="2"/>
      <c r="D1313" s="3"/>
      <c r="E1313" s="3"/>
      <c r="F1313" s="26"/>
    </row>
    <row r="1314" spans="1:6">
      <c r="A1314" s="4"/>
      <c r="B1314" s="410"/>
      <c r="C1314" s="2"/>
      <c r="D1314" s="3"/>
      <c r="E1314" s="3"/>
      <c r="F1314" s="26"/>
    </row>
    <row r="1315" spans="1:6">
      <c r="A1315" s="4"/>
      <c r="B1315" s="410"/>
      <c r="C1315" s="2"/>
      <c r="D1315" s="3"/>
      <c r="E1315" s="3"/>
      <c r="F1315" s="26"/>
    </row>
    <row r="1316" spans="1:6">
      <c r="A1316" s="4"/>
      <c r="B1316" s="410"/>
      <c r="C1316" s="2"/>
      <c r="D1316" s="3"/>
      <c r="E1316" s="3"/>
      <c r="F1316" s="26"/>
    </row>
    <row r="1317" spans="1:6">
      <c r="A1317" s="4"/>
      <c r="B1317" s="410"/>
      <c r="C1317" s="2"/>
      <c r="D1317" s="3"/>
      <c r="E1317" s="3"/>
      <c r="F1317" s="26"/>
    </row>
    <row r="1318" spans="1:6">
      <c r="A1318" s="4"/>
      <c r="B1318" s="410"/>
      <c r="C1318" s="2"/>
      <c r="D1318" s="3"/>
      <c r="E1318" s="3"/>
      <c r="F1318" s="26"/>
    </row>
    <row r="1319" spans="1:6">
      <c r="A1319" s="4"/>
      <c r="B1319" s="410"/>
      <c r="C1319" s="2"/>
      <c r="D1319" s="3"/>
      <c r="E1319" s="3"/>
      <c r="F1319" s="26"/>
    </row>
    <row r="1320" spans="1:6">
      <c r="A1320" s="4"/>
      <c r="B1320" s="410"/>
      <c r="C1320" s="2"/>
      <c r="D1320" s="3"/>
      <c r="E1320" s="3"/>
      <c r="F1320" s="26"/>
    </row>
    <row r="1321" spans="1:6">
      <c r="A1321" s="4"/>
      <c r="B1321" s="410"/>
      <c r="C1321" s="2"/>
      <c r="D1321" s="3"/>
      <c r="E1321" s="3"/>
      <c r="F1321" s="26"/>
    </row>
    <row r="1322" spans="1:6">
      <c r="A1322" s="4"/>
      <c r="B1322" s="410"/>
      <c r="C1322" s="2"/>
      <c r="D1322" s="3"/>
      <c r="E1322" s="3"/>
      <c r="F1322" s="26"/>
    </row>
    <row r="1323" spans="1:6">
      <c r="A1323" s="4"/>
      <c r="B1323" s="410"/>
      <c r="C1323" s="2"/>
      <c r="D1323" s="3"/>
      <c r="E1323" s="3"/>
      <c r="F1323" s="26"/>
    </row>
    <row r="1324" spans="1:6">
      <c r="A1324" s="4"/>
      <c r="B1324" s="410"/>
      <c r="C1324" s="2"/>
      <c r="D1324" s="3"/>
      <c r="E1324" s="3"/>
      <c r="F1324" s="26"/>
    </row>
    <row r="1325" spans="1:6">
      <c r="A1325" s="4"/>
      <c r="B1325" s="410"/>
      <c r="C1325" s="2"/>
      <c r="D1325" s="3"/>
      <c r="E1325" s="3"/>
      <c r="F1325" s="26"/>
    </row>
    <row r="1326" spans="1:6">
      <c r="A1326" s="4"/>
      <c r="B1326" s="410"/>
      <c r="C1326" s="2"/>
      <c r="D1326" s="3"/>
      <c r="E1326" s="3"/>
      <c r="F1326" s="26"/>
    </row>
    <row r="1327" spans="1:6">
      <c r="A1327" s="4"/>
      <c r="B1327" s="410"/>
      <c r="C1327" s="2"/>
      <c r="D1327" s="3"/>
      <c r="E1327" s="3"/>
      <c r="F1327" s="26"/>
    </row>
    <row r="1328" spans="1:6">
      <c r="A1328" s="4"/>
      <c r="B1328" s="410"/>
      <c r="C1328" s="2"/>
      <c r="D1328" s="3"/>
      <c r="E1328" s="3"/>
      <c r="F1328" s="26"/>
    </row>
    <row r="1329" spans="1:6">
      <c r="A1329" s="4"/>
      <c r="B1329" s="410"/>
      <c r="C1329" s="2"/>
      <c r="D1329" s="3"/>
      <c r="E1329" s="3"/>
      <c r="F1329" s="26"/>
    </row>
    <row r="1330" spans="1:6">
      <c r="A1330" s="4"/>
      <c r="B1330" s="410"/>
      <c r="C1330" s="2"/>
      <c r="D1330" s="3"/>
      <c r="E1330" s="3"/>
      <c r="F1330" s="26"/>
    </row>
    <row r="1331" spans="1:6">
      <c r="A1331" s="4"/>
      <c r="B1331" s="410"/>
      <c r="C1331" s="2"/>
      <c r="D1331" s="3"/>
      <c r="E1331" s="3"/>
      <c r="F1331" s="26"/>
    </row>
    <row r="1332" spans="1:6">
      <c r="A1332" s="4"/>
      <c r="B1332" s="410"/>
      <c r="C1332" s="2"/>
      <c r="D1332" s="3"/>
      <c r="E1332" s="3"/>
      <c r="F1332" s="26"/>
    </row>
    <row r="1333" spans="1:6">
      <c r="A1333" s="4"/>
      <c r="B1333" s="410"/>
      <c r="C1333" s="2"/>
      <c r="D1333" s="3"/>
      <c r="E1333" s="3"/>
      <c r="F1333" s="26"/>
    </row>
    <row r="1334" spans="1:6">
      <c r="A1334" s="4"/>
      <c r="B1334" s="410"/>
      <c r="C1334" s="2"/>
      <c r="D1334" s="3"/>
      <c r="E1334" s="3"/>
      <c r="F1334" s="26"/>
    </row>
    <row r="1335" spans="1:6">
      <c r="A1335" s="4"/>
      <c r="B1335" s="410"/>
      <c r="C1335" s="2"/>
      <c r="D1335" s="3"/>
      <c r="E1335" s="3"/>
      <c r="F1335" s="26"/>
    </row>
    <row r="1336" spans="1:6">
      <c r="A1336" s="4"/>
      <c r="B1336" s="410"/>
      <c r="C1336" s="2"/>
      <c r="D1336" s="3"/>
      <c r="E1336" s="3"/>
      <c r="F1336" s="26"/>
    </row>
    <row r="1337" spans="1:6">
      <c r="A1337" s="4"/>
      <c r="B1337" s="410"/>
      <c r="C1337" s="2"/>
      <c r="D1337" s="3"/>
      <c r="E1337" s="3"/>
      <c r="F1337" s="26"/>
    </row>
    <row r="1338" spans="1:6">
      <c r="A1338" s="4"/>
      <c r="B1338" s="410"/>
      <c r="C1338" s="2"/>
      <c r="D1338" s="3"/>
      <c r="E1338" s="3"/>
      <c r="F1338" s="26"/>
    </row>
    <row r="1339" spans="1:6">
      <c r="A1339" s="4"/>
      <c r="B1339" s="410"/>
      <c r="C1339" s="2"/>
      <c r="D1339" s="3"/>
      <c r="E1339" s="3"/>
      <c r="F1339" s="26"/>
    </row>
    <row r="1340" spans="1:6">
      <c r="A1340" s="4"/>
      <c r="B1340" s="410"/>
      <c r="C1340" s="2"/>
      <c r="D1340" s="3"/>
      <c r="E1340" s="3"/>
      <c r="F1340" s="26"/>
    </row>
    <row r="1341" spans="1:6">
      <c r="A1341" s="4"/>
      <c r="B1341" s="410"/>
      <c r="C1341" s="2"/>
      <c r="D1341" s="3"/>
      <c r="E1341" s="3"/>
      <c r="F1341" s="26"/>
    </row>
    <row r="1342" spans="1:6">
      <c r="A1342" s="4"/>
      <c r="B1342" s="410"/>
      <c r="C1342" s="2"/>
      <c r="D1342" s="3"/>
      <c r="E1342" s="3"/>
      <c r="F1342" s="26"/>
    </row>
    <row r="1343" spans="1:6">
      <c r="A1343" s="4"/>
      <c r="B1343" s="410"/>
      <c r="C1343" s="2"/>
      <c r="D1343" s="3"/>
      <c r="E1343" s="3"/>
      <c r="F1343" s="26"/>
    </row>
    <row r="1344" spans="1:6">
      <c r="A1344" s="4"/>
      <c r="B1344" s="410"/>
      <c r="C1344" s="2"/>
      <c r="D1344" s="3"/>
      <c r="E1344" s="3"/>
      <c r="F1344" s="26"/>
    </row>
    <row r="1345" spans="1:6">
      <c r="A1345" s="4"/>
      <c r="B1345" s="410"/>
      <c r="C1345" s="2"/>
      <c r="D1345" s="3"/>
      <c r="E1345" s="3"/>
      <c r="F1345" s="26"/>
    </row>
    <row r="1346" spans="1:6">
      <c r="A1346" s="4"/>
      <c r="B1346" s="410"/>
      <c r="C1346" s="2"/>
      <c r="D1346" s="3"/>
      <c r="E1346" s="3"/>
      <c r="F1346" s="26"/>
    </row>
    <row r="1347" spans="1:6">
      <c r="A1347" s="4"/>
      <c r="B1347" s="410"/>
      <c r="C1347" s="2"/>
      <c r="D1347" s="3"/>
      <c r="E1347" s="3"/>
      <c r="F1347" s="26"/>
    </row>
    <row r="1348" spans="1:6">
      <c r="A1348" s="4"/>
      <c r="B1348" s="410"/>
      <c r="C1348" s="2"/>
      <c r="D1348" s="3"/>
      <c r="E1348" s="3"/>
      <c r="F1348" s="26"/>
    </row>
    <row r="1349" spans="1:6">
      <c r="A1349" s="4"/>
      <c r="B1349" s="410"/>
      <c r="C1349" s="2"/>
      <c r="D1349" s="3"/>
      <c r="E1349" s="3"/>
      <c r="F1349" s="26"/>
    </row>
    <row r="1350" spans="1:6">
      <c r="A1350" s="4"/>
      <c r="B1350" s="410"/>
      <c r="C1350" s="2"/>
      <c r="D1350" s="3"/>
      <c r="E1350" s="3"/>
      <c r="F1350" s="26"/>
    </row>
    <row r="1351" spans="1:6">
      <c r="A1351" s="4"/>
      <c r="B1351" s="410"/>
      <c r="C1351" s="2"/>
      <c r="D1351" s="3"/>
      <c r="E1351" s="3"/>
      <c r="F1351" s="26"/>
    </row>
    <row r="1352" spans="1:6">
      <c r="A1352" s="4"/>
      <c r="B1352" s="410"/>
      <c r="C1352" s="2"/>
      <c r="D1352" s="3"/>
      <c r="E1352" s="3"/>
      <c r="F1352" s="26"/>
    </row>
    <row r="1353" spans="1:6">
      <c r="A1353" s="4"/>
      <c r="B1353" s="410"/>
      <c r="C1353" s="2"/>
      <c r="D1353" s="3"/>
      <c r="E1353" s="3"/>
      <c r="F1353" s="26"/>
    </row>
    <row r="1354" spans="1:6">
      <c r="A1354" s="4"/>
      <c r="B1354" s="410"/>
      <c r="C1354" s="2"/>
      <c r="D1354" s="3"/>
      <c r="E1354" s="3"/>
      <c r="F1354" s="26"/>
    </row>
    <row r="1355" spans="1:6">
      <c r="A1355" s="4"/>
      <c r="B1355" s="410"/>
      <c r="C1355" s="2"/>
      <c r="D1355" s="3"/>
      <c r="E1355" s="3"/>
      <c r="F1355" s="26"/>
    </row>
    <row r="1356" spans="1:6">
      <c r="A1356" s="4"/>
      <c r="B1356" s="410"/>
      <c r="C1356" s="2"/>
      <c r="D1356" s="3"/>
      <c r="E1356" s="3"/>
      <c r="F1356" s="26"/>
    </row>
    <row r="1357" spans="1:6">
      <c r="A1357" s="4"/>
      <c r="B1357" s="410"/>
      <c r="C1357" s="2"/>
      <c r="D1357" s="3"/>
      <c r="E1357" s="3"/>
      <c r="F1357" s="26"/>
    </row>
    <row r="1358" spans="1:6">
      <c r="A1358" s="4"/>
      <c r="B1358" s="410"/>
      <c r="C1358" s="2"/>
      <c r="D1358" s="3"/>
      <c r="E1358" s="3"/>
      <c r="F1358" s="26"/>
    </row>
    <row r="1359" spans="1:6">
      <c r="A1359" s="4"/>
      <c r="B1359" s="410"/>
      <c r="C1359" s="2"/>
      <c r="D1359" s="3"/>
      <c r="E1359" s="3"/>
      <c r="F1359" s="26"/>
    </row>
    <row r="1360" spans="1:6">
      <c r="A1360" s="4"/>
      <c r="B1360" s="410"/>
      <c r="C1360" s="2"/>
      <c r="D1360" s="3"/>
      <c r="E1360" s="3"/>
      <c r="F1360" s="26"/>
    </row>
    <row r="1361" spans="1:6">
      <c r="A1361" s="4"/>
      <c r="B1361" s="410"/>
      <c r="C1361" s="2"/>
      <c r="D1361" s="3"/>
      <c r="E1361" s="3"/>
      <c r="F1361" s="26"/>
    </row>
    <row r="1362" spans="1:6">
      <c r="A1362" s="4"/>
      <c r="B1362" s="410"/>
      <c r="C1362" s="2"/>
      <c r="D1362" s="3"/>
      <c r="E1362" s="3"/>
      <c r="F1362" s="26"/>
    </row>
    <row r="1363" spans="1:6">
      <c r="A1363" s="4"/>
      <c r="B1363" s="410"/>
      <c r="C1363" s="2"/>
      <c r="D1363" s="3"/>
      <c r="E1363" s="3"/>
      <c r="F1363" s="26"/>
    </row>
    <row r="1364" spans="1:6">
      <c r="A1364" s="4"/>
      <c r="B1364" s="410"/>
      <c r="C1364" s="2"/>
      <c r="D1364" s="3"/>
      <c r="E1364" s="3"/>
      <c r="F1364" s="26"/>
    </row>
    <row r="1365" spans="1:6">
      <c r="A1365" s="4"/>
      <c r="B1365" s="410"/>
      <c r="C1365" s="2"/>
      <c r="D1365" s="3"/>
      <c r="E1365" s="3"/>
      <c r="F1365" s="26"/>
    </row>
    <row r="1366" spans="1:6">
      <c r="A1366" s="4"/>
      <c r="B1366" s="410"/>
      <c r="C1366" s="2"/>
      <c r="D1366" s="3"/>
      <c r="E1366" s="3"/>
      <c r="F1366" s="26"/>
    </row>
    <row r="1367" spans="1:6">
      <c r="A1367" s="4"/>
      <c r="B1367" s="410"/>
      <c r="C1367" s="2"/>
      <c r="D1367" s="3"/>
      <c r="E1367" s="3"/>
      <c r="F1367" s="26"/>
    </row>
    <row r="1368" spans="1:6">
      <c r="A1368" s="4"/>
      <c r="B1368" s="410"/>
      <c r="C1368" s="2"/>
      <c r="D1368" s="3"/>
      <c r="E1368" s="3"/>
      <c r="F1368" s="26"/>
    </row>
    <row r="1369" spans="1:6">
      <c r="A1369" s="4"/>
      <c r="B1369" s="410"/>
      <c r="C1369" s="2"/>
      <c r="D1369" s="3"/>
      <c r="E1369" s="3"/>
      <c r="F1369" s="26"/>
    </row>
    <row r="1370" spans="1:6">
      <c r="A1370" s="4"/>
      <c r="B1370" s="410"/>
      <c r="C1370" s="2"/>
      <c r="D1370" s="3"/>
      <c r="E1370" s="3"/>
      <c r="F1370" s="26"/>
    </row>
    <row r="1371" spans="1:6">
      <c r="A1371" s="4"/>
      <c r="B1371" s="410"/>
      <c r="C1371" s="2"/>
      <c r="D1371" s="3"/>
      <c r="E1371" s="3"/>
      <c r="F1371" s="26"/>
    </row>
    <row r="1372" spans="1:6">
      <c r="A1372" s="4"/>
      <c r="B1372" s="410"/>
      <c r="C1372" s="2"/>
      <c r="D1372" s="3"/>
      <c r="E1372" s="3"/>
      <c r="F1372" s="26"/>
    </row>
    <row r="1373" spans="1:6">
      <c r="A1373" s="4"/>
      <c r="B1373" s="410"/>
      <c r="C1373" s="2"/>
      <c r="D1373" s="3"/>
      <c r="E1373" s="3"/>
      <c r="F1373" s="26"/>
    </row>
    <row r="1374" spans="1:6">
      <c r="A1374" s="4"/>
      <c r="B1374" s="410"/>
      <c r="C1374" s="2"/>
      <c r="D1374" s="3"/>
      <c r="E1374" s="3"/>
      <c r="F1374" s="26"/>
    </row>
    <row r="1375" spans="1:6">
      <c r="A1375" s="4"/>
      <c r="B1375" s="410"/>
      <c r="C1375" s="2"/>
      <c r="D1375" s="3"/>
      <c r="E1375" s="3"/>
      <c r="F1375" s="26"/>
    </row>
    <row r="1376" spans="1:6">
      <c r="A1376" s="4"/>
      <c r="B1376" s="410"/>
      <c r="C1376" s="2"/>
      <c r="D1376" s="3"/>
      <c r="E1376" s="3"/>
      <c r="F1376" s="26"/>
    </row>
    <row r="1377" spans="1:6">
      <c r="A1377" s="4"/>
      <c r="B1377" s="410"/>
      <c r="C1377" s="2"/>
      <c r="D1377" s="3"/>
      <c r="E1377" s="3"/>
      <c r="F1377" s="26"/>
    </row>
    <row r="1378" spans="1:6">
      <c r="A1378" s="4"/>
      <c r="B1378" s="410"/>
      <c r="C1378" s="2"/>
      <c r="D1378" s="3"/>
      <c r="E1378" s="3"/>
      <c r="F1378" s="26"/>
    </row>
    <row r="1379" spans="1:6">
      <c r="A1379" s="4"/>
      <c r="B1379" s="410"/>
      <c r="C1379" s="2"/>
      <c r="D1379" s="3"/>
      <c r="E1379" s="3"/>
      <c r="F1379" s="26"/>
    </row>
    <row r="1380" spans="1:6">
      <c r="A1380" s="4"/>
      <c r="B1380" s="410"/>
      <c r="C1380" s="2"/>
      <c r="D1380" s="3"/>
      <c r="E1380" s="3"/>
      <c r="F1380" s="26"/>
    </row>
    <row r="1381" spans="1:6">
      <c r="A1381" s="4"/>
      <c r="B1381" s="410"/>
      <c r="C1381" s="2"/>
      <c r="D1381" s="3"/>
      <c r="E1381" s="3"/>
      <c r="F1381" s="26"/>
    </row>
    <row r="1382" spans="1:6">
      <c r="A1382" s="4"/>
      <c r="B1382" s="410"/>
      <c r="C1382" s="2"/>
      <c r="D1382" s="3"/>
      <c r="E1382" s="3"/>
      <c r="F1382" s="26"/>
    </row>
    <row r="1383" spans="1:6">
      <c r="A1383" s="4"/>
      <c r="B1383" s="410"/>
      <c r="C1383" s="2"/>
      <c r="D1383" s="3"/>
      <c r="E1383" s="3"/>
      <c r="F1383" s="26"/>
    </row>
    <row r="1384" spans="1:6">
      <c r="A1384" s="4"/>
      <c r="B1384" s="410"/>
      <c r="C1384" s="2"/>
      <c r="D1384" s="3"/>
      <c r="E1384" s="3"/>
      <c r="F1384" s="26"/>
    </row>
    <row r="1385" spans="1:6">
      <c r="A1385" s="4"/>
      <c r="B1385" s="410"/>
      <c r="C1385" s="2"/>
      <c r="D1385" s="3"/>
      <c r="E1385" s="3"/>
      <c r="F1385" s="26"/>
    </row>
    <row r="1386" spans="1:6">
      <c r="A1386" s="4"/>
      <c r="B1386" s="410"/>
      <c r="C1386" s="2"/>
      <c r="D1386" s="3"/>
      <c r="E1386" s="3"/>
      <c r="F1386" s="26"/>
    </row>
    <row r="1387" spans="1:6">
      <c r="A1387" s="4"/>
      <c r="B1387" s="410"/>
      <c r="C1387" s="2"/>
      <c r="D1387" s="3"/>
      <c r="E1387" s="3"/>
      <c r="F1387" s="26"/>
    </row>
    <row r="1388" spans="1:6">
      <c r="A1388" s="4"/>
      <c r="B1388" s="410"/>
      <c r="C1388" s="2"/>
      <c r="D1388" s="3"/>
      <c r="E1388" s="3"/>
      <c r="F1388" s="26"/>
    </row>
    <row r="1389" spans="1:6">
      <c r="A1389" s="4"/>
      <c r="B1389" s="410"/>
      <c r="C1389" s="2"/>
      <c r="D1389" s="3"/>
      <c r="E1389" s="3"/>
      <c r="F1389" s="26"/>
    </row>
    <row r="1390" spans="1:6">
      <c r="A1390" s="4"/>
      <c r="B1390" s="410"/>
      <c r="C1390" s="2"/>
      <c r="D1390" s="3"/>
      <c r="E1390" s="3"/>
      <c r="F1390" s="26"/>
    </row>
    <row r="1391" spans="1:6">
      <c r="A1391" s="4"/>
      <c r="B1391" s="410"/>
      <c r="C1391" s="2"/>
      <c r="D1391" s="3"/>
      <c r="E1391" s="3"/>
      <c r="F1391" s="26"/>
    </row>
    <row r="1392" spans="1:6">
      <c r="A1392" s="4"/>
      <c r="B1392" s="410"/>
      <c r="C1392" s="2"/>
      <c r="D1392" s="3"/>
      <c r="E1392" s="3"/>
      <c r="F1392" s="26"/>
    </row>
    <row r="1393" spans="1:6">
      <c r="A1393" s="4"/>
      <c r="B1393" s="410"/>
      <c r="C1393" s="2"/>
      <c r="D1393" s="3"/>
      <c r="E1393" s="3"/>
      <c r="F1393" s="26"/>
    </row>
    <row r="1394" spans="1:6">
      <c r="A1394" s="4"/>
      <c r="B1394" s="410"/>
      <c r="C1394" s="2"/>
      <c r="D1394" s="3"/>
      <c r="E1394" s="3"/>
      <c r="F1394" s="26"/>
    </row>
    <row r="1395" spans="1:6">
      <c r="A1395" s="4"/>
      <c r="B1395" s="410"/>
      <c r="C1395" s="2"/>
      <c r="D1395" s="3"/>
      <c r="E1395" s="3"/>
      <c r="F1395" s="26"/>
    </row>
    <row r="1396" spans="1:6">
      <c r="A1396" s="4"/>
      <c r="B1396" s="410"/>
      <c r="C1396" s="2"/>
      <c r="D1396" s="3"/>
      <c r="E1396" s="3"/>
      <c r="F1396" s="26"/>
    </row>
    <row r="1397" spans="1:6">
      <c r="A1397" s="4"/>
      <c r="B1397" s="410"/>
      <c r="C1397" s="2"/>
      <c r="D1397" s="3"/>
      <c r="E1397" s="3"/>
      <c r="F1397" s="26"/>
    </row>
    <row r="1398" spans="1:6">
      <c r="A1398" s="4"/>
      <c r="B1398" s="410"/>
      <c r="C1398" s="2"/>
      <c r="D1398" s="3"/>
      <c r="E1398" s="3"/>
      <c r="F1398" s="26"/>
    </row>
    <row r="1399" spans="1:6">
      <c r="A1399" s="4"/>
      <c r="B1399" s="410"/>
      <c r="C1399" s="2"/>
      <c r="D1399" s="3"/>
      <c r="E1399" s="3"/>
      <c r="F1399" s="26"/>
    </row>
    <row r="1400" spans="1:6">
      <c r="A1400" s="4"/>
      <c r="B1400" s="410"/>
      <c r="C1400" s="2"/>
      <c r="D1400" s="3"/>
      <c r="E1400" s="3"/>
      <c r="F1400" s="26"/>
    </row>
    <row r="1401" spans="1:6">
      <c r="A1401" s="4"/>
      <c r="B1401" s="410"/>
      <c r="C1401" s="2"/>
      <c r="D1401" s="3"/>
      <c r="E1401" s="3"/>
      <c r="F1401" s="26"/>
    </row>
    <row r="1402" spans="1:6">
      <c r="A1402" s="4"/>
      <c r="B1402" s="410"/>
      <c r="C1402" s="2"/>
      <c r="D1402" s="3"/>
      <c r="E1402" s="3"/>
      <c r="F1402" s="26"/>
    </row>
    <row r="1403" spans="1:6">
      <c r="A1403" s="4"/>
      <c r="B1403" s="410"/>
      <c r="C1403" s="2"/>
      <c r="D1403" s="3"/>
      <c r="E1403" s="3"/>
      <c r="F1403" s="26"/>
    </row>
    <row r="1404" spans="1:6">
      <c r="A1404" s="4"/>
      <c r="B1404" s="410"/>
      <c r="C1404" s="2"/>
      <c r="D1404" s="3"/>
      <c r="E1404" s="3"/>
      <c r="F1404" s="26"/>
    </row>
    <row r="1405" spans="1:6">
      <c r="A1405" s="4"/>
      <c r="B1405" s="410"/>
      <c r="C1405" s="2"/>
      <c r="D1405" s="3"/>
      <c r="E1405" s="3"/>
      <c r="F1405" s="26"/>
    </row>
    <row r="1406" spans="1:6">
      <c r="A1406" s="4"/>
      <c r="B1406" s="410"/>
      <c r="C1406" s="2"/>
      <c r="D1406" s="3"/>
      <c r="E1406" s="3"/>
      <c r="F1406" s="26"/>
    </row>
    <row r="1407" spans="1:6">
      <c r="A1407" s="4"/>
      <c r="B1407" s="410"/>
      <c r="C1407" s="2"/>
      <c r="D1407" s="3"/>
      <c r="E1407" s="3"/>
      <c r="F1407" s="26"/>
    </row>
    <row r="1408" spans="1:6">
      <c r="A1408" s="4"/>
      <c r="B1408" s="410"/>
      <c r="C1408" s="2"/>
      <c r="D1408" s="3"/>
      <c r="E1408" s="3"/>
      <c r="F1408" s="26"/>
    </row>
    <row r="1409" spans="1:6">
      <c r="A1409" s="4"/>
      <c r="B1409" s="410"/>
      <c r="C1409" s="2"/>
      <c r="D1409" s="3"/>
      <c r="E1409" s="3"/>
      <c r="F1409" s="26"/>
    </row>
    <row r="1410" spans="1:6">
      <c r="A1410" s="4"/>
      <c r="B1410" s="410"/>
      <c r="C1410" s="2"/>
      <c r="D1410" s="3"/>
      <c r="E1410" s="3"/>
      <c r="F1410" s="26"/>
    </row>
    <row r="1411" spans="1:6">
      <c r="A1411" s="4"/>
      <c r="B1411" s="410"/>
      <c r="C1411" s="2"/>
      <c r="D1411" s="3"/>
      <c r="E1411" s="3"/>
      <c r="F1411" s="26"/>
    </row>
    <row r="1412" spans="1:6">
      <c r="A1412" s="4"/>
      <c r="B1412" s="410"/>
      <c r="C1412" s="2"/>
      <c r="D1412" s="3"/>
      <c r="E1412" s="3"/>
      <c r="F1412" s="26"/>
    </row>
    <row r="1413" spans="1:6">
      <c r="A1413" s="4"/>
      <c r="B1413" s="410"/>
      <c r="C1413" s="2"/>
      <c r="D1413" s="3"/>
      <c r="E1413" s="3"/>
      <c r="F1413" s="26"/>
    </row>
    <row r="1414" spans="1:6">
      <c r="A1414" s="4"/>
      <c r="B1414" s="410"/>
      <c r="C1414" s="2"/>
      <c r="D1414" s="3"/>
      <c r="E1414" s="3"/>
      <c r="F1414" s="26"/>
    </row>
    <row r="1415" spans="1:6">
      <c r="A1415" s="4"/>
      <c r="B1415" s="410"/>
      <c r="C1415" s="2"/>
      <c r="D1415" s="3"/>
      <c r="E1415" s="3"/>
      <c r="F1415" s="26"/>
    </row>
    <row r="1416" spans="1:6">
      <c r="A1416" s="4"/>
      <c r="B1416" s="410"/>
      <c r="C1416" s="2"/>
      <c r="D1416" s="3"/>
      <c r="E1416" s="3"/>
      <c r="F1416" s="26"/>
    </row>
    <row r="1417" spans="1:6">
      <c r="A1417" s="4"/>
      <c r="B1417" s="410"/>
      <c r="C1417" s="2"/>
      <c r="D1417" s="3"/>
      <c r="E1417" s="3"/>
      <c r="F1417" s="26"/>
    </row>
    <row r="1418" spans="1:6">
      <c r="A1418" s="4"/>
      <c r="B1418" s="410"/>
      <c r="C1418" s="2"/>
      <c r="D1418" s="3"/>
      <c r="E1418" s="3"/>
      <c r="F1418" s="26"/>
    </row>
    <row r="1419" spans="1:6">
      <c r="A1419" s="4"/>
      <c r="B1419" s="410"/>
      <c r="C1419" s="2"/>
      <c r="D1419" s="3"/>
      <c r="E1419" s="3"/>
      <c r="F1419" s="26"/>
    </row>
    <row r="1420" spans="1:6">
      <c r="A1420" s="4"/>
      <c r="B1420" s="410"/>
      <c r="C1420" s="2"/>
      <c r="D1420" s="3"/>
      <c r="E1420" s="3"/>
      <c r="F1420" s="26"/>
    </row>
    <row r="1421" spans="1:6">
      <c r="A1421" s="4"/>
      <c r="B1421" s="410"/>
      <c r="C1421" s="2"/>
      <c r="D1421" s="3"/>
      <c r="E1421" s="3"/>
      <c r="F1421" s="26"/>
    </row>
    <row r="1422" spans="1:6">
      <c r="A1422" s="4"/>
      <c r="B1422" s="410"/>
      <c r="C1422" s="2"/>
      <c r="D1422" s="3"/>
      <c r="E1422" s="3"/>
      <c r="F1422" s="26"/>
    </row>
    <row r="1423" spans="1:6">
      <c r="A1423" s="4"/>
      <c r="B1423" s="410"/>
      <c r="C1423" s="2"/>
      <c r="D1423" s="3"/>
      <c r="E1423" s="3"/>
      <c r="F1423" s="26"/>
    </row>
    <row r="1424" spans="1:6">
      <c r="A1424" s="4"/>
      <c r="B1424" s="410"/>
      <c r="C1424" s="2"/>
      <c r="D1424" s="3"/>
      <c r="E1424" s="3"/>
      <c r="F1424" s="26"/>
    </row>
    <row r="1425" spans="1:6">
      <c r="A1425" s="4"/>
      <c r="B1425" s="410"/>
      <c r="C1425" s="2"/>
      <c r="D1425" s="3"/>
      <c r="E1425" s="3"/>
      <c r="F1425" s="26"/>
    </row>
    <row r="1426" spans="1:6">
      <c r="A1426" s="4"/>
      <c r="B1426" s="410"/>
      <c r="C1426" s="2"/>
      <c r="D1426" s="3"/>
      <c r="E1426" s="3"/>
      <c r="F1426" s="26"/>
    </row>
    <row r="1427" spans="1:6">
      <c r="A1427" s="4"/>
      <c r="B1427" s="410"/>
      <c r="C1427" s="2"/>
      <c r="D1427" s="3"/>
      <c r="E1427" s="3"/>
      <c r="F1427" s="26"/>
    </row>
    <row r="1428" spans="1:6">
      <c r="A1428" s="4"/>
      <c r="B1428" s="410"/>
      <c r="C1428" s="2"/>
      <c r="D1428" s="3"/>
      <c r="E1428" s="3"/>
      <c r="F1428" s="26"/>
    </row>
    <row r="1429" spans="1:6">
      <c r="A1429" s="4"/>
      <c r="B1429" s="410"/>
      <c r="C1429" s="2"/>
      <c r="D1429" s="3"/>
      <c r="E1429" s="3"/>
      <c r="F1429" s="26"/>
    </row>
    <row r="1430" spans="1:6">
      <c r="A1430" s="4"/>
      <c r="B1430" s="410"/>
      <c r="C1430" s="2"/>
      <c r="D1430" s="3"/>
      <c r="E1430" s="3"/>
      <c r="F1430" s="26"/>
    </row>
    <row r="1431" spans="1:6">
      <c r="A1431" s="4"/>
      <c r="B1431" s="410"/>
      <c r="C1431" s="2"/>
      <c r="D1431" s="3"/>
      <c r="E1431" s="3"/>
      <c r="F1431" s="26"/>
    </row>
    <row r="1432" spans="1:6">
      <c r="A1432" s="4"/>
      <c r="B1432" s="410"/>
      <c r="C1432" s="2"/>
      <c r="D1432" s="3"/>
      <c r="E1432" s="3"/>
      <c r="F1432" s="26"/>
    </row>
    <row r="1433" spans="1:6">
      <c r="A1433" s="4"/>
      <c r="B1433" s="410"/>
      <c r="C1433" s="2"/>
      <c r="D1433" s="3"/>
      <c r="E1433" s="3"/>
      <c r="F1433" s="26"/>
    </row>
    <row r="1434" spans="1:6">
      <c r="A1434" s="4"/>
      <c r="B1434" s="410"/>
      <c r="C1434" s="2"/>
      <c r="D1434" s="3"/>
      <c r="E1434" s="3"/>
      <c r="F1434" s="26"/>
    </row>
    <row r="1435" spans="1:6">
      <c r="A1435" s="4"/>
      <c r="B1435" s="410"/>
      <c r="C1435" s="2"/>
      <c r="D1435" s="3"/>
      <c r="E1435" s="3"/>
      <c r="F1435" s="26"/>
    </row>
    <row r="1436" spans="1:6">
      <c r="A1436" s="4"/>
      <c r="B1436" s="410"/>
      <c r="C1436" s="2"/>
      <c r="D1436" s="3"/>
      <c r="E1436" s="3"/>
      <c r="F1436" s="26"/>
    </row>
    <row r="1437" spans="1:6">
      <c r="A1437" s="4"/>
      <c r="B1437" s="410"/>
      <c r="C1437" s="2"/>
      <c r="D1437" s="3"/>
      <c r="E1437" s="3"/>
      <c r="F1437" s="26"/>
    </row>
    <row r="1438" spans="1:6">
      <c r="A1438" s="4"/>
      <c r="B1438" s="410"/>
      <c r="C1438" s="2"/>
      <c r="D1438" s="3"/>
      <c r="E1438" s="3"/>
      <c r="F1438" s="26"/>
    </row>
    <row r="1439" spans="1:6">
      <c r="A1439" s="4"/>
      <c r="B1439" s="410"/>
      <c r="C1439" s="2"/>
      <c r="D1439" s="3"/>
      <c r="E1439" s="3"/>
      <c r="F1439" s="26"/>
    </row>
    <row r="1440" spans="1:6">
      <c r="A1440" s="4"/>
      <c r="B1440" s="410"/>
      <c r="C1440" s="2"/>
      <c r="D1440" s="3"/>
      <c r="E1440" s="3"/>
      <c r="F1440" s="26"/>
    </row>
    <row r="1441" spans="1:6">
      <c r="A1441" s="4"/>
      <c r="B1441" s="410"/>
      <c r="C1441" s="2"/>
      <c r="D1441" s="3"/>
      <c r="E1441" s="3"/>
      <c r="F1441" s="26"/>
    </row>
    <row r="1442" spans="1:6">
      <c r="A1442" s="4"/>
      <c r="B1442" s="410"/>
      <c r="C1442" s="2"/>
      <c r="D1442" s="3"/>
      <c r="E1442" s="3"/>
      <c r="F1442" s="26"/>
    </row>
    <row r="1443" spans="1:6">
      <c r="A1443" s="4"/>
      <c r="B1443" s="410"/>
      <c r="C1443" s="2"/>
      <c r="D1443" s="3"/>
      <c r="E1443" s="3"/>
      <c r="F1443" s="26"/>
    </row>
    <row r="1444" spans="1:6">
      <c r="A1444" s="4"/>
      <c r="B1444" s="410"/>
      <c r="C1444" s="2"/>
      <c r="D1444" s="3"/>
      <c r="E1444" s="3"/>
      <c r="F1444" s="26"/>
    </row>
    <row r="1445" spans="1:6">
      <c r="A1445" s="4"/>
      <c r="B1445" s="410"/>
      <c r="C1445" s="2"/>
      <c r="D1445" s="3"/>
      <c r="E1445" s="3"/>
      <c r="F1445" s="26"/>
    </row>
    <row r="1446" spans="1:6">
      <c r="A1446" s="4"/>
      <c r="B1446" s="410"/>
      <c r="C1446" s="2"/>
      <c r="D1446" s="3"/>
      <c r="E1446" s="3"/>
      <c r="F1446" s="26"/>
    </row>
    <row r="1447" spans="1:6">
      <c r="A1447" s="4"/>
      <c r="B1447" s="410"/>
      <c r="C1447" s="2"/>
      <c r="D1447" s="3"/>
      <c r="E1447" s="3"/>
      <c r="F1447" s="26"/>
    </row>
    <row r="1448" spans="1:6">
      <c r="A1448" s="4"/>
      <c r="B1448" s="410"/>
      <c r="C1448" s="2"/>
      <c r="D1448" s="3"/>
      <c r="E1448" s="3"/>
      <c r="F1448" s="26"/>
    </row>
    <row r="1449" spans="1:6">
      <c r="A1449" s="4"/>
      <c r="B1449" s="410"/>
      <c r="C1449" s="2"/>
      <c r="D1449" s="3"/>
      <c r="E1449" s="3"/>
      <c r="F1449" s="26"/>
    </row>
    <row r="1450" spans="1:6">
      <c r="A1450" s="4"/>
      <c r="B1450" s="410"/>
      <c r="C1450" s="2"/>
      <c r="D1450" s="3"/>
      <c r="E1450" s="3"/>
      <c r="F1450" s="26"/>
    </row>
    <row r="1451" spans="1:6">
      <c r="A1451" s="4"/>
      <c r="B1451" s="410"/>
      <c r="C1451" s="2"/>
      <c r="D1451" s="3"/>
      <c r="E1451" s="3"/>
      <c r="F1451" s="26"/>
    </row>
    <row r="1452" spans="1:6">
      <c r="A1452" s="4"/>
      <c r="B1452" s="410"/>
      <c r="C1452" s="2"/>
      <c r="D1452" s="3"/>
      <c r="E1452" s="3"/>
      <c r="F1452" s="26"/>
    </row>
    <row r="1453" spans="1:6">
      <c r="A1453" s="4"/>
      <c r="B1453" s="410"/>
      <c r="C1453" s="2"/>
      <c r="D1453" s="3"/>
      <c r="E1453" s="3"/>
      <c r="F1453" s="26"/>
    </row>
    <row r="1454" spans="1:6">
      <c r="A1454" s="4"/>
      <c r="B1454" s="410"/>
      <c r="C1454" s="2"/>
      <c r="D1454" s="3"/>
      <c r="E1454" s="3"/>
      <c r="F1454" s="26"/>
    </row>
    <row r="1455" spans="1:6">
      <c r="A1455" s="4"/>
      <c r="B1455" s="410"/>
      <c r="C1455" s="2"/>
      <c r="D1455" s="3"/>
      <c r="E1455" s="3"/>
      <c r="F1455" s="26"/>
    </row>
    <row r="1456" spans="1:6">
      <c r="A1456" s="4"/>
      <c r="B1456" s="410"/>
      <c r="C1456" s="2"/>
      <c r="D1456" s="3"/>
      <c r="E1456" s="3"/>
      <c r="F1456" s="26"/>
    </row>
    <row r="1457" spans="1:6">
      <c r="A1457" s="4"/>
      <c r="B1457" s="410"/>
      <c r="C1457" s="2"/>
      <c r="D1457" s="3"/>
      <c r="E1457" s="3"/>
      <c r="F1457" s="26"/>
    </row>
    <row r="1458" spans="1:6">
      <c r="A1458" s="4"/>
      <c r="B1458" s="410"/>
      <c r="C1458" s="2"/>
      <c r="D1458" s="3"/>
      <c r="E1458" s="3"/>
      <c r="F1458" s="26"/>
    </row>
    <row r="1459" spans="1:6">
      <c r="A1459" s="4"/>
      <c r="B1459" s="410"/>
      <c r="C1459" s="2"/>
      <c r="D1459" s="3"/>
      <c r="E1459" s="3"/>
      <c r="F1459" s="26"/>
    </row>
    <row r="1460" spans="1:6">
      <c r="A1460" s="4"/>
      <c r="B1460" s="410"/>
      <c r="C1460" s="2"/>
      <c r="D1460" s="3"/>
      <c r="E1460" s="3"/>
      <c r="F1460" s="26"/>
    </row>
    <row r="1461" spans="1:6">
      <c r="A1461" s="4"/>
      <c r="B1461" s="410"/>
      <c r="C1461" s="2"/>
      <c r="D1461" s="3"/>
      <c r="E1461" s="3"/>
      <c r="F1461" s="26"/>
    </row>
    <row r="1462" spans="1:6">
      <c r="A1462" s="4"/>
      <c r="B1462" s="410"/>
      <c r="C1462" s="2"/>
      <c r="D1462" s="3"/>
      <c r="E1462" s="3"/>
      <c r="F1462" s="26"/>
    </row>
    <row r="1463" spans="1:6">
      <c r="A1463" s="4"/>
      <c r="B1463" s="410"/>
      <c r="C1463" s="2"/>
      <c r="D1463" s="3"/>
      <c r="E1463" s="3"/>
      <c r="F1463" s="26"/>
    </row>
    <row r="1464" spans="1:6">
      <c r="A1464" s="4"/>
      <c r="B1464" s="410"/>
      <c r="C1464" s="2"/>
      <c r="D1464" s="3"/>
      <c r="E1464" s="3"/>
      <c r="F1464" s="26"/>
    </row>
    <row r="1465" spans="1:6">
      <c r="A1465" s="4"/>
      <c r="B1465" s="410"/>
      <c r="C1465" s="2"/>
      <c r="D1465" s="3"/>
      <c r="E1465" s="3"/>
      <c r="F1465" s="26"/>
    </row>
    <row r="1466" spans="1:6">
      <c r="A1466" s="4"/>
      <c r="B1466" s="410"/>
      <c r="C1466" s="2"/>
      <c r="D1466" s="3"/>
      <c r="E1466" s="3"/>
      <c r="F1466" s="26"/>
    </row>
    <row r="1467" spans="1:6">
      <c r="A1467" s="4"/>
      <c r="B1467" s="410"/>
      <c r="C1467" s="2"/>
      <c r="D1467" s="3"/>
      <c r="E1467" s="3"/>
      <c r="F1467" s="26"/>
    </row>
    <row r="1468" spans="1:6">
      <c r="A1468" s="4"/>
      <c r="B1468" s="410"/>
      <c r="C1468" s="2"/>
      <c r="D1468" s="3"/>
      <c r="E1468" s="3"/>
      <c r="F1468" s="26"/>
    </row>
    <row r="1469" spans="1:6">
      <c r="A1469" s="4"/>
      <c r="B1469" s="410"/>
      <c r="C1469" s="2"/>
      <c r="D1469" s="3"/>
      <c r="E1469" s="3"/>
      <c r="F1469" s="26"/>
    </row>
    <row r="1470" spans="1:6">
      <c r="A1470" s="4"/>
      <c r="B1470" s="410"/>
      <c r="C1470" s="2"/>
      <c r="D1470" s="3"/>
      <c r="E1470" s="3"/>
      <c r="F1470" s="26"/>
    </row>
    <row r="1471" spans="1:6">
      <c r="A1471" s="4"/>
      <c r="B1471" s="410"/>
      <c r="C1471" s="2"/>
      <c r="D1471" s="3"/>
      <c r="E1471" s="3"/>
      <c r="F1471" s="26"/>
    </row>
    <row r="1472" spans="1:6">
      <c r="A1472" s="4"/>
      <c r="B1472" s="410"/>
      <c r="C1472" s="2"/>
      <c r="D1472" s="3"/>
      <c r="E1472" s="3"/>
      <c r="F1472" s="26"/>
    </row>
    <row r="1473" spans="1:6">
      <c r="A1473" s="4"/>
      <c r="B1473" s="410"/>
      <c r="C1473" s="2"/>
      <c r="D1473" s="3"/>
      <c r="E1473" s="3"/>
      <c r="F1473" s="26"/>
    </row>
    <row r="1474" spans="1:6">
      <c r="A1474" s="4"/>
      <c r="B1474" s="410"/>
      <c r="C1474" s="2"/>
      <c r="D1474" s="3"/>
      <c r="E1474" s="3"/>
      <c r="F1474" s="26"/>
    </row>
    <row r="1475" spans="1:6">
      <c r="A1475" s="4"/>
      <c r="B1475" s="410"/>
      <c r="C1475" s="2"/>
      <c r="D1475" s="3"/>
      <c r="E1475" s="3"/>
      <c r="F1475" s="26"/>
    </row>
    <row r="1476" spans="1:6">
      <c r="A1476" s="4"/>
      <c r="B1476" s="410"/>
      <c r="C1476" s="2"/>
      <c r="D1476" s="3"/>
      <c r="E1476" s="3"/>
      <c r="F1476" s="26"/>
    </row>
    <row r="1477" spans="1:6">
      <c r="A1477" s="4"/>
      <c r="B1477" s="410"/>
      <c r="C1477" s="2"/>
      <c r="D1477" s="3"/>
      <c r="E1477" s="3"/>
      <c r="F1477" s="26"/>
    </row>
    <row r="1478" spans="1:6">
      <c r="A1478" s="4"/>
      <c r="B1478" s="410"/>
      <c r="C1478" s="2"/>
      <c r="D1478" s="3"/>
      <c r="E1478" s="3"/>
      <c r="F1478" s="26"/>
    </row>
    <row r="1479" spans="1:6">
      <c r="A1479" s="4"/>
      <c r="B1479" s="410"/>
      <c r="C1479" s="2"/>
      <c r="D1479" s="3"/>
      <c r="E1479" s="3"/>
      <c r="F1479" s="26"/>
    </row>
    <row r="1480" spans="1:6">
      <c r="A1480" s="4"/>
      <c r="B1480" s="410"/>
      <c r="C1480" s="2"/>
      <c r="D1480" s="3"/>
      <c r="E1480" s="3"/>
      <c r="F1480" s="26"/>
    </row>
    <row r="1481" spans="1:6">
      <c r="A1481" s="4"/>
      <c r="B1481" s="410"/>
      <c r="C1481" s="2"/>
      <c r="D1481" s="3"/>
      <c r="E1481" s="3"/>
      <c r="F1481" s="26"/>
    </row>
    <row r="1482" spans="1:6">
      <c r="A1482" s="4"/>
      <c r="B1482" s="410"/>
      <c r="C1482" s="2"/>
      <c r="D1482" s="3"/>
      <c r="E1482" s="3"/>
      <c r="F1482" s="26"/>
    </row>
    <row r="1483" spans="1:6">
      <c r="A1483" s="4"/>
      <c r="B1483" s="410"/>
      <c r="C1483" s="2"/>
      <c r="D1483" s="3"/>
      <c r="E1483" s="3"/>
      <c r="F1483" s="26"/>
    </row>
    <row r="1484" spans="1:6">
      <c r="A1484" s="4"/>
      <c r="B1484" s="410"/>
      <c r="C1484" s="2"/>
      <c r="D1484" s="3"/>
      <c r="E1484" s="3"/>
      <c r="F1484" s="26"/>
    </row>
    <row r="1485" spans="1:6">
      <c r="A1485" s="4"/>
      <c r="B1485" s="410"/>
      <c r="C1485" s="2"/>
      <c r="D1485" s="3"/>
      <c r="E1485" s="3"/>
      <c r="F1485" s="26"/>
    </row>
    <row r="1486" spans="1:6">
      <c r="A1486" s="4"/>
      <c r="B1486" s="410"/>
      <c r="C1486" s="2"/>
      <c r="D1486" s="3"/>
      <c r="E1486" s="3"/>
      <c r="F1486" s="26"/>
    </row>
    <row r="1487" spans="1:6">
      <c r="A1487" s="4"/>
      <c r="B1487" s="410"/>
      <c r="C1487" s="2"/>
      <c r="D1487" s="3"/>
      <c r="E1487" s="3"/>
      <c r="F1487" s="26"/>
    </row>
    <row r="1488" spans="1:6">
      <c r="A1488" s="4"/>
      <c r="B1488" s="410"/>
      <c r="C1488" s="2"/>
      <c r="D1488" s="3"/>
      <c r="E1488" s="3"/>
      <c r="F1488" s="26"/>
    </row>
    <row r="1489" spans="1:6">
      <c r="A1489" s="4"/>
      <c r="B1489" s="410"/>
      <c r="C1489" s="2"/>
      <c r="D1489" s="3"/>
      <c r="E1489" s="3"/>
      <c r="F1489" s="26"/>
    </row>
    <row r="1490" spans="1:6">
      <c r="A1490" s="4"/>
      <c r="B1490" s="410"/>
      <c r="C1490" s="2"/>
      <c r="D1490" s="3"/>
      <c r="E1490" s="3"/>
      <c r="F1490" s="26"/>
    </row>
    <row r="1491" spans="1:6">
      <c r="A1491" s="4"/>
      <c r="B1491" s="410"/>
      <c r="C1491" s="2"/>
      <c r="D1491" s="3"/>
      <c r="E1491" s="3"/>
      <c r="F1491" s="26"/>
    </row>
    <row r="1492" spans="1:6">
      <c r="A1492" s="4"/>
      <c r="B1492" s="410"/>
      <c r="C1492" s="2"/>
      <c r="D1492" s="3"/>
      <c r="E1492" s="3"/>
      <c r="F1492" s="26"/>
    </row>
    <row r="1493" spans="1:6">
      <c r="A1493" s="4"/>
      <c r="B1493" s="410"/>
      <c r="C1493" s="2"/>
      <c r="D1493" s="3"/>
      <c r="E1493" s="3"/>
      <c r="F1493" s="26"/>
    </row>
    <row r="1494" spans="1:6">
      <c r="A1494" s="4"/>
      <c r="B1494" s="410"/>
      <c r="C1494" s="2"/>
      <c r="D1494" s="3"/>
      <c r="E1494" s="3"/>
      <c r="F1494" s="26"/>
    </row>
    <row r="1495" spans="1:6">
      <c r="A1495" s="4"/>
      <c r="B1495" s="410"/>
      <c r="C1495" s="2"/>
      <c r="D1495" s="3"/>
      <c r="E1495" s="3"/>
      <c r="F1495" s="26"/>
    </row>
    <row r="1496" spans="1:6">
      <c r="A1496" s="4"/>
      <c r="B1496" s="410"/>
      <c r="C1496" s="2"/>
      <c r="D1496" s="3"/>
      <c r="E1496" s="3"/>
      <c r="F1496" s="26"/>
    </row>
    <row r="1497" spans="1:6">
      <c r="A1497" s="4"/>
      <c r="B1497" s="410"/>
      <c r="C1497" s="2"/>
      <c r="D1497" s="3"/>
      <c r="E1497" s="3"/>
      <c r="F1497" s="26"/>
    </row>
    <row r="1498" spans="1:6">
      <c r="A1498" s="4"/>
      <c r="B1498" s="410"/>
      <c r="C1498" s="2"/>
      <c r="D1498" s="3"/>
      <c r="E1498" s="3"/>
      <c r="F1498" s="26"/>
    </row>
    <row r="1499" spans="1:6">
      <c r="A1499" s="4"/>
      <c r="B1499" s="410"/>
      <c r="C1499" s="2"/>
      <c r="D1499" s="3"/>
      <c r="E1499" s="3"/>
      <c r="F1499" s="26"/>
    </row>
    <row r="1500" spans="1:6">
      <c r="A1500" s="4"/>
      <c r="B1500" s="410"/>
      <c r="C1500" s="2"/>
      <c r="D1500" s="3"/>
      <c r="E1500" s="3"/>
      <c r="F1500" s="26"/>
    </row>
    <row r="1501" spans="1:6">
      <c r="A1501" s="4"/>
      <c r="B1501" s="410"/>
      <c r="C1501" s="2"/>
      <c r="D1501" s="3"/>
      <c r="E1501" s="3"/>
      <c r="F1501" s="26"/>
    </row>
    <row r="1502" spans="1:6">
      <c r="A1502" s="4"/>
      <c r="B1502" s="410"/>
      <c r="C1502" s="2"/>
      <c r="D1502" s="3"/>
      <c r="E1502" s="3"/>
      <c r="F1502" s="26"/>
    </row>
    <row r="1503" spans="1:6">
      <c r="A1503" s="4"/>
      <c r="B1503" s="410"/>
      <c r="C1503" s="2"/>
      <c r="D1503" s="3"/>
      <c r="E1503" s="3"/>
      <c r="F1503" s="26"/>
    </row>
    <row r="1504" spans="1:6">
      <c r="A1504" s="4"/>
      <c r="B1504" s="410"/>
      <c r="C1504" s="2"/>
      <c r="D1504" s="3"/>
      <c r="E1504" s="3"/>
      <c r="F1504" s="26"/>
    </row>
    <row r="1505" spans="1:6">
      <c r="A1505" s="4"/>
      <c r="B1505" s="410"/>
      <c r="C1505" s="2"/>
      <c r="D1505" s="3"/>
      <c r="E1505" s="3"/>
      <c r="F1505" s="26"/>
    </row>
    <row r="1506" spans="1:6">
      <c r="A1506" s="4"/>
      <c r="B1506" s="410"/>
      <c r="C1506" s="2"/>
      <c r="D1506" s="3"/>
      <c r="E1506" s="3"/>
      <c r="F1506" s="26"/>
    </row>
    <row r="1507" spans="1:6">
      <c r="A1507" s="4"/>
      <c r="B1507" s="410"/>
      <c r="C1507" s="2"/>
      <c r="D1507" s="3"/>
      <c r="E1507" s="3"/>
      <c r="F1507" s="26"/>
    </row>
    <row r="1508" spans="1:6">
      <c r="A1508" s="4"/>
      <c r="B1508" s="410"/>
      <c r="C1508" s="2"/>
      <c r="D1508" s="3"/>
      <c r="E1508" s="3"/>
      <c r="F1508" s="26"/>
    </row>
    <row r="1509" spans="1:6">
      <c r="A1509" s="4"/>
      <c r="B1509" s="410"/>
      <c r="C1509" s="2"/>
      <c r="D1509" s="3"/>
      <c r="E1509" s="3"/>
      <c r="F1509" s="26"/>
    </row>
    <row r="1510" spans="1:6">
      <c r="A1510" s="4"/>
      <c r="B1510" s="410"/>
      <c r="C1510" s="2"/>
      <c r="D1510" s="3"/>
      <c r="E1510" s="3"/>
      <c r="F1510" s="26"/>
    </row>
    <row r="1511" spans="1:6">
      <c r="A1511" s="4"/>
      <c r="B1511" s="410"/>
      <c r="C1511" s="2"/>
      <c r="D1511" s="3"/>
      <c r="E1511" s="3"/>
      <c r="F1511" s="26"/>
    </row>
    <row r="1512" spans="1:6">
      <c r="A1512" s="4"/>
      <c r="B1512" s="410"/>
      <c r="C1512" s="2"/>
      <c r="D1512" s="3"/>
      <c r="E1512" s="3"/>
      <c r="F1512" s="26"/>
    </row>
    <row r="1513" spans="1:6">
      <c r="A1513" s="4"/>
      <c r="B1513" s="410"/>
      <c r="C1513" s="2"/>
      <c r="D1513" s="3"/>
      <c r="E1513" s="3"/>
      <c r="F1513" s="26"/>
    </row>
    <row r="1514" spans="1:6">
      <c r="A1514" s="4"/>
      <c r="B1514" s="410"/>
      <c r="C1514" s="2"/>
      <c r="D1514" s="3"/>
      <c r="E1514" s="3"/>
      <c r="F1514" s="26"/>
    </row>
    <row r="1515" spans="1:6">
      <c r="A1515" s="4"/>
      <c r="B1515" s="410"/>
      <c r="C1515" s="2"/>
      <c r="D1515" s="3"/>
      <c r="E1515" s="3"/>
      <c r="F1515" s="26"/>
    </row>
    <row r="1516" spans="1:6">
      <c r="A1516" s="4"/>
      <c r="B1516" s="410"/>
      <c r="C1516" s="2"/>
      <c r="D1516" s="3"/>
      <c r="E1516" s="3"/>
      <c r="F1516" s="26"/>
    </row>
    <row r="1517" spans="1:6">
      <c r="A1517" s="4"/>
      <c r="B1517" s="410"/>
      <c r="C1517" s="2"/>
      <c r="D1517" s="3"/>
      <c r="E1517" s="3"/>
      <c r="F1517" s="26"/>
    </row>
    <row r="1518" spans="1:6">
      <c r="A1518" s="4"/>
      <c r="B1518" s="410"/>
      <c r="C1518" s="2"/>
      <c r="D1518" s="3"/>
      <c r="E1518" s="3"/>
      <c r="F1518" s="26"/>
    </row>
    <row r="1519" spans="1:6">
      <c r="A1519" s="4"/>
      <c r="B1519" s="410"/>
      <c r="C1519" s="2"/>
      <c r="D1519" s="3"/>
      <c r="E1519" s="3"/>
      <c r="F1519" s="26"/>
    </row>
    <row r="1520" spans="1:6">
      <c r="A1520" s="4"/>
      <c r="B1520" s="410"/>
      <c r="C1520" s="2"/>
      <c r="D1520" s="3"/>
      <c r="E1520" s="3"/>
      <c r="F1520" s="26"/>
    </row>
    <row r="1521" spans="1:6">
      <c r="A1521" s="4"/>
      <c r="B1521" s="410"/>
      <c r="C1521" s="2"/>
      <c r="D1521" s="3"/>
      <c r="E1521" s="3"/>
      <c r="F1521" s="26"/>
    </row>
    <row r="1522" spans="1:6">
      <c r="A1522" s="4"/>
      <c r="B1522" s="410"/>
      <c r="C1522" s="2"/>
      <c r="D1522" s="3"/>
      <c r="E1522" s="3"/>
      <c r="F1522" s="26"/>
    </row>
    <row r="1523" spans="1:6">
      <c r="A1523" s="4"/>
      <c r="B1523" s="410"/>
      <c r="C1523" s="2"/>
      <c r="D1523" s="3"/>
      <c r="E1523" s="3"/>
      <c r="F1523" s="26"/>
    </row>
    <row r="1524" spans="1:6">
      <c r="A1524" s="4"/>
      <c r="B1524" s="410"/>
      <c r="C1524" s="2"/>
      <c r="D1524" s="3"/>
      <c r="E1524" s="3"/>
      <c r="F1524" s="26"/>
    </row>
    <row r="1525" spans="1:6">
      <c r="A1525" s="4"/>
      <c r="B1525" s="410"/>
      <c r="C1525" s="2"/>
      <c r="D1525" s="3"/>
      <c r="E1525" s="3"/>
      <c r="F1525" s="26"/>
    </row>
    <row r="1526" spans="1:6">
      <c r="A1526" s="4"/>
      <c r="B1526" s="410"/>
      <c r="C1526" s="2"/>
      <c r="D1526" s="3"/>
      <c r="E1526" s="3"/>
      <c r="F1526" s="26"/>
    </row>
    <row r="1527" spans="1:6">
      <c r="A1527" s="4"/>
      <c r="B1527" s="410"/>
      <c r="C1527" s="2"/>
      <c r="D1527" s="3"/>
      <c r="E1527" s="3"/>
      <c r="F1527" s="26"/>
    </row>
    <row r="1528" spans="1:6">
      <c r="A1528" s="4"/>
      <c r="B1528" s="410"/>
      <c r="C1528" s="2"/>
      <c r="D1528" s="3"/>
      <c r="E1528" s="3"/>
      <c r="F1528" s="26"/>
    </row>
    <row r="1529" spans="1:6">
      <c r="A1529" s="4"/>
      <c r="B1529" s="410"/>
      <c r="C1529" s="2"/>
      <c r="D1529" s="3"/>
      <c r="E1529" s="3"/>
      <c r="F1529" s="26"/>
    </row>
    <row r="1530" spans="1:6">
      <c r="A1530" s="4"/>
      <c r="B1530" s="410"/>
      <c r="C1530" s="2"/>
      <c r="D1530" s="3"/>
      <c r="E1530" s="3"/>
      <c r="F1530" s="26"/>
    </row>
    <row r="1531" spans="1:6">
      <c r="A1531" s="4"/>
      <c r="B1531" s="410"/>
      <c r="C1531" s="2"/>
      <c r="D1531" s="3"/>
      <c r="E1531" s="3"/>
      <c r="F1531" s="26"/>
    </row>
    <row r="1532" spans="1:6">
      <c r="A1532" s="4"/>
      <c r="B1532" s="410"/>
      <c r="C1532" s="2"/>
      <c r="D1532" s="3"/>
      <c r="E1532" s="3"/>
      <c r="F1532" s="26"/>
    </row>
    <row r="1533" spans="1:6">
      <c r="A1533" s="4"/>
      <c r="B1533" s="410"/>
      <c r="C1533" s="2"/>
      <c r="D1533" s="3"/>
      <c r="E1533" s="3"/>
      <c r="F1533" s="26"/>
    </row>
    <row r="1534" spans="1:6">
      <c r="A1534" s="4"/>
      <c r="B1534" s="410"/>
      <c r="C1534" s="2"/>
      <c r="D1534" s="3"/>
      <c r="E1534" s="3"/>
      <c r="F1534" s="26"/>
    </row>
    <row r="1535" spans="1:6">
      <c r="A1535" s="4"/>
      <c r="B1535" s="410"/>
      <c r="C1535" s="2"/>
      <c r="D1535" s="3"/>
      <c r="E1535" s="3"/>
      <c r="F1535" s="26"/>
    </row>
    <row r="1536" spans="1:6">
      <c r="A1536" s="4"/>
      <c r="B1536" s="410"/>
      <c r="C1536" s="2"/>
      <c r="D1536" s="3"/>
      <c r="E1536" s="3"/>
      <c r="F1536" s="26"/>
    </row>
    <row r="1537" spans="1:6">
      <c r="A1537" s="4"/>
      <c r="B1537" s="410"/>
      <c r="C1537" s="2"/>
      <c r="D1537" s="3"/>
      <c r="E1537" s="3"/>
      <c r="F1537" s="26"/>
    </row>
    <row r="1538" spans="1:6">
      <c r="A1538" s="4"/>
      <c r="B1538" s="410"/>
      <c r="C1538" s="2"/>
      <c r="D1538" s="3"/>
      <c r="E1538" s="3"/>
      <c r="F1538" s="26"/>
    </row>
    <row r="1539" spans="1:6">
      <c r="A1539" s="4"/>
      <c r="B1539" s="410"/>
      <c r="C1539" s="2"/>
      <c r="D1539" s="3"/>
      <c r="E1539" s="3"/>
      <c r="F1539" s="26"/>
    </row>
    <row r="1540" spans="1:6">
      <c r="A1540" s="4"/>
      <c r="B1540" s="410"/>
      <c r="C1540" s="2"/>
      <c r="D1540" s="3"/>
      <c r="E1540" s="3"/>
      <c r="F1540" s="26"/>
    </row>
    <row r="1541" spans="1:6">
      <c r="A1541" s="4"/>
      <c r="B1541" s="410"/>
      <c r="C1541" s="2"/>
      <c r="D1541" s="3"/>
      <c r="E1541" s="3"/>
      <c r="F1541" s="26"/>
    </row>
    <row r="1542" spans="1:6">
      <c r="A1542" s="4"/>
      <c r="B1542" s="410"/>
      <c r="C1542" s="2"/>
      <c r="D1542" s="3"/>
      <c r="E1542" s="3"/>
      <c r="F1542" s="26"/>
    </row>
    <row r="1543" spans="1:6">
      <c r="A1543" s="4"/>
      <c r="B1543" s="410"/>
      <c r="C1543" s="2"/>
      <c r="D1543" s="3"/>
      <c r="E1543" s="3"/>
      <c r="F1543" s="26"/>
    </row>
    <row r="1544" spans="1:6">
      <c r="A1544" s="4"/>
      <c r="B1544" s="410"/>
      <c r="C1544" s="2"/>
      <c r="D1544" s="3"/>
      <c r="E1544" s="3"/>
      <c r="F1544" s="26"/>
    </row>
    <row r="1545" spans="1:6">
      <c r="A1545" s="4"/>
      <c r="B1545" s="410"/>
      <c r="C1545" s="2"/>
      <c r="D1545" s="3"/>
      <c r="E1545" s="3"/>
      <c r="F1545" s="26"/>
    </row>
    <row r="1546" spans="1:6">
      <c r="A1546" s="4"/>
      <c r="B1546" s="410"/>
      <c r="C1546" s="2"/>
      <c r="D1546" s="3"/>
      <c r="E1546" s="3"/>
      <c r="F1546" s="26"/>
    </row>
    <row r="1547" spans="1:6">
      <c r="A1547" s="4"/>
      <c r="B1547" s="410"/>
      <c r="C1547" s="2"/>
      <c r="D1547" s="3"/>
      <c r="E1547" s="3"/>
      <c r="F1547" s="26"/>
    </row>
    <row r="1548" spans="1:6">
      <c r="A1548" s="4"/>
      <c r="B1548" s="410"/>
      <c r="C1548" s="2"/>
      <c r="D1548" s="3"/>
      <c r="E1548" s="3"/>
      <c r="F1548" s="26"/>
    </row>
    <row r="1549" spans="1:6">
      <c r="A1549" s="4"/>
      <c r="B1549" s="410"/>
      <c r="C1549" s="2"/>
      <c r="D1549" s="3"/>
      <c r="E1549" s="3"/>
      <c r="F1549" s="26"/>
    </row>
    <row r="1550" spans="1:6">
      <c r="A1550" s="4"/>
      <c r="B1550" s="410"/>
      <c r="C1550" s="2"/>
      <c r="D1550" s="3"/>
      <c r="E1550" s="3"/>
      <c r="F1550" s="26"/>
    </row>
    <row r="1551" spans="1:6">
      <c r="A1551" s="4"/>
      <c r="B1551" s="410"/>
      <c r="C1551" s="2"/>
      <c r="D1551" s="3"/>
      <c r="E1551" s="3"/>
      <c r="F1551" s="26"/>
    </row>
    <row r="1552" spans="1:6">
      <c r="A1552" s="4"/>
      <c r="B1552" s="410"/>
      <c r="C1552" s="2"/>
      <c r="D1552" s="3"/>
      <c r="E1552" s="3"/>
      <c r="F1552" s="26"/>
    </row>
    <row r="1553" spans="1:6">
      <c r="A1553" s="4"/>
      <c r="B1553" s="410"/>
      <c r="C1553" s="2"/>
      <c r="D1553" s="3"/>
      <c r="E1553" s="3"/>
      <c r="F1553" s="26"/>
    </row>
    <row r="1554" spans="1:6">
      <c r="A1554" s="4"/>
      <c r="B1554" s="410"/>
      <c r="C1554" s="2"/>
      <c r="D1554" s="3"/>
      <c r="E1554" s="3"/>
      <c r="F1554" s="26"/>
    </row>
    <row r="1555" spans="1:6">
      <c r="A1555" s="4"/>
      <c r="B1555" s="410"/>
      <c r="C1555" s="2"/>
      <c r="D1555" s="3"/>
      <c r="E1555" s="3"/>
      <c r="F1555" s="26"/>
    </row>
    <row r="1556" spans="1:6">
      <c r="A1556" s="4"/>
      <c r="B1556" s="410"/>
      <c r="C1556" s="2"/>
      <c r="D1556" s="3"/>
      <c r="E1556" s="3"/>
      <c r="F1556" s="26"/>
    </row>
    <row r="1557" spans="1:6">
      <c r="A1557" s="4"/>
      <c r="B1557" s="410"/>
      <c r="C1557" s="2"/>
      <c r="D1557" s="3"/>
      <c r="E1557" s="3"/>
      <c r="F1557" s="26"/>
    </row>
    <row r="1558" spans="1:6">
      <c r="A1558" s="4"/>
      <c r="B1558" s="410"/>
      <c r="C1558" s="2"/>
      <c r="D1558" s="3"/>
      <c r="E1558" s="3"/>
      <c r="F1558" s="26"/>
    </row>
    <row r="1559" spans="1:6">
      <c r="A1559" s="4"/>
      <c r="B1559" s="410"/>
      <c r="C1559" s="2"/>
      <c r="D1559" s="3"/>
      <c r="E1559" s="3"/>
      <c r="F1559" s="26"/>
    </row>
    <row r="1560" spans="1:6">
      <c r="A1560" s="4"/>
      <c r="B1560" s="410"/>
      <c r="C1560" s="2"/>
      <c r="D1560" s="3"/>
      <c r="E1560" s="3"/>
      <c r="F1560" s="26"/>
    </row>
    <row r="1561" spans="1:6">
      <c r="A1561" s="4"/>
      <c r="B1561" s="410"/>
      <c r="C1561" s="2"/>
      <c r="D1561" s="3"/>
      <c r="E1561" s="3"/>
      <c r="F1561" s="26"/>
    </row>
    <row r="1562" spans="1:6">
      <c r="A1562" s="4"/>
      <c r="B1562" s="410"/>
      <c r="C1562" s="2"/>
      <c r="D1562" s="3"/>
      <c r="E1562" s="3"/>
      <c r="F1562" s="26"/>
    </row>
    <row r="1563" spans="1:6">
      <c r="A1563" s="4"/>
      <c r="B1563" s="410"/>
      <c r="C1563" s="2"/>
      <c r="D1563" s="3"/>
      <c r="E1563" s="3"/>
      <c r="F1563" s="26"/>
    </row>
    <row r="1564" spans="1:6">
      <c r="A1564" s="4"/>
      <c r="B1564" s="410"/>
      <c r="C1564" s="2"/>
      <c r="D1564" s="3"/>
      <c r="E1564" s="3"/>
      <c r="F1564" s="26"/>
    </row>
    <row r="1565" spans="1:6">
      <c r="A1565" s="4"/>
      <c r="B1565" s="410"/>
      <c r="C1565" s="2"/>
      <c r="D1565" s="3"/>
      <c r="E1565" s="3"/>
      <c r="F1565" s="26"/>
    </row>
    <row r="1566" spans="1:6">
      <c r="A1566" s="4"/>
      <c r="B1566" s="410"/>
      <c r="C1566" s="2"/>
      <c r="D1566" s="3"/>
      <c r="E1566" s="3"/>
      <c r="F1566" s="26"/>
    </row>
    <row r="1567" spans="1:6">
      <c r="A1567" s="4"/>
      <c r="B1567" s="410"/>
      <c r="C1567" s="2"/>
      <c r="D1567" s="3"/>
      <c r="E1567" s="3"/>
      <c r="F1567" s="26"/>
    </row>
    <row r="1568" spans="1:6">
      <c r="A1568" s="4"/>
      <c r="B1568" s="410"/>
      <c r="C1568" s="2"/>
      <c r="D1568" s="3"/>
      <c r="E1568" s="3"/>
      <c r="F1568" s="26"/>
    </row>
    <row r="1569" spans="1:6">
      <c r="A1569" s="4"/>
      <c r="B1569" s="410"/>
      <c r="C1569" s="2"/>
      <c r="D1569" s="3"/>
      <c r="E1569" s="3"/>
      <c r="F1569" s="26"/>
    </row>
    <row r="1570" spans="1:6">
      <c r="A1570" s="4"/>
      <c r="B1570" s="410"/>
      <c r="C1570" s="2"/>
      <c r="D1570" s="3"/>
      <c r="E1570" s="3"/>
      <c r="F1570" s="26"/>
    </row>
    <row r="1571" spans="1:6">
      <c r="A1571" s="4"/>
      <c r="B1571" s="410"/>
      <c r="C1571" s="2"/>
      <c r="D1571" s="3"/>
      <c r="E1571" s="3"/>
      <c r="F1571" s="26"/>
    </row>
    <row r="1572" spans="1:6">
      <c r="A1572" s="4"/>
      <c r="B1572" s="410"/>
      <c r="C1572" s="2"/>
      <c r="D1572" s="3"/>
      <c r="E1572" s="3"/>
      <c r="F1572" s="26"/>
    </row>
    <row r="1573" spans="1:6">
      <c r="A1573" s="4"/>
      <c r="B1573" s="410"/>
      <c r="C1573" s="2"/>
      <c r="D1573" s="3"/>
      <c r="E1573" s="3"/>
      <c r="F1573" s="26"/>
    </row>
    <row r="1574" spans="1:6">
      <c r="A1574" s="4"/>
      <c r="B1574" s="410"/>
      <c r="C1574" s="2"/>
      <c r="D1574" s="3"/>
      <c r="E1574" s="3"/>
      <c r="F1574" s="26"/>
    </row>
    <row r="1575" spans="1:6">
      <c r="A1575" s="4"/>
      <c r="B1575" s="410"/>
      <c r="C1575" s="2"/>
      <c r="D1575" s="3"/>
      <c r="E1575" s="3"/>
      <c r="F1575" s="26"/>
    </row>
    <row r="1576" spans="1:6">
      <c r="A1576" s="4"/>
      <c r="B1576" s="410"/>
      <c r="C1576" s="2"/>
      <c r="D1576" s="3"/>
      <c r="E1576" s="3"/>
      <c r="F1576" s="26"/>
    </row>
    <row r="1577" spans="1:6">
      <c r="A1577" s="4"/>
      <c r="B1577" s="410"/>
      <c r="C1577" s="2"/>
      <c r="D1577" s="3"/>
      <c r="E1577" s="3"/>
      <c r="F1577" s="26"/>
    </row>
    <row r="1578" spans="1:6">
      <c r="A1578" s="4"/>
      <c r="B1578" s="410"/>
      <c r="C1578" s="2"/>
      <c r="D1578" s="3"/>
      <c r="E1578" s="3"/>
      <c r="F1578" s="26"/>
    </row>
    <row r="1579" spans="1:6">
      <c r="A1579" s="4"/>
      <c r="B1579" s="410"/>
      <c r="C1579" s="2"/>
      <c r="D1579" s="3"/>
      <c r="E1579" s="3"/>
      <c r="F1579" s="26"/>
    </row>
    <row r="1580" spans="1:6">
      <c r="A1580" s="4"/>
      <c r="B1580" s="410"/>
      <c r="C1580" s="2"/>
      <c r="D1580" s="3"/>
      <c r="E1580" s="3"/>
      <c r="F1580" s="26"/>
    </row>
    <row r="1581" spans="1:6">
      <c r="A1581" s="4"/>
      <c r="B1581" s="410"/>
      <c r="C1581" s="2"/>
      <c r="D1581" s="3"/>
      <c r="E1581" s="3"/>
      <c r="F1581" s="26"/>
    </row>
    <row r="1582" spans="1:6">
      <c r="A1582" s="4"/>
      <c r="B1582" s="410"/>
      <c r="C1582" s="2"/>
      <c r="D1582" s="3"/>
      <c r="E1582" s="3"/>
      <c r="F1582" s="26"/>
    </row>
    <row r="1583" spans="1:6">
      <c r="A1583" s="4"/>
      <c r="B1583" s="410"/>
      <c r="C1583" s="2"/>
      <c r="D1583" s="3"/>
      <c r="E1583" s="3"/>
      <c r="F1583" s="26"/>
    </row>
    <row r="1584" spans="1:6">
      <c r="A1584" s="4"/>
      <c r="B1584" s="410"/>
      <c r="C1584" s="2"/>
      <c r="D1584" s="3"/>
      <c r="E1584" s="3"/>
      <c r="F1584" s="26"/>
    </row>
    <row r="1585" spans="1:6">
      <c r="A1585" s="4"/>
      <c r="B1585" s="410"/>
      <c r="C1585" s="2"/>
      <c r="D1585" s="3"/>
      <c r="E1585" s="3"/>
      <c r="F1585" s="26"/>
    </row>
    <row r="1586" spans="1:6">
      <c r="A1586" s="4"/>
      <c r="B1586" s="410"/>
      <c r="C1586" s="2"/>
      <c r="D1586" s="3"/>
      <c r="E1586" s="3"/>
      <c r="F1586" s="26"/>
    </row>
    <row r="1587" spans="1:6">
      <c r="A1587" s="4"/>
      <c r="B1587" s="410"/>
      <c r="C1587" s="2"/>
      <c r="D1587" s="3"/>
      <c r="E1587" s="3"/>
      <c r="F1587" s="26"/>
    </row>
    <row r="1588" spans="1:6">
      <c r="A1588" s="4"/>
      <c r="B1588" s="410"/>
      <c r="C1588" s="2"/>
      <c r="D1588" s="3"/>
      <c r="E1588" s="3"/>
      <c r="F1588" s="26"/>
    </row>
    <row r="1589" spans="1:6">
      <c r="A1589" s="4"/>
      <c r="B1589" s="410"/>
      <c r="C1589" s="2"/>
      <c r="D1589" s="3"/>
      <c r="E1589" s="3"/>
      <c r="F1589" s="26"/>
    </row>
    <row r="1590" spans="1:6">
      <c r="A1590" s="4"/>
      <c r="B1590" s="410"/>
      <c r="C1590" s="2"/>
      <c r="D1590" s="3"/>
      <c r="E1590" s="3"/>
      <c r="F1590" s="26"/>
    </row>
    <row r="1591" spans="1:6">
      <c r="A1591" s="4"/>
      <c r="B1591" s="410"/>
      <c r="C1591" s="2"/>
      <c r="D1591" s="3"/>
      <c r="E1591" s="3"/>
      <c r="F1591" s="26"/>
    </row>
    <row r="1592" spans="1:6">
      <c r="A1592" s="4"/>
      <c r="B1592" s="410"/>
      <c r="C1592" s="2"/>
      <c r="D1592" s="3"/>
      <c r="E1592" s="3"/>
      <c r="F1592" s="26"/>
    </row>
    <row r="1593" spans="1:6">
      <c r="A1593" s="4"/>
      <c r="B1593" s="410"/>
      <c r="C1593" s="2"/>
      <c r="D1593" s="3"/>
      <c r="E1593" s="3"/>
      <c r="F1593" s="26"/>
    </row>
    <row r="1594" spans="1:6">
      <c r="A1594" s="4"/>
      <c r="B1594" s="410"/>
      <c r="C1594" s="2"/>
      <c r="D1594" s="3"/>
      <c r="E1594" s="3"/>
      <c r="F1594" s="26"/>
    </row>
    <row r="1595" spans="1:6">
      <c r="A1595" s="4"/>
      <c r="B1595" s="410"/>
      <c r="C1595" s="2"/>
      <c r="D1595" s="3"/>
      <c r="E1595" s="3"/>
      <c r="F1595" s="26"/>
    </row>
    <row r="1596" spans="1:6">
      <c r="A1596" s="4"/>
      <c r="B1596" s="410"/>
      <c r="C1596" s="2"/>
      <c r="D1596" s="3"/>
      <c r="E1596" s="3"/>
      <c r="F1596" s="26"/>
    </row>
    <row r="1597" spans="1:6">
      <c r="A1597" s="4"/>
      <c r="B1597" s="410"/>
      <c r="C1597" s="2"/>
      <c r="D1597" s="3"/>
      <c r="E1597" s="3"/>
      <c r="F1597" s="26"/>
    </row>
    <row r="1598" spans="1:6">
      <c r="A1598" s="4"/>
      <c r="B1598" s="410"/>
      <c r="C1598" s="2"/>
      <c r="D1598" s="3"/>
      <c r="E1598" s="3"/>
      <c r="F1598" s="26"/>
    </row>
    <row r="1599" spans="1:6">
      <c r="A1599" s="4"/>
      <c r="B1599" s="410"/>
      <c r="C1599" s="2"/>
      <c r="D1599" s="3"/>
      <c r="E1599" s="3"/>
      <c r="F1599" s="26"/>
    </row>
    <row r="1600" spans="1:6">
      <c r="A1600" s="4"/>
      <c r="B1600" s="410"/>
      <c r="C1600" s="2"/>
      <c r="D1600" s="3"/>
      <c r="E1600" s="3"/>
      <c r="F1600" s="26"/>
    </row>
    <row r="1601" spans="1:6">
      <c r="A1601" s="4"/>
      <c r="B1601" s="410"/>
      <c r="C1601" s="2"/>
      <c r="D1601" s="3"/>
      <c r="E1601" s="3"/>
      <c r="F1601" s="26"/>
    </row>
    <row r="1602" spans="1:6">
      <c r="A1602" s="4"/>
      <c r="B1602" s="410"/>
      <c r="C1602" s="2"/>
      <c r="D1602" s="3"/>
      <c r="E1602" s="3"/>
      <c r="F1602" s="26"/>
    </row>
    <row r="1603" spans="1:6">
      <c r="A1603" s="4"/>
      <c r="B1603" s="410"/>
      <c r="C1603" s="2"/>
      <c r="D1603" s="3"/>
      <c r="E1603" s="3"/>
      <c r="F1603" s="26"/>
    </row>
    <row r="1604" spans="1:6">
      <c r="A1604" s="4"/>
      <c r="B1604" s="410"/>
      <c r="C1604" s="2"/>
      <c r="D1604" s="3"/>
      <c r="E1604" s="3"/>
      <c r="F1604" s="26"/>
    </row>
    <row r="1605" spans="1:6">
      <c r="A1605" s="4"/>
      <c r="B1605" s="410"/>
      <c r="C1605" s="2"/>
      <c r="D1605" s="3"/>
      <c r="E1605" s="3"/>
      <c r="F1605" s="26"/>
    </row>
    <row r="1606" spans="1:6">
      <c r="A1606" s="4"/>
      <c r="B1606" s="410"/>
      <c r="C1606" s="2"/>
      <c r="D1606" s="3"/>
      <c r="E1606" s="3"/>
      <c r="F1606" s="26"/>
    </row>
    <row r="1607" spans="1:6">
      <c r="A1607" s="4"/>
      <c r="B1607" s="410"/>
      <c r="C1607" s="2"/>
      <c r="D1607" s="3"/>
      <c r="E1607" s="3"/>
      <c r="F1607" s="26"/>
    </row>
    <row r="1608" spans="1:6">
      <c r="A1608" s="4"/>
      <c r="B1608" s="410"/>
      <c r="C1608" s="2"/>
      <c r="D1608" s="3"/>
      <c r="E1608" s="3"/>
      <c r="F1608" s="26"/>
    </row>
    <row r="1609" spans="1:6">
      <c r="A1609" s="4"/>
      <c r="B1609" s="410"/>
      <c r="C1609" s="2"/>
      <c r="D1609" s="3"/>
      <c r="E1609" s="3"/>
      <c r="F1609" s="26"/>
    </row>
    <row r="1610" spans="1:6">
      <c r="A1610" s="4"/>
      <c r="B1610" s="410"/>
      <c r="C1610" s="2"/>
      <c r="D1610" s="3"/>
      <c r="E1610" s="3"/>
      <c r="F1610" s="26"/>
    </row>
    <row r="1611" spans="1:6">
      <c r="A1611" s="4"/>
      <c r="B1611" s="410"/>
      <c r="C1611" s="2"/>
      <c r="D1611" s="3"/>
      <c r="E1611" s="3"/>
      <c r="F1611" s="26"/>
    </row>
    <row r="1612" spans="1:6">
      <c r="A1612" s="4"/>
      <c r="B1612" s="410"/>
      <c r="C1612" s="2"/>
      <c r="D1612" s="3"/>
      <c r="E1612" s="3"/>
      <c r="F1612" s="26"/>
    </row>
    <row r="1613" spans="1:6">
      <c r="A1613" s="4"/>
      <c r="B1613" s="410"/>
      <c r="C1613" s="2"/>
      <c r="D1613" s="3"/>
      <c r="E1613" s="3"/>
      <c r="F1613" s="26"/>
    </row>
    <row r="1614" spans="1:6">
      <c r="A1614" s="4"/>
      <c r="B1614" s="410"/>
      <c r="C1614" s="2"/>
      <c r="D1614" s="3"/>
      <c r="E1614" s="3"/>
      <c r="F1614" s="26"/>
    </row>
    <row r="1615" spans="1:6">
      <c r="A1615" s="4"/>
      <c r="B1615" s="410"/>
      <c r="C1615" s="2"/>
      <c r="D1615" s="3"/>
      <c r="E1615" s="3"/>
      <c r="F1615" s="26"/>
    </row>
    <row r="1616" spans="1:6">
      <c r="A1616" s="4"/>
      <c r="B1616" s="410"/>
      <c r="C1616" s="2"/>
      <c r="D1616" s="3"/>
      <c r="E1616" s="3"/>
      <c r="F1616" s="26"/>
    </row>
    <row r="1617" spans="1:6">
      <c r="A1617" s="4"/>
      <c r="B1617" s="410"/>
      <c r="C1617" s="2"/>
      <c r="D1617" s="3"/>
      <c r="E1617" s="3"/>
      <c r="F1617" s="26"/>
    </row>
    <row r="1618" spans="1:6">
      <c r="A1618" s="4"/>
      <c r="B1618" s="410"/>
      <c r="C1618" s="2"/>
      <c r="D1618" s="3"/>
      <c r="E1618" s="3"/>
      <c r="F1618" s="26"/>
    </row>
    <row r="1619" spans="1:6">
      <c r="A1619" s="4"/>
      <c r="B1619" s="410"/>
      <c r="C1619" s="2"/>
      <c r="D1619" s="3"/>
      <c r="E1619" s="3"/>
      <c r="F1619" s="26"/>
    </row>
    <row r="1620" spans="1:6">
      <c r="A1620" s="4"/>
      <c r="B1620" s="410"/>
      <c r="C1620" s="2"/>
      <c r="D1620" s="3"/>
      <c r="E1620" s="3"/>
      <c r="F1620" s="26"/>
    </row>
    <row r="1621" spans="1:6">
      <c r="A1621" s="4"/>
      <c r="B1621" s="410"/>
      <c r="C1621" s="2"/>
      <c r="D1621" s="3"/>
      <c r="E1621" s="3"/>
      <c r="F1621" s="26"/>
    </row>
    <row r="1622" spans="1:6">
      <c r="A1622" s="4"/>
      <c r="B1622" s="410"/>
      <c r="C1622" s="2"/>
      <c r="D1622" s="3"/>
      <c r="E1622" s="3"/>
      <c r="F1622" s="26"/>
    </row>
    <row r="1623" spans="1:6">
      <c r="A1623" s="4"/>
      <c r="B1623" s="410"/>
      <c r="C1623" s="2"/>
      <c r="D1623" s="3"/>
      <c r="E1623" s="3"/>
      <c r="F1623" s="26"/>
    </row>
    <row r="1624" spans="1:6">
      <c r="A1624" s="4"/>
      <c r="B1624" s="410"/>
      <c r="C1624" s="2"/>
      <c r="D1624" s="3"/>
      <c r="E1624" s="3"/>
      <c r="F1624" s="26"/>
    </row>
    <row r="1625" spans="1:6">
      <c r="A1625" s="4"/>
      <c r="B1625" s="410"/>
      <c r="C1625" s="2"/>
      <c r="D1625" s="3"/>
      <c r="E1625" s="3"/>
      <c r="F1625" s="26"/>
    </row>
    <row r="1626" spans="1:6">
      <c r="A1626" s="4"/>
      <c r="B1626" s="410"/>
      <c r="C1626" s="2"/>
      <c r="D1626" s="3"/>
      <c r="E1626" s="3"/>
      <c r="F1626" s="26"/>
    </row>
    <row r="1627" spans="1:6">
      <c r="A1627" s="4"/>
      <c r="B1627" s="410"/>
      <c r="C1627" s="2"/>
      <c r="D1627" s="3"/>
      <c r="E1627" s="3"/>
      <c r="F1627" s="26"/>
    </row>
    <row r="1628" spans="1:6">
      <c r="A1628" s="4"/>
      <c r="B1628" s="410"/>
      <c r="C1628" s="2"/>
      <c r="D1628" s="3"/>
      <c r="E1628" s="3"/>
      <c r="F1628" s="26"/>
    </row>
    <row r="1629" spans="1:6">
      <c r="A1629" s="4"/>
      <c r="B1629" s="410"/>
      <c r="C1629" s="2"/>
      <c r="D1629" s="3"/>
      <c r="E1629" s="3"/>
      <c r="F1629" s="26"/>
    </row>
    <row r="1630" spans="1:6">
      <c r="A1630" s="4"/>
      <c r="B1630" s="410"/>
      <c r="C1630" s="2"/>
      <c r="D1630" s="3"/>
      <c r="E1630" s="3"/>
      <c r="F1630" s="26"/>
    </row>
    <row r="1631" spans="1:6">
      <c r="A1631" s="4"/>
      <c r="B1631" s="410"/>
      <c r="C1631" s="2"/>
      <c r="D1631" s="3"/>
      <c r="E1631" s="3"/>
      <c r="F1631" s="26"/>
    </row>
    <row r="1632" spans="1:6">
      <c r="A1632" s="4"/>
      <c r="B1632" s="410"/>
      <c r="C1632" s="2"/>
      <c r="D1632" s="3"/>
      <c r="E1632" s="3"/>
      <c r="F1632" s="26"/>
    </row>
    <row r="1633" spans="1:6">
      <c r="A1633" s="4"/>
      <c r="B1633" s="410"/>
      <c r="C1633" s="2"/>
      <c r="D1633" s="3"/>
      <c r="E1633" s="3"/>
      <c r="F1633" s="26"/>
    </row>
    <row r="1634" spans="1:6">
      <c r="A1634" s="4"/>
      <c r="B1634" s="410"/>
      <c r="C1634" s="2"/>
      <c r="D1634" s="3"/>
      <c r="E1634" s="3"/>
      <c r="F1634" s="26"/>
    </row>
    <row r="1635" spans="1:6">
      <c r="A1635" s="4"/>
      <c r="B1635" s="410"/>
      <c r="C1635" s="2"/>
      <c r="D1635" s="3"/>
      <c r="E1635" s="3"/>
      <c r="F1635" s="26"/>
    </row>
    <row r="1636" spans="1:6">
      <c r="A1636" s="4"/>
      <c r="B1636" s="410"/>
      <c r="C1636" s="2"/>
      <c r="D1636" s="3"/>
      <c r="E1636" s="3"/>
      <c r="F1636" s="26"/>
    </row>
    <row r="1637" spans="1:6">
      <c r="A1637" s="4"/>
      <c r="B1637" s="410"/>
      <c r="C1637" s="2"/>
      <c r="D1637" s="3"/>
      <c r="E1637" s="3"/>
      <c r="F1637" s="26"/>
    </row>
    <row r="1638" spans="1:6">
      <c r="A1638" s="4"/>
      <c r="B1638" s="410"/>
      <c r="C1638" s="2"/>
      <c r="D1638" s="3"/>
      <c r="E1638" s="3"/>
      <c r="F1638" s="26"/>
    </row>
    <row r="1639" spans="1:6">
      <c r="A1639" s="4"/>
      <c r="B1639" s="410"/>
      <c r="C1639" s="2"/>
      <c r="D1639" s="3"/>
      <c r="E1639" s="3"/>
      <c r="F1639" s="26"/>
    </row>
    <row r="1640" spans="1:6">
      <c r="A1640" s="4"/>
      <c r="B1640" s="410"/>
      <c r="C1640" s="2"/>
      <c r="D1640" s="3"/>
      <c r="E1640" s="3"/>
      <c r="F1640" s="26"/>
    </row>
    <row r="1641" spans="1:6">
      <c r="A1641" s="4"/>
      <c r="B1641" s="410"/>
      <c r="C1641" s="2"/>
      <c r="D1641" s="3"/>
      <c r="E1641" s="3"/>
      <c r="F1641" s="26"/>
    </row>
    <row r="1642" spans="1:6">
      <c r="A1642" s="4"/>
      <c r="B1642" s="410"/>
      <c r="C1642" s="2"/>
      <c r="D1642" s="3"/>
      <c r="E1642" s="3"/>
      <c r="F1642" s="26"/>
    </row>
    <row r="1643" spans="1:6">
      <c r="A1643" s="4"/>
      <c r="B1643" s="410"/>
      <c r="C1643" s="2"/>
      <c r="D1643" s="3"/>
      <c r="E1643" s="3"/>
      <c r="F1643" s="26"/>
    </row>
    <row r="1644" spans="1:6">
      <c r="A1644" s="4"/>
      <c r="B1644" s="410"/>
      <c r="C1644" s="2"/>
      <c r="D1644" s="3"/>
      <c r="E1644" s="3"/>
      <c r="F1644" s="26"/>
    </row>
    <row r="1645" spans="1:6">
      <c r="A1645" s="4"/>
      <c r="B1645" s="410"/>
      <c r="C1645" s="2"/>
      <c r="D1645" s="3"/>
      <c r="E1645" s="3"/>
      <c r="F1645" s="26"/>
    </row>
    <row r="1646" spans="1:6">
      <c r="A1646" s="4"/>
      <c r="B1646" s="410"/>
      <c r="C1646" s="2"/>
      <c r="D1646" s="3"/>
      <c r="E1646" s="3"/>
      <c r="F1646" s="26"/>
    </row>
    <row r="1647" spans="1:6">
      <c r="A1647" s="4"/>
      <c r="B1647" s="410"/>
      <c r="C1647" s="2"/>
      <c r="D1647" s="3"/>
      <c r="E1647" s="3"/>
      <c r="F1647" s="26"/>
    </row>
    <row r="1648" spans="1:6">
      <c r="A1648" s="4"/>
      <c r="B1648" s="410"/>
      <c r="C1648" s="2"/>
      <c r="D1648" s="3"/>
      <c r="E1648" s="3"/>
      <c r="F1648" s="26"/>
    </row>
    <row r="1649" spans="1:6">
      <c r="A1649" s="4"/>
      <c r="B1649" s="410"/>
      <c r="C1649" s="2"/>
      <c r="D1649" s="3"/>
      <c r="E1649" s="3"/>
      <c r="F1649" s="26"/>
    </row>
    <row r="1650" spans="1:6">
      <c r="A1650" s="4"/>
      <c r="B1650" s="410"/>
      <c r="C1650" s="2"/>
      <c r="D1650" s="3"/>
      <c r="E1650" s="3"/>
      <c r="F1650" s="26"/>
    </row>
    <row r="1651" spans="1:6">
      <c r="A1651" s="4"/>
      <c r="B1651" s="410"/>
      <c r="C1651" s="2"/>
      <c r="D1651" s="3"/>
      <c r="E1651" s="3"/>
      <c r="F1651" s="26"/>
    </row>
    <row r="1652" spans="1:6">
      <c r="A1652" s="4"/>
      <c r="B1652" s="410"/>
      <c r="C1652" s="2"/>
      <c r="D1652" s="3"/>
      <c r="E1652" s="3"/>
      <c r="F1652" s="26"/>
    </row>
    <row r="1653" spans="1:6">
      <c r="A1653" s="4"/>
      <c r="B1653" s="410"/>
      <c r="C1653" s="2"/>
      <c r="D1653" s="3"/>
      <c r="E1653" s="3"/>
      <c r="F1653" s="26"/>
    </row>
    <row r="1654" spans="1:6">
      <c r="A1654" s="4"/>
      <c r="B1654" s="410"/>
      <c r="C1654" s="2"/>
      <c r="D1654" s="3"/>
      <c r="E1654" s="3"/>
      <c r="F1654" s="26"/>
    </row>
    <row r="1655" spans="1:6">
      <c r="A1655" s="4"/>
      <c r="B1655" s="410"/>
      <c r="C1655" s="2"/>
      <c r="D1655" s="3"/>
      <c r="E1655" s="3"/>
      <c r="F1655" s="26"/>
    </row>
    <row r="1656" spans="1:6">
      <c r="A1656" s="4"/>
      <c r="B1656" s="410"/>
      <c r="C1656" s="2"/>
      <c r="D1656" s="3"/>
      <c r="E1656" s="3"/>
      <c r="F1656" s="26"/>
    </row>
    <row r="1657" spans="1:6">
      <c r="A1657" s="4"/>
      <c r="B1657" s="410"/>
      <c r="C1657" s="2"/>
      <c r="D1657" s="3"/>
      <c r="E1657" s="3"/>
      <c r="F1657" s="26"/>
    </row>
    <row r="1658" spans="1:6">
      <c r="A1658" s="4"/>
      <c r="B1658" s="410"/>
      <c r="C1658" s="2"/>
      <c r="D1658" s="3"/>
      <c r="E1658" s="3"/>
      <c r="F1658" s="26"/>
    </row>
    <row r="1659" spans="1:6">
      <c r="A1659" s="4"/>
      <c r="B1659" s="410"/>
      <c r="C1659" s="2"/>
      <c r="D1659" s="3"/>
      <c r="E1659" s="3"/>
      <c r="F1659" s="26"/>
    </row>
    <row r="1660" spans="1:6">
      <c r="A1660" s="4"/>
      <c r="B1660" s="410"/>
      <c r="C1660" s="2"/>
      <c r="D1660" s="3"/>
      <c r="E1660" s="3"/>
      <c r="F1660" s="26"/>
    </row>
    <row r="1661" spans="1:6">
      <c r="A1661" s="4"/>
      <c r="B1661" s="410"/>
      <c r="C1661" s="2"/>
      <c r="D1661" s="3"/>
      <c r="E1661" s="3"/>
      <c r="F1661" s="26"/>
    </row>
    <row r="1662" spans="1:6">
      <c r="A1662" s="4"/>
      <c r="B1662" s="410"/>
      <c r="C1662" s="2"/>
      <c r="D1662" s="3"/>
      <c r="E1662" s="3"/>
      <c r="F1662" s="26"/>
    </row>
    <row r="1663" spans="1:6">
      <c r="A1663" s="4"/>
      <c r="B1663" s="410"/>
      <c r="C1663" s="2"/>
      <c r="D1663" s="3"/>
      <c r="E1663" s="3"/>
      <c r="F1663" s="26"/>
    </row>
    <row r="1664" spans="1:6">
      <c r="A1664" s="4"/>
      <c r="B1664" s="410"/>
      <c r="C1664" s="2"/>
      <c r="D1664" s="3"/>
      <c r="E1664" s="3"/>
      <c r="F1664" s="26"/>
    </row>
    <row r="1665" spans="1:6">
      <c r="A1665" s="4"/>
      <c r="B1665" s="410"/>
      <c r="C1665" s="2"/>
      <c r="D1665" s="3"/>
      <c r="E1665" s="3"/>
      <c r="F1665" s="26"/>
    </row>
    <row r="1666" spans="1:6">
      <c r="A1666" s="4"/>
      <c r="B1666" s="410"/>
      <c r="C1666" s="2"/>
      <c r="D1666" s="3"/>
      <c r="E1666" s="3"/>
      <c r="F1666" s="26"/>
    </row>
    <row r="1667" spans="1:6">
      <c r="A1667" s="4"/>
      <c r="B1667" s="410"/>
      <c r="C1667" s="2"/>
      <c r="D1667" s="3"/>
      <c r="E1667" s="3"/>
      <c r="F1667" s="26"/>
    </row>
    <row r="1668" spans="1:6">
      <c r="A1668" s="4"/>
      <c r="B1668" s="410"/>
      <c r="C1668" s="2"/>
      <c r="D1668" s="3"/>
      <c r="E1668" s="3"/>
      <c r="F1668" s="26"/>
    </row>
    <row r="1669" spans="1:6">
      <c r="A1669" s="4"/>
      <c r="B1669" s="410"/>
      <c r="C1669" s="2"/>
      <c r="D1669" s="3"/>
      <c r="E1669" s="3"/>
      <c r="F1669" s="26"/>
    </row>
    <row r="1670" spans="1:6">
      <c r="A1670" s="4"/>
      <c r="B1670" s="410"/>
      <c r="C1670" s="2"/>
      <c r="D1670" s="3"/>
      <c r="E1670" s="3"/>
      <c r="F1670" s="26"/>
    </row>
    <row r="1671" spans="1:6">
      <c r="A1671" s="4"/>
      <c r="B1671" s="410"/>
      <c r="C1671" s="2"/>
      <c r="D1671" s="3"/>
      <c r="E1671" s="3"/>
      <c r="F1671" s="26"/>
    </row>
    <row r="1672" spans="1:6">
      <c r="A1672" s="4"/>
      <c r="B1672" s="410"/>
      <c r="C1672" s="2"/>
      <c r="D1672" s="3"/>
      <c r="E1672" s="3"/>
      <c r="F1672" s="26"/>
    </row>
    <row r="1673" spans="1:6">
      <c r="A1673" s="4"/>
      <c r="B1673" s="410"/>
      <c r="C1673" s="2"/>
      <c r="D1673" s="3"/>
      <c r="E1673" s="3"/>
      <c r="F1673" s="26"/>
    </row>
    <row r="1674" spans="1:6">
      <c r="A1674" s="4"/>
      <c r="B1674" s="410"/>
      <c r="C1674" s="2"/>
      <c r="D1674" s="3"/>
      <c r="E1674" s="3"/>
      <c r="F1674" s="26"/>
    </row>
    <row r="1675" spans="1:6">
      <c r="A1675" s="4"/>
      <c r="B1675" s="410"/>
      <c r="C1675" s="2"/>
      <c r="D1675" s="3"/>
      <c r="E1675" s="3"/>
      <c r="F1675" s="26"/>
    </row>
    <row r="1676" spans="1:6">
      <c r="A1676" s="4"/>
      <c r="B1676" s="410"/>
      <c r="C1676" s="2"/>
      <c r="D1676" s="3"/>
      <c r="E1676" s="3"/>
      <c r="F1676" s="26"/>
    </row>
    <row r="1677" spans="1:6">
      <c r="A1677" s="4"/>
      <c r="B1677" s="410"/>
      <c r="C1677" s="2"/>
      <c r="D1677" s="3"/>
      <c r="E1677" s="3"/>
      <c r="F1677" s="26"/>
    </row>
    <row r="1678" spans="1:6">
      <c r="A1678" s="4"/>
      <c r="B1678" s="410"/>
      <c r="C1678" s="2"/>
      <c r="D1678" s="3"/>
      <c r="E1678" s="3"/>
      <c r="F1678" s="26"/>
    </row>
    <row r="1679" spans="1:6">
      <c r="A1679" s="4"/>
      <c r="B1679" s="410"/>
      <c r="C1679" s="2"/>
      <c r="D1679" s="3"/>
      <c r="E1679" s="3"/>
      <c r="F1679" s="26"/>
    </row>
    <row r="1680" spans="1:6">
      <c r="A1680" s="4"/>
      <c r="B1680" s="410"/>
      <c r="C1680" s="2"/>
      <c r="D1680" s="3"/>
      <c r="E1680" s="3"/>
      <c r="F1680" s="26"/>
    </row>
    <row r="1681" spans="1:6">
      <c r="A1681" s="4"/>
      <c r="B1681" s="410"/>
      <c r="C1681" s="2"/>
      <c r="D1681" s="3"/>
      <c r="E1681" s="3"/>
      <c r="F1681" s="26"/>
    </row>
    <row r="1682" spans="1:6">
      <c r="A1682" s="4"/>
      <c r="B1682" s="410"/>
      <c r="C1682" s="2"/>
      <c r="D1682" s="3"/>
      <c r="E1682" s="3"/>
      <c r="F1682" s="26"/>
    </row>
    <row r="1683" spans="1:6">
      <c r="A1683" s="4"/>
      <c r="B1683" s="410"/>
      <c r="C1683" s="2"/>
      <c r="D1683" s="3"/>
      <c r="E1683" s="3"/>
      <c r="F1683" s="26"/>
    </row>
    <row r="1684" spans="1:6">
      <c r="A1684" s="4"/>
      <c r="B1684" s="410"/>
      <c r="C1684" s="2"/>
      <c r="D1684" s="3"/>
      <c r="E1684" s="3"/>
      <c r="F1684" s="26"/>
    </row>
    <row r="1685" spans="1:6">
      <c r="A1685" s="4"/>
      <c r="B1685" s="410"/>
      <c r="C1685" s="2"/>
      <c r="D1685" s="3"/>
      <c r="E1685" s="3"/>
      <c r="F1685" s="26"/>
    </row>
    <row r="1686" spans="1:6">
      <c r="A1686" s="4"/>
      <c r="B1686" s="410"/>
      <c r="C1686" s="2"/>
      <c r="D1686" s="3"/>
      <c r="E1686" s="3"/>
      <c r="F1686" s="26"/>
    </row>
    <row r="1687" spans="1:6">
      <c r="A1687" s="4"/>
      <c r="B1687" s="410"/>
      <c r="C1687" s="2"/>
      <c r="D1687" s="3"/>
      <c r="E1687" s="3"/>
      <c r="F1687" s="26"/>
    </row>
    <row r="1688" spans="1:6">
      <c r="A1688" s="4"/>
      <c r="B1688" s="410"/>
      <c r="C1688" s="2"/>
      <c r="D1688" s="3"/>
      <c r="E1688" s="3"/>
      <c r="F1688" s="26"/>
    </row>
    <row r="1689" spans="1:6">
      <c r="A1689" s="4"/>
      <c r="B1689" s="410"/>
      <c r="C1689" s="2"/>
      <c r="D1689" s="3"/>
      <c r="E1689" s="3"/>
      <c r="F1689" s="26"/>
    </row>
    <row r="1690" spans="1:6">
      <c r="A1690" s="4"/>
      <c r="B1690" s="410"/>
      <c r="C1690" s="2"/>
      <c r="D1690" s="3"/>
      <c r="E1690" s="3"/>
      <c r="F1690" s="26"/>
    </row>
    <row r="1691" spans="1:6">
      <c r="A1691" s="4"/>
      <c r="B1691" s="410"/>
      <c r="C1691" s="2"/>
      <c r="D1691" s="3"/>
      <c r="E1691" s="3"/>
      <c r="F1691" s="26"/>
    </row>
    <row r="1692" spans="1:6">
      <c r="A1692" s="4"/>
      <c r="B1692" s="410"/>
      <c r="C1692" s="2"/>
      <c r="D1692" s="3"/>
      <c r="E1692" s="3"/>
      <c r="F1692" s="26"/>
    </row>
    <row r="1693" spans="1:6">
      <c r="A1693" s="4"/>
      <c r="B1693" s="410"/>
      <c r="C1693" s="2"/>
      <c r="D1693" s="3"/>
      <c r="E1693" s="3"/>
      <c r="F1693" s="26"/>
    </row>
    <row r="1694" spans="1:6">
      <c r="A1694" s="4"/>
      <c r="B1694" s="410"/>
      <c r="C1694" s="2"/>
      <c r="D1694" s="3"/>
      <c r="E1694" s="3"/>
      <c r="F1694" s="26"/>
    </row>
    <row r="1695" spans="1:6">
      <c r="A1695" s="4"/>
      <c r="B1695" s="410"/>
      <c r="C1695" s="2"/>
      <c r="D1695" s="3"/>
      <c r="E1695" s="3"/>
      <c r="F1695" s="26"/>
    </row>
    <row r="1696" spans="1:6">
      <c r="A1696" s="4"/>
      <c r="B1696" s="410"/>
      <c r="C1696" s="2"/>
      <c r="D1696" s="3"/>
      <c r="E1696" s="3"/>
      <c r="F1696" s="26"/>
    </row>
    <row r="1697" spans="1:6">
      <c r="A1697" s="4"/>
      <c r="B1697" s="410"/>
      <c r="C1697" s="2"/>
      <c r="D1697" s="3"/>
      <c r="E1697" s="3"/>
      <c r="F1697" s="26"/>
    </row>
    <row r="1698" spans="1:6">
      <c r="A1698" s="4"/>
      <c r="B1698" s="410"/>
      <c r="C1698" s="2"/>
      <c r="D1698" s="3"/>
      <c r="E1698" s="3"/>
      <c r="F1698" s="26"/>
    </row>
    <row r="1699" spans="1:6">
      <c r="A1699" s="4"/>
      <c r="B1699" s="410"/>
      <c r="C1699" s="2"/>
      <c r="D1699" s="3"/>
      <c r="E1699" s="3"/>
      <c r="F1699" s="26"/>
    </row>
    <row r="1700" spans="1:6">
      <c r="A1700" s="4"/>
      <c r="B1700" s="410"/>
      <c r="C1700" s="2"/>
      <c r="D1700" s="3"/>
      <c r="E1700" s="3"/>
      <c r="F1700" s="26"/>
    </row>
    <row r="1701" spans="1:6">
      <c r="A1701" s="4"/>
      <c r="B1701" s="410"/>
      <c r="C1701" s="2"/>
      <c r="D1701" s="3"/>
      <c r="E1701" s="3"/>
      <c r="F1701" s="26"/>
    </row>
    <row r="1702" spans="1:6">
      <c r="A1702" s="4"/>
      <c r="B1702" s="410"/>
      <c r="C1702" s="2"/>
      <c r="D1702" s="3"/>
      <c r="E1702" s="3"/>
      <c r="F1702" s="26"/>
    </row>
    <row r="1703" spans="1:6">
      <c r="A1703" s="4"/>
      <c r="B1703" s="410"/>
      <c r="C1703" s="2"/>
      <c r="D1703" s="3"/>
      <c r="E1703" s="3"/>
      <c r="F1703" s="26"/>
    </row>
    <row r="1704" spans="1:6">
      <c r="A1704" s="4"/>
      <c r="B1704" s="410"/>
      <c r="C1704" s="2"/>
      <c r="D1704" s="3"/>
      <c r="E1704" s="3"/>
      <c r="F1704" s="26"/>
    </row>
    <row r="1705" spans="1:6">
      <c r="A1705" s="4"/>
      <c r="B1705" s="410"/>
      <c r="C1705" s="2"/>
      <c r="D1705" s="3"/>
      <c r="E1705" s="3"/>
      <c r="F1705" s="26"/>
    </row>
    <row r="1706" spans="1:6">
      <c r="A1706" s="4"/>
      <c r="B1706" s="410"/>
      <c r="C1706" s="2"/>
      <c r="D1706" s="3"/>
      <c r="E1706" s="3"/>
      <c r="F1706" s="26"/>
    </row>
    <row r="1707" spans="1:6">
      <c r="A1707" s="4"/>
      <c r="B1707" s="410"/>
      <c r="C1707" s="2"/>
      <c r="D1707" s="3"/>
      <c r="E1707" s="3"/>
      <c r="F1707" s="26"/>
    </row>
    <row r="1708" spans="1:6">
      <c r="A1708" s="4"/>
      <c r="B1708" s="410"/>
      <c r="C1708" s="2"/>
      <c r="D1708" s="3"/>
      <c r="E1708" s="3"/>
      <c r="F1708" s="26"/>
    </row>
    <row r="1709" spans="1:6">
      <c r="A1709" s="4"/>
      <c r="B1709" s="410"/>
      <c r="C1709" s="2"/>
      <c r="D1709" s="3"/>
      <c r="E1709" s="3"/>
      <c r="F1709" s="26"/>
    </row>
    <row r="1710" spans="1:6">
      <c r="A1710" s="4"/>
      <c r="B1710" s="410"/>
      <c r="C1710" s="2"/>
      <c r="D1710" s="3"/>
      <c r="E1710" s="3"/>
      <c r="F1710" s="26"/>
    </row>
    <row r="1711" spans="1:6">
      <c r="A1711" s="4"/>
      <c r="B1711" s="410"/>
      <c r="C1711" s="2"/>
      <c r="D1711" s="3"/>
      <c r="E1711" s="3"/>
      <c r="F1711" s="26"/>
    </row>
    <row r="1712" spans="1:6">
      <c r="A1712" s="4"/>
      <c r="B1712" s="410"/>
      <c r="C1712" s="2"/>
      <c r="D1712" s="3"/>
      <c r="E1712" s="3"/>
      <c r="F1712" s="26"/>
    </row>
    <row r="1713" spans="1:6">
      <c r="A1713" s="4"/>
      <c r="B1713" s="410"/>
      <c r="C1713" s="2"/>
      <c r="D1713" s="3"/>
      <c r="E1713" s="3"/>
      <c r="F1713" s="26"/>
    </row>
    <row r="1714" spans="1:6">
      <c r="A1714" s="4"/>
      <c r="B1714" s="410"/>
      <c r="C1714" s="2"/>
      <c r="D1714" s="3"/>
      <c r="E1714" s="3"/>
      <c r="F1714" s="26"/>
    </row>
    <row r="1715" spans="1:6">
      <c r="A1715" s="4"/>
      <c r="B1715" s="410"/>
      <c r="C1715" s="2"/>
      <c r="D1715" s="3"/>
      <c r="E1715" s="3"/>
      <c r="F1715" s="26"/>
    </row>
    <row r="1716" spans="1:6">
      <c r="A1716" s="4"/>
      <c r="B1716" s="410"/>
      <c r="C1716" s="2"/>
      <c r="D1716" s="3"/>
      <c r="E1716" s="3"/>
      <c r="F1716" s="26"/>
    </row>
    <row r="1717" spans="1:6">
      <c r="A1717" s="4"/>
      <c r="B1717" s="410"/>
      <c r="C1717" s="2"/>
      <c r="D1717" s="3"/>
      <c r="E1717" s="3"/>
      <c r="F1717" s="26"/>
    </row>
    <row r="1718" spans="1:6">
      <c r="A1718" s="4"/>
      <c r="B1718" s="410"/>
      <c r="C1718" s="2"/>
      <c r="D1718" s="3"/>
      <c r="E1718" s="3"/>
      <c r="F1718" s="26"/>
    </row>
    <row r="1719" spans="1:6">
      <c r="A1719" s="4"/>
      <c r="B1719" s="410"/>
      <c r="C1719" s="2"/>
      <c r="D1719" s="3"/>
      <c r="E1719" s="3"/>
      <c r="F1719" s="26"/>
    </row>
    <row r="1720" spans="1:6">
      <c r="A1720" s="4"/>
      <c r="B1720" s="410"/>
      <c r="C1720" s="2"/>
      <c r="D1720" s="3"/>
      <c r="E1720" s="3"/>
      <c r="F1720" s="26"/>
    </row>
    <row r="1721" spans="1:6">
      <c r="A1721" s="4"/>
      <c r="B1721" s="410"/>
      <c r="C1721" s="2"/>
      <c r="D1721" s="3"/>
      <c r="E1721" s="3"/>
      <c r="F1721" s="26"/>
    </row>
    <row r="1722" spans="1:6">
      <c r="A1722" s="4"/>
      <c r="B1722" s="410"/>
      <c r="C1722" s="2"/>
      <c r="D1722" s="3"/>
      <c r="E1722" s="3"/>
      <c r="F1722" s="26"/>
    </row>
    <row r="1723" spans="1:6">
      <c r="A1723" s="4"/>
      <c r="B1723" s="410"/>
      <c r="C1723" s="2"/>
      <c r="D1723" s="3"/>
      <c r="E1723" s="3"/>
      <c r="F1723" s="26"/>
    </row>
    <row r="1724" spans="1:6">
      <c r="A1724" s="4"/>
      <c r="B1724" s="410"/>
      <c r="C1724" s="2"/>
      <c r="D1724" s="3"/>
      <c r="E1724" s="3"/>
      <c r="F1724" s="26"/>
    </row>
    <row r="1725" spans="1:6">
      <c r="A1725" s="4"/>
      <c r="B1725" s="410"/>
      <c r="C1725" s="2"/>
      <c r="D1725" s="3"/>
      <c r="E1725" s="3"/>
      <c r="F1725" s="26"/>
    </row>
    <row r="1726" spans="1:6">
      <c r="A1726" s="4"/>
      <c r="B1726" s="410"/>
      <c r="C1726" s="2"/>
      <c r="D1726" s="3"/>
      <c r="E1726" s="3"/>
      <c r="F1726" s="26"/>
    </row>
    <row r="1727" spans="1:6">
      <c r="A1727" s="4"/>
      <c r="B1727" s="410"/>
      <c r="C1727" s="2"/>
      <c r="D1727" s="3"/>
      <c r="E1727" s="3"/>
      <c r="F1727" s="26"/>
    </row>
    <row r="1728" spans="1:6">
      <c r="A1728" s="4"/>
      <c r="B1728" s="410"/>
      <c r="C1728" s="2"/>
      <c r="D1728" s="3"/>
      <c r="E1728" s="3"/>
      <c r="F1728" s="26"/>
    </row>
    <row r="1729" spans="1:6">
      <c r="A1729" s="4"/>
      <c r="B1729" s="410"/>
      <c r="C1729" s="2"/>
      <c r="D1729" s="3"/>
      <c r="E1729" s="3"/>
      <c r="F1729" s="26"/>
    </row>
    <row r="1730" spans="1:6">
      <c r="A1730" s="4"/>
      <c r="B1730" s="410"/>
      <c r="C1730" s="2"/>
      <c r="D1730" s="3"/>
      <c r="E1730" s="3"/>
      <c r="F1730" s="26"/>
    </row>
    <row r="1731" spans="1:6">
      <c r="A1731" s="4"/>
      <c r="B1731" s="410"/>
      <c r="C1731" s="2"/>
      <c r="D1731" s="3"/>
      <c r="E1731" s="3"/>
      <c r="F1731" s="26"/>
    </row>
    <row r="1732" spans="1:6">
      <c r="A1732" s="4"/>
      <c r="B1732" s="410"/>
      <c r="C1732" s="2"/>
      <c r="D1732" s="3"/>
      <c r="E1732" s="3"/>
      <c r="F1732" s="26"/>
    </row>
    <row r="1733" spans="1:6">
      <c r="A1733" s="4"/>
      <c r="B1733" s="410"/>
      <c r="C1733" s="2"/>
      <c r="D1733" s="3"/>
      <c r="E1733" s="3"/>
      <c r="F1733" s="26"/>
    </row>
    <row r="1734" spans="1:6">
      <c r="A1734" s="4"/>
      <c r="B1734" s="410"/>
      <c r="C1734" s="2"/>
      <c r="D1734" s="3"/>
      <c r="E1734" s="3"/>
      <c r="F1734" s="26"/>
    </row>
    <row r="1735" spans="1:6">
      <c r="A1735" s="4"/>
      <c r="B1735" s="410"/>
      <c r="C1735" s="2"/>
      <c r="D1735" s="3"/>
      <c r="E1735" s="3"/>
      <c r="F1735" s="26"/>
    </row>
    <row r="1736" spans="1:6">
      <c r="A1736" s="4"/>
      <c r="B1736" s="410"/>
      <c r="C1736" s="2"/>
      <c r="D1736" s="3"/>
      <c r="E1736" s="3"/>
      <c r="F1736" s="26"/>
    </row>
    <row r="1737" spans="1:6">
      <c r="A1737" s="4"/>
      <c r="B1737" s="410"/>
      <c r="C1737" s="2"/>
      <c r="D1737" s="3"/>
      <c r="E1737" s="3"/>
      <c r="F1737" s="26"/>
    </row>
    <row r="1738" spans="1:6">
      <c r="A1738" s="4"/>
      <c r="B1738" s="410"/>
      <c r="C1738" s="2"/>
      <c r="D1738" s="3"/>
      <c r="E1738" s="3"/>
      <c r="F1738" s="26"/>
    </row>
    <row r="1739" spans="1:6">
      <c r="A1739" s="4"/>
      <c r="B1739" s="410"/>
      <c r="C1739" s="2"/>
      <c r="D1739" s="3"/>
      <c r="E1739" s="3"/>
      <c r="F1739" s="26"/>
    </row>
    <row r="1740" spans="1:6">
      <c r="A1740" s="4"/>
      <c r="B1740" s="410"/>
      <c r="C1740" s="2"/>
      <c r="D1740" s="3"/>
      <c r="E1740" s="3"/>
      <c r="F1740" s="26"/>
    </row>
    <row r="1741" spans="1:6">
      <c r="A1741" s="4"/>
      <c r="B1741" s="410"/>
      <c r="C1741" s="2"/>
      <c r="D1741" s="3"/>
      <c r="E1741" s="3"/>
      <c r="F1741" s="26"/>
    </row>
    <row r="1742" spans="1:6">
      <c r="A1742" s="4"/>
      <c r="B1742" s="410"/>
      <c r="C1742" s="2"/>
      <c r="D1742" s="3"/>
      <c r="E1742" s="3"/>
      <c r="F1742" s="26"/>
    </row>
    <row r="1743" spans="1:6">
      <c r="A1743" s="4"/>
      <c r="B1743" s="410"/>
      <c r="C1743" s="2"/>
      <c r="D1743" s="3"/>
      <c r="E1743" s="3"/>
      <c r="F1743" s="26"/>
    </row>
    <row r="1744" spans="1:6">
      <c r="A1744" s="4"/>
      <c r="B1744" s="410"/>
      <c r="C1744" s="2"/>
      <c r="D1744" s="3"/>
      <c r="E1744" s="3"/>
      <c r="F1744" s="26"/>
    </row>
    <row r="1745" spans="1:6">
      <c r="A1745" s="4"/>
      <c r="B1745" s="410"/>
      <c r="C1745" s="2"/>
      <c r="D1745" s="3"/>
      <c r="E1745" s="3"/>
      <c r="F1745" s="26"/>
    </row>
    <row r="1746" spans="1:6">
      <c r="A1746" s="4"/>
      <c r="B1746" s="410"/>
      <c r="C1746" s="2"/>
      <c r="D1746" s="3"/>
      <c r="E1746" s="3"/>
      <c r="F1746" s="26"/>
    </row>
    <row r="1747" spans="1:6">
      <c r="A1747" s="4"/>
      <c r="B1747" s="410"/>
      <c r="C1747" s="2"/>
      <c r="D1747" s="3"/>
      <c r="E1747" s="3"/>
      <c r="F1747" s="26"/>
    </row>
    <row r="1748" spans="1:6">
      <c r="A1748" s="4"/>
      <c r="B1748" s="410"/>
      <c r="C1748" s="2"/>
      <c r="D1748" s="3"/>
      <c r="E1748" s="3"/>
      <c r="F1748" s="26"/>
    </row>
    <row r="1749" spans="1:6">
      <c r="A1749" s="4"/>
      <c r="B1749" s="410"/>
      <c r="C1749" s="2"/>
      <c r="D1749" s="3"/>
      <c r="E1749" s="3"/>
      <c r="F1749" s="26"/>
    </row>
    <row r="1750" spans="1:6">
      <c r="A1750" s="4"/>
      <c r="B1750" s="410"/>
      <c r="C1750" s="2"/>
      <c r="D1750" s="3"/>
      <c r="E1750" s="3"/>
      <c r="F1750" s="26"/>
    </row>
    <row r="1751" spans="1:6">
      <c r="A1751" s="4"/>
      <c r="B1751" s="410"/>
      <c r="C1751" s="2"/>
      <c r="D1751" s="3"/>
      <c r="E1751" s="3"/>
      <c r="F1751" s="26"/>
    </row>
    <row r="1752" spans="1:6">
      <c r="A1752" s="4"/>
      <c r="B1752" s="410"/>
      <c r="C1752" s="2"/>
      <c r="D1752" s="3"/>
      <c r="E1752" s="3"/>
      <c r="F1752" s="26"/>
    </row>
    <row r="1753" spans="1:6">
      <c r="A1753" s="4"/>
      <c r="B1753" s="410"/>
      <c r="C1753" s="2"/>
      <c r="D1753" s="3"/>
      <c r="E1753" s="3"/>
      <c r="F1753" s="26"/>
    </row>
    <row r="1754" spans="1:6">
      <c r="A1754" s="4"/>
      <c r="B1754" s="410"/>
      <c r="C1754" s="2"/>
      <c r="D1754" s="3"/>
      <c r="E1754" s="3"/>
      <c r="F1754" s="26"/>
    </row>
    <row r="1755" spans="1:6">
      <c r="A1755" s="4"/>
      <c r="B1755" s="410"/>
      <c r="C1755" s="2"/>
      <c r="D1755" s="3"/>
      <c r="E1755" s="3"/>
      <c r="F1755" s="26"/>
    </row>
    <row r="1756" spans="1:6">
      <c r="A1756" s="4"/>
      <c r="B1756" s="410"/>
      <c r="C1756" s="2"/>
      <c r="D1756" s="3"/>
      <c r="E1756" s="3"/>
      <c r="F1756" s="26"/>
    </row>
    <row r="1757" spans="1:6">
      <c r="A1757" s="4"/>
      <c r="B1757" s="410"/>
      <c r="C1757" s="2"/>
      <c r="D1757" s="3"/>
      <c r="E1757" s="3"/>
      <c r="F1757" s="26"/>
    </row>
    <row r="1758" spans="1:6">
      <c r="A1758" s="4"/>
      <c r="B1758" s="410"/>
      <c r="C1758" s="2"/>
      <c r="D1758" s="3"/>
      <c r="E1758" s="3"/>
      <c r="F1758" s="26"/>
    </row>
    <row r="1759" spans="1:6">
      <c r="A1759" s="4"/>
      <c r="B1759" s="410"/>
      <c r="C1759" s="2"/>
      <c r="D1759" s="3"/>
      <c r="E1759" s="3"/>
      <c r="F1759" s="26"/>
    </row>
    <row r="1760" spans="1:6">
      <c r="A1760" s="4"/>
      <c r="B1760" s="410"/>
      <c r="C1760" s="2"/>
      <c r="D1760" s="3"/>
      <c r="E1760" s="3"/>
      <c r="F1760" s="26"/>
    </row>
    <row r="1761" spans="1:6">
      <c r="A1761" s="4"/>
      <c r="B1761" s="410"/>
      <c r="C1761" s="2"/>
      <c r="D1761" s="3"/>
      <c r="E1761" s="3"/>
      <c r="F1761" s="26"/>
    </row>
    <row r="1762" spans="1:6">
      <c r="A1762" s="4"/>
      <c r="B1762" s="410"/>
      <c r="C1762" s="2"/>
      <c r="D1762" s="3"/>
      <c r="E1762" s="3"/>
      <c r="F1762" s="26"/>
    </row>
    <row r="1763" spans="1:6">
      <c r="A1763" s="4"/>
      <c r="B1763" s="410"/>
      <c r="C1763" s="2"/>
      <c r="D1763" s="3"/>
      <c r="E1763" s="3"/>
      <c r="F1763" s="26"/>
    </row>
    <row r="1764" spans="1:6">
      <c r="A1764" s="4"/>
      <c r="B1764" s="410"/>
      <c r="C1764" s="2"/>
      <c r="D1764" s="3"/>
      <c r="E1764" s="3"/>
      <c r="F1764" s="26"/>
    </row>
    <row r="1765" spans="1:6">
      <c r="A1765" s="4"/>
      <c r="B1765" s="410"/>
      <c r="C1765" s="2"/>
      <c r="D1765" s="3"/>
      <c r="E1765" s="3"/>
      <c r="F1765" s="26"/>
    </row>
    <row r="1766" spans="1:6">
      <c r="A1766" s="4"/>
      <c r="B1766" s="410"/>
      <c r="C1766" s="2"/>
      <c r="D1766" s="3"/>
      <c r="E1766" s="3"/>
      <c r="F1766" s="26"/>
    </row>
    <row r="1767" spans="1:6">
      <c r="A1767" s="4"/>
      <c r="B1767" s="410"/>
      <c r="C1767" s="2"/>
      <c r="D1767" s="3"/>
      <c r="E1767" s="3"/>
      <c r="F1767" s="26"/>
    </row>
    <row r="1768" spans="1:6">
      <c r="A1768" s="4"/>
      <c r="B1768" s="410"/>
      <c r="C1768" s="2"/>
      <c r="D1768" s="3"/>
      <c r="E1768" s="3"/>
      <c r="F1768" s="26"/>
    </row>
    <row r="1769" spans="1:6">
      <c r="A1769" s="4"/>
      <c r="B1769" s="410"/>
      <c r="C1769" s="2"/>
      <c r="D1769" s="3"/>
      <c r="E1769" s="3"/>
      <c r="F1769" s="26"/>
    </row>
    <row r="1770" spans="1:6">
      <c r="A1770" s="4"/>
      <c r="B1770" s="410"/>
      <c r="C1770" s="2"/>
      <c r="D1770" s="3"/>
      <c r="E1770" s="3"/>
      <c r="F1770" s="26"/>
    </row>
    <row r="1771" spans="1:6">
      <c r="A1771" s="4"/>
      <c r="B1771" s="410"/>
      <c r="C1771" s="2"/>
      <c r="D1771" s="3"/>
      <c r="E1771" s="3"/>
      <c r="F1771" s="26"/>
    </row>
    <row r="1772" spans="1:6">
      <c r="A1772" s="4"/>
      <c r="B1772" s="410"/>
      <c r="C1772" s="2"/>
      <c r="D1772" s="3"/>
      <c r="E1772" s="3"/>
      <c r="F1772" s="26"/>
    </row>
    <row r="1773" spans="1:6">
      <c r="A1773" s="4"/>
      <c r="B1773" s="410"/>
      <c r="C1773" s="2"/>
      <c r="D1773" s="3"/>
      <c r="E1773" s="3"/>
      <c r="F1773" s="26"/>
    </row>
    <row r="1774" spans="1:6">
      <c r="A1774" s="4"/>
      <c r="B1774" s="410"/>
      <c r="C1774" s="2"/>
      <c r="D1774" s="3"/>
      <c r="E1774" s="3"/>
      <c r="F1774" s="26"/>
    </row>
    <row r="1775" spans="1:6">
      <c r="A1775" s="4"/>
      <c r="B1775" s="410"/>
      <c r="C1775" s="2"/>
      <c r="D1775" s="3"/>
      <c r="E1775" s="3"/>
      <c r="F1775" s="26"/>
    </row>
    <row r="1776" spans="1:6">
      <c r="A1776" s="4"/>
      <c r="B1776" s="410"/>
      <c r="C1776" s="2"/>
      <c r="D1776" s="3"/>
      <c r="E1776" s="3"/>
      <c r="F1776" s="26"/>
    </row>
    <row r="1777" spans="1:6">
      <c r="A1777" s="4"/>
      <c r="B1777" s="410"/>
      <c r="C1777" s="2"/>
      <c r="D1777" s="3"/>
      <c r="E1777" s="3"/>
      <c r="F1777" s="26"/>
    </row>
    <row r="1778" spans="1:6">
      <c r="A1778" s="4"/>
      <c r="B1778" s="410"/>
      <c r="C1778" s="2"/>
      <c r="D1778" s="3"/>
      <c r="E1778" s="3"/>
      <c r="F1778" s="26"/>
    </row>
    <row r="1779" spans="1:6">
      <c r="A1779" s="4"/>
      <c r="B1779" s="410"/>
      <c r="C1779" s="2"/>
      <c r="D1779" s="3"/>
      <c r="E1779" s="3"/>
      <c r="F1779" s="26"/>
    </row>
    <row r="1780" spans="1:6">
      <c r="A1780" s="4"/>
      <c r="B1780" s="410"/>
      <c r="C1780" s="2"/>
      <c r="D1780" s="3"/>
      <c r="E1780" s="3"/>
      <c r="F1780" s="26"/>
    </row>
    <row r="1781" spans="1:6">
      <c r="A1781" s="4"/>
      <c r="B1781" s="410"/>
      <c r="C1781" s="2"/>
      <c r="D1781" s="3"/>
      <c r="E1781" s="3"/>
      <c r="F1781" s="26"/>
    </row>
    <row r="1782" spans="1:6">
      <c r="A1782" s="4"/>
      <c r="B1782" s="410"/>
      <c r="C1782" s="2"/>
      <c r="D1782" s="3"/>
      <c r="E1782" s="3"/>
      <c r="F1782" s="26"/>
    </row>
    <row r="1783" spans="1:6">
      <c r="A1783" s="4"/>
      <c r="B1783" s="410"/>
      <c r="C1783" s="2"/>
      <c r="D1783" s="3"/>
      <c r="E1783" s="3"/>
      <c r="F1783" s="26"/>
    </row>
    <row r="1784" spans="1:6">
      <c r="A1784" s="4"/>
      <c r="B1784" s="410"/>
      <c r="C1784" s="2"/>
      <c r="D1784" s="3"/>
      <c r="E1784" s="3"/>
      <c r="F1784" s="26"/>
    </row>
    <row r="1785" spans="1:6">
      <c r="A1785" s="4"/>
      <c r="B1785" s="410"/>
      <c r="C1785" s="2"/>
      <c r="D1785" s="3"/>
      <c r="E1785" s="3"/>
      <c r="F1785" s="26"/>
    </row>
    <row r="1786" spans="1:6">
      <c r="A1786" s="4"/>
      <c r="B1786" s="410"/>
      <c r="C1786" s="2"/>
      <c r="D1786" s="3"/>
      <c r="E1786" s="3"/>
      <c r="F1786" s="26"/>
    </row>
    <row r="1787" spans="1:6">
      <c r="A1787" s="4"/>
      <c r="B1787" s="410"/>
      <c r="C1787" s="2"/>
      <c r="D1787" s="3"/>
      <c r="E1787" s="3"/>
      <c r="F1787" s="26"/>
    </row>
    <row r="1788" spans="1:6">
      <c r="A1788" s="4"/>
      <c r="B1788" s="410"/>
      <c r="C1788" s="2"/>
      <c r="D1788" s="3"/>
      <c r="E1788" s="3"/>
      <c r="F1788" s="26"/>
    </row>
    <row r="1789" spans="1:6">
      <c r="A1789" s="4"/>
      <c r="B1789" s="410"/>
      <c r="C1789" s="2"/>
      <c r="D1789" s="3"/>
      <c r="E1789" s="3"/>
      <c r="F1789" s="26"/>
    </row>
    <row r="1790" spans="1:6">
      <c r="A1790" s="4"/>
      <c r="B1790" s="410"/>
      <c r="C1790" s="2"/>
      <c r="D1790" s="3"/>
      <c r="E1790" s="3"/>
      <c r="F1790" s="26"/>
    </row>
    <row r="1791" spans="1:6">
      <c r="A1791" s="4"/>
      <c r="B1791" s="410"/>
      <c r="C1791" s="2"/>
      <c r="D1791" s="3"/>
      <c r="E1791" s="3"/>
      <c r="F1791" s="26"/>
    </row>
    <row r="1792" spans="1:6">
      <c r="A1792" s="4"/>
      <c r="B1792" s="410"/>
      <c r="C1792" s="2"/>
      <c r="D1792" s="3"/>
      <c r="E1792" s="3"/>
      <c r="F1792" s="26"/>
    </row>
    <row r="1793" spans="1:6">
      <c r="A1793" s="4"/>
      <c r="B1793" s="410"/>
      <c r="C1793" s="2"/>
      <c r="D1793" s="3"/>
      <c r="E1793" s="3"/>
      <c r="F1793" s="26"/>
    </row>
    <row r="1794" spans="1:6">
      <c r="A1794" s="4"/>
      <c r="B1794" s="410"/>
      <c r="C1794" s="2"/>
      <c r="D1794" s="3"/>
      <c r="E1794" s="3"/>
      <c r="F1794" s="26"/>
    </row>
    <row r="1795" spans="1:6">
      <c r="A1795" s="4"/>
      <c r="B1795" s="410"/>
      <c r="C1795" s="2"/>
      <c r="D1795" s="3"/>
      <c r="E1795" s="3"/>
      <c r="F1795" s="26"/>
    </row>
    <row r="1796" spans="1:6">
      <c r="A1796" s="4"/>
      <c r="B1796" s="410"/>
      <c r="C1796" s="2"/>
      <c r="D1796" s="3"/>
      <c r="E1796" s="3"/>
      <c r="F1796" s="26"/>
    </row>
    <row r="1797" spans="1:6">
      <c r="A1797" s="4"/>
      <c r="B1797" s="410"/>
      <c r="C1797" s="2"/>
      <c r="D1797" s="3"/>
      <c r="E1797" s="3"/>
      <c r="F1797" s="26"/>
    </row>
    <row r="1798" spans="1:6">
      <c r="A1798" s="4"/>
      <c r="B1798" s="410"/>
      <c r="C1798" s="2"/>
      <c r="D1798" s="3"/>
      <c r="E1798" s="3"/>
      <c r="F1798" s="26"/>
    </row>
    <row r="1799" spans="1:6">
      <c r="A1799" s="4"/>
      <c r="B1799" s="410"/>
      <c r="C1799" s="2"/>
      <c r="D1799" s="3"/>
      <c r="E1799" s="3"/>
      <c r="F1799" s="26"/>
    </row>
    <row r="1800" spans="1:6">
      <c r="A1800" s="4"/>
      <c r="B1800" s="410"/>
      <c r="C1800" s="2"/>
      <c r="D1800" s="3"/>
      <c r="E1800" s="3"/>
      <c r="F1800" s="26"/>
    </row>
    <row r="1801" spans="1:6">
      <c r="A1801" s="4"/>
      <c r="B1801" s="410"/>
      <c r="C1801" s="2"/>
      <c r="D1801" s="3"/>
      <c r="E1801" s="3"/>
      <c r="F1801" s="26"/>
    </row>
    <row r="1802" spans="1:6">
      <c r="A1802" s="4"/>
      <c r="B1802" s="410"/>
      <c r="C1802" s="2"/>
      <c r="D1802" s="3"/>
      <c r="E1802" s="3"/>
      <c r="F1802" s="26"/>
    </row>
    <row r="1803" spans="1:6">
      <c r="A1803" s="4"/>
      <c r="B1803" s="410"/>
      <c r="C1803" s="2"/>
      <c r="D1803" s="3"/>
      <c r="E1803" s="3"/>
      <c r="F1803" s="26"/>
    </row>
    <row r="1804" spans="1:6">
      <c r="A1804" s="4"/>
      <c r="B1804" s="410"/>
      <c r="C1804" s="2"/>
      <c r="D1804" s="3"/>
      <c r="E1804" s="3"/>
      <c r="F1804" s="26"/>
    </row>
    <row r="1805" spans="1:6">
      <c r="A1805" s="4"/>
      <c r="B1805" s="410"/>
      <c r="C1805" s="2"/>
      <c r="D1805" s="3"/>
      <c r="E1805" s="3"/>
      <c r="F1805" s="26"/>
    </row>
    <row r="1806" spans="1:6">
      <c r="A1806" s="4"/>
      <c r="B1806" s="410"/>
      <c r="C1806" s="2"/>
      <c r="D1806" s="3"/>
      <c r="E1806" s="3"/>
      <c r="F1806" s="26"/>
    </row>
    <row r="1807" spans="1:6">
      <c r="A1807" s="4"/>
      <c r="B1807" s="410"/>
      <c r="C1807" s="2"/>
      <c r="D1807" s="3"/>
      <c r="E1807" s="3"/>
      <c r="F1807" s="26"/>
    </row>
    <row r="1808" spans="1:6">
      <c r="A1808" s="4"/>
      <c r="B1808" s="410"/>
      <c r="C1808" s="2"/>
      <c r="D1808" s="3"/>
      <c r="E1808" s="3"/>
      <c r="F1808" s="26"/>
    </row>
    <row r="1809" spans="1:6">
      <c r="A1809" s="4"/>
      <c r="B1809" s="410"/>
      <c r="C1809" s="2"/>
      <c r="D1809" s="3"/>
      <c r="E1809" s="3"/>
      <c r="F1809" s="26"/>
    </row>
    <row r="1810" spans="1:6">
      <c r="A1810" s="4"/>
      <c r="B1810" s="410"/>
      <c r="C1810" s="2"/>
      <c r="D1810" s="3"/>
      <c r="E1810" s="3"/>
      <c r="F1810" s="26"/>
    </row>
    <row r="1811" spans="1:6">
      <c r="A1811" s="4"/>
      <c r="B1811" s="410"/>
      <c r="C1811" s="2"/>
      <c r="D1811" s="3"/>
      <c r="E1811" s="3"/>
      <c r="F1811" s="26"/>
    </row>
    <row r="1812" spans="1:6">
      <c r="A1812" s="4"/>
      <c r="B1812" s="410"/>
      <c r="C1812" s="2"/>
      <c r="D1812" s="3"/>
      <c r="E1812" s="3"/>
      <c r="F1812" s="26"/>
    </row>
    <row r="1813" spans="1:6">
      <c r="A1813" s="4"/>
      <c r="B1813" s="410"/>
      <c r="C1813" s="2"/>
      <c r="D1813" s="3"/>
      <c r="E1813" s="3"/>
      <c r="F1813" s="26"/>
    </row>
    <row r="1814" spans="1:6">
      <c r="A1814" s="4"/>
      <c r="B1814" s="410"/>
      <c r="C1814" s="2"/>
      <c r="D1814" s="3"/>
      <c r="E1814" s="3"/>
      <c r="F1814" s="26"/>
    </row>
    <row r="1815" spans="1:6">
      <c r="A1815" s="4"/>
      <c r="B1815" s="410"/>
      <c r="C1815" s="2"/>
      <c r="D1815" s="3"/>
      <c r="E1815" s="3"/>
      <c r="F1815" s="26"/>
    </row>
    <row r="1816" spans="1:6">
      <c r="A1816" s="4"/>
      <c r="B1816" s="410"/>
      <c r="C1816" s="2"/>
      <c r="D1816" s="3"/>
      <c r="E1816" s="3"/>
      <c r="F1816" s="26"/>
    </row>
    <row r="1817" spans="1:6">
      <c r="A1817" s="4"/>
      <c r="B1817" s="410"/>
      <c r="C1817" s="2"/>
      <c r="D1817" s="3"/>
      <c r="E1817" s="3"/>
      <c r="F1817" s="26"/>
    </row>
    <row r="1818" spans="1:6">
      <c r="A1818" s="4"/>
      <c r="B1818" s="410"/>
      <c r="C1818" s="2"/>
      <c r="D1818" s="3"/>
      <c r="E1818" s="3"/>
      <c r="F1818" s="26"/>
    </row>
    <row r="1819" spans="1:6">
      <c r="A1819" s="4"/>
      <c r="B1819" s="410"/>
      <c r="C1819" s="2"/>
      <c r="D1819" s="3"/>
      <c r="E1819" s="3"/>
      <c r="F1819" s="26"/>
    </row>
    <row r="1820" spans="1:6">
      <c r="A1820" s="4"/>
      <c r="B1820" s="410"/>
      <c r="C1820" s="2"/>
      <c r="D1820" s="3"/>
      <c r="E1820" s="3"/>
      <c r="F1820" s="26"/>
    </row>
    <row r="1821" spans="1:6">
      <c r="A1821" s="4"/>
      <c r="B1821" s="410"/>
      <c r="C1821" s="2"/>
      <c r="D1821" s="3"/>
      <c r="E1821" s="3"/>
      <c r="F1821" s="26"/>
    </row>
    <row r="1822" spans="1:6">
      <c r="A1822" s="4"/>
      <c r="B1822" s="410"/>
      <c r="C1822" s="2"/>
      <c r="D1822" s="3"/>
      <c r="E1822" s="3"/>
      <c r="F1822" s="26"/>
    </row>
    <row r="1823" spans="1:6">
      <c r="A1823" s="4"/>
      <c r="B1823" s="410"/>
      <c r="C1823" s="2"/>
      <c r="D1823" s="3"/>
      <c r="E1823" s="3"/>
      <c r="F1823" s="26"/>
    </row>
    <row r="1824" spans="1:6">
      <c r="A1824" s="4"/>
      <c r="B1824" s="410"/>
      <c r="C1824" s="2"/>
      <c r="D1824" s="3"/>
      <c r="E1824" s="3"/>
      <c r="F1824" s="26"/>
    </row>
    <row r="1825" spans="1:6">
      <c r="A1825" s="4"/>
      <c r="B1825" s="410"/>
      <c r="C1825" s="2"/>
      <c r="D1825" s="3"/>
      <c r="E1825" s="3"/>
      <c r="F1825" s="26"/>
    </row>
    <row r="1826" spans="1:6">
      <c r="A1826" s="4"/>
      <c r="B1826" s="410"/>
      <c r="C1826" s="2"/>
      <c r="D1826" s="3"/>
      <c r="E1826" s="3"/>
      <c r="F1826" s="26"/>
    </row>
    <row r="1827" spans="1:6">
      <c r="A1827" s="4"/>
      <c r="B1827" s="410"/>
      <c r="C1827" s="2"/>
      <c r="D1827" s="3"/>
      <c r="E1827" s="3"/>
      <c r="F1827" s="26"/>
    </row>
    <row r="1828" spans="1:6">
      <c r="A1828" s="4"/>
      <c r="B1828" s="410"/>
      <c r="C1828" s="2"/>
      <c r="D1828" s="3"/>
      <c r="E1828" s="3"/>
      <c r="F1828" s="26"/>
    </row>
    <row r="1829" spans="1:6">
      <c r="A1829" s="4"/>
      <c r="B1829" s="410"/>
      <c r="C1829" s="2"/>
      <c r="D1829" s="3"/>
      <c r="E1829" s="3"/>
      <c r="F1829" s="26"/>
    </row>
    <row r="1830" spans="1:6">
      <c r="A1830" s="4"/>
      <c r="B1830" s="410"/>
      <c r="C1830" s="2"/>
      <c r="D1830" s="3"/>
      <c r="E1830" s="3"/>
      <c r="F1830" s="26"/>
    </row>
    <row r="1831" spans="1:6">
      <c r="A1831" s="4"/>
      <c r="B1831" s="410"/>
      <c r="C1831" s="2"/>
      <c r="D1831" s="3"/>
      <c r="E1831" s="3"/>
      <c r="F1831" s="26"/>
    </row>
    <row r="1832" spans="1:6">
      <c r="A1832" s="4"/>
      <c r="B1832" s="410"/>
      <c r="C1832" s="2"/>
      <c r="D1832" s="3"/>
      <c r="E1832" s="3"/>
      <c r="F1832" s="26"/>
    </row>
    <row r="1833" spans="1:6">
      <c r="A1833" s="4"/>
      <c r="B1833" s="410"/>
      <c r="C1833" s="2"/>
      <c r="D1833" s="3"/>
      <c r="E1833" s="3"/>
      <c r="F1833" s="26"/>
    </row>
    <row r="1834" spans="1:6">
      <c r="A1834" s="4"/>
      <c r="B1834" s="410"/>
      <c r="C1834" s="2"/>
      <c r="D1834" s="3"/>
      <c r="E1834" s="3"/>
      <c r="F1834" s="26"/>
    </row>
    <row r="1835" spans="1:6">
      <c r="A1835" s="4"/>
      <c r="B1835" s="410"/>
      <c r="C1835" s="2"/>
      <c r="D1835" s="3"/>
      <c r="E1835" s="3"/>
      <c r="F1835" s="26"/>
    </row>
    <row r="1836" spans="1:6">
      <c r="A1836" s="4"/>
      <c r="B1836" s="410"/>
      <c r="C1836" s="2"/>
      <c r="D1836" s="3"/>
      <c r="E1836" s="3"/>
      <c r="F1836" s="26"/>
    </row>
    <row r="1837" spans="1:6">
      <c r="A1837" s="4"/>
      <c r="B1837" s="410"/>
      <c r="C1837" s="2"/>
      <c r="D1837" s="3"/>
      <c r="E1837" s="3"/>
      <c r="F1837" s="26"/>
    </row>
    <row r="1838" spans="1:6">
      <c r="A1838" s="4"/>
      <c r="B1838" s="410"/>
      <c r="C1838" s="2"/>
      <c r="D1838" s="3"/>
      <c r="E1838" s="3"/>
      <c r="F1838" s="26"/>
    </row>
    <row r="1839" spans="1:6">
      <c r="A1839" s="4"/>
      <c r="B1839" s="410"/>
      <c r="C1839" s="2"/>
      <c r="D1839" s="3"/>
      <c r="E1839" s="3"/>
      <c r="F1839" s="26"/>
    </row>
    <row r="1840" spans="1:6">
      <c r="A1840" s="4"/>
      <c r="B1840" s="410"/>
      <c r="C1840" s="2"/>
      <c r="D1840" s="3"/>
      <c r="E1840" s="3"/>
      <c r="F1840" s="26"/>
    </row>
    <row r="1841" spans="1:6">
      <c r="A1841" s="4"/>
      <c r="B1841" s="410"/>
      <c r="C1841" s="2"/>
      <c r="D1841" s="3"/>
      <c r="E1841" s="3"/>
      <c r="F1841" s="26"/>
    </row>
    <row r="1842" spans="1:6">
      <c r="A1842" s="4"/>
      <c r="B1842" s="410"/>
      <c r="C1842" s="2"/>
      <c r="D1842" s="3"/>
      <c r="E1842" s="3"/>
      <c r="F1842" s="26"/>
    </row>
    <row r="1843" spans="1:6">
      <c r="A1843" s="4"/>
      <c r="B1843" s="410"/>
      <c r="C1843" s="2"/>
      <c r="D1843" s="3"/>
      <c r="E1843" s="3"/>
      <c r="F1843" s="26"/>
    </row>
    <row r="1844" spans="1:6">
      <c r="A1844" s="4"/>
      <c r="B1844" s="410"/>
      <c r="C1844" s="2"/>
      <c r="D1844" s="3"/>
      <c r="E1844" s="3"/>
      <c r="F1844" s="26"/>
    </row>
    <row r="1845" spans="1:6">
      <c r="A1845" s="4"/>
      <c r="B1845" s="410"/>
      <c r="C1845" s="2"/>
      <c r="D1845" s="3"/>
      <c r="E1845" s="3"/>
      <c r="F1845" s="26"/>
    </row>
    <row r="1846" spans="1:6">
      <c r="A1846" s="4"/>
      <c r="B1846" s="410"/>
      <c r="C1846" s="2"/>
      <c r="D1846" s="3"/>
      <c r="E1846" s="3"/>
      <c r="F1846" s="26"/>
    </row>
    <row r="1847" spans="1:6">
      <c r="A1847" s="4"/>
      <c r="B1847" s="410"/>
      <c r="C1847" s="2"/>
      <c r="D1847" s="3"/>
      <c r="E1847" s="3"/>
      <c r="F1847" s="26"/>
    </row>
    <row r="1848" spans="1:6">
      <c r="A1848" s="4"/>
      <c r="B1848" s="410"/>
      <c r="C1848" s="2"/>
      <c r="D1848" s="3"/>
      <c r="E1848" s="3"/>
      <c r="F1848" s="26"/>
    </row>
    <row r="1849" spans="1:6">
      <c r="A1849" s="4"/>
      <c r="B1849" s="410"/>
      <c r="C1849" s="2"/>
      <c r="D1849" s="3"/>
      <c r="E1849" s="3"/>
      <c r="F1849" s="26"/>
    </row>
    <row r="1850" spans="1:6">
      <c r="A1850" s="4"/>
      <c r="B1850" s="410"/>
      <c r="C1850" s="2"/>
      <c r="D1850" s="3"/>
      <c r="E1850" s="3"/>
      <c r="F1850" s="26"/>
    </row>
    <row r="1851" spans="1:6">
      <c r="A1851" s="4"/>
      <c r="B1851" s="410"/>
      <c r="C1851" s="2"/>
      <c r="D1851" s="3"/>
      <c r="E1851" s="3"/>
      <c r="F1851" s="26"/>
    </row>
    <row r="1852" spans="1:6">
      <c r="A1852" s="4"/>
      <c r="B1852" s="410"/>
      <c r="C1852" s="2"/>
      <c r="D1852" s="3"/>
      <c r="E1852" s="3"/>
      <c r="F1852" s="26"/>
    </row>
    <row r="1853" spans="1:6">
      <c r="A1853" s="4"/>
      <c r="B1853" s="410"/>
      <c r="C1853" s="2"/>
      <c r="D1853" s="3"/>
      <c r="E1853" s="3"/>
      <c r="F1853" s="26"/>
    </row>
    <row r="1854" spans="1:6">
      <c r="A1854" s="4"/>
      <c r="B1854" s="410"/>
      <c r="C1854" s="2"/>
      <c r="D1854" s="3"/>
      <c r="E1854" s="3"/>
      <c r="F1854" s="26"/>
    </row>
    <row r="1855" spans="1:6">
      <c r="A1855" s="4"/>
      <c r="B1855" s="410"/>
      <c r="C1855" s="2"/>
      <c r="D1855" s="3"/>
      <c r="E1855" s="3"/>
      <c r="F1855" s="26"/>
    </row>
    <row r="1856" spans="1:6">
      <c r="A1856" s="4"/>
      <c r="B1856" s="410"/>
      <c r="C1856" s="2"/>
      <c r="D1856" s="3"/>
      <c r="E1856" s="3"/>
      <c r="F1856" s="26"/>
    </row>
    <row r="1857" spans="1:6">
      <c r="A1857" s="4"/>
      <c r="B1857" s="410"/>
      <c r="C1857" s="2"/>
      <c r="D1857" s="3"/>
      <c r="E1857" s="3"/>
      <c r="F1857" s="26"/>
    </row>
    <row r="1858" spans="1:6">
      <c r="A1858" s="4"/>
      <c r="B1858" s="410"/>
      <c r="C1858" s="2"/>
      <c r="D1858" s="3"/>
      <c r="E1858" s="3"/>
      <c r="F1858" s="26"/>
    </row>
    <row r="1859" spans="1:6">
      <c r="A1859" s="4"/>
      <c r="B1859" s="410"/>
      <c r="C1859" s="2"/>
      <c r="D1859" s="3"/>
      <c r="E1859" s="3"/>
      <c r="F1859" s="26"/>
    </row>
    <row r="1860" spans="1:6">
      <c r="A1860" s="4"/>
      <c r="B1860" s="410"/>
      <c r="C1860" s="2"/>
      <c r="D1860" s="3"/>
      <c r="E1860" s="3"/>
      <c r="F1860" s="26"/>
    </row>
    <row r="1861" spans="1:6">
      <c r="A1861" s="4"/>
      <c r="B1861" s="410"/>
      <c r="C1861" s="2"/>
      <c r="D1861" s="3"/>
      <c r="E1861" s="3"/>
      <c r="F1861" s="26"/>
    </row>
    <row r="1862" spans="1:6">
      <c r="A1862" s="4"/>
      <c r="B1862" s="410"/>
      <c r="C1862" s="2"/>
      <c r="D1862" s="3"/>
      <c r="E1862" s="3"/>
      <c r="F1862" s="26"/>
    </row>
    <row r="1863" spans="1:6">
      <c r="A1863" s="4"/>
      <c r="B1863" s="410"/>
      <c r="C1863" s="2"/>
      <c r="D1863" s="3"/>
      <c r="E1863" s="3"/>
      <c r="F1863" s="26"/>
    </row>
    <row r="1864" spans="1:6">
      <c r="A1864" s="4"/>
      <c r="B1864" s="410"/>
      <c r="C1864" s="2"/>
      <c r="D1864" s="3"/>
      <c r="E1864" s="3"/>
      <c r="F1864" s="26"/>
    </row>
    <row r="1865" spans="1:6">
      <c r="A1865" s="4"/>
      <c r="B1865" s="410"/>
      <c r="C1865" s="2"/>
      <c r="D1865" s="3"/>
      <c r="E1865" s="3"/>
      <c r="F1865" s="26"/>
    </row>
    <row r="1866" spans="1:6">
      <c r="A1866" s="4"/>
      <c r="B1866" s="410"/>
      <c r="C1866" s="2"/>
      <c r="D1866" s="3"/>
      <c r="E1866" s="3"/>
      <c r="F1866" s="26"/>
    </row>
    <row r="1867" spans="1:6">
      <c r="A1867" s="4"/>
      <c r="B1867" s="410"/>
      <c r="C1867" s="2"/>
      <c r="D1867" s="3"/>
      <c r="E1867" s="3"/>
      <c r="F1867" s="26"/>
    </row>
    <row r="1868" spans="1:6">
      <c r="A1868" s="4"/>
      <c r="B1868" s="410"/>
      <c r="C1868" s="2"/>
      <c r="D1868" s="3"/>
      <c r="E1868" s="3"/>
      <c r="F1868" s="26"/>
    </row>
    <row r="1869" spans="1:6">
      <c r="A1869" s="4"/>
      <c r="B1869" s="410"/>
      <c r="C1869" s="2"/>
      <c r="D1869" s="3"/>
      <c r="E1869" s="3"/>
      <c r="F1869" s="26"/>
    </row>
    <row r="1870" spans="1:6">
      <c r="A1870" s="4"/>
      <c r="B1870" s="410"/>
      <c r="C1870" s="2"/>
      <c r="D1870" s="3"/>
      <c r="E1870" s="3"/>
      <c r="F1870" s="26"/>
    </row>
    <row r="1871" spans="1:6">
      <c r="A1871" s="4"/>
      <c r="B1871" s="410"/>
      <c r="C1871" s="2"/>
      <c r="D1871" s="3"/>
      <c r="E1871" s="3"/>
      <c r="F1871" s="26"/>
    </row>
    <row r="1872" spans="1:6">
      <c r="A1872" s="4"/>
      <c r="B1872" s="410"/>
      <c r="C1872" s="2"/>
      <c r="D1872" s="3"/>
      <c r="E1872" s="3"/>
      <c r="F1872" s="26"/>
    </row>
    <row r="1873" spans="1:6">
      <c r="A1873" s="4"/>
      <c r="B1873" s="410"/>
      <c r="C1873" s="2"/>
      <c r="D1873" s="3"/>
      <c r="E1873" s="3"/>
      <c r="F1873" s="26"/>
    </row>
    <row r="1874" spans="1:6">
      <c r="A1874" s="4"/>
      <c r="B1874" s="410"/>
      <c r="C1874" s="2"/>
      <c r="D1874" s="3"/>
      <c r="E1874" s="3"/>
      <c r="F1874" s="26"/>
    </row>
    <row r="1875" spans="1:6">
      <c r="A1875" s="4"/>
      <c r="B1875" s="410"/>
      <c r="C1875" s="2"/>
      <c r="D1875" s="3"/>
      <c r="E1875" s="3"/>
      <c r="F1875" s="26"/>
    </row>
    <row r="1876" spans="1:6">
      <c r="A1876" s="4"/>
      <c r="B1876" s="410"/>
      <c r="C1876" s="2"/>
      <c r="D1876" s="3"/>
      <c r="E1876" s="3"/>
      <c r="F1876" s="26"/>
    </row>
    <row r="1877" spans="1:6">
      <c r="A1877" s="4"/>
      <c r="B1877" s="410"/>
      <c r="C1877" s="2"/>
      <c r="D1877" s="3"/>
      <c r="E1877" s="3"/>
      <c r="F1877" s="26"/>
    </row>
    <row r="1878" spans="1:6">
      <c r="A1878" s="4"/>
      <c r="B1878" s="410"/>
      <c r="C1878" s="2"/>
      <c r="D1878" s="3"/>
      <c r="E1878" s="3"/>
      <c r="F1878" s="26"/>
    </row>
    <row r="1879" spans="1:6">
      <c r="A1879" s="4"/>
      <c r="B1879" s="410"/>
      <c r="C1879" s="2"/>
      <c r="D1879" s="3"/>
      <c r="E1879" s="3"/>
      <c r="F1879" s="26"/>
    </row>
    <row r="1880" spans="1:6">
      <c r="A1880" s="4"/>
      <c r="B1880" s="410"/>
      <c r="C1880" s="2"/>
      <c r="D1880" s="3"/>
      <c r="E1880" s="3"/>
      <c r="F1880" s="26"/>
    </row>
    <row r="1881" spans="1:6">
      <c r="A1881" s="4"/>
      <c r="B1881" s="410"/>
      <c r="C1881" s="2"/>
      <c r="D1881" s="3"/>
      <c r="E1881" s="3"/>
      <c r="F1881" s="26"/>
    </row>
    <row r="1882" spans="1:6">
      <c r="A1882" s="4"/>
      <c r="B1882" s="410"/>
      <c r="C1882" s="2"/>
      <c r="D1882" s="3"/>
      <c r="E1882" s="3"/>
      <c r="F1882" s="26"/>
    </row>
    <row r="1883" spans="1:6">
      <c r="A1883" s="4"/>
      <c r="B1883" s="410"/>
      <c r="C1883" s="2"/>
      <c r="D1883" s="3"/>
      <c r="E1883" s="3"/>
      <c r="F1883" s="26"/>
    </row>
    <row r="1884" spans="1:6">
      <c r="A1884" s="4"/>
      <c r="B1884" s="410"/>
      <c r="C1884" s="2"/>
      <c r="D1884" s="3"/>
      <c r="E1884" s="3"/>
      <c r="F1884" s="26"/>
    </row>
    <row r="1885" spans="1:6">
      <c r="A1885" s="4"/>
      <c r="B1885" s="410"/>
      <c r="C1885" s="2"/>
      <c r="D1885" s="3"/>
      <c r="E1885" s="3"/>
      <c r="F1885" s="26"/>
    </row>
    <row r="1886" spans="1:6">
      <c r="A1886" s="4"/>
      <c r="B1886" s="410"/>
      <c r="C1886" s="2"/>
      <c r="D1886" s="3"/>
      <c r="E1886" s="3"/>
      <c r="F1886" s="26"/>
    </row>
    <row r="1887" spans="1:6">
      <c r="A1887" s="4"/>
      <c r="B1887" s="410"/>
      <c r="C1887" s="2"/>
      <c r="D1887" s="3"/>
      <c r="E1887" s="3"/>
      <c r="F1887" s="26"/>
    </row>
    <row r="1888" spans="1:6">
      <c r="A1888" s="4"/>
      <c r="B1888" s="410"/>
      <c r="C1888" s="2"/>
      <c r="D1888" s="3"/>
      <c r="E1888" s="3"/>
      <c r="F1888" s="26"/>
    </row>
    <row r="1889" spans="1:6">
      <c r="A1889" s="4"/>
      <c r="B1889" s="410"/>
      <c r="C1889" s="2"/>
      <c r="D1889" s="3"/>
      <c r="E1889" s="3"/>
      <c r="F1889" s="26"/>
    </row>
    <row r="1890" spans="1:6">
      <c r="A1890" s="4"/>
      <c r="B1890" s="410"/>
      <c r="C1890" s="2"/>
      <c r="D1890" s="3"/>
      <c r="E1890" s="3"/>
      <c r="F1890" s="26"/>
    </row>
    <row r="1891" spans="1:6">
      <c r="A1891" s="4"/>
      <c r="B1891" s="410"/>
      <c r="C1891" s="2"/>
      <c r="D1891" s="3"/>
      <c r="E1891" s="3"/>
      <c r="F1891" s="26"/>
    </row>
    <row r="1892" spans="1:6">
      <c r="A1892" s="4"/>
      <c r="B1892" s="410"/>
      <c r="C1892" s="2"/>
      <c r="D1892" s="3"/>
      <c r="E1892" s="3"/>
      <c r="F1892" s="26"/>
    </row>
    <row r="1893" spans="1:6">
      <c r="A1893" s="4"/>
      <c r="B1893" s="410"/>
      <c r="C1893" s="2"/>
      <c r="D1893" s="3"/>
      <c r="E1893" s="3"/>
      <c r="F1893" s="26"/>
    </row>
    <row r="1894" spans="1:6">
      <c r="A1894" s="4"/>
      <c r="B1894" s="410"/>
      <c r="C1894" s="2"/>
      <c r="D1894" s="3"/>
      <c r="E1894" s="3"/>
      <c r="F1894" s="26"/>
    </row>
    <row r="1895" spans="1:6">
      <c r="A1895" s="4"/>
      <c r="B1895" s="410"/>
      <c r="C1895" s="2"/>
      <c r="D1895" s="3"/>
      <c r="E1895" s="3"/>
      <c r="F1895" s="26"/>
    </row>
    <row r="1896" spans="1:6">
      <c r="A1896" s="4"/>
      <c r="B1896" s="410"/>
      <c r="C1896" s="2"/>
      <c r="D1896" s="3"/>
      <c r="E1896" s="3"/>
      <c r="F1896" s="26"/>
    </row>
    <row r="1897" spans="1:6">
      <c r="A1897" s="4"/>
      <c r="B1897" s="410"/>
      <c r="C1897" s="2"/>
      <c r="D1897" s="3"/>
      <c r="E1897" s="3"/>
      <c r="F1897" s="26"/>
    </row>
    <row r="1898" spans="1:6">
      <c r="A1898" s="4"/>
      <c r="B1898" s="410"/>
      <c r="C1898" s="2"/>
      <c r="D1898" s="3"/>
      <c r="E1898" s="3"/>
      <c r="F1898" s="26"/>
    </row>
    <row r="1899" spans="1:6">
      <c r="A1899" s="4"/>
      <c r="B1899" s="410"/>
      <c r="C1899" s="2"/>
      <c r="D1899" s="3"/>
      <c r="E1899" s="3"/>
      <c r="F1899" s="26"/>
    </row>
    <row r="1900" spans="1:6">
      <c r="A1900" s="4"/>
      <c r="B1900" s="410"/>
      <c r="C1900" s="2"/>
      <c r="D1900" s="3"/>
      <c r="E1900" s="3"/>
      <c r="F1900" s="26"/>
    </row>
    <row r="1901" spans="1:6">
      <c r="A1901" s="4"/>
      <c r="B1901" s="410"/>
      <c r="C1901" s="2"/>
      <c r="D1901" s="3"/>
      <c r="E1901" s="3"/>
      <c r="F1901" s="26"/>
    </row>
    <row r="1902" spans="1:6">
      <c r="A1902" s="4"/>
      <c r="B1902" s="410"/>
      <c r="C1902" s="2"/>
      <c r="D1902" s="3"/>
      <c r="E1902" s="3"/>
      <c r="F1902" s="26"/>
    </row>
    <row r="1903" spans="1:6">
      <c r="A1903" s="4"/>
      <c r="B1903" s="410"/>
      <c r="C1903" s="2"/>
      <c r="D1903" s="3"/>
      <c r="E1903" s="3"/>
      <c r="F1903" s="26"/>
    </row>
    <row r="1904" spans="1:6">
      <c r="A1904" s="4"/>
      <c r="B1904" s="410"/>
      <c r="C1904" s="2"/>
      <c r="D1904" s="3"/>
      <c r="E1904" s="3"/>
      <c r="F1904" s="26"/>
    </row>
    <row r="1905" spans="1:6">
      <c r="A1905" s="4"/>
      <c r="B1905" s="410"/>
      <c r="C1905" s="2"/>
      <c r="D1905" s="3"/>
      <c r="E1905" s="3"/>
      <c r="F1905" s="26"/>
    </row>
    <row r="1906" spans="1:6">
      <c r="A1906" s="4"/>
      <c r="B1906" s="410"/>
      <c r="C1906" s="2"/>
      <c r="D1906" s="3"/>
      <c r="E1906" s="3"/>
      <c r="F1906" s="26"/>
    </row>
    <row r="1907" spans="1:6">
      <c r="A1907" s="4"/>
      <c r="B1907" s="410"/>
      <c r="C1907" s="2"/>
      <c r="D1907" s="3"/>
      <c r="E1907" s="3"/>
      <c r="F1907" s="26"/>
    </row>
    <row r="1908" spans="1:6">
      <c r="A1908" s="4"/>
      <c r="B1908" s="410"/>
      <c r="C1908" s="2"/>
      <c r="D1908" s="3"/>
      <c r="E1908" s="3"/>
      <c r="F1908" s="26"/>
    </row>
    <row r="1909" spans="1:6">
      <c r="A1909" s="4"/>
      <c r="B1909" s="410"/>
      <c r="C1909" s="2"/>
      <c r="D1909" s="3"/>
      <c r="E1909" s="3"/>
      <c r="F1909" s="26"/>
    </row>
    <row r="1910" spans="1:6">
      <c r="A1910" s="4"/>
      <c r="B1910" s="410"/>
      <c r="C1910" s="2"/>
      <c r="D1910" s="3"/>
      <c r="E1910" s="3"/>
      <c r="F1910" s="26"/>
    </row>
    <row r="1911" spans="1:6">
      <c r="A1911" s="4"/>
      <c r="B1911" s="410"/>
      <c r="C1911" s="2"/>
      <c r="D1911" s="3"/>
      <c r="E1911" s="3"/>
      <c r="F1911" s="26"/>
    </row>
    <row r="1912" spans="1:6">
      <c r="A1912" s="4"/>
      <c r="B1912" s="410"/>
      <c r="C1912" s="2"/>
      <c r="D1912" s="3"/>
      <c r="E1912" s="3"/>
      <c r="F1912" s="26"/>
    </row>
    <row r="1913" spans="1:6">
      <c r="A1913" s="4"/>
      <c r="B1913" s="410"/>
      <c r="C1913" s="2"/>
      <c r="D1913" s="3"/>
      <c r="E1913" s="3"/>
      <c r="F1913" s="26"/>
    </row>
    <row r="1914" spans="1:6">
      <c r="A1914" s="4"/>
      <c r="B1914" s="410"/>
      <c r="C1914" s="2"/>
      <c r="D1914" s="3"/>
      <c r="E1914" s="3"/>
      <c r="F1914" s="26"/>
    </row>
    <row r="1915" spans="1:6">
      <c r="A1915" s="4"/>
      <c r="B1915" s="410"/>
      <c r="C1915" s="2"/>
      <c r="D1915" s="3"/>
      <c r="E1915" s="3"/>
      <c r="F1915" s="26"/>
    </row>
    <row r="1916" spans="1:6">
      <c r="A1916" s="4"/>
      <c r="B1916" s="410"/>
      <c r="C1916" s="2"/>
      <c r="D1916" s="3"/>
      <c r="E1916" s="3"/>
      <c r="F1916" s="26"/>
    </row>
    <row r="1917" spans="1:6">
      <c r="A1917" s="4"/>
      <c r="B1917" s="410"/>
      <c r="C1917" s="2"/>
      <c r="D1917" s="3"/>
      <c r="E1917" s="3"/>
      <c r="F1917" s="26"/>
    </row>
    <row r="1918" spans="1:6">
      <c r="A1918" s="4"/>
      <c r="B1918" s="410"/>
      <c r="C1918" s="2"/>
      <c r="D1918" s="3"/>
      <c r="E1918" s="3"/>
      <c r="F1918" s="26"/>
    </row>
    <row r="1919" spans="1:6">
      <c r="A1919" s="4"/>
      <c r="B1919" s="410"/>
      <c r="C1919" s="2"/>
      <c r="D1919" s="3"/>
      <c r="E1919" s="3"/>
      <c r="F1919" s="26"/>
    </row>
    <row r="1920" spans="1:6">
      <c r="A1920" s="4"/>
      <c r="B1920" s="410"/>
      <c r="C1920" s="2"/>
      <c r="D1920" s="3"/>
      <c r="E1920" s="3"/>
      <c r="F1920" s="26"/>
    </row>
    <row r="1921" spans="1:6">
      <c r="A1921" s="4"/>
      <c r="B1921" s="410"/>
      <c r="C1921" s="2"/>
      <c r="D1921" s="3"/>
      <c r="E1921" s="3"/>
      <c r="F1921" s="26"/>
    </row>
    <row r="1922" spans="1:6">
      <c r="A1922" s="4"/>
      <c r="B1922" s="410"/>
      <c r="C1922" s="2"/>
      <c r="D1922" s="3"/>
      <c r="E1922" s="3"/>
      <c r="F1922" s="26"/>
    </row>
    <row r="1923" spans="1:6">
      <c r="A1923" s="4"/>
      <c r="B1923" s="410"/>
      <c r="C1923" s="2"/>
      <c r="D1923" s="3"/>
      <c r="E1923" s="3"/>
      <c r="F1923" s="26"/>
    </row>
    <row r="1924" spans="1:6">
      <c r="A1924" s="4"/>
      <c r="B1924" s="410"/>
      <c r="C1924" s="2"/>
      <c r="D1924" s="3"/>
      <c r="E1924" s="3"/>
      <c r="F1924" s="26"/>
    </row>
    <row r="1925" spans="1:6">
      <c r="A1925" s="4"/>
      <c r="B1925" s="410"/>
      <c r="C1925" s="2"/>
      <c r="D1925" s="3"/>
      <c r="E1925" s="3"/>
      <c r="F1925" s="26"/>
    </row>
    <row r="1926" spans="1:6">
      <c r="A1926" s="4"/>
      <c r="B1926" s="410"/>
      <c r="C1926" s="2"/>
      <c r="D1926" s="3"/>
      <c r="E1926" s="3"/>
      <c r="F1926" s="26"/>
    </row>
    <row r="1927" spans="1:6">
      <c r="A1927" s="4"/>
      <c r="B1927" s="410"/>
      <c r="C1927" s="2"/>
      <c r="D1927" s="3"/>
      <c r="E1927" s="3"/>
      <c r="F1927" s="26"/>
    </row>
    <row r="1928" spans="1:6">
      <c r="A1928" s="4"/>
      <c r="B1928" s="410"/>
      <c r="C1928" s="2"/>
      <c r="D1928" s="3"/>
      <c r="E1928" s="3"/>
      <c r="F1928" s="26"/>
    </row>
    <row r="1929" spans="1:6">
      <c r="A1929" s="4"/>
      <c r="B1929" s="410"/>
      <c r="C1929" s="2"/>
      <c r="D1929" s="3"/>
      <c r="E1929" s="3"/>
      <c r="F1929" s="26"/>
    </row>
    <row r="1930" spans="1:6">
      <c r="A1930" s="4"/>
      <c r="B1930" s="410"/>
      <c r="C1930" s="2"/>
      <c r="D1930" s="3"/>
      <c r="E1930" s="3"/>
      <c r="F1930" s="26"/>
    </row>
    <row r="1931" spans="1:6">
      <c r="A1931" s="4"/>
      <c r="B1931" s="410"/>
      <c r="C1931" s="2"/>
      <c r="D1931" s="3"/>
      <c r="E1931" s="3"/>
      <c r="F1931" s="26"/>
    </row>
    <row r="1932" spans="1:6">
      <c r="A1932" s="4"/>
      <c r="B1932" s="410"/>
      <c r="C1932" s="2"/>
      <c r="D1932" s="3"/>
      <c r="E1932" s="3"/>
      <c r="F1932" s="26"/>
    </row>
    <row r="1933" spans="1:6">
      <c r="A1933" s="4"/>
      <c r="B1933" s="410"/>
      <c r="C1933" s="2"/>
      <c r="D1933" s="3"/>
      <c r="E1933" s="3"/>
      <c r="F1933" s="26"/>
    </row>
    <row r="1934" spans="1:6">
      <c r="A1934" s="4"/>
      <c r="B1934" s="410"/>
      <c r="C1934" s="2"/>
      <c r="D1934" s="3"/>
      <c r="E1934" s="3"/>
      <c r="F1934" s="26"/>
    </row>
    <row r="1935" spans="1:6">
      <c r="A1935" s="4"/>
      <c r="B1935" s="410"/>
      <c r="C1935" s="2"/>
      <c r="D1935" s="3"/>
      <c r="E1935" s="3"/>
      <c r="F1935" s="26"/>
    </row>
    <row r="1936" spans="1:6">
      <c r="A1936" s="4"/>
      <c r="B1936" s="410"/>
      <c r="C1936" s="2"/>
      <c r="D1936" s="3"/>
      <c r="E1936" s="3"/>
      <c r="F1936" s="26"/>
    </row>
    <row r="1937" spans="1:6">
      <c r="A1937" s="4"/>
      <c r="B1937" s="410"/>
      <c r="C1937" s="2"/>
      <c r="D1937" s="3"/>
      <c r="E1937" s="3"/>
      <c r="F1937" s="26"/>
    </row>
    <row r="1938" spans="1:6">
      <c r="A1938" s="4"/>
      <c r="B1938" s="410"/>
      <c r="C1938" s="2"/>
      <c r="D1938" s="3"/>
      <c r="E1938" s="3"/>
      <c r="F1938" s="26"/>
    </row>
    <row r="1939" spans="1:6">
      <c r="A1939" s="4"/>
      <c r="B1939" s="410"/>
      <c r="C1939" s="2"/>
      <c r="D1939" s="3"/>
      <c r="E1939" s="3"/>
      <c r="F1939" s="26"/>
    </row>
    <row r="1940" spans="1:6">
      <c r="A1940" s="4"/>
      <c r="B1940" s="410"/>
      <c r="C1940" s="2"/>
      <c r="D1940" s="3"/>
      <c r="E1940" s="3"/>
      <c r="F1940" s="26"/>
    </row>
    <row r="1941" spans="1:6">
      <c r="A1941" s="4"/>
      <c r="B1941" s="410"/>
      <c r="C1941" s="2"/>
      <c r="D1941" s="3"/>
      <c r="E1941" s="3"/>
      <c r="F1941" s="26"/>
    </row>
    <row r="1942" spans="1:6">
      <c r="A1942" s="4"/>
      <c r="B1942" s="410"/>
      <c r="C1942" s="2"/>
      <c r="D1942" s="3"/>
      <c r="E1942" s="3"/>
      <c r="F1942" s="26"/>
    </row>
    <row r="1943" spans="1:6">
      <c r="A1943" s="4"/>
      <c r="B1943" s="410"/>
      <c r="C1943" s="2"/>
      <c r="D1943" s="3"/>
      <c r="E1943" s="3"/>
      <c r="F1943" s="26"/>
    </row>
    <row r="1944" spans="1:6">
      <c r="A1944" s="4"/>
      <c r="B1944" s="410"/>
      <c r="C1944" s="2"/>
      <c r="D1944" s="3"/>
      <c r="E1944" s="3"/>
      <c r="F1944" s="26"/>
    </row>
    <row r="1945" spans="1:6">
      <c r="A1945" s="4"/>
      <c r="B1945" s="410"/>
      <c r="C1945" s="2"/>
      <c r="D1945" s="3"/>
      <c r="E1945" s="3"/>
      <c r="F1945" s="26"/>
    </row>
    <row r="1946" spans="1:6">
      <c r="A1946" s="4"/>
      <c r="B1946" s="410"/>
      <c r="C1946" s="2"/>
      <c r="D1946" s="3"/>
      <c r="E1946" s="3"/>
      <c r="F1946" s="26"/>
    </row>
    <row r="1947" spans="1:6">
      <c r="A1947" s="4"/>
      <c r="B1947" s="410"/>
      <c r="C1947" s="2"/>
      <c r="D1947" s="3"/>
      <c r="E1947" s="3"/>
      <c r="F1947" s="26"/>
    </row>
    <row r="1948" spans="1:6">
      <c r="A1948" s="4"/>
      <c r="B1948" s="410"/>
      <c r="C1948" s="2"/>
      <c r="D1948" s="3"/>
      <c r="E1948" s="3"/>
      <c r="F1948" s="26"/>
    </row>
    <row r="1949" spans="1:6">
      <c r="A1949" s="4"/>
      <c r="B1949" s="410"/>
      <c r="C1949" s="2"/>
      <c r="D1949" s="3"/>
      <c r="E1949" s="3"/>
      <c r="F1949" s="26"/>
    </row>
    <row r="1950" spans="1:6">
      <c r="A1950" s="4"/>
      <c r="B1950" s="410"/>
      <c r="C1950" s="2"/>
      <c r="D1950" s="3"/>
      <c r="E1950" s="3"/>
      <c r="F1950" s="26"/>
    </row>
    <row r="1951" spans="1:6">
      <c r="A1951" s="4"/>
      <c r="B1951" s="410"/>
      <c r="C1951" s="2"/>
      <c r="D1951" s="3"/>
      <c r="E1951" s="3"/>
      <c r="F1951" s="26"/>
    </row>
    <row r="1952" spans="1:6">
      <c r="A1952" s="4"/>
      <c r="B1952" s="410"/>
      <c r="C1952" s="2"/>
      <c r="D1952" s="3"/>
      <c r="E1952" s="3"/>
      <c r="F1952" s="26"/>
    </row>
    <row r="1953" spans="1:6">
      <c r="A1953" s="4"/>
      <c r="B1953" s="410"/>
      <c r="C1953" s="2"/>
      <c r="D1953" s="3"/>
      <c r="E1953" s="3"/>
      <c r="F1953" s="26"/>
    </row>
    <row r="1954" spans="1:6">
      <c r="A1954" s="4"/>
      <c r="B1954" s="410"/>
      <c r="C1954" s="2"/>
      <c r="D1954" s="3"/>
      <c r="E1954" s="3"/>
      <c r="F1954" s="26"/>
    </row>
    <row r="1955" spans="1:6">
      <c r="A1955" s="4"/>
      <c r="B1955" s="410"/>
      <c r="C1955" s="2"/>
      <c r="D1955" s="3"/>
      <c r="E1955" s="3"/>
      <c r="F1955" s="26"/>
    </row>
    <row r="1956" spans="1:6">
      <c r="A1956" s="4"/>
      <c r="B1956" s="410"/>
      <c r="C1956" s="2"/>
      <c r="D1956" s="3"/>
      <c r="E1956" s="3"/>
      <c r="F1956" s="26"/>
    </row>
    <row r="1957" spans="1:6">
      <c r="A1957" s="4"/>
      <c r="B1957" s="410"/>
      <c r="C1957" s="2"/>
      <c r="D1957" s="3"/>
      <c r="E1957" s="3"/>
      <c r="F1957" s="26"/>
    </row>
    <row r="1958" spans="1:6">
      <c r="A1958" s="4"/>
      <c r="B1958" s="410"/>
      <c r="C1958" s="2"/>
      <c r="D1958" s="3"/>
      <c r="E1958" s="3"/>
      <c r="F1958" s="26"/>
    </row>
    <row r="1959" spans="1:6">
      <c r="A1959" s="4"/>
      <c r="B1959" s="410"/>
      <c r="C1959" s="2"/>
      <c r="D1959" s="3"/>
      <c r="E1959" s="3"/>
      <c r="F1959" s="26"/>
    </row>
    <row r="1960" spans="1:6">
      <c r="A1960" s="4"/>
      <c r="B1960" s="410"/>
      <c r="C1960" s="2"/>
      <c r="D1960" s="3"/>
      <c r="E1960" s="3"/>
      <c r="F1960" s="26"/>
    </row>
    <row r="1961" spans="1:6">
      <c r="A1961" s="4"/>
      <c r="B1961" s="410"/>
      <c r="C1961" s="2"/>
      <c r="D1961" s="3"/>
      <c r="E1961" s="3"/>
      <c r="F1961" s="26"/>
    </row>
    <row r="1962" spans="1:6">
      <c r="A1962" s="4"/>
      <c r="B1962" s="410"/>
      <c r="C1962" s="2"/>
      <c r="D1962" s="3"/>
      <c r="E1962" s="3"/>
      <c r="F1962" s="26"/>
    </row>
    <row r="1963" spans="1:6">
      <c r="A1963" s="4"/>
      <c r="B1963" s="410"/>
      <c r="C1963" s="2"/>
      <c r="D1963" s="3"/>
      <c r="E1963" s="3"/>
      <c r="F1963" s="26"/>
    </row>
    <row r="1964" spans="1:6">
      <c r="A1964" s="4"/>
      <c r="B1964" s="410"/>
      <c r="C1964" s="2"/>
      <c r="D1964" s="3"/>
      <c r="E1964" s="3"/>
      <c r="F1964" s="26"/>
    </row>
    <row r="1965" spans="1:6">
      <c r="A1965" s="4"/>
      <c r="B1965" s="410"/>
      <c r="C1965" s="2"/>
      <c r="D1965" s="3"/>
      <c r="E1965" s="3"/>
      <c r="F1965" s="26"/>
    </row>
    <row r="1966" spans="1:6">
      <c r="A1966" s="4"/>
      <c r="B1966" s="410"/>
      <c r="C1966" s="2"/>
      <c r="D1966" s="3"/>
      <c r="E1966" s="3"/>
      <c r="F1966" s="26"/>
    </row>
    <row r="1967" spans="1:6">
      <c r="A1967" s="4"/>
      <c r="B1967" s="410"/>
      <c r="C1967" s="2"/>
      <c r="D1967" s="3"/>
      <c r="E1967" s="3"/>
      <c r="F1967" s="26"/>
    </row>
    <row r="1968" spans="1:6">
      <c r="A1968" s="4"/>
      <c r="B1968" s="410"/>
      <c r="C1968" s="2"/>
      <c r="D1968" s="3"/>
      <c r="E1968" s="3"/>
      <c r="F1968" s="26"/>
    </row>
    <row r="1969" spans="1:6">
      <c r="A1969" s="4"/>
      <c r="B1969" s="410"/>
      <c r="C1969" s="2"/>
      <c r="D1969" s="3"/>
      <c r="E1969" s="3"/>
      <c r="F1969" s="26"/>
    </row>
    <row r="1970" spans="1:6">
      <c r="A1970" s="4"/>
      <c r="B1970" s="410"/>
      <c r="C1970" s="2"/>
      <c r="D1970" s="3"/>
      <c r="E1970" s="3"/>
      <c r="F1970" s="26"/>
    </row>
    <row r="1971" spans="1:6">
      <c r="A1971" s="4"/>
      <c r="B1971" s="410"/>
      <c r="C1971" s="2"/>
      <c r="D1971" s="3"/>
      <c r="E1971" s="3"/>
      <c r="F1971" s="26"/>
    </row>
    <row r="1972" spans="1:6">
      <c r="A1972" s="4"/>
      <c r="B1972" s="410"/>
      <c r="C1972" s="2"/>
      <c r="D1972" s="3"/>
      <c r="E1972" s="3"/>
      <c r="F1972" s="26"/>
    </row>
    <row r="1973" spans="1:6">
      <c r="A1973" s="4"/>
      <c r="B1973" s="410"/>
      <c r="C1973" s="2"/>
      <c r="D1973" s="3"/>
      <c r="E1973" s="3"/>
      <c r="F1973" s="26"/>
    </row>
    <row r="1974" spans="1:6">
      <c r="A1974" s="4"/>
      <c r="B1974" s="410"/>
      <c r="C1974" s="2"/>
      <c r="D1974" s="3"/>
      <c r="E1974" s="3"/>
      <c r="F1974" s="26"/>
    </row>
    <row r="1975" spans="1:6">
      <c r="A1975" s="4"/>
      <c r="B1975" s="410"/>
      <c r="C1975" s="2"/>
      <c r="D1975" s="3"/>
      <c r="E1975" s="3"/>
      <c r="F1975" s="26"/>
    </row>
    <row r="1976" spans="1:6">
      <c r="A1976" s="4"/>
      <c r="B1976" s="410"/>
      <c r="C1976" s="2"/>
      <c r="D1976" s="3"/>
      <c r="E1976" s="3"/>
      <c r="F1976" s="26"/>
    </row>
    <row r="1977" spans="1:6">
      <c r="A1977" s="4"/>
      <c r="B1977" s="410"/>
      <c r="C1977" s="2"/>
      <c r="D1977" s="3"/>
      <c r="E1977" s="3"/>
      <c r="F1977" s="26"/>
    </row>
    <row r="1978" spans="1:6">
      <c r="A1978" s="4"/>
      <c r="B1978" s="410"/>
      <c r="C1978" s="2"/>
      <c r="D1978" s="3"/>
      <c r="E1978" s="3"/>
      <c r="F1978" s="26"/>
    </row>
    <row r="1979" spans="1:6">
      <c r="A1979" s="4"/>
      <c r="B1979" s="410"/>
      <c r="C1979" s="2"/>
      <c r="D1979" s="3"/>
      <c r="E1979" s="3"/>
      <c r="F1979" s="26"/>
    </row>
    <row r="1980" spans="1:6">
      <c r="A1980" s="4"/>
      <c r="B1980" s="410"/>
      <c r="C1980" s="2"/>
      <c r="D1980" s="3"/>
      <c r="E1980" s="3"/>
      <c r="F1980" s="26"/>
    </row>
    <row r="1981" spans="1:6">
      <c r="A1981" s="4"/>
      <c r="B1981" s="410"/>
      <c r="C1981" s="2"/>
      <c r="D1981" s="3"/>
      <c r="E1981" s="3"/>
      <c r="F1981" s="26"/>
    </row>
    <row r="1982" spans="1:6">
      <c r="A1982" s="4"/>
      <c r="B1982" s="410"/>
      <c r="C1982" s="2"/>
      <c r="D1982" s="3"/>
      <c r="E1982" s="3"/>
      <c r="F1982" s="26"/>
    </row>
    <row r="1983" spans="1:6">
      <c r="A1983" s="4"/>
      <c r="B1983" s="410"/>
      <c r="C1983" s="2"/>
      <c r="D1983" s="3"/>
      <c r="E1983" s="3"/>
      <c r="F1983" s="26"/>
    </row>
    <row r="1984" spans="1:6">
      <c r="A1984" s="4"/>
      <c r="B1984" s="410"/>
      <c r="C1984" s="2"/>
      <c r="D1984" s="3"/>
      <c r="E1984" s="3"/>
      <c r="F1984" s="26"/>
    </row>
    <row r="1985" spans="1:6">
      <c r="A1985" s="4"/>
      <c r="B1985" s="410"/>
      <c r="C1985" s="2"/>
      <c r="D1985" s="3"/>
      <c r="E1985" s="3"/>
      <c r="F1985" s="26"/>
    </row>
    <row r="1986" spans="1:6">
      <c r="A1986" s="4"/>
      <c r="B1986" s="410"/>
      <c r="C1986" s="2"/>
      <c r="D1986" s="3"/>
      <c r="E1986" s="3"/>
      <c r="F1986" s="26"/>
    </row>
    <row r="1987" spans="1:6">
      <c r="A1987" s="4"/>
      <c r="B1987" s="410"/>
      <c r="C1987" s="2"/>
      <c r="D1987" s="3"/>
      <c r="E1987" s="3"/>
      <c r="F1987" s="26"/>
    </row>
    <row r="1988" spans="1:6">
      <c r="A1988" s="4"/>
      <c r="B1988" s="410"/>
      <c r="C1988" s="2"/>
      <c r="D1988" s="3"/>
      <c r="E1988" s="3"/>
      <c r="F1988" s="26"/>
    </row>
    <row r="1989" spans="1:6">
      <c r="A1989" s="4"/>
      <c r="B1989" s="410"/>
      <c r="C1989" s="2"/>
      <c r="D1989" s="3"/>
      <c r="E1989" s="3"/>
      <c r="F1989" s="26"/>
    </row>
    <row r="1990" spans="1:6">
      <c r="A1990" s="4"/>
      <c r="B1990" s="410"/>
      <c r="C1990" s="2"/>
      <c r="D1990" s="3"/>
      <c r="E1990" s="3"/>
      <c r="F1990" s="26"/>
    </row>
    <row r="1991" spans="1:6">
      <c r="A1991" s="4"/>
      <c r="B1991" s="410"/>
      <c r="C1991" s="2"/>
      <c r="D1991" s="3"/>
      <c r="E1991" s="3"/>
      <c r="F1991" s="26"/>
    </row>
    <row r="1992" spans="1:6">
      <c r="A1992" s="4"/>
      <c r="B1992" s="410"/>
      <c r="C1992" s="2"/>
      <c r="D1992" s="3"/>
      <c r="E1992" s="3"/>
      <c r="F1992" s="26"/>
    </row>
    <row r="1993" spans="1:6">
      <c r="A1993" s="4"/>
      <c r="B1993" s="410"/>
      <c r="C1993" s="2"/>
      <c r="D1993" s="3"/>
      <c r="E1993" s="3"/>
      <c r="F1993" s="26"/>
    </row>
    <row r="1994" spans="1:6">
      <c r="A1994" s="4"/>
      <c r="B1994" s="410"/>
      <c r="C1994" s="2"/>
      <c r="D1994" s="3"/>
      <c r="E1994" s="3"/>
      <c r="F1994" s="26"/>
    </row>
    <row r="1995" spans="1:6">
      <c r="A1995" s="4"/>
      <c r="B1995" s="410"/>
      <c r="C1995" s="2"/>
      <c r="D1995" s="3"/>
      <c r="E1995" s="3"/>
      <c r="F1995" s="26"/>
    </row>
    <row r="1996" spans="1:6">
      <c r="A1996" s="4"/>
      <c r="B1996" s="410"/>
      <c r="C1996" s="2"/>
      <c r="D1996" s="3"/>
      <c r="E1996" s="3"/>
      <c r="F1996" s="26"/>
    </row>
    <row r="1997" spans="1:6">
      <c r="A1997" s="4"/>
      <c r="B1997" s="410"/>
      <c r="C1997" s="2"/>
      <c r="D1997" s="3"/>
      <c r="E1997" s="3"/>
      <c r="F1997" s="26"/>
    </row>
    <row r="1998" spans="1:6">
      <c r="A1998" s="4"/>
      <c r="B1998" s="410"/>
      <c r="C1998" s="2"/>
      <c r="D1998" s="3"/>
      <c r="E1998" s="3"/>
      <c r="F1998" s="26"/>
    </row>
    <row r="1999" spans="1:6">
      <c r="A1999" s="4"/>
      <c r="B1999" s="410"/>
      <c r="C1999" s="2"/>
      <c r="D1999" s="3"/>
      <c r="E1999" s="3"/>
      <c r="F1999" s="26"/>
    </row>
    <row r="2000" spans="1:6">
      <c r="A2000" s="4"/>
      <c r="B2000" s="410"/>
      <c r="C2000" s="2"/>
      <c r="D2000" s="3"/>
      <c r="E2000" s="3"/>
      <c r="F2000" s="26"/>
    </row>
    <row r="2001" spans="1:6">
      <c r="A2001" s="4"/>
      <c r="B2001" s="410"/>
      <c r="C2001" s="2"/>
      <c r="D2001" s="3"/>
      <c r="E2001" s="3"/>
      <c r="F2001" s="26"/>
    </row>
    <row r="2002" spans="1:6">
      <c r="A2002" s="4"/>
      <c r="B2002" s="410"/>
      <c r="C2002" s="2"/>
      <c r="D2002" s="3"/>
      <c r="E2002" s="3"/>
      <c r="F2002" s="26"/>
    </row>
    <row r="2003" spans="1:6">
      <c r="A2003" s="4"/>
      <c r="B2003" s="410"/>
      <c r="C2003" s="2"/>
      <c r="D2003" s="3"/>
      <c r="E2003" s="3"/>
      <c r="F2003" s="26"/>
    </row>
    <row r="2004" spans="1:6">
      <c r="A2004" s="4"/>
      <c r="B2004" s="410"/>
      <c r="C2004" s="2"/>
      <c r="D2004" s="3"/>
      <c r="E2004" s="3"/>
      <c r="F2004" s="26"/>
    </row>
    <row r="2005" spans="1:6">
      <c r="A2005" s="4"/>
      <c r="B2005" s="410"/>
      <c r="C2005" s="2"/>
      <c r="D2005" s="3"/>
      <c r="E2005" s="3"/>
      <c r="F2005" s="26"/>
    </row>
    <row r="2006" spans="1:6">
      <c r="A2006" s="4"/>
      <c r="B2006" s="410"/>
      <c r="C2006" s="2"/>
      <c r="D2006" s="3"/>
      <c r="E2006" s="3"/>
      <c r="F2006" s="26"/>
    </row>
    <row r="2007" spans="1:6">
      <c r="A2007" s="4"/>
      <c r="B2007" s="410"/>
      <c r="C2007" s="2"/>
      <c r="D2007" s="3"/>
      <c r="E2007" s="3"/>
      <c r="F2007" s="26"/>
    </row>
    <row r="2008" spans="1:6">
      <c r="A2008" s="4"/>
      <c r="B2008" s="410"/>
      <c r="C2008" s="2"/>
      <c r="D2008" s="3"/>
      <c r="E2008" s="3"/>
      <c r="F2008" s="26"/>
    </row>
    <row r="2009" spans="1:6">
      <c r="A2009" s="4"/>
      <c r="B2009" s="410"/>
      <c r="C2009" s="2"/>
      <c r="D2009" s="3"/>
      <c r="E2009" s="3"/>
      <c r="F2009" s="26"/>
    </row>
    <row r="2010" spans="1:6">
      <c r="A2010" s="4"/>
      <c r="B2010" s="410"/>
      <c r="C2010" s="2"/>
      <c r="D2010" s="3"/>
      <c r="E2010" s="3"/>
      <c r="F2010" s="26"/>
    </row>
    <row r="2011" spans="1:6">
      <c r="A2011" s="4"/>
      <c r="B2011" s="410"/>
      <c r="C2011" s="2"/>
      <c r="D2011" s="3"/>
      <c r="E2011" s="3"/>
      <c r="F2011" s="26"/>
    </row>
    <row r="2012" spans="1:6">
      <c r="A2012" s="4"/>
      <c r="B2012" s="410"/>
      <c r="C2012" s="2"/>
      <c r="D2012" s="3"/>
      <c r="E2012" s="3"/>
      <c r="F2012" s="26"/>
    </row>
    <row r="2013" spans="1:6">
      <c r="A2013" s="4"/>
      <c r="B2013" s="410"/>
      <c r="C2013" s="2"/>
      <c r="D2013" s="3"/>
      <c r="E2013" s="3"/>
      <c r="F2013" s="26"/>
    </row>
    <row r="2014" spans="1:6">
      <c r="A2014" s="4"/>
      <c r="B2014" s="410"/>
      <c r="C2014" s="2"/>
      <c r="D2014" s="3"/>
      <c r="E2014" s="3"/>
      <c r="F2014" s="26"/>
    </row>
    <row r="2015" spans="1:6">
      <c r="A2015" s="4"/>
      <c r="B2015" s="410"/>
      <c r="C2015" s="2"/>
      <c r="D2015" s="3"/>
      <c r="E2015" s="3"/>
      <c r="F2015" s="26"/>
    </row>
    <row r="2016" spans="1:6">
      <c r="A2016" s="4"/>
      <c r="B2016" s="410"/>
      <c r="C2016" s="2"/>
      <c r="D2016" s="3"/>
      <c r="E2016" s="3"/>
      <c r="F2016" s="26"/>
    </row>
    <row r="2017" spans="1:6">
      <c r="A2017" s="4"/>
      <c r="B2017" s="410"/>
      <c r="C2017" s="2"/>
      <c r="D2017" s="3"/>
      <c r="E2017" s="3"/>
      <c r="F2017" s="26"/>
    </row>
    <row r="2018" spans="1:6">
      <c r="A2018" s="4"/>
      <c r="B2018" s="410"/>
      <c r="C2018" s="2"/>
      <c r="D2018" s="3"/>
      <c r="E2018" s="3"/>
      <c r="F2018" s="26"/>
    </row>
    <row r="2019" spans="1:6">
      <c r="A2019" s="4"/>
      <c r="B2019" s="410"/>
      <c r="C2019" s="2"/>
      <c r="D2019" s="3"/>
      <c r="E2019" s="3"/>
      <c r="F2019" s="26"/>
    </row>
    <row r="2020" spans="1:6">
      <c r="A2020" s="4"/>
      <c r="B2020" s="410"/>
      <c r="C2020" s="2"/>
      <c r="D2020" s="3"/>
      <c r="E2020" s="3"/>
      <c r="F2020" s="26"/>
    </row>
    <row r="2021" spans="1:6">
      <c r="A2021" s="4"/>
      <c r="B2021" s="410"/>
      <c r="C2021" s="2"/>
      <c r="D2021" s="3"/>
      <c r="E2021" s="3"/>
      <c r="F2021" s="26"/>
    </row>
    <row r="2022" spans="1:6">
      <c r="A2022" s="4"/>
      <c r="B2022" s="410"/>
      <c r="C2022" s="2"/>
      <c r="D2022" s="3"/>
      <c r="E2022" s="3"/>
      <c r="F2022" s="26"/>
    </row>
    <row r="2023" spans="1:6">
      <c r="A2023" s="4"/>
      <c r="B2023" s="410"/>
      <c r="C2023" s="2"/>
      <c r="D2023" s="3"/>
      <c r="E2023" s="3"/>
      <c r="F2023" s="26"/>
    </row>
    <row r="2024" spans="1:6">
      <c r="A2024" s="4"/>
      <c r="B2024" s="410"/>
      <c r="C2024" s="2"/>
      <c r="D2024" s="3"/>
      <c r="E2024" s="3"/>
      <c r="F2024" s="26"/>
    </row>
    <row r="2025" spans="1:6">
      <c r="A2025" s="4"/>
      <c r="B2025" s="410"/>
      <c r="C2025" s="2"/>
      <c r="D2025" s="3"/>
      <c r="E2025" s="3"/>
      <c r="F2025" s="26"/>
    </row>
    <row r="2026" spans="1:6">
      <c r="A2026" s="4"/>
      <c r="B2026" s="410"/>
      <c r="C2026" s="2"/>
      <c r="D2026" s="3"/>
      <c r="E2026" s="3"/>
      <c r="F2026" s="26"/>
    </row>
    <row r="2027" spans="1:6">
      <c r="A2027" s="4"/>
      <c r="B2027" s="410"/>
      <c r="C2027" s="2"/>
      <c r="D2027" s="3"/>
      <c r="E2027" s="3"/>
      <c r="F2027" s="26"/>
    </row>
    <row r="2028" spans="1:6">
      <c r="A2028" s="4"/>
      <c r="B2028" s="410"/>
      <c r="C2028" s="2"/>
      <c r="D2028" s="3"/>
      <c r="E2028" s="3"/>
      <c r="F2028" s="26"/>
    </row>
    <row r="2029" spans="1:6">
      <c r="A2029" s="4"/>
      <c r="B2029" s="410"/>
      <c r="C2029" s="2"/>
      <c r="D2029" s="3"/>
      <c r="E2029" s="3"/>
      <c r="F2029" s="26"/>
    </row>
    <row r="2030" spans="1:6">
      <c r="A2030" s="4"/>
      <c r="B2030" s="410"/>
      <c r="C2030" s="2"/>
      <c r="D2030" s="3"/>
      <c r="E2030" s="3"/>
      <c r="F2030" s="26"/>
    </row>
    <row r="2031" spans="1:6">
      <c r="A2031" s="4"/>
      <c r="B2031" s="410"/>
      <c r="C2031" s="2"/>
      <c r="D2031" s="3"/>
      <c r="E2031" s="3"/>
      <c r="F2031" s="26"/>
    </row>
    <row r="2032" spans="1:6">
      <c r="A2032" s="4"/>
      <c r="B2032" s="410"/>
      <c r="C2032" s="2"/>
      <c r="D2032" s="3"/>
      <c r="E2032" s="3"/>
      <c r="F2032" s="26"/>
    </row>
    <row r="2033" spans="1:6">
      <c r="A2033" s="4"/>
      <c r="B2033" s="410"/>
      <c r="C2033" s="2"/>
      <c r="D2033" s="3"/>
      <c r="E2033" s="3"/>
      <c r="F2033" s="26"/>
    </row>
    <row r="2034" spans="1:6">
      <c r="A2034" s="4"/>
      <c r="B2034" s="410"/>
      <c r="C2034" s="2"/>
      <c r="D2034" s="3"/>
      <c r="E2034" s="3"/>
      <c r="F2034" s="26"/>
    </row>
    <row r="2035" spans="1:6">
      <c r="A2035" s="4"/>
      <c r="B2035" s="410"/>
      <c r="C2035" s="2"/>
      <c r="D2035" s="3"/>
      <c r="E2035" s="3"/>
      <c r="F2035" s="26"/>
    </row>
    <row r="2036" spans="1:6">
      <c r="A2036" s="4"/>
      <c r="B2036" s="410"/>
      <c r="C2036" s="2"/>
      <c r="D2036" s="3"/>
      <c r="E2036" s="3"/>
      <c r="F2036" s="26"/>
    </row>
    <row r="2037" spans="1:6">
      <c r="A2037" s="4"/>
      <c r="B2037" s="410"/>
      <c r="C2037" s="2"/>
      <c r="D2037" s="3"/>
      <c r="E2037" s="3"/>
      <c r="F2037" s="26"/>
    </row>
    <row r="2038" spans="1:6">
      <c r="A2038" s="4"/>
      <c r="B2038" s="410"/>
      <c r="C2038" s="2"/>
      <c r="D2038" s="3"/>
      <c r="E2038" s="3"/>
      <c r="F2038" s="26"/>
    </row>
    <row r="2039" spans="1:6">
      <c r="A2039" s="4"/>
      <c r="B2039" s="410"/>
      <c r="C2039" s="2"/>
      <c r="D2039" s="3"/>
      <c r="E2039" s="3"/>
      <c r="F2039" s="26"/>
    </row>
    <row r="2040" spans="1:6">
      <c r="A2040" s="4"/>
      <c r="B2040" s="410"/>
      <c r="C2040" s="2"/>
      <c r="D2040" s="3"/>
      <c r="E2040" s="3"/>
      <c r="F2040" s="26"/>
    </row>
    <row r="2041" spans="1:6">
      <c r="A2041" s="4"/>
      <c r="B2041" s="410"/>
      <c r="C2041" s="2"/>
      <c r="D2041" s="3"/>
      <c r="E2041" s="3"/>
      <c r="F2041" s="26"/>
    </row>
    <row r="2042" spans="1:6">
      <c r="A2042" s="4"/>
      <c r="B2042" s="410"/>
      <c r="C2042" s="2"/>
      <c r="D2042" s="3"/>
      <c r="E2042" s="3"/>
      <c r="F2042" s="26"/>
    </row>
    <row r="2043" spans="1:6">
      <c r="A2043" s="4"/>
      <c r="B2043" s="410"/>
      <c r="C2043" s="2"/>
      <c r="D2043" s="3"/>
      <c r="E2043" s="3"/>
      <c r="F2043" s="26"/>
    </row>
    <row r="2044" spans="1:6">
      <c r="A2044" s="4"/>
      <c r="B2044" s="410"/>
      <c r="C2044" s="2"/>
      <c r="D2044" s="3"/>
      <c r="E2044" s="3"/>
      <c r="F2044" s="26"/>
    </row>
    <row r="2045" spans="1:6">
      <c r="A2045" s="4"/>
      <c r="B2045" s="410"/>
      <c r="C2045" s="2"/>
      <c r="D2045" s="3"/>
      <c r="E2045" s="3"/>
      <c r="F2045" s="26"/>
    </row>
    <row r="2046" spans="1:6">
      <c r="A2046" s="4"/>
      <c r="B2046" s="410"/>
      <c r="C2046" s="2"/>
      <c r="D2046" s="3"/>
      <c r="E2046" s="3"/>
      <c r="F2046" s="26"/>
    </row>
    <row r="2047" spans="1:6">
      <c r="A2047" s="4"/>
      <c r="B2047" s="410"/>
      <c r="C2047" s="2"/>
      <c r="D2047" s="3"/>
      <c r="E2047" s="3"/>
      <c r="F2047" s="26"/>
    </row>
    <row r="2048" spans="1:6">
      <c r="A2048" s="4"/>
      <c r="B2048" s="410"/>
      <c r="C2048" s="2"/>
      <c r="D2048" s="3"/>
      <c r="E2048" s="3"/>
      <c r="F2048" s="26"/>
    </row>
    <row r="2049" spans="1:6">
      <c r="A2049" s="4"/>
      <c r="B2049" s="410"/>
      <c r="C2049" s="2"/>
      <c r="D2049" s="3"/>
      <c r="E2049" s="3"/>
      <c r="F2049" s="26"/>
    </row>
    <row r="2050" spans="1:6">
      <c r="A2050" s="4"/>
      <c r="B2050" s="410"/>
      <c r="C2050" s="2"/>
      <c r="D2050" s="3"/>
      <c r="E2050" s="3"/>
      <c r="F2050" s="26"/>
    </row>
    <row r="2051" spans="1:6">
      <c r="A2051" s="4"/>
      <c r="B2051" s="410"/>
      <c r="C2051" s="2"/>
      <c r="D2051" s="3"/>
      <c r="E2051" s="3"/>
      <c r="F2051" s="26"/>
    </row>
    <row r="2052" spans="1:6">
      <c r="A2052" s="4"/>
      <c r="B2052" s="410"/>
      <c r="C2052" s="2"/>
      <c r="D2052" s="3"/>
      <c r="E2052" s="3"/>
      <c r="F2052" s="26"/>
    </row>
    <row r="2053" spans="1:6">
      <c r="A2053" s="4"/>
      <c r="B2053" s="410"/>
      <c r="C2053" s="2"/>
      <c r="D2053" s="3"/>
      <c r="E2053" s="3"/>
      <c r="F2053" s="26"/>
    </row>
    <row r="2054" spans="1:6">
      <c r="A2054" s="4"/>
      <c r="B2054" s="410"/>
      <c r="C2054" s="2"/>
      <c r="D2054" s="3"/>
      <c r="E2054" s="3"/>
      <c r="F2054" s="26"/>
    </row>
    <row r="2055" spans="1:6">
      <c r="A2055" s="4"/>
      <c r="B2055" s="410"/>
      <c r="C2055" s="2"/>
      <c r="D2055" s="3"/>
      <c r="E2055" s="3"/>
      <c r="F2055" s="26"/>
    </row>
    <row r="2056" spans="1:6">
      <c r="A2056" s="4"/>
      <c r="B2056" s="410"/>
      <c r="C2056" s="2"/>
      <c r="D2056" s="3"/>
      <c r="E2056" s="3"/>
      <c r="F2056" s="26"/>
    </row>
    <row r="2057" spans="1:6">
      <c r="A2057" s="4"/>
      <c r="B2057" s="410"/>
      <c r="C2057" s="2"/>
      <c r="D2057" s="3"/>
      <c r="E2057" s="3"/>
      <c r="F2057" s="26"/>
    </row>
    <row r="2058" spans="1:6">
      <c r="A2058" s="4"/>
      <c r="B2058" s="410"/>
      <c r="C2058" s="2"/>
      <c r="D2058" s="3"/>
      <c r="E2058" s="3"/>
      <c r="F2058" s="26"/>
    </row>
    <row r="2059" spans="1:6">
      <c r="A2059" s="4"/>
      <c r="B2059" s="410"/>
      <c r="C2059" s="2"/>
      <c r="D2059" s="3"/>
      <c r="E2059" s="3"/>
      <c r="F2059" s="26"/>
    </row>
    <row r="2060" spans="1:6">
      <c r="A2060" s="4"/>
      <c r="B2060" s="410"/>
      <c r="C2060" s="2"/>
      <c r="D2060" s="3"/>
      <c r="E2060" s="3"/>
      <c r="F2060" s="26"/>
    </row>
    <row r="2061" spans="1:6">
      <c r="A2061" s="4"/>
      <c r="B2061" s="410"/>
      <c r="C2061" s="2"/>
      <c r="D2061" s="3"/>
      <c r="E2061" s="3"/>
      <c r="F2061" s="26"/>
    </row>
    <row r="2062" spans="1:6">
      <c r="A2062" s="4"/>
      <c r="B2062" s="410"/>
      <c r="C2062" s="2"/>
      <c r="D2062" s="3"/>
      <c r="E2062" s="3"/>
      <c r="F2062" s="26"/>
    </row>
    <row r="2063" spans="1:6">
      <c r="A2063" s="4"/>
      <c r="B2063" s="410"/>
      <c r="C2063" s="2"/>
      <c r="D2063" s="3"/>
      <c r="E2063" s="3"/>
      <c r="F2063" s="26"/>
    </row>
    <row r="2064" spans="1:6">
      <c r="A2064" s="4"/>
      <c r="B2064" s="410"/>
      <c r="C2064" s="2"/>
      <c r="D2064" s="3"/>
      <c r="E2064" s="3"/>
      <c r="F2064" s="26"/>
    </row>
    <row r="2065" spans="1:6">
      <c r="A2065" s="4"/>
      <c r="B2065" s="410"/>
      <c r="C2065" s="2"/>
      <c r="D2065" s="3"/>
      <c r="E2065" s="3"/>
      <c r="F2065" s="26"/>
    </row>
    <row r="2066" spans="1:6">
      <c r="A2066" s="4"/>
      <c r="B2066" s="410"/>
      <c r="C2066" s="2"/>
      <c r="D2066" s="3"/>
      <c r="E2066" s="3"/>
      <c r="F2066" s="26"/>
    </row>
    <row r="2067" spans="1:6">
      <c r="A2067" s="4"/>
      <c r="B2067" s="410"/>
      <c r="C2067" s="2"/>
      <c r="D2067" s="3"/>
      <c r="E2067" s="3"/>
      <c r="F2067" s="26"/>
    </row>
    <row r="2068" spans="1:6">
      <c r="A2068" s="4"/>
      <c r="B2068" s="410"/>
      <c r="C2068" s="2"/>
      <c r="D2068" s="3"/>
      <c r="E2068" s="3"/>
      <c r="F2068" s="26"/>
    </row>
    <row r="2069" spans="1:6">
      <c r="A2069" s="4"/>
      <c r="B2069" s="410"/>
      <c r="C2069" s="2"/>
      <c r="D2069" s="3"/>
      <c r="E2069" s="3"/>
      <c r="F2069" s="26"/>
    </row>
    <row r="2070" spans="1:6">
      <c r="A2070" s="4"/>
      <c r="B2070" s="410"/>
      <c r="C2070" s="2"/>
      <c r="D2070" s="3"/>
      <c r="E2070" s="3"/>
      <c r="F2070" s="26"/>
    </row>
    <row r="2071" spans="1:6">
      <c r="A2071" s="4"/>
      <c r="B2071" s="410"/>
      <c r="C2071" s="2"/>
      <c r="D2071" s="3"/>
      <c r="E2071" s="3"/>
      <c r="F2071" s="26"/>
    </row>
    <row r="2072" spans="1:6">
      <c r="A2072" s="4"/>
      <c r="B2072" s="410"/>
      <c r="C2072" s="2"/>
      <c r="D2072" s="3"/>
      <c r="E2072" s="3"/>
      <c r="F2072" s="26"/>
    </row>
    <row r="2073" spans="1:6">
      <c r="A2073" s="4"/>
      <c r="B2073" s="410"/>
      <c r="C2073" s="2"/>
      <c r="D2073" s="3"/>
      <c r="E2073" s="3"/>
      <c r="F2073" s="26"/>
    </row>
    <row r="2074" spans="1:6">
      <c r="A2074" s="4"/>
      <c r="B2074" s="410"/>
      <c r="C2074" s="2"/>
      <c r="D2074" s="3"/>
      <c r="E2074" s="3"/>
      <c r="F2074" s="26"/>
    </row>
    <row r="2075" spans="1:6">
      <c r="A2075" s="4"/>
      <c r="B2075" s="410"/>
      <c r="C2075" s="2"/>
      <c r="D2075" s="3"/>
      <c r="E2075" s="3"/>
      <c r="F2075" s="26"/>
    </row>
    <row r="2076" spans="1:6">
      <c r="A2076" s="4"/>
      <c r="B2076" s="410"/>
      <c r="C2076" s="2"/>
      <c r="D2076" s="3"/>
      <c r="E2076" s="3"/>
      <c r="F2076" s="26"/>
    </row>
    <row r="2077" spans="1:6">
      <c r="A2077" s="4"/>
      <c r="B2077" s="410"/>
      <c r="C2077" s="2"/>
      <c r="D2077" s="3"/>
      <c r="E2077" s="3"/>
      <c r="F2077" s="26"/>
    </row>
    <row r="2078" spans="1:6">
      <c r="A2078" s="4"/>
      <c r="B2078" s="410"/>
      <c r="C2078" s="2"/>
      <c r="D2078" s="3"/>
      <c r="E2078" s="3"/>
      <c r="F2078" s="26"/>
    </row>
    <row r="2079" spans="1:6">
      <c r="A2079" s="4"/>
      <c r="B2079" s="410"/>
      <c r="C2079" s="2"/>
      <c r="D2079" s="3"/>
      <c r="E2079" s="3"/>
      <c r="F2079" s="26"/>
    </row>
    <row r="2080" spans="1:6">
      <c r="A2080" s="4"/>
      <c r="B2080" s="410"/>
      <c r="C2080" s="2"/>
      <c r="D2080" s="3"/>
      <c r="E2080" s="3"/>
      <c r="F2080" s="26"/>
    </row>
    <row r="2081" spans="1:6">
      <c r="A2081" s="4"/>
      <c r="B2081" s="410"/>
      <c r="C2081" s="2"/>
      <c r="D2081" s="3"/>
      <c r="E2081" s="3"/>
      <c r="F2081" s="26"/>
    </row>
    <row r="2082" spans="1:6">
      <c r="A2082" s="4"/>
      <c r="B2082" s="410"/>
      <c r="C2082" s="2"/>
      <c r="D2082" s="3"/>
      <c r="E2082" s="3"/>
      <c r="F2082" s="26"/>
    </row>
    <row r="2083" spans="1:6">
      <c r="A2083" s="4"/>
      <c r="B2083" s="410"/>
      <c r="C2083" s="2"/>
      <c r="D2083" s="3"/>
      <c r="E2083" s="3"/>
      <c r="F2083" s="26"/>
    </row>
    <row r="2084" spans="1:6">
      <c r="A2084" s="4"/>
      <c r="B2084" s="410"/>
      <c r="C2084" s="2"/>
      <c r="D2084" s="3"/>
      <c r="E2084" s="3"/>
      <c r="F2084" s="26"/>
    </row>
    <row r="2085" spans="1:6">
      <c r="A2085" s="4"/>
      <c r="B2085" s="410"/>
      <c r="C2085" s="2"/>
      <c r="D2085" s="3"/>
      <c r="E2085" s="3"/>
      <c r="F2085" s="26"/>
    </row>
    <row r="2086" spans="1:6">
      <c r="A2086" s="4"/>
      <c r="B2086" s="410"/>
      <c r="C2086" s="2"/>
      <c r="D2086" s="3"/>
      <c r="E2086" s="3"/>
      <c r="F2086" s="26"/>
    </row>
    <row r="2087" spans="1:6">
      <c r="A2087" s="4"/>
      <c r="B2087" s="410"/>
      <c r="C2087" s="2"/>
      <c r="D2087" s="3"/>
      <c r="E2087" s="3"/>
      <c r="F2087" s="26"/>
    </row>
    <row r="2088" spans="1:6">
      <c r="A2088" s="4"/>
      <c r="B2088" s="410"/>
      <c r="C2088" s="2"/>
      <c r="D2088" s="3"/>
      <c r="E2088" s="3"/>
      <c r="F2088" s="26"/>
    </row>
    <row r="2089" spans="1:6">
      <c r="A2089" s="4"/>
      <c r="B2089" s="410"/>
      <c r="C2089" s="2"/>
      <c r="D2089" s="3"/>
      <c r="E2089" s="3"/>
      <c r="F2089" s="26"/>
    </row>
    <row r="2090" spans="1:6">
      <c r="A2090" s="4"/>
      <c r="B2090" s="410"/>
      <c r="C2090" s="2"/>
      <c r="D2090" s="3"/>
      <c r="E2090" s="3"/>
      <c r="F2090" s="26"/>
    </row>
    <row r="2091" spans="1:6">
      <c r="A2091" s="4"/>
      <c r="B2091" s="410"/>
      <c r="C2091" s="2"/>
      <c r="D2091" s="3"/>
      <c r="E2091" s="3"/>
      <c r="F2091" s="26"/>
    </row>
    <row r="2092" spans="1:6">
      <c r="A2092" s="4"/>
      <c r="B2092" s="410"/>
      <c r="C2092" s="2"/>
      <c r="D2092" s="3"/>
      <c r="E2092" s="3"/>
      <c r="F2092" s="26"/>
    </row>
    <row r="2093" spans="1:6">
      <c r="A2093" s="4"/>
      <c r="B2093" s="410"/>
      <c r="C2093" s="2"/>
      <c r="D2093" s="3"/>
      <c r="E2093" s="3"/>
      <c r="F2093" s="26"/>
    </row>
    <row r="2094" spans="1:6">
      <c r="A2094" s="4"/>
      <c r="B2094" s="410"/>
      <c r="C2094" s="2"/>
      <c r="D2094" s="3"/>
      <c r="E2094" s="3"/>
      <c r="F2094" s="26"/>
    </row>
    <row r="2095" spans="1:6">
      <c r="A2095" s="4"/>
      <c r="B2095" s="410"/>
      <c r="C2095" s="2"/>
      <c r="D2095" s="3"/>
      <c r="E2095" s="3"/>
      <c r="F2095" s="26"/>
    </row>
    <row r="2096" spans="1:6">
      <c r="A2096" s="4"/>
      <c r="B2096" s="410"/>
      <c r="C2096" s="2"/>
      <c r="D2096" s="3"/>
      <c r="E2096" s="3"/>
      <c r="F2096" s="26"/>
    </row>
    <row r="2097" spans="1:6">
      <c r="A2097" s="4"/>
      <c r="B2097" s="410"/>
      <c r="C2097" s="2"/>
      <c r="D2097" s="3"/>
      <c r="E2097" s="3"/>
      <c r="F2097" s="26"/>
    </row>
    <row r="2098" spans="1:6">
      <c r="A2098" s="4"/>
      <c r="B2098" s="410"/>
      <c r="C2098" s="2"/>
      <c r="D2098" s="3"/>
      <c r="E2098" s="3"/>
      <c r="F2098" s="26"/>
    </row>
    <row r="2099" spans="1:6">
      <c r="A2099" s="4"/>
      <c r="B2099" s="410"/>
      <c r="C2099" s="2"/>
      <c r="D2099" s="3"/>
      <c r="E2099" s="3"/>
      <c r="F2099" s="26"/>
    </row>
    <row r="2100" spans="1:6">
      <c r="A2100" s="4"/>
      <c r="B2100" s="410"/>
      <c r="C2100" s="2"/>
      <c r="D2100" s="3"/>
      <c r="E2100" s="3"/>
      <c r="F2100" s="26"/>
    </row>
    <row r="2101" spans="1:6">
      <c r="A2101" s="4"/>
      <c r="B2101" s="410"/>
      <c r="C2101" s="2"/>
      <c r="D2101" s="3"/>
      <c r="E2101" s="3"/>
      <c r="F2101" s="26"/>
    </row>
    <row r="2102" spans="1:6">
      <c r="A2102" s="4"/>
      <c r="B2102" s="410"/>
      <c r="C2102" s="2"/>
      <c r="D2102" s="3"/>
      <c r="E2102" s="3"/>
      <c r="F2102" s="26"/>
    </row>
    <row r="2103" spans="1:6">
      <c r="A2103" s="4"/>
      <c r="B2103" s="410"/>
      <c r="C2103" s="2"/>
      <c r="D2103" s="3"/>
      <c r="E2103" s="3"/>
      <c r="F2103" s="26"/>
    </row>
    <row r="2104" spans="1:6">
      <c r="A2104" s="4"/>
      <c r="B2104" s="410"/>
      <c r="C2104" s="2"/>
      <c r="D2104" s="3"/>
      <c r="E2104" s="3"/>
      <c r="F2104" s="26"/>
    </row>
    <row r="2105" spans="1:6">
      <c r="A2105" s="4"/>
      <c r="B2105" s="410"/>
      <c r="C2105" s="2"/>
      <c r="D2105" s="3"/>
      <c r="E2105" s="3"/>
      <c r="F2105" s="26"/>
    </row>
    <row r="2106" spans="1:6">
      <c r="A2106" s="4"/>
      <c r="B2106" s="410"/>
      <c r="C2106" s="2"/>
      <c r="D2106" s="3"/>
      <c r="E2106" s="3"/>
      <c r="F2106" s="26"/>
    </row>
    <row r="2107" spans="1:6">
      <c r="A2107" s="4"/>
      <c r="B2107" s="410"/>
      <c r="C2107" s="2"/>
      <c r="D2107" s="3"/>
      <c r="E2107" s="3"/>
      <c r="F2107" s="26"/>
    </row>
    <row r="2108" spans="1:6">
      <c r="A2108" s="4"/>
      <c r="B2108" s="410"/>
      <c r="C2108" s="2"/>
      <c r="D2108" s="3"/>
      <c r="E2108" s="3"/>
      <c r="F2108" s="26"/>
    </row>
    <row r="2109" spans="1:6">
      <c r="A2109" s="4"/>
      <c r="B2109" s="410"/>
      <c r="C2109" s="2"/>
      <c r="D2109" s="3"/>
      <c r="E2109" s="3"/>
      <c r="F2109" s="26"/>
    </row>
    <row r="2110" spans="1:6">
      <c r="A2110" s="4"/>
      <c r="B2110" s="410"/>
      <c r="C2110" s="2"/>
      <c r="D2110" s="3"/>
      <c r="E2110" s="3"/>
      <c r="F2110" s="26"/>
    </row>
    <row r="2111" spans="1:6">
      <c r="A2111" s="4"/>
      <c r="B2111" s="410"/>
      <c r="C2111" s="2"/>
      <c r="D2111" s="3"/>
      <c r="E2111" s="3"/>
      <c r="F2111" s="26"/>
    </row>
    <row r="2112" spans="1:6">
      <c r="A2112" s="4"/>
      <c r="B2112" s="410"/>
      <c r="C2112" s="2"/>
      <c r="D2112" s="3"/>
      <c r="E2112" s="3"/>
      <c r="F2112" s="26"/>
    </row>
    <row r="2113" spans="1:6">
      <c r="A2113" s="4"/>
      <c r="B2113" s="410"/>
      <c r="C2113" s="2"/>
      <c r="D2113" s="3"/>
      <c r="E2113" s="3"/>
      <c r="F2113" s="26"/>
    </row>
    <row r="2114" spans="1:6">
      <c r="A2114" s="4"/>
      <c r="B2114" s="410"/>
      <c r="C2114" s="2"/>
      <c r="D2114" s="3"/>
      <c r="E2114" s="3"/>
      <c r="F2114" s="26"/>
    </row>
    <row r="2115" spans="1:6">
      <c r="A2115" s="4"/>
      <c r="B2115" s="410"/>
      <c r="C2115" s="2"/>
      <c r="D2115" s="3"/>
      <c r="E2115" s="3"/>
      <c r="F2115" s="26"/>
    </row>
    <row r="2116" spans="1:6">
      <c r="A2116" s="4"/>
      <c r="B2116" s="410"/>
      <c r="C2116" s="2"/>
      <c r="D2116" s="3"/>
      <c r="E2116" s="3"/>
      <c r="F2116" s="26"/>
    </row>
    <row r="2117" spans="1:6">
      <c r="A2117" s="4"/>
      <c r="B2117" s="410"/>
      <c r="C2117" s="2"/>
      <c r="D2117" s="3"/>
      <c r="E2117" s="3"/>
      <c r="F2117" s="26"/>
    </row>
    <row r="2118" spans="1:6">
      <c r="A2118" s="4"/>
      <c r="B2118" s="410"/>
      <c r="C2118" s="2"/>
      <c r="D2118" s="3"/>
      <c r="E2118" s="3"/>
      <c r="F2118" s="26"/>
    </row>
    <row r="2119" spans="1:6">
      <c r="A2119" s="4"/>
      <c r="B2119" s="410"/>
      <c r="C2119" s="2"/>
      <c r="D2119" s="3"/>
      <c r="E2119" s="3"/>
      <c r="F2119" s="26"/>
    </row>
    <row r="2120" spans="1:6">
      <c r="A2120" s="4"/>
      <c r="B2120" s="410"/>
      <c r="C2120" s="2"/>
      <c r="D2120" s="3"/>
      <c r="E2120" s="3"/>
      <c r="F2120" s="26"/>
    </row>
    <row r="2121" spans="1:6">
      <c r="A2121" s="4"/>
      <c r="B2121" s="410"/>
      <c r="C2121" s="2"/>
      <c r="D2121" s="3"/>
      <c r="E2121" s="3"/>
      <c r="F2121" s="26"/>
    </row>
    <row r="2122" spans="1:6">
      <c r="A2122" s="4"/>
      <c r="B2122" s="410"/>
      <c r="C2122" s="2"/>
      <c r="D2122" s="3"/>
      <c r="E2122" s="3"/>
      <c r="F2122" s="26"/>
    </row>
    <row r="2123" spans="1:6">
      <c r="A2123" s="4"/>
      <c r="B2123" s="410"/>
      <c r="C2123" s="2"/>
      <c r="D2123" s="3"/>
      <c r="E2123" s="3"/>
      <c r="F2123" s="26"/>
    </row>
    <row r="2124" spans="1:6">
      <c r="A2124" s="4"/>
      <c r="B2124" s="410"/>
      <c r="C2124" s="2"/>
      <c r="D2124" s="3"/>
      <c r="E2124" s="3"/>
      <c r="F2124" s="26"/>
    </row>
    <row r="2125" spans="1:6">
      <c r="A2125" s="4"/>
      <c r="B2125" s="410"/>
      <c r="C2125" s="2"/>
      <c r="D2125" s="3"/>
      <c r="E2125" s="3"/>
      <c r="F2125" s="26"/>
    </row>
    <row r="2126" spans="1:6">
      <c r="A2126" s="4"/>
      <c r="B2126" s="410"/>
      <c r="C2126" s="2"/>
      <c r="D2126" s="3"/>
      <c r="E2126" s="3"/>
      <c r="F2126" s="26"/>
    </row>
    <row r="2127" spans="1:6">
      <c r="A2127" s="4"/>
      <c r="B2127" s="410"/>
      <c r="C2127" s="2"/>
      <c r="D2127" s="3"/>
      <c r="E2127" s="3"/>
      <c r="F2127" s="26"/>
    </row>
    <row r="2128" spans="1:6">
      <c r="A2128" s="4"/>
      <c r="B2128" s="410"/>
      <c r="C2128" s="2"/>
      <c r="D2128" s="3"/>
      <c r="E2128" s="3"/>
      <c r="F2128" s="26"/>
    </row>
    <row r="2129" spans="1:6">
      <c r="A2129" s="4"/>
      <c r="B2129" s="410"/>
      <c r="C2129" s="2"/>
      <c r="D2129" s="3"/>
      <c r="E2129" s="3"/>
      <c r="F2129" s="26"/>
    </row>
    <row r="2130" spans="1:6">
      <c r="A2130" s="4"/>
      <c r="B2130" s="410"/>
      <c r="C2130" s="2"/>
      <c r="D2130" s="3"/>
      <c r="E2130" s="3"/>
      <c r="F2130" s="26"/>
    </row>
    <row r="2131" spans="1:6">
      <c r="A2131" s="4"/>
      <c r="B2131" s="410"/>
      <c r="C2131" s="2"/>
      <c r="D2131" s="3"/>
      <c r="E2131" s="3"/>
      <c r="F2131" s="26"/>
    </row>
    <row r="2132" spans="1:6">
      <c r="A2132" s="4"/>
      <c r="B2132" s="410"/>
      <c r="C2132" s="2"/>
      <c r="D2132" s="3"/>
      <c r="E2132" s="3"/>
      <c r="F2132" s="26"/>
    </row>
    <row r="2133" spans="1:6">
      <c r="A2133" s="4"/>
      <c r="B2133" s="410"/>
      <c r="C2133" s="2"/>
      <c r="D2133" s="3"/>
      <c r="E2133" s="3"/>
      <c r="F2133" s="26"/>
    </row>
    <row r="2134" spans="1:6">
      <c r="A2134" s="4"/>
      <c r="B2134" s="410"/>
      <c r="C2134" s="2"/>
      <c r="D2134" s="3"/>
      <c r="E2134" s="3"/>
      <c r="F2134" s="26"/>
    </row>
    <row r="2135" spans="1:6">
      <c r="A2135" s="4"/>
      <c r="B2135" s="410"/>
      <c r="C2135" s="2"/>
      <c r="D2135" s="3"/>
      <c r="E2135" s="3"/>
      <c r="F2135" s="26"/>
    </row>
    <row r="2136" spans="1:6">
      <c r="A2136" s="4"/>
      <c r="B2136" s="410"/>
      <c r="C2136" s="2"/>
      <c r="D2136" s="3"/>
      <c r="E2136" s="3"/>
      <c r="F2136" s="26"/>
    </row>
    <row r="2137" spans="1:6">
      <c r="A2137" s="4"/>
      <c r="B2137" s="410"/>
      <c r="C2137" s="2"/>
      <c r="D2137" s="3"/>
      <c r="E2137" s="3"/>
      <c r="F2137" s="26"/>
    </row>
    <row r="2138" spans="1:6">
      <c r="A2138" s="4"/>
      <c r="B2138" s="410"/>
      <c r="C2138" s="2"/>
      <c r="D2138" s="3"/>
      <c r="E2138" s="3"/>
      <c r="F2138" s="26"/>
    </row>
    <row r="2139" spans="1:6">
      <c r="A2139" s="4"/>
      <c r="B2139" s="410"/>
      <c r="C2139" s="2"/>
      <c r="D2139" s="3"/>
      <c r="E2139" s="3"/>
      <c r="F2139" s="26"/>
    </row>
    <row r="2140" spans="1:6">
      <c r="A2140" s="4"/>
      <c r="B2140" s="410"/>
      <c r="C2140" s="2"/>
      <c r="D2140" s="3"/>
      <c r="E2140" s="3"/>
      <c r="F2140" s="26"/>
    </row>
    <row r="2141" spans="1:6">
      <c r="A2141" s="4"/>
      <c r="B2141" s="410"/>
      <c r="C2141" s="2"/>
      <c r="D2141" s="3"/>
      <c r="E2141" s="3"/>
      <c r="F2141" s="26"/>
    </row>
    <row r="2142" spans="1:6">
      <c r="A2142" s="4"/>
      <c r="B2142" s="410"/>
      <c r="C2142" s="2"/>
      <c r="D2142" s="3"/>
      <c r="E2142" s="3"/>
      <c r="F2142" s="26"/>
    </row>
    <row r="2143" spans="1:6">
      <c r="A2143" s="4"/>
      <c r="B2143" s="410"/>
      <c r="C2143" s="2"/>
      <c r="D2143" s="3"/>
      <c r="E2143" s="3"/>
      <c r="F2143" s="26"/>
    </row>
    <row r="2144" spans="1:6">
      <c r="A2144" s="4"/>
      <c r="B2144" s="410"/>
      <c r="C2144" s="2"/>
      <c r="D2144" s="3"/>
      <c r="E2144" s="3"/>
      <c r="F2144" s="26"/>
    </row>
    <row r="2145" spans="1:6">
      <c r="A2145" s="4"/>
      <c r="B2145" s="410"/>
      <c r="C2145" s="2"/>
      <c r="D2145" s="3"/>
      <c r="E2145" s="3"/>
      <c r="F2145" s="26"/>
    </row>
    <row r="2146" spans="1:6">
      <c r="A2146" s="4"/>
      <c r="B2146" s="410"/>
      <c r="C2146" s="2"/>
      <c r="D2146" s="3"/>
      <c r="E2146" s="3"/>
      <c r="F2146" s="26"/>
    </row>
    <row r="2147" spans="1:6">
      <c r="A2147" s="4"/>
      <c r="B2147" s="410"/>
      <c r="C2147" s="2"/>
      <c r="D2147" s="3"/>
      <c r="E2147" s="3"/>
      <c r="F2147" s="26"/>
    </row>
    <row r="2148" spans="1:6">
      <c r="A2148" s="4"/>
      <c r="B2148" s="410"/>
      <c r="C2148" s="2"/>
      <c r="D2148" s="3"/>
      <c r="E2148" s="3"/>
      <c r="F2148" s="26"/>
    </row>
    <row r="2149" spans="1:6">
      <c r="A2149" s="4"/>
      <c r="B2149" s="410"/>
      <c r="C2149" s="2"/>
      <c r="D2149" s="3"/>
      <c r="E2149" s="3"/>
      <c r="F2149" s="26"/>
    </row>
    <row r="2150" spans="1:6">
      <c r="A2150" s="4"/>
      <c r="B2150" s="410"/>
      <c r="C2150" s="2"/>
      <c r="D2150" s="3"/>
      <c r="E2150" s="3"/>
      <c r="F2150" s="26"/>
    </row>
    <row r="2151" spans="1:6">
      <c r="A2151" s="4"/>
      <c r="B2151" s="410"/>
      <c r="C2151" s="2"/>
      <c r="D2151" s="3"/>
      <c r="E2151" s="3"/>
      <c r="F2151" s="26"/>
    </row>
    <row r="2152" spans="1:6">
      <c r="A2152" s="4"/>
      <c r="B2152" s="410"/>
      <c r="C2152" s="2"/>
      <c r="D2152" s="3"/>
      <c r="E2152" s="3"/>
      <c r="F2152" s="26"/>
    </row>
    <row r="2153" spans="1:6">
      <c r="A2153" s="4"/>
      <c r="B2153" s="410"/>
      <c r="C2153" s="2"/>
      <c r="D2153" s="3"/>
      <c r="E2153" s="3"/>
      <c r="F2153" s="26"/>
    </row>
    <row r="2154" spans="1:6">
      <c r="A2154" s="4"/>
      <c r="B2154" s="410"/>
      <c r="C2154" s="2"/>
      <c r="D2154" s="3"/>
      <c r="E2154" s="3"/>
      <c r="F2154" s="26"/>
    </row>
    <row r="2155" spans="1:6">
      <c r="A2155" s="4"/>
      <c r="B2155" s="410"/>
      <c r="C2155" s="2"/>
      <c r="D2155" s="3"/>
      <c r="E2155" s="3"/>
      <c r="F2155" s="26"/>
    </row>
    <row r="2156" spans="1:6">
      <c r="A2156" s="4"/>
      <c r="B2156" s="410"/>
      <c r="C2156" s="2"/>
      <c r="D2156" s="3"/>
      <c r="E2156" s="3"/>
      <c r="F2156" s="26"/>
    </row>
    <row r="2157" spans="1:6">
      <c r="A2157" s="4"/>
      <c r="B2157" s="410"/>
      <c r="C2157" s="2"/>
      <c r="D2157" s="3"/>
      <c r="E2157" s="3"/>
      <c r="F2157" s="26"/>
    </row>
    <row r="2158" spans="1:6">
      <c r="A2158" s="4"/>
      <c r="B2158" s="410"/>
      <c r="C2158" s="2"/>
      <c r="D2158" s="3"/>
      <c r="E2158" s="3"/>
      <c r="F2158" s="26"/>
    </row>
    <row r="2159" spans="1:6">
      <c r="A2159" s="4"/>
      <c r="B2159" s="410"/>
      <c r="C2159" s="2"/>
      <c r="D2159" s="3"/>
      <c r="E2159" s="3"/>
      <c r="F2159" s="26"/>
    </row>
    <row r="2160" spans="1:6">
      <c r="A2160" s="4"/>
      <c r="B2160" s="410"/>
      <c r="C2160" s="2"/>
      <c r="D2160" s="3"/>
      <c r="E2160" s="3"/>
      <c r="F2160" s="26"/>
    </row>
    <row r="2161" spans="1:6">
      <c r="A2161" s="4"/>
      <c r="B2161" s="410"/>
      <c r="C2161" s="2"/>
      <c r="D2161" s="3"/>
      <c r="E2161" s="3"/>
      <c r="F2161" s="26"/>
    </row>
    <row r="2162" spans="1:6">
      <c r="A2162" s="4"/>
      <c r="B2162" s="410"/>
      <c r="C2162" s="2"/>
      <c r="D2162" s="3"/>
      <c r="E2162" s="3"/>
      <c r="F2162" s="26"/>
    </row>
    <row r="2163" spans="1:6">
      <c r="A2163" s="4"/>
      <c r="B2163" s="410"/>
      <c r="C2163" s="2"/>
      <c r="D2163" s="3"/>
      <c r="E2163" s="3"/>
      <c r="F2163" s="26"/>
    </row>
    <row r="2164" spans="1:6">
      <c r="A2164" s="4"/>
      <c r="B2164" s="410"/>
      <c r="C2164" s="2"/>
      <c r="D2164" s="3"/>
      <c r="E2164" s="3"/>
      <c r="F2164" s="26"/>
    </row>
    <row r="2165" spans="1:6">
      <c r="A2165" s="4"/>
      <c r="B2165" s="410"/>
      <c r="C2165" s="2"/>
      <c r="D2165" s="3"/>
      <c r="E2165" s="3"/>
      <c r="F2165" s="26"/>
    </row>
    <row r="2166" spans="1:6">
      <c r="A2166" s="4"/>
      <c r="B2166" s="410"/>
      <c r="C2166" s="2"/>
      <c r="D2166" s="3"/>
      <c r="E2166" s="3"/>
      <c r="F2166" s="26"/>
    </row>
    <row r="2167" spans="1:6">
      <c r="A2167" s="4"/>
      <c r="B2167" s="410"/>
      <c r="C2167" s="2"/>
      <c r="D2167" s="3"/>
      <c r="E2167" s="3"/>
      <c r="F2167" s="26"/>
    </row>
    <row r="2168" spans="1:6">
      <c r="A2168" s="4"/>
      <c r="B2168" s="410"/>
      <c r="C2168" s="2"/>
      <c r="D2168" s="3"/>
      <c r="E2168" s="3"/>
      <c r="F2168" s="26"/>
    </row>
    <row r="2169" spans="1:6">
      <c r="A2169" s="4"/>
      <c r="B2169" s="410"/>
      <c r="C2169" s="2"/>
      <c r="D2169" s="3"/>
      <c r="E2169" s="3"/>
      <c r="F2169" s="26"/>
    </row>
    <row r="2170" spans="1:6">
      <c r="A2170" s="4"/>
      <c r="B2170" s="410"/>
      <c r="C2170" s="2"/>
      <c r="D2170" s="3"/>
      <c r="E2170" s="3"/>
      <c r="F2170" s="26"/>
    </row>
    <row r="2171" spans="1:6">
      <c r="A2171" s="4"/>
      <c r="B2171" s="410"/>
      <c r="C2171" s="2"/>
      <c r="D2171" s="3"/>
      <c r="E2171" s="3"/>
      <c r="F2171" s="26"/>
    </row>
    <row r="2172" spans="1:6">
      <c r="A2172" s="4"/>
      <c r="B2172" s="410"/>
      <c r="C2172" s="2"/>
      <c r="D2172" s="3"/>
      <c r="E2172" s="3"/>
      <c r="F2172" s="26"/>
    </row>
    <row r="2173" spans="1:6">
      <c r="A2173" s="4"/>
      <c r="B2173" s="410"/>
      <c r="C2173" s="2"/>
      <c r="D2173" s="3"/>
      <c r="E2173" s="3"/>
      <c r="F2173" s="26"/>
    </row>
    <row r="2174" spans="1:6">
      <c r="A2174" s="4"/>
      <c r="B2174" s="410"/>
      <c r="C2174" s="2"/>
      <c r="D2174" s="3"/>
      <c r="E2174" s="3"/>
      <c r="F2174" s="26"/>
    </row>
    <row r="2175" spans="1:6">
      <c r="A2175" s="4"/>
      <c r="B2175" s="410"/>
      <c r="C2175" s="2"/>
      <c r="D2175" s="3"/>
      <c r="E2175" s="3"/>
      <c r="F2175" s="26"/>
    </row>
    <row r="2176" spans="1:6">
      <c r="A2176" s="4"/>
      <c r="B2176" s="410"/>
      <c r="C2176" s="2"/>
      <c r="D2176" s="3"/>
      <c r="E2176" s="3"/>
      <c r="F2176" s="26"/>
    </row>
    <row r="2177" spans="1:6">
      <c r="A2177" s="4"/>
      <c r="B2177" s="410"/>
      <c r="C2177" s="2"/>
      <c r="D2177" s="3"/>
      <c r="E2177" s="3"/>
      <c r="F2177" s="26"/>
    </row>
    <row r="2178" spans="1:6">
      <c r="A2178" s="4"/>
      <c r="B2178" s="410"/>
      <c r="C2178" s="2"/>
      <c r="D2178" s="3"/>
      <c r="E2178" s="3"/>
      <c r="F2178" s="26"/>
    </row>
    <row r="2179" spans="1:6">
      <c r="A2179" s="4"/>
      <c r="B2179" s="410"/>
      <c r="C2179" s="2"/>
      <c r="D2179" s="3"/>
      <c r="E2179" s="3"/>
      <c r="F2179" s="26"/>
    </row>
    <row r="2180" spans="1:6">
      <c r="A2180" s="4"/>
      <c r="B2180" s="410"/>
      <c r="C2180" s="2"/>
      <c r="D2180" s="3"/>
      <c r="E2180" s="3"/>
      <c r="F2180" s="26"/>
    </row>
    <row r="2181" spans="1:6">
      <c r="A2181" s="4"/>
      <c r="B2181" s="410"/>
      <c r="C2181" s="2"/>
      <c r="D2181" s="3"/>
      <c r="E2181" s="3"/>
      <c r="F2181" s="26"/>
    </row>
    <row r="2182" spans="1:6">
      <c r="A2182" s="4"/>
      <c r="B2182" s="410"/>
      <c r="C2182" s="2"/>
      <c r="D2182" s="3"/>
      <c r="E2182" s="3"/>
      <c r="F2182" s="26"/>
    </row>
    <row r="2183" spans="1:6">
      <c r="A2183" s="4"/>
      <c r="B2183" s="410"/>
      <c r="C2183" s="2"/>
      <c r="D2183" s="3"/>
      <c r="E2183" s="3"/>
      <c r="F2183" s="26"/>
    </row>
    <row r="2184" spans="1:6">
      <c r="A2184" s="4"/>
      <c r="B2184" s="410"/>
      <c r="C2184" s="2"/>
      <c r="D2184" s="3"/>
      <c r="E2184" s="3"/>
      <c r="F2184" s="26"/>
    </row>
    <row r="2185" spans="1:6">
      <c r="A2185" s="4"/>
      <c r="B2185" s="410"/>
      <c r="C2185" s="2"/>
      <c r="D2185" s="3"/>
      <c r="E2185" s="3"/>
      <c r="F2185" s="26"/>
    </row>
    <row r="2186" spans="1:6">
      <c r="A2186" s="4"/>
      <c r="B2186" s="410"/>
      <c r="C2186" s="2"/>
      <c r="D2186" s="3"/>
      <c r="E2186" s="3"/>
      <c r="F2186" s="26"/>
    </row>
    <row r="2187" spans="1:6">
      <c r="A2187" s="4"/>
      <c r="B2187" s="410"/>
      <c r="C2187" s="2"/>
      <c r="D2187" s="3"/>
      <c r="E2187" s="3"/>
      <c r="F2187" s="26"/>
    </row>
    <row r="2188" spans="1:6">
      <c r="A2188" s="4"/>
      <c r="B2188" s="410"/>
      <c r="C2188" s="2"/>
      <c r="D2188" s="3"/>
      <c r="E2188" s="3"/>
      <c r="F2188" s="26"/>
    </row>
    <row r="2189" spans="1:6">
      <c r="A2189" s="4"/>
      <c r="B2189" s="410"/>
      <c r="C2189" s="2"/>
      <c r="D2189" s="3"/>
      <c r="E2189" s="3"/>
      <c r="F2189" s="26"/>
    </row>
    <row r="2190" spans="1:6">
      <c r="A2190" s="4"/>
      <c r="B2190" s="410"/>
      <c r="C2190" s="2"/>
      <c r="D2190" s="3"/>
      <c r="E2190" s="3"/>
      <c r="F2190" s="26"/>
    </row>
    <row r="2191" spans="1:6">
      <c r="A2191" s="4"/>
      <c r="B2191" s="410"/>
      <c r="C2191" s="2"/>
      <c r="D2191" s="3"/>
      <c r="E2191" s="3"/>
      <c r="F2191" s="26"/>
    </row>
    <row r="2192" spans="1:6">
      <c r="A2192" s="4"/>
      <c r="B2192" s="410"/>
      <c r="C2192" s="2"/>
      <c r="D2192" s="3"/>
      <c r="E2192" s="3"/>
      <c r="F2192" s="26"/>
    </row>
    <row r="2193" spans="1:6">
      <c r="A2193" s="4"/>
      <c r="B2193" s="410"/>
      <c r="C2193" s="2"/>
      <c r="D2193" s="3"/>
      <c r="E2193" s="3"/>
      <c r="F2193" s="26"/>
    </row>
    <row r="2194" spans="1:6">
      <c r="A2194" s="4"/>
      <c r="B2194" s="410"/>
      <c r="C2194" s="2"/>
      <c r="D2194" s="3"/>
      <c r="E2194" s="3"/>
      <c r="F2194" s="26"/>
    </row>
    <row r="2195" spans="1:6">
      <c r="A2195" s="4"/>
      <c r="B2195" s="410"/>
      <c r="C2195" s="2"/>
      <c r="D2195" s="3"/>
      <c r="E2195" s="3"/>
      <c r="F2195" s="26"/>
    </row>
    <row r="2196" spans="1:6">
      <c r="A2196" s="4"/>
      <c r="B2196" s="410"/>
      <c r="C2196" s="2"/>
      <c r="D2196" s="3"/>
      <c r="E2196" s="3"/>
      <c r="F2196" s="26"/>
    </row>
    <row r="2197" spans="1:6">
      <c r="A2197" s="4"/>
      <c r="B2197" s="410"/>
      <c r="C2197" s="2"/>
      <c r="D2197" s="3"/>
      <c r="E2197" s="3"/>
      <c r="F2197" s="26"/>
    </row>
    <row r="2198" spans="1:6">
      <c r="A2198" s="4"/>
      <c r="B2198" s="410"/>
      <c r="C2198" s="2"/>
      <c r="D2198" s="3"/>
      <c r="E2198" s="3"/>
      <c r="F2198" s="26"/>
    </row>
    <row r="2199" spans="1:6">
      <c r="A2199" s="4"/>
      <c r="B2199" s="410"/>
      <c r="C2199" s="2"/>
      <c r="D2199" s="3"/>
      <c r="E2199" s="3"/>
      <c r="F2199" s="26"/>
    </row>
    <row r="2200" spans="1:6">
      <c r="A2200" s="4"/>
      <c r="B2200" s="410"/>
      <c r="C2200" s="2"/>
      <c r="D2200" s="3"/>
      <c r="E2200" s="3"/>
      <c r="F2200" s="26"/>
    </row>
    <row r="2201" spans="1:6">
      <c r="A2201" s="4"/>
      <c r="B2201" s="410"/>
      <c r="C2201" s="2"/>
      <c r="D2201" s="3"/>
      <c r="E2201" s="3"/>
      <c r="F2201" s="26"/>
    </row>
    <row r="2202" spans="1:6">
      <c r="A2202" s="4"/>
      <c r="B2202" s="410"/>
      <c r="C2202" s="2"/>
      <c r="D2202" s="3"/>
      <c r="E2202" s="3"/>
      <c r="F2202" s="26"/>
    </row>
    <row r="2203" spans="1:6">
      <c r="A2203" s="4"/>
      <c r="B2203" s="410"/>
      <c r="C2203" s="2"/>
      <c r="D2203" s="3"/>
      <c r="E2203" s="3"/>
      <c r="F2203" s="26"/>
    </row>
    <row r="2204" spans="1:6">
      <c r="A2204" s="4"/>
      <c r="B2204" s="410"/>
      <c r="C2204" s="2"/>
      <c r="D2204" s="3"/>
      <c r="E2204" s="3"/>
      <c r="F2204" s="26"/>
    </row>
    <row r="2205" spans="1:6">
      <c r="A2205" s="4"/>
      <c r="B2205" s="410"/>
      <c r="C2205" s="2"/>
      <c r="D2205" s="3"/>
      <c r="E2205" s="3"/>
      <c r="F2205" s="26"/>
    </row>
    <row r="2206" spans="1:6">
      <c r="A2206" s="4"/>
      <c r="B2206" s="410"/>
      <c r="C2206" s="2"/>
      <c r="D2206" s="3"/>
      <c r="E2206" s="3"/>
      <c r="F2206" s="26"/>
    </row>
    <row r="2207" spans="1:6">
      <c r="A2207" s="4"/>
      <c r="B2207" s="410"/>
      <c r="C2207" s="2"/>
      <c r="D2207" s="3"/>
      <c r="E2207" s="3"/>
      <c r="F2207" s="26"/>
    </row>
    <row r="2208" spans="1:6">
      <c r="A2208" s="4"/>
      <c r="B2208" s="410"/>
      <c r="C2208" s="2"/>
      <c r="D2208" s="3"/>
      <c r="E2208" s="3"/>
      <c r="F2208" s="26"/>
    </row>
    <row r="2209" spans="1:6">
      <c r="A2209" s="4"/>
      <c r="B2209" s="410"/>
      <c r="C2209" s="2"/>
      <c r="D2209" s="3"/>
      <c r="E2209" s="3"/>
      <c r="F2209" s="26"/>
    </row>
    <row r="2210" spans="1:6">
      <c r="A2210" s="4"/>
      <c r="B2210" s="410"/>
      <c r="C2210" s="2"/>
      <c r="D2210" s="3"/>
      <c r="E2210" s="3"/>
      <c r="F2210" s="26"/>
    </row>
    <row r="2211" spans="1:6">
      <c r="A2211" s="4"/>
      <c r="B2211" s="410"/>
      <c r="C2211" s="2"/>
      <c r="D2211" s="3"/>
      <c r="E2211" s="3"/>
      <c r="F2211" s="26"/>
    </row>
    <row r="2212" spans="1:6">
      <c r="A2212" s="4"/>
      <c r="B2212" s="410"/>
      <c r="C2212" s="2"/>
      <c r="D2212" s="3"/>
      <c r="E2212" s="3"/>
      <c r="F2212" s="26"/>
    </row>
    <row r="2213" spans="1:6">
      <c r="A2213" s="4"/>
      <c r="B2213" s="410"/>
      <c r="C2213" s="2"/>
      <c r="D2213" s="3"/>
      <c r="E2213" s="3"/>
      <c r="F2213" s="26"/>
    </row>
    <row r="2214" spans="1:6">
      <c r="A2214" s="4"/>
      <c r="B2214" s="410"/>
      <c r="C2214" s="2"/>
      <c r="D2214" s="3"/>
      <c r="E2214" s="3"/>
      <c r="F2214" s="26"/>
    </row>
    <row r="2215" spans="1:6">
      <c r="A2215" s="4"/>
      <c r="B2215" s="410"/>
      <c r="C2215" s="2"/>
      <c r="D2215" s="3"/>
      <c r="E2215" s="3"/>
      <c r="F2215" s="26"/>
    </row>
    <row r="2216" spans="1:6">
      <c r="A2216" s="4"/>
      <c r="B2216" s="410"/>
      <c r="C2216" s="2"/>
      <c r="D2216" s="3"/>
      <c r="E2216" s="3"/>
      <c r="F2216" s="26"/>
    </row>
    <row r="2217" spans="1:6">
      <c r="A2217" s="4"/>
      <c r="B2217" s="410"/>
      <c r="C2217" s="2"/>
      <c r="D2217" s="3"/>
      <c r="E2217" s="3"/>
      <c r="F2217" s="26"/>
    </row>
    <row r="2218" spans="1:6">
      <c r="A2218" s="4"/>
      <c r="B2218" s="410"/>
      <c r="C2218" s="2"/>
      <c r="D2218" s="3"/>
      <c r="E2218" s="3"/>
      <c r="F2218" s="26"/>
    </row>
    <row r="2219" spans="1:6">
      <c r="A2219" s="4"/>
      <c r="B2219" s="410"/>
      <c r="C2219" s="2"/>
      <c r="D2219" s="3"/>
      <c r="E2219" s="3"/>
      <c r="F2219" s="26"/>
    </row>
    <row r="2220" spans="1:6">
      <c r="A2220" s="4"/>
      <c r="B2220" s="410"/>
      <c r="C2220" s="2"/>
      <c r="D2220" s="3"/>
      <c r="E2220" s="3"/>
      <c r="F2220" s="26"/>
    </row>
    <row r="2221" spans="1:6">
      <c r="A2221" s="4"/>
      <c r="B2221" s="410"/>
      <c r="C2221" s="2"/>
      <c r="D2221" s="3"/>
      <c r="E2221" s="3"/>
      <c r="F2221" s="26"/>
    </row>
    <row r="2222" spans="1:6">
      <c r="A2222" s="4"/>
      <c r="B2222" s="410"/>
      <c r="C2222" s="2"/>
      <c r="D2222" s="3"/>
      <c r="E2222" s="3"/>
      <c r="F2222" s="26"/>
    </row>
    <row r="2223" spans="1:6">
      <c r="A2223" s="4"/>
      <c r="B2223" s="410"/>
      <c r="C2223" s="2"/>
      <c r="D2223" s="3"/>
      <c r="E2223" s="3"/>
      <c r="F2223" s="26"/>
    </row>
    <row r="2224" spans="1:6">
      <c r="A2224" s="4"/>
      <c r="B2224" s="410"/>
      <c r="C2224" s="2"/>
      <c r="D2224" s="3"/>
      <c r="E2224" s="3"/>
      <c r="F2224" s="26"/>
    </row>
    <row r="2225" spans="1:6">
      <c r="A2225" s="4"/>
      <c r="B2225" s="410"/>
      <c r="C2225" s="2"/>
      <c r="D2225" s="3"/>
      <c r="E2225" s="3"/>
      <c r="F2225" s="26"/>
    </row>
    <row r="2226" spans="1:6">
      <c r="A2226" s="4"/>
      <c r="B2226" s="410"/>
      <c r="C2226" s="2"/>
      <c r="D2226" s="3"/>
      <c r="E2226" s="3"/>
      <c r="F2226" s="26"/>
    </row>
    <row r="2227" spans="1:6">
      <c r="A2227" s="4"/>
      <c r="B2227" s="410"/>
      <c r="C2227" s="2"/>
      <c r="D2227" s="3"/>
      <c r="E2227" s="3"/>
      <c r="F2227" s="26"/>
    </row>
    <row r="2228" spans="1:6">
      <c r="A2228" s="4"/>
      <c r="B2228" s="410"/>
      <c r="C2228" s="2"/>
      <c r="D2228" s="3"/>
      <c r="E2228" s="3"/>
      <c r="F2228" s="26"/>
    </row>
    <row r="2229" spans="1:6">
      <c r="A2229" s="4"/>
      <c r="B2229" s="410"/>
      <c r="C2229" s="2"/>
      <c r="D2229" s="3"/>
      <c r="E2229" s="3"/>
      <c r="F2229" s="26"/>
    </row>
    <row r="2230" spans="1:6">
      <c r="A2230" s="4"/>
      <c r="B2230" s="410"/>
      <c r="C2230" s="2"/>
      <c r="D2230" s="3"/>
      <c r="E2230" s="3"/>
      <c r="F2230" s="26"/>
    </row>
    <row r="2231" spans="1:6">
      <c r="A2231" s="4"/>
      <c r="B2231" s="410"/>
      <c r="C2231" s="2"/>
      <c r="D2231" s="3"/>
      <c r="E2231" s="3"/>
      <c r="F2231" s="26"/>
    </row>
    <row r="2232" spans="1:6">
      <c r="A2232" s="4"/>
      <c r="B2232" s="410"/>
      <c r="C2232" s="2"/>
      <c r="D2232" s="3"/>
      <c r="E2232" s="3"/>
      <c r="F2232" s="26"/>
    </row>
    <row r="2233" spans="1:6">
      <c r="A2233" s="4"/>
      <c r="B2233" s="410"/>
      <c r="C2233" s="2"/>
      <c r="D2233" s="3"/>
      <c r="E2233" s="3"/>
      <c r="F2233" s="26"/>
    </row>
    <row r="2234" spans="1:6">
      <c r="A2234" s="4"/>
      <c r="B2234" s="410"/>
      <c r="C2234" s="2"/>
      <c r="D2234" s="3"/>
      <c r="E2234" s="3"/>
      <c r="F2234" s="26"/>
    </row>
    <row r="2235" spans="1:6">
      <c r="A2235" s="4"/>
      <c r="B2235" s="410"/>
      <c r="C2235" s="2"/>
      <c r="D2235" s="3"/>
      <c r="E2235" s="3"/>
      <c r="F2235" s="26"/>
    </row>
    <row r="2236" spans="1:6">
      <c r="A2236" s="4"/>
      <c r="B2236" s="410"/>
      <c r="C2236" s="2"/>
      <c r="D2236" s="3"/>
      <c r="E2236" s="3"/>
      <c r="F2236" s="26"/>
    </row>
    <row r="2237" spans="1:6">
      <c r="A2237" s="4"/>
      <c r="B2237" s="410"/>
      <c r="C2237" s="2"/>
      <c r="D2237" s="3"/>
      <c r="E2237" s="3"/>
      <c r="F2237" s="26"/>
    </row>
    <row r="2238" spans="1:6">
      <c r="A2238" s="4"/>
      <c r="B2238" s="410"/>
      <c r="C2238" s="2"/>
      <c r="D2238" s="3"/>
      <c r="E2238" s="3"/>
      <c r="F2238" s="26"/>
    </row>
    <row r="2239" spans="1:6">
      <c r="A2239" s="4"/>
      <c r="B2239" s="410"/>
      <c r="C2239" s="2"/>
      <c r="D2239" s="3"/>
      <c r="E2239" s="3"/>
      <c r="F2239" s="26"/>
    </row>
    <row r="2240" spans="1:6">
      <c r="A2240" s="4"/>
      <c r="B2240" s="410"/>
      <c r="C2240" s="2"/>
      <c r="D2240" s="3"/>
      <c r="E2240" s="3"/>
      <c r="F2240" s="26"/>
    </row>
    <row r="2241" spans="1:6">
      <c r="A2241" s="4"/>
      <c r="B2241" s="410"/>
      <c r="C2241" s="2"/>
      <c r="D2241" s="3"/>
      <c r="E2241" s="3"/>
      <c r="F2241" s="26"/>
    </row>
    <row r="2242" spans="1:6">
      <c r="A2242" s="4"/>
      <c r="B2242" s="410"/>
      <c r="C2242" s="2"/>
      <c r="D2242" s="3"/>
      <c r="E2242" s="3"/>
      <c r="F2242" s="26"/>
    </row>
    <row r="2243" spans="1:6">
      <c r="A2243" s="4"/>
      <c r="B2243" s="410"/>
      <c r="C2243" s="2"/>
      <c r="D2243" s="3"/>
      <c r="E2243" s="3"/>
      <c r="F2243" s="26"/>
    </row>
    <row r="2244" spans="1:6">
      <c r="A2244" s="4"/>
      <c r="B2244" s="410"/>
      <c r="C2244" s="2"/>
      <c r="D2244" s="3"/>
      <c r="E2244" s="3"/>
      <c r="F2244" s="26"/>
    </row>
    <row r="2245" spans="1:6">
      <c r="A2245" s="4"/>
      <c r="B2245" s="410"/>
      <c r="C2245" s="2"/>
      <c r="D2245" s="3"/>
      <c r="E2245" s="3"/>
      <c r="F2245" s="26"/>
    </row>
    <row r="2246" spans="1:6">
      <c r="A2246" s="4"/>
      <c r="B2246" s="410"/>
      <c r="C2246" s="2"/>
      <c r="D2246" s="3"/>
      <c r="E2246" s="3"/>
      <c r="F2246" s="26"/>
    </row>
    <row r="2247" spans="1:6">
      <c r="A2247" s="4"/>
      <c r="B2247" s="410"/>
      <c r="C2247" s="2"/>
      <c r="D2247" s="3"/>
      <c r="E2247" s="3"/>
      <c r="F2247" s="26"/>
    </row>
    <row r="2248" spans="1:6">
      <c r="A2248" s="4"/>
      <c r="B2248" s="410"/>
      <c r="C2248" s="2"/>
      <c r="D2248" s="3"/>
      <c r="E2248" s="3"/>
      <c r="F2248" s="26"/>
    </row>
    <row r="2249" spans="1:6">
      <c r="A2249" s="4"/>
      <c r="B2249" s="410"/>
      <c r="C2249" s="2"/>
      <c r="D2249" s="3"/>
      <c r="E2249" s="3"/>
      <c r="F2249" s="26"/>
    </row>
    <row r="2250" spans="1:6">
      <c r="A2250" s="4"/>
      <c r="B2250" s="410"/>
      <c r="C2250" s="2"/>
      <c r="D2250" s="3"/>
      <c r="E2250" s="3"/>
      <c r="F2250" s="26"/>
    </row>
    <row r="2251" spans="1:6">
      <c r="A2251" s="4"/>
      <c r="B2251" s="410"/>
      <c r="C2251" s="2"/>
      <c r="D2251" s="3"/>
      <c r="E2251" s="3"/>
      <c r="F2251" s="26"/>
    </row>
    <row r="2252" spans="1:6">
      <c r="A2252" s="4"/>
      <c r="B2252" s="410"/>
      <c r="C2252" s="2"/>
      <c r="D2252" s="3"/>
      <c r="E2252" s="3"/>
      <c r="F2252" s="26"/>
    </row>
    <row r="2253" spans="1:6">
      <c r="A2253" s="4"/>
      <c r="B2253" s="410"/>
      <c r="C2253" s="2"/>
      <c r="D2253" s="3"/>
      <c r="E2253" s="3"/>
      <c r="F2253" s="26"/>
    </row>
    <row r="2254" spans="1:6">
      <c r="A2254" s="4"/>
      <c r="B2254" s="410"/>
      <c r="C2254" s="2"/>
      <c r="D2254" s="3"/>
      <c r="E2254" s="3"/>
      <c r="F2254" s="26"/>
    </row>
    <row r="2255" spans="1:6">
      <c r="A2255" s="4"/>
      <c r="B2255" s="410"/>
      <c r="C2255" s="2"/>
      <c r="D2255" s="3"/>
      <c r="E2255" s="3"/>
      <c r="F2255" s="26"/>
    </row>
    <row r="2256" spans="1:6">
      <c r="A2256" s="4"/>
      <c r="B2256" s="410"/>
      <c r="C2256" s="2"/>
      <c r="D2256" s="3"/>
      <c r="E2256" s="3"/>
      <c r="F2256" s="26"/>
    </row>
    <row r="2257" spans="1:6">
      <c r="A2257" s="4"/>
      <c r="B2257" s="410"/>
      <c r="C2257" s="2"/>
      <c r="D2257" s="3"/>
      <c r="E2257" s="3"/>
      <c r="F2257" s="26"/>
    </row>
    <row r="2258" spans="1:6">
      <c r="A2258" s="4"/>
      <c r="B2258" s="410"/>
      <c r="C2258" s="2"/>
      <c r="D2258" s="3"/>
      <c r="E2258" s="3"/>
      <c r="F2258" s="26"/>
    </row>
    <row r="2259" spans="1:6">
      <c r="A2259" s="4"/>
      <c r="B2259" s="410"/>
      <c r="C2259" s="2"/>
      <c r="D2259" s="3"/>
      <c r="E2259" s="3"/>
      <c r="F2259" s="26"/>
    </row>
    <row r="2260" spans="1:6">
      <c r="A2260" s="4"/>
      <c r="B2260" s="410"/>
      <c r="C2260" s="2"/>
      <c r="D2260" s="3"/>
      <c r="E2260" s="3"/>
      <c r="F2260" s="26"/>
    </row>
    <row r="2261" spans="1:6">
      <c r="A2261" s="4"/>
      <c r="B2261" s="410"/>
      <c r="C2261" s="2"/>
      <c r="D2261" s="3"/>
      <c r="E2261" s="3"/>
      <c r="F2261" s="26"/>
    </row>
    <row r="2262" spans="1:6">
      <c r="A2262" s="4"/>
      <c r="B2262" s="410"/>
      <c r="C2262" s="2"/>
      <c r="D2262" s="3"/>
      <c r="E2262" s="3"/>
      <c r="F2262" s="26"/>
    </row>
    <row r="2263" spans="1:6">
      <c r="A2263" s="4"/>
      <c r="B2263" s="410"/>
      <c r="C2263" s="2"/>
      <c r="D2263" s="3"/>
      <c r="E2263" s="3"/>
      <c r="F2263" s="26"/>
    </row>
    <row r="2264" spans="1:6">
      <c r="A2264" s="4"/>
      <c r="B2264" s="410"/>
      <c r="C2264" s="2"/>
      <c r="D2264" s="3"/>
      <c r="E2264" s="3"/>
      <c r="F2264" s="26"/>
    </row>
    <row r="2265" spans="1:6">
      <c r="A2265" s="4"/>
      <c r="B2265" s="410"/>
      <c r="C2265" s="2"/>
      <c r="D2265" s="3"/>
      <c r="E2265" s="3"/>
      <c r="F2265" s="26"/>
    </row>
    <row r="2266" spans="1:6">
      <c r="A2266" s="4"/>
      <c r="B2266" s="410"/>
      <c r="C2266" s="2"/>
      <c r="D2266" s="3"/>
      <c r="E2266" s="3"/>
      <c r="F2266" s="26"/>
    </row>
    <row r="2267" spans="1:6">
      <c r="A2267" s="4"/>
      <c r="B2267" s="410"/>
      <c r="C2267" s="2"/>
      <c r="D2267" s="3"/>
      <c r="E2267" s="3"/>
      <c r="F2267" s="26"/>
    </row>
    <row r="2268" spans="1:6">
      <c r="A2268" s="4"/>
      <c r="B2268" s="410"/>
      <c r="C2268" s="2"/>
      <c r="D2268" s="3"/>
      <c r="E2268" s="3"/>
      <c r="F2268" s="26"/>
    </row>
    <row r="2269" spans="1:6">
      <c r="A2269" s="4"/>
      <c r="B2269" s="410"/>
      <c r="C2269" s="2"/>
      <c r="D2269" s="3"/>
      <c r="E2269" s="3"/>
      <c r="F2269" s="26"/>
    </row>
    <row r="2270" spans="1:6">
      <c r="A2270" s="4"/>
      <c r="B2270" s="410"/>
      <c r="C2270" s="2"/>
      <c r="D2270" s="3"/>
      <c r="E2270" s="3"/>
      <c r="F2270" s="26"/>
    </row>
    <row r="2271" spans="1:6">
      <c r="A2271" s="4"/>
      <c r="B2271" s="410"/>
      <c r="C2271" s="2"/>
      <c r="D2271" s="3"/>
      <c r="E2271" s="3"/>
      <c r="F2271" s="26"/>
    </row>
    <row r="2272" spans="1:6">
      <c r="A2272" s="4"/>
      <c r="B2272" s="410"/>
      <c r="C2272" s="2"/>
      <c r="D2272" s="3"/>
      <c r="E2272" s="3"/>
      <c r="F2272" s="26"/>
    </row>
    <row r="2273" spans="1:6">
      <c r="A2273" s="4"/>
      <c r="B2273" s="410"/>
      <c r="C2273" s="2"/>
      <c r="D2273" s="3"/>
      <c r="E2273" s="3"/>
      <c r="F2273" s="26"/>
    </row>
    <row r="2274" spans="1:6">
      <c r="A2274" s="4"/>
      <c r="B2274" s="410"/>
      <c r="C2274" s="2"/>
      <c r="D2274" s="3"/>
      <c r="E2274" s="3"/>
      <c r="F2274" s="26"/>
    </row>
    <row r="2275" spans="1:6">
      <c r="A2275" s="4"/>
      <c r="B2275" s="410"/>
      <c r="C2275" s="2"/>
      <c r="D2275" s="3"/>
      <c r="E2275" s="3"/>
      <c r="F2275" s="26"/>
    </row>
    <row r="2276" spans="1:6">
      <c r="A2276" s="4"/>
      <c r="B2276" s="410"/>
      <c r="C2276" s="2"/>
      <c r="D2276" s="3"/>
      <c r="E2276" s="3"/>
      <c r="F2276" s="26"/>
    </row>
    <row r="2277" spans="1:6">
      <c r="A2277" s="4"/>
      <c r="B2277" s="410"/>
      <c r="C2277" s="2"/>
      <c r="D2277" s="3"/>
      <c r="E2277" s="3"/>
      <c r="F2277" s="26"/>
    </row>
    <row r="2278" spans="1:6">
      <c r="A2278" s="4"/>
      <c r="B2278" s="410"/>
      <c r="C2278" s="2"/>
      <c r="D2278" s="3"/>
      <c r="E2278" s="3"/>
      <c r="F2278" s="26"/>
    </row>
    <row r="2279" spans="1:6">
      <c r="A2279" s="4"/>
      <c r="B2279" s="410"/>
      <c r="C2279" s="2"/>
      <c r="D2279" s="3"/>
      <c r="E2279" s="3"/>
      <c r="F2279" s="26"/>
    </row>
    <row r="2280" spans="1:6">
      <c r="A2280" s="4"/>
      <c r="B2280" s="410"/>
      <c r="C2280" s="2"/>
      <c r="D2280" s="3"/>
      <c r="E2280" s="3"/>
      <c r="F2280" s="26"/>
    </row>
    <row r="2281" spans="1:6">
      <c r="A2281" s="4"/>
      <c r="B2281" s="410"/>
      <c r="C2281" s="2"/>
      <c r="D2281" s="3"/>
      <c r="E2281" s="3"/>
      <c r="F2281" s="26"/>
    </row>
    <row r="2282" spans="1:6">
      <c r="A2282" s="4"/>
      <c r="B2282" s="410"/>
      <c r="C2282" s="2"/>
      <c r="D2282" s="3"/>
      <c r="E2282" s="3"/>
      <c r="F2282" s="26"/>
    </row>
    <row r="2283" spans="1:6">
      <c r="A2283" s="4"/>
      <c r="B2283" s="410"/>
      <c r="C2283" s="2"/>
      <c r="D2283" s="3"/>
      <c r="E2283" s="3"/>
      <c r="F2283" s="26"/>
    </row>
    <row r="2284" spans="1:6">
      <c r="A2284" s="4"/>
      <c r="B2284" s="410"/>
      <c r="C2284" s="2"/>
      <c r="D2284" s="3"/>
      <c r="E2284" s="3"/>
      <c r="F2284" s="26"/>
    </row>
    <row r="2285" spans="1:6">
      <c r="A2285" s="4"/>
      <c r="B2285" s="410"/>
      <c r="C2285" s="2"/>
      <c r="D2285" s="3"/>
      <c r="E2285" s="3"/>
      <c r="F2285" s="26"/>
    </row>
    <row r="2286" spans="1:6">
      <c r="A2286" s="4"/>
      <c r="B2286" s="410"/>
      <c r="C2286" s="2"/>
      <c r="D2286" s="3"/>
      <c r="E2286" s="3"/>
      <c r="F2286" s="26"/>
    </row>
    <row r="2287" spans="1:6">
      <c r="A2287" s="4"/>
      <c r="B2287" s="410"/>
      <c r="C2287" s="2"/>
      <c r="D2287" s="3"/>
      <c r="E2287" s="3"/>
      <c r="F2287" s="26"/>
    </row>
    <row r="2288" spans="1:6">
      <c r="A2288" s="4"/>
      <c r="B2288" s="410"/>
      <c r="C2288" s="2"/>
      <c r="D2288" s="3"/>
      <c r="E2288" s="3"/>
      <c r="F2288" s="26"/>
    </row>
    <row r="2289" spans="1:6">
      <c r="A2289" s="4"/>
      <c r="B2289" s="410"/>
      <c r="C2289" s="2"/>
      <c r="D2289" s="3"/>
      <c r="E2289" s="3"/>
      <c r="F2289" s="26"/>
    </row>
    <row r="2290" spans="1:6">
      <c r="A2290" s="4"/>
      <c r="B2290" s="410"/>
      <c r="C2290" s="2"/>
      <c r="D2290" s="3"/>
      <c r="E2290" s="3"/>
      <c r="F2290" s="26"/>
    </row>
    <row r="2291" spans="1:6">
      <c r="A2291" s="4"/>
      <c r="B2291" s="410"/>
      <c r="C2291" s="2"/>
      <c r="D2291" s="3"/>
      <c r="E2291" s="3"/>
      <c r="F2291" s="26"/>
    </row>
    <row r="2292" spans="1:6">
      <c r="A2292" s="4"/>
      <c r="B2292" s="410"/>
      <c r="C2292" s="2"/>
      <c r="D2292" s="3"/>
      <c r="E2292" s="3"/>
      <c r="F2292" s="26"/>
    </row>
    <row r="2293" spans="1:6">
      <c r="A2293" s="4"/>
      <c r="B2293" s="410"/>
      <c r="C2293" s="2"/>
      <c r="D2293" s="3"/>
      <c r="E2293" s="3"/>
      <c r="F2293" s="26"/>
    </row>
    <row r="2294" spans="1:6">
      <c r="A2294" s="4"/>
      <c r="B2294" s="410"/>
      <c r="C2294" s="2"/>
      <c r="D2294" s="3"/>
      <c r="E2294" s="3"/>
      <c r="F2294" s="26"/>
    </row>
    <row r="2295" spans="1:6">
      <c r="A2295" s="4"/>
      <c r="B2295" s="410"/>
      <c r="C2295" s="2"/>
      <c r="D2295" s="3"/>
      <c r="E2295" s="3"/>
      <c r="F2295" s="26"/>
    </row>
    <row r="2296" spans="1:6">
      <c r="A2296" s="4"/>
      <c r="B2296" s="410"/>
      <c r="C2296" s="2"/>
      <c r="D2296" s="3"/>
      <c r="E2296" s="3"/>
      <c r="F2296" s="26"/>
    </row>
    <row r="2297" spans="1:6">
      <c r="A2297" s="4"/>
      <c r="B2297" s="410"/>
      <c r="C2297" s="2"/>
      <c r="D2297" s="3"/>
      <c r="E2297" s="3"/>
      <c r="F2297" s="26"/>
    </row>
    <row r="2298" spans="1:6">
      <c r="A2298" s="4"/>
      <c r="B2298" s="410"/>
      <c r="C2298" s="2"/>
      <c r="D2298" s="3"/>
      <c r="E2298" s="3"/>
      <c r="F2298" s="26"/>
    </row>
    <row r="2299" spans="1:6">
      <c r="A2299" s="4"/>
      <c r="B2299" s="410"/>
      <c r="C2299" s="2"/>
      <c r="D2299" s="3"/>
      <c r="E2299" s="3"/>
      <c r="F2299" s="26"/>
    </row>
    <row r="2300" spans="1:6">
      <c r="A2300" s="4"/>
      <c r="B2300" s="410"/>
      <c r="C2300" s="2"/>
      <c r="D2300" s="3"/>
      <c r="E2300" s="3"/>
      <c r="F2300" s="26"/>
    </row>
    <row r="2301" spans="1:6">
      <c r="A2301" s="4"/>
      <c r="B2301" s="410"/>
      <c r="C2301" s="2"/>
      <c r="D2301" s="3"/>
      <c r="E2301" s="3"/>
      <c r="F2301" s="26"/>
    </row>
    <row r="2302" spans="1:6">
      <c r="A2302" s="4"/>
      <c r="B2302" s="410"/>
      <c r="C2302" s="2"/>
      <c r="D2302" s="3"/>
      <c r="E2302" s="3"/>
      <c r="F2302" s="26"/>
    </row>
    <row r="2303" spans="1:6">
      <c r="A2303" s="4"/>
      <c r="B2303" s="410"/>
      <c r="C2303" s="2"/>
      <c r="D2303" s="3"/>
      <c r="E2303" s="3"/>
      <c r="F2303" s="26"/>
    </row>
    <row r="2304" spans="1:6">
      <c r="A2304" s="4"/>
      <c r="B2304" s="410"/>
      <c r="C2304" s="2"/>
      <c r="D2304" s="3"/>
      <c r="E2304" s="3"/>
      <c r="F2304" s="26"/>
    </row>
    <row r="2305" spans="1:6">
      <c r="A2305" s="4"/>
      <c r="B2305" s="410"/>
      <c r="C2305" s="2"/>
      <c r="D2305" s="3"/>
      <c r="E2305" s="3"/>
      <c r="F2305" s="26"/>
    </row>
    <row r="2306" spans="1:6">
      <c r="A2306" s="4"/>
      <c r="B2306" s="410"/>
      <c r="C2306" s="2"/>
      <c r="D2306" s="3"/>
      <c r="E2306" s="3"/>
      <c r="F2306" s="26"/>
    </row>
    <row r="2307" spans="1:6">
      <c r="A2307" s="4"/>
      <c r="B2307" s="410"/>
      <c r="C2307" s="2"/>
      <c r="D2307" s="3"/>
      <c r="E2307" s="3"/>
      <c r="F2307" s="26"/>
    </row>
    <row r="2308" spans="1:6">
      <c r="A2308" s="4"/>
      <c r="B2308" s="410"/>
      <c r="C2308" s="2"/>
      <c r="D2308" s="3"/>
      <c r="E2308" s="3"/>
      <c r="F2308" s="26"/>
    </row>
    <row r="2309" spans="1:6">
      <c r="A2309" s="4"/>
      <c r="B2309" s="410"/>
      <c r="C2309" s="2"/>
      <c r="D2309" s="3"/>
      <c r="E2309" s="3"/>
      <c r="F2309" s="26"/>
    </row>
    <row r="2310" spans="1:6">
      <c r="A2310" s="4"/>
      <c r="B2310" s="410"/>
      <c r="C2310" s="2"/>
      <c r="D2310" s="3"/>
      <c r="E2310" s="3"/>
      <c r="F2310" s="26"/>
    </row>
    <row r="2311" spans="1:6">
      <c r="A2311" s="4"/>
      <c r="B2311" s="410"/>
      <c r="C2311" s="2"/>
      <c r="D2311" s="3"/>
      <c r="E2311" s="3"/>
      <c r="F2311" s="26"/>
    </row>
    <row r="2312" spans="1:6">
      <c r="A2312" s="4"/>
      <c r="B2312" s="410"/>
      <c r="C2312" s="2"/>
      <c r="D2312" s="3"/>
      <c r="E2312" s="3"/>
      <c r="F2312" s="26"/>
    </row>
    <row r="2313" spans="1:6">
      <c r="A2313" s="4"/>
      <c r="B2313" s="410"/>
      <c r="C2313" s="2"/>
      <c r="D2313" s="3"/>
      <c r="E2313" s="3"/>
      <c r="F2313" s="26"/>
    </row>
    <row r="2314" spans="1:6">
      <c r="A2314" s="4"/>
      <c r="B2314" s="410"/>
      <c r="C2314" s="2"/>
      <c r="D2314" s="3"/>
      <c r="E2314" s="3"/>
      <c r="F2314" s="26"/>
    </row>
    <row r="2315" spans="1:6">
      <c r="A2315" s="4"/>
      <c r="B2315" s="410"/>
      <c r="C2315" s="2"/>
      <c r="D2315" s="3"/>
      <c r="E2315" s="3"/>
      <c r="F2315" s="26"/>
    </row>
    <row r="2316" spans="1:6">
      <c r="A2316" s="4"/>
      <c r="B2316" s="410"/>
      <c r="C2316" s="2"/>
      <c r="D2316" s="3"/>
      <c r="E2316" s="3"/>
      <c r="F2316" s="26"/>
    </row>
    <row r="2317" spans="1:6">
      <c r="A2317" s="4"/>
      <c r="B2317" s="410"/>
      <c r="C2317" s="2"/>
      <c r="D2317" s="3"/>
      <c r="E2317" s="3"/>
      <c r="F2317" s="26"/>
    </row>
    <row r="2318" spans="1:6">
      <c r="A2318" s="4"/>
      <c r="B2318" s="410"/>
      <c r="C2318" s="2"/>
      <c r="D2318" s="3"/>
      <c r="E2318" s="3"/>
      <c r="F2318" s="26"/>
    </row>
    <row r="2319" spans="1:6">
      <c r="A2319" s="4"/>
      <c r="B2319" s="410"/>
      <c r="C2319" s="2"/>
      <c r="D2319" s="3"/>
      <c r="E2319" s="3"/>
      <c r="F2319" s="26"/>
    </row>
    <row r="2320" spans="1:6">
      <c r="A2320" s="4"/>
      <c r="B2320" s="410"/>
      <c r="C2320" s="2"/>
      <c r="D2320" s="3"/>
      <c r="E2320" s="3"/>
      <c r="F2320" s="26"/>
    </row>
    <row r="2321" spans="1:6">
      <c r="A2321" s="4"/>
      <c r="B2321" s="410"/>
      <c r="C2321" s="2"/>
      <c r="D2321" s="3"/>
      <c r="E2321" s="3"/>
      <c r="F2321" s="26"/>
    </row>
    <row r="2322" spans="1:6">
      <c r="A2322" s="4"/>
      <c r="B2322" s="410"/>
      <c r="C2322" s="2"/>
      <c r="D2322" s="3"/>
      <c r="E2322" s="3"/>
      <c r="F2322" s="26"/>
    </row>
    <row r="2323" spans="1:6">
      <c r="A2323" s="4"/>
      <c r="B2323" s="410"/>
      <c r="C2323" s="2"/>
      <c r="D2323" s="3"/>
      <c r="E2323" s="3"/>
      <c r="F2323" s="26"/>
    </row>
    <row r="2324" spans="1:6">
      <c r="A2324" s="4"/>
      <c r="B2324" s="410"/>
      <c r="C2324" s="2"/>
      <c r="D2324" s="3"/>
      <c r="E2324" s="3"/>
      <c r="F2324" s="26"/>
    </row>
    <row r="2325" spans="1:6">
      <c r="A2325" s="4"/>
      <c r="B2325" s="410"/>
      <c r="C2325" s="2"/>
      <c r="D2325" s="3"/>
      <c r="E2325" s="3"/>
      <c r="F2325" s="26"/>
    </row>
    <row r="2326" spans="1:6">
      <c r="A2326" s="4"/>
      <c r="B2326" s="410"/>
      <c r="C2326" s="2"/>
      <c r="D2326" s="3"/>
      <c r="E2326" s="3"/>
      <c r="F2326" s="26"/>
    </row>
    <row r="2327" spans="1:6">
      <c r="A2327" s="4"/>
      <c r="B2327" s="410"/>
      <c r="C2327" s="2"/>
      <c r="D2327" s="3"/>
      <c r="E2327" s="3"/>
      <c r="F2327" s="26"/>
    </row>
    <row r="2328" spans="1:6">
      <c r="A2328" s="4"/>
      <c r="B2328" s="410"/>
      <c r="C2328" s="2"/>
      <c r="D2328" s="3"/>
      <c r="E2328" s="3"/>
      <c r="F2328" s="26"/>
    </row>
    <row r="2329" spans="1:6">
      <c r="A2329" s="4"/>
      <c r="B2329" s="410"/>
      <c r="C2329" s="2"/>
      <c r="D2329" s="3"/>
      <c r="E2329" s="3"/>
      <c r="F2329" s="26"/>
    </row>
    <row r="2330" spans="1:6">
      <c r="A2330" s="4"/>
      <c r="B2330" s="410"/>
      <c r="C2330" s="2"/>
      <c r="D2330" s="3"/>
      <c r="E2330" s="3"/>
      <c r="F2330" s="26"/>
    </row>
    <row r="2331" spans="1:6">
      <c r="A2331" s="4"/>
      <c r="B2331" s="410"/>
      <c r="C2331" s="2"/>
      <c r="D2331" s="3"/>
      <c r="E2331" s="3"/>
      <c r="F2331" s="26"/>
    </row>
    <row r="2332" spans="1:6">
      <c r="A2332" s="4"/>
      <c r="B2332" s="410"/>
      <c r="C2332" s="2"/>
      <c r="D2332" s="3"/>
      <c r="E2332" s="3"/>
      <c r="F2332" s="26"/>
    </row>
    <row r="2333" spans="1:6">
      <c r="A2333" s="4"/>
      <c r="B2333" s="410"/>
      <c r="C2333" s="2"/>
      <c r="D2333" s="3"/>
      <c r="E2333" s="3"/>
      <c r="F2333" s="26"/>
    </row>
    <row r="2334" spans="1:6">
      <c r="A2334" s="4"/>
      <c r="B2334" s="410"/>
      <c r="C2334" s="2"/>
      <c r="D2334" s="3"/>
      <c r="E2334" s="3"/>
      <c r="F2334" s="26"/>
    </row>
    <row r="2335" spans="1:6">
      <c r="A2335" s="4"/>
      <c r="B2335" s="410"/>
      <c r="C2335" s="2"/>
      <c r="D2335" s="3"/>
      <c r="E2335" s="3"/>
      <c r="F2335" s="26"/>
    </row>
    <row r="2336" spans="1:6">
      <c r="A2336" s="4"/>
      <c r="B2336" s="410"/>
      <c r="C2336" s="2"/>
      <c r="D2336" s="3"/>
      <c r="E2336" s="3"/>
      <c r="F2336" s="26"/>
    </row>
    <row r="2337" spans="1:6">
      <c r="A2337" s="4"/>
      <c r="B2337" s="410"/>
      <c r="C2337" s="2"/>
      <c r="D2337" s="3"/>
      <c r="E2337" s="3"/>
      <c r="F2337" s="26"/>
    </row>
    <row r="2338" spans="1:6">
      <c r="A2338" s="4"/>
      <c r="B2338" s="410"/>
      <c r="C2338" s="2"/>
      <c r="D2338" s="3"/>
      <c r="E2338" s="3"/>
      <c r="F2338" s="26"/>
    </row>
    <row r="2339" spans="1:6">
      <c r="A2339" s="4"/>
      <c r="B2339" s="410"/>
      <c r="C2339" s="2"/>
      <c r="D2339" s="3"/>
      <c r="E2339" s="3"/>
      <c r="F2339" s="26"/>
    </row>
    <row r="2340" spans="1:6">
      <c r="A2340" s="4"/>
      <c r="B2340" s="410"/>
      <c r="C2340" s="2"/>
      <c r="D2340" s="3"/>
      <c r="E2340" s="3"/>
      <c r="F2340" s="26"/>
    </row>
    <row r="2341" spans="1:6">
      <c r="A2341" s="4"/>
      <c r="B2341" s="410"/>
      <c r="C2341" s="2"/>
      <c r="D2341" s="3"/>
      <c r="E2341" s="3"/>
      <c r="F2341" s="26"/>
    </row>
    <row r="2342" spans="1:6">
      <c r="A2342" s="4"/>
      <c r="B2342" s="410"/>
      <c r="C2342" s="2"/>
      <c r="D2342" s="3"/>
      <c r="E2342" s="3"/>
      <c r="F2342" s="26"/>
    </row>
    <row r="2343" spans="1:6">
      <c r="A2343" s="4"/>
      <c r="B2343" s="410"/>
      <c r="C2343" s="2"/>
      <c r="D2343" s="3"/>
      <c r="E2343" s="3"/>
      <c r="F2343" s="26"/>
    </row>
    <row r="2344" spans="1:6">
      <c r="A2344" s="4"/>
      <c r="B2344" s="410"/>
      <c r="C2344" s="2"/>
      <c r="D2344" s="3"/>
      <c r="E2344" s="3"/>
      <c r="F2344" s="26"/>
    </row>
    <row r="2345" spans="1:6">
      <c r="A2345" s="4"/>
      <c r="B2345" s="410"/>
      <c r="C2345" s="2"/>
      <c r="D2345" s="3"/>
      <c r="E2345" s="3"/>
      <c r="F2345" s="26"/>
    </row>
    <row r="2346" spans="1:6">
      <c r="A2346" s="4"/>
      <c r="B2346" s="410"/>
      <c r="C2346" s="2"/>
      <c r="D2346" s="3"/>
      <c r="E2346" s="3"/>
      <c r="F2346" s="26"/>
    </row>
    <row r="2347" spans="1:6">
      <c r="A2347" s="4"/>
      <c r="B2347" s="410"/>
      <c r="C2347" s="2"/>
      <c r="D2347" s="3"/>
      <c r="E2347" s="3"/>
      <c r="F2347" s="26"/>
    </row>
    <row r="2348" spans="1:6">
      <c r="A2348" s="4"/>
      <c r="B2348" s="410"/>
      <c r="C2348" s="2"/>
      <c r="D2348" s="3"/>
      <c r="E2348" s="3"/>
      <c r="F2348" s="26"/>
    </row>
    <row r="2349" spans="1:6">
      <c r="A2349" s="4"/>
      <c r="B2349" s="410"/>
      <c r="C2349" s="2"/>
      <c r="D2349" s="3"/>
      <c r="E2349" s="3"/>
      <c r="F2349" s="26"/>
    </row>
    <row r="2350" spans="1:6">
      <c r="A2350" s="4"/>
      <c r="B2350" s="410"/>
      <c r="C2350" s="2"/>
      <c r="D2350" s="3"/>
      <c r="E2350" s="3"/>
      <c r="F2350" s="26"/>
    </row>
    <row r="2351" spans="1:6">
      <c r="A2351" s="4"/>
      <c r="B2351" s="410"/>
      <c r="C2351" s="2"/>
      <c r="D2351" s="3"/>
      <c r="E2351" s="3"/>
      <c r="F2351" s="26"/>
    </row>
    <row r="2352" spans="1:6">
      <c r="A2352" s="4"/>
      <c r="B2352" s="410"/>
      <c r="C2352" s="2"/>
      <c r="D2352" s="3"/>
      <c r="E2352" s="3"/>
      <c r="F2352" s="26"/>
    </row>
    <row r="2353" spans="1:6">
      <c r="A2353" s="4"/>
      <c r="B2353" s="410"/>
      <c r="C2353" s="2"/>
      <c r="D2353" s="3"/>
      <c r="E2353" s="3"/>
      <c r="F2353" s="26"/>
    </row>
    <row r="2354" spans="1:6">
      <c r="A2354" s="4"/>
      <c r="B2354" s="410"/>
      <c r="C2354" s="2"/>
      <c r="D2354" s="3"/>
      <c r="E2354" s="3"/>
      <c r="F2354" s="26"/>
    </row>
    <row r="2355" spans="1:6">
      <c r="A2355" s="4"/>
      <c r="B2355" s="410"/>
      <c r="C2355" s="2"/>
      <c r="D2355" s="3"/>
      <c r="E2355" s="3"/>
      <c r="F2355" s="26"/>
    </row>
    <row r="2356" spans="1:6">
      <c r="A2356" s="4"/>
      <c r="B2356" s="410"/>
      <c r="C2356" s="2"/>
      <c r="D2356" s="3"/>
      <c r="E2356" s="3"/>
      <c r="F2356" s="26"/>
    </row>
    <row r="2357" spans="1:6">
      <c r="A2357" s="4"/>
      <c r="B2357" s="410"/>
      <c r="C2357" s="2"/>
      <c r="D2357" s="3"/>
      <c r="E2357" s="3"/>
      <c r="F2357" s="26"/>
    </row>
    <row r="2358" spans="1:6">
      <c r="A2358" s="4"/>
      <c r="B2358" s="410"/>
      <c r="C2358" s="2"/>
      <c r="D2358" s="3"/>
      <c r="E2358" s="3"/>
      <c r="F2358" s="26"/>
    </row>
    <row r="2359" spans="1:6">
      <c r="A2359" s="4"/>
      <c r="B2359" s="410"/>
      <c r="C2359" s="2"/>
      <c r="D2359" s="3"/>
      <c r="E2359" s="3"/>
      <c r="F2359" s="26"/>
    </row>
    <row r="2360" spans="1:6">
      <c r="A2360" s="4"/>
      <c r="B2360" s="410"/>
      <c r="C2360" s="2"/>
      <c r="D2360" s="3"/>
      <c r="E2360" s="3"/>
      <c r="F2360" s="26"/>
    </row>
    <row r="2361" spans="1:6">
      <c r="A2361" s="4"/>
      <c r="B2361" s="410"/>
      <c r="C2361" s="2"/>
      <c r="D2361" s="3"/>
      <c r="E2361" s="3"/>
      <c r="F2361" s="26"/>
    </row>
    <row r="2362" spans="1:6">
      <c r="A2362" s="4"/>
      <c r="B2362" s="410"/>
      <c r="C2362" s="2"/>
      <c r="D2362" s="3"/>
      <c r="E2362" s="3"/>
      <c r="F2362" s="26"/>
    </row>
    <row r="2363" spans="1:6">
      <c r="A2363" s="4"/>
      <c r="B2363" s="410"/>
      <c r="C2363" s="2"/>
      <c r="D2363" s="3"/>
      <c r="E2363" s="3"/>
      <c r="F2363" s="26"/>
    </row>
    <row r="2364" spans="1:6">
      <c r="A2364" s="4"/>
      <c r="B2364" s="410"/>
      <c r="C2364" s="2"/>
      <c r="D2364" s="3"/>
      <c r="E2364" s="3"/>
      <c r="F2364" s="26"/>
    </row>
    <row r="2365" spans="1:6">
      <c r="A2365" s="4"/>
      <c r="B2365" s="410"/>
      <c r="C2365" s="2"/>
      <c r="D2365" s="3"/>
      <c r="E2365" s="3"/>
      <c r="F2365" s="26"/>
    </row>
    <row r="2366" spans="1:6">
      <c r="A2366" s="4"/>
      <c r="B2366" s="410"/>
      <c r="C2366" s="2"/>
      <c r="D2366" s="3"/>
      <c r="E2366" s="3"/>
      <c r="F2366" s="26"/>
    </row>
    <row r="2367" spans="1:6">
      <c r="A2367" s="4"/>
      <c r="B2367" s="410"/>
      <c r="C2367" s="2"/>
      <c r="D2367" s="3"/>
      <c r="E2367" s="3"/>
      <c r="F2367" s="26"/>
    </row>
    <row r="2368" spans="1:6">
      <c r="A2368" s="4"/>
      <c r="B2368" s="410"/>
      <c r="C2368" s="2"/>
      <c r="D2368" s="3"/>
      <c r="E2368" s="3"/>
      <c r="F2368" s="26"/>
    </row>
    <row r="2369" spans="1:6">
      <c r="A2369" s="4"/>
      <c r="B2369" s="410"/>
      <c r="C2369" s="2"/>
      <c r="D2369" s="3"/>
      <c r="E2369" s="3"/>
      <c r="F2369" s="26"/>
    </row>
    <row r="2370" spans="1:6">
      <c r="A2370" s="4"/>
      <c r="B2370" s="410"/>
      <c r="C2370" s="2"/>
      <c r="D2370" s="3"/>
      <c r="E2370" s="3"/>
      <c r="F2370" s="26"/>
    </row>
    <row r="2371" spans="1:6">
      <c r="A2371" s="4"/>
      <c r="B2371" s="410"/>
      <c r="C2371" s="2"/>
      <c r="D2371" s="3"/>
      <c r="E2371" s="3"/>
      <c r="F2371" s="26"/>
    </row>
    <row r="2372" spans="1:6">
      <c r="A2372" s="4"/>
      <c r="B2372" s="410"/>
      <c r="C2372" s="2"/>
      <c r="D2372" s="3"/>
      <c r="E2372" s="3"/>
      <c r="F2372" s="26"/>
    </row>
    <row r="2373" spans="1:6">
      <c r="A2373" s="4"/>
      <c r="B2373" s="410"/>
      <c r="C2373" s="2"/>
      <c r="D2373" s="3"/>
      <c r="E2373" s="3"/>
      <c r="F2373" s="26"/>
    </row>
    <row r="2374" spans="1:6">
      <c r="A2374" s="4"/>
      <c r="B2374" s="410"/>
      <c r="C2374" s="2"/>
      <c r="D2374" s="3"/>
      <c r="E2374" s="3"/>
      <c r="F2374" s="26"/>
    </row>
    <row r="2375" spans="1:6">
      <c r="A2375" s="4"/>
      <c r="B2375" s="410"/>
      <c r="C2375" s="2"/>
      <c r="D2375" s="3"/>
      <c r="E2375" s="3"/>
      <c r="F2375" s="26"/>
    </row>
    <row r="2376" spans="1:6">
      <c r="A2376" s="4"/>
      <c r="B2376" s="410"/>
      <c r="C2376" s="2"/>
      <c r="D2376" s="3"/>
      <c r="E2376" s="3"/>
      <c r="F2376" s="26"/>
    </row>
    <row r="2377" spans="1:6">
      <c r="A2377" s="4"/>
      <c r="B2377" s="410"/>
      <c r="C2377" s="2"/>
      <c r="D2377" s="3"/>
      <c r="E2377" s="3"/>
      <c r="F2377" s="26"/>
    </row>
    <row r="2378" spans="1:6">
      <c r="A2378" s="4"/>
      <c r="B2378" s="410"/>
      <c r="C2378" s="2"/>
      <c r="D2378" s="3"/>
      <c r="E2378" s="3"/>
      <c r="F2378" s="26"/>
    </row>
    <row r="2379" spans="1:6">
      <c r="A2379" s="4"/>
      <c r="B2379" s="410"/>
      <c r="C2379" s="2"/>
      <c r="D2379" s="3"/>
      <c r="E2379" s="3"/>
      <c r="F2379" s="26"/>
    </row>
    <row r="2380" spans="1:6">
      <c r="A2380" s="4"/>
      <c r="B2380" s="410"/>
      <c r="C2380" s="2"/>
      <c r="D2380" s="3"/>
      <c r="E2380" s="3"/>
      <c r="F2380" s="26"/>
    </row>
    <row r="2381" spans="1:6">
      <c r="A2381" s="4"/>
      <c r="B2381" s="410"/>
      <c r="C2381" s="2"/>
      <c r="D2381" s="3"/>
      <c r="E2381" s="3"/>
      <c r="F2381" s="26"/>
    </row>
    <row r="2382" spans="1:6">
      <c r="A2382" s="4"/>
      <c r="B2382" s="410"/>
      <c r="C2382" s="2"/>
      <c r="D2382" s="3"/>
      <c r="E2382" s="3"/>
      <c r="F2382" s="26"/>
    </row>
    <row r="2383" spans="1:6">
      <c r="A2383" s="4"/>
      <c r="B2383" s="410"/>
      <c r="C2383" s="2"/>
      <c r="D2383" s="3"/>
      <c r="E2383" s="3"/>
      <c r="F2383" s="26"/>
    </row>
    <row r="2384" spans="1:6">
      <c r="A2384" s="4"/>
      <c r="B2384" s="410"/>
      <c r="C2384" s="2"/>
      <c r="D2384" s="3"/>
      <c r="E2384" s="3"/>
      <c r="F2384" s="26"/>
    </row>
    <row r="2385" spans="1:6">
      <c r="A2385" s="4"/>
      <c r="B2385" s="410"/>
      <c r="C2385" s="2"/>
      <c r="D2385" s="3"/>
      <c r="E2385" s="3"/>
      <c r="F2385" s="26"/>
    </row>
    <row r="2386" spans="1:6">
      <c r="A2386" s="4"/>
      <c r="B2386" s="410"/>
      <c r="C2386" s="2"/>
      <c r="D2386" s="3"/>
      <c r="E2386" s="3"/>
      <c r="F2386" s="26"/>
    </row>
    <row r="2387" spans="1:6">
      <c r="A2387" s="4"/>
      <c r="B2387" s="410"/>
      <c r="C2387" s="2"/>
      <c r="D2387" s="3"/>
      <c r="E2387" s="3"/>
      <c r="F2387" s="26"/>
    </row>
    <row r="2388" spans="1:6">
      <c r="A2388" s="4"/>
      <c r="B2388" s="410"/>
      <c r="C2388" s="2"/>
      <c r="D2388" s="3"/>
      <c r="E2388" s="3"/>
      <c r="F2388" s="26"/>
    </row>
    <row r="2389" spans="1:6">
      <c r="A2389" s="4"/>
      <c r="B2389" s="410"/>
      <c r="C2389" s="2"/>
      <c r="D2389" s="3"/>
      <c r="E2389" s="3"/>
      <c r="F2389" s="26"/>
    </row>
    <row r="2390" spans="1:6">
      <c r="A2390" s="4"/>
      <c r="B2390" s="410"/>
      <c r="C2390" s="2"/>
      <c r="D2390" s="3"/>
      <c r="E2390" s="3"/>
      <c r="F2390" s="26"/>
    </row>
    <row r="2391" spans="1:6">
      <c r="A2391" s="4"/>
      <c r="B2391" s="410"/>
      <c r="C2391" s="2"/>
      <c r="D2391" s="3"/>
      <c r="E2391" s="3"/>
      <c r="F2391" s="26"/>
    </row>
    <row r="2392" spans="1:6">
      <c r="A2392" s="4"/>
      <c r="B2392" s="410"/>
      <c r="C2392" s="2"/>
      <c r="D2392" s="3"/>
      <c r="E2392" s="3"/>
      <c r="F2392" s="26"/>
    </row>
    <row r="2393" spans="1:6">
      <c r="A2393" s="4"/>
      <c r="B2393" s="410"/>
      <c r="C2393" s="2"/>
      <c r="D2393" s="3"/>
      <c r="E2393" s="3"/>
      <c r="F2393" s="26"/>
    </row>
    <row r="2394" spans="1:6">
      <c r="A2394" s="4"/>
      <c r="B2394" s="410"/>
      <c r="C2394" s="2"/>
      <c r="D2394" s="3"/>
      <c r="E2394" s="3"/>
      <c r="F2394" s="26"/>
    </row>
    <row r="2395" spans="1:6">
      <c r="A2395" s="4"/>
      <c r="B2395" s="410"/>
      <c r="C2395" s="2"/>
      <c r="D2395" s="3"/>
      <c r="E2395" s="3"/>
      <c r="F2395" s="26"/>
    </row>
    <row r="2396" spans="1:6">
      <c r="A2396" s="4"/>
      <c r="B2396" s="410"/>
      <c r="C2396" s="2"/>
      <c r="D2396" s="3"/>
      <c r="E2396" s="3"/>
      <c r="F2396" s="26"/>
    </row>
    <row r="2397" spans="1:6">
      <c r="A2397" s="4"/>
      <c r="B2397" s="410"/>
      <c r="C2397" s="2"/>
      <c r="D2397" s="3"/>
      <c r="E2397" s="3"/>
      <c r="F2397" s="26"/>
    </row>
    <row r="2398" spans="1:6">
      <c r="A2398" s="4"/>
      <c r="B2398" s="410"/>
      <c r="C2398" s="2"/>
      <c r="D2398" s="3"/>
      <c r="E2398" s="3"/>
      <c r="F2398" s="26"/>
    </row>
    <row r="2399" spans="1:6">
      <c r="A2399" s="4"/>
      <c r="B2399" s="410"/>
      <c r="C2399" s="2"/>
      <c r="D2399" s="3"/>
      <c r="E2399" s="3"/>
      <c r="F2399" s="26"/>
    </row>
    <row r="2400" spans="1:6">
      <c r="A2400" s="4"/>
      <c r="B2400" s="410"/>
      <c r="C2400" s="2"/>
      <c r="D2400" s="3"/>
      <c r="E2400" s="3"/>
      <c r="F2400" s="26"/>
    </row>
    <row r="2401" spans="1:6">
      <c r="A2401" s="4"/>
      <c r="B2401" s="410"/>
      <c r="C2401" s="2"/>
      <c r="D2401" s="3"/>
      <c r="E2401" s="3"/>
      <c r="F2401" s="26"/>
    </row>
    <row r="2402" spans="1:6">
      <c r="A2402" s="4"/>
      <c r="B2402" s="410"/>
      <c r="C2402" s="2"/>
      <c r="D2402" s="3"/>
      <c r="E2402" s="3"/>
      <c r="F2402" s="26"/>
    </row>
    <row r="2403" spans="1:6">
      <c r="A2403" s="4"/>
      <c r="B2403" s="410"/>
      <c r="C2403" s="2"/>
      <c r="D2403" s="3"/>
      <c r="E2403" s="3"/>
      <c r="F2403" s="26"/>
    </row>
    <row r="2404" spans="1:6">
      <c r="A2404" s="4"/>
      <c r="B2404" s="410"/>
      <c r="C2404" s="2"/>
      <c r="D2404" s="3"/>
      <c r="E2404" s="3"/>
      <c r="F2404" s="26"/>
    </row>
    <row r="2405" spans="1:6">
      <c r="A2405" s="4"/>
      <c r="B2405" s="410"/>
      <c r="C2405" s="2"/>
      <c r="D2405" s="3"/>
      <c r="E2405" s="3"/>
      <c r="F2405" s="26"/>
    </row>
    <row r="2406" spans="1:6">
      <c r="A2406" s="4"/>
      <c r="B2406" s="410"/>
      <c r="C2406" s="2"/>
      <c r="D2406" s="3"/>
      <c r="E2406" s="3"/>
      <c r="F2406" s="26"/>
    </row>
    <row r="2407" spans="1:6">
      <c r="A2407" s="4"/>
      <c r="B2407" s="410"/>
      <c r="C2407" s="2"/>
      <c r="D2407" s="3"/>
      <c r="E2407" s="3"/>
      <c r="F2407" s="26"/>
    </row>
    <row r="2408" spans="1:6">
      <c r="A2408" s="4"/>
      <c r="B2408" s="410"/>
      <c r="C2408" s="2"/>
      <c r="D2408" s="3"/>
      <c r="E2408" s="3"/>
      <c r="F2408" s="26"/>
    </row>
    <row r="2409" spans="1:6">
      <c r="A2409" s="4"/>
      <c r="B2409" s="410"/>
      <c r="C2409" s="2"/>
      <c r="D2409" s="3"/>
      <c r="E2409" s="3"/>
      <c r="F2409" s="26"/>
    </row>
    <row r="2410" spans="1:6">
      <c r="A2410" s="4"/>
      <c r="B2410" s="410"/>
      <c r="C2410" s="2"/>
      <c r="D2410" s="3"/>
      <c r="E2410" s="3"/>
      <c r="F2410" s="26"/>
    </row>
    <row r="2411" spans="1:6">
      <c r="A2411" s="4"/>
      <c r="B2411" s="410"/>
      <c r="C2411" s="2"/>
      <c r="D2411" s="3"/>
      <c r="E2411" s="3"/>
      <c r="F2411" s="26"/>
    </row>
    <row r="2412" spans="1:6">
      <c r="A2412" s="4"/>
      <c r="B2412" s="410"/>
      <c r="C2412" s="2"/>
      <c r="D2412" s="3"/>
      <c r="E2412" s="3"/>
      <c r="F2412" s="26"/>
    </row>
    <row r="2413" spans="1:6">
      <c r="A2413" s="4"/>
      <c r="B2413" s="410"/>
      <c r="C2413" s="2"/>
      <c r="D2413" s="3"/>
      <c r="E2413" s="3"/>
      <c r="F2413" s="26"/>
    </row>
    <row r="2414" spans="1:6">
      <c r="A2414" s="4"/>
      <c r="B2414" s="410"/>
      <c r="C2414" s="2"/>
      <c r="D2414" s="3"/>
      <c r="E2414" s="3"/>
      <c r="F2414" s="26"/>
    </row>
    <row r="2415" spans="1:6">
      <c r="A2415" s="4"/>
      <c r="B2415" s="410"/>
      <c r="C2415" s="2"/>
      <c r="D2415" s="3"/>
      <c r="E2415" s="3"/>
      <c r="F2415" s="26"/>
    </row>
    <row r="2416" spans="1:6">
      <c r="A2416" s="4"/>
      <c r="B2416" s="410"/>
      <c r="C2416" s="2"/>
      <c r="D2416" s="3"/>
      <c r="E2416" s="3"/>
      <c r="F2416" s="26"/>
    </row>
    <row r="2417" spans="1:6">
      <c r="A2417" s="4"/>
      <c r="B2417" s="410"/>
      <c r="C2417" s="2"/>
      <c r="D2417" s="3"/>
      <c r="E2417" s="3"/>
      <c r="F2417" s="26"/>
    </row>
    <row r="2418" spans="1:6">
      <c r="A2418" s="4"/>
      <c r="B2418" s="410"/>
      <c r="C2418" s="2"/>
      <c r="D2418" s="3"/>
      <c r="E2418" s="3"/>
      <c r="F2418" s="26"/>
    </row>
    <row r="2419" spans="1:6">
      <c r="A2419" s="4"/>
      <c r="B2419" s="410"/>
      <c r="C2419" s="2"/>
      <c r="D2419" s="3"/>
      <c r="E2419" s="3"/>
      <c r="F2419" s="26"/>
    </row>
    <row r="2420" spans="1:6">
      <c r="A2420" s="4"/>
      <c r="B2420" s="410"/>
      <c r="C2420" s="2"/>
      <c r="D2420" s="3"/>
      <c r="E2420" s="3"/>
      <c r="F2420" s="26"/>
    </row>
    <row r="2421" spans="1:6">
      <c r="A2421" s="4"/>
      <c r="B2421" s="410"/>
      <c r="C2421" s="2"/>
      <c r="D2421" s="3"/>
      <c r="E2421" s="3"/>
      <c r="F2421" s="26"/>
    </row>
    <row r="2422" spans="1:6">
      <c r="A2422" s="4"/>
      <c r="B2422" s="410"/>
      <c r="C2422" s="2"/>
      <c r="D2422" s="3"/>
      <c r="E2422" s="3"/>
      <c r="F2422" s="26"/>
    </row>
    <row r="2423" spans="1:6">
      <c r="A2423" s="4"/>
      <c r="B2423" s="410"/>
      <c r="C2423" s="2"/>
      <c r="D2423" s="3"/>
      <c r="E2423" s="3"/>
      <c r="F2423" s="26"/>
    </row>
    <row r="2424" spans="1:6">
      <c r="A2424" s="4"/>
      <c r="B2424" s="410"/>
      <c r="C2424" s="2"/>
      <c r="D2424" s="3"/>
      <c r="E2424" s="3"/>
      <c r="F2424" s="26"/>
    </row>
    <row r="2425" spans="1:6">
      <c r="A2425" s="4"/>
      <c r="B2425" s="410"/>
      <c r="C2425" s="2"/>
      <c r="D2425" s="3"/>
      <c r="E2425" s="3"/>
      <c r="F2425" s="26"/>
    </row>
    <row r="2426" spans="1:6">
      <c r="A2426" s="4"/>
      <c r="B2426" s="410"/>
      <c r="C2426" s="2"/>
      <c r="D2426" s="3"/>
      <c r="E2426" s="3"/>
      <c r="F2426" s="26"/>
    </row>
    <row r="2427" spans="1:6">
      <c r="A2427" s="4"/>
      <c r="B2427" s="410"/>
      <c r="C2427" s="2"/>
      <c r="D2427" s="3"/>
      <c r="E2427" s="3"/>
      <c r="F2427" s="26"/>
    </row>
    <row r="2428" spans="1:6">
      <c r="A2428" s="4"/>
      <c r="B2428" s="410"/>
      <c r="C2428" s="2"/>
      <c r="D2428" s="3"/>
      <c r="E2428" s="3"/>
      <c r="F2428" s="26"/>
    </row>
    <row r="2429" spans="1:6">
      <c r="A2429" s="4"/>
      <c r="B2429" s="410"/>
      <c r="C2429" s="2"/>
      <c r="D2429" s="3"/>
      <c r="E2429" s="3"/>
      <c r="F2429" s="26"/>
    </row>
    <row r="2430" spans="1:6">
      <c r="A2430" s="4"/>
      <c r="B2430" s="410"/>
      <c r="C2430" s="2"/>
      <c r="D2430" s="3"/>
      <c r="E2430" s="3"/>
      <c r="F2430" s="26"/>
    </row>
    <row r="2431" spans="1:6">
      <c r="A2431" s="4"/>
      <c r="B2431" s="410"/>
      <c r="C2431" s="2"/>
      <c r="D2431" s="3"/>
      <c r="E2431" s="3"/>
      <c r="F2431" s="26"/>
    </row>
    <row r="2432" spans="1:6">
      <c r="A2432" s="4"/>
      <c r="B2432" s="410"/>
      <c r="C2432" s="2"/>
      <c r="D2432" s="3"/>
      <c r="E2432" s="3"/>
      <c r="F2432" s="26"/>
    </row>
    <row r="2433" spans="1:6">
      <c r="A2433" s="4"/>
      <c r="B2433" s="410"/>
      <c r="C2433" s="2"/>
      <c r="D2433" s="3"/>
      <c r="E2433" s="3"/>
      <c r="F2433" s="26"/>
    </row>
    <row r="2434" spans="1:6">
      <c r="A2434" s="4"/>
      <c r="B2434" s="410"/>
      <c r="C2434" s="2"/>
      <c r="D2434" s="3"/>
      <c r="E2434" s="3"/>
      <c r="F2434" s="26"/>
    </row>
    <row r="2435" spans="1:6">
      <c r="A2435" s="4"/>
      <c r="B2435" s="410"/>
      <c r="C2435" s="2"/>
      <c r="D2435" s="3"/>
      <c r="E2435" s="3"/>
      <c r="F2435" s="26"/>
    </row>
    <row r="2436" spans="1:6">
      <c r="A2436" s="4"/>
      <c r="B2436" s="410"/>
      <c r="C2436" s="2"/>
      <c r="D2436" s="3"/>
      <c r="E2436" s="3"/>
      <c r="F2436" s="26"/>
    </row>
    <row r="2437" spans="1:6">
      <c r="A2437" s="4"/>
      <c r="B2437" s="410"/>
      <c r="C2437" s="2"/>
      <c r="D2437" s="3"/>
      <c r="E2437" s="3"/>
      <c r="F2437" s="26"/>
    </row>
    <row r="2438" spans="1:6">
      <c r="A2438" s="4"/>
      <c r="B2438" s="410"/>
      <c r="C2438" s="2"/>
      <c r="D2438" s="3"/>
      <c r="E2438" s="3"/>
      <c r="F2438" s="26"/>
    </row>
    <row r="2439" spans="1:6">
      <c r="A2439" s="4"/>
      <c r="B2439" s="410"/>
      <c r="C2439" s="2"/>
      <c r="D2439" s="3"/>
      <c r="E2439" s="3"/>
      <c r="F2439" s="26"/>
    </row>
    <row r="2440" spans="1:6">
      <c r="A2440" s="4"/>
      <c r="B2440" s="410"/>
      <c r="C2440" s="2"/>
      <c r="D2440" s="3"/>
      <c r="E2440" s="3"/>
      <c r="F2440" s="26"/>
    </row>
    <row r="2441" spans="1:6">
      <c r="A2441" s="4"/>
      <c r="B2441" s="410"/>
      <c r="C2441" s="2"/>
      <c r="D2441" s="3"/>
      <c r="E2441" s="3"/>
      <c r="F2441" s="26"/>
    </row>
    <row r="2442" spans="1:6">
      <c r="A2442" s="4"/>
      <c r="B2442" s="410"/>
      <c r="C2442" s="2"/>
      <c r="D2442" s="3"/>
      <c r="E2442" s="3"/>
      <c r="F2442" s="26"/>
    </row>
    <row r="2443" spans="1:6">
      <c r="A2443" s="4"/>
      <c r="B2443" s="410"/>
      <c r="C2443" s="2"/>
      <c r="D2443" s="3"/>
      <c r="E2443" s="3"/>
      <c r="F2443" s="26"/>
    </row>
    <row r="2444" spans="1:6">
      <c r="A2444" s="4"/>
      <c r="B2444" s="410"/>
      <c r="C2444" s="2"/>
      <c r="D2444" s="3"/>
      <c r="E2444" s="3"/>
      <c r="F2444" s="26"/>
    </row>
    <row r="2445" spans="1:6">
      <c r="A2445" s="4"/>
      <c r="B2445" s="410"/>
      <c r="C2445" s="2"/>
      <c r="D2445" s="3"/>
      <c r="E2445" s="3"/>
      <c r="F2445" s="26"/>
    </row>
    <row r="2446" spans="1:6">
      <c r="A2446" s="4"/>
      <c r="B2446" s="410"/>
      <c r="C2446" s="2"/>
      <c r="D2446" s="3"/>
      <c r="E2446" s="3"/>
      <c r="F2446" s="26"/>
    </row>
    <row r="2447" spans="1:6">
      <c r="A2447" s="4"/>
      <c r="B2447" s="410"/>
      <c r="C2447" s="2"/>
      <c r="D2447" s="3"/>
      <c r="E2447" s="3"/>
      <c r="F2447" s="26"/>
    </row>
    <row r="2448" spans="1:6">
      <c r="A2448" s="4"/>
      <c r="B2448" s="410"/>
      <c r="C2448" s="2"/>
      <c r="D2448" s="3"/>
      <c r="E2448" s="3"/>
      <c r="F2448" s="26"/>
    </row>
    <row r="2449" spans="1:6">
      <c r="A2449" s="4"/>
      <c r="B2449" s="410"/>
      <c r="C2449" s="2"/>
      <c r="D2449" s="3"/>
      <c r="E2449" s="3"/>
      <c r="F2449" s="26"/>
    </row>
    <row r="2450" spans="1:6">
      <c r="A2450" s="4"/>
      <c r="B2450" s="410"/>
      <c r="C2450" s="2"/>
      <c r="D2450" s="3"/>
      <c r="E2450" s="3"/>
      <c r="F2450" s="26"/>
    </row>
    <row r="2451" spans="1:6">
      <c r="A2451" s="4"/>
      <c r="B2451" s="410"/>
      <c r="C2451" s="2"/>
      <c r="D2451" s="3"/>
      <c r="E2451" s="3"/>
      <c r="F2451" s="26"/>
    </row>
    <row r="2452" spans="1:6">
      <c r="A2452" s="4"/>
      <c r="B2452" s="410"/>
      <c r="C2452" s="2"/>
      <c r="D2452" s="3"/>
      <c r="E2452" s="3"/>
      <c r="F2452" s="26"/>
    </row>
    <row r="2453" spans="1:6">
      <c r="A2453" s="4"/>
      <c r="B2453" s="410"/>
      <c r="C2453" s="2"/>
      <c r="D2453" s="3"/>
      <c r="E2453" s="3"/>
      <c r="F2453" s="26"/>
    </row>
    <row r="2454" spans="1:6">
      <c r="A2454" s="4"/>
      <c r="B2454" s="410"/>
      <c r="C2454" s="2"/>
      <c r="D2454" s="3"/>
      <c r="E2454" s="3"/>
      <c r="F2454" s="26"/>
    </row>
    <row r="2455" spans="1:6">
      <c r="A2455" s="4"/>
      <c r="B2455" s="410"/>
      <c r="C2455" s="2"/>
      <c r="D2455" s="3"/>
      <c r="E2455" s="3"/>
      <c r="F2455" s="26"/>
    </row>
    <row r="2456" spans="1:6">
      <c r="A2456" s="4"/>
      <c r="B2456" s="410"/>
      <c r="C2456" s="2"/>
      <c r="D2456" s="3"/>
      <c r="E2456" s="3"/>
      <c r="F2456" s="26"/>
    </row>
    <row r="2457" spans="1:6">
      <c r="A2457" s="4"/>
      <c r="B2457" s="410"/>
      <c r="C2457" s="2"/>
      <c r="D2457" s="3"/>
      <c r="E2457" s="3"/>
      <c r="F2457" s="26"/>
    </row>
    <row r="2458" spans="1:6">
      <c r="A2458" s="4"/>
      <c r="B2458" s="410"/>
      <c r="C2458" s="2"/>
      <c r="D2458" s="3"/>
      <c r="E2458" s="3"/>
      <c r="F2458" s="26"/>
    </row>
    <row r="2459" spans="1:6">
      <c r="A2459" s="4"/>
      <c r="B2459" s="410"/>
      <c r="C2459" s="2"/>
      <c r="D2459" s="3"/>
      <c r="E2459" s="3"/>
      <c r="F2459" s="26"/>
    </row>
    <row r="2460" spans="1:6">
      <c r="A2460" s="4"/>
      <c r="B2460" s="410"/>
      <c r="C2460" s="2"/>
      <c r="D2460" s="3"/>
      <c r="E2460" s="3"/>
      <c r="F2460" s="26"/>
    </row>
    <row r="2461" spans="1:6">
      <c r="A2461" s="4"/>
      <c r="B2461" s="410"/>
      <c r="C2461" s="2"/>
      <c r="D2461" s="3"/>
      <c r="E2461" s="3"/>
      <c r="F2461" s="26"/>
    </row>
    <row r="2462" spans="1:6">
      <c r="A2462" s="4"/>
      <c r="B2462" s="410"/>
      <c r="C2462" s="2"/>
      <c r="D2462" s="3"/>
      <c r="E2462" s="3"/>
      <c r="F2462" s="26"/>
    </row>
    <row r="2463" spans="1:6">
      <c r="A2463" s="4"/>
      <c r="B2463" s="410"/>
      <c r="C2463" s="2"/>
      <c r="D2463" s="3"/>
      <c r="E2463" s="3"/>
      <c r="F2463" s="26"/>
    </row>
    <row r="2464" spans="1:6">
      <c r="A2464" s="4"/>
      <c r="B2464" s="410"/>
      <c r="C2464" s="2"/>
      <c r="D2464" s="3"/>
      <c r="E2464" s="3"/>
      <c r="F2464" s="26"/>
    </row>
    <row r="2465" spans="1:6">
      <c r="A2465" s="4"/>
      <c r="B2465" s="410"/>
      <c r="C2465" s="2"/>
      <c r="D2465" s="3"/>
      <c r="E2465" s="3"/>
      <c r="F2465" s="26"/>
    </row>
    <row r="2466" spans="1:6">
      <c r="A2466" s="4"/>
      <c r="B2466" s="410"/>
      <c r="C2466" s="2"/>
      <c r="D2466" s="3"/>
      <c r="E2466" s="3"/>
      <c r="F2466" s="26"/>
    </row>
    <row r="2467" spans="1:6">
      <c r="A2467" s="4"/>
      <c r="B2467" s="410"/>
      <c r="C2467" s="2"/>
      <c r="D2467" s="3"/>
      <c r="E2467" s="3"/>
      <c r="F2467" s="26"/>
    </row>
    <row r="2468" spans="1:6">
      <c r="A2468" s="4"/>
      <c r="B2468" s="410"/>
      <c r="C2468" s="2"/>
      <c r="D2468" s="3"/>
      <c r="E2468" s="3"/>
      <c r="F2468" s="26"/>
    </row>
    <row r="2469" spans="1:6">
      <c r="A2469" s="4"/>
      <c r="B2469" s="410"/>
      <c r="C2469" s="2"/>
      <c r="D2469" s="3"/>
      <c r="E2469" s="3"/>
      <c r="F2469" s="26"/>
    </row>
    <row r="2470" spans="1:6">
      <c r="A2470" s="4"/>
      <c r="B2470" s="410"/>
      <c r="C2470" s="2"/>
      <c r="D2470" s="3"/>
      <c r="E2470" s="3"/>
      <c r="F2470" s="26"/>
    </row>
    <row r="2471" spans="1:6">
      <c r="A2471" s="4"/>
      <c r="B2471" s="410"/>
      <c r="C2471" s="2"/>
      <c r="D2471" s="3"/>
      <c r="E2471" s="3"/>
      <c r="F2471" s="26"/>
    </row>
    <row r="2472" spans="1:6">
      <c r="A2472" s="4"/>
      <c r="B2472" s="410"/>
      <c r="C2472" s="2"/>
      <c r="D2472" s="3"/>
      <c r="E2472" s="3"/>
      <c r="F2472" s="26"/>
    </row>
    <row r="2473" spans="1:6">
      <c r="A2473" s="4"/>
      <c r="B2473" s="410"/>
      <c r="C2473" s="2"/>
      <c r="D2473" s="3"/>
      <c r="E2473" s="3"/>
      <c r="F2473" s="26"/>
    </row>
    <row r="2474" spans="1:6">
      <c r="A2474" s="4"/>
      <c r="B2474" s="410"/>
      <c r="C2474" s="2"/>
      <c r="D2474" s="3"/>
      <c r="E2474" s="3"/>
      <c r="F2474" s="26"/>
    </row>
    <row r="2475" spans="1:6">
      <c r="A2475" s="4"/>
      <c r="B2475" s="410"/>
      <c r="C2475" s="2"/>
      <c r="D2475" s="3"/>
      <c r="E2475" s="3"/>
      <c r="F2475" s="26"/>
    </row>
    <row r="2476" spans="1:6">
      <c r="A2476" s="4"/>
      <c r="B2476" s="410"/>
      <c r="C2476" s="2"/>
      <c r="D2476" s="3"/>
      <c r="E2476" s="3"/>
      <c r="F2476" s="26"/>
    </row>
    <row r="2477" spans="1:6">
      <c r="A2477" s="4"/>
      <c r="B2477" s="410"/>
      <c r="C2477" s="2"/>
      <c r="D2477" s="3"/>
      <c r="E2477" s="3"/>
      <c r="F2477" s="26"/>
    </row>
    <row r="2478" spans="1:6">
      <c r="A2478" s="4"/>
      <c r="B2478" s="410"/>
      <c r="C2478" s="2"/>
      <c r="D2478" s="3"/>
      <c r="E2478" s="3"/>
      <c r="F2478" s="26"/>
    </row>
    <row r="2479" spans="1:6">
      <c r="A2479" s="4"/>
      <c r="B2479" s="410"/>
      <c r="C2479" s="2"/>
      <c r="D2479" s="3"/>
      <c r="E2479" s="3"/>
      <c r="F2479" s="26"/>
    </row>
    <row r="2480" spans="1:6">
      <c r="A2480" s="4"/>
      <c r="B2480" s="410"/>
      <c r="C2480" s="2"/>
      <c r="D2480" s="3"/>
      <c r="E2480" s="3"/>
      <c r="F2480" s="26"/>
    </row>
    <row r="2481" spans="1:6">
      <c r="A2481" s="4"/>
      <c r="B2481" s="410"/>
      <c r="C2481" s="2"/>
      <c r="D2481" s="3"/>
      <c r="E2481" s="3"/>
      <c r="F2481" s="26"/>
    </row>
    <row r="2482" spans="1:6">
      <c r="A2482" s="4"/>
      <c r="B2482" s="410"/>
      <c r="C2482" s="2"/>
      <c r="D2482" s="3"/>
      <c r="E2482" s="3"/>
      <c r="F2482" s="26"/>
    </row>
    <row r="2483" spans="1:6">
      <c r="A2483" s="4"/>
      <c r="B2483" s="410"/>
      <c r="C2483" s="2"/>
      <c r="D2483" s="3"/>
      <c r="E2483" s="3"/>
      <c r="F2483" s="26"/>
    </row>
    <row r="2484" spans="1:6">
      <c r="A2484" s="4"/>
      <c r="B2484" s="410"/>
      <c r="C2484" s="2"/>
      <c r="D2484" s="3"/>
      <c r="E2484" s="3"/>
      <c r="F2484" s="26"/>
    </row>
    <row r="2485" spans="1:6">
      <c r="A2485" s="4"/>
      <c r="B2485" s="410"/>
      <c r="C2485" s="2"/>
      <c r="D2485" s="3"/>
      <c r="E2485" s="3"/>
      <c r="F2485" s="26"/>
    </row>
    <row r="2486" spans="1:6">
      <c r="A2486" s="4"/>
      <c r="B2486" s="410"/>
      <c r="C2486" s="2"/>
      <c r="D2486" s="3"/>
      <c r="E2486" s="3"/>
      <c r="F2486" s="26"/>
    </row>
    <row r="2487" spans="1:6">
      <c r="A2487" s="4"/>
      <c r="B2487" s="410"/>
      <c r="C2487" s="2"/>
      <c r="D2487" s="3"/>
      <c r="E2487" s="3"/>
      <c r="F2487" s="26"/>
    </row>
    <row r="2488" spans="1:6">
      <c r="A2488" s="4"/>
      <c r="B2488" s="410"/>
      <c r="C2488" s="2"/>
      <c r="D2488" s="3"/>
      <c r="E2488" s="3"/>
      <c r="F2488" s="26"/>
    </row>
    <row r="2489" spans="1:6">
      <c r="A2489" s="4"/>
      <c r="B2489" s="410"/>
      <c r="C2489" s="2"/>
      <c r="D2489" s="3"/>
      <c r="E2489" s="3"/>
      <c r="F2489" s="26"/>
    </row>
    <row r="2490" spans="1:6">
      <c r="A2490" s="4"/>
      <c r="B2490" s="410"/>
      <c r="C2490" s="2"/>
      <c r="D2490" s="3"/>
      <c r="E2490" s="3"/>
      <c r="F2490" s="26"/>
    </row>
    <row r="2491" spans="1:6">
      <c r="A2491" s="4"/>
      <c r="B2491" s="410"/>
      <c r="C2491" s="2"/>
      <c r="D2491" s="3"/>
      <c r="E2491" s="3"/>
      <c r="F2491" s="26"/>
    </row>
    <row r="2492" spans="1:6">
      <c r="A2492" s="4"/>
      <c r="B2492" s="410"/>
      <c r="C2492" s="2"/>
      <c r="D2492" s="3"/>
      <c r="E2492" s="3"/>
      <c r="F2492" s="26"/>
    </row>
    <row r="2493" spans="1:6">
      <c r="A2493" s="4"/>
      <c r="B2493" s="410"/>
      <c r="C2493" s="2"/>
      <c r="D2493" s="3"/>
      <c r="E2493" s="3"/>
      <c r="F2493" s="26"/>
    </row>
    <row r="2494" spans="1:6">
      <c r="A2494" s="4"/>
      <c r="B2494" s="410"/>
      <c r="C2494" s="2"/>
      <c r="D2494" s="3"/>
      <c r="E2494" s="3"/>
      <c r="F2494" s="26"/>
    </row>
    <row r="2495" spans="1:6">
      <c r="A2495" s="4"/>
      <c r="B2495" s="410"/>
      <c r="C2495" s="2"/>
      <c r="D2495" s="3"/>
      <c r="E2495" s="3"/>
      <c r="F2495" s="26"/>
    </row>
    <row r="2496" spans="1:6">
      <c r="A2496" s="4"/>
      <c r="B2496" s="410"/>
      <c r="C2496" s="2"/>
      <c r="D2496" s="3"/>
      <c r="E2496" s="3"/>
      <c r="F2496" s="26"/>
    </row>
    <row r="2497" spans="1:6">
      <c r="A2497" s="4"/>
      <c r="B2497" s="410"/>
      <c r="C2497" s="2"/>
      <c r="D2497" s="3"/>
      <c r="E2497" s="3"/>
      <c r="F2497" s="26"/>
    </row>
    <row r="2498" spans="1:6">
      <c r="A2498" s="4"/>
      <c r="B2498" s="410"/>
      <c r="C2498" s="2"/>
      <c r="D2498" s="3"/>
      <c r="E2498" s="3"/>
      <c r="F2498" s="26"/>
    </row>
    <row r="2499" spans="1:6">
      <c r="A2499" s="4"/>
      <c r="B2499" s="410"/>
      <c r="C2499" s="2"/>
      <c r="D2499" s="3"/>
      <c r="E2499" s="3"/>
      <c r="F2499" s="26"/>
    </row>
    <row r="2500" spans="1:6">
      <c r="A2500" s="4"/>
      <c r="B2500" s="410"/>
      <c r="C2500" s="2"/>
      <c r="D2500" s="3"/>
      <c r="E2500" s="3"/>
      <c r="F2500" s="26"/>
    </row>
    <row r="2501" spans="1:6">
      <c r="A2501" s="4"/>
      <c r="B2501" s="410"/>
      <c r="C2501" s="2"/>
      <c r="D2501" s="3"/>
      <c r="E2501" s="3"/>
      <c r="F2501" s="26"/>
    </row>
    <row r="2502" spans="1:6">
      <c r="A2502" s="4"/>
      <c r="B2502" s="410"/>
      <c r="C2502" s="2"/>
      <c r="D2502" s="3"/>
      <c r="E2502" s="3"/>
      <c r="F2502" s="26"/>
    </row>
    <row r="2503" spans="1:6">
      <c r="A2503" s="4"/>
      <c r="B2503" s="410"/>
      <c r="C2503" s="2"/>
      <c r="D2503" s="3"/>
      <c r="E2503" s="3"/>
      <c r="F2503" s="26"/>
    </row>
    <row r="2504" spans="1:6">
      <c r="A2504" s="4"/>
      <c r="B2504" s="410"/>
      <c r="C2504" s="2"/>
      <c r="D2504" s="3"/>
      <c r="E2504" s="3"/>
      <c r="F2504" s="26"/>
    </row>
    <row r="2505" spans="1:6">
      <c r="A2505" s="4"/>
      <c r="B2505" s="410"/>
      <c r="C2505" s="2"/>
      <c r="D2505" s="3"/>
      <c r="E2505" s="3"/>
      <c r="F2505" s="26"/>
    </row>
    <row r="2506" spans="1:6">
      <c r="A2506" s="4"/>
      <c r="B2506" s="410"/>
      <c r="C2506" s="2"/>
      <c r="D2506" s="3"/>
      <c r="E2506" s="3"/>
      <c r="F2506" s="26"/>
    </row>
    <row r="2507" spans="1:6">
      <c r="A2507" s="4"/>
      <c r="B2507" s="410"/>
      <c r="C2507" s="2"/>
      <c r="D2507" s="3"/>
      <c r="E2507" s="3"/>
      <c r="F2507" s="26"/>
    </row>
    <row r="2508" spans="1:6">
      <c r="A2508" s="4"/>
      <c r="B2508" s="410"/>
      <c r="C2508" s="2"/>
      <c r="D2508" s="3"/>
      <c r="E2508" s="3"/>
      <c r="F2508" s="26"/>
    </row>
    <row r="2509" spans="1:6">
      <c r="A2509" s="4"/>
      <c r="B2509" s="410"/>
      <c r="C2509" s="2"/>
      <c r="D2509" s="3"/>
      <c r="E2509" s="3"/>
      <c r="F2509" s="26"/>
    </row>
    <row r="2510" spans="1:6">
      <c r="A2510" s="4"/>
      <c r="B2510" s="410"/>
      <c r="C2510" s="2"/>
      <c r="D2510" s="3"/>
      <c r="E2510" s="3"/>
      <c r="F2510" s="26"/>
    </row>
    <row r="2511" spans="1:6">
      <c r="A2511" s="4"/>
      <c r="B2511" s="410"/>
      <c r="C2511" s="2"/>
      <c r="D2511" s="3"/>
      <c r="E2511" s="3"/>
      <c r="F2511" s="26"/>
    </row>
    <row r="2512" spans="1:6">
      <c r="A2512" s="4"/>
      <c r="B2512" s="410"/>
      <c r="C2512" s="2"/>
      <c r="D2512" s="3"/>
      <c r="E2512" s="3"/>
      <c r="F2512" s="26"/>
    </row>
    <row r="2513" spans="1:6">
      <c r="A2513" s="4"/>
      <c r="B2513" s="410"/>
      <c r="C2513" s="2"/>
      <c r="D2513" s="3"/>
      <c r="E2513" s="3"/>
      <c r="F2513" s="26"/>
    </row>
    <row r="2514" spans="1:6">
      <c r="A2514" s="4"/>
      <c r="B2514" s="410"/>
      <c r="C2514" s="2"/>
      <c r="D2514" s="3"/>
      <c r="E2514" s="3"/>
      <c r="F2514" s="26"/>
    </row>
    <row r="2515" spans="1:6">
      <c r="A2515" s="4"/>
      <c r="B2515" s="410"/>
      <c r="C2515" s="2"/>
      <c r="D2515" s="3"/>
      <c r="E2515" s="3"/>
      <c r="F2515" s="26"/>
    </row>
    <row r="2516" spans="1:6">
      <c r="A2516" s="4"/>
      <c r="B2516" s="410"/>
      <c r="C2516" s="2"/>
      <c r="D2516" s="3"/>
      <c r="E2516" s="3"/>
      <c r="F2516" s="26"/>
    </row>
    <row r="2517" spans="1:6">
      <c r="A2517" s="4"/>
      <c r="B2517" s="410"/>
      <c r="C2517" s="2"/>
      <c r="D2517" s="3"/>
      <c r="E2517" s="3"/>
      <c r="F2517" s="26"/>
    </row>
    <row r="2518" spans="1:6">
      <c r="A2518" s="4"/>
      <c r="B2518" s="410"/>
      <c r="C2518" s="2"/>
      <c r="D2518" s="3"/>
      <c r="E2518" s="3"/>
      <c r="F2518" s="26"/>
    </row>
    <row r="2519" spans="1:6">
      <c r="A2519" s="4"/>
      <c r="B2519" s="410"/>
      <c r="C2519" s="2"/>
      <c r="D2519" s="3"/>
      <c r="E2519" s="3"/>
      <c r="F2519" s="26"/>
    </row>
    <row r="2520" spans="1:6">
      <c r="A2520" s="4"/>
      <c r="B2520" s="410"/>
      <c r="C2520" s="2"/>
      <c r="D2520" s="3"/>
      <c r="E2520" s="3"/>
      <c r="F2520" s="26"/>
    </row>
    <row r="2521" spans="1:6">
      <c r="A2521" s="4"/>
      <c r="B2521" s="410"/>
      <c r="C2521" s="2"/>
      <c r="D2521" s="3"/>
      <c r="E2521" s="3"/>
      <c r="F2521" s="26"/>
    </row>
    <row r="2522" spans="1:6">
      <c r="A2522" s="4"/>
      <c r="B2522" s="410"/>
      <c r="C2522" s="2"/>
      <c r="D2522" s="3"/>
      <c r="E2522" s="3"/>
      <c r="F2522" s="26"/>
    </row>
    <row r="2523" spans="1:6">
      <c r="A2523" s="4"/>
      <c r="B2523" s="410"/>
      <c r="C2523" s="2"/>
      <c r="D2523" s="3"/>
      <c r="E2523" s="3"/>
      <c r="F2523" s="26"/>
    </row>
    <row r="2524" spans="1:6">
      <c r="A2524" s="4"/>
      <c r="B2524" s="410"/>
      <c r="C2524" s="2"/>
      <c r="D2524" s="3"/>
      <c r="E2524" s="3"/>
      <c r="F2524" s="26"/>
    </row>
    <row r="2525" spans="1:6">
      <c r="A2525" s="4"/>
      <c r="B2525" s="410"/>
      <c r="C2525" s="2"/>
      <c r="D2525" s="3"/>
      <c r="E2525" s="3"/>
      <c r="F2525" s="26"/>
    </row>
    <row r="2526" spans="1:6">
      <c r="A2526" s="4"/>
      <c r="B2526" s="410"/>
      <c r="C2526" s="2"/>
      <c r="D2526" s="3"/>
      <c r="E2526" s="3"/>
      <c r="F2526" s="26"/>
    </row>
    <row r="2527" spans="1:6">
      <c r="A2527" s="4"/>
      <c r="B2527" s="410"/>
      <c r="C2527" s="2"/>
      <c r="D2527" s="3"/>
      <c r="E2527" s="3"/>
      <c r="F2527" s="26"/>
    </row>
    <row r="2528" spans="1:6">
      <c r="A2528" s="4"/>
      <c r="B2528" s="410"/>
      <c r="C2528" s="2"/>
      <c r="D2528" s="3"/>
      <c r="E2528" s="3"/>
      <c r="F2528" s="26"/>
    </row>
    <row r="2529" spans="1:6">
      <c r="A2529" s="4"/>
      <c r="B2529" s="410"/>
      <c r="C2529" s="2"/>
      <c r="D2529" s="3"/>
      <c r="E2529" s="3"/>
      <c r="F2529" s="26"/>
    </row>
    <row r="2530" spans="1:6">
      <c r="A2530" s="4"/>
      <c r="B2530" s="410"/>
      <c r="C2530" s="2"/>
      <c r="D2530" s="3"/>
      <c r="E2530" s="3"/>
      <c r="F2530" s="26"/>
    </row>
    <row r="2531" spans="1:6">
      <c r="A2531" s="4"/>
      <c r="B2531" s="410"/>
      <c r="C2531" s="2"/>
      <c r="D2531" s="3"/>
      <c r="E2531" s="3"/>
      <c r="F2531" s="26"/>
    </row>
    <row r="2532" spans="1:6">
      <c r="A2532" s="4"/>
      <c r="B2532" s="410"/>
      <c r="C2532" s="2"/>
      <c r="D2532" s="3"/>
      <c r="E2532" s="3"/>
      <c r="F2532" s="26"/>
    </row>
    <row r="2533" spans="1:6">
      <c r="A2533" s="4"/>
      <c r="B2533" s="410"/>
      <c r="C2533" s="2"/>
      <c r="D2533" s="3"/>
      <c r="E2533" s="3"/>
      <c r="F2533" s="26"/>
    </row>
    <row r="2534" spans="1:6">
      <c r="A2534" s="4"/>
      <c r="B2534" s="410"/>
      <c r="C2534" s="2"/>
      <c r="D2534" s="3"/>
      <c r="E2534" s="3"/>
      <c r="F2534" s="26"/>
    </row>
    <row r="2535" spans="1:6">
      <c r="A2535" s="4"/>
      <c r="B2535" s="410"/>
      <c r="C2535" s="2"/>
      <c r="D2535" s="3"/>
      <c r="E2535" s="3"/>
      <c r="F2535" s="26"/>
    </row>
    <row r="2536" spans="1:6">
      <c r="A2536" s="4"/>
      <c r="B2536" s="410"/>
      <c r="C2536" s="2"/>
      <c r="D2536" s="3"/>
      <c r="E2536" s="3"/>
      <c r="F2536" s="26"/>
    </row>
    <row r="2537" spans="1:6">
      <c r="A2537" s="4"/>
      <c r="B2537" s="410"/>
      <c r="C2537" s="2"/>
      <c r="D2537" s="3"/>
      <c r="E2537" s="3"/>
      <c r="F2537" s="26"/>
    </row>
    <row r="2538" spans="1:6">
      <c r="A2538" s="4"/>
      <c r="B2538" s="410"/>
      <c r="C2538" s="2"/>
      <c r="D2538" s="3"/>
      <c r="E2538" s="3"/>
      <c r="F2538" s="26"/>
    </row>
    <row r="2539" spans="1:6">
      <c r="A2539" s="4"/>
      <c r="B2539" s="410"/>
      <c r="C2539" s="2"/>
      <c r="D2539" s="3"/>
      <c r="E2539" s="3"/>
      <c r="F2539" s="26"/>
    </row>
    <row r="2540" spans="1:6">
      <c r="A2540" s="4"/>
      <c r="B2540" s="410"/>
      <c r="C2540" s="2"/>
      <c r="D2540" s="3"/>
      <c r="E2540" s="3"/>
      <c r="F2540" s="26"/>
    </row>
    <row r="2541" spans="1:6">
      <c r="A2541" s="4"/>
      <c r="B2541" s="410"/>
      <c r="C2541" s="2"/>
      <c r="D2541" s="3"/>
      <c r="E2541" s="3"/>
      <c r="F2541" s="26"/>
    </row>
    <row r="2542" spans="1:6">
      <c r="A2542" s="4"/>
      <c r="B2542" s="410"/>
      <c r="C2542" s="2"/>
      <c r="D2542" s="3"/>
      <c r="E2542" s="3"/>
      <c r="F2542" s="26"/>
    </row>
    <row r="2543" spans="1:6">
      <c r="A2543" s="4"/>
      <c r="B2543" s="410"/>
      <c r="C2543" s="2"/>
      <c r="D2543" s="3"/>
      <c r="E2543" s="3"/>
      <c r="F2543" s="26"/>
    </row>
    <row r="2544" spans="1:6">
      <c r="A2544" s="4"/>
      <c r="B2544" s="410"/>
      <c r="C2544" s="2"/>
      <c r="D2544" s="3"/>
      <c r="E2544" s="3"/>
      <c r="F2544" s="26"/>
    </row>
    <row r="2545" spans="1:6">
      <c r="A2545" s="4"/>
      <c r="B2545" s="410"/>
      <c r="C2545" s="2"/>
      <c r="D2545" s="3"/>
      <c r="E2545" s="3"/>
      <c r="F2545" s="26"/>
    </row>
    <row r="2546" spans="1:6">
      <c r="A2546" s="4"/>
      <c r="B2546" s="410"/>
      <c r="C2546" s="2"/>
      <c r="D2546" s="3"/>
      <c r="E2546" s="3"/>
      <c r="F2546" s="26"/>
    </row>
    <row r="2547" spans="1:6">
      <c r="A2547" s="4"/>
      <c r="B2547" s="410"/>
      <c r="C2547" s="2"/>
      <c r="D2547" s="3"/>
      <c r="E2547" s="3"/>
      <c r="F2547" s="26"/>
    </row>
    <row r="2548" spans="1:6">
      <c r="A2548" s="4"/>
      <c r="B2548" s="410"/>
      <c r="C2548" s="2"/>
      <c r="D2548" s="3"/>
      <c r="E2548" s="3"/>
      <c r="F2548" s="26"/>
    </row>
    <row r="2549" spans="1:6">
      <c r="A2549" s="4"/>
      <c r="B2549" s="410"/>
      <c r="C2549" s="2"/>
      <c r="D2549" s="3"/>
      <c r="E2549" s="3"/>
      <c r="F2549" s="26"/>
    </row>
    <row r="2550" spans="1:6">
      <c r="A2550" s="4"/>
      <c r="B2550" s="410"/>
      <c r="C2550" s="2"/>
      <c r="D2550" s="3"/>
      <c r="E2550" s="3"/>
      <c r="F2550" s="26"/>
    </row>
    <row r="2551" spans="1:6">
      <c r="A2551" s="4"/>
      <c r="B2551" s="410"/>
      <c r="C2551" s="2"/>
      <c r="D2551" s="3"/>
      <c r="E2551" s="3"/>
      <c r="F2551" s="26"/>
    </row>
    <row r="2552" spans="1:6">
      <c r="A2552" s="4"/>
      <c r="B2552" s="410"/>
      <c r="C2552" s="2"/>
      <c r="D2552" s="3"/>
      <c r="E2552" s="3"/>
      <c r="F2552" s="26"/>
    </row>
    <row r="2553" spans="1:6">
      <c r="A2553" s="4"/>
      <c r="B2553" s="410"/>
      <c r="C2553" s="2"/>
      <c r="D2553" s="3"/>
      <c r="E2553" s="3"/>
      <c r="F2553" s="26"/>
    </row>
    <row r="2554" spans="1:6">
      <c r="A2554" s="4"/>
      <c r="B2554" s="410"/>
      <c r="C2554" s="2"/>
      <c r="D2554" s="3"/>
      <c r="E2554" s="3"/>
      <c r="F2554" s="26"/>
    </row>
    <row r="2555" spans="1:6">
      <c r="A2555" s="4"/>
      <c r="B2555" s="410"/>
      <c r="C2555" s="2"/>
      <c r="D2555" s="3"/>
      <c r="E2555" s="3"/>
      <c r="F2555" s="26"/>
    </row>
    <row r="2556" spans="1:6">
      <c r="A2556" s="4"/>
      <c r="B2556" s="410"/>
      <c r="C2556" s="2"/>
      <c r="D2556" s="3"/>
      <c r="E2556" s="3"/>
      <c r="F2556" s="26"/>
    </row>
    <row r="2557" spans="1:6">
      <c r="A2557" s="4"/>
      <c r="B2557" s="410"/>
      <c r="C2557" s="2"/>
      <c r="D2557" s="3"/>
      <c r="E2557" s="3"/>
      <c r="F2557" s="26"/>
    </row>
    <row r="2558" spans="1:6">
      <c r="A2558" s="4"/>
      <c r="B2558" s="410"/>
      <c r="C2558" s="2"/>
      <c r="D2558" s="3"/>
      <c r="E2558" s="3"/>
      <c r="F2558" s="26"/>
    </row>
    <row r="2559" spans="1:6">
      <c r="A2559" s="4"/>
      <c r="B2559" s="410"/>
      <c r="C2559" s="2"/>
      <c r="D2559" s="3"/>
      <c r="E2559" s="3"/>
      <c r="F2559" s="26"/>
    </row>
    <row r="2560" spans="1:6">
      <c r="A2560" s="4"/>
      <c r="B2560" s="410"/>
      <c r="C2560" s="2"/>
      <c r="D2560" s="3"/>
      <c r="E2560" s="3"/>
      <c r="F2560" s="26"/>
    </row>
    <row r="2561" spans="1:6">
      <c r="A2561" s="4"/>
      <c r="B2561" s="410"/>
      <c r="C2561" s="2"/>
      <c r="D2561" s="3"/>
      <c r="E2561" s="3"/>
      <c r="F2561" s="26"/>
    </row>
    <row r="2562" spans="1:6">
      <c r="A2562" s="4"/>
      <c r="B2562" s="410"/>
      <c r="C2562" s="2"/>
      <c r="D2562" s="3"/>
      <c r="E2562" s="3"/>
      <c r="F2562" s="26"/>
    </row>
    <row r="2563" spans="1:6">
      <c r="A2563" s="4"/>
      <c r="B2563" s="410"/>
      <c r="C2563" s="2"/>
      <c r="D2563" s="3"/>
      <c r="E2563" s="3"/>
      <c r="F2563" s="26"/>
    </row>
    <row r="2564" spans="1:6">
      <c r="A2564" s="4"/>
      <c r="B2564" s="410"/>
      <c r="C2564" s="2"/>
      <c r="D2564" s="3"/>
      <c r="E2564" s="3"/>
      <c r="F2564" s="26"/>
    </row>
    <row r="2565" spans="1:6">
      <c r="A2565" s="4"/>
      <c r="B2565" s="410"/>
      <c r="C2565" s="2"/>
      <c r="D2565" s="3"/>
      <c r="E2565" s="3"/>
      <c r="F2565" s="26"/>
    </row>
    <row r="2566" spans="1:6">
      <c r="A2566" s="4"/>
      <c r="B2566" s="410"/>
      <c r="C2566" s="2"/>
      <c r="D2566" s="3"/>
      <c r="E2566" s="3"/>
      <c r="F2566" s="26"/>
    </row>
    <row r="2567" spans="1:6">
      <c r="A2567" s="4"/>
      <c r="B2567" s="410"/>
      <c r="C2567" s="2"/>
      <c r="D2567" s="3"/>
      <c r="E2567" s="3"/>
      <c r="F2567" s="26"/>
    </row>
    <row r="2568" spans="1:6">
      <c r="A2568" s="4"/>
      <c r="B2568" s="410"/>
      <c r="C2568" s="2"/>
      <c r="D2568" s="3"/>
      <c r="E2568" s="3"/>
      <c r="F2568" s="26"/>
    </row>
    <row r="2569" spans="1:6">
      <c r="A2569" s="4"/>
      <c r="B2569" s="410"/>
      <c r="C2569" s="2"/>
      <c r="D2569" s="3"/>
      <c r="E2569" s="3"/>
      <c r="F2569" s="26"/>
    </row>
    <row r="2570" spans="1:6">
      <c r="A2570" s="4"/>
      <c r="B2570" s="410"/>
      <c r="C2570" s="2"/>
      <c r="D2570" s="3"/>
      <c r="E2570" s="3"/>
      <c r="F2570" s="26"/>
    </row>
    <row r="2571" spans="1:6">
      <c r="A2571" s="4"/>
      <c r="B2571" s="410"/>
      <c r="C2571" s="2"/>
      <c r="D2571" s="3"/>
      <c r="E2571" s="3"/>
      <c r="F2571" s="26"/>
    </row>
    <row r="2572" spans="1:6">
      <c r="A2572" s="4"/>
      <c r="B2572" s="410"/>
      <c r="C2572" s="2"/>
      <c r="D2572" s="3"/>
      <c r="E2572" s="3"/>
      <c r="F2572" s="26"/>
    </row>
    <row r="2573" spans="1:6">
      <c r="A2573" s="4"/>
      <c r="B2573" s="410"/>
      <c r="C2573" s="2"/>
      <c r="D2573" s="3"/>
      <c r="E2573" s="3"/>
      <c r="F2573" s="26"/>
    </row>
    <row r="2574" spans="1:6">
      <c r="A2574" s="4"/>
      <c r="B2574" s="410"/>
      <c r="C2574" s="2"/>
      <c r="D2574" s="3"/>
      <c r="E2574" s="3"/>
      <c r="F2574" s="26"/>
    </row>
    <row r="2575" spans="1:6">
      <c r="A2575" s="4"/>
      <c r="B2575" s="410"/>
      <c r="C2575" s="2"/>
      <c r="D2575" s="3"/>
      <c r="E2575" s="3"/>
      <c r="F2575" s="26"/>
    </row>
    <row r="2576" spans="1:6">
      <c r="A2576" s="4"/>
      <c r="B2576" s="410"/>
      <c r="C2576" s="2"/>
      <c r="D2576" s="3"/>
      <c r="E2576" s="3"/>
      <c r="F2576" s="26"/>
    </row>
    <row r="2577" spans="1:6">
      <c r="A2577" s="4"/>
      <c r="B2577" s="410"/>
      <c r="C2577" s="2"/>
      <c r="D2577" s="3"/>
      <c r="E2577" s="3"/>
      <c r="F2577" s="26"/>
    </row>
    <row r="2578" spans="1:6">
      <c r="A2578" s="4"/>
      <c r="B2578" s="410"/>
      <c r="C2578" s="2"/>
      <c r="D2578" s="3"/>
      <c r="E2578" s="3"/>
      <c r="F2578" s="26"/>
    </row>
    <row r="2579" spans="1:6">
      <c r="A2579" s="4"/>
      <c r="B2579" s="410"/>
      <c r="C2579" s="2"/>
      <c r="D2579" s="3"/>
      <c r="E2579" s="3"/>
      <c r="F2579" s="26"/>
    </row>
    <row r="2580" spans="1:6">
      <c r="A2580" s="4"/>
      <c r="B2580" s="410"/>
      <c r="C2580" s="2"/>
      <c r="D2580" s="3"/>
      <c r="E2580" s="3"/>
      <c r="F2580" s="26"/>
    </row>
    <row r="2581" spans="1:6">
      <c r="A2581" s="4"/>
      <c r="B2581" s="410"/>
      <c r="C2581" s="2"/>
      <c r="D2581" s="3"/>
      <c r="E2581" s="3"/>
      <c r="F2581" s="26"/>
    </row>
    <row r="2582" spans="1:6">
      <c r="A2582" s="4"/>
      <c r="B2582" s="410"/>
      <c r="C2582" s="2"/>
      <c r="D2582" s="3"/>
      <c r="E2582" s="3"/>
      <c r="F2582" s="26"/>
    </row>
    <row r="2583" spans="1:6">
      <c r="A2583" s="4"/>
      <c r="B2583" s="410"/>
      <c r="C2583" s="2"/>
      <c r="D2583" s="3"/>
      <c r="E2583" s="3"/>
      <c r="F2583" s="26"/>
    </row>
    <row r="2584" spans="1:6">
      <c r="A2584" s="4"/>
      <c r="B2584" s="410"/>
      <c r="C2584" s="2"/>
      <c r="D2584" s="3"/>
      <c r="E2584" s="3"/>
      <c r="F2584" s="26"/>
    </row>
    <row r="2585" spans="1:6">
      <c r="A2585" s="4"/>
      <c r="B2585" s="410"/>
      <c r="C2585" s="2"/>
      <c r="D2585" s="3"/>
      <c r="E2585" s="3"/>
      <c r="F2585" s="26"/>
    </row>
    <row r="2586" spans="1:6">
      <c r="A2586" s="4"/>
      <c r="B2586" s="410"/>
      <c r="C2586" s="2"/>
      <c r="D2586" s="3"/>
      <c r="E2586" s="3"/>
      <c r="F2586" s="26"/>
    </row>
    <row r="2587" spans="1:6">
      <c r="A2587" s="4"/>
      <c r="B2587" s="410"/>
      <c r="C2587" s="2"/>
      <c r="D2587" s="3"/>
      <c r="E2587" s="3"/>
      <c r="F2587" s="26"/>
    </row>
    <row r="2588" spans="1:6">
      <c r="A2588" s="4"/>
      <c r="B2588" s="410"/>
      <c r="C2588" s="2"/>
      <c r="D2588" s="3"/>
      <c r="E2588" s="3"/>
      <c r="F2588" s="26"/>
    </row>
    <row r="2589" spans="1:6">
      <c r="A2589" s="4"/>
      <c r="B2589" s="410"/>
      <c r="C2589" s="2"/>
      <c r="D2589" s="3"/>
      <c r="E2589" s="3"/>
      <c r="F2589" s="26"/>
    </row>
    <row r="2590" spans="1:6">
      <c r="A2590" s="4"/>
      <c r="B2590" s="410"/>
      <c r="C2590" s="2"/>
      <c r="D2590" s="3"/>
      <c r="E2590" s="3"/>
      <c r="F2590" s="26"/>
    </row>
    <row r="2591" spans="1:6">
      <c r="A2591" s="4"/>
      <c r="B2591" s="410"/>
      <c r="C2591" s="2"/>
      <c r="D2591" s="3"/>
      <c r="E2591" s="3"/>
      <c r="F2591" s="26"/>
    </row>
    <row r="2592" spans="1:6">
      <c r="A2592" s="4"/>
      <c r="B2592" s="410"/>
      <c r="C2592" s="2"/>
      <c r="D2592" s="3"/>
      <c r="E2592" s="3"/>
      <c r="F2592" s="26"/>
    </row>
    <row r="2593" spans="1:6">
      <c r="A2593" s="4"/>
      <c r="B2593" s="410"/>
      <c r="C2593" s="2"/>
      <c r="D2593" s="3"/>
      <c r="E2593" s="3"/>
      <c r="F2593" s="26"/>
    </row>
    <row r="2594" spans="1:6">
      <c r="A2594" s="4"/>
      <c r="B2594" s="410"/>
      <c r="C2594" s="2"/>
      <c r="D2594" s="3"/>
      <c r="E2594" s="3"/>
      <c r="F2594" s="26"/>
    </row>
    <row r="2595" spans="1:6">
      <c r="A2595" s="4"/>
      <c r="B2595" s="410"/>
      <c r="C2595" s="2"/>
      <c r="D2595" s="3"/>
      <c r="E2595" s="3"/>
      <c r="F2595" s="26"/>
    </row>
    <row r="2596" spans="1:6">
      <c r="A2596" s="4"/>
      <c r="B2596" s="410"/>
      <c r="C2596" s="2"/>
      <c r="D2596" s="3"/>
      <c r="E2596" s="3"/>
      <c r="F2596" s="26"/>
    </row>
    <row r="2597" spans="1:6">
      <c r="A2597" s="4"/>
      <c r="B2597" s="410"/>
      <c r="C2597" s="2"/>
      <c r="D2597" s="3"/>
      <c r="E2597" s="3"/>
      <c r="F2597" s="26"/>
    </row>
    <row r="2598" spans="1:6">
      <c r="A2598" s="4"/>
      <c r="B2598" s="410"/>
      <c r="C2598" s="2"/>
      <c r="D2598" s="3"/>
      <c r="E2598" s="3"/>
      <c r="F2598" s="26"/>
    </row>
    <row r="2599" spans="1:6">
      <c r="A2599" s="4"/>
      <c r="B2599" s="410"/>
      <c r="C2599" s="2"/>
      <c r="D2599" s="3"/>
      <c r="E2599" s="3"/>
      <c r="F2599" s="26"/>
    </row>
    <row r="2600" spans="1:6">
      <c r="A2600" s="4"/>
      <c r="B2600" s="410"/>
      <c r="C2600" s="2"/>
      <c r="D2600" s="3"/>
      <c r="E2600" s="3"/>
      <c r="F2600" s="26"/>
    </row>
    <row r="2601" spans="1:6">
      <c r="A2601" s="4"/>
      <c r="B2601" s="410"/>
      <c r="C2601" s="2"/>
      <c r="D2601" s="3"/>
      <c r="E2601" s="3"/>
      <c r="F2601" s="26"/>
    </row>
    <row r="2602" spans="1:6">
      <c r="A2602" s="4"/>
      <c r="B2602" s="410"/>
      <c r="C2602" s="2"/>
      <c r="D2602" s="3"/>
      <c r="E2602" s="3"/>
      <c r="F2602" s="26"/>
    </row>
    <row r="2603" spans="1:6">
      <c r="A2603" s="4"/>
      <c r="B2603" s="410"/>
      <c r="C2603" s="2"/>
      <c r="D2603" s="3"/>
      <c r="E2603" s="3"/>
      <c r="F2603" s="26"/>
    </row>
    <row r="2604" spans="1:6">
      <c r="A2604" s="4"/>
      <c r="B2604" s="410"/>
      <c r="C2604" s="2"/>
      <c r="D2604" s="3"/>
      <c r="E2604" s="3"/>
      <c r="F2604" s="26"/>
    </row>
    <row r="2605" spans="1:6">
      <c r="A2605" s="4"/>
      <c r="B2605" s="410"/>
      <c r="C2605" s="2"/>
      <c r="D2605" s="3"/>
      <c r="E2605" s="3"/>
      <c r="F2605" s="26"/>
    </row>
    <row r="2606" spans="1:6">
      <c r="A2606" s="4"/>
      <c r="B2606" s="410"/>
      <c r="C2606" s="2"/>
      <c r="D2606" s="3"/>
      <c r="E2606" s="3"/>
      <c r="F2606" s="26"/>
    </row>
    <row r="2607" spans="1:6">
      <c r="A2607" s="4"/>
      <c r="B2607" s="410"/>
      <c r="C2607" s="2"/>
      <c r="D2607" s="3"/>
      <c r="E2607" s="3"/>
      <c r="F2607" s="26"/>
    </row>
    <row r="2608" spans="1:6">
      <c r="A2608" s="4"/>
      <c r="B2608" s="410"/>
      <c r="C2608" s="2"/>
      <c r="D2608" s="3"/>
      <c r="E2608" s="3"/>
      <c r="F2608" s="26"/>
    </row>
    <row r="2609" spans="1:6">
      <c r="A2609" s="4"/>
      <c r="B2609" s="410"/>
      <c r="C2609" s="2"/>
      <c r="D2609" s="3"/>
      <c r="E2609" s="3"/>
      <c r="F2609" s="26"/>
    </row>
    <row r="2610" spans="1:6">
      <c r="A2610" s="4"/>
      <c r="B2610" s="410"/>
      <c r="C2610" s="2"/>
      <c r="D2610" s="3"/>
      <c r="E2610" s="3"/>
      <c r="F2610" s="26"/>
    </row>
    <row r="2611" spans="1:6">
      <c r="A2611" s="4"/>
      <c r="B2611" s="410"/>
      <c r="C2611" s="2"/>
      <c r="D2611" s="3"/>
      <c r="E2611" s="3"/>
      <c r="F2611" s="26"/>
    </row>
    <row r="2612" spans="1:6">
      <c r="A2612" s="4"/>
      <c r="B2612" s="410"/>
      <c r="C2612" s="2"/>
      <c r="D2612" s="3"/>
      <c r="E2612" s="3"/>
      <c r="F2612" s="26"/>
    </row>
    <row r="2613" spans="1:6">
      <c r="A2613" s="4"/>
      <c r="B2613" s="410"/>
      <c r="C2613" s="2"/>
      <c r="D2613" s="3"/>
      <c r="E2613" s="3"/>
      <c r="F2613" s="26"/>
    </row>
    <row r="2614" spans="1:6">
      <c r="A2614" s="4"/>
      <c r="B2614" s="410"/>
      <c r="C2614" s="2"/>
      <c r="D2614" s="3"/>
      <c r="E2614" s="3"/>
      <c r="F2614" s="26"/>
    </row>
    <row r="2615" spans="1:6">
      <c r="A2615" s="4"/>
      <c r="B2615" s="410"/>
      <c r="C2615" s="2"/>
      <c r="D2615" s="3"/>
      <c r="E2615" s="3"/>
      <c r="F2615" s="26"/>
    </row>
    <row r="2616" spans="1:6">
      <c r="A2616" s="4"/>
      <c r="B2616" s="410"/>
      <c r="C2616" s="2"/>
      <c r="D2616" s="3"/>
      <c r="E2616" s="3"/>
      <c r="F2616" s="26"/>
    </row>
    <row r="2617" spans="1:6">
      <c r="A2617" s="4"/>
      <c r="B2617" s="410"/>
      <c r="C2617" s="2"/>
      <c r="D2617" s="3"/>
      <c r="E2617" s="3"/>
      <c r="F2617" s="26"/>
    </row>
    <row r="2618" spans="1:6">
      <c r="A2618" s="4"/>
      <c r="B2618" s="410"/>
      <c r="C2618" s="2"/>
      <c r="D2618" s="3"/>
      <c r="E2618" s="3"/>
      <c r="F2618" s="26"/>
    </row>
    <row r="2619" spans="1:6">
      <c r="A2619" s="4"/>
      <c r="B2619" s="410"/>
      <c r="C2619" s="2"/>
      <c r="D2619" s="3"/>
      <c r="E2619" s="3"/>
      <c r="F2619" s="26"/>
    </row>
    <row r="2620" spans="1:6">
      <c r="A2620" s="4"/>
      <c r="B2620" s="410"/>
      <c r="C2620" s="2"/>
      <c r="D2620" s="3"/>
      <c r="E2620" s="3"/>
      <c r="F2620" s="26"/>
    </row>
    <row r="2621" spans="1:6">
      <c r="A2621" s="4"/>
      <c r="B2621" s="410"/>
      <c r="C2621" s="2"/>
      <c r="D2621" s="3"/>
      <c r="E2621" s="3"/>
      <c r="F2621" s="26"/>
    </row>
    <row r="2622" spans="1:6">
      <c r="A2622" s="4"/>
      <c r="B2622" s="410"/>
      <c r="C2622" s="2"/>
      <c r="D2622" s="3"/>
      <c r="E2622" s="3"/>
      <c r="F2622" s="26"/>
    </row>
    <row r="2623" spans="1:6">
      <c r="A2623" s="4"/>
      <c r="B2623" s="410"/>
      <c r="C2623" s="2"/>
      <c r="D2623" s="3"/>
      <c r="E2623" s="3"/>
      <c r="F2623" s="26"/>
    </row>
    <row r="2624" spans="1:6">
      <c r="A2624" s="4"/>
      <c r="B2624" s="410"/>
      <c r="C2624" s="2"/>
      <c r="D2624" s="3"/>
      <c r="E2624" s="3"/>
      <c r="F2624" s="26"/>
    </row>
    <row r="2625" spans="1:6">
      <c r="A2625" s="4"/>
      <c r="B2625" s="410"/>
      <c r="C2625" s="2"/>
      <c r="D2625" s="3"/>
      <c r="E2625" s="3"/>
      <c r="F2625" s="26"/>
    </row>
    <row r="2626" spans="1:6">
      <c r="A2626" s="4"/>
      <c r="B2626" s="410"/>
      <c r="C2626" s="2"/>
      <c r="D2626" s="3"/>
      <c r="E2626" s="3"/>
      <c r="F2626" s="26"/>
    </row>
    <row r="2627" spans="1:6">
      <c r="A2627" s="4"/>
      <c r="B2627" s="410"/>
      <c r="C2627" s="2"/>
      <c r="D2627" s="3"/>
      <c r="E2627" s="3"/>
      <c r="F2627" s="26"/>
    </row>
    <row r="2628" spans="1:6">
      <c r="A2628" s="4"/>
      <c r="B2628" s="410"/>
      <c r="C2628" s="2"/>
      <c r="D2628" s="3"/>
      <c r="E2628" s="3"/>
      <c r="F2628" s="26"/>
    </row>
    <row r="2629" spans="1:6">
      <c r="A2629" s="4"/>
      <c r="B2629" s="410"/>
      <c r="C2629" s="2"/>
      <c r="D2629" s="3"/>
      <c r="E2629" s="3"/>
      <c r="F2629" s="26"/>
    </row>
    <row r="2630" spans="1:6">
      <c r="A2630" s="4"/>
      <c r="B2630" s="410"/>
      <c r="C2630" s="2"/>
      <c r="D2630" s="3"/>
      <c r="E2630" s="3"/>
      <c r="F2630" s="26"/>
    </row>
    <row r="2631" spans="1:6">
      <c r="A2631" s="4"/>
      <c r="B2631" s="410"/>
      <c r="C2631" s="2"/>
      <c r="D2631" s="3"/>
      <c r="E2631" s="3"/>
      <c r="F2631" s="26"/>
    </row>
    <row r="2632" spans="1:6">
      <c r="A2632" s="4"/>
      <c r="B2632" s="410"/>
      <c r="C2632" s="2"/>
      <c r="D2632" s="3"/>
      <c r="E2632" s="3"/>
      <c r="F2632" s="26"/>
    </row>
    <row r="2633" spans="1:6">
      <c r="A2633" s="4"/>
      <c r="B2633" s="410"/>
      <c r="C2633" s="2"/>
      <c r="D2633" s="3"/>
      <c r="E2633" s="3"/>
      <c r="F2633" s="26"/>
    </row>
    <row r="2634" spans="1:6">
      <c r="A2634" s="4"/>
      <c r="B2634" s="410"/>
      <c r="C2634" s="2"/>
      <c r="D2634" s="3"/>
      <c r="E2634" s="3"/>
      <c r="F2634" s="26"/>
    </row>
    <row r="2635" spans="1:6">
      <c r="A2635" s="4"/>
      <c r="B2635" s="410"/>
      <c r="C2635" s="2"/>
      <c r="D2635" s="3"/>
      <c r="E2635" s="3"/>
      <c r="F2635" s="26"/>
    </row>
    <row r="2636" spans="1:6">
      <c r="A2636" s="4"/>
      <c r="B2636" s="410"/>
      <c r="C2636" s="2"/>
      <c r="D2636" s="3"/>
      <c r="E2636" s="3"/>
      <c r="F2636" s="26"/>
    </row>
    <row r="2637" spans="1:6">
      <c r="A2637" s="4"/>
      <c r="B2637" s="410"/>
      <c r="C2637" s="2"/>
      <c r="D2637" s="3"/>
      <c r="E2637" s="3"/>
      <c r="F2637" s="26"/>
    </row>
    <row r="2638" spans="1:6">
      <c r="A2638" s="4"/>
      <c r="B2638" s="410"/>
      <c r="C2638" s="2"/>
      <c r="D2638" s="3"/>
      <c r="E2638" s="3"/>
      <c r="F2638" s="26"/>
    </row>
    <row r="2639" spans="1:6">
      <c r="A2639" s="4"/>
      <c r="B2639" s="410"/>
      <c r="C2639" s="2"/>
      <c r="D2639" s="3"/>
      <c r="E2639" s="3"/>
      <c r="F2639" s="26"/>
    </row>
    <row r="2640" spans="1:6">
      <c r="A2640" s="4"/>
      <c r="B2640" s="410"/>
      <c r="C2640" s="2"/>
      <c r="D2640" s="3"/>
      <c r="E2640" s="3"/>
      <c r="F2640" s="26"/>
    </row>
    <row r="2641" spans="1:6">
      <c r="A2641" s="4"/>
      <c r="B2641" s="410"/>
      <c r="C2641" s="2"/>
      <c r="D2641" s="3"/>
      <c r="E2641" s="3"/>
      <c r="F2641" s="26"/>
    </row>
    <row r="2642" spans="1:6">
      <c r="A2642" s="4"/>
      <c r="B2642" s="410"/>
      <c r="C2642" s="2"/>
      <c r="D2642" s="3"/>
      <c r="E2642" s="3"/>
      <c r="F2642" s="26"/>
    </row>
    <row r="2643" spans="1:6">
      <c r="A2643" s="4"/>
      <c r="B2643" s="410"/>
      <c r="C2643" s="2"/>
      <c r="D2643" s="3"/>
      <c r="E2643" s="3"/>
      <c r="F2643" s="26"/>
    </row>
    <row r="2644" spans="1:6">
      <c r="A2644" s="4"/>
      <c r="B2644" s="410"/>
      <c r="C2644" s="2"/>
      <c r="D2644" s="3"/>
      <c r="E2644" s="3"/>
      <c r="F2644" s="26"/>
    </row>
    <row r="2645" spans="1:6">
      <c r="A2645" s="4"/>
      <c r="B2645" s="410"/>
      <c r="C2645" s="2"/>
      <c r="D2645" s="3"/>
      <c r="E2645" s="3"/>
      <c r="F2645" s="26"/>
    </row>
    <row r="2646" spans="1:6">
      <c r="A2646" s="4"/>
      <c r="B2646" s="410"/>
      <c r="C2646" s="2"/>
      <c r="D2646" s="3"/>
      <c r="E2646" s="3"/>
      <c r="F2646" s="26"/>
    </row>
    <row r="2647" spans="1:6">
      <c r="A2647" s="4"/>
      <c r="B2647" s="410"/>
      <c r="C2647" s="2"/>
      <c r="D2647" s="3"/>
      <c r="E2647" s="3"/>
      <c r="F2647" s="26"/>
    </row>
    <row r="2648" spans="1:6">
      <c r="A2648" s="4"/>
      <c r="B2648" s="410"/>
      <c r="C2648" s="2"/>
      <c r="D2648" s="3"/>
      <c r="E2648" s="3"/>
      <c r="F2648" s="26"/>
    </row>
    <row r="2649" spans="1:6">
      <c r="A2649" s="4"/>
      <c r="B2649" s="410"/>
      <c r="C2649" s="2"/>
      <c r="D2649" s="3"/>
      <c r="E2649" s="3"/>
      <c r="F2649" s="26"/>
    </row>
    <row r="2650" spans="1:6">
      <c r="A2650" s="4"/>
      <c r="B2650" s="410"/>
      <c r="C2650" s="2"/>
      <c r="D2650" s="3"/>
      <c r="E2650" s="3"/>
      <c r="F2650" s="26"/>
    </row>
    <row r="2651" spans="1:6">
      <c r="A2651" s="4"/>
      <c r="B2651" s="410"/>
      <c r="C2651" s="2"/>
      <c r="D2651" s="3"/>
      <c r="E2651" s="3"/>
      <c r="F2651" s="26"/>
    </row>
    <row r="2652" spans="1:6">
      <c r="A2652" s="4"/>
      <c r="B2652" s="410"/>
      <c r="C2652" s="2"/>
      <c r="D2652" s="3"/>
      <c r="E2652" s="3"/>
      <c r="F2652" s="26"/>
    </row>
    <row r="2653" spans="1:6">
      <c r="A2653" s="4"/>
      <c r="B2653" s="410"/>
      <c r="C2653" s="2"/>
      <c r="D2653" s="3"/>
      <c r="E2653" s="3"/>
      <c r="F2653" s="26"/>
    </row>
    <row r="2654" spans="1:6">
      <c r="A2654" s="4"/>
      <c r="B2654" s="410"/>
      <c r="C2654" s="2"/>
      <c r="D2654" s="3"/>
      <c r="E2654" s="3"/>
      <c r="F2654" s="26"/>
    </row>
    <row r="2655" spans="1:6">
      <c r="A2655" s="4"/>
      <c r="B2655" s="410"/>
      <c r="C2655" s="2"/>
      <c r="D2655" s="3"/>
      <c r="E2655" s="3"/>
      <c r="F2655" s="26"/>
    </row>
    <row r="2656" spans="1:6">
      <c r="A2656" s="4"/>
      <c r="B2656" s="410"/>
      <c r="C2656" s="2"/>
      <c r="D2656" s="3"/>
      <c r="E2656" s="3"/>
      <c r="F2656" s="26"/>
    </row>
    <row r="2657" spans="1:6">
      <c r="A2657" s="4"/>
      <c r="B2657" s="410"/>
      <c r="C2657" s="2"/>
      <c r="D2657" s="3"/>
      <c r="E2657" s="3"/>
      <c r="F2657" s="26"/>
    </row>
    <row r="2658" spans="1:6">
      <c r="A2658" s="4"/>
      <c r="B2658" s="410"/>
      <c r="C2658" s="2"/>
      <c r="D2658" s="3"/>
      <c r="E2658" s="3"/>
      <c r="F2658" s="26"/>
    </row>
    <row r="2659" spans="1:6">
      <c r="A2659" s="4"/>
      <c r="B2659" s="410"/>
      <c r="C2659" s="2"/>
      <c r="D2659" s="3"/>
      <c r="E2659" s="3"/>
      <c r="F2659" s="26"/>
    </row>
    <row r="2660" spans="1:6">
      <c r="A2660" s="4"/>
      <c r="B2660" s="410"/>
      <c r="C2660" s="2"/>
      <c r="D2660" s="3"/>
      <c r="E2660" s="3"/>
      <c r="F2660" s="26"/>
    </row>
    <row r="2661" spans="1:6">
      <c r="A2661" s="4"/>
      <c r="B2661" s="410"/>
      <c r="C2661" s="2"/>
      <c r="D2661" s="3"/>
      <c r="E2661" s="3"/>
      <c r="F2661" s="26"/>
    </row>
    <row r="2662" spans="1:6">
      <c r="A2662" s="4"/>
      <c r="B2662" s="410"/>
      <c r="C2662" s="2"/>
      <c r="D2662" s="3"/>
      <c r="E2662" s="3"/>
      <c r="F2662" s="26"/>
    </row>
    <row r="2663" spans="1:6">
      <c r="A2663" s="4"/>
      <c r="B2663" s="410"/>
      <c r="C2663" s="2"/>
      <c r="D2663" s="3"/>
      <c r="E2663" s="3"/>
      <c r="F2663" s="26"/>
    </row>
    <row r="2664" spans="1:6">
      <c r="A2664" s="4"/>
      <c r="B2664" s="410"/>
      <c r="C2664" s="2"/>
      <c r="D2664" s="3"/>
      <c r="E2664" s="3"/>
      <c r="F2664" s="26"/>
    </row>
    <row r="2665" spans="1:6">
      <c r="A2665" s="4"/>
      <c r="B2665" s="410"/>
      <c r="C2665" s="2"/>
      <c r="D2665" s="3"/>
      <c r="E2665" s="3"/>
      <c r="F2665" s="26"/>
    </row>
    <row r="2666" spans="1:6">
      <c r="A2666" s="4"/>
      <c r="B2666" s="410"/>
      <c r="C2666" s="2"/>
      <c r="D2666" s="3"/>
      <c r="E2666" s="3"/>
      <c r="F2666" s="26"/>
    </row>
    <row r="2667" spans="1:6">
      <c r="A2667" s="4"/>
      <c r="B2667" s="410"/>
      <c r="C2667" s="2"/>
      <c r="D2667" s="3"/>
      <c r="E2667" s="3"/>
      <c r="F2667" s="26"/>
    </row>
    <row r="2668" spans="1:6">
      <c r="A2668" s="4"/>
      <c r="B2668" s="410"/>
      <c r="C2668" s="2"/>
      <c r="D2668" s="3"/>
      <c r="E2668" s="3"/>
      <c r="F2668" s="26"/>
    </row>
    <row r="2669" spans="1:6">
      <c r="A2669" s="4"/>
      <c r="B2669" s="410"/>
      <c r="C2669" s="2"/>
      <c r="D2669" s="3"/>
      <c r="E2669" s="3"/>
      <c r="F2669" s="26"/>
    </row>
    <row r="2670" spans="1:6">
      <c r="A2670" s="4"/>
      <c r="B2670" s="410"/>
      <c r="C2670" s="2"/>
      <c r="D2670" s="3"/>
      <c r="E2670" s="3"/>
      <c r="F2670" s="26"/>
    </row>
    <row r="2671" spans="1:6">
      <c r="A2671" s="4"/>
      <c r="B2671" s="410"/>
      <c r="C2671" s="2"/>
      <c r="D2671" s="3"/>
      <c r="E2671" s="3"/>
      <c r="F2671" s="26"/>
    </row>
    <row r="2672" spans="1:6">
      <c r="A2672" s="4"/>
      <c r="B2672" s="410"/>
      <c r="C2672" s="2"/>
      <c r="D2672" s="3"/>
      <c r="E2672" s="3"/>
      <c r="F2672" s="26"/>
    </row>
    <row r="2673" spans="1:6">
      <c r="A2673" s="4"/>
      <c r="B2673" s="410"/>
      <c r="C2673" s="2"/>
      <c r="D2673" s="3"/>
      <c r="E2673" s="3"/>
      <c r="F2673" s="26"/>
    </row>
    <row r="2674" spans="1:6">
      <c r="A2674" s="4"/>
      <c r="B2674" s="410"/>
      <c r="C2674" s="2"/>
      <c r="D2674" s="3"/>
      <c r="E2674" s="3"/>
      <c r="F2674" s="26"/>
    </row>
    <row r="2675" spans="1:6">
      <c r="A2675" s="4"/>
      <c r="B2675" s="410"/>
      <c r="C2675" s="2"/>
      <c r="D2675" s="3"/>
      <c r="E2675" s="3"/>
      <c r="F2675" s="26"/>
    </row>
    <row r="2676" spans="1:6">
      <c r="A2676" s="4"/>
      <c r="B2676" s="410"/>
      <c r="C2676" s="2"/>
      <c r="D2676" s="3"/>
      <c r="E2676" s="3"/>
      <c r="F2676" s="26"/>
    </row>
    <row r="2677" spans="1:6">
      <c r="A2677" s="4"/>
      <c r="B2677" s="410"/>
      <c r="C2677" s="2"/>
      <c r="D2677" s="3"/>
      <c r="E2677" s="3"/>
      <c r="F2677" s="26"/>
    </row>
    <row r="2678" spans="1:6">
      <c r="A2678" s="4"/>
      <c r="B2678" s="410"/>
      <c r="C2678" s="2"/>
      <c r="D2678" s="3"/>
      <c r="E2678" s="3"/>
      <c r="F2678" s="26"/>
    </row>
    <row r="2679" spans="1:6">
      <c r="A2679" s="4"/>
      <c r="B2679" s="410"/>
      <c r="C2679" s="2"/>
      <c r="D2679" s="3"/>
      <c r="E2679" s="3"/>
      <c r="F2679" s="26"/>
    </row>
    <row r="2680" spans="1:6">
      <c r="A2680" s="4"/>
      <c r="B2680" s="410"/>
      <c r="C2680" s="2"/>
      <c r="D2680" s="3"/>
      <c r="E2680" s="3"/>
      <c r="F2680" s="26"/>
    </row>
    <row r="2681" spans="1:6">
      <c r="A2681" s="4"/>
      <c r="B2681" s="410"/>
      <c r="C2681" s="2"/>
      <c r="D2681" s="3"/>
      <c r="E2681" s="3"/>
      <c r="F2681" s="26"/>
    </row>
    <row r="2682" spans="1:6">
      <c r="A2682" s="4"/>
      <c r="B2682" s="410"/>
      <c r="C2682" s="2"/>
      <c r="D2682" s="3"/>
      <c r="E2682" s="3"/>
      <c r="F2682" s="26"/>
    </row>
    <row r="2683" spans="1:6">
      <c r="A2683" s="4"/>
      <c r="B2683" s="410"/>
      <c r="C2683" s="2"/>
      <c r="D2683" s="3"/>
      <c r="E2683" s="3"/>
      <c r="F2683" s="26"/>
    </row>
    <row r="2684" spans="1:6">
      <c r="A2684" s="4"/>
      <c r="B2684" s="410"/>
      <c r="C2684" s="2"/>
      <c r="D2684" s="3"/>
      <c r="E2684" s="3"/>
      <c r="F2684" s="26"/>
    </row>
    <row r="2685" spans="1:6">
      <c r="A2685" s="4"/>
      <c r="B2685" s="410"/>
      <c r="C2685" s="2"/>
      <c r="D2685" s="3"/>
      <c r="E2685" s="3"/>
      <c r="F2685" s="26"/>
    </row>
    <row r="2686" spans="1:6">
      <c r="A2686" s="4"/>
      <c r="B2686" s="410"/>
      <c r="C2686" s="2"/>
      <c r="D2686" s="3"/>
      <c r="E2686" s="3"/>
      <c r="F2686" s="26"/>
    </row>
    <row r="2687" spans="1:6">
      <c r="A2687" s="4"/>
      <c r="B2687" s="410"/>
      <c r="C2687" s="2"/>
      <c r="D2687" s="3"/>
      <c r="E2687" s="3"/>
      <c r="F2687" s="26"/>
    </row>
    <row r="2688" spans="1:6">
      <c r="A2688" s="4"/>
      <c r="B2688" s="410"/>
      <c r="C2688" s="2"/>
      <c r="D2688" s="3"/>
      <c r="E2688" s="3"/>
      <c r="F2688" s="26"/>
    </row>
    <row r="2689" spans="1:6">
      <c r="A2689" s="4"/>
      <c r="B2689" s="410"/>
      <c r="C2689" s="2"/>
      <c r="D2689" s="3"/>
      <c r="E2689" s="3"/>
      <c r="F2689" s="26"/>
    </row>
    <row r="2690" spans="1:6">
      <c r="A2690" s="4"/>
      <c r="B2690" s="410"/>
      <c r="C2690" s="2"/>
      <c r="D2690" s="3"/>
      <c r="E2690" s="3"/>
      <c r="F2690" s="26"/>
    </row>
    <row r="2691" spans="1:6">
      <c r="A2691" s="4"/>
      <c r="B2691" s="410"/>
      <c r="C2691" s="2"/>
      <c r="D2691" s="3"/>
      <c r="E2691" s="3"/>
      <c r="F2691" s="26"/>
    </row>
    <row r="2692" spans="1:6">
      <c r="A2692" s="4"/>
      <c r="B2692" s="410"/>
      <c r="C2692" s="2"/>
      <c r="D2692" s="3"/>
      <c r="E2692" s="3"/>
      <c r="F2692" s="26"/>
    </row>
    <row r="2693" spans="1:6">
      <c r="A2693" s="4"/>
      <c r="B2693" s="410"/>
      <c r="C2693" s="2"/>
      <c r="D2693" s="3"/>
      <c r="E2693" s="3"/>
      <c r="F2693" s="26"/>
    </row>
    <row r="2694" spans="1:6">
      <c r="A2694" s="4"/>
      <c r="B2694" s="410"/>
      <c r="C2694" s="2"/>
      <c r="D2694" s="3"/>
      <c r="E2694" s="3"/>
      <c r="F2694" s="26"/>
    </row>
    <row r="2695" spans="1:6">
      <c r="A2695" s="4"/>
      <c r="B2695" s="410"/>
      <c r="C2695" s="2"/>
      <c r="D2695" s="3"/>
      <c r="E2695" s="3"/>
      <c r="F2695" s="26"/>
    </row>
    <row r="2696" spans="1:6">
      <c r="A2696" s="4"/>
      <c r="B2696" s="410"/>
      <c r="C2696" s="2"/>
      <c r="D2696" s="3"/>
      <c r="E2696" s="3"/>
      <c r="F2696" s="26"/>
    </row>
    <row r="2697" spans="1:6">
      <c r="A2697" s="4"/>
      <c r="B2697" s="410"/>
      <c r="C2697" s="2"/>
      <c r="D2697" s="3"/>
      <c r="E2697" s="3"/>
      <c r="F2697" s="26"/>
    </row>
    <row r="2698" spans="1:6">
      <c r="A2698" s="4"/>
      <c r="B2698" s="410"/>
      <c r="C2698" s="2"/>
      <c r="D2698" s="3"/>
      <c r="E2698" s="3"/>
      <c r="F2698" s="26"/>
    </row>
    <row r="2699" spans="1:6">
      <c r="A2699" s="4"/>
      <c r="B2699" s="410"/>
      <c r="C2699" s="2"/>
      <c r="D2699" s="3"/>
      <c r="E2699" s="3"/>
      <c r="F2699" s="26"/>
    </row>
    <row r="2700" spans="1:6">
      <c r="A2700" s="4"/>
      <c r="B2700" s="410"/>
      <c r="C2700" s="2"/>
      <c r="D2700" s="3"/>
      <c r="E2700" s="3"/>
      <c r="F2700" s="26"/>
    </row>
    <row r="2701" spans="1:6">
      <c r="A2701" s="4"/>
      <c r="B2701" s="410"/>
      <c r="C2701" s="2"/>
      <c r="D2701" s="3"/>
      <c r="E2701" s="3"/>
      <c r="F2701" s="26"/>
    </row>
    <row r="2702" spans="1:6">
      <c r="A2702" s="4"/>
      <c r="B2702" s="410"/>
      <c r="C2702" s="2"/>
      <c r="D2702" s="3"/>
      <c r="E2702" s="3"/>
      <c r="F2702" s="26"/>
    </row>
    <row r="2703" spans="1:6">
      <c r="A2703" s="4"/>
      <c r="B2703" s="410"/>
      <c r="C2703" s="2"/>
      <c r="D2703" s="3"/>
      <c r="E2703" s="3"/>
      <c r="F2703" s="26"/>
    </row>
    <row r="2704" spans="1:6">
      <c r="A2704" s="4"/>
      <c r="B2704" s="410"/>
      <c r="C2704" s="2"/>
      <c r="D2704" s="3"/>
      <c r="E2704" s="3"/>
      <c r="F2704" s="26"/>
    </row>
    <row r="2705" spans="1:6">
      <c r="A2705" s="4"/>
      <c r="B2705" s="410"/>
      <c r="C2705" s="2"/>
      <c r="D2705" s="3"/>
      <c r="E2705" s="3"/>
      <c r="F2705" s="26"/>
    </row>
    <row r="2706" spans="1:6">
      <c r="A2706" s="4"/>
      <c r="B2706" s="410"/>
      <c r="C2706" s="2"/>
      <c r="D2706" s="3"/>
      <c r="E2706" s="3"/>
      <c r="F2706" s="26"/>
    </row>
    <row r="2707" spans="1:6">
      <c r="A2707" s="4"/>
      <c r="B2707" s="410"/>
      <c r="C2707" s="2"/>
      <c r="D2707" s="3"/>
      <c r="E2707" s="3"/>
      <c r="F2707" s="26"/>
    </row>
    <row r="2708" spans="1:6">
      <c r="A2708" s="4"/>
      <c r="B2708" s="410"/>
      <c r="C2708" s="2"/>
      <c r="D2708" s="3"/>
      <c r="E2708" s="3"/>
      <c r="F2708" s="26"/>
    </row>
    <row r="2709" spans="1:6">
      <c r="A2709" s="4"/>
      <c r="B2709" s="410"/>
      <c r="C2709" s="2"/>
      <c r="D2709" s="3"/>
      <c r="E2709" s="3"/>
      <c r="F2709" s="26"/>
    </row>
    <row r="2710" spans="1:6">
      <c r="A2710" s="4"/>
      <c r="B2710" s="410"/>
      <c r="C2710" s="2"/>
      <c r="D2710" s="3"/>
      <c r="E2710" s="3"/>
      <c r="F2710" s="26"/>
    </row>
    <row r="2711" spans="1:6">
      <c r="A2711" s="4"/>
      <c r="B2711" s="410"/>
      <c r="C2711" s="2"/>
      <c r="D2711" s="3"/>
      <c r="E2711" s="3"/>
      <c r="F2711" s="26"/>
    </row>
    <row r="2712" spans="1:6">
      <c r="A2712" s="4"/>
      <c r="B2712" s="410"/>
      <c r="C2712" s="2"/>
      <c r="D2712" s="3"/>
      <c r="E2712" s="3"/>
      <c r="F2712" s="26"/>
    </row>
    <row r="2713" spans="1:6">
      <c r="A2713" s="4"/>
      <c r="B2713" s="410"/>
      <c r="C2713" s="2"/>
      <c r="D2713" s="3"/>
      <c r="E2713" s="3"/>
      <c r="F2713" s="26"/>
    </row>
    <row r="2714" spans="1:6">
      <c r="A2714" s="4"/>
      <c r="B2714" s="410"/>
      <c r="C2714" s="2"/>
      <c r="D2714" s="3"/>
      <c r="E2714" s="3"/>
      <c r="F2714" s="26"/>
    </row>
    <row r="2715" spans="1:6">
      <c r="A2715" s="4"/>
      <c r="B2715" s="410"/>
      <c r="C2715" s="2"/>
      <c r="D2715" s="3"/>
      <c r="E2715" s="3"/>
      <c r="F2715" s="26"/>
    </row>
    <row r="2716" spans="1:6">
      <c r="A2716" s="4"/>
      <c r="B2716" s="410"/>
      <c r="C2716" s="2"/>
      <c r="D2716" s="3"/>
      <c r="E2716" s="3"/>
      <c r="F2716" s="26"/>
    </row>
    <row r="2717" spans="1:6">
      <c r="A2717" s="4"/>
      <c r="B2717" s="410"/>
      <c r="C2717" s="2"/>
      <c r="D2717" s="3"/>
      <c r="E2717" s="3"/>
      <c r="F2717" s="26"/>
    </row>
    <row r="2718" spans="1:6">
      <c r="A2718" s="4"/>
      <c r="B2718" s="410"/>
      <c r="C2718" s="2"/>
      <c r="D2718" s="3"/>
      <c r="E2718" s="3"/>
      <c r="F2718" s="26"/>
    </row>
    <row r="2719" spans="1:6">
      <c r="A2719" s="4"/>
      <c r="B2719" s="410"/>
      <c r="C2719" s="2"/>
      <c r="D2719" s="3"/>
      <c r="E2719" s="3"/>
      <c r="F2719" s="26"/>
    </row>
    <row r="2720" spans="1:6">
      <c r="A2720" s="4"/>
      <c r="B2720" s="410"/>
      <c r="C2720" s="2"/>
      <c r="D2720" s="3"/>
      <c r="E2720" s="3"/>
      <c r="F2720" s="26"/>
    </row>
    <row r="2721" spans="1:6">
      <c r="A2721" s="4"/>
      <c r="B2721" s="410"/>
      <c r="C2721" s="2"/>
      <c r="D2721" s="3"/>
      <c r="E2721" s="3"/>
      <c r="F2721" s="26"/>
    </row>
    <row r="2722" spans="1:6">
      <c r="A2722" s="4"/>
      <c r="B2722" s="410"/>
      <c r="C2722" s="2"/>
      <c r="D2722" s="3"/>
      <c r="E2722" s="3"/>
      <c r="F2722" s="26"/>
    </row>
    <row r="2723" spans="1:6">
      <c r="A2723" s="4"/>
      <c r="B2723" s="410"/>
      <c r="C2723" s="2"/>
      <c r="D2723" s="3"/>
      <c r="E2723" s="3"/>
      <c r="F2723" s="26"/>
    </row>
    <row r="2724" spans="1:6">
      <c r="A2724" s="4"/>
      <c r="B2724" s="410"/>
      <c r="C2724" s="2"/>
      <c r="D2724" s="3"/>
      <c r="E2724" s="3"/>
      <c r="F2724" s="26"/>
    </row>
    <row r="2725" spans="1:6">
      <c r="A2725" s="4"/>
      <c r="B2725" s="410"/>
      <c r="C2725" s="2"/>
      <c r="D2725" s="3"/>
      <c r="E2725" s="3"/>
      <c r="F2725" s="26"/>
    </row>
    <row r="2726" spans="1:6">
      <c r="A2726" s="4"/>
      <c r="B2726" s="410"/>
      <c r="C2726" s="2"/>
      <c r="D2726" s="3"/>
      <c r="E2726" s="3"/>
      <c r="F2726" s="26"/>
    </row>
    <row r="2727" spans="1:6">
      <c r="A2727" s="4"/>
      <c r="B2727" s="410"/>
      <c r="C2727" s="2"/>
      <c r="D2727" s="3"/>
      <c r="E2727" s="3"/>
      <c r="F2727" s="26"/>
    </row>
    <row r="2728" spans="1:6">
      <c r="A2728" s="4"/>
      <c r="B2728" s="410"/>
      <c r="C2728" s="2"/>
      <c r="D2728" s="3"/>
      <c r="E2728" s="3"/>
      <c r="F2728" s="26"/>
    </row>
    <row r="2729" spans="1:6">
      <c r="A2729" s="4"/>
      <c r="B2729" s="410"/>
      <c r="C2729" s="2"/>
      <c r="D2729" s="3"/>
      <c r="E2729" s="3"/>
      <c r="F2729" s="26"/>
    </row>
    <row r="2730" spans="1:6">
      <c r="A2730" s="4"/>
      <c r="B2730" s="410"/>
      <c r="C2730" s="2"/>
      <c r="D2730" s="3"/>
      <c r="E2730" s="3"/>
      <c r="F2730" s="26"/>
    </row>
    <row r="2731" spans="1:6">
      <c r="A2731" s="4"/>
      <c r="B2731" s="410"/>
      <c r="C2731" s="2"/>
      <c r="D2731" s="3"/>
      <c r="E2731" s="3"/>
      <c r="F2731" s="26"/>
    </row>
    <row r="2732" spans="1:6">
      <c r="A2732" s="4"/>
      <c r="B2732" s="410"/>
      <c r="C2732" s="2"/>
      <c r="D2732" s="3"/>
      <c r="E2732" s="3"/>
      <c r="F2732" s="26"/>
    </row>
    <row r="2733" spans="1:6">
      <c r="A2733" s="4"/>
      <c r="B2733" s="410"/>
      <c r="C2733" s="2"/>
      <c r="D2733" s="3"/>
      <c r="E2733" s="3"/>
      <c r="F2733" s="26"/>
    </row>
    <row r="2734" spans="1:6">
      <c r="A2734" s="4"/>
      <c r="B2734" s="410"/>
      <c r="C2734" s="2"/>
      <c r="D2734" s="3"/>
      <c r="E2734" s="3"/>
      <c r="F2734" s="26"/>
    </row>
    <row r="2735" spans="1:6">
      <c r="A2735" s="4"/>
      <c r="B2735" s="410"/>
      <c r="C2735" s="2"/>
      <c r="D2735" s="3"/>
      <c r="E2735" s="3"/>
      <c r="F2735" s="26"/>
    </row>
    <row r="2736" spans="1:6">
      <c r="A2736" s="4"/>
      <c r="B2736" s="410"/>
      <c r="C2736" s="2"/>
      <c r="D2736" s="3"/>
      <c r="E2736" s="3"/>
      <c r="F2736" s="26"/>
    </row>
    <row r="2737" spans="1:6">
      <c r="A2737" s="4"/>
      <c r="B2737" s="410"/>
      <c r="C2737" s="2"/>
      <c r="D2737" s="3"/>
      <c r="E2737" s="3"/>
      <c r="F2737" s="26"/>
    </row>
    <row r="2738" spans="1:6">
      <c r="A2738" s="4"/>
      <c r="B2738" s="410"/>
      <c r="C2738" s="2"/>
      <c r="D2738" s="3"/>
      <c r="E2738" s="3"/>
      <c r="F2738" s="26"/>
    </row>
    <row r="2739" spans="1:6">
      <c r="A2739" s="4"/>
      <c r="B2739" s="410"/>
      <c r="C2739" s="2"/>
      <c r="D2739" s="3"/>
      <c r="E2739" s="3"/>
      <c r="F2739" s="26"/>
    </row>
    <row r="2740" spans="1:6">
      <c r="A2740" s="4"/>
      <c r="B2740" s="410"/>
      <c r="C2740" s="2"/>
      <c r="D2740" s="3"/>
      <c r="E2740" s="3"/>
      <c r="F2740" s="26"/>
    </row>
    <row r="2741" spans="1:6">
      <c r="A2741" s="4"/>
      <c r="B2741" s="410"/>
      <c r="C2741" s="2"/>
      <c r="D2741" s="3"/>
      <c r="E2741" s="3"/>
      <c r="F2741" s="26"/>
    </row>
    <row r="2742" spans="1:6">
      <c r="A2742" s="4"/>
      <c r="B2742" s="410"/>
      <c r="C2742" s="2"/>
      <c r="D2742" s="3"/>
      <c r="E2742" s="3"/>
      <c r="F2742" s="26"/>
    </row>
    <row r="2743" spans="1:6">
      <c r="A2743" s="4"/>
      <c r="B2743" s="410"/>
      <c r="C2743" s="2"/>
      <c r="D2743" s="3"/>
      <c r="E2743" s="3"/>
      <c r="F2743" s="26"/>
    </row>
    <row r="2744" spans="1:6">
      <c r="A2744" s="4"/>
      <c r="B2744" s="410"/>
      <c r="C2744" s="2"/>
      <c r="D2744" s="3"/>
      <c r="E2744" s="3"/>
      <c r="F2744" s="26"/>
    </row>
    <row r="2745" spans="1:6">
      <c r="A2745" s="4"/>
      <c r="B2745" s="410"/>
      <c r="C2745" s="2"/>
      <c r="D2745" s="3"/>
      <c r="E2745" s="3"/>
      <c r="F2745" s="26"/>
    </row>
    <row r="2746" spans="1:6">
      <c r="A2746" s="4"/>
      <c r="B2746" s="410"/>
      <c r="C2746" s="2"/>
      <c r="D2746" s="3"/>
      <c r="E2746" s="3"/>
      <c r="F2746" s="26"/>
    </row>
    <row r="2747" spans="1:6">
      <c r="A2747" s="4"/>
      <c r="B2747" s="410"/>
      <c r="C2747" s="2"/>
      <c r="D2747" s="3"/>
      <c r="E2747" s="3"/>
      <c r="F2747" s="26"/>
    </row>
    <row r="2748" spans="1:6">
      <c r="A2748" s="4"/>
      <c r="B2748" s="410"/>
      <c r="C2748" s="2"/>
      <c r="D2748" s="3"/>
      <c r="E2748" s="3"/>
      <c r="F2748" s="26"/>
    </row>
    <row r="2749" spans="1:6">
      <c r="A2749" s="4"/>
      <c r="B2749" s="410"/>
      <c r="C2749" s="2"/>
      <c r="D2749" s="3"/>
      <c r="E2749" s="3"/>
      <c r="F2749" s="26"/>
    </row>
    <row r="2750" spans="1:6">
      <c r="A2750" s="4"/>
      <c r="B2750" s="410"/>
      <c r="C2750" s="2"/>
      <c r="D2750" s="3"/>
      <c r="E2750" s="3"/>
      <c r="F2750" s="26"/>
    </row>
    <row r="2751" spans="1:6">
      <c r="A2751" s="4"/>
      <c r="B2751" s="410"/>
      <c r="C2751" s="2"/>
      <c r="D2751" s="3"/>
      <c r="E2751" s="3"/>
      <c r="F2751" s="26"/>
    </row>
    <row r="2752" spans="1:6">
      <c r="A2752" s="4"/>
      <c r="B2752" s="410"/>
      <c r="C2752" s="2"/>
      <c r="D2752" s="3"/>
      <c r="E2752" s="3"/>
      <c r="F2752" s="26"/>
    </row>
    <row r="2753" spans="1:6">
      <c r="A2753" s="4"/>
      <c r="B2753" s="410"/>
      <c r="C2753" s="2"/>
      <c r="D2753" s="3"/>
      <c r="E2753" s="3"/>
      <c r="F2753" s="26"/>
    </row>
    <row r="2754" spans="1:6">
      <c r="A2754" s="4"/>
      <c r="B2754" s="410"/>
      <c r="C2754" s="2"/>
      <c r="D2754" s="3"/>
      <c r="E2754" s="3"/>
      <c r="F2754" s="26"/>
    </row>
    <row r="2755" spans="1:6">
      <c r="A2755" s="4"/>
      <c r="B2755" s="410"/>
      <c r="C2755" s="2"/>
      <c r="D2755" s="3"/>
      <c r="E2755" s="3"/>
      <c r="F2755" s="26"/>
    </row>
    <row r="2756" spans="1:6">
      <c r="A2756" s="4"/>
      <c r="B2756" s="410"/>
      <c r="C2756" s="2"/>
      <c r="D2756" s="3"/>
      <c r="E2756" s="3"/>
      <c r="F2756" s="26"/>
    </row>
    <row r="2757" spans="1:6">
      <c r="A2757" s="4"/>
      <c r="B2757" s="410"/>
      <c r="C2757" s="2"/>
      <c r="D2757" s="3"/>
      <c r="E2757" s="3"/>
      <c r="F2757" s="26"/>
    </row>
    <row r="2758" spans="1:6">
      <c r="A2758" s="4"/>
      <c r="B2758" s="410"/>
      <c r="C2758" s="2"/>
      <c r="D2758" s="3"/>
      <c r="E2758" s="3"/>
      <c r="F2758" s="26"/>
    </row>
    <row r="2759" spans="1:6">
      <c r="A2759" s="4"/>
      <c r="B2759" s="410"/>
      <c r="C2759" s="2"/>
      <c r="D2759" s="3"/>
      <c r="E2759" s="3"/>
      <c r="F2759" s="26"/>
    </row>
    <row r="2760" spans="1:6">
      <c r="A2760" s="4"/>
      <c r="B2760" s="410"/>
      <c r="C2760" s="2"/>
      <c r="D2760" s="3"/>
      <c r="E2760" s="3"/>
      <c r="F2760" s="26"/>
    </row>
    <row r="2761" spans="1:6">
      <c r="A2761" s="4"/>
      <c r="B2761" s="410"/>
      <c r="C2761" s="2"/>
      <c r="D2761" s="3"/>
      <c r="E2761" s="3"/>
      <c r="F2761" s="26"/>
    </row>
    <row r="2762" spans="1:6">
      <c r="A2762" s="4"/>
      <c r="B2762" s="410"/>
      <c r="C2762" s="2"/>
      <c r="D2762" s="3"/>
      <c r="E2762" s="3"/>
      <c r="F2762" s="26"/>
    </row>
    <row r="2763" spans="1:6">
      <c r="A2763" s="4"/>
      <c r="B2763" s="410"/>
      <c r="C2763" s="2"/>
      <c r="D2763" s="3"/>
      <c r="E2763" s="3"/>
      <c r="F2763" s="26"/>
    </row>
    <row r="2764" spans="1:6">
      <c r="A2764" s="4"/>
      <c r="B2764" s="410"/>
      <c r="C2764" s="2"/>
      <c r="D2764" s="3"/>
      <c r="E2764" s="3"/>
      <c r="F2764" s="26"/>
    </row>
    <row r="2765" spans="1:6">
      <c r="A2765" s="4"/>
      <c r="B2765" s="410"/>
      <c r="C2765" s="2"/>
      <c r="D2765" s="3"/>
      <c r="E2765" s="3"/>
      <c r="F2765" s="26"/>
    </row>
    <row r="2766" spans="1:6">
      <c r="A2766" s="4"/>
      <c r="B2766" s="410"/>
      <c r="C2766" s="2"/>
      <c r="D2766" s="3"/>
      <c r="E2766" s="3"/>
      <c r="F2766" s="26"/>
    </row>
    <row r="2767" spans="1:6">
      <c r="A2767" s="4"/>
      <c r="B2767" s="410"/>
      <c r="C2767" s="2"/>
      <c r="D2767" s="3"/>
      <c r="E2767" s="3"/>
      <c r="F2767" s="26"/>
    </row>
    <row r="2768" spans="1:6">
      <c r="A2768" s="4"/>
      <c r="B2768" s="410"/>
      <c r="C2768" s="2"/>
      <c r="D2768" s="3"/>
      <c r="E2768" s="3"/>
      <c r="F2768" s="26"/>
    </row>
    <row r="2769" spans="1:6">
      <c r="A2769" s="4"/>
      <c r="B2769" s="410"/>
      <c r="C2769" s="2"/>
      <c r="D2769" s="3"/>
      <c r="E2769" s="3"/>
      <c r="F2769" s="26"/>
    </row>
    <row r="2770" spans="1:6">
      <c r="A2770" s="4"/>
      <c r="B2770" s="410"/>
      <c r="C2770" s="2"/>
      <c r="D2770" s="3"/>
      <c r="E2770" s="3"/>
      <c r="F2770" s="26"/>
    </row>
    <row r="2771" spans="1:6">
      <c r="A2771" s="4"/>
      <c r="B2771" s="410"/>
      <c r="C2771" s="2"/>
      <c r="D2771" s="3"/>
      <c r="E2771" s="3"/>
      <c r="F2771" s="26"/>
    </row>
    <row r="2772" spans="1:6">
      <c r="A2772" s="4"/>
      <c r="B2772" s="410"/>
      <c r="C2772" s="2"/>
      <c r="D2772" s="3"/>
      <c r="E2772" s="3"/>
      <c r="F2772" s="26"/>
    </row>
    <row r="2773" spans="1:6">
      <c r="A2773" s="4"/>
      <c r="B2773" s="410"/>
      <c r="C2773" s="2"/>
      <c r="D2773" s="3"/>
      <c r="E2773" s="3"/>
      <c r="F2773" s="26"/>
    </row>
    <row r="2774" spans="1:6">
      <c r="A2774" s="4"/>
      <c r="B2774" s="410"/>
      <c r="C2774" s="2"/>
      <c r="D2774" s="3"/>
      <c r="E2774" s="3"/>
      <c r="F2774" s="26"/>
    </row>
    <row r="2775" spans="1:6">
      <c r="A2775" s="4"/>
      <c r="B2775" s="410"/>
      <c r="C2775" s="2"/>
      <c r="D2775" s="3"/>
      <c r="E2775" s="3"/>
      <c r="F2775" s="26"/>
    </row>
    <row r="2776" spans="1:6">
      <c r="A2776" s="4"/>
      <c r="B2776" s="410"/>
      <c r="C2776" s="2"/>
      <c r="D2776" s="3"/>
      <c r="E2776" s="3"/>
      <c r="F2776" s="26"/>
    </row>
    <row r="2777" spans="1:6">
      <c r="A2777" s="4"/>
      <c r="B2777" s="410"/>
      <c r="C2777" s="2"/>
      <c r="D2777" s="3"/>
      <c r="E2777" s="3"/>
      <c r="F2777" s="26"/>
    </row>
    <row r="2778" spans="1:6">
      <c r="A2778" s="4"/>
      <c r="B2778" s="410"/>
      <c r="C2778" s="2"/>
      <c r="D2778" s="3"/>
      <c r="E2778" s="3"/>
      <c r="F2778" s="26"/>
    </row>
    <row r="2779" spans="1:6">
      <c r="A2779" s="4"/>
      <c r="B2779" s="410"/>
      <c r="C2779" s="2"/>
      <c r="D2779" s="3"/>
      <c r="E2779" s="3"/>
      <c r="F2779" s="26"/>
    </row>
    <row r="2780" spans="1:6">
      <c r="A2780" s="4"/>
      <c r="B2780" s="410"/>
      <c r="C2780" s="2"/>
      <c r="D2780" s="3"/>
      <c r="E2780" s="3"/>
      <c r="F2780" s="26"/>
    </row>
    <row r="2781" spans="1:6">
      <c r="A2781" s="4"/>
      <c r="B2781" s="410"/>
      <c r="C2781" s="2"/>
      <c r="D2781" s="3"/>
      <c r="E2781" s="3"/>
      <c r="F2781" s="26"/>
    </row>
    <row r="2782" spans="1:6">
      <c r="A2782" s="4"/>
      <c r="B2782" s="410"/>
      <c r="C2782" s="2"/>
      <c r="D2782" s="3"/>
      <c r="E2782" s="3"/>
      <c r="F2782" s="26"/>
    </row>
    <row r="2783" spans="1:6">
      <c r="A2783" s="4"/>
      <c r="B2783" s="410"/>
      <c r="C2783" s="2"/>
      <c r="D2783" s="3"/>
      <c r="E2783" s="3"/>
      <c r="F2783" s="26"/>
    </row>
    <row r="2784" spans="1:6">
      <c r="A2784" s="4"/>
      <c r="B2784" s="410"/>
      <c r="C2784" s="2"/>
      <c r="D2784" s="3"/>
      <c r="E2784" s="3"/>
      <c r="F2784" s="26"/>
    </row>
    <row r="2785" spans="1:6">
      <c r="A2785" s="4"/>
      <c r="B2785" s="410"/>
      <c r="C2785" s="2"/>
      <c r="D2785" s="3"/>
      <c r="E2785" s="3"/>
      <c r="F2785" s="26"/>
    </row>
    <row r="2786" spans="1:6">
      <c r="A2786" s="4"/>
      <c r="B2786" s="410"/>
      <c r="C2786" s="2"/>
      <c r="D2786" s="3"/>
      <c r="E2786" s="3"/>
      <c r="F2786" s="26"/>
    </row>
    <row r="2787" spans="1:6">
      <c r="A2787" s="4"/>
      <c r="B2787" s="410"/>
      <c r="C2787" s="2"/>
      <c r="D2787" s="3"/>
      <c r="E2787" s="3"/>
      <c r="F2787" s="26"/>
    </row>
    <row r="2788" spans="1:6">
      <c r="A2788" s="4"/>
      <c r="B2788" s="410"/>
      <c r="C2788" s="2"/>
      <c r="D2788" s="3"/>
      <c r="E2788" s="3"/>
      <c r="F2788" s="26"/>
    </row>
    <row r="2789" spans="1:6">
      <c r="A2789" s="4"/>
      <c r="B2789" s="410"/>
      <c r="C2789" s="2"/>
      <c r="D2789" s="3"/>
      <c r="E2789" s="3"/>
      <c r="F2789" s="26"/>
    </row>
    <row r="2790" spans="1:6">
      <c r="A2790" s="4"/>
      <c r="B2790" s="410"/>
      <c r="C2790" s="2"/>
      <c r="D2790" s="3"/>
      <c r="E2790" s="3"/>
      <c r="F2790" s="26"/>
    </row>
    <row r="2791" spans="1:6">
      <c r="A2791" s="4"/>
      <c r="B2791" s="410"/>
      <c r="C2791" s="2"/>
      <c r="D2791" s="3"/>
      <c r="E2791" s="3"/>
      <c r="F2791" s="26"/>
    </row>
    <row r="2792" spans="1:6">
      <c r="A2792" s="4"/>
      <c r="B2792" s="410"/>
      <c r="C2792" s="2"/>
      <c r="D2792" s="3"/>
      <c r="E2792" s="3"/>
      <c r="F2792" s="26"/>
    </row>
    <row r="2793" spans="1:6">
      <c r="A2793" s="4"/>
      <c r="B2793" s="410"/>
      <c r="C2793" s="2"/>
      <c r="D2793" s="3"/>
      <c r="E2793" s="3"/>
      <c r="F2793" s="26"/>
    </row>
    <row r="2794" spans="1:6">
      <c r="A2794" s="4"/>
      <c r="B2794" s="410"/>
      <c r="C2794" s="2"/>
      <c r="D2794" s="3"/>
      <c r="E2794" s="3"/>
      <c r="F2794" s="26"/>
    </row>
    <row r="2795" spans="1:6">
      <c r="A2795" s="4"/>
      <c r="B2795" s="410"/>
      <c r="C2795" s="2"/>
      <c r="D2795" s="3"/>
      <c r="E2795" s="3"/>
      <c r="F2795" s="26"/>
    </row>
    <row r="2796" spans="1:6">
      <c r="A2796" s="4"/>
      <c r="B2796" s="410"/>
      <c r="C2796" s="2"/>
      <c r="D2796" s="3"/>
      <c r="E2796" s="3"/>
      <c r="F2796" s="26"/>
    </row>
    <row r="2797" spans="1:6">
      <c r="A2797" s="4"/>
      <c r="B2797" s="410"/>
      <c r="C2797" s="2"/>
      <c r="D2797" s="3"/>
      <c r="E2797" s="3"/>
      <c r="F2797" s="26"/>
    </row>
    <row r="2798" spans="1:6">
      <c r="A2798" s="4"/>
      <c r="B2798" s="410"/>
      <c r="C2798" s="2"/>
      <c r="D2798" s="3"/>
      <c r="E2798" s="3"/>
      <c r="F2798" s="26"/>
    </row>
    <row r="2799" spans="1:6">
      <c r="A2799" s="4"/>
      <c r="B2799" s="410"/>
      <c r="C2799" s="2"/>
      <c r="D2799" s="3"/>
      <c r="E2799" s="3"/>
      <c r="F2799" s="26"/>
    </row>
    <row r="2800" spans="1:6">
      <c r="A2800" s="4"/>
      <c r="B2800" s="410"/>
      <c r="C2800" s="2"/>
      <c r="D2800" s="3"/>
      <c r="E2800" s="3"/>
      <c r="F2800" s="26"/>
    </row>
    <row r="2801" spans="1:6">
      <c r="A2801" s="4"/>
      <c r="B2801" s="410"/>
      <c r="C2801" s="2"/>
      <c r="D2801" s="3"/>
      <c r="E2801" s="3"/>
      <c r="F2801" s="26"/>
    </row>
    <row r="2802" spans="1:6">
      <c r="A2802" s="4"/>
      <c r="B2802" s="410"/>
      <c r="C2802" s="2"/>
      <c r="D2802" s="3"/>
      <c r="E2802" s="3"/>
      <c r="F2802" s="26"/>
    </row>
    <row r="2803" spans="1:6">
      <c r="A2803" s="4"/>
      <c r="B2803" s="410"/>
      <c r="C2803" s="2"/>
      <c r="D2803" s="3"/>
      <c r="E2803" s="3"/>
      <c r="F2803" s="26"/>
    </row>
    <row r="2804" spans="1:6">
      <c r="A2804" s="4"/>
      <c r="B2804" s="410"/>
      <c r="C2804" s="2"/>
      <c r="D2804" s="3"/>
      <c r="E2804" s="3"/>
      <c r="F2804" s="26"/>
    </row>
    <row r="2805" spans="1:6">
      <c r="A2805" s="4"/>
      <c r="B2805" s="410"/>
      <c r="C2805" s="2"/>
      <c r="D2805" s="3"/>
      <c r="E2805" s="3"/>
      <c r="F2805" s="26"/>
    </row>
    <row r="2806" spans="1:6">
      <c r="A2806" s="4"/>
      <c r="B2806" s="410"/>
      <c r="C2806" s="2"/>
      <c r="D2806" s="3"/>
      <c r="E2806" s="3"/>
      <c r="F2806" s="26"/>
    </row>
    <row r="2807" spans="1:6">
      <c r="A2807" s="4"/>
      <c r="B2807" s="410"/>
      <c r="C2807" s="2"/>
      <c r="D2807" s="3"/>
      <c r="E2807" s="3"/>
      <c r="F2807" s="26"/>
    </row>
    <row r="2808" spans="1:6">
      <c r="A2808" s="4"/>
      <c r="B2808" s="410"/>
      <c r="C2808" s="2"/>
      <c r="D2808" s="3"/>
      <c r="E2808" s="3"/>
      <c r="F2808" s="26"/>
    </row>
    <row r="2809" spans="1:6">
      <c r="A2809" s="4"/>
      <c r="B2809" s="410"/>
      <c r="C2809" s="2"/>
      <c r="D2809" s="3"/>
      <c r="E2809" s="3"/>
      <c r="F2809" s="26"/>
    </row>
    <row r="2810" spans="1:6">
      <c r="A2810" s="4"/>
      <c r="B2810" s="410"/>
      <c r="C2810" s="2"/>
      <c r="D2810" s="3"/>
      <c r="E2810" s="3"/>
      <c r="F2810" s="26"/>
    </row>
    <row r="2811" spans="1:6">
      <c r="A2811" s="4"/>
      <c r="B2811" s="410"/>
      <c r="C2811" s="2"/>
      <c r="D2811" s="3"/>
      <c r="E2811" s="3"/>
      <c r="F2811" s="26"/>
    </row>
    <row r="2812" spans="1:6">
      <c r="A2812" s="4"/>
      <c r="B2812" s="410"/>
      <c r="C2812" s="2"/>
      <c r="D2812" s="3"/>
      <c r="E2812" s="3"/>
      <c r="F2812" s="26"/>
    </row>
    <row r="2813" spans="1:6">
      <c r="A2813" s="4"/>
      <c r="B2813" s="410"/>
      <c r="C2813" s="2"/>
      <c r="D2813" s="3"/>
      <c r="E2813" s="3"/>
      <c r="F2813" s="26"/>
    </row>
    <row r="2814" spans="1:6">
      <c r="A2814" s="4"/>
      <c r="B2814" s="410"/>
      <c r="C2814" s="2"/>
      <c r="D2814" s="3"/>
      <c r="E2814" s="3"/>
      <c r="F2814" s="26"/>
    </row>
    <row r="2815" spans="1:6">
      <c r="A2815" s="4"/>
      <c r="B2815" s="410"/>
      <c r="C2815" s="2"/>
      <c r="D2815" s="3"/>
      <c r="E2815" s="3"/>
      <c r="F2815" s="26"/>
    </row>
    <row r="2816" spans="1:6">
      <c r="A2816" s="4"/>
      <c r="B2816" s="410"/>
      <c r="C2816" s="2"/>
      <c r="D2816" s="3"/>
      <c r="E2816" s="3"/>
      <c r="F2816" s="26"/>
    </row>
    <row r="2817" spans="1:6">
      <c r="A2817" s="4"/>
      <c r="B2817" s="410"/>
      <c r="C2817" s="2"/>
      <c r="D2817" s="3"/>
      <c r="E2817" s="3"/>
      <c r="F2817" s="26"/>
    </row>
    <row r="2818" spans="1:6">
      <c r="A2818" s="4"/>
      <c r="B2818" s="410"/>
      <c r="C2818" s="2"/>
      <c r="D2818" s="3"/>
      <c r="E2818" s="3"/>
      <c r="F2818" s="26"/>
    </row>
    <row r="2819" spans="1:6">
      <c r="A2819" s="4"/>
      <c r="B2819" s="410"/>
      <c r="C2819" s="2"/>
      <c r="D2819" s="3"/>
      <c r="E2819" s="3"/>
      <c r="F2819" s="26"/>
    </row>
    <row r="2820" spans="1:6">
      <c r="A2820" s="4"/>
      <c r="B2820" s="410"/>
      <c r="C2820" s="2"/>
      <c r="D2820" s="3"/>
      <c r="E2820" s="3"/>
      <c r="F2820" s="26"/>
    </row>
    <row r="2821" spans="1:6">
      <c r="A2821" s="4"/>
      <c r="B2821" s="410"/>
      <c r="C2821" s="2"/>
      <c r="D2821" s="3"/>
      <c r="E2821" s="3"/>
      <c r="F2821" s="26"/>
    </row>
    <row r="2822" spans="1:6">
      <c r="A2822" s="4"/>
      <c r="B2822" s="410"/>
      <c r="C2822" s="2"/>
      <c r="D2822" s="3"/>
      <c r="E2822" s="3"/>
      <c r="F2822" s="26"/>
    </row>
    <row r="2823" spans="1:6">
      <c r="A2823" s="4"/>
      <c r="B2823" s="410"/>
      <c r="C2823" s="2"/>
      <c r="D2823" s="3"/>
      <c r="E2823" s="3"/>
      <c r="F2823" s="26"/>
    </row>
    <row r="2824" spans="1:6">
      <c r="A2824" s="4"/>
      <c r="B2824" s="410"/>
      <c r="C2824" s="2"/>
      <c r="D2824" s="3"/>
      <c r="E2824" s="3"/>
      <c r="F2824" s="26"/>
    </row>
    <row r="2825" spans="1:6">
      <c r="A2825" s="4"/>
      <c r="B2825" s="410"/>
      <c r="C2825" s="2"/>
      <c r="D2825" s="3"/>
      <c r="E2825" s="3"/>
      <c r="F2825" s="26"/>
    </row>
    <row r="2826" spans="1:6">
      <c r="A2826" s="4"/>
      <c r="B2826" s="410"/>
      <c r="C2826" s="2"/>
      <c r="D2826" s="3"/>
      <c r="E2826" s="3"/>
      <c r="F2826" s="26"/>
    </row>
    <row r="2827" spans="1:6">
      <c r="A2827" s="4"/>
      <c r="B2827" s="410"/>
      <c r="C2827" s="2"/>
      <c r="D2827" s="3"/>
      <c r="E2827" s="3"/>
      <c r="F2827" s="26"/>
    </row>
    <row r="2828" spans="1:6">
      <c r="A2828" s="4"/>
      <c r="B2828" s="410"/>
      <c r="C2828" s="2"/>
      <c r="D2828" s="3"/>
      <c r="E2828" s="3"/>
      <c r="F2828" s="26"/>
    </row>
    <row r="2829" spans="1:6">
      <c r="A2829" s="4"/>
      <c r="B2829" s="410"/>
      <c r="C2829" s="2"/>
      <c r="D2829" s="3"/>
      <c r="E2829" s="3"/>
      <c r="F2829" s="26"/>
    </row>
    <row r="2830" spans="1:6">
      <c r="A2830" s="4"/>
      <c r="B2830" s="410"/>
      <c r="C2830" s="2"/>
      <c r="D2830" s="3"/>
      <c r="E2830" s="3"/>
      <c r="F2830" s="26"/>
    </row>
    <row r="2831" spans="1:6">
      <c r="A2831" s="4"/>
      <c r="B2831" s="410"/>
      <c r="C2831" s="2"/>
      <c r="D2831" s="3"/>
      <c r="E2831" s="3"/>
      <c r="F2831" s="26"/>
    </row>
    <row r="2832" spans="1:6">
      <c r="A2832" s="4"/>
      <c r="B2832" s="410"/>
      <c r="C2832" s="2"/>
      <c r="D2832" s="3"/>
      <c r="E2832" s="3"/>
      <c r="F2832" s="26"/>
    </row>
    <row r="2833" spans="1:6">
      <c r="A2833" s="4"/>
      <c r="B2833" s="410"/>
      <c r="C2833" s="2"/>
      <c r="D2833" s="3"/>
      <c r="E2833" s="3"/>
      <c r="F2833" s="26"/>
    </row>
    <row r="2834" spans="1:6">
      <c r="A2834" s="4"/>
      <c r="B2834" s="410"/>
      <c r="C2834" s="2"/>
      <c r="D2834" s="3"/>
      <c r="E2834" s="3"/>
      <c r="F2834" s="26"/>
    </row>
    <row r="2835" spans="1:6">
      <c r="A2835" s="4"/>
      <c r="B2835" s="410"/>
      <c r="C2835" s="2"/>
      <c r="D2835" s="3"/>
      <c r="E2835" s="3"/>
      <c r="F2835" s="26"/>
    </row>
    <row r="2836" spans="1:6">
      <c r="A2836" s="4"/>
      <c r="B2836" s="410"/>
      <c r="C2836" s="2"/>
      <c r="D2836" s="3"/>
      <c r="E2836" s="3"/>
      <c r="F2836" s="26"/>
    </row>
    <row r="2837" spans="1:6">
      <c r="A2837" s="4"/>
      <c r="B2837" s="410"/>
      <c r="C2837" s="2"/>
      <c r="D2837" s="3"/>
      <c r="E2837" s="3"/>
      <c r="F2837" s="26"/>
    </row>
    <row r="2838" spans="1:6">
      <c r="A2838" s="4"/>
      <c r="B2838" s="410"/>
      <c r="C2838" s="2"/>
      <c r="D2838" s="3"/>
      <c r="E2838" s="3"/>
      <c r="F2838" s="26"/>
    </row>
    <row r="2839" spans="1:6">
      <c r="A2839" s="4"/>
      <c r="B2839" s="410"/>
      <c r="C2839" s="2"/>
      <c r="D2839" s="3"/>
      <c r="E2839" s="3"/>
      <c r="F2839" s="26"/>
    </row>
    <row r="2840" spans="1:6">
      <c r="A2840" s="4"/>
      <c r="B2840" s="410"/>
      <c r="C2840" s="2"/>
      <c r="D2840" s="3"/>
      <c r="E2840" s="3"/>
      <c r="F2840" s="26"/>
    </row>
    <row r="2841" spans="1:6">
      <c r="A2841" s="4"/>
      <c r="B2841" s="410"/>
      <c r="C2841" s="2"/>
      <c r="D2841" s="3"/>
      <c r="E2841" s="3"/>
      <c r="F2841" s="26"/>
    </row>
    <row r="2842" spans="1:6">
      <c r="A2842" s="4"/>
      <c r="B2842" s="410"/>
      <c r="C2842" s="2"/>
      <c r="D2842" s="3"/>
      <c r="E2842" s="3"/>
      <c r="F2842" s="26"/>
    </row>
    <row r="2843" spans="1:6">
      <c r="A2843" s="4"/>
      <c r="B2843" s="410"/>
      <c r="C2843" s="2"/>
      <c r="D2843" s="3"/>
      <c r="E2843" s="3"/>
      <c r="F2843" s="26"/>
    </row>
    <row r="2844" spans="1:6">
      <c r="A2844" s="4"/>
      <c r="B2844" s="410"/>
      <c r="C2844" s="2"/>
      <c r="D2844" s="3"/>
      <c r="E2844" s="3"/>
      <c r="F2844" s="26"/>
    </row>
    <row r="2845" spans="1:6">
      <c r="A2845" s="4"/>
      <c r="B2845" s="410"/>
      <c r="C2845" s="2"/>
      <c r="D2845" s="3"/>
      <c r="E2845" s="3"/>
      <c r="F2845" s="26"/>
    </row>
    <row r="2846" spans="1:6">
      <c r="A2846" s="4"/>
      <c r="B2846" s="410"/>
      <c r="C2846" s="2"/>
      <c r="D2846" s="3"/>
      <c r="E2846" s="3"/>
      <c r="F2846" s="26"/>
    </row>
    <row r="2847" spans="1:6">
      <c r="A2847" s="4"/>
      <c r="B2847" s="410"/>
      <c r="C2847" s="2"/>
      <c r="D2847" s="3"/>
      <c r="E2847" s="3"/>
      <c r="F2847" s="26"/>
    </row>
    <row r="2848" spans="1:6">
      <c r="A2848" s="4"/>
      <c r="B2848" s="410"/>
      <c r="C2848" s="2"/>
      <c r="D2848" s="3"/>
      <c r="E2848" s="3"/>
      <c r="F2848" s="26"/>
    </row>
    <row r="2849" spans="1:6">
      <c r="A2849" s="4"/>
      <c r="B2849" s="410"/>
      <c r="C2849" s="2"/>
      <c r="D2849" s="3"/>
      <c r="E2849" s="3"/>
      <c r="F2849" s="26"/>
    </row>
    <row r="2850" spans="1:6">
      <c r="A2850" s="4"/>
      <c r="B2850" s="410"/>
      <c r="C2850" s="2"/>
      <c r="D2850" s="3"/>
      <c r="E2850" s="3"/>
      <c r="F2850" s="26"/>
    </row>
    <row r="2851" spans="1:6">
      <c r="A2851" s="4"/>
      <c r="B2851" s="410"/>
      <c r="C2851" s="2"/>
      <c r="D2851" s="3"/>
      <c r="E2851" s="3"/>
      <c r="F2851" s="26"/>
    </row>
    <row r="2852" spans="1:6">
      <c r="A2852" s="4"/>
      <c r="B2852" s="410"/>
      <c r="C2852" s="2"/>
      <c r="D2852" s="3"/>
      <c r="E2852" s="3"/>
      <c r="F2852" s="26"/>
    </row>
    <row r="2853" spans="1:6">
      <c r="A2853" s="4"/>
      <c r="B2853" s="410"/>
      <c r="C2853" s="2"/>
      <c r="D2853" s="3"/>
      <c r="E2853" s="3"/>
      <c r="F2853" s="26"/>
    </row>
    <row r="2854" spans="1:6">
      <c r="A2854" s="4"/>
      <c r="B2854" s="410"/>
      <c r="C2854" s="2"/>
      <c r="D2854" s="3"/>
      <c r="E2854" s="3"/>
      <c r="F2854" s="26"/>
    </row>
    <row r="2855" spans="1:6">
      <c r="A2855" s="4"/>
      <c r="B2855" s="410"/>
      <c r="C2855" s="2"/>
      <c r="D2855" s="3"/>
      <c r="E2855" s="3"/>
      <c r="F2855" s="26"/>
    </row>
    <row r="2856" spans="1:6">
      <c r="A2856" s="4"/>
      <c r="B2856" s="410"/>
      <c r="C2856" s="2"/>
      <c r="D2856" s="3"/>
      <c r="E2856" s="3"/>
      <c r="F2856" s="26"/>
    </row>
    <row r="2857" spans="1:6">
      <c r="A2857" s="4"/>
      <c r="B2857" s="410"/>
      <c r="C2857" s="2"/>
      <c r="D2857" s="3"/>
      <c r="E2857" s="3"/>
      <c r="F2857" s="26"/>
    </row>
    <row r="2858" spans="1:6">
      <c r="A2858" s="4"/>
      <c r="B2858" s="410"/>
      <c r="C2858" s="2"/>
      <c r="D2858" s="3"/>
      <c r="E2858" s="3"/>
      <c r="F2858" s="26"/>
    </row>
    <row r="2859" spans="1:6">
      <c r="A2859" s="4"/>
      <c r="B2859" s="410"/>
      <c r="C2859" s="2"/>
      <c r="D2859" s="3"/>
      <c r="E2859" s="3"/>
      <c r="F2859" s="26"/>
    </row>
    <row r="2860" spans="1:6">
      <c r="A2860" s="4"/>
      <c r="B2860" s="410"/>
      <c r="C2860" s="2"/>
      <c r="D2860" s="3"/>
      <c r="E2860" s="3"/>
      <c r="F2860" s="26"/>
    </row>
    <row r="2861" spans="1:6">
      <c r="A2861" s="4"/>
      <c r="B2861" s="410"/>
      <c r="C2861" s="2"/>
      <c r="D2861" s="3"/>
      <c r="E2861" s="3"/>
      <c r="F2861" s="26"/>
    </row>
    <row r="2862" spans="1:6">
      <c r="A2862" s="4"/>
      <c r="B2862" s="410"/>
      <c r="C2862" s="2"/>
      <c r="D2862" s="3"/>
      <c r="E2862" s="3"/>
      <c r="F2862" s="26"/>
    </row>
    <row r="2863" spans="1:6">
      <c r="A2863" s="4"/>
      <c r="B2863" s="410"/>
      <c r="C2863" s="2"/>
      <c r="D2863" s="3"/>
      <c r="E2863" s="3"/>
      <c r="F2863" s="26"/>
    </row>
    <row r="2864" spans="1:6">
      <c r="A2864" s="4"/>
      <c r="B2864" s="410"/>
      <c r="C2864" s="2"/>
      <c r="D2864" s="3"/>
      <c r="E2864" s="3"/>
      <c r="F2864" s="26"/>
    </row>
    <row r="2865" spans="1:6">
      <c r="A2865" s="4"/>
      <c r="B2865" s="410"/>
      <c r="C2865" s="2"/>
      <c r="D2865" s="3"/>
      <c r="E2865" s="3"/>
      <c r="F2865" s="26"/>
    </row>
    <row r="2866" spans="1:6">
      <c r="A2866" s="4"/>
      <c r="B2866" s="410"/>
      <c r="C2866" s="2"/>
      <c r="D2866" s="3"/>
      <c r="E2866" s="3"/>
      <c r="F2866" s="26"/>
    </row>
    <row r="2867" spans="1:6">
      <c r="A2867" s="4"/>
      <c r="B2867" s="410"/>
      <c r="C2867" s="2"/>
      <c r="D2867" s="3"/>
      <c r="E2867" s="3"/>
      <c r="F2867" s="26"/>
    </row>
    <row r="2868" spans="1:6">
      <c r="A2868" s="4"/>
      <c r="B2868" s="410"/>
      <c r="C2868" s="2"/>
      <c r="D2868" s="3"/>
      <c r="E2868" s="3"/>
      <c r="F2868" s="26"/>
    </row>
    <row r="2869" spans="1:6">
      <c r="A2869" s="4"/>
      <c r="B2869" s="410"/>
      <c r="C2869" s="2"/>
      <c r="D2869" s="3"/>
      <c r="E2869" s="3"/>
      <c r="F2869" s="26"/>
    </row>
    <row r="2870" spans="1:6">
      <c r="A2870" s="4"/>
      <c r="B2870" s="410"/>
      <c r="C2870" s="2"/>
      <c r="D2870" s="3"/>
      <c r="E2870" s="3"/>
      <c r="F2870" s="26"/>
    </row>
    <row r="2871" spans="1:6">
      <c r="A2871" s="4"/>
      <c r="B2871" s="410"/>
      <c r="C2871" s="2"/>
      <c r="D2871" s="3"/>
      <c r="E2871" s="3"/>
      <c r="F2871" s="26"/>
    </row>
    <row r="2872" spans="1:6">
      <c r="A2872" s="4"/>
      <c r="B2872" s="410"/>
      <c r="C2872" s="2"/>
      <c r="D2872" s="3"/>
      <c r="E2872" s="3"/>
      <c r="F2872" s="26"/>
    </row>
    <row r="2873" spans="1:6">
      <c r="A2873" s="4"/>
      <c r="B2873" s="410"/>
      <c r="C2873" s="2"/>
      <c r="D2873" s="3"/>
      <c r="E2873" s="3"/>
      <c r="F2873" s="26"/>
    </row>
    <row r="2874" spans="1:6">
      <c r="A2874" s="4"/>
      <c r="B2874" s="410"/>
      <c r="C2874" s="2"/>
      <c r="D2874" s="3"/>
      <c r="E2874" s="3"/>
      <c r="F2874" s="26"/>
    </row>
    <row r="2875" spans="1:6">
      <c r="A2875" s="4"/>
      <c r="B2875" s="410"/>
      <c r="C2875" s="2"/>
      <c r="D2875" s="3"/>
      <c r="E2875" s="3"/>
      <c r="F2875" s="26"/>
    </row>
    <row r="2876" spans="1:6">
      <c r="A2876" s="4"/>
      <c r="B2876" s="410"/>
      <c r="C2876" s="2"/>
      <c r="D2876" s="3"/>
      <c r="E2876" s="3"/>
      <c r="F2876" s="26"/>
    </row>
    <row r="2877" spans="1:6">
      <c r="A2877" s="4"/>
      <c r="B2877" s="410"/>
      <c r="C2877" s="2"/>
      <c r="D2877" s="3"/>
      <c r="E2877" s="3"/>
      <c r="F2877" s="26"/>
    </row>
    <row r="2878" spans="1:6">
      <c r="A2878" s="4"/>
      <c r="B2878" s="410"/>
      <c r="C2878" s="2"/>
      <c r="D2878" s="3"/>
      <c r="E2878" s="3"/>
      <c r="F2878" s="26"/>
    </row>
    <row r="2879" spans="1:6">
      <c r="A2879" s="4"/>
      <c r="B2879" s="410"/>
      <c r="C2879" s="2"/>
      <c r="D2879" s="3"/>
      <c r="E2879" s="3"/>
      <c r="F2879" s="26"/>
    </row>
    <row r="2880" spans="1:6">
      <c r="A2880" s="4"/>
      <c r="B2880" s="410"/>
      <c r="C2880" s="2"/>
      <c r="D2880" s="3"/>
      <c r="E2880" s="3"/>
      <c r="F2880" s="26"/>
    </row>
    <row r="2881" spans="1:6">
      <c r="A2881" s="4"/>
      <c r="B2881" s="410"/>
      <c r="C2881" s="2"/>
      <c r="D2881" s="3"/>
      <c r="E2881" s="3"/>
      <c r="F2881" s="26"/>
    </row>
    <row r="2882" spans="1:6">
      <c r="A2882" s="4"/>
      <c r="B2882" s="410"/>
      <c r="C2882" s="2"/>
      <c r="D2882" s="3"/>
      <c r="E2882" s="3"/>
      <c r="F2882" s="26"/>
    </row>
    <row r="2883" spans="1:6">
      <c r="A2883" s="4"/>
      <c r="B2883" s="410"/>
      <c r="C2883" s="2"/>
      <c r="D2883" s="3"/>
      <c r="E2883" s="3"/>
      <c r="F2883" s="26"/>
    </row>
    <row r="2884" spans="1:6">
      <c r="A2884" s="4"/>
      <c r="B2884" s="410"/>
      <c r="C2884" s="2"/>
      <c r="D2884" s="3"/>
      <c r="E2884" s="3"/>
      <c r="F2884" s="26"/>
    </row>
    <row r="2885" spans="1:6">
      <c r="A2885" s="4"/>
      <c r="B2885" s="410"/>
      <c r="C2885" s="2"/>
      <c r="D2885" s="3"/>
      <c r="E2885" s="3"/>
      <c r="F2885" s="26"/>
    </row>
    <row r="2886" spans="1:6">
      <c r="A2886" s="4"/>
      <c r="B2886" s="410"/>
      <c r="C2886" s="2"/>
      <c r="D2886" s="3"/>
      <c r="E2886" s="3"/>
      <c r="F2886" s="26"/>
    </row>
    <row r="2887" spans="1:6">
      <c r="A2887" s="4"/>
      <c r="B2887" s="410"/>
      <c r="C2887" s="2"/>
      <c r="D2887" s="3"/>
      <c r="E2887" s="3"/>
      <c r="F2887" s="26"/>
    </row>
    <row r="2888" spans="1:6">
      <c r="A2888" s="4"/>
      <c r="B2888" s="410"/>
      <c r="C2888" s="2"/>
      <c r="D2888" s="3"/>
      <c r="E2888" s="3"/>
      <c r="F2888" s="26"/>
    </row>
    <row r="2889" spans="1:6">
      <c r="A2889" s="4"/>
      <c r="B2889" s="410"/>
      <c r="C2889" s="2"/>
      <c r="D2889" s="3"/>
      <c r="E2889" s="3"/>
      <c r="F2889" s="26"/>
    </row>
    <row r="2890" spans="1:6">
      <c r="A2890" s="4"/>
      <c r="B2890" s="410"/>
      <c r="C2890" s="2"/>
      <c r="D2890" s="3"/>
      <c r="E2890" s="3"/>
      <c r="F2890" s="26"/>
    </row>
    <row r="2891" spans="1:6">
      <c r="A2891" s="4"/>
      <c r="B2891" s="410"/>
      <c r="C2891" s="2"/>
      <c r="D2891" s="3"/>
      <c r="E2891" s="3"/>
      <c r="F2891" s="26"/>
    </row>
    <row r="2892" spans="1:6">
      <c r="A2892" s="4"/>
      <c r="B2892" s="410"/>
      <c r="C2892" s="2"/>
      <c r="D2892" s="3"/>
      <c r="E2892" s="3"/>
      <c r="F2892" s="26"/>
    </row>
    <row r="2893" spans="1:6">
      <c r="A2893" s="4"/>
      <c r="B2893" s="410"/>
      <c r="C2893" s="2"/>
      <c r="D2893" s="3"/>
      <c r="E2893" s="3"/>
      <c r="F2893" s="26"/>
    </row>
    <row r="2894" spans="1:6">
      <c r="A2894" s="4"/>
      <c r="B2894" s="410"/>
      <c r="C2894" s="2"/>
      <c r="D2894" s="3"/>
      <c r="E2894" s="3"/>
      <c r="F2894" s="26"/>
    </row>
    <row r="2895" spans="1:6">
      <c r="A2895" s="4"/>
      <c r="B2895" s="410"/>
      <c r="C2895" s="2"/>
      <c r="D2895" s="3"/>
      <c r="E2895" s="3"/>
      <c r="F2895" s="26"/>
    </row>
    <row r="2896" spans="1:6">
      <c r="A2896" s="4"/>
      <c r="B2896" s="410"/>
      <c r="C2896" s="2"/>
      <c r="D2896" s="3"/>
      <c r="E2896" s="3"/>
      <c r="F2896" s="26"/>
    </row>
    <row r="2897" spans="1:6">
      <c r="A2897" s="4"/>
      <c r="B2897" s="410"/>
      <c r="C2897" s="2"/>
      <c r="D2897" s="3"/>
      <c r="E2897" s="3"/>
      <c r="F2897" s="26"/>
    </row>
    <row r="2898" spans="1:6">
      <c r="A2898" s="4"/>
      <c r="B2898" s="410"/>
      <c r="C2898" s="2"/>
      <c r="D2898" s="3"/>
      <c r="E2898" s="3"/>
      <c r="F2898" s="26"/>
    </row>
    <row r="2899" spans="1:6">
      <c r="A2899" s="4"/>
      <c r="B2899" s="410"/>
      <c r="C2899" s="2"/>
      <c r="D2899" s="3"/>
      <c r="E2899" s="3"/>
      <c r="F2899" s="26"/>
    </row>
    <row r="2900" spans="1:6">
      <c r="A2900" s="4"/>
      <c r="B2900" s="410"/>
      <c r="C2900" s="2"/>
      <c r="D2900" s="3"/>
      <c r="E2900" s="3"/>
      <c r="F2900" s="26"/>
    </row>
    <row r="2901" spans="1:6">
      <c r="A2901" s="4"/>
      <c r="B2901" s="410"/>
      <c r="C2901" s="2"/>
      <c r="D2901" s="3"/>
      <c r="E2901" s="3"/>
      <c r="F2901" s="26"/>
    </row>
    <row r="2902" spans="1:6">
      <c r="A2902" s="4"/>
      <c r="B2902" s="410"/>
      <c r="C2902" s="2"/>
      <c r="D2902" s="3"/>
      <c r="E2902" s="3"/>
      <c r="F2902" s="26"/>
    </row>
    <row r="2903" spans="1:6">
      <c r="A2903" s="4"/>
      <c r="B2903" s="410"/>
      <c r="C2903" s="2"/>
      <c r="D2903" s="3"/>
      <c r="E2903" s="3"/>
      <c r="F2903" s="26"/>
    </row>
    <row r="2904" spans="1:6">
      <c r="A2904" s="4"/>
      <c r="B2904" s="410"/>
      <c r="C2904" s="2"/>
      <c r="D2904" s="3"/>
      <c r="E2904" s="3"/>
      <c r="F2904" s="26"/>
    </row>
    <row r="2905" spans="1:6">
      <c r="A2905" s="4"/>
      <c r="B2905" s="410"/>
      <c r="C2905" s="2"/>
      <c r="D2905" s="3"/>
      <c r="E2905" s="3"/>
      <c r="F2905" s="26"/>
    </row>
    <row r="2906" spans="1:6">
      <c r="A2906" s="4"/>
      <c r="B2906" s="410"/>
      <c r="C2906" s="2"/>
      <c r="D2906" s="3"/>
      <c r="E2906" s="3"/>
      <c r="F2906" s="26"/>
    </row>
    <row r="2907" spans="1:6">
      <c r="A2907" s="4"/>
      <c r="B2907" s="410"/>
      <c r="C2907" s="2"/>
      <c r="D2907" s="3"/>
      <c r="E2907" s="3"/>
      <c r="F2907" s="26"/>
    </row>
    <row r="2908" spans="1:6">
      <c r="A2908" s="4"/>
      <c r="B2908" s="410"/>
      <c r="C2908" s="2"/>
      <c r="D2908" s="3"/>
      <c r="E2908" s="3"/>
      <c r="F2908" s="26"/>
    </row>
    <row r="2909" spans="1:6">
      <c r="A2909" s="4"/>
      <c r="B2909" s="410"/>
      <c r="C2909" s="2"/>
      <c r="D2909" s="3"/>
      <c r="E2909" s="3"/>
      <c r="F2909" s="26"/>
    </row>
    <row r="2910" spans="1:6">
      <c r="A2910" s="4"/>
      <c r="B2910" s="410"/>
      <c r="C2910" s="2"/>
      <c r="D2910" s="3"/>
      <c r="E2910" s="3"/>
      <c r="F2910" s="26"/>
    </row>
    <row r="2911" spans="1:6">
      <c r="A2911" s="4"/>
      <c r="B2911" s="410"/>
      <c r="C2911" s="2"/>
      <c r="D2911" s="3"/>
      <c r="E2911" s="3"/>
      <c r="F2911" s="26"/>
    </row>
    <row r="2912" spans="1:6">
      <c r="A2912" s="4"/>
      <c r="B2912" s="410"/>
      <c r="C2912" s="2"/>
      <c r="D2912" s="3"/>
      <c r="E2912" s="3"/>
      <c r="F2912" s="26"/>
    </row>
    <row r="2913" spans="1:6">
      <c r="A2913" s="4"/>
      <c r="B2913" s="410"/>
      <c r="C2913" s="2"/>
      <c r="D2913" s="3"/>
      <c r="E2913" s="3"/>
      <c r="F2913" s="26"/>
    </row>
    <row r="2914" spans="1:6">
      <c r="A2914" s="4"/>
      <c r="B2914" s="410"/>
      <c r="C2914" s="2"/>
      <c r="D2914" s="3"/>
      <c r="E2914" s="3"/>
      <c r="F2914" s="26"/>
    </row>
    <row r="2915" spans="1:6">
      <c r="A2915" s="4"/>
      <c r="B2915" s="410"/>
      <c r="C2915" s="2"/>
      <c r="D2915" s="3"/>
      <c r="E2915" s="3"/>
      <c r="F2915" s="26"/>
    </row>
    <row r="2916" spans="1:6">
      <c r="A2916" s="4"/>
      <c r="B2916" s="410"/>
      <c r="C2916" s="2"/>
      <c r="D2916" s="3"/>
      <c r="E2916" s="3"/>
      <c r="F2916" s="26"/>
    </row>
    <row r="2917" spans="1:6">
      <c r="A2917" s="4"/>
      <c r="B2917" s="410"/>
      <c r="C2917" s="2"/>
      <c r="D2917" s="3"/>
      <c r="E2917" s="3"/>
      <c r="F2917" s="26"/>
    </row>
    <row r="2918" spans="1:6">
      <c r="A2918" s="4"/>
      <c r="B2918" s="410"/>
      <c r="C2918" s="2"/>
      <c r="D2918" s="3"/>
      <c r="E2918" s="3"/>
      <c r="F2918" s="26"/>
    </row>
    <row r="2919" spans="1:6">
      <c r="A2919" s="4"/>
      <c r="B2919" s="410"/>
      <c r="C2919" s="2"/>
      <c r="D2919" s="3"/>
      <c r="E2919" s="3"/>
      <c r="F2919" s="26"/>
    </row>
    <row r="2920" spans="1:6">
      <c r="A2920" s="4"/>
      <c r="B2920" s="410"/>
      <c r="C2920" s="2"/>
      <c r="D2920" s="3"/>
      <c r="E2920" s="3"/>
      <c r="F2920" s="26"/>
    </row>
    <row r="2921" spans="1:6">
      <c r="A2921" s="4"/>
      <c r="B2921" s="410"/>
      <c r="C2921" s="2"/>
      <c r="D2921" s="3"/>
      <c r="E2921" s="3"/>
      <c r="F2921" s="26"/>
    </row>
    <row r="2922" spans="1:6">
      <c r="A2922" s="4"/>
      <c r="B2922" s="410"/>
      <c r="C2922" s="2"/>
      <c r="D2922" s="3"/>
      <c r="E2922" s="3"/>
      <c r="F2922" s="26"/>
    </row>
    <row r="2923" spans="1:6">
      <c r="A2923" s="4"/>
      <c r="B2923" s="410"/>
      <c r="C2923" s="2"/>
      <c r="D2923" s="3"/>
      <c r="E2923" s="3"/>
      <c r="F2923" s="26"/>
    </row>
    <row r="2924" spans="1:6">
      <c r="A2924" s="4"/>
      <c r="B2924" s="410"/>
      <c r="C2924" s="2"/>
      <c r="D2924" s="3"/>
      <c r="E2924" s="3"/>
      <c r="F2924" s="26"/>
    </row>
    <row r="2925" spans="1:6">
      <c r="A2925" s="4"/>
      <c r="B2925" s="410"/>
      <c r="C2925" s="2"/>
      <c r="D2925" s="3"/>
      <c r="E2925" s="3"/>
      <c r="F2925" s="26"/>
    </row>
    <row r="2926" spans="1:6">
      <c r="A2926" s="4"/>
      <c r="B2926" s="410"/>
      <c r="C2926" s="2"/>
      <c r="D2926" s="3"/>
      <c r="E2926" s="3"/>
      <c r="F2926" s="26"/>
    </row>
    <row r="2927" spans="1:6">
      <c r="A2927" s="4"/>
      <c r="B2927" s="410"/>
      <c r="C2927" s="2"/>
      <c r="D2927" s="3"/>
      <c r="E2927" s="3"/>
      <c r="F2927" s="26"/>
    </row>
    <row r="2928" spans="1:6">
      <c r="A2928" s="4"/>
      <c r="B2928" s="410"/>
      <c r="C2928" s="2"/>
      <c r="D2928" s="3"/>
      <c r="E2928" s="3"/>
      <c r="F2928" s="26"/>
    </row>
    <row r="2929" spans="1:6">
      <c r="A2929" s="4"/>
      <c r="B2929" s="410"/>
      <c r="C2929" s="2"/>
      <c r="D2929" s="3"/>
      <c r="E2929" s="3"/>
      <c r="F2929" s="26"/>
    </row>
    <row r="2930" spans="1:6">
      <c r="A2930" s="4"/>
      <c r="B2930" s="410"/>
      <c r="C2930" s="2"/>
      <c r="D2930" s="3"/>
      <c r="E2930" s="3"/>
      <c r="F2930" s="26"/>
    </row>
    <row r="2931" spans="1:6">
      <c r="A2931" s="4"/>
      <c r="B2931" s="410"/>
      <c r="C2931" s="2"/>
      <c r="D2931" s="3"/>
      <c r="E2931" s="3"/>
      <c r="F2931" s="26"/>
    </row>
    <row r="2932" spans="1:6">
      <c r="A2932" s="4"/>
      <c r="B2932" s="410"/>
      <c r="C2932" s="2"/>
      <c r="D2932" s="3"/>
      <c r="E2932" s="3"/>
      <c r="F2932" s="26"/>
    </row>
    <row r="2933" spans="1:6">
      <c r="A2933" s="4"/>
      <c r="B2933" s="410"/>
      <c r="C2933" s="2"/>
      <c r="D2933" s="3"/>
      <c r="E2933" s="3"/>
      <c r="F2933" s="26"/>
    </row>
    <row r="2934" spans="1:6">
      <c r="A2934" s="4"/>
      <c r="B2934" s="410"/>
      <c r="C2934" s="2"/>
      <c r="D2934" s="3"/>
      <c r="E2934" s="3"/>
      <c r="F2934" s="26"/>
    </row>
    <row r="2935" spans="1:6">
      <c r="A2935" s="4"/>
      <c r="B2935" s="410"/>
      <c r="C2935" s="2"/>
      <c r="D2935" s="3"/>
      <c r="E2935" s="3"/>
      <c r="F2935" s="26"/>
    </row>
    <row r="2936" spans="1:6">
      <c r="A2936" s="4"/>
      <c r="B2936" s="410"/>
      <c r="C2936" s="2"/>
      <c r="D2936" s="3"/>
      <c r="E2936" s="3"/>
      <c r="F2936" s="26"/>
    </row>
    <row r="2937" spans="1:6">
      <c r="A2937" s="4"/>
      <c r="B2937" s="410"/>
      <c r="C2937" s="2"/>
      <c r="D2937" s="3"/>
      <c r="E2937" s="3"/>
      <c r="F2937" s="26"/>
    </row>
    <row r="2938" spans="1:6">
      <c r="A2938" s="4"/>
      <c r="B2938" s="410"/>
      <c r="C2938" s="2"/>
      <c r="D2938" s="3"/>
      <c r="E2938" s="3"/>
      <c r="F2938" s="26"/>
    </row>
    <row r="2939" spans="1:6">
      <c r="A2939" s="4"/>
      <c r="B2939" s="410"/>
      <c r="C2939" s="2"/>
      <c r="D2939" s="3"/>
      <c r="E2939" s="3"/>
      <c r="F2939" s="26"/>
    </row>
    <row r="2940" spans="1:6">
      <c r="A2940" s="4"/>
      <c r="B2940" s="410"/>
      <c r="C2940" s="2"/>
      <c r="D2940" s="3"/>
      <c r="E2940" s="3"/>
      <c r="F2940" s="26"/>
    </row>
    <row r="2941" spans="1:6">
      <c r="A2941" s="4"/>
      <c r="B2941" s="410"/>
      <c r="C2941" s="2"/>
      <c r="D2941" s="3"/>
      <c r="E2941" s="3"/>
      <c r="F2941" s="26"/>
    </row>
    <row r="2942" spans="1:6">
      <c r="A2942" s="4"/>
      <c r="B2942" s="410"/>
      <c r="C2942" s="2"/>
      <c r="D2942" s="3"/>
      <c r="E2942" s="3"/>
      <c r="F2942" s="26"/>
    </row>
    <row r="2943" spans="1:6">
      <c r="A2943" s="4"/>
      <c r="B2943" s="410"/>
      <c r="C2943" s="2"/>
      <c r="D2943" s="3"/>
      <c r="E2943" s="3"/>
      <c r="F2943" s="26"/>
    </row>
    <row r="2944" spans="1:6">
      <c r="A2944" s="4"/>
      <c r="B2944" s="410"/>
      <c r="C2944" s="2"/>
      <c r="D2944" s="3"/>
      <c r="E2944" s="3"/>
      <c r="F2944" s="26"/>
    </row>
    <row r="2945" spans="1:6">
      <c r="A2945" s="4"/>
      <c r="B2945" s="410"/>
      <c r="C2945" s="2"/>
      <c r="D2945" s="3"/>
      <c r="E2945" s="3"/>
      <c r="F2945" s="26"/>
    </row>
    <row r="2946" spans="1:6">
      <c r="A2946" s="4"/>
      <c r="B2946" s="410"/>
      <c r="C2946" s="2"/>
      <c r="D2946" s="3"/>
      <c r="E2946" s="3"/>
      <c r="F2946" s="26"/>
    </row>
    <row r="2947" spans="1:6">
      <c r="A2947" s="4"/>
      <c r="B2947" s="410"/>
      <c r="C2947" s="2"/>
      <c r="D2947" s="3"/>
      <c r="E2947" s="3"/>
      <c r="F2947" s="26"/>
    </row>
    <row r="2948" spans="1:6">
      <c r="A2948" s="4"/>
      <c r="B2948" s="410"/>
      <c r="C2948" s="2"/>
      <c r="D2948" s="3"/>
      <c r="E2948" s="3"/>
      <c r="F2948" s="26"/>
    </row>
    <row r="2949" spans="1:6">
      <c r="A2949" s="4"/>
      <c r="B2949" s="410"/>
      <c r="C2949" s="2"/>
      <c r="D2949" s="3"/>
      <c r="E2949" s="3"/>
      <c r="F2949" s="26"/>
    </row>
    <row r="2950" spans="1:6">
      <c r="A2950" s="4"/>
      <c r="B2950" s="410"/>
      <c r="C2950" s="2"/>
      <c r="D2950" s="3"/>
      <c r="E2950" s="3"/>
      <c r="F2950" s="26"/>
    </row>
    <row r="2951" spans="1:6">
      <c r="A2951" s="4"/>
      <c r="B2951" s="410"/>
      <c r="C2951" s="2"/>
      <c r="D2951" s="3"/>
      <c r="E2951" s="3"/>
      <c r="F2951" s="26"/>
    </row>
    <row r="2952" spans="1:6">
      <c r="A2952" s="4"/>
      <c r="B2952" s="410"/>
      <c r="C2952" s="2"/>
      <c r="D2952" s="3"/>
      <c r="E2952" s="3"/>
      <c r="F2952" s="26"/>
    </row>
    <row r="2953" spans="1:6">
      <c r="A2953" s="4"/>
      <c r="B2953" s="410"/>
      <c r="C2953" s="2"/>
      <c r="D2953" s="3"/>
      <c r="E2953" s="3"/>
      <c r="F2953" s="26"/>
    </row>
    <row r="2954" spans="1:6">
      <c r="A2954" s="4"/>
      <c r="B2954" s="410"/>
      <c r="C2954" s="2"/>
      <c r="D2954" s="3"/>
      <c r="E2954" s="3"/>
      <c r="F2954" s="26"/>
    </row>
    <row r="2955" spans="1:6">
      <c r="A2955" s="4"/>
      <c r="B2955" s="410"/>
      <c r="C2955" s="2"/>
      <c r="D2955" s="3"/>
      <c r="E2955" s="3"/>
      <c r="F2955" s="26"/>
    </row>
    <row r="2956" spans="1:6">
      <c r="A2956" s="4"/>
      <c r="B2956" s="410"/>
      <c r="C2956" s="2"/>
      <c r="D2956" s="3"/>
      <c r="E2956" s="3"/>
      <c r="F2956" s="26"/>
    </row>
    <row r="2957" spans="1:6">
      <c r="A2957" s="4"/>
      <c r="B2957" s="410"/>
      <c r="C2957" s="2"/>
      <c r="D2957" s="3"/>
      <c r="E2957" s="3"/>
      <c r="F2957" s="26"/>
    </row>
    <row r="2958" spans="1:6">
      <c r="A2958" s="4"/>
      <c r="B2958" s="410"/>
      <c r="C2958" s="2"/>
      <c r="D2958" s="3"/>
      <c r="E2958" s="3"/>
      <c r="F2958" s="26"/>
    </row>
    <row r="2959" spans="1:6">
      <c r="A2959" s="4"/>
      <c r="B2959" s="410"/>
      <c r="C2959" s="2"/>
      <c r="D2959" s="3"/>
      <c r="E2959" s="3"/>
      <c r="F2959" s="26"/>
    </row>
    <row r="2960" spans="1:6">
      <c r="A2960" s="4"/>
      <c r="B2960" s="410"/>
      <c r="C2960" s="2"/>
      <c r="D2960" s="3"/>
      <c r="E2960" s="3"/>
      <c r="F2960" s="26"/>
    </row>
    <row r="2961" spans="1:6">
      <c r="A2961" s="4"/>
      <c r="B2961" s="410"/>
      <c r="C2961" s="2"/>
      <c r="D2961" s="3"/>
      <c r="E2961" s="3"/>
      <c r="F2961" s="26"/>
    </row>
    <row r="2962" spans="1:6">
      <c r="A2962" s="4"/>
      <c r="B2962" s="410"/>
      <c r="C2962" s="2"/>
      <c r="D2962" s="3"/>
      <c r="E2962" s="3"/>
      <c r="F2962" s="26"/>
    </row>
    <row r="2963" spans="1:6">
      <c r="A2963" s="4"/>
      <c r="B2963" s="410"/>
      <c r="C2963" s="2"/>
      <c r="D2963" s="3"/>
      <c r="E2963" s="3"/>
      <c r="F2963" s="26"/>
    </row>
    <row r="2964" spans="1:6">
      <c r="A2964" s="4"/>
      <c r="B2964" s="410"/>
      <c r="C2964" s="2"/>
      <c r="D2964" s="3"/>
      <c r="E2964" s="3"/>
      <c r="F2964" s="26"/>
    </row>
    <row r="2965" spans="1:6">
      <c r="A2965" s="4"/>
      <c r="B2965" s="410"/>
      <c r="C2965" s="2"/>
      <c r="D2965" s="3"/>
      <c r="E2965" s="3"/>
      <c r="F2965" s="26"/>
    </row>
    <row r="2966" spans="1:6">
      <c r="A2966" s="4"/>
      <c r="B2966" s="410"/>
      <c r="C2966" s="2"/>
      <c r="D2966" s="3"/>
      <c r="E2966" s="3"/>
      <c r="F2966" s="26"/>
    </row>
    <row r="2967" spans="1:6">
      <c r="A2967" s="4"/>
      <c r="B2967" s="410"/>
      <c r="C2967" s="2"/>
      <c r="D2967" s="3"/>
      <c r="E2967" s="3"/>
      <c r="F2967" s="26"/>
    </row>
    <row r="2968" spans="1:6">
      <c r="A2968" s="4"/>
      <c r="B2968" s="410"/>
      <c r="C2968" s="2"/>
      <c r="D2968" s="3"/>
      <c r="E2968" s="3"/>
      <c r="F2968" s="26"/>
    </row>
    <row r="2969" spans="1:6">
      <c r="A2969" s="4"/>
      <c r="B2969" s="410"/>
      <c r="C2969" s="2"/>
      <c r="D2969" s="3"/>
      <c r="E2969" s="3"/>
      <c r="F2969" s="26"/>
    </row>
    <row r="2970" spans="1:6">
      <c r="A2970" s="4"/>
      <c r="B2970" s="410"/>
      <c r="C2970" s="2"/>
      <c r="D2970" s="3"/>
      <c r="E2970" s="3"/>
      <c r="F2970" s="26"/>
    </row>
    <row r="2971" spans="1:6">
      <c r="A2971" s="4"/>
      <c r="B2971" s="410"/>
      <c r="C2971" s="2"/>
      <c r="D2971" s="3"/>
      <c r="E2971" s="3"/>
      <c r="F2971" s="26"/>
    </row>
    <row r="2972" spans="1:6">
      <c r="A2972" s="4"/>
      <c r="B2972" s="410"/>
      <c r="C2972" s="2"/>
      <c r="D2972" s="3"/>
      <c r="E2972" s="3"/>
      <c r="F2972" s="26"/>
    </row>
    <row r="2973" spans="1:6">
      <c r="A2973" s="4"/>
      <c r="B2973" s="410"/>
      <c r="C2973" s="2"/>
      <c r="D2973" s="3"/>
      <c r="E2973" s="3"/>
      <c r="F2973" s="26"/>
    </row>
    <row r="2974" spans="1:6">
      <c r="A2974" s="4"/>
      <c r="B2974" s="410"/>
      <c r="C2974" s="2"/>
      <c r="D2974" s="3"/>
      <c r="E2974" s="3"/>
      <c r="F2974" s="26"/>
    </row>
    <row r="2975" spans="1:6">
      <c r="A2975" s="4"/>
      <c r="B2975" s="410"/>
      <c r="C2975" s="2"/>
      <c r="D2975" s="3"/>
      <c r="E2975" s="3"/>
      <c r="F2975" s="26"/>
    </row>
    <row r="2976" spans="1:6">
      <c r="A2976" s="4"/>
      <c r="B2976" s="410"/>
      <c r="C2976" s="2"/>
      <c r="D2976" s="3"/>
      <c r="E2976" s="3"/>
      <c r="F2976" s="26"/>
    </row>
    <row r="2977" spans="1:6">
      <c r="A2977" s="4"/>
      <c r="B2977" s="410"/>
      <c r="C2977" s="2"/>
      <c r="D2977" s="3"/>
      <c r="E2977" s="3"/>
      <c r="F2977" s="26"/>
    </row>
    <row r="2978" spans="1:6">
      <c r="A2978" s="4"/>
      <c r="B2978" s="410"/>
      <c r="C2978" s="2"/>
      <c r="D2978" s="3"/>
      <c r="E2978" s="3"/>
      <c r="F2978" s="26"/>
    </row>
    <row r="2979" spans="1:6">
      <c r="A2979" s="4"/>
      <c r="B2979" s="410"/>
      <c r="C2979" s="2"/>
      <c r="D2979" s="3"/>
      <c r="E2979" s="3"/>
      <c r="F2979" s="26"/>
    </row>
    <row r="2980" spans="1:6">
      <c r="A2980" s="4"/>
      <c r="B2980" s="410"/>
      <c r="C2980" s="2"/>
      <c r="D2980" s="3"/>
      <c r="E2980" s="3"/>
      <c r="F2980" s="26"/>
    </row>
    <row r="2981" spans="1:6">
      <c r="A2981" s="4"/>
      <c r="B2981" s="410"/>
      <c r="C2981" s="2"/>
      <c r="D2981" s="3"/>
      <c r="E2981" s="3"/>
      <c r="F2981" s="26"/>
    </row>
    <row r="2982" spans="1:6">
      <c r="A2982" s="4"/>
      <c r="B2982" s="410"/>
      <c r="C2982" s="2"/>
      <c r="D2982" s="3"/>
      <c r="E2982" s="3"/>
      <c r="F2982" s="26"/>
    </row>
    <row r="2983" spans="1:6">
      <c r="A2983" s="4"/>
      <c r="B2983" s="410"/>
      <c r="C2983" s="2"/>
      <c r="D2983" s="3"/>
      <c r="E2983" s="3"/>
      <c r="F2983" s="26"/>
    </row>
    <row r="2984" spans="1:6">
      <c r="A2984" s="4"/>
      <c r="B2984" s="410"/>
      <c r="C2984" s="2"/>
      <c r="D2984" s="3"/>
      <c r="E2984" s="3"/>
      <c r="F2984" s="26"/>
    </row>
    <row r="2985" spans="1:6">
      <c r="A2985" s="4"/>
      <c r="B2985" s="410"/>
      <c r="C2985" s="2"/>
      <c r="D2985" s="3"/>
      <c r="E2985" s="3"/>
      <c r="F2985" s="26"/>
    </row>
    <row r="2986" spans="1:6">
      <c r="A2986" s="4"/>
      <c r="B2986" s="410"/>
      <c r="C2986" s="2"/>
      <c r="D2986" s="3"/>
      <c r="E2986" s="3"/>
      <c r="F2986" s="26"/>
    </row>
    <row r="2987" spans="1:6">
      <c r="A2987" s="4"/>
      <c r="B2987" s="410"/>
      <c r="C2987" s="2"/>
      <c r="D2987" s="3"/>
      <c r="E2987" s="3"/>
      <c r="F2987" s="26"/>
    </row>
    <row r="2988" spans="1:6">
      <c r="A2988" s="4"/>
      <c r="B2988" s="410"/>
      <c r="C2988" s="2"/>
      <c r="D2988" s="3"/>
      <c r="E2988" s="3"/>
      <c r="F2988" s="26"/>
    </row>
    <row r="2989" spans="1:6">
      <c r="A2989" s="4"/>
      <c r="B2989" s="410"/>
      <c r="C2989" s="2"/>
      <c r="D2989" s="3"/>
      <c r="E2989" s="3"/>
      <c r="F2989" s="26"/>
    </row>
    <row r="2990" spans="1:6">
      <c r="A2990" s="4"/>
      <c r="B2990" s="410"/>
      <c r="C2990" s="2"/>
      <c r="D2990" s="3"/>
      <c r="E2990" s="3"/>
      <c r="F2990" s="26"/>
    </row>
    <row r="2991" spans="1:6">
      <c r="A2991" s="4"/>
      <c r="B2991" s="410"/>
      <c r="C2991" s="2"/>
      <c r="D2991" s="3"/>
      <c r="E2991" s="3"/>
      <c r="F2991" s="26"/>
    </row>
    <row r="2992" spans="1:6">
      <c r="A2992" s="4"/>
      <c r="B2992" s="410"/>
      <c r="C2992" s="2"/>
      <c r="D2992" s="3"/>
      <c r="E2992" s="3"/>
      <c r="F2992" s="26"/>
    </row>
    <row r="2993" spans="1:6">
      <c r="A2993" s="4"/>
      <c r="B2993" s="410"/>
      <c r="C2993" s="2"/>
      <c r="D2993" s="3"/>
      <c r="E2993" s="3"/>
      <c r="F2993" s="26"/>
    </row>
    <row r="2994" spans="1:6">
      <c r="A2994" s="4"/>
      <c r="B2994" s="410"/>
      <c r="C2994" s="2"/>
      <c r="D2994" s="3"/>
      <c r="E2994" s="3"/>
      <c r="F2994" s="26"/>
    </row>
    <row r="2995" spans="1:6">
      <c r="A2995" s="4"/>
      <c r="B2995" s="410"/>
      <c r="C2995" s="2"/>
      <c r="D2995" s="3"/>
      <c r="E2995" s="3"/>
      <c r="F2995" s="26"/>
    </row>
    <row r="2996" spans="1:6">
      <c r="A2996" s="4"/>
      <c r="B2996" s="410"/>
      <c r="C2996" s="2"/>
      <c r="D2996" s="3"/>
      <c r="E2996" s="3"/>
      <c r="F2996" s="26"/>
    </row>
    <row r="2997" spans="1:6">
      <c r="A2997" s="4"/>
      <c r="B2997" s="410"/>
      <c r="C2997" s="2"/>
      <c r="D2997" s="3"/>
      <c r="E2997" s="3"/>
      <c r="F2997" s="26"/>
    </row>
    <row r="2998" spans="1:6">
      <c r="A2998" s="4"/>
      <c r="B2998" s="410"/>
      <c r="C2998" s="2"/>
      <c r="D2998" s="3"/>
      <c r="E2998" s="3"/>
      <c r="F2998" s="26"/>
    </row>
    <row r="2999" spans="1:6">
      <c r="A2999" s="4"/>
      <c r="B2999" s="410"/>
      <c r="C2999" s="2"/>
      <c r="D2999" s="3"/>
      <c r="E2999" s="3"/>
      <c r="F2999" s="26"/>
    </row>
    <row r="3000" spans="1:6">
      <c r="A3000" s="4"/>
      <c r="B3000" s="410"/>
      <c r="C3000" s="2"/>
      <c r="D3000" s="3"/>
      <c r="E3000" s="3"/>
      <c r="F3000" s="26"/>
    </row>
    <row r="3001" spans="1:6">
      <c r="A3001" s="4"/>
      <c r="B3001" s="410"/>
      <c r="C3001" s="2"/>
      <c r="D3001" s="3"/>
      <c r="E3001" s="3"/>
      <c r="F3001" s="26"/>
    </row>
    <row r="3002" spans="1:6">
      <c r="A3002" s="4"/>
      <c r="B3002" s="410"/>
      <c r="C3002" s="2"/>
      <c r="D3002" s="3"/>
      <c r="E3002" s="3"/>
      <c r="F3002" s="26"/>
    </row>
    <row r="3003" spans="1:6">
      <c r="A3003" s="4"/>
      <c r="B3003" s="410"/>
      <c r="C3003" s="2"/>
      <c r="D3003" s="3"/>
      <c r="E3003" s="3"/>
      <c r="F3003" s="26"/>
    </row>
    <row r="3004" spans="1:6">
      <c r="A3004" s="4"/>
      <c r="B3004" s="410"/>
      <c r="C3004" s="2"/>
      <c r="D3004" s="3"/>
      <c r="E3004" s="3"/>
      <c r="F3004" s="26"/>
    </row>
    <row r="3005" spans="1:6">
      <c r="A3005" s="4"/>
      <c r="B3005" s="410"/>
      <c r="C3005" s="2"/>
      <c r="D3005" s="3"/>
      <c r="E3005" s="3"/>
      <c r="F3005" s="26"/>
    </row>
    <row r="3006" spans="1:6">
      <c r="A3006" s="4"/>
      <c r="B3006" s="410"/>
      <c r="C3006" s="2"/>
      <c r="D3006" s="3"/>
      <c r="E3006" s="3"/>
      <c r="F3006" s="26"/>
    </row>
    <row r="3007" spans="1:6">
      <c r="A3007" s="4"/>
      <c r="B3007" s="410"/>
      <c r="C3007" s="2"/>
      <c r="D3007" s="3"/>
      <c r="E3007" s="3"/>
      <c r="F3007" s="26"/>
    </row>
    <row r="3008" spans="1:6">
      <c r="A3008" s="4"/>
      <c r="B3008" s="410"/>
      <c r="C3008" s="2"/>
      <c r="D3008" s="3"/>
      <c r="E3008" s="3"/>
      <c r="F3008" s="26"/>
    </row>
    <row r="3009" spans="1:6">
      <c r="A3009" s="4"/>
      <c r="B3009" s="410"/>
      <c r="C3009" s="2"/>
      <c r="D3009" s="3"/>
      <c r="E3009" s="3"/>
      <c r="F3009" s="26"/>
    </row>
    <row r="3010" spans="1:6">
      <c r="A3010" s="4"/>
      <c r="B3010" s="410"/>
      <c r="C3010" s="2"/>
      <c r="D3010" s="3"/>
      <c r="E3010" s="3"/>
      <c r="F3010" s="26"/>
    </row>
    <row r="3011" spans="1:6">
      <c r="B3011" s="410"/>
    </row>
    <row r="3012" spans="1:6">
      <c r="B3012" s="410"/>
    </row>
    <row r="3013" spans="1:6">
      <c r="B3013" s="410"/>
    </row>
    <row r="3014" spans="1:6">
      <c r="B3014" s="410"/>
    </row>
    <row r="3015" spans="1:6">
      <c r="B3015" s="410"/>
    </row>
    <row r="3016" spans="1:6">
      <c r="B3016" s="410"/>
    </row>
    <row r="3017" spans="1:6">
      <c r="B3017" s="410"/>
    </row>
    <row r="3018" spans="1:6">
      <c r="B3018" s="410"/>
    </row>
    <row r="3019" spans="1:6">
      <c r="B3019" s="410"/>
    </row>
    <row r="3020" spans="1:6">
      <c r="B3020" s="410"/>
    </row>
    <row r="3021" spans="1:6">
      <c r="B3021" s="410"/>
    </row>
    <row r="3022" spans="1:6">
      <c r="B3022" s="410"/>
    </row>
    <row r="3023" spans="1:6">
      <c r="B3023" s="410"/>
    </row>
    <row r="3024" spans="1:6">
      <c r="B3024" s="410"/>
    </row>
    <row r="3025" spans="2:2">
      <c r="B3025" s="410"/>
    </row>
    <row r="3026" spans="2:2">
      <c r="B3026" s="410"/>
    </row>
    <row r="3027" spans="2:2">
      <c r="B3027" s="410"/>
    </row>
    <row r="3028" spans="2:2">
      <c r="B3028" s="410"/>
    </row>
    <row r="3029" spans="2:2">
      <c r="B3029" s="410"/>
    </row>
    <row r="3030" spans="2:2">
      <c r="B3030" s="410"/>
    </row>
    <row r="3031" spans="2:2">
      <c r="B3031" s="410"/>
    </row>
    <row r="3032" spans="2:2">
      <c r="B3032" s="410"/>
    </row>
    <row r="3033" spans="2:2">
      <c r="B3033" s="410"/>
    </row>
    <row r="3034" spans="2:2">
      <c r="B3034" s="410"/>
    </row>
    <row r="3035" spans="2:2">
      <c r="B3035" s="410"/>
    </row>
    <row r="3036" spans="2:2">
      <c r="B3036" s="410"/>
    </row>
    <row r="3037" spans="2:2">
      <c r="B3037" s="410"/>
    </row>
    <row r="3038" spans="2:2">
      <c r="B3038" s="410"/>
    </row>
    <row r="3039" spans="2:2">
      <c r="B3039" s="410"/>
    </row>
    <row r="3040" spans="2:2">
      <c r="B3040" s="410"/>
    </row>
    <row r="3041" spans="2:2">
      <c r="B3041" s="410"/>
    </row>
    <row r="3042" spans="2:2">
      <c r="B3042" s="410"/>
    </row>
    <row r="3043" spans="2:2">
      <c r="B3043" s="410"/>
    </row>
    <row r="3044" spans="2:2">
      <c r="B3044" s="410"/>
    </row>
    <row r="3045" spans="2:2">
      <c r="B3045" s="410"/>
    </row>
    <row r="3046" spans="2:2">
      <c r="B3046" s="410"/>
    </row>
    <row r="3047" spans="2:2">
      <c r="B3047" s="410"/>
    </row>
    <row r="3048" spans="2:2">
      <c r="B3048" s="410"/>
    </row>
    <row r="3049" spans="2:2">
      <c r="B3049" s="410"/>
    </row>
    <row r="3050" spans="2:2">
      <c r="B3050" s="410"/>
    </row>
    <row r="3051" spans="2:2">
      <c r="B3051" s="410"/>
    </row>
    <row r="3052" spans="2:2">
      <c r="B3052" s="410"/>
    </row>
    <row r="3053" spans="2:2">
      <c r="B3053" s="410"/>
    </row>
    <row r="3054" spans="2:2">
      <c r="B3054" s="410"/>
    </row>
    <row r="3055" spans="2:2">
      <c r="B3055" s="410"/>
    </row>
    <row r="3056" spans="2:2">
      <c r="B3056" s="410"/>
    </row>
    <row r="3057" spans="2:2">
      <c r="B3057" s="410"/>
    </row>
    <row r="3058" spans="2:2">
      <c r="B3058" s="410"/>
    </row>
    <row r="3059" spans="2:2">
      <c r="B3059" s="410"/>
    </row>
    <row r="3060" spans="2:2">
      <c r="B3060" s="410"/>
    </row>
    <row r="3061" spans="2:2">
      <c r="B3061" s="410"/>
    </row>
    <row r="3062" spans="2:2">
      <c r="B3062" s="410"/>
    </row>
    <row r="3063" spans="2:2">
      <c r="B3063" s="410"/>
    </row>
    <row r="3064" spans="2:2">
      <c r="B3064" s="410"/>
    </row>
    <row r="3065" spans="2:2">
      <c r="B3065" s="410"/>
    </row>
    <row r="3066" spans="2:2">
      <c r="B3066" s="410"/>
    </row>
    <row r="3067" spans="2:2">
      <c r="B3067" s="410"/>
    </row>
    <row r="3068" spans="2:2">
      <c r="B3068" s="410"/>
    </row>
    <row r="3069" spans="2:2">
      <c r="B3069" s="410"/>
    </row>
    <row r="3070" spans="2:2">
      <c r="B3070" s="410"/>
    </row>
    <row r="3071" spans="2:2">
      <c r="B3071" s="410"/>
    </row>
    <row r="3072" spans="2:2">
      <c r="B3072" s="410"/>
    </row>
    <row r="3073" spans="2:2">
      <c r="B3073" s="410"/>
    </row>
    <row r="3074" spans="2:2">
      <c r="B3074" s="410"/>
    </row>
    <row r="3075" spans="2:2">
      <c r="B3075" s="410"/>
    </row>
    <row r="3076" spans="2:2">
      <c r="B3076" s="410"/>
    </row>
    <row r="3077" spans="2:2">
      <c r="B3077" s="410"/>
    </row>
    <row r="3078" spans="2:2">
      <c r="B3078" s="410"/>
    </row>
    <row r="3079" spans="2:2">
      <c r="B3079" s="410"/>
    </row>
    <row r="3080" spans="2:2">
      <c r="B3080" s="410"/>
    </row>
    <row r="3081" spans="2:2">
      <c r="B3081" s="410"/>
    </row>
    <row r="3082" spans="2:2">
      <c r="B3082" s="410"/>
    </row>
    <row r="3083" spans="2:2">
      <c r="B3083" s="410"/>
    </row>
    <row r="3084" spans="2:2">
      <c r="B3084" s="410"/>
    </row>
    <row r="3085" spans="2:2">
      <c r="B3085" s="410"/>
    </row>
    <row r="3086" spans="2:2">
      <c r="B3086" s="410"/>
    </row>
    <row r="3087" spans="2:2">
      <c r="B3087" s="410"/>
    </row>
    <row r="3088" spans="2:2">
      <c r="B3088" s="410"/>
    </row>
    <row r="3089" spans="2:2">
      <c r="B3089" s="410"/>
    </row>
    <row r="3090" spans="2:2">
      <c r="B3090" s="410"/>
    </row>
    <row r="3091" spans="2:2">
      <c r="B3091" s="410"/>
    </row>
    <row r="3092" spans="2:2">
      <c r="B3092" s="410"/>
    </row>
    <row r="3093" spans="2:2">
      <c r="B3093" s="410"/>
    </row>
    <row r="3094" spans="2:2">
      <c r="B3094" s="410"/>
    </row>
    <row r="3095" spans="2:2">
      <c r="B3095" s="410"/>
    </row>
    <row r="3096" spans="2:2">
      <c r="B3096" s="410"/>
    </row>
    <row r="3097" spans="2:2">
      <c r="B3097" s="410"/>
    </row>
    <row r="3098" spans="2:2">
      <c r="B3098" s="410"/>
    </row>
    <row r="3099" spans="2:2">
      <c r="B3099" s="410"/>
    </row>
    <row r="3100" spans="2:2">
      <c r="B3100" s="410"/>
    </row>
    <row r="3101" spans="2:2">
      <c r="B3101" s="410"/>
    </row>
    <row r="3102" spans="2:2">
      <c r="B3102" s="410"/>
    </row>
    <row r="3103" spans="2:2">
      <c r="B3103" s="410"/>
    </row>
    <row r="3104" spans="2:2">
      <c r="B3104" s="410"/>
    </row>
    <row r="3105" spans="2:2">
      <c r="B3105" s="410"/>
    </row>
    <row r="3106" spans="2:2">
      <c r="B3106" s="410"/>
    </row>
    <row r="3107" spans="2:2">
      <c r="B3107" s="410"/>
    </row>
    <row r="3108" spans="2:2">
      <c r="B3108" s="410"/>
    </row>
    <row r="3109" spans="2:2">
      <c r="B3109" s="410"/>
    </row>
    <row r="3110" spans="2:2">
      <c r="B3110" s="410"/>
    </row>
    <row r="3111" spans="2:2">
      <c r="B3111" s="410"/>
    </row>
    <row r="3112" spans="2:2">
      <c r="B3112" s="410"/>
    </row>
    <row r="3113" spans="2:2">
      <c r="B3113" s="410"/>
    </row>
    <row r="3114" spans="2:2">
      <c r="B3114" s="410"/>
    </row>
    <row r="3115" spans="2:2">
      <c r="B3115" s="410"/>
    </row>
    <row r="3116" spans="2:2">
      <c r="B3116" s="410"/>
    </row>
    <row r="3117" spans="2:2">
      <c r="B3117" s="410"/>
    </row>
    <row r="3118" spans="2:2">
      <c r="B3118" s="410"/>
    </row>
    <row r="3119" spans="2:2">
      <c r="B3119" s="410"/>
    </row>
    <row r="3120" spans="2:2">
      <c r="B3120" s="410"/>
    </row>
    <row r="3121" spans="2:2">
      <c r="B3121" s="410"/>
    </row>
    <row r="3122" spans="2:2">
      <c r="B3122" s="410"/>
    </row>
    <row r="3123" spans="2:2">
      <c r="B3123" s="410"/>
    </row>
    <row r="3124" spans="2:2">
      <c r="B3124" s="410"/>
    </row>
    <row r="3125" spans="2:2">
      <c r="B3125" s="410"/>
    </row>
    <row r="3126" spans="2:2">
      <c r="B3126" s="410"/>
    </row>
    <row r="3127" spans="2:2">
      <c r="B3127" s="410"/>
    </row>
    <row r="3128" spans="2:2">
      <c r="B3128" s="410"/>
    </row>
    <row r="3129" spans="2:2">
      <c r="B3129" s="410"/>
    </row>
    <row r="3130" spans="2:2">
      <c r="B3130" s="410"/>
    </row>
    <row r="3131" spans="2:2">
      <c r="B3131" s="410"/>
    </row>
    <row r="3132" spans="2:2">
      <c r="B3132" s="410"/>
    </row>
    <row r="3133" spans="2:2">
      <c r="B3133" s="410"/>
    </row>
    <row r="3134" spans="2:2">
      <c r="B3134" s="410"/>
    </row>
    <row r="3135" spans="2:2">
      <c r="B3135" s="410"/>
    </row>
    <row r="3136" spans="2:2">
      <c r="B3136" s="410"/>
    </row>
    <row r="3137" spans="2:2">
      <c r="B3137" s="410"/>
    </row>
    <row r="3138" spans="2:2">
      <c r="B3138" s="410"/>
    </row>
    <row r="3139" spans="2:2">
      <c r="B3139" s="410"/>
    </row>
    <row r="3140" spans="2:2">
      <c r="B3140" s="410"/>
    </row>
    <row r="3141" spans="2:2">
      <c r="B3141" s="410"/>
    </row>
    <row r="3142" spans="2:2">
      <c r="B3142" s="410"/>
    </row>
    <row r="3143" spans="2:2">
      <c r="B3143" s="410"/>
    </row>
    <row r="3144" spans="2:2">
      <c r="B3144" s="410"/>
    </row>
    <row r="3145" spans="2:2">
      <c r="B3145" s="410"/>
    </row>
    <row r="3146" spans="2:2">
      <c r="B3146" s="410"/>
    </row>
    <row r="3147" spans="2:2">
      <c r="B3147" s="410"/>
    </row>
    <row r="3148" spans="2:2">
      <c r="B3148" s="410"/>
    </row>
    <row r="3149" spans="2:2">
      <c r="B3149" s="410"/>
    </row>
    <row r="3150" spans="2:2">
      <c r="B3150" s="410"/>
    </row>
    <row r="3151" spans="2:2">
      <c r="B3151" s="410"/>
    </row>
    <row r="3152" spans="2:2">
      <c r="B3152" s="410"/>
    </row>
    <row r="3153" spans="2:2">
      <c r="B3153" s="410"/>
    </row>
    <row r="3154" spans="2:2">
      <c r="B3154" s="410"/>
    </row>
    <row r="3155" spans="2:2">
      <c r="B3155" s="410"/>
    </row>
    <row r="3156" spans="2:2">
      <c r="B3156" s="410"/>
    </row>
    <row r="3157" spans="2:2">
      <c r="B3157" s="410"/>
    </row>
    <row r="3158" spans="2:2">
      <c r="B3158" s="410"/>
    </row>
    <row r="3159" spans="2:2">
      <c r="B3159" s="410"/>
    </row>
    <row r="3160" spans="2:2">
      <c r="B3160" s="410"/>
    </row>
    <row r="3161" spans="2:2">
      <c r="B3161" s="410"/>
    </row>
    <row r="3162" spans="2:2">
      <c r="B3162" s="410"/>
    </row>
    <row r="3163" spans="2:2">
      <c r="B3163" s="410"/>
    </row>
    <row r="3164" spans="2:2">
      <c r="B3164" s="410"/>
    </row>
    <row r="3165" spans="2:2">
      <c r="B3165" s="410"/>
    </row>
    <row r="3166" spans="2:2">
      <c r="B3166" s="410"/>
    </row>
    <row r="3167" spans="2:2">
      <c r="B3167" s="410"/>
    </row>
    <row r="3168" spans="2:2">
      <c r="B3168" s="410"/>
    </row>
    <row r="3169" spans="2:2">
      <c r="B3169" s="410"/>
    </row>
    <row r="3170" spans="2:2">
      <c r="B3170" s="410"/>
    </row>
    <row r="3171" spans="2:2">
      <c r="B3171" s="410"/>
    </row>
    <row r="3172" spans="2:2">
      <c r="B3172" s="410"/>
    </row>
    <row r="3173" spans="2:2">
      <c r="B3173" s="410"/>
    </row>
    <row r="3174" spans="2:2">
      <c r="B3174" s="410"/>
    </row>
    <row r="3175" spans="2:2">
      <c r="B3175" s="410"/>
    </row>
    <row r="3176" spans="2:2">
      <c r="B3176" s="410"/>
    </row>
    <row r="3177" spans="2:2">
      <c r="B3177" s="410"/>
    </row>
    <row r="3178" spans="2:2">
      <c r="B3178" s="410"/>
    </row>
    <row r="3179" spans="2:2">
      <c r="B3179" s="410"/>
    </row>
    <row r="3180" spans="2:2">
      <c r="B3180" s="410"/>
    </row>
    <row r="3181" spans="2:2">
      <c r="B3181" s="410"/>
    </row>
    <row r="3182" spans="2:2">
      <c r="B3182" s="410"/>
    </row>
    <row r="3183" spans="2:2">
      <c r="B3183" s="410"/>
    </row>
    <row r="3184" spans="2:2">
      <c r="B3184" s="410"/>
    </row>
    <row r="3185" spans="2:2">
      <c r="B3185" s="410"/>
    </row>
    <row r="3186" spans="2:2">
      <c r="B3186" s="410"/>
    </row>
    <row r="3187" spans="2:2">
      <c r="B3187" s="410"/>
    </row>
    <row r="3188" spans="2:2">
      <c r="B3188" s="410"/>
    </row>
    <row r="3189" spans="2:2">
      <c r="B3189" s="410"/>
    </row>
    <row r="3190" spans="2:2">
      <c r="B3190" s="410"/>
    </row>
    <row r="3191" spans="2:2">
      <c r="B3191" s="410"/>
    </row>
    <row r="3192" spans="2:2">
      <c r="B3192" s="410"/>
    </row>
    <row r="3193" spans="2:2">
      <c r="B3193" s="410"/>
    </row>
    <row r="3194" spans="2:2">
      <c r="B3194" s="410"/>
    </row>
    <row r="3195" spans="2:2">
      <c r="B3195" s="410"/>
    </row>
    <row r="3196" spans="2:2">
      <c r="B3196" s="410"/>
    </row>
    <row r="3197" spans="2:2">
      <c r="B3197" s="410"/>
    </row>
    <row r="3198" spans="2:2">
      <c r="B3198" s="410"/>
    </row>
    <row r="3199" spans="2:2">
      <c r="B3199" s="410"/>
    </row>
    <row r="3200" spans="2:2">
      <c r="B3200" s="410"/>
    </row>
    <row r="3201" spans="2:2">
      <c r="B3201" s="410"/>
    </row>
    <row r="3202" spans="2:2">
      <c r="B3202" s="410"/>
    </row>
    <row r="3203" spans="2:2">
      <c r="B3203" s="410"/>
    </row>
    <row r="3204" spans="2:2">
      <c r="B3204" s="410"/>
    </row>
    <row r="3205" spans="2:2">
      <c r="B3205" s="410"/>
    </row>
    <row r="3206" spans="2:2">
      <c r="B3206" s="410"/>
    </row>
    <row r="3207" spans="2:2">
      <c r="B3207" s="410"/>
    </row>
    <row r="3208" spans="2:2">
      <c r="B3208" s="410"/>
    </row>
    <row r="3209" spans="2:2">
      <c r="B3209" s="410"/>
    </row>
    <row r="3210" spans="2:2">
      <c r="B3210" s="410"/>
    </row>
    <row r="3211" spans="2:2">
      <c r="B3211" s="410"/>
    </row>
    <row r="3212" spans="2:2">
      <c r="B3212" s="410"/>
    </row>
    <row r="3213" spans="2:2">
      <c r="B3213" s="410"/>
    </row>
    <row r="3214" spans="2:2">
      <c r="B3214" s="410"/>
    </row>
    <row r="3215" spans="2:2">
      <c r="B3215" s="410"/>
    </row>
    <row r="3216" spans="2:2">
      <c r="B3216" s="410"/>
    </row>
    <row r="3217" spans="2:2">
      <c r="B3217" s="410"/>
    </row>
    <row r="3218" spans="2:2">
      <c r="B3218" s="410"/>
    </row>
    <row r="3219" spans="2:2">
      <c r="B3219" s="410"/>
    </row>
    <row r="3220" spans="2:2">
      <c r="B3220" s="410"/>
    </row>
    <row r="3221" spans="2:2">
      <c r="B3221" s="410"/>
    </row>
    <row r="3222" spans="2:2">
      <c r="B3222" s="410"/>
    </row>
    <row r="3223" spans="2:2">
      <c r="B3223" s="410"/>
    </row>
    <row r="3224" spans="2:2">
      <c r="B3224" s="410"/>
    </row>
    <row r="3225" spans="2:2">
      <c r="B3225" s="410"/>
    </row>
    <row r="3226" spans="2:2">
      <c r="B3226" s="410"/>
    </row>
    <row r="3227" spans="2:2">
      <c r="B3227" s="410"/>
    </row>
    <row r="3228" spans="2:2">
      <c r="B3228" s="410"/>
    </row>
    <row r="3229" spans="2:2">
      <c r="B3229" s="410"/>
    </row>
    <row r="3230" spans="2:2">
      <c r="B3230" s="410"/>
    </row>
    <row r="3231" spans="2:2">
      <c r="B3231" s="410"/>
    </row>
    <row r="3232" spans="2:2">
      <c r="B3232" s="410"/>
    </row>
    <row r="3233" spans="2:2">
      <c r="B3233" s="410"/>
    </row>
    <row r="3234" spans="2:2">
      <c r="B3234" s="410"/>
    </row>
    <row r="3235" spans="2:2">
      <c r="B3235" s="410"/>
    </row>
    <row r="3236" spans="2:2">
      <c r="B3236" s="410"/>
    </row>
    <row r="3237" spans="2:2">
      <c r="B3237" s="410"/>
    </row>
    <row r="3238" spans="2:2">
      <c r="B3238" s="410"/>
    </row>
    <row r="3239" spans="2:2">
      <c r="B3239" s="410"/>
    </row>
    <row r="3240" spans="2:2">
      <c r="B3240" s="410"/>
    </row>
    <row r="3241" spans="2:2">
      <c r="B3241" s="410"/>
    </row>
    <row r="3242" spans="2:2">
      <c r="B3242" s="410"/>
    </row>
    <row r="3243" spans="2:2">
      <c r="B3243" s="410"/>
    </row>
    <row r="3244" spans="2:2">
      <c r="B3244" s="410"/>
    </row>
    <row r="3245" spans="2:2">
      <c r="B3245" s="410"/>
    </row>
    <row r="3246" spans="2:2">
      <c r="B3246" s="410"/>
    </row>
    <row r="3247" spans="2:2">
      <c r="B3247" s="410"/>
    </row>
    <row r="3248" spans="2:2">
      <c r="B3248" s="410"/>
    </row>
    <row r="3249" spans="2:2">
      <c r="B3249" s="410"/>
    </row>
    <row r="3250" spans="2:2">
      <c r="B3250" s="410"/>
    </row>
    <row r="3251" spans="2:2">
      <c r="B3251" s="410"/>
    </row>
    <row r="3252" spans="2:2">
      <c r="B3252" s="410"/>
    </row>
    <row r="3253" spans="2:2">
      <c r="B3253" s="410"/>
    </row>
    <row r="3254" spans="2:2">
      <c r="B3254" s="410"/>
    </row>
    <row r="3255" spans="2:2">
      <c r="B3255" s="410"/>
    </row>
    <row r="3256" spans="2:2">
      <c r="B3256" s="410"/>
    </row>
    <row r="3257" spans="2:2">
      <c r="B3257" s="410"/>
    </row>
    <row r="3258" spans="2:2">
      <c r="B3258" s="410"/>
    </row>
    <row r="3259" spans="2:2">
      <c r="B3259" s="410"/>
    </row>
    <row r="3260" spans="2:2">
      <c r="B3260" s="410"/>
    </row>
    <row r="3261" spans="2:2">
      <c r="B3261" s="410"/>
    </row>
    <row r="3262" spans="2:2">
      <c r="B3262" s="410"/>
    </row>
    <row r="3263" spans="2:2">
      <c r="B3263" s="410"/>
    </row>
    <row r="3264" spans="2:2">
      <c r="B3264" s="410"/>
    </row>
    <row r="3265" spans="2:2">
      <c r="B3265" s="410"/>
    </row>
    <row r="3266" spans="2:2">
      <c r="B3266" s="410"/>
    </row>
    <row r="3267" spans="2:2">
      <c r="B3267" s="410"/>
    </row>
    <row r="3268" spans="2:2">
      <c r="B3268" s="410"/>
    </row>
    <row r="3269" spans="2:2">
      <c r="B3269" s="410"/>
    </row>
    <row r="3270" spans="2:2">
      <c r="B3270" s="410"/>
    </row>
    <row r="3271" spans="2:2">
      <c r="B3271" s="410"/>
    </row>
    <row r="3272" spans="2:2">
      <c r="B3272" s="410"/>
    </row>
    <row r="3273" spans="2:2">
      <c r="B3273" s="410"/>
    </row>
    <row r="3274" spans="2:2">
      <c r="B3274" s="410"/>
    </row>
    <row r="3275" spans="2:2">
      <c r="B3275" s="410"/>
    </row>
    <row r="3276" spans="2:2">
      <c r="B3276" s="410"/>
    </row>
    <row r="3277" spans="2:2">
      <c r="B3277" s="410"/>
    </row>
    <row r="3278" spans="2:2">
      <c r="B3278" s="410"/>
    </row>
    <row r="3279" spans="2:2">
      <c r="B3279" s="410"/>
    </row>
    <row r="3280" spans="2:2">
      <c r="B3280" s="410"/>
    </row>
    <row r="3281" spans="2:2">
      <c r="B3281" s="410"/>
    </row>
    <row r="3282" spans="2:2">
      <c r="B3282" s="410"/>
    </row>
    <row r="3283" spans="2:2">
      <c r="B3283" s="410"/>
    </row>
    <row r="3284" spans="2:2">
      <c r="B3284" s="410"/>
    </row>
    <row r="3285" spans="2:2">
      <c r="B3285" s="410"/>
    </row>
    <row r="3286" spans="2:2">
      <c r="B3286" s="410"/>
    </row>
    <row r="3287" spans="2:2">
      <c r="B3287" s="410"/>
    </row>
    <row r="3288" spans="2:2">
      <c r="B3288" s="410"/>
    </row>
    <row r="3289" spans="2:2">
      <c r="B3289" s="410"/>
    </row>
    <row r="3290" spans="2:2">
      <c r="B3290" s="410"/>
    </row>
    <row r="3291" spans="2:2">
      <c r="B3291" s="410"/>
    </row>
    <row r="3292" spans="2:2">
      <c r="B3292" s="410"/>
    </row>
    <row r="3293" spans="2:2">
      <c r="B3293" s="410"/>
    </row>
    <row r="3294" spans="2:2">
      <c r="B3294" s="410"/>
    </row>
    <row r="3295" spans="2:2">
      <c r="B3295" s="410"/>
    </row>
    <row r="3296" spans="2:2">
      <c r="B3296" s="410"/>
    </row>
    <row r="3297" spans="2:2">
      <c r="B3297" s="410"/>
    </row>
    <row r="3298" spans="2:2">
      <c r="B3298" s="410"/>
    </row>
    <row r="3299" spans="2:2">
      <c r="B3299" s="410"/>
    </row>
    <row r="3300" spans="2:2">
      <c r="B3300" s="410"/>
    </row>
    <row r="3301" spans="2:2">
      <c r="B3301" s="410"/>
    </row>
    <row r="3302" spans="2:2">
      <c r="B3302" s="410"/>
    </row>
    <row r="3303" spans="2:2">
      <c r="B3303" s="410"/>
    </row>
    <row r="3304" spans="2:2">
      <c r="B3304" s="410"/>
    </row>
    <row r="3305" spans="2:2">
      <c r="B3305" s="410"/>
    </row>
    <row r="3306" spans="2:2">
      <c r="B3306" s="410"/>
    </row>
    <row r="3307" spans="2:2">
      <c r="B3307" s="410"/>
    </row>
    <row r="3308" spans="2:2">
      <c r="B3308" s="410"/>
    </row>
    <row r="3309" spans="2:2">
      <c r="B3309" s="410"/>
    </row>
    <row r="3310" spans="2:2">
      <c r="B3310" s="410"/>
    </row>
    <row r="3311" spans="2:2">
      <c r="B3311" s="410"/>
    </row>
    <row r="3312" spans="2:2">
      <c r="B3312" s="410"/>
    </row>
    <row r="3313" spans="2:2">
      <c r="B3313" s="410"/>
    </row>
    <row r="3314" spans="2:2">
      <c r="B3314" s="410"/>
    </row>
    <row r="3315" spans="2:2">
      <c r="B3315" s="410"/>
    </row>
    <row r="3316" spans="2:2">
      <c r="B3316" s="410"/>
    </row>
    <row r="3317" spans="2:2">
      <c r="B3317" s="410"/>
    </row>
    <row r="3318" spans="2:2">
      <c r="B3318" s="410"/>
    </row>
    <row r="3319" spans="2:2">
      <c r="B3319" s="410"/>
    </row>
    <row r="3320" spans="2:2">
      <c r="B3320" s="410"/>
    </row>
    <row r="3321" spans="2:2">
      <c r="B3321" s="410"/>
    </row>
    <row r="3322" spans="2:2">
      <c r="B3322" s="410"/>
    </row>
    <row r="3323" spans="2:2">
      <c r="B3323" s="410"/>
    </row>
    <row r="3324" spans="2:2">
      <c r="B3324" s="410"/>
    </row>
    <row r="3325" spans="2:2">
      <c r="B3325" s="410"/>
    </row>
    <row r="3326" spans="2:2">
      <c r="B3326" s="410"/>
    </row>
    <row r="3327" spans="2:2">
      <c r="B3327" s="410"/>
    </row>
    <row r="3328" spans="2:2">
      <c r="B3328" s="410"/>
    </row>
    <row r="3329" spans="2:2">
      <c r="B3329" s="410"/>
    </row>
    <row r="3330" spans="2:2">
      <c r="B3330" s="410"/>
    </row>
    <row r="3331" spans="2:2">
      <c r="B3331" s="410"/>
    </row>
    <row r="3332" spans="2:2">
      <c r="B3332" s="410"/>
    </row>
    <row r="3333" spans="2:2">
      <c r="B3333" s="410"/>
    </row>
    <row r="3334" spans="2:2">
      <c r="B3334" s="410"/>
    </row>
    <row r="3335" spans="2:2">
      <c r="B3335" s="410"/>
    </row>
    <row r="3336" spans="2:2">
      <c r="B3336" s="410"/>
    </row>
    <row r="3337" spans="2:2">
      <c r="B3337" s="410"/>
    </row>
    <row r="3338" spans="2:2">
      <c r="B3338" s="410"/>
    </row>
    <row r="3339" spans="2:2">
      <c r="B3339" s="410"/>
    </row>
    <row r="3340" spans="2:2">
      <c r="B3340" s="410"/>
    </row>
    <row r="3341" spans="2:2">
      <c r="B3341" s="410"/>
    </row>
    <row r="3342" spans="2:2">
      <c r="B3342" s="410"/>
    </row>
    <row r="3343" spans="2:2">
      <c r="B3343" s="410"/>
    </row>
    <row r="3344" spans="2:2">
      <c r="B3344" s="410"/>
    </row>
    <row r="3345" spans="2:2">
      <c r="B3345" s="410"/>
    </row>
    <row r="3346" spans="2:2">
      <c r="B3346" s="410"/>
    </row>
    <row r="3347" spans="2:2">
      <c r="B3347" s="410"/>
    </row>
    <row r="3348" spans="2:2">
      <c r="B3348" s="410"/>
    </row>
    <row r="3349" spans="2:2">
      <c r="B3349" s="410"/>
    </row>
    <row r="3350" spans="2:2">
      <c r="B3350" s="410"/>
    </row>
    <row r="3351" spans="2:2">
      <c r="B3351" s="410"/>
    </row>
    <row r="3352" spans="2:2">
      <c r="B3352" s="410"/>
    </row>
    <row r="3353" spans="2:2">
      <c r="B3353" s="410"/>
    </row>
    <row r="3354" spans="2:2">
      <c r="B3354" s="410"/>
    </row>
    <row r="3355" spans="2:2">
      <c r="B3355" s="410"/>
    </row>
    <row r="3356" spans="2:2">
      <c r="B3356" s="410"/>
    </row>
    <row r="3357" spans="2:2">
      <c r="B3357" s="410"/>
    </row>
    <row r="3358" spans="2:2">
      <c r="B3358" s="410"/>
    </row>
    <row r="3359" spans="2:2">
      <c r="B3359" s="410"/>
    </row>
    <row r="3360" spans="2:2">
      <c r="B3360" s="410"/>
    </row>
    <row r="3361" spans="2:2">
      <c r="B3361" s="410"/>
    </row>
    <row r="3362" spans="2:2">
      <c r="B3362" s="410"/>
    </row>
    <row r="3363" spans="2:2">
      <c r="B3363" s="410"/>
    </row>
    <row r="3364" spans="2:2">
      <c r="B3364" s="410"/>
    </row>
    <row r="3365" spans="2:2">
      <c r="B3365" s="410"/>
    </row>
    <row r="3366" spans="2:2">
      <c r="B3366" s="410"/>
    </row>
    <row r="3367" spans="2:2">
      <c r="B3367" s="410"/>
    </row>
    <row r="3368" spans="2:2">
      <c r="B3368" s="410"/>
    </row>
    <row r="3369" spans="2:2">
      <c r="B3369" s="410"/>
    </row>
    <row r="3370" spans="2:2">
      <c r="B3370" s="410"/>
    </row>
    <row r="3371" spans="2:2">
      <c r="B3371" s="410"/>
    </row>
    <row r="3372" spans="2:2">
      <c r="B3372" s="410"/>
    </row>
    <row r="3373" spans="2:2">
      <c r="B3373" s="410"/>
    </row>
    <row r="3374" spans="2:2">
      <c r="B3374" s="410"/>
    </row>
    <row r="3375" spans="2:2">
      <c r="B3375" s="410"/>
    </row>
    <row r="3376" spans="2:2">
      <c r="B3376" s="410"/>
    </row>
    <row r="3377" spans="2:2">
      <c r="B3377" s="410"/>
    </row>
    <row r="3378" spans="2:2">
      <c r="B3378" s="410"/>
    </row>
    <row r="3379" spans="2:2">
      <c r="B3379" s="410"/>
    </row>
    <row r="3380" spans="2:2">
      <c r="B3380" s="410"/>
    </row>
    <row r="3381" spans="2:2">
      <c r="B3381" s="410"/>
    </row>
    <row r="3382" spans="2:2">
      <c r="B3382" s="410"/>
    </row>
    <row r="3383" spans="2:2">
      <c r="B3383" s="410"/>
    </row>
    <row r="3384" spans="2:2">
      <c r="B3384" s="410"/>
    </row>
    <row r="3385" spans="2:2">
      <c r="B3385" s="410"/>
    </row>
    <row r="3386" spans="2:2">
      <c r="B3386" s="410"/>
    </row>
    <row r="3387" spans="2:2">
      <c r="B3387" s="410"/>
    </row>
    <row r="3388" spans="2:2">
      <c r="B3388" s="410"/>
    </row>
    <row r="3389" spans="2:2">
      <c r="B3389" s="410"/>
    </row>
    <row r="3390" spans="2:2">
      <c r="B3390" s="410"/>
    </row>
    <row r="3391" spans="2:2">
      <c r="B3391" s="410"/>
    </row>
    <row r="3392" spans="2:2">
      <c r="B3392" s="410"/>
    </row>
    <row r="3393" spans="2:2">
      <c r="B3393" s="410"/>
    </row>
    <row r="3394" spans="2:2">
      <c r="B3394" s="410"/>
    </row>
    <row r="3395" spans="2:2">
      <c r="B3395" s="410"/>
    </row>
    <row r="3396" spans="2:2">
      <c r="B3396" s="410"/>
    </row>
    <row r="3397" spans="2:2">
      <c r="B3397" s="410"/>
    </row>
    <row r="3398" spans="2:2">
      <c r="B3398" s="410"/>
    </row>
    <row r="3399" spans="2:2">
      <c r="B3399" s="410"/>
    </row>
    <row r="3400" spans="2:2">
      <c r="B3400" s="410"/>
    </row>
    <row r="3401" spans="2:2">
      <c r="B3401" s="410"/>
    </row>
    <row r="3402" spans="2:2">
      <c r="B3402" s="410"/>
    </row>
    <row r="3403" spans="2:2">
      <c r="B3403" s="410"/>
    </row>
    <row r="3404" spans="2:2">
      <c r="B3404" s="410"/>
    </row>
    <row r="3405" spans="2:2">
      <c r="B3405" s="410"/>
    </row>
    <row r="3406" spans="2:2">
      <c r="B3406" s="410"/>
    </row>
    <row r="3407" spans="2:2">
      <c r="B3407" s="410"/>
    </row>
    <row r="3408" spans="2:2">
      <c r="B3408" s="410"/>
    </row>
    <row r="3409" spans="2:2">
      <c r="B3409" s="410"/>
    </row>
    <row r="3410" spans="2:2">
      <c r="B3410" s="410"/>
    </row>
    <row r="3411" spans="2:2">
      <c r="B3411" s="410"/>
    </row>
    <row r="3412" spans="2:2">
      <c r="B3412" s="410"/>
    </row>
    <row r="3413" spans="2:2">
      <c r="B3413" s="410"/>
    </row>
    <row r="3414" spans="2:2">
      <c r="B3414" s="410"/>
    </row>
    <row r="3415" spans="2:2">
      <c r="B3415" s="410"/>
    </row>
    <row r="3416" spans="2:2">
      <c r="B3416" s="410"/>
    </row>
    <row r="3417" spans="2:2">
      <c r="B3417" s="410"/>
    </row>
    <row r="3418" spans="2:2">
      <c r="B3418" s="410"/>
    </row>
    <row r="3419" spans="2:2">
      <c r="B3419" s="410"/>
    </row>
    <row r="3420" spans="2:2">
      <c r="B3420" s="410"/>
    </row>
    <row r="3421" spans="2:2">
      <c r="B3421" s="410"/>
    </row>
    <row r="3422" spans="2:2">
      <c r="B3422" s="410"/>
    </row>
    <row r="3423" spans="2:2">
      <c r="B3423" s="410"/>
    </row>
    <row r="3424" spans="2:2">
      <c r="B3424" s="410"/>
    </row>
    <row r="3425" spans="2:2">
      <c r="B3425" s="410"/>
    </row>
    <row r="3426" spans="2:2">
      <c r="B3426" s="410"/>
    </row>
    <row r="3427" spans="2:2">
      <c r="B3427" s="410"/>
    </row>
    <row r="3428" spans="2:2">
      <c r="B3428" s="410"/>
    </row>
    <row r="3429" spans="2:2">
      <c r="B3429" s="410"/>
    </row>
    <row r="3430" spans="2:2">
      <c r="B3430" s="410"/>
    </row>
    <row r="3431" spans="2:2">
      <c r="B3431" s="410"/>
    </row>
    <row r="3432" spans="2:2">
      <c r="B3432" s="410"/>
    </row>
    <row r="3433" spans="2:2">
      <c r="B3433" s="410"/>
    </row>
    <row r="3434" spans="2:2">
      <c r="B3434" s="410"/>
    </row>
    <row r="3435" spans="2:2">
      <c r="B3435" s="410"/>
    </row>
    <row r="3436" spans="2:2">
      <c r="B3436" s="410"/>
    </row>
    <row r="3437" spans="2:2">
      <c r="B3437" s="410"/>
    </row>
    <row r="3438" spans="2:2">
      <c r="B3438" s="410"/>
    </row>
    <row r="3439" spans="2:2">
      <c r="B3439" s="410"/>
    </row>
    <row r="3440" spans="2:2">
      <c r="B3440" s="410"/>
    </row>
    <row r="3441" spans="2:2">
      <c r="B3441" s="410"/>
    </row>
    <row r="3442" spans="2:2">
      <c r="B3442" s="410"/>
    </row>
    <row r="3443" spans="2:2">
      <c r="B3443" s="410"/>
    </row>
    <row r="3444" spans="2:2">
      <c r="B3444" s="410"/>
    </row>
    <row r="3445" spans="2:2">
      <c r="B3445" s="410"/>
    </row>
    <row r="3446" spans="2:2">
      <c r="B3446" s="410"/>
    </row>
    <row r="3447" spans="2:2">
      <c r="B3447" s="410"/>
    </row>
    <row r="3448" spans="2:2">
      <c r="B3448" s="410"/>
    </row>
    <row r="3449" spans="2:2">
      <c r="B3449" s="410"/>
    </row>
    <row r="3450" spans="2:2">
      <c r="B3450" s="410"/>
    </row>
    <row r="3451" spans="2:2">
      <c r="B3451" s="410"/>
    </row>
    <row r="3452" spans="2:2">
      <c r="B3452" s="410"/>
    </row>
    <row r="3453" spans="2:2">
      <c r="B3453" s="410"/>
    </row>
    <row r="3454" spans="2:2">
      <c r="B3454" s="410"/>
    </row>
    <row r="3455" spans="2:2">
      <c r="B3455" s="410"/>
    </row>
    <row r="3456" spans="2:2">
      <c r="B3456" s="410"/>
    </row>
    <row r="3457" spans="2:2">
      <c r="B3457" s="410"/>
    </row>
    <row r="3458" spans="2:2">
      <c r="B3458" s="410"/>
    </row>
    <row r="3459" spans="2:2">
      <c r="B3459" s="410"/>
    </row>
    <row r="3460" spans="2:2">
      <c r="B3460" s="410"/>
    </row>
    <row r="3461" spans="2:2">
      <c r="B3461" s="410"/>
    </row>
    <row r="3462" spans="2:2">
      <c r="B3462" s="410"/>
    </row>
    <row r="3463" spans="2:2">
      <c r="B3463" s="410"/>
    </row>
    <row r="3464" spans="2:2">
      <c r="B3464" s="410"/>
    </row>
    <row r="3465" spans="2:2">
      <c r="B3465" s="410"/>
    </row>
    <row r="3466" spans="2:2">
      <c r="B3466" s="410"/>
    </row>
    <row r="3467" spans="2:2">
      <c r="B3467" s="410"/>
    </row>
    <row r="3468" spans="2:2">
      <c r="B3468" s="410"/>
    </row>
    <row r="3469" spans="2:2">
      <c r="B3469" s="410"/>
    </row>
    <row r="3470" spans="2:2">
      <c r="B3470" s="410"/>
    </row>
    <row r="3471" spans="2:2">
      <c r="B3471" s="410"/>
    </row>
    <row r="3472" spans="2:2">
      <c r="B3472" s="410"/>
    </row>
    <row r="3473" spans="2:2">
      <c r="B3473" s="410"/>
    </row>
    <row r="3474" spans="2:2">
      <c r="B3474" s="410"/>
    </row>
    <row r="3475" spans="2:2">
      <c r="B3475" s="410"/>
    </row>
    <row r="3476" spans="2:2">
      <c r="B3476" s="410"/>
    </row>
    <row r="3477" spans="2:2">
      <c r="B3477" s="410"/>
    </row>
    <row r="3478" spans="2:2">
      <c r="B3478" s="410"/>
    </row>
    <row r="3479" spans="2:2">
      <c r="B3479" s="410"/>
    </row>
    <row r="3480" spans="2:2">
      <c r="B3480" s="410"/>
    </row>
    <row r="3481" spans="2:2">
      <c r="B3481" s="410"/>
    </row>
    <row r="3482" spans="2:2">
      <c r="B3482" s="410"/>
    </row>
    <row r="3483" spans="2:2">
      <c r="B3483" s="410"/>
    </row>
    <row r="3484" spans="2:2">
      <c r="B3484" s="410"/>
    </row>
    <row r="3485" spans="2:2">
      <c r="B3485" s="410"/>
    </row>
    <row r="3486" spans="2:2">
      <c r="B3486" s="410"/>
    </row>
    <row r="3487" spans="2:2">
      <c r="B3487" s="410"/>
    </row>
    <row r="3488" spans="2:2">
      <c r="B3488" s="410"/>
    </row>
    <row r="3489" spans="2:2">
      <c r="B3489" s="410"/>
    </row>
    <row r="3490" spans="2:2">
      <c r="B3490" s="410"/>
    </row>
    <row r="3491" spans="2:2">
      <c r="B3491" s="410"/>
    </row>
    <row r="3492" spans="2:2">
      <c r="B3492" s="410"/>
    </row>
    <row r="3493" spans="2:2">
      <c r="B3493" s="410"/>
    </row>
    <row r="3494" spans="2:2">
      <c r="B3494" s="410"/>
    </row>
    <row r="3495" spans="2:2">
      <c r="B3495" s="410"/>
    </row>
    <row r="3496" spans="2:2">
      <c r="B3496" s="410"/>
    </row>
    <row r="3497" spans="2:2">
      <c r="B3497" s="410"/>
    </row>
    <row r="3498" spans="2:2">
      <c r="B3498" s="410"/>
    </row>
    <row r="3499" spans="2:2">
      <c r="B3499" s="410"/>
    </row>
    <row r="3500" spans="2:2">
      <c r="B3500" s="410"/>
    </row>
    <row r="3501" spans="2:2">
      <c r="B3501" s="410"/>
    </row>
    <row r="3502" spans="2:2">
      <c r="B3502" s="410"/>
    </row>
    <row r="3503" spans="2:2">
      <c r="B3503" s="410"/>
    </row>
    <row r="3504" spans="2:2">
      <c r="B3504" s="410"/>
    </row>
    <row r="3505" spans="2:2">
      <c r="B3505" s="410"/>
    </row>
    <row r="3506" spans="2:2">
      <c r="B3506" s="410"/>
    </row>
    <row r="3507" spans="2:2">
      <c r="B3507" s="410"/>
    </row>
    <row r="3508" spans="2:2">
      <c r="B3508" s="410"/>
    </row>
    <row r="3509" spans="2:2">
      <c r="B3509" s="410"/>
    </row>
    <row r="3510" spans="2:2">
      <c r="B3510" s="410"/>
    </row>
    <row r="3511" spans="2:2">
      <c r="B3511" s="410"/>
    </row>
    <row r="3512" spans="2:2">
      <c r="B3512" s="410"/>
    </row>
    <row r="3513" spans="2:2">
      <c r="B3513" s="410"/>
    </row>
    <row r="3514" spans="2:2">
      <c r="B3514" s="410"/>
    </row>
    <row r="3515" spans="2:2">
      <c r="B3515" s="410"/>
    </row>
    <row r="3516" spans="2:2">
      <c r="B3516" s="410"/>
    </row>
    <row r="3517" spans="2:2">
      <c r="B3517" s="410"/>
    </row>
    <row r="3518" spans="2:2">
      <c r="B3518" s="410"/>
    </row>
    <row r="3519" spans="2:2">
      <c r="B3519" s="410"/>
    </row>
    <row r="3520" spans="2:2">
      <c r="B3520" s="410"/>
    </row>
    <row r="3521" spans="2:2">
      <c r="B3521" s="410"/>
    </row>
    <row r="3522" spans="2:2">
      <c r="B3522" s="410"/>
    </row>
    <row r="3523" spans="2:2">
      <c r="B3523" s="410"/>
    </row>
    <row r="3524" spans="2:2">
      <c r="B3524" s="410"/>
    </row>
    <row r="3525" spans="2:2">
      <c r="B3525" s="410"/>
    </row>
    <row r="3526" spans="2:2">
      <c r="B3526" s="410"/>
    </row>
    <row r="3527" spans="2:2">
      <c r="B3527" s="410"/>
    </row>
    <row r="3528" spans="2:2">
      <c r="B3528" s="410"/>
    </row>
    <row r="3529" spans="2:2">
      <c r="B3529" s="410"/>
    </row>
    <row r="3530" spans="2:2">
      <c r="B3530" s="410"/>
    </row>
    <row r="3531" spans="2:2">
      <c r="B3531" s="410"/>
    </row>
    <row r="3532" spans="2:2">
      <c r="B3532" s="410"/>
    </row>
    <row r="3533" spans="2:2">
      <c r="B3533" s="410"/>
    </row>
    <row r="3534" spans="2:2">
      <c r="B3534" s="410"/>
    </row>
    <row r="3535" spans="2:2">
      <c r="B3535" s="410"/>
    </row>
    <row r="3536" spans="2:2">
      <c r="B3536" s="410"/>
    </row>
    <row r="3537" spans="2:2">
      <c r="B3537" s="410"/>
    </row>
    <row r="3538" spans="2:2">
      <c r="B3538" s="410"/>
    </row>
    <row r="3539" spans="2:2">
      <c r="B3539" s="410"/>
    </row>
    <row r="3540" spans="2:2">
      <c r="B3540" s="410"/>
    </row>
    <row r="3541" spans="2:2">
      <c r="B3541" s="410"/>
    </row>
    <row r="3542" spans="2:2">
      <c r="B3542" s="410"/>
    </row>
    <row r="3543" spans="2:2">
      <c r="B3543" s="410"/>
    </row>
    <row r="3544" spans="2:2">
      <c r="B3544" s="410"/>
    </row>
    <row r="3545" spans="2:2">
      <c r="B3545" s="410"/>
    </row>
    <row r="3546" spans="2:2">
      <c r="B3546" s="410"/>
    </row>
    <row r="3547" spans="2:2">
      <c r="B3547" s="410"/>
    </row>
    <row r="3548" spans="2:2">
      <c r="B3548" s="410"/>
    </row>
    <row r="3549" spans="2:2">
      <c r="B3549" s="410"/>
    </row>
    <row r="3550" spans="2:2">
      <c r="B3550" s="410"/>
    </row>
    <row r="3551" spans="2:2">
      <c r="B3551" s="410"/>
    </row>
    <row r="3552" spans="2:2">
      <c r="B3552" s="410"/>
    </row>
    <row r="3553" spans="2:2">
      <c r="B3553" s="410"/>
    </row>
    <row r="3554" spans="2:2">
      <c r="B3554" s="410"/>
    </row>
    <row r="3555" spans="2:2">
      <c r="B3555" s="410"/>
    </row>
    <row r="3556" spans="2:2">
      <c r="B3556" s="410"/>
    </row>
    <row r="3557" spans="2:2">
      <c r="B3557" s="410"/>
    </row>
    <row r="3558" spans="2:2">
      <c r="B3558" s="410"/>
    </row>
    <row r="3559" spans="2:2">
      <c r="B3559" s="410"/>
    </row>
    <row r="3560" spans="2:2">
      <c r="B3560" s="410"/>
    </row>
    <row r="3561" spans="2:2">
      <c r="B3561" s="410"/>
    </row>
    <row r="3562" spans="2:2">
      <c r="B3562" s="410"/>
    </row>
    <row r="3563" spans="2:2">
      <c r="B3563" s="410"/>
    </row>
    <row r="3564" spans="2:2">
      <c r="B3564" s="410"/>
    </row>
    <row r="3565" spans="2:2">
      <c r="B3565" s="410"/>
    </row>
    <row r="3566" spans="2:2">
      <c r="B3566" s="410"/>
    </row>
    <row r="3567" spans="2:2">
      <c r="B3567" s="410"/>
    </row>
    <row r="3568" spans="2:2">
      <c r="B3568" s="410"/>
    </row>
    <row r="3569" spans="2:2">
      <c r="B3569" s="410"/>
    </row>
    <row r="3570" spans="2:2">
      <c r="B3570" s="410"/>
    </row>
    <row r="3571" spans="2:2">
      <c r="B3571" s="410"/>
    </row>
    <row r="3572" spans="2:2">
      <c r="B3572" s="410"/>
    </row>
    <row r="3573" spans="2:2">
      <c r="B3573" s="410"/>
    </row>
    <row r="3574" spans="2:2">
      <c r="B3574" s="410"/>
    </row>
    <row r="3575" spans="2:2">
      <c r="B3575" s="410"/>
    </row>
    <row r="3576" spans="2:2">
      <c r="B3576" s="410"/>
    </row>
    <row r="3577" spans="2:2">
      <c r="B3577" s="410"/>
    </row>
    <row r="3578" spans="2:2">
      <c r="B3578" s="410"/>
    </row>
    <row r="3579" spans="2:2">
      <c r="B3579" s="410"/>
    </row>
    <row r="3580" spans="2:2">
      <c r="B3580" s="410"/>
    </row>
    <row r="3581" spans="2:2">
      <c r="B3581" s="410"/>
    </row>
    <row r="3582" spans="2:2">
      <c r="B3582" s="410"/>
    </row>
    <row r="3583" spans="2:2">
      <c r="B3583" s="410"/>
    </row>
    <row r="3584" spans="2:2">
      <c r="B3584" s="410"/>
    </row>
    <row r="3585" spans="2:2">
      <c r="B3585" s="410"/>
    </row>
    <row r="3586" spans="2:2">
      <c r="B3586" s="410"/>
    </row>
    <row r="3587" spans="2:2">
      <c r="B3587" s="410"/>
    </row>
    <row r="3588" spans="2:2">
      <c r="B3588" s="410"/>
    </row>
    <row r="3589" spans="2:2">
      <c r="B3589" s="410"/>
    </row>
    <row r="3590" spans="2:2">
      <c r="B3590" s="410"/>
    </row>
    <row r="3591" spans="2:2">
      <c r="B3591" s="410"/>
    </row>
    <row r="3592" spans="2:2">
      <c r="B3592" s="410"/>
    </row>
    <row r="3593" spans="2:2">
      <c r="B3593" s="410"/>
    </row>
    <row r="3594" spans="2:2">
      <c r="B3594" s="410"/>
    </row>
    <row r="3595" spans="2:2">
      <c r="B3595" s="410"/>
    </row>
    <row r="3596" spans="2:2">
      <c r="B3596" s="410"/>
    </row>
    <row r="3597" spans="2:2">
      <c r="B3597" s="410"/>
    </row>
    <row r="3598" spans="2:2">
      <c r="B3598" s="410"/>
    </row>
    <row r="3599" spans="2:2">
      <c r="B3599" s="410"/>
    </row>
    <row r="3600" spans="2:2">
      <c r="B3600" s="410"/>
    </row>
    <row r="3601" spans="2:2">
      <c r="B3601" s="410"/>
    </row>
    <row r="3602" spans="2:2">
      <c r="B3602" s="410"/>
    </row>
    <row r="3603" spans="2:2">
      <c r="B3603" s="410"/>
    </row>
    <row r="3604" spans="2:2">
      <c r="B3604" s="410"/>
    </row>
    <row r="3605" spans="2:2">
      <c r="B3605" s="410"/>
    </row>
    <row r="3606" spans="2:2">
      <c r="B3606" s="410"/>
    </row>
    <row r="3607" spans="2:2">
      <c r="B3607" s="410"/>
    </row>
    <row r="3608" spans="2:2">
      <c r="B3608" s="410"/>
    </row>
    <row r="3609" spans="2:2">
      <c r="B3609" s="410"/>
    </row>
    <row r="3610" spans="2:2">
      <c r="B3610" s="410"/>
    </row>
    <row r="3611" spans="2:2">
      <c r="B3611" s="410"/>
    </row>
    <row r="3612" spans="2:2">
      <c r="B3612" s="410"/>
    </row>
    <row r="3613" spans="2:2">
      <c r="B3613" s="410"/>
    </row>
    <row r="3614" spans="2:2">
      <c r="B3614" s="410"/>
    </row>
    <row r="3615" spans="2:2">
      <c r="B3615" s="410"/>
    </row>
    <row r="3616" spans="2:2">
      <c r="B3616" s="410"/>
    </row>
    <row r="3617" spans="2:2">
      <c r="B3617" s="410"/>
    </row>
    <row r="3618" spans="2:2">
      <c r="B3618" s="410"/>
    </row>
    <row r="3619" spans="2:2">
      <c r="B3619" s="410"/>
    </row>
    <row r="3620" spans="2:2">
      <c r="B3620" s="410"/>
    </row>
    <row r="3621" spans="2:2">
      <c r="B3621" s="410"/>
    </row>
    <row r="3622" spans="2:2">
      <c r="B3622" s="410"/>
    </row>
    <row r="3623" spans="2:2">
      <c r="B3623" s="410"/>
    </row>
    <row r="3624" spans="2:2">
      <c r="B3624" s="410"/>
    </row>
    <row r="3625" spans="2:2">
      <c r="B3625" s="410"/>
    </row>
    <row r="3626" spans="2:2">
      <c r="B3626" s="410"/>
    </row>
    <row r="3627" spans="2:2">
      <c r="B3627" s="410"/>
    </row>
    <row r="3628" spans="2:2">
      <c r="B3628" s="410"/>
    </row>
    <row r="3629" spans="2:2">
      <c r="B3629" s="410"/>
    </row>
    <row r="3630" spans="2:2">
      <c r="B3630" s="410"/>
    </row>
    <row r="3631" spans="2:2">
      <c r="B3631" s="410"/>
    </row>
    <row r="3632" spans="2:2">
      <c r="B3632" s="410"/>
    </row>
    <row r="3633" spans="2:2">
      <c r="B3633" s="410"/>
    </row>
    <row r="3634" spans="2:2">
      <c r="B3634" s="410"/>
    </row>
    <row r="3635" spans="2:2">
      <c r="B3635" s="410"/>
    </row>
    <row r="3636" spans="2:2">
      <c r="B3636" s="410"/>
    </row>
    <row r="3637" spans="2:2">
      <c r="B3637" s="410"/>
    </row>
    <row r="3638" spans="2:2">
      <c r="B3638" s="410"/>
    </row>
    <row r="3639" spans="2:2">
      <c r="B3639" s="410"/>
    </row>
    <row r="3640" spans="2:2">
      <c r="B3640" s="410"/>
    </row>
    <row r="3641" spans="2:2">
      <c r="B3641" s="410"/>
    </row>
    <row r="3642" spans="2:2">
      <c r="B3642" s="410"/>
    </row>
    <row r="3643" spans="2:2">
      <c r="B3643" s="410"/>
    </row>
    <row r="3644" spans="2:2">
      <c r="B3644" s="410"/>
    </row>
    <row r="3645" spans="2:2">
      <c r="B3645" s="410"/>
    </row>
    <row r="3646" spans="2:2">
      <c r="B3646" s="410"/>
    </row>
    <row r="3647" spans="2:2">
      <c r="B3647" s="410"/>
    </row>
    <row r="3648" spans="2:2">
      <c r="B3648" s="410"/>
    </row>
    <row r="3649" spans="2:2">
      <c r="B3649" s="410"/>
    </row>
    <row r="3650" spans="2:2">
      <c r="B3650" s="410"/>
    </row>
    <row r="3651" spans="2:2">
      <c r="B3651" s="410"/>
    </row>
    <row r="3652" spans="2:2">
      <c r="B3652" s="410"/>
    </row>
    <row r="3653" spans="2:2">
      <c r="B3653" s="410"/>
    </row>
    <row r="3654" spans="2:2">
      <c r="B3654" s="410"/>
    </row>
    <row r="3655" spans="2:2">
      <c r="B3655" s="410"/>
    </row>
    <row r="3656" spans="2:2">
      <c r="B3656" s="410"/>
    </row>
    <row r="3657" spans="2:2">
      <c r="B3657" s="410"/>
    </row>
    <row r="3658" spans="2:2">
      <c r="B3658" s="410"/>
    </row>
    <row r="3659" spans="2:2">
      <c r="B3659" s="410"/>
    </row>
    <row r="3660" spans="2:2">
      <c r="B3660" s="410"/>
    </row>
    <row r="3661" spans="2:2">
      <c r="B3661" s="410"/>
    </row>
    <row r="3662" spans="2:2">
      <c r="B3662" s="410"/>
    </row>
    <row r="3663" spans="2:2">
      <c r="B3663" s="410"/>
    </row>
    <row r="3664" spans="2:2">
      <c r="B3664" s="410"/>
    </row>
    <row r="3665" spans="2:2">
      <c r="B3665" s="410"/>
    </row>
    <row r="3666" spans="2:2">
      <c r="B3666" s="410"/>
    </row>
    <row r="3667" spans="2:2">
      <c r="B3667" s="410"/>
    </row>
    <row r="3668" spans="2:2">
      <c r="B3668" s="410"/>
    </row>
    <row r="3669" spans="2:2">
      <c r="B3669" s="410"/>
    </row>
    <row r="3670" spans="2:2">
      <c r="B3670" s="410"/>
    </row>
    <row r="3671" spans="2:2">
      <c r="B3671" s="410"/>
    </row>
    <row r="3672" spans="2:2">
      <c r="B3672" s="410"/>
    </row>
    <row r="3673" spans="2:2">
      <c r="B3673" s="410"/>
    </row>
    <row r="3674" spans="2:2">
      <c r="B3674" s="410"/>
    </row>
    <row r="3675" spans="2:2">
      <c r="B3675" s="410"/>
    </row>
    <row r="3676" spans="2:2">
      <c r="B3676" s="410"/>
    </row>
    <row r="3677" spans="2:2">
      <c r="B3677" s="410"/>
    </row>
    <row r="3678" spans="2:2">
      <c r="B3678" s="410"/>
    </row>
    <row r="3679" spans="2:2">
      <c r="B3679" s="410"/>
    </row>
    <row r="3680" spans="2:2">
      <c r="B3680" s="410"/>
    </row>
    <row r="3681" spans="2:2">
      <c r="B3681" s="410"/>
    </row>
    <row r="3682" spans="2:2">
      <c r="B3682" s="410"/>
    </row>
    <row r="3683" spans="2:2">
      <c r="B3683" s="410"/>
    </row>
    <row r="3684" spans="2:2">
      <c r="B3684" s="410"/>
    </row>
    <row r="3685" spans="2:2">
      <c r="B3685" s="410"/>
    </row>
    <row r="3686" spans="2:2">
      <c r="B3686" s="410"/>
    </row>
    <row r="3687" spans="2:2">
      <c r="B3687" s="410"/>
    </row>
    <row r="3688" spans="2:2">
      <c r="B3688" s="410"/>
    </row>
    <row r="3689" spans="2:2">
      <c r="B3689" s="410"/>
    </row>
    <row r="3690" spans="2:2">
      <c r="B3690" s="410"/>
    </row>
    <row r="3691" spans="2:2">
      <c r="B3691" s="410"/>
    </row>
    <row r="3692" spans="2:2">
      <c r="B3692" s="410"/>
    </row>
    <row r="3693" spans="2:2">
      <c r="B3693" s="410"/>
    </row>
    <row r="3694" spans="2:2">
      <c r="B3694" s="410"/>
    </row>
    <row r="3695" spans="2:2">
      <c r="B3695" s="410"/>
    </row>
    <row r="3696" spans="2:2">
      <c r="B3696" s="410"/>
    </row>
    <row r="3697" spans="2:2">
      <c r="B3697" s="410"/>
    </row>
    <row r="3698" spans="2:2">
      <c r="B3698" s="410"/>
    </row>
    <row r="3699" spans="2:2">
      <c r="B3699" s="410"/>
    </row>
    <row r="3700" spans="2:2">
      <c r="B3700" s="410"/>
    </row>
    <row r="3701" spans="2:2">
      <c r="B3701" s="410"/>
    </row>
    <row r="3702" spans="2:2">
      <c r="B3702" s="410"/>
    </row>
    <row r="3703" spans="2:2">
      <c r="B3703" s="410"/>
    </row>
    <row r="3704" spans="2:2">
      <c r="B3704" s="410"/>
    </row>
    <row r="3705" spans="2:2">
      <c r="B3705" s="410"/>
    </row>
    <row r="3706" spans="2:2">
      <c r="B3706" s="410"/>
    </row>
    <row r="3707" spans="2:2">
      <c r="B3707" s="410"/>
    </row>
    <row r="3708" spans="2:2">
      <c r="B3708" s="410"/>
    </row>
    <row r="3709" spans="2:2">
      <c r="B3709" s="410"/>
    </row>
    <row r="3710" spans="2:2">
      <c r="B3710" s="410"/>
    </row>
    <row r="3711" spans="2:2">
      <c r="B3711" s="410"/>
    </row>
    <row r="3712" spans="2:2">
      <c r="B3712" s="410"/>
    </row>
    <row r="3713" spans="2:2">
      <c r="B3713" s="410"/>
    </row>
    <row r="3714" spans="2:2">
      <c r="B3714" s="410"/>
    </row>
    <row r="3715" spans="2:2">
      <c r="B3715" s="410"/>
    </row>
    <row r="3716" spans="2:2">
      <c r="B3716" s="410"/>
    </row>
    <row r="3717" spans="2:2">
      <c r="B3717" s="410"/>
    </row>
    <row r="3718" spans="2:2">
      <c r="B3718" s="410"/>
    </row>
    <row r="3719" spans="2:2">
      <c r="B3719" s="410"/>
    </row>
    <row r="3720" spans="2:2">
      <c r="B3720" s="410"/>
    </row>
    <row r="3721" spans="2:2">
      <c r="B3721" s="410"/>
    </row>
    <row r="3722" spans="2:2">
      <c r="B3722" s="410"/>
    </row>
    <row r="3723" spans="2:2">
      <c r="B3723" s="410"/>
    </row>
    <row r="3724" spans="2:2">
      <c r="B3724" s="410"/>
    </row>
    <row r="3725" spans="2:2">
      <c r="B3725" s="410"/>
    </row>
    <row r="3726" spans="2:2">
      <c r="B3726" s="410"/>
    </row>
    <row r="3727" spans="2:2">
      <c r="B3727" s="410"/>
    </row>
    <row r="3728" spans="2:2">
      <c r="B3728" s="410"/>
    </row>
    <row r="3729" spans="2:2">
      <c r="B3729" s="410"/>
    </row>
    <row r="3730" spans="2:2">
      <c r="B3730" s="410"/>
    </row>
    <row r="3731" spans="2:2">
      <c r="B3731" s="410"/>
    </row>
    <row r="3732" spans="2:2">
      <c r="B3732" s="410"/>
    </row>
    <row r="3733" spans="2:2">
      <c r="B3733" s="410"/>
    </row>
    <row r="3734" spans="2:2">
      <c r="B3734" s="410"/>
    </row>
    <row r="3735" spans="2:2">
      <c r="B3735" s="410"/>
    </row>
    <row r="3736" spans="2:2">
      <c r="B3736" s="410"/>
    </row>
    <row r="3737" spans="2:2">
      <c r="B3737" s="410"/>
    </row>
    <row r="3738" spans="2:2">
      <c r="B3738" s="410"/>
    </row>
    <row r="3739" spans="2:2">
      <c r="B3739" s="410"/>
    </row>
    <row r="3740" spans="2:2">
      <c r="B3740" s="410"/>
    </row>
    <row r="3741" spans="2:2">
      <c r="B3741" s="410"/>
    </row>
    <row r="3742" spans="2:2">
      <c r="B3742" s="410"/>
    </row>
    <row r="3743" spans="2:2">
      <c r="B3743" s="410"/>
    </row>
    <row r="3744" spans="2:2">
      <c r="B3744" s="410"/>
    </row>
    <row r="3745" spans="2:2">
      <c r="B3745" s="410"/>
    </row>
    <row r="3746" spans="2:2">
      <c r="B3746" s="410"/>
    </row>
    <row r="3747" spans="2:2">
      <c r="B3747" s="410"/>
    </row>
    <row r="3748" spans="2:2">
      <c r="B3748" s="410"/>
    </row>
    <row r="3749" spans="2:2">
      <c r="B3749" s="410"/>
    </row>
    <row r="3750" spans="2:2">
      <c r="B3750" s="410"/>
    </row>
    <row r="3751" spans="2:2">
      <c r="B3751" s="410"/>
    </row>
    <row r="3752" spans="2:2">
      <c r="B3752" s="410"/>
    </row>
    <row r="3753" spans="2:2">
      <c r="B3753" s="410"/>
    </row>
    <row r="3754" spans="2:2">
      <c r="B3754" s="410"/>
    </row>
    <row r="3755" spans="2:2">
      <c r="B3755" s="410"/>
    </row>
    <row r="3756" spans="2:2">
      <c r="B3756" s="410"/>
    </row>
    <row r="3757" spans="2:2">
      <c r="B3757" s="410"/>
    </row>
    <row r="3758" spans="2:2">
      <c r="B3758" s="410"/>
    </row>
    <row r="3759" spans="2:2">
      <c r="B3759" s="410"/>
    </row>
    <row r="3760" spans="2:2">
      <c r="B3760" s="410"/>
    </row>
    <row r="3761" spans="2:2">
      <c r="B3761" s="410"/>
    </row>
    <row r="3762" spans="2:2">
      <c r="B3762" s="410"/>
    </row>
    <row r="3763" spans="2:2">
      <c r="B3763" s="410"/>
    </row>
    <row r="3764" spans="2:2">
      <c r="B3764" s="410"/>
    </row>
    <row r="3765" spans="2:2">
      <c r="B3765" s="410"/>
    </row>
    <row r="3766" spans="2:2">
      <c r="B3766" s="410"/>
    </row>
    <row r="3767" spans="2:2">
      <c r="B3767" s="410"/>
    </row>
    <row r="3768" spans="2:2">
      <c r="B3768" s="410"/>
    </row>
    <row r="3769" spans="2:2">
      <c r="B3769" s="410"/>
    </row>
    <row r="3770" spans="2:2">
      <c r="B3770" s="410"/>
    </row>
    <row r="3771" spans="2:2">
      <c r="B3771" s="410"/>
    </row>
    <row r="3772" spans="2:2">
      <c r="B3772" s="410"/>
    </row>
    <row r="3773" spans="2:2">
      <c r="B3773" s="410"/>
    </row>
    <row r="3774" spans="2:2">
      <c r="B3774" s="410"/>
    </row>
    <row r="3775" spans="2:2">
      <c r="B3775" s="410"/>
    </row>
    <row r="3776" spans="2:2">
      <c r="B3776" s="410"/>
    </row>
    <row r="3777" spans="2:2">
      <c r="B3777" s="410"/>
    </row>
    <row r="3778" spans="2:2">
      <c r="B3778" s="410"/>
    </row>
    <row r="3779" spans="2:2">
      <c r="B3779" s="410"/>
    </row>
    <row r="3780" spans="2:2">
      <c r="B3780" s="410"/>
    </row>
    <row r="3781" spans="2:2">
      <c r="B3781" s="410"/>
    </row>
    <row r="3782" spans="2:2">
      <c r="B3782" s="410"/>
    </row>
    <row r="3783" spans="2:2">
      <c r="B3783" s="410"/>
    </row>
    <row r="3784" spans="2:2">
      <c r="B3784" s="410"/>
    </row>
    <row r="3785" spans="2:2">
      <c r="B3785" s="410"/>
    </row>
    <row r="3786" spans="2:2">
      <c r="B3786" s="410"/>
    </row>
    <row r="3787" spans="2:2">
      <c r="B3787" s="410"/>
    </row>
    <row r="3788" spans="2:2">
      <c r="B3788" s="410"/>
    </row>
    <row r="3789" spans="2:2">
      <c r="B3789" s="410"/>
    </row>
    <row r="3790" spans="2:2">
      <c r="B3790" s="410"/>
    </row>
    <row r="3791" spans="2:2">
      <c r="B3791" s="410"/>
    </row>
    <row r="3792" spans="2:2">
      <c r="B3792" s="410"/>
    </row>
    <row r="3793" spans="2:2">
      <c r="B3793" s="410"/>
    </row>
    <row r="3794" spans="2:2">
      <c r="B3794" s="410"/>
    </row>
    <row r="3795" spans="2:2">
      <c r="B3795" s="410"/>
    </row>
    <row r="3796" spans="2:2">
      <c r="B3796" s="410"/>
    </row>
    <row r="3797" spans="2:2">
      <c r="B3797" s="410"/>
    </row>
    <row r="3798" spans="2:2">
      <c r="B3798" s="410"/>
    </row>
    <row r="3799" spans="2:2">
      <c r="B3799" s="410"/>
    </row>
    <row r="3800" spans="2:2">
      <c r="B3800" s="410"/>
    </row>
    <row r="3801" spans="2:2">
      <c r="B3801" s="410"/>
    </row>
    <row r="3802" spans="2:2">
      <c r="B3802" s="410"/>
    </row>
    <row r="3803" spans="2:2">
      <c r="B3803" s="410"/>
    </row>
    <row r="3804" spans="2:2">
      <c r="B3804" s="410"/>
    </row>
    <row r="3805" spans="2:2">
      <c r="B3805" s="410"/>
    </row>
    <row r="3806" spans="2:2">
      <c r="B3806" s="410"/>
    </row>
    <row r="3807" spans="2:2">
      <c r="B3807" s="410"/>
    </row>
    <row r="3808" spans="2:2">
      <c r="B3808" s="410"/>
    </row>
    <row r="3809" spans="2:2">
      <c r="B3809" s="410"/>
    </row>
    <row r="3810" spans="2:2">
      <c r="B3810" s="410"/>
    </row>
    <row r="3811" spans="2:2">
      <c r="B3811" s="410"/>
    </row>
    <row r="3812" spans="2:2">
      <c r="B3812" s="410"/>
    </row>
    <row r="3813" spans="2:2">
      <c r="B3813" s="410"/>
    </row>
    <row r="3814" spans="2:2">
      <c r="B3814" s="410"/>
    </row>
    <row r="3815" spans="2:2">
      <c r="B3815" s="410"/>
    </row>
    <row r="3816" spans="2:2">
      <c r="B3816" s="410"/>
    </row>
    <row r="3817" spans="2:2">
      <c r="B3817" s="410"/>
    </row>
    <row r="3818" spans="2:2">
      <c r="B3818" s="410"/>
    </row>
    <row r="3819" spans="2:2">
      <c r="B3819" s="410"/>
    </row>
    <row r="3820" spans="2:2">
      <c r="B3820" s="410"/>
    </row>
    <row r="3821" spans="2:2">
      <c r="B3821" s="410"/>
    </row>
    <row r="3822" spans="2:2">
      <c r="B3822" s="410"/>
    </row>
    <row r="3823" spans="2:2">
      <c r="B3823" s="410"/>
    </row>
    <row r="3824" spans="2:2">
      <c r="B3824" s="410"/>
    </row>
    <row r="3825" spans="2:2">
      <c r="B3825" s="410"/>
    </row>
    <row r="3826" spans="2:2">
      <c r="B3826" s="410"/>
    </row>
    <row r="3827" spans="2:2">
      <c r="B3827" s="410"/>
    </row>
    <row r="3828" spans="2:2">
      <c r="B3828" s="410"/>
    </row>
    <row r="3829" spans="2:2">
      <c r="B3829" s="410"/>
    </row>
    <row r="3830" spans="2:2">
      <c r="B3830" s="410"/>
    </row>
    <row r="3831" spans="2:2">
      <c r="B3831" s="410"/>
    </row>
    <row r="3832" spans="2:2">
      <c r="B3832" s="410"/>
    </row>
    <row r="3833" spans="2:2">
      <c r="B3833" s="410"/>
    </row>
    <row r="3834" spans="2:2">
      <c r="B3834" s="410"/>
    </row>
    <row r="3835" spans="2:2">
      <c r="B3835" s="410"/>
    </row>
    <row r="3836" spans="2:2">
      <c r="B3836" s="410"/>
    </row>
    <row r="3837" spans="2:2">
      <c r="B3837" s="410"/>
    </row>
    <row r="3838" spans="2:2">
      <c r="B3838" s="410"/>
    </row>
    <row r="3839" spans="2:2">
      <c r="B3839" s="410"/>
    </row>
    <row r="3840" spans="2:2">
      <c r="B3840" s="410"/>
    </row>
    <row r="3841" spans="2:2">
      <c r="B3841" s="410"/>
    </row>
    <row r="3842" spans="2:2">
      <c r="B3842" s="410"/>
    </row>
    <row r="3843" spans="2:2">
      <c r="B3843" s="410"/>
    </row>
    <row r="3844" spans="2:2">
      <c r="B3844" s="410"/>
    </row>
    <row r="3845" spans="2:2">
      <c r="B3845" s="410"/>
    </row>
    <row r="3846" spans="2:2">
      <c r="B3846" s="410"/>
    </row>
    <row r="3847" spans="2:2">
      <c r="B3847" s="410"/>
    </row>
    <row r="3848" spans="2:2">
      <c r="B3848" s="410"/>
    </row>
    <row r="3849" spans="2:2">
      <c r="B3849" s="410"/>
    </row>
    <row r="3850" spans="2:2">
      <c r="B3850" s="410"/>
    </row>
    <row r="3851" spans="2:2">
      <c r="B3851" s="410"/>
    </row>
    <row r="3852" spans="2:2">
      <c r="B3852" s="410"/>
    </row>
    <row r="3853" spans="2:2">
      <c r="B3853" s="410"/>
    </row>
    <row r="3854" spans="2:2">
      <c r="B3854" s="410"/>
    </row>
    <row r="3855" spans="2:2">
      <c r="B3855" s="410"/>
    </row>
    <row r="3856" spans="2:2">
      <c r="B3856" s="410"/>
    </row>
    <row r="3857" spans="2:2">
      <c r="B3857" s="410"/>
    </row>
    <row r="3858" spans="2:2">
      <c r="B3858" s="410"/>
    </row>
    <row r="3859" spans="2:2">
      <c r="B3859" s="410"/>
    </row>
    <row r="3860" spans="2:2">
      <c r="B3860" s="410"/>
    </row>
    <row r="3861" spans="2:2">
      <c r="B3861" s="410"/>
    </row>
    <row r="3862" spans="2:2">
      <c r="B3862" s="410"/>
    </row>
    <row r="3863" spans="2:2">
      <c r="B3863" s="410"/>
    </row>
    <row r="3864" spans="2:2">
      <c r="B3864" s="410"/>
    </row>
    <row r="3865" spans="2:2">
      <c r="B3865" s="410"/>
    </row>
    <row r="3866" spans="2:2">
      <c r="B3866" s="410"/>
    </row>
    <row r="3867" spans="2:2">
      <c r="B3867" s="410"/>
    </row>
    <row r="3868" spans="2:2">
      <c r="B3868" s="410"/>
    </row>
    <row r="3869" spans="2:2">
      <c r="B3869" s="410"/>
    </row>
    <row r="3870" spans="2:2">
      <c r="B3870" s="410"/>
    </row>
    <row r="3871" spans="2:2">
      <c r="B3871" s="410"/>
    </row>
    <row r="3872" spans="2:2">
      <c r="B3872" s="410"/>
    </row>
    <row r="3873" spans="2:2">
      <c r="B3873" s="410"/>
    </row>
    <row r="3874" spans="2:2">
      <c r="B3874" s="410"/>
    </row>
    <row r="3875" spans="2:2">
      <c r="B3875" s="410"/>
    </row>
    <row r="3876" spans="2:2">
      <c r="B3876" s="410"/>
    </row>
    <row r="3877" spans="2:2">
      <c r="B3877" s="410"/>
    </row>
    <row r="3878" spans="2:2">
      <c r="B3878" s="410"/>
    </row>
    <row r="3879" spans="2:2">
      <c r="B3879" s="410"/>
    </row>
    <row r="3880" spans="2:2">
      <c r="B3880" s="410"/>
    </row>
    <row r="3881" spans="2:2">
      <c r="B3881" s="410"/>
    </row>
    <row r="3882" spans="2:2">
      <c r="B3882" s="410"/>
    </row>
    <row r="3883" spans="2:2">
      <c r="B3883" s="410"/>
    </row>
    <row r="3884" spans="2:2">
      <c r="B3884" s="410"/>
    </row>
    <row r="3885" spans="2:2">
      <c r="B3885" s="410"/>
    </row>
    <row r="3886" spans="2:2">
      <c r="B3886" s="410"/>
    </row>
    <row r="3887" spans="2:2">
      <c r="B3887" s="410"/>
    </row>
    <row r="3888" spans="2:2">
      <c r="B3888" s="410"/>
    </row>
    <row r="3889" spans="2:2">
      <c r="B3889" s="410"/>
    </row>
    <row r="3890" spans="2:2">
      <c r="B3890" s="410"/>
    </row>
    <row r="3891" spans="2:2">
      <c r="B3891" s="410"/>
    </row>
    <row r="3892" spans="2:2">
      <c r="B3892" s="410"/>
    </row>
    <row r="3893" spans="2:2">
      <c r="B3893" s="410"/>
    </row>
    <row r="3894" spans="2:2">
      <c r="B3894" s="410"/>
    </row>
    <row r="3895" spans="2:2">
      <c r="B3895" s="410"/>
    </row>
    <row r="3896" spans="2:2">
      <c r="B3896" s="410"/>
    </row>
    <row r="3897" spans="2:2">
      <c r="B3897" s="410"/>
    </row>
    <row r="3898" spans="2:2">
      <c r="B3898" s="410"/>
    </row>
    <row r="3899" spans="2:2">
      <c r="B3899" s="410"/>
    </row>
    <row r="3900" spans="2:2">
      <c r="B3900" s="410"/>
    </row>
    <row r="3901" spans="2:2">
      <c r="B3901" s="410"/>
    </row>
    <row r="3902" spans="2:2">
      <c r="B3902" s="410"/>
    </row>
    <row r="3903" spans="2:2">
      <c r="B3903" s="410"/>
    </row>
    <row r="3904" spans="2:2">
      <c r="B3904" s="410"/>
    </row>
    <row r="3905" spans="2:2">
      <c r="B3905" s="410"/>
    </row>
    <row r="3906" spans="2:2">
      <c r="B3906" s="410"/>
    </row>
    <row r="3907" spans="2:2">
      <c r="B3907" s="410"/>
    </row>
    <row r="3908" spans="2:2">
      <c r="B3908" s="410"/>
    </row>
    <row r="3909" spans="2:2">
      <c r="B3909" s="410"/>
    </row>
    <row r="3910" spans="2:2">
      <c r="B3910" s="410"/>
    </row>
    <row r="3911" spans="2:2">
      <c r="B3911" s="410"/>
    </row>
    <row r="3912" spans="2:2">
      <c r="B3912" s="410"/>
    </row>
    <row r="3913" spans="2:2">
      <c r="B3913" s="410"/>
    </row>
    <row r="3914" spans="2:2">
      <c r="B3914" s="410"/>
    </row>
    <row r="3915" spans="2:2">
      <c r="B3915" s="410"/>
    </row>
    <row r="3916" spans="2:2">
      <c r="B3916" s="410"/>
    </row>
    <row r="3917" spans="2:2">
      <c r="B3917" s="410"/>
    </row>
    <row r="3918" spans="2:2">
      <c r="B3918" s="410"/>
    </row>
    <row r="3919" spans="2:2">
      <c r="B3919" s="410"/>
    </row>
    <row r="3920" spans="2:2">
      <c r="B3920" s="410"/>
    </row>
    <row r="3921" spans="2:2">
      <c r="B3921" s="410"/>
    </row>
    <row r="3922" spans="2:2">
      <c r="B3922" s="410"/>
    </row>
    <row r="3923" spans="2:2">
      <c r="B3923" s="410"/>
    </row>
    <row r="3924" spans="2:2">
      <c r="B3924" s="410"/>
    </row>
    <row r="3925" spans="2:2">
      <c r="B3925" s="410"/>
    </row>
    <row r="3926" spans="2:2">
      <c r="B3926" s="410"/>
    </row>
    <row r="3927" spans="2:2">
      <c r="B3927" s="410"/>
    </row>
    <row r="3928" spans="2:2">
      <c r="B3928" s="410"/>
    </row>
    <row r="3929" spans="2:2">
      <c r="B3929" s="410"/>
    </row>
    <row r="3930" spans="2:2">
      <c r="B3930" s="410"/>
    </row>
    <row r="3931" spans="2:2">
      <c r="B3931" s="410"/>
    </row>
    <row r="3932" spans="2:2">
      <c r="B3932" s="410"/>
    </row>
    <row r="3933" spans="2:2">
      <c r="B3933" s="410"/>
    </row>
    <row r="3934" spans="2:2">
      <c r="B3934" s="410"/>
    </row>
    <row r="3935" spans="2:2">
      <c r="B3935" s="410"/>
    </row>
    <row r="3936" spans="2:2">
      <c r="B3936" s="410"/>
    </row>
    <row r="3937" spans="2:2">
      <c r="B3937" s="410"/>
    </row>
    <row r="3938" spans="2:2">
      <c r="B3938" s="410"/>
    </row>
    <row r="3939" spans="2:2">
      <c r="B3939" s="410"/>
    </row>
    <row r="3940" spans="2:2">
      <c r="B3940" s="410"/>
    </row>
    <row r="3941" spans="2:2">
      <c r="B3941" s="410"/>
    </row>
    <row r="3942" spans="2:2">
      <c r="B3942" s="410"/>
    </row>
    <row r="3943" spans="2:2">
      <c r="B3943" s="410"/>
    </row>
    <row r="3944" spans="2:2">
      <c r="B3944" s="410"/>
    </row>
    <row r="3945" spans="2:2">
      <c r="B3945" s="410"/>
    </row>
    <row r="3946" spans="2:2">
      <c r="B3946" s="410"/>
    </row>
    <row r="3947" spans="2:2">
      <c r="B3947" s="410"/>
    </row>
    <row r="3948" spans="2:2">
      <c r="B3948" s="410"/>
    </row>
    <row r="3949" spans="2:2">
      <c r="B3949" s="410"/>
    </row>
    <row r="3950" spans="2:2">
      <c r="B3950" s="410"/>
    </row>
    <row r="3951" spans="2:2">
      <c r="B3951" s="410"/>
    </row>
    <row r="3952" spans="2:2">
      <c r="B3952" s="410"/>
    </row>
    <row r="3953" spans="2:2">
      <c r="B3953" s="410"/>
    </row>
    <row r="3954" spans="2:2">
      <c r="B3954" s="410"/>
    </row>
    <row r="3955" spans="2:2">
      <c r="B3955" s="410"/>
    </row>
    <row r="3956" spans="2:2">
      <c r="B3956" s="410"/>
    </row>
    <row r="3957" spans="2:2">
      <c r="B3957" s="410"/>
    </row>
    <row r="3958" spans="2:2">
      <c r="B3958" s="410"/>
    </row>
    <row r="3959" spans="2:2">
      <c r="B3959" s="410"/>
    </row>
    <row r="3960" spans="2:2">
      <c r="B3960" s="410"/>
    </row>
    <row r="3961" spans="2:2">
      <c r="B3961" s="410"/>
    </row>
    <row r="3962" spans="2:2">
      <c r="B3962" s="410"/>
    </row>
    <row r="3963" spans="2:2">
      <c r="B3963" s="410"/>
    </row>
    <row r="3964" spans="2:2">
      <c r="B3964" s="410"/>
    </row>
    <row r="3965" spans="2:2">
      <c r="B3965" s="410"/>
    </row>
    <row r="3966" spans="2:2">
      <c r="B3966" s="410"/>
    </row>
    <row r="3967" spans="2:2">
      <c r="B3967" s="410"/>
    </row>
    <row r="3968" spans="2:2">
      <c r="B3968" s="410"/>
    </row>
    <row r="3969" spans="2:2">
      <c r="B3969" s="410"/>
    </row>
    <row r="3970" spans="2:2">
      <c r="B3970" s="410"/>
    </row>
    <row r="3971" spans="2:2">
      <c r="B3971" s="410"/>
    </row>
    <row r="3972" spans="2:2">
      <c r="B3972" s="410"/>
    </row>
    <row r="3973" spans="2:2">
      <c r="B3973" s="410"/>
    </row>
    <row r="3974" spans="2:2">
      <c r="B3974" s="410"/>
    </row>
    <row r="3975" spans="2:2">
      <c r="B3975" s="410"/>
    </row>
    <row r="3976" spans="2:2">
      <c r="B3976" s="410"/>
    </row>
    <row r="3977" spans="2:2">
      <c r="B3977" s="410"/>
    </row>
    <row r="3978" spans="2:2">
      <c r="B3978" s="410"/>
    </row>
    <row r="3979" spans="2:2">
      <c r="B3979" s="410"/>
    </row>
    <row r="3980" spans="2:2">
      <c r="B3980" s="410"/>
    </row>
    <row r="3981" spans="2:2">
      <c r="B3981" s="410"/>
    </row>
    <row r="3982" spans="2:2">
      <c r="B3982" s="410"/>
    </row>
    <row r="3983" spans="2:2">
      <c r="B3983" s="410"/>
    </row>
    <row r="3984" spans="2:2">
      <c r="B3984" s="410"/>
    </row>
    <row r="3985" spans="2:2">
      <c r="B3985" s="410"/>
    </row>
    <row r="3986" spans="2:2">
      <c r="B3986" s="410"/>
    </row>
    <row r="3987" spans="2:2">
      <c r="B3987" s="410"/>
    </row>
    <row r="3988" spans="2:2">
      <c r="B3988" s="410"/>
    </row>
    <row r="3989" spans="2:2">
      <c r="B3989" s="410"/>
    </row>
    <row r="3990" spans="2:2">
      <c r="B3990" s="410"/>
    </row>
    <row r="3991" spans="2:2">
      <c r="B3991" s="410"/>
    </row>
    <row r="3992" spans="2:2">
      <c r="B3992" s="410"/>
    </row>
    <row r="3993" spans="2:2">
      <c r="B3993" s="410"/>
    </row>
    <row r="3994" spans="2:2">
      <c r="B3994" s="410"/>
    </row>
    <row r="3995" spans="2:2">
      <c r="B3995" s="410"/>
    </row>
    <row r="3996" spans="2:2">
      <c r="B3996" s="410"/>
    </row>
    <row r="3997" spans="2:2">
      <c r="B3997" s="410"/>
    </row>
    <row r="3998" spans="2:2">
      <c r="B3998" s="410"/>
    </row>
    <row r="3999" spans="2:2">
      <c r="B3999" s="410"/>
    </row>
    <row r="4000" spans="2:2">
      <c r="B4000" s="410"/>
    </row>
    <row r="4001" spans="2:2">
      <c r="B4001" s="410"/>
    </row>
    <row r="4002" spans="2:2">
      <c r="B4002" s="410"/>
    </row>
    <row r="4003" spans="2:2">
      <c r="B4003" s="410"/>
    </row>
    <row r="4004" spans="2:2">
      <c r="B4004" s="410"/>
    </row>
    <row r="4005" spans="2:2">
      <c r="B4005" s="410"/>
    </row>
    <row r="4006" spans="2:2">
      <c r="B4006" s="410"/>
    </row>
    <row r="4007" spans="2:2">
      <c r="B4007" s="410"/>
    </row>
    <row r="4008" spans="2:2">
      <c r="B4008" s="410"/>
    </row>
    <row r="4009" spans="2:2">
      <c r="B4009" s="410"/>
    </row>
    <row r="4010" spans="2:2">
      <c r="B4010" s="410"/>
    </row>
    <row r="4011" spans="2:2">
      <c r="B4011" s="410"/>
    </row>
    <row r="4012" spans="2:2">
      <c r="B4012" s="410"/>
    </row>
    <row r="4013" spans="2:2">
      <c r="B4013" s="410"/>
    </row>
    <row r="4014" spans="2:2">
      <c r="B4014" s="410"/>
    </row>
    <row r="4015" spans="2:2">
      <c r="B4015" s="410"/>
    </row>
    <row r="4016" spans="2:2">
      <c r="B4016" s="410"/>
    </row>
    <row r="4017" spans="2:2">
      <c r="B4017" s="410"/>
    </row>
    <row r="4018" spans="2:2">
      <c r="B4018" s="410"/>
    </row>
    <row r="4019" spans="2:2">
      <c r="B4019" s="410"/>
    </row>
    <row r="4020" spans="2:2">
      <c r="B4020" s="410"/>
    </row>
    <row r="4021" spans="2:2">
      <c r="B4021" s="410"/>
    </row>
    <row r="4022" spans="2:2">
      <c r="B4022" s="410"/>
    </row>
    <row r="4023" spans="2:2">
      <c r="B4023" s="410"/>
    </row>
    <row r="4024" spans="2:2">
      <c r="B4024" s="410"/>
    </row>
    <row r="4025" spans="2:2">
      <c r="B4025" s="410"/>
    </row>
    <row r="4026" spans="2:2">
      <c r="B4026" s="410"/>
    </row>
    <row r="4027" spans="2:2">
      <c r="B4027" s="410"/>
    </row>
    <row r="4028" spans="2:2">
      <c r="B4028" s="410"/>
    </row>
    <row r="4029" spans="2:2">
      <c r="B4029" s="410"/>
    </row>
    <row r="4030" spans="2:2">
      <c r="B4030" s="410"/>
    </row>
    <row r="4031" spans="2:2">
      <c r="B4031" s="410"/>
    </row>
    <row r="4032" spans="2:2">
      <c r="B4032" s="410"/>
    </row>
    <row r="4033" spans="2:2">
      <c r="B4033" s="410"/>
    </row>
    <row r="4034" spans="2:2">
      <c r="B4034" s="410"/>
    </row>
    <row r="4035" spans="2:2">
      <c r="B4035" s="410"/>
    </row>
    <row r="4036" spans="2:2">
      <c r="B4036" s="410"/>
    </row>
    <row r="4037" spans="2:2">
      <c r="B4037" s="410"/>
    </row>
    <row r="4038" spans="2:2">
      <c r="B4038" s="410"/>
    </row>
    <row r="4039" spans="2:2">
      <c r="B4039" s="410"/>
    </row>
    <row r="4040" spans="2:2">
      <c r="B4040" s="410"/>
    </row>
    <row r="4041" spans="2:2">
      <c r="B4041" s="410"/>
    </row>
    <row r="4042" spans="2:2">
      <c r="B4042" s="410"/>
    </row>
    <row r="4043" spans="2:2">
      <c r="B4043" s="410"/>
    </row>
    <row r="4044" spans="2:2">
      <c r="B4044" s="410"/>
    </row>
    <row r="4045" spans="2:2">
      <c r="B4045" s="410"/>
    </row>
    <row r="4046" spans="2:2">
      <c r="B4046" s="410"/>
    </row>
    <row r="4047" spans="2:2">
      <c r="B4047" s="410"/>
    </row>
    <row r="4048" spans="2:2">
      <c r="B4048" s="410"/>
    </row>
    <row r="4049" spans="2:2">
      <c r="B4049" s="410"/>
    </row>
    <row r="4050" spans="2:2">
      <c r="B4050" s="410"/>
    </row>
    <row r="4051" spans="2:2">
      <c r="B4051" s="410"/>
    </row>
    <row r="4052" spans="2:2">
      <c r="B4052" s="410"/>
    </row>
    <row r="4053" spans="2:2">
      <c r="B4053" s="410"/>
    </row>
    <row r="4054" spans="2:2">
      <c r="B4054" s="410"/>
    </row>
    <row r="4055" spans="2:2">
      <c r="B4055" s="410"/>
    </row>
    <row r="4056" spans="2:2">
      <c r="B4056" s="410"/>
    </row>
    <row r="4057" spans="2:2">
      <c r="B4057" s="410"/>
    </row>
    <row r="4058" spans="2:2">
      <c r="B4058" s="410"/>
    </row>
    <row r="4059" spans="2:2">
      <c r="B4059" s="410"/>
    </row>
    <row r="4060" spans="2:2">
      <c r="B4060" s="410"/>
    </row>
    <row r="4061" spans="2:2">
      <c r="B4061" s="410"/>
    </row>
    <row r="4062" spans="2:2">
      <c r="B4062" s="410"/>
    </row>
    <row r="4063" spans="2:2">
      <c r="B4063" s="410"/>
    </row>
    <row r="4064" spans="2:2">
      <c r="B4064" s="410"/>
    </row>
    <row r="4065" spans="2:2">
      <c r="B4065" s="410"/>
    </row>
    <row r="4066" spans="2:2">
      <c r="B4066" s="410"/>
    </row>
    <row r="4067" spans="2:2">
      <c r="B4067" s="410"/>
    </row>
    <row r="4068" spans="2:2">
      <c r="B4068" s="410"/>
    </row>
    <row r="4069" spans="2:2">
      <c r="B4069" s="410"/>
    </row>
    <row r="4070" spans="2:2">
      <c r="B4070" s="410"/>
    </row>
    <row r="4071" spans="2:2">
      <c r="B4071" s="410"/>
    </row>
    <row r="4072" spans="2:2">
      <c r="B4072" s="410"/>
    </row>
    <row r="4073" spans="2:2">
      <c r="B4073" s="410"/>
    </row>
    <row r="4074" spans="2:2">
      <c r="B4074" s="410"/>
    </row>
    <row r="4075" spans="2:2">
      <c r="B4075" s="410"/>
    </row>
    <row r="4076" spans="2:2">
      <c r="B4076" s="410"/>
    </row>
    <row r="4077" spans="2:2">
      <c r="B4077" s="410"/>
    </row>
    <row r="4078" spans="2:2">
      <c r="B4078" s="410"/>
    </row>
    <row r="4079" spans="2:2">
      <c r="B4079" s="410"/>
    </row>
    <row r="4080" spans="2:2">
      <c r="B4080" s="410"/>
    </row>
    <row r="4081" spans="2:2">
      <c r="B4081" s="410"/>
    </row>
    <row r="4082" spans="2:2">
      <c r="B4082" s="410"/>
    </row>
    <row r="4083" spans="2:2">
      <c r="B4083" s="410"/>
    </row>
    <row r="4084" spans="2:2">
      <c r="B4084" s="410"/>
    </row>
    <row r="4085" spans="2:2">
      <c r="B4085" s="410"/>
    </row>
    <row r="4086" spans="2:2">
      <c r="B4086" s="410"/>
    </row>
    <row r="4087" spans="2:2">
      <c r="B4087" s="410"/>
    </row>
    <row r="4088" spans="2:2">
      <c r="B4088" s="410"/>
    </row>
    <row r="4089" spans="2:2">
      <c r="B4089" s="410"/>
    </row>
    <row r="4090" spans="2:2">
      <c r="B4090" s="410"/>
    </row>
    <row r="4091" spans="2:2">
      <c r="B4091" s="410"/>
    </row>
    <row r="4092" spans="2:2">
      <c r="B4092" s="410"/>
    </row>
    <row r="4093" spans="2:2">
      <c r="B4093" s="410"/>
    </row>
    <row r="4094" spans="2:2">
      <c r="B4094" s="410"/>
    </row>
    <row r="4095" spans="2:2">
      <c r="B4095" s="410"/>
    </row>
    <row r="4096" spans="2:2">
      <c r="B4096" s="410"/>
    </row>
    <row r="4097" spans="2:2">
      <c r="B4097" s="410"/>
    </row>
    <row r="4098" spans="2:2">
      <c r="B4098" s="410"/>
    </row>
    <row r="4099" spans="2:2">
      <c r="B4099" s="410"/>
    </row>
    <row r="4100" spans="2:2">
      <c r="B4100" s="410"/>
    </row>
    <row r="4101" spans="2:2">
      <c r="B4101" s="410"/>
    </row>
    <row r="4102" spans="2:2">
      <c r="B4102" s="410"/>
    </row>
    <row r="4103" spans="2:2">
      <c r="B4103" s="410"/>
    </row>
    <row r="4104" spans="2:2">
      <c r="B4104" s="410"/>
    </row>
    <row r="4105" spans="2:2">
      <c r="B4105" s="410"/>
    </row>
    <row r="4106" spans="2:2">
      <c r="B4106" s="410"/>
    </row>
    <row r="4107" spans="2:2">
      <c r="B4107" s="410"/>
    </row>
    <row r="4108" spans="2:2">
      <c r="B4108" s="410"/>
    </row>
    <row r="4109" spans="2:2">
      <c r="B4109" s="410"/>
    </row>
    <row r="4110" spans="2:2">
      <c r="B4110" s="410"/>
    </row>
    <row r="4111" spans="2:2">
      <c r="B4111" s="410"/>
    </row>
    <row r="4112" spans="2:2">
      <c r="B4112" s="410"/>
    </row>
    <row r="4113" spans="2:2">
      <c r="B4113" s="410"/>
    </row>
    <row r="4114" spans="2:2">
      <c r="B4114" s="410"/>
    </row>
    <row r="4115" spans="2:2">
      <c r="B4115" s="410"/>
    </row>
    <row r="4116" spans="2:2">
      <c r="B4116" s="410"/>
    </row>
    <row r="4117" spans="2:2">
      <c r="B4117" s="410"/>
    </row>
    <row r="4118" spans="2:2">
      <c r="B4118" s="410"/>
    </row>
    <row r="4119" spans="2:2">
      <c r="B4119" s="410"/>
    </row>
    <row r="4120" spans="2:2">
      <c r="B4120" s="410"/>
    </row>
    <row r="4121" spans="2:2">
      <c r="B4121" s="410"/>
    </row>
    <row r="4122" spans="2:2">
      <c r="B4122" s="410"/>
    </row>
    <row r="4123" spans="2:2">
      <c r="B4123" s="410"/>
    </row>
    <row r="4124" spans="2:2">
      <c r="B4124" s="410"/>
    </row>
    <row r="4125" spans="2:2">
      <c r="B4125" s="410"/>
    </row>
    <row r="4126" spans="2:2">
      <c r="B4126" s="410"/>
    </row>
    <row r="4127" spans="2:2">
      <c r="B4127" s="410"/>
    </row>
    <row r="4128" spans="2:2">
      <c r="B4128" s="410"/>
    </row>
    <row r="4129" spans="2:2">
      <c r="B4129" s="410"/>
    </row>
    <row r="4130" spans="2:2">
      <c r="B4130" s="410"/>
    </row>
    <row r="4131" spans="2:2">
      <c r="B4131" s="410"/>
    </row>
    <row r="4132" spans="2:2">
      <c r="B4132" s="410"/>
    </row>
    <row r="4133" spans="2:2">
      <c r="B4133" s="410"/>
    </row>
    <row r="4134" spans="2:2">
      <c r="B4134" s="410"/>
    </row>
    <row r="4135" spans="2:2">
      <c r="B4135" s="410"/>
    </row>
    <row r="4136" spans="2:2">
      <c r="B4136" s="410"/>
    </row>
    <row r="4137" spans="2:2">
      <c r="B4137" s="410"/>
    </row>
    <row r="4138" spans="2:2">
      <c r="B4138" s="410"/>
    </row>
    <row r="4139" spans="2:2">
      <c r="B4139" s="410"/>
    </row>
    <row r="4140" spans="2:2">
      <c r="B4140" s="410"/>
    </row>
    <row r="4141" spans="2:2">
      <c r="B4141" s="410"/>
    </row>
    <row r="4142" spans="2:2">
      <c r="B4142" s="410"/>
    </row>
    <row r="4143" spans="2:2">
      <c r="B4143" s="410"/>
    </row>
    <row r="4144" spans="2:2">
      <c r="B4144" s="410"/>
    </row>
    <row r="4145" spans="2:2">
      <c r="B4145" s="410"/>
    </row>
    <row r="4146" spans="2:2">
      <c r="B4146" s="410"/>
    </row>
    <row r="4147" spans="2:2">
      <c r="B4147" s="410"/>
    </row>
    <row r="4148" spans="2:2">
      <c r="B4148" s="410"/>
    </row>
    <row r="4149" spans="2:2">
      <c r="B4149" s="410"/>
    </row>
    <row r="4150" spans="2:2">
      <c r="B4150" s="410"/>
    </row>
    <row r="4151" spans="2:2">
      <c r="B4151" s="410"/>
    </row>
    <row r="4152" spans="2:2">
      <c r="B4152" s="410"/>
    </row>
    <row r="4153" spans="2:2">
      <c r="B4153" s="410"/>
    </row>
    <row r="4154" spans="2:2">
      <c r="B4154" s="410"/>
    </row>
    <row r="4155" spans="2:2">
      <c r="B4155" s="410"/>
    </row>
    <row r="4156" spans="2:2">
      <c r="B4156" s="410"/>
    </row>
    <row r="4157" spans="2:2">
      <c r="B4157" s="410"/>
    </row>
    <row r="4158" spans="2:2">
      <c r="B4158" s="410"/>
    </row>
    <row r="4159" spans="2:2">
      <c r="B4159" s="410"/>
    </row>
    <row r="4160" spans="2:2">
      <c r="B4160" s="410"/>
    </row>
    <row r="4161" spans="2:2">
      <c r="B4161" s="410"/>
    </row>
    <row r="4162" spans="2:2">
      <c r="B4162" s="410"/>
    </row>
    <row r="4163" spans="2:2">
      <c r="B4163" s="410"/>
    </row>
    <row r="4164" spans="2:2">
      <c r="B4164" s="410"/>
    </row>
    <row r="4165" spans="2:2">
      <c r="B4165" s="410"/>
    </row>
    <row r="4166" spans="2:2">
      <c r="B4166" s="410"/>
    </row>
  </sheetData>
  <autoFilter ref="A9:B1099">
    <filterColumn colId="1">
      <filters>
        <filter val="Tesouro Prefixado 2023 (LTN)"/>
      </filters>
    </filterColumn>
    <sortState ref="A14:B60">
      <sortCondition ref="A9:A1100"/>
    </sortState>
  </autoFilter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copies="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:AU2992"/>
  <sheetViews>
    <sheetView topLeftCell="A2922" workbookViewId="0">
      <selection activeCell="G2989" sqref="G2989:G2992"/>
    </sheetView>
  </sheetViews>
  <sheetFormatPr defaultRowHeight="12.75"/>
  <cols>
    <col min="1" max="1" width="10.85546875" style="151" bestFit="1" customWidth="1"/>
    <col min="5" max="5" width="11" bestFit="1" customWidth="1"/>
  </cols>
  <sheetData>
    <row r="1" spans="1:47">
      <c r="A1" s="229" t="s">
        <v>95</v>
      </c>
      <c r="B1" s="894">
        <v>45519</v>
      </c>
      <c r="C1" s="895"/>
      <c r="D1" s="895"/>
      <c r="E1" s="895"/>
      <c r="F1" s="896"/>
      <c r="J1" s="152" t="s">
        <v>1917</v>
      </c>
      <c r="K1" s="344"/>
      <c r="L1" s="152" t="s">
        <v>1827</v>
      </c>
      <c r="M1" s="344"/>
      <c r="N1" s="151" t="s">
        <v>2023</v>
      </c>
      <c r="O1" s="152" t="s">
        <v>1304</v>
      </c>
      <c r="P1" s="344" t="e">
        <v>#N/A</v>
      </c>
      <c r="Q1" s="344"/>
      <c r="R1" s="152" t="s">
        <v>1830</v>
      </c>
      <c r="S1" s="303">
        <v>0</v>
      </c>
      <c r="T1" s="344"/>
      <c r="U1" s="344"/>
      <c r="V1" s="344"/>
      <c r="W1" s="344"/>
      <c r="X1" s="344"/>
      <c r="Y1" s="344"/>
      <c r="Z1" s="344"/>
      <c r="AA1" s="344"/>
      <c r="AB1" s="152" t="s">
        <v>1829</v>
      </c>
      <c r="AC1" s="152" t="s">
        <v>1828</v>
      </c>
      <c r="AD1" s="344"/>
      <c r="AE1" s="152" t="s">
        <v>1827</v>
      </c>
      <c r="AF1" s="344" t="s">
        <v>2023</v>
      </c>
      <c r="AG1" s="344"/>
      <c r="AH1" s="152" t="s">
        <v>1304</v>
      </c>
      <c r="AI1" s="344" t="e">
        <v>#N/A</v>
      </c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</row>
    <row r="2" spans="1:47" ht="39" thickBot="1">
      <c r="A2" s="279" t="s">
        <v>97</v>
      </c>
      <c r="B2" s="200" t="s">
        <v>474</v>
      </c>
      <c r="C2" s="201" t="s">
        <v>475</v>
      </c>
      <c r="D2" s="199" t="s">
        <v>476</v>
      </c>
      <c r="E2" s="199" t="s">
        <v>477</v>
      </c>
      <c r="F2" s="202" t="s">
        <v>478</v>
      </c>
      <c r="J2" s="152" t="s">
        <v>1800</v>
      </c>
      <c r="K2" s="152" t="s">
        <v>1801</v>
      </c>
      <c r="L2" s="152" t="s">
        <v>1802</v>
      </c>
      <c r="M2" s="152" t="s">
        <v>1803</v>
      </c>
      <c r="N2" s="152" t="s">
        <v>1804</v>
      </c>
      <c r="O2" s="152" t="s">
        <v>1805</v>
      </c>
      <c r="P2" s="152" t="s">
        <v>1806</v>
      </c>
      <c r="Q2" s="152" t="s">
        <v>1807</v>
      </c>
      <c r="R2" s="152" t="s">
        <v>1808</v>
      </c>
      <c r="S2" s="152" t="s">
        <v>1809</v>
      </c>
      <c r="T2" s="152" t="s">
        <v>1810</v>
      </c>
      <c r="U2" s="152" t="s">
        <v>1811</v>
      </c>
      <c r="V2" s="152" t="s">
        <v>1812</v>
      </c>
      <c r="W2" s="152" t="s">
        <v>1813</v>
      </c>
      <c r="X2" s="152" t="s">
        <v>1814</v>
      </c>
      <c r="Y2" s="152" t="s">
        <v>1298</v>
      </c>
      <c r="Z2" s="152" t="s">
        <v>1815</v>
      </c>
      <c r="AA2" s="344"/>
      <c r="AB2" s="317">
        <v>0</v>
      </c>
      <c r="AC2" s="344" t="s">
        <v>1283</v>
      </c>
      <c r="AD2" s="344" t="s">
        <v>1284</v>
      </c>
      <c r="AE2" s="344" t="s">
        <v>1285</v>
      </c>
      <c r="AF2" s="344" t="s">
        <v>1286</v>
      </c>
      <c r="AG2" s="344" t="s">
        <v>1287</v>
      </c>
      <c r="AH2" s="344" t="s">
        <v>1288</v>
      </c>
      <c r="AI2" s="344" t="s">
        <v>1289</v>
      </c>
      <c r="AJ2" s="344" t="s">
        <v>1826</v>
      </c>
      <c r="AK2" s="344" t="s">
        <v>1825</v>
      </c>
      <c r="AL2" s="344" t="s">
        <v>1295</v>
      </c>
      <c r="AM2" s="344" t="s">
        <v>1299</v>
      </c>
      <c r="AN2" s="268" t="s">
        <v>1306</v>
      </c>
      <c r="AO2" s="268" t="s">
        <v>1302</v>
      </c>
      <c r="AP2" s="344"/>
      <c r="AQ2" s="344"/>
      <c r="AR2" s="344"/>
      <c r="AS2" s="344"/>
      <c r="AT2" s="152" t="s">
        <v>1896</v>
      </c>
      <c r="AU2" s="344"/>
    </row>
    <row r="3" spans="1:47">
      <c r="A3" s="229">
        <v>38575</v>
      </c>
      <c r="B3" s="197">
        <v>8.8200000000000001E-2</v>
      </c>
      <c r="C3" s="198">
        <v>8.8999999999999996E-2</v>
      </c>
      <c r="D3" s="196">
        <v>310.05</v>
      </c>
      <c r="E3" s="196">
        <v>305.76</v>
      </c>
      <c r="F3" s="196">
        <v>305.64</v>
      </c>
      <c r="J3" s="54"/>
      <c r="K3" s="53"/>
      <c r="L3" s="110"/>
      <c r="M3" s="306"/>
      <c r="N3" s="110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8"/>
      <c r="AA3" s="344"/>
      <c r="AB3" s="344"/>
      <c r="AC3" s="151">
        <v>0</v>
      </c>
      <c r="AD3" s="259">
        <v>0</v>
      </c>
      <c r="AE3" s="259">
        <v>0</v>
      </c>
      <c r="AF3" s="259">
        <v>0</v>
      </c>
      <c r="AG3" s="259">
        <v>0</v>
      </c>
      <c r="AH3" s="149">
        <v>0</v>
      </c>
      <c r="AI3" s="303">
        <v>0</v>
      </c>
      <c r="AJ3" s="273">
        <v>0</v>
      </c>
      <c r="AK3" s="273">
        <v>0</v>
      </c>
      <c r="AL3" s="273">
        <v>0</v>
      </c>
      <c r="AM3" s="344">
        <v>0</v>
      </c>
      <c r="AN3" s="344" t="s">
        <v>2024</v>
      </c>
      <c r="AO3" s="261" t="e">
        <v>#N/A</v>
      </c>
      <c r="AP3" s="304" t="e">
        <v>#N/A</v>
      </c>
      <c r="AQ3" s="149" t="e">
        <v>#N/A</v>
      </c>
      <c r="AR3" s="190" t="e">
        <v>#N/A</v>
      </c>
      <c r="AS3" s="262" t="e">
        <v>#N/A</v>
      </c>
      <c r="AT3" s="344" t="s">
        <v>1798</v>
      </c>
      <c r="AU3" s="344"/>
    </row>
    <row r="4" spans="1:47">
      <c r="A4" s="229">
        <v>38576</v>
      </c>
      <c r="B4" s="197">
        <v>8.8200000000000001E-2</v>
      </c>
      <c r="C4" s="198">
        <v>8.8999999999999996E-2</v>
      </c>
      <c r="D4" s="196">
        <v>310.23</v>
      </c>
      <c r="E4" s="196">
        <v>305.94</v>
      </c>
      <c r="F4" s="196">
        <v>305.74</v>
      </c>
      <c r="J4" s="309"/>
      <c r="K4" s="291"/>
      <c r="L4" s="295"/>
      <c r="M4" s="295"/>
      <c r="N4" s="295"/>
      <c r="O4" s="291"/>
      <c r="P4" s="291"/>
      <c r="Q4" s="291"/>
      <c r="R4" s="291"/>
      <c r="S4" s="291"/>
      <c r="T4" s="291"/>
      <c r="U4" s="291"/>
      <c r="V4" s="295"/>
      <c r="W4" s="291"/>
      <c r="X4" s="291"/>
      <c r="Y4" s="291"/>
      <c r="Z4" s="310"/>
      <c r="AA4" s="344"/>
      <c r="AB4" s="273"/>
      <c r="AC4" s="151">
        <v>0</v>
      </c>
      <c r="AD4" s="259">
        <v>0</v>
      </c>
      <c r="AE4" s="259">
        <v>0</v>
      </c>
      <c r="AF4" s="259">
        <v>0</v>
      </c>
      <c r="AG4" s="259">
        <v>0</v>
      </c>
      <c r="AH4" s="149">
        <v>0</v>
      </c>
      <c r="AI4" s="303">
        <v>0</v>
      </c>
      <c r="AJ4" s="273">
        <v>0</v>
      </c>
      <c r="AK4" s="273">
        <v>0</v>
      </c>
      <c r="AL4" s="273">
        <v>0</v>
      </c>
      <c r="AM4" s="344">
        <v>0</v>
      </c>
      <c r="AN4" s="344" t="s">
        <v>2024</v>
      </c>
      <c r="AO4" s="261" t="e">
        <v>#N/A</v>
      </c>
      <c r="AP4" s="304" t="e">
        <v>#N/A</v>
      </c>
      <c r="AQ4" s="149" t="e">
        <v>#N/A</v>
      </c>
      <c r="AR4" s="190" t="e">
        <v>#N/A</v>
      </c>
      <c r="AS4" s="262" t="e">
        <v>#N/A</v>
      </c>
      <c r="AT4" s="344" t="s">
        <v>1798</v>
      </c>
      <c r="AU4" s="344"/>
    </row>
    <row r="5" spans="1:47">
      <c r="A5" s="229">
        <v>38579</v>
      </c>
      <c r="B5" s="197">
        <v>8.8200000000000001E-2</v>
      </c>
      <c r="C5" s="198">
        <v>8.8999999999999996E-2</v>
      </c>
      <c r="D5" s="196">
        <v>310.37</v>
      </c>
      <c r="E5" s="196">
        <v>306.08</v>
      </c>
      <c r="F5" s="196">
        <v>305.94</v>
      </c>
      <c r="J5" s="309"/>
      <c r="K5" s="291"/>
      <c r="L5" s="295"/>
      <c r="M5" s="295"/>
      <c r="N5" s="295"/>
      <c r="O5" s="291"/>
      <c r="P5" s="291"/>
      <c r="Q5" s="291"/>
      <c r="R5" s="291"/>
      <c r="S5" s="291"/>
      <c r="T5" s="291"/>
      <c r="U5" s="291"/>
      <c r="V5" s="295"/>
      <c r="W5" s="291"/>
      <c r="X5" s="291"/>
      <c r="Y5" s="291"/>
      <c r="Z5" s="310"/>
      <c r="AA5" s="344"/>
      <c r="AB5" s="273"/>
      <c r="AC5" s="151">
        <v>0</v>
      </c>
      <c r="AD5" s="259">
        <v>0</v>
      </c>
      <c r="AE5" s="259">
        <v>0</v>
      </c>
      <c r="AF5" s="259">
        <v>0</v>
      </c>
      <c r="AG5" s="259">
        <v>0</v>
      </c>
      <c r="AH5" s="149">
        <v>0</v>
      </c>
      <c r="AI5" s="303">
        <v>0</v>
      </c>
      <c r="AJ5" s="273">
        <v>0</v>
      </c>
      <c r="AK5" s="273">
        <v>0</v>
      </c>
      <c r="AL5" s="273">
        <v>0</v>
      </c>
      <c r="AM5" s="344">
        <v>0</v>
      </c>
      <c r="AN5" s="344" t="s">
        <v>2024</v>
      </c>
      <c r="AO5" s="261" t="e">
        <v>#N/A</v>
      </c>
      <c r="AP5" s="304" t="e">
        <v>#N/A</v>
      </c>
      <c r="AQ5" s="149" t="e">
        <v>#N/A</v>
      </c>
      <c r="AR5" s="190" t="e">
        <v>#N/A</v>
      </c>
      <c r="AS5" s="262" t="e">
        <v>#N/A</v>
      </c>
      <c r="AT5" s="344" t="s">
        <v>1798</v>
      </c>
      <c r="AU5" s="344"/>
    </row>
    <row r="6" spans="1:47">
      <c r="A6" s="229">
        <v>38580</v>
      </c>
      <c r="B6" s="197">
        <v>8.8200000000000001E-2</v>
      </c>
      <c r="C6" s="198">
        <v>8.8999999999999996E-2</v>
      </c>
      <c r="D6" s="196">
        <v>310.5</v>
      </c>
      <c r="E6" s="196">
        <v>306.22000000000003</v>
      </c>
      <c r="F6" s="196">
        <v>306.08</v>
      </c>
      <c r="J6" s="309"/>
      <c r="K6" s="291"/>
      <c r="L6" s="295"/>
      <c r="M6" s="295"/>
      <c r="N6" s="295"/>
      <c r="O6" s="291"/>
      <c r="P6" s="291"/>
      <c r="Q6" s="291"/>
      <c r="R6" s="291"/>
      <c r="S6" s="291"/>
      <c r="T6" s="291"/>
      <c r="U6" s="291"/>
      <c r="V6" s="295"/>
      <c r="W6" s="291"/>
      <c r="X6" s="291"/>
      <c r="Y6" s="291"/>
      <c r="Z6" s="310"/>
      <c r="AA6" s="344"/>
      <c r="AB6" s="273"/>
      <c r="AC6" s="151">
        <v>0</v>
      </c>
      <c r="AD6" s="259">
        <v>0</v>
      </c>
      <c r="AE6" s="259">
        <v>0</v>
      </c>
      <c r="AF6" s="259">
        <v>0</v>
      </c>
      <c r="AG6" s="259">
        <v>0</v>
      </c>
      <c r="AH6" s="149">
        <v>0</v>
      </c>
      <c r="AI6" s="303">
        <v>0</v>
      </c>
      <c r="AJ6" s="273">
        <v>0</v>
      </c>
      <c r="AK6" s="273">
        <v>0</v>
      </c>
      <c r="AL6" s="273">
        <v>0</v>
      </c>
      <c r="AM6" s="344">
        <v>0</v>
      </c>
      <c r="AN6" s="344" t="s">
        <v>2024</v>
      </c>
      <c r="AO6" s="261" t="e">
        <v>#N/A</v>
      </c>
      <c r="AP6" s="304" t="e">
        <v>#N/A</v>
      </c>
      <c r="AQ6" s="149" t="e">
        <v>#N/A</v>
      </c>
      <c r="AR6" s="190" t="e">
        <v>#N/A</v>
      </c>
      <c r="AS6" s="262" t="e">
        <v>#N/A</v>
      </c>
      <c r="AT6" s="344" t="s">
        <v>1798</v>
      </c>
      <c r="AU6" s="344"/>
    </row>
    <row r="7" spans="1:47">
      <c r="A7" s="229">
        <v>38581</v>
      </c>
      <c r="B7" s="197">
        <v>8.8200000000000001E-2</v>
      </c>
      <c r="C7" s="198">
        <v>8.8999999999999996E-2</v>
      </c>
      <c r="D7" s="196">
        <v>310.64</v>
      </c>
      <c r="E7" s="196">
        <v>306.35000000000002</v>
      </c>
      <c r="F7" s="196">
        <v>306.22000000000003</v>
      </c>
      <c r="J7" s="309"/>
      <c r="K7" s="291"/>
      <c r="L7" s="295"/>
      <c r="M7" s="295"/>
      <c r="N7" s="295"/>
      <c r="O7" s="291"/>
      <c r="P7" s="291"/>
      <c r="Q7" s="291"/>
      <c r="R7" s="291"/>
      <c r="S7" s="291"/>
      <c r="T7" s="291"/>
      <c r="U7" s="291"/>
      <c r="V7" s="295"/>
      <c r="W7" s="291"/>
      <c r="X7" s="291"/>
      <c r="Y7" s="291"/>
      <c r="Z7" s="310"/>
      <c r="AA7" s="344"/>
      <c r="AB7" s="273"/>
      <c r="AC7" s="151">
        <v>0</v>
      </c>
      <c r="AD7" s="259">
        <v>0</v>
      </c>
      <c r="AE7" s="259">
        <v>0</v>
      </c>
      <c r="AF7" s="259">
        <v>0</v>
      </c>
      <c r="AG7" s="259">
        <v>0</v>
      </c>
      <c r="AH7" s="149">
        <v>0</v>
      </c>
      <c r="AI7" s="303">
        <v>0</v>
      </c>
      <c r="AJ7" s="273">
        <v>0</v>
      </c>
      <c r="AK7" s="273">
        <v>0</v>
      </c>
      <c r="AL7" s="273">
        <v>0</v>
      </c>
      <c r="AM7" s="344">
        <v>0</v>
      </c>
      <c r="AN7" s="344" t="s">
        <v>2024</v>
      </c>
      <c r="AO7" s="261" t="e">
        <v>#N/A</v>
      </c>
      <c r="AP7" s="304" t="e">
        <v>#N/A</v>
      </c>
      <c r="AQ7" s="149" t="e">
        <v>#N/A</v>
      </c>
      <c r="AR7" s="190" t="e">
        <v>#N/A</v>
      </c>
      <c r="AS7" s="262" t="e">
        <v>#N/A</v>
      </c>
      <c r="AT7" s="344" t="s">
        <v>1798</v>
      </c>
      <c r="AU7" s="344"/>
    </row>
    <row r="8" spans="1:47">
      <c r="A8" s="229">
        <v>38582</v>
      </c>
      <c r="B8" s="197">
        <v>8.8200000000000001E-2</v>
      </c>
      <c r="C8" s="198">
        <v>8.8999999999999996E-2</v>
      </c>
      <c r="D8" s="196">
        <v>310.77999999999997</v>
      </c>
      <c r="E8" s="196">
        <v>306.49</v>
      </c>
      <c r="F8" s="196">
        <v>306.35000000000002</v>
      </c>
      <c r="J8" s="309"/>
      <c r="K8" s="291"/>
      <c r="L8" s="295"/>
      <c r="M8" s="295"/>
      <c r="N8" s="295"/>
      <c r="O8" s="291"/>
      <c r="P8" s="291"/>
      <c r="Q8" s="291"/>
      <c r="R8" s="291"/>
      <c r="S8" s="291"/>
      <c r="T8" s="291"/>
      <c r="U8" s="291"/>
      <c r="V8" s="295"/>
      <c r="W8" s="291"/>
      <c r="X8" s="291"/>
      <c r="Y8" s="291"/>
      <c r="Z8" s="310"/>
      <c r="AA8" s="344"/>
      <c r="AB8" s="273"/>
      <c r="AC8" s="151">
        <v>0</v>
      </c>
      <c r="AD8" s="259">
        <v>0</v>
      </c>
      <c r="AE8" s="259">
        <v>0</v>
      </c>
      <c r="AF8" s="259">
        <v>0</v>
      </c>
      <c r="AG8" s="259">
        <v>0</v>
      </c>
      <c r="AH8" s="149">
        <v>0</v>
      </c>
      <c r="AI8" s="303">
        <v>0</v>
      </c>
      <c r="AJ8" s="273">
        <v>0</v>
      </c>
      <c r="AK8" s="273">
        <v>0</v>
      </c>
      <c r="AL8" s="273">
        <v>0</v>
      </c>
      <c r="AM8" s="344">
        <v>0</v>
      </c>
      <c r="AN8" s="344" t="s">
        <v>2024</v>
      </c>
      <c r="AO8" s="261" t="e">
        <v>#N/A</v>
      </c>
      <c r="AP8" s="304" t="e">
        <v>#N/A</v>
      </c>
      <c r="AQ8" s="149" t="e">
        <v>#N/A</v>
      </c>
      <c r="AR8" s="190" t="e">
        <v>#N/A</v>
      </c>
      <c r="AS8" s="262" t="e">
        <v>#N/A</v>
      </c>
      <c r="AT8" s="344" t="s">
        <v>1798</v>
      </c>
      <c r="AU8" s="344"/>
    </row>
    <row r="9" spans="1:47">
      <c r="A9" s="229">
        <v>38583</v>
      </c>
      <c r="B9" s="197">
        <v>8.8200000000000001E-2</v>
      </c>
      <c r="C9" s="198">
        <v>8.8999999999999996E-2</v>
      </c>
      <c r="D9" s="196">
        <v>310.99</v>
      </c>
      <c r="E9" s="196">
        <v>306.7</v>
      </c>
      <c r="F9" s="196">
        <v>306.49</v>
      </c>
      <c r="J9" s="309"/>
      <c r="K9" s="291"/>
      <c r="L9" s="295"/>
      <c r="M9" s="295"/>
      <c r="N9" s="295"/>
      <c r="O9" s="291"/>
      <c r="P9" s="291"/>
      <c r="Q9" s="291"/>
      <c r="R9" s="291"/>
      <c r="S9" s="291"/>
      <c r="T9" s="291"/>
      <c r="U9" s="291"/>
      <c r="V9" s="295"/>
      <c r="W9" s="291"/>
      <c r="X9" s="291"/>
      <c r="Y9" s="291"/>
      <c r="Z9" s="310"/>
      <c r="AA9" s="344"/>
      <c r="AB9" s="273"/>
      <c r="AC9" s="151">
        <v>0</v>
      </c>
      <c r="AD9" s="259">
        <v>0</v>
      </c>
      <c r="AE9" s="259">
        <v>0</v>
      </c>
      <c r="AF9" s="259">
        <v>0</v>
      </c>
      <c r="AG9" s="259">
        <v>0</v>
      </c>
      <c r="AH9" s="149">
        <v>0</v>
      </c>
      <c r="AI9" s="303">
        <v>0</v>
      </c>
      <c r="AJ9" s="273">
        <v>0</v>
      </c>
      <c r="AK9" s="273">
        <v>0</v>
      </c>
      <c r="AL9" s="273">
        <v>0</v>
      </c>
      <c r="AM9" s="344">
        <v>0</v>
      </c>
      <c r="AN9" s="344" t="s">
        <v>2024</v>
      </c>
      <c r="AO9" s="261" t="e">
        <v>#N/A</v>
      </c>
      <c r="AP9" s="304" t="e">
        <v>#N/A</v>
      </c>
      <c r="AQ9" s="149" t="e">
        <v>#N/A</v>
      </c>
      <c r="AR9" s="190" t="e">
        <v>#N/A</v>
      </c>
      <c r="AS9" s="262" t="e">
        <v>#N/A</v>
      </c>
      <c r="AT9" s="344" t="s">
        <v>1798</v>
      </c>
      <c r="AU9" s="344"/>
    </row>
    <row r="10" spans="1:47">
      <c r="A10" s="229">
        <v>38586</v>
      </c>
      <c r="B10" s="197">
        <v>8.8200000000000001E-2</v>
      </c>
      <c r="C10" s="198">
        <v>8.8999999999999996E-2</v>
      </c>
      <c r="D10" s="196">
        <v>311.13</v>
      </c>
      <c r="E10" s="196">
        <v>306.83</v>
      </c>
      <c r="F10" s="196">
        <v>306.7</v>
      </c>
      <c r="J10" s="309"/>
      <c r="K10" s="291"/>
      <c r="L10" s="295"/>
      <c r="M10" s="295"/>
      <c r="N10" s="295"/>
      <c r="O10" s="291"/>
      <c r="P10" s="291"/>
      <c r="Q10" s="291"/>
      <c r="R10" s="291"/>
      <c r="S10" s="291"/>
      <c r="T10" s="291"/>
      <c r="U10" s="291"/>
      <c r="V10" s="295"/>
      <c r="W10" s="291"/>
      <c r="X10" s="291"/>
      <c r="Y10" s="291"/>
      <c r="Z10" s="310"/>
      <c r="AA10" s="344"/>
      <c r="AB10" s="273"/>
      <c r="AC10" s="151">
        <v>0</v>
      </c>
      <c r="AD10" s="259">
        <v>0</v>
      </c>
      <c r="AE10" s="259">
        <v>0</v>
      </c>
      <c r="AF10" s="259">
        <v>0</v>
      </c>
      <c r="AG10" s="259">
        <v>0</v>
      </c>
      <c r="AH10" s="149">
        <v>0</v>
      </c>
      <c r="AI10" s="303">
        <v>0</v>
      </c>
      <c r="AJ10" s="273">
        <v>0</v>
      </c>
      <c r="AK10" s="273">
        <v>0</v>
      </c>
      <c r="AL10" s="273">
        <v>0</v>
      </c>
      <c r="AM10" s="344">
        <v>0</v>
      </c>
      <c r="AN10" s="344" t="s">
        <v>2024</v>
      </c>
      <c r="AO10" s="261" t="e">
        <v>#N/A</v>
      </c>
      <c r="AP10" s="304" t="e">
        <v>#N/A</v>
      </c>
      <c r="AQ10" s="149" t="e">
        <v>#N/A</v>
      </c>
      <c r="AR10" s="190" t="e">
        <v>#N/A</v>
      </c>
      <c r="AS10" s="262" t="e">
        <v>#N/A</v>
      </c>
      <c r="AT10" s="344" t="s">
        <v>1798</v>
      </c>
      <c r="AU10" s="344"/>
    </row>
    <row r="11" spans="1:47">
      <c r="A11" s="229">
        <v>38587</v>
      </c>
      <c r="B11" s="197">
        <v>8.8200000000000001E-2</v>
      </c>
      <c r="C11" s="198">
        <v>8.8999999999999996E-2</v>
      </c>
      <c r="D11" s="196">
        <v>311.26</v>
      </c>
      <c r="E11" s="196">
        <v>306.97000000000003</v>
      </c>
      <c r="F11" s="196">
        <v>306.83</v>
      </c>
      <c r="J11" s="309"/>
      <c r="K11" s="291"/>
      <c r="L11" s="295"/>
      <c r="M11" s="295"/>
      <c r="N11" s="295"/>
      <c r="O11" s="291"/>
      <c r="P11" s="291"/>
      <c r="Q11" s="291"/>
      <c r="R11" s="291"/>
      <c r="S11" s="291"/>
      <c r="T11" s="291"/>
      <c r="U11" s="291"/>
      <c r="V11" s="295"/>
      <c r="W11" s="291"/>
      <c r="X11" s="291"/>
      <c r="Y11" s="291"/>
      <c r="Z11" s="310"/>
      <c r="AA11" s="344"/>
      <c r="AB11" s="273"/>
      <c r="AC11" s="151">
        <v>0</v>
      </c>
      <c r="AD11" s="259">
        <v>0</v>
      </c>
      <c r="AE11" s="259">
        <v>0</v>
      </c>
      <c r="AF11" s="259">
        <v>0</v>
      </c>
      <c r="AG11" s="259">
        <v>0</v>
      </c>
      <c r="AH11" s="149">
        <v>0</v>
      </c>
      <c r="AI11" s="303">
        <v>0</v>
      </c>
      <c r="AJ11" s="273">
        <v>0</v>
      </c>
      <c r="AK11" s="273">
        <v>0</v>
      </c>
      <c r="AL11" s="273">
        <v>0</v>
      </c>
      <c r="AM11" s="344">
        <v>0</v>
      </c>
      <c r="AN11" s="344" t="s">
        <v>2024</v>
      </c>
      <c r="AO11" s="261" t="e">
        <v>#N/A</v>
      </c>
      <c r="AP11" s="304" t="e">
        <v>#N/A</v>
      </c>
      <c r="AQ11" s="149" t="e">
        <v>#N/A</v>
      </c>
      <c r="AR11" s="190" t="e">
        <v>#N/A</v>
      </c>
      <c r="AS11" s="262" t="e">
        <v>#N/A</v>
      </c>
      <c r="AT11" s="344" t="s">
        <v>1798</v>
      </c>
      <c r="AU11" s="344"/>
    </row>
    <row r="12" spans="1:47">
      <c r="A12" s="229">
        <v>38588</v>
      </c>
      <c r="B12" s="197">
        <v>8.8200000000000001E-2</v>
      </c>
      <c r="C12" s="198">
        <v>8.8999999999999996E-2</v>
      </c>
      <c r="D12" s="196">
        <v>311.39999999999998</v>
      </c>
      <c r="E12" s="196">
        <v>307.11</v>
      </c>
      <c r="F12" s="196">
        <v>306.97000000000003</v>
      </c>
      <c r="J12" s="309"/>
      <c r="K12" s="291"/>
      <c r="L12" s="295"/>
      <c r="M12" s="295"/>
      <c r="N12" s="295"/>
      <c r="O12" s="291"/>
      <c r="P12" s="291"/>
      <c r="Q12" s="291"/>
      <c r="R12" s="291"/>
      <c r="S12" s="291"/>
      <c r="T12" s="291"/>
      <c r="U12" s="291"/>
      <c r="V12" s="295"/>
      <c r="W12" s="291"/>
      <c r="X12" s="291"/>
      <c r="Y12" s="291"/>
      <c r="Z12" s="310"/>
      <c r="AA12" s="344"/>
      <c r="AB12" s="273"/>
      <c r="AC12" s="151">
        <v>0</v>
      </c>
      <c r="AD12" s="259">
        <v>0</v>
      </c>
      <c r="AE12" s="259">
        <v>0</v>
      </c>
      <c r="AF12" s="259">
        <v>0</v>
      </c>
      <c r="AG12" s="259">
        <v>0</v>
      </c>
      <c r="AH12" s="149">
        <v>0</v>
      </c>
      <c r="AI12" s="303">
        <v>0</v>
      </c>
      <c r="AJ12" s="273">
        <v>0</v>
      </c>
      <c r="AK12" s="273">
        <v>0</v>
      </c>
      <c r="AL12" s="273">
        <v>0</v>
      </c>
      <c r="AM12" s="344">
        <v>0</v>
      </c>
      <c r="AN12" s="344" t="s">
        <v>2024</v>
      </c>
      <c r="AO12" s="261" t="e">
        <v>#N/A</v>
      </c>
      <c r="AP12" s="304" t="e">
        <v>#N/A</v>
      </c>
      <c r="AQ12" s="149" t="e">
        <v>#N/A</v>
      </c>
      <c r="AR12" s="190" t="e">
        <v>#N/A</v>
      </c>
      <c r="AS12" s="262" t="e">
        <v>#N/A</v>
      </c>
      <c r="AT12" s="344" t="s">
        <v>1798</v>
      </c>
      <c r="AU12" s="344"/>
    </row>
    <row r="13" spans="1:47">
      <c r="A13" s="229">
        <v>38589</v>
      </c>
      <c r="B13" s="197">
        <v>8.8200000000000001E-2</v>
      </c>
      <c r="C13" s="198">
        <v>8.8999999999999996E-2</v>
      </c>
      <c r="D13" s="196">
        <v>311.54000000000002</v>
      </c>
      <c r="E13" s="196">
        <v>307.25</v>
      </c>
      <c r="F13" s="196">
        <v>307.11</v>
      </c>
      <c r="J13" s="309"/>
      <c r="K13" s="291"/>
      <c r="L13" s="295"/>
      <c r="M13" s="295"/>
      <c r="N13" s="295"/>
      <c r="O13" s="291"/>
      <c r="P13" s="291"/>
      <c r="Q13" s="291"/>
      <c r="R13" s="291"/>
      <c r="S13" s="291"/>
      <c r="T13" s="291"/>
      <c r="U13" s="291"/>
      <c r="V13" s="295"/>
      <c r="W13" s="291"/>
      <c r="X13" s="291"/>
      <c r="Y13" s="291"/>
      <c r="Z13" s="310"/>
      <c r="AA13" s="344"/>
      <c r="AB13" s="273"/>
      <c r="AC13" s="151">
        <v>0</v>
      </c>
      <c r="AD13" s="259">
        <v>0</v>
      </c>
      <c r="AE13" s="259">
        <v>0</v>
      </c>
      <c r="AF13" s="259">
        <v>0</v>
      </c>
      <c r="AG13" s="259">
        <v>0</v>
      </c>
      <c r="AH13" s="149">
        <v>0</v>
      </c>
      <c r="AI13" s="303">
        <v>0</v>
      </c>
      <c r="AJ13" s="273">
        <v>0</v>
      </c>
      <c r="AK13" s="273">
        <v>0</v>
      </c>
      <c r="AL13" s="273">
        <v>0</v>
      </c>
      <c r="AM13" s="344">
        <v>0</v>
      </c>
      <c r="AN13" s="344" t="s">
        <v>2024</v>
      </c>
      <c r="AO13" s="261" t="e">
        <v>#N/A</v>
      </c>
      <c r="AP13" s="304" t="e">
        <v>#N/A</v>
      </c>
      <c r="AQ13" s="149" t="e">
        <v>#N/A</v>
      </c>
      <c r="AR13" s="190" t="e">
        <v>#N/A</v>
      </c>
      <c r="AS13" s="262" t="e">
        <v>#N/A</v>
      </c>
      <c r="AT13" s="344" t="s">
        <v>1798</v>
      </c>
      <c r="AU13" s="344"/>
    </row>
    <row r="14" spans="1:47">
      <c r="A14" s="229">
        <v>38590</v>
      </c>
      <c r="B14" s="197">
        <v>8.8200000000000001E-2</v>
      </c>
      <c r="C14" s="198">
        <v>8.8999999999999996E-2</v>
      </c>
      <c r="D14" s="196">
        <v>311.57</v>
      </c>
      <c r="E14" s="196">
        <v>307.27</v>
      </c>
      <c r="F14" s="196">
        <v>307.10000000000002</v>
      </c>
      <c r="J14" s="309"/>
      <c r="K14" s="291"/>
      <c r="L14" s="295"/>
      <c r="M14" s="295"/>
      <c r="N14" s="295"/>
      <c r="O14" s="291"/>
      <c r="P14" s="291"/>
      <c r="Q14" s="291"/>
      <c r="R14" s="291"/>
      <c r="S14" s="291"/>
      <c r="T14" s="291"/>
      <c r="U14" s="291"/>
      <c r="V14" s="295"/>
      <c r="W14" s="291"/>
      <c r="X14" s="291"/>
      <c r="Y14" s="291"/>
      <c r="Z14" s="310"/>
      <c r="AA14" s="344"/>
      <c r="AB14" s="273"/>
      <c r="AC14" s="151">
        <v>0</v>
      </c>
      <c r="AD14" s="259">
        <v>0</v>
      </c>
      <c r="AE14" s="259">
        <v>0</v>
      </c>
      <c r="AF14" s="259">
        <v>0</v>
      </c>
      <c r="AG14" s="259">
        <v>0</v>
      </c>
      <c r="AH14" s="149">
        <v>0</v>
      </c>
      <c r="AI14" s="303">
        <v>0</v>
      </c>
      <c r="AJ14" s="273">
        <v>0</v>
      </c>
      <c r="AK14" s="273">
        <v>0</v>
      </c>
      <c r="AL14" s="273">
        <v>0</v>
      </c>
      <c r="AM14" s="344">
        <v>0</v>
      </c>
      <c r="AN14" s="344" t="s">
        <v>2024</v>
      </c>
      <c r="AO14" s="261" t="e">
        <v>#N/A</v>
      </c>
      <c r="AP14" s="304" t="e">
        <v>#N/A</v>
      </c>
      <c r="AQ14" s="149" t="e">
        <v>#N/A</v>
      </c>
      <c r="AR14" s="190" t="e">
        <v>#N/A</v>
      </c>
      <c r="AS14" s="262" t="e">
        <v>#N/A</v>
      </c>
      <c r="AT14" s="344" t="s">
        <v>1798</v>
      </c>
      <c r="AU14" s="344"/>
    </row>
    <row r="15" spans="1:47">
      <c r="A15" s="229">
        <v>38593</v>
      </c>
      <c r="B15" s="197">
        <v>8.8200000000000001E-2</v>
      </c>
      <c r="C15" s="198">
        <v>8.8999999999999996E-2</v>
      </c>
      <c r="D15" s="196">
        <v>311.69</v>
      </c>
      <c r="E15" s="196">
        <v>307.39999999999998</v>
      </c>
      <c r="F15" s="196">
        <v>307.27</v>
      </c>
      <c r="J15" s="309"/>
      <c r="K15" s="291"/>
      <c r="L15" s="295"/>
      <c r="M15" s="295"/>
      <c r="N15" s="295"/>
      <c r="O15" s="291"/>
      <c r="P15" s="291"/>
      <c r="Q15" s="291"/>
      <c r="R15" s="291"/>
      <c r="S15" s="291"/>
      <c r="T15" s="291"/>
      <c r="U15" s="291"/>
      <c r="V15" s="295"/>
      <c r="W15" s="291"/>
      <c r="X15" s="291"/>
      <c r="Y15" s="291"/>
      <c r="Z15" s="310"/>
      <c r="AA15" s="344"/>
      <c r="AB15" s="273"/>
      <c r="AC15" s="151">
        <v>0</v>
      </c>
      <c r="AD15" s="259">
        <v>0</v>
      </c>
      <c r="AE15" s="259">
        <v>0</v>
      </c>
      <c r="AF15" s="259">
        <v>0</v>
      </c>
      <c r="AG15" s="259">
        <v>0</v>
      </c>
      <c r="AH15" s="149">
        <v>0</v>
      </c>
      <c r="AI15" s="303">
        <v>0</v>
      </c>
      <c r="AJ15" s="273">
        <v>0</v>
      </c>
      <c r="AK15" s="273">
        <v>0</v>
      </c>
      <c r="AL15" s="273">
        <v>0</v>
      </c>
      <c r="AM15" s="344">
        <v>0</v>
      </c>
      <c r="AN15" s="344" t="s">
        <v>2024</v>
      </c>
      <c r="AO15" s="261" t="e">
        <v>#N/A</v>
      </c>
      <c r="AP15" s="304" t="e">
        <v>#N/A</v>
      </c>
      <c r="AQ15" s="149" t="e">
        <v>#N/A</v>
      </c>
      <c r="AR15" s="190" t="e">
        <v>#N/A</v>
      </c>
      <c r="AS15" s="262" t="e">
        <v>#N/A</v>
      </c>
      <c r="AT15" s="344" t="s">
        <v>1798</v>
      </c>
      <c r="AU15" s="344"/>
    </row>
    <row r="16" spans="1:47">
      <c r="A16" s="229">
        <v>38594</v>
      </c>
      <c r="B16" s="197">
        <v>8.8200000000000001E-2</v>
      </c>
      <c r="C16" s="198">
        <v>8.8999999999999996E-2</v>
      </c>
      <c r="D16" s="196">
        <v>311.82</v>
      </c>
      <c r="E16" s="196">
        <v>307.52</v>
      </c>
      <c r="F16" s="196">
        <v>307.39999999999998</v>
      </c>
      <c r="J16" s="309"/>
      <c r="K16" s="291"/>
      <c r="L16" s="295"/>
      <c r="M16" s="295"/>
      <c r="N16" s="295"/>
      <c r="O16" s="291"/>
      <c r="P16" s="291"/>
      <c r="Q16" s="291"/>
      <c r="R16" s="291"/>
      <c r="S16" s="291"/>
      <c r="T16" s="291"/>
      <c r="U16" s="291"/>
      <c r="V16" s="295"/>
      <c r="W16" s="291"/>
      <c r="X16" s="291"/>
      <c r="Y16" s="291"/>
      <c r="Z16" s="310"/>
      <c r="AA16" s="344"/>
      <c r="AB16" s="273"/>
      <c r="AC16" s="151">
        <v>0</v>
      </c>
      <c r="AD16" s="259">
        <v>0</v>
      </c>
      <c r="AE16" s="259">
        <v>0</v>
      </c>
      <c r="AF16" s="259">
        <v>0</v>
      </c>
      <c r="AG16" s="259">
        <v>0</v>
      </c>
      <c r="AH16" s="149">
        <v>0</v>
      </c>
      <c r="AI16" s="303">
        <v>0</v>
      </c>
      <c r="AJ16" s="273">
        <v>0</v>
      </c>
      <c r="AK16" s="273">
        <v>0</v>
      </c>
      <c r="AL16" s="273">
        <v>0</v>
      </c>
      <c r="AM16" s="344">
        <v>0</v>
      </c>
      <c r="AN16" s="344" t="s">
        <v>2024</v>
      </c>
      <c r="AO16" s="261" t="e">
        <v>#N/A</v>
      </c>
      <c r="AP16" s="304" t="e">
        <v>#N/A</v>
      </c>
      <c r="AQ16" s="149" t="e">
        <v>#N/A</v>
      </c>
      <c r="AR16" s="190" t="e">
        <v>#N/A</v>
      </c>
      <c r="AS16" s="262" t="e">
        <v>#N/A</v>
      </c>
      <c r="AT16" s="344" t="s">
        <v>1798</v>
      </c>
      <c r="AU16" s="344"/>
    </row>
    <row r="17" spans="1:47">
      <c r="A17" s="229">
        <v>38595</v>
      </c>
      <c r="B17" s="197">
        <v>8.8200000000000001E-2</v>
      </c>
      <c r="C17" s="198">
        <v>8.8999999999999996E-2</v>
      </c>
      <c r="D17" s="196">
        <v>311.94</v>
      </c>
      <c r="E17" s="196">
        <v>307.64</v>
      </c>
      <c r="F17" s="196">
        <v>307.52</v>
      </c>
      <c r="J17" s="309"/>
      <c r="K17" s="291"/>
      <c r="L17" s="295"/>
      <c r="M17" s="295"/>
      <c r="N17" s="295"/>
      <c r="O17" s="291"/>
      <c r="P17" s="291"/>
      <c r="Q17" s="291"/>
      <c r="R17" s="291"/>
      <c r="S17" s="291"/>
      <c r="T17" s="291"/>
      <c r="U17" s="291"/>
      <c r="V17" s="295"/>
      <c r="W17" s="291"/>
      <c r="X17" s="291"/>
      <c r="Y17" s="291"/>
      <c r="Z17" s="310"/>
      <c r="AA17" s="344"/>
      <c r="AB17" s="273"/>
      <c r="AC17" s="151">
        <v>0</v>
      </c>
      <c r="AD17" s="259">
        <v>0</v>
      </c>
      <c r="AE17" s="259">
        <v>0</v>
      </c>
      <c r="AF17" s="259">
        <v>0</v>
      </c>
      <c r="AG17" s="259">
        <v>0</v>
      </c>
      <c r="AH17" s="149">
        <v>0</v>
      </c>
      <c r="AI17" s="303">
        <v>0</v>
      </c>
      <c r="AJ17" s="273">
        <v>0</v>
      </c>
      <c r="AK17" s="273">
        <v>0</v>
      </c>
      <c r="AL17" s="273">
        <v>0</v>
      </c>
      <c r="AM17" s="344">
        <v>0</v>
      </c>
      <c r="AN17" s="344" t="s">
        <v>2024</v>
      </c>
      <c r="AO17" s="261" t="e">
        <v>#N/A</v>
      </c>
      <c r="AP17" s="304" t="e">
        <v>#N/A</v>
      </c>
      <c r="AQ17" s="149" t="e">
        <v>#N/A</v>
      </c>
      <c r="AR17" s="190" t="e">
        <v>#N/A</v>
      </c>
      <c r="AS17" s="262" t="e">
        <v>#N/A</v>
      </c>
      <c r="AT17" s="344" t="s">
        <v>1798</v>
      </c>
      <c r="AU17" s="344"/>
    </row>
    <row r="18" spans="1:47">
      <c r="A18" s="229">
        <v>38596</v>
      </c>
      <c r="B18" s="197">
        <v>8.8200000000000001E-2</v>
      </c>
      <c r="C18" s="198">
        <v>8.8999999999999996E-2</v>
      </c>
      <c r="D18" s="196">
        <v>312.07</v>
      </c>
      <c r="E18" s="196">
        <v>307.77</v>
      </c>
      <c r="F18" s="196">
        <v>307.64</v>
      </c>
      <c r="J18" s="309"/>
      <c r="K18" s="291"/>
      <c r="L18" s="295"/>
      <c r="M18" s="295"/>
      <c r="N18" s="295"/>
      <c r="O18" s="291"/>
      <c r="P18" s="291"/>
      <c r="Q18" s="291"/>
      <c r="R18" s="291"/>
      <c r="S18" s="291"/>
      <c r="T18" s="291"/>
      <c r="U18" s="291"/>
      <c r="V18" s="295"/>
      <c r="W18" s="291"/>
      <c r="X18" s="291"/>
      <c r="Y18" s="291"/>
      <c r="Z18" s="310"/>
      <c r="AA18" s="344"/>
      <c r="AB18" s="273"/>
      <c r="AC18" s="151">
        <v>0</v>
      </c>
      <c r="AD18" s="259">
        <v>0</v>
      </c>
      <c r="AE18" s="259">
        <v>0</v>
      </c>
      <c r="AF18" s="259">
        <v>0</v>
      </c>
      <c r="AG18" s="259">
        <v>0</v>
      </c>
      <c r="AH18" s="149">
        <v>0</v>
      </c>
      <c r="AI18" s="303">
        <v>0</v>
      </c>
      <c r="AJ18" s="273">
        <v>0</v>
      </c>
      <c r="AK18" s="273">
        <v>0</v>
      </c>
      <c r="AL18" s="273">
        <v>0</v>
      </c>
      <c r="AM18" s="344">
        <v>0</v>
      </c>
      <c r="AN18" s="344" t="s">
        <v>2024</v>
      </c>
      <c r="AO18" s="261" t="e">
        <v>#N/A</v>
      </c>
      <c r="AP18" s="304" t="e">
        <v>#N/A</v>
      </c>
      <c r="AQ18" s="149" t="e">
        <v>#N/A</v>
      </c>
      <c r="AR18" s="190" t="e">
        <v>#N/A</v>
      </c>
      <c r="AS18" s="262" t="e">
        <v>#N/A</v>
      </c>
      <c r="AT18" s="344" t="s">
        <v>1798</v>
      </c>
      <c r="AU18" s="344"/>
    </row>
    <row r="19" spans="1:47">
      <c r="A19" s="229">
        <v>38597</v>
      </c>
      <c r="B19" s="197">
        <v>8.8200000000000001E-2</v>
      </c>
      <c r="C19" s="198">
        <v>8.8999999999999996E-2</v>
      </c>
      <c r="D19" s="196">
        <v>312.24</v>
      </c>
      <c r="E19" s="196">
        <v>307.94</v>
      </c>
      <c r="F19" s="196">
        <v>307.77</v>
      </c>
      <c r="J19" s="309"/>
      <c r="K19" s="291"/>
      <c r="L19" s="295"/>
      <c r="M19" s="295"/>
      <c r="N19" s="295"/>
      <c r="O19" s="291"/>
      <c r="P19" s="291"/>
      <c r="Q19" s="291"/>
      <c r="R19" s="291"/>
      <c r="S19" s="291"/>
      <c r="T19" s="291"/>
      <c r="U19" s="291"/>
      <c r="V19" s="295"/>
      <c r="W19" s="291"/>
      <c r="X19" s="291"/>
      <c r="Y19" s="291"/>
      <c r="Z19" s="310"/>
      <c r="AA19" s="344"/>
      <c r="AB19" s="273"/>
      <c r="AC19" s="151">
        <v>0</v>
      </c>
      <c r="AD19" s="259">
        <v>0</v>
      </c>
      <c r="AE19" s="259">
        <v>0</v>
      </c>
      <c r="AF19" s="259">
        <v>0</v>
      </c>
      <c r="AG19" s="259">
        <v>0</v>
      </c>
      <c r="AH19" s="149">
        <v>0</v>
      </c>
      <c r="AI19" s="303">
        <v>0</v>
      </c>
      <c r="AJ19" s="273">
        <v>0</v>
      </c>
      <c r="AK19" s="273">
        <v>0</v>
      </c>
      <c r="AL19" s="273">
        <v>0</v>
      </c>
      <c r="AM19" s="344">
        <v>0</v>
      </c>
      <c r="AN19" s="344" t="s">
        <v>2024</v>
      </c>
      <c r="AO19" s="261" t="e">
        <v>#N/A</v>
      </c>
      <c r="AP19" s="304" t="e">
        <v>#N/A</v>
      </c>
      <c r="AQ19" s="149" t="e">
        <v>#N/A</v>
      </c>
      <c r="AR19" s="190" t="e">
        <v>#N/A</v>
      </c>
      <c r="AS19" s="262" t="e">
        <v>#N/A</v>
      </c>
      <c r="AT19" s="344" t="s">
        <v>1798</v>
      </c>
      <c r="AU19" s="344"/>
    </row>
    <row r="20" spans="1:47">
      <c r="A20" s="229">
        <v>38600</v>
      </c>
      <c r="B20" s="197">
        <v>8.8200000000000001E-2</v>
      </c>
      <c r="C20" s="198">
        <v>8.8999999999999996E-2</v>
      </c>
      <c r="D20" s="196">
        <v>312.36</v>
      </c>
      <c r="E20" s="196">
        <v>308.06</v>
      </c>
      <c r="F20" s="196">
        <v>307.94</v>
      </c>
      <c r="J20" s="309"/>
      <c r="K20" s="291"/>
      <c r="L20" s="295"/>
      <c r="M20" s="295"/>
      <c r="N20" s="295"/>
      <c r="O20" s="291"/>
      <c r="P20" s="291"/>
      <c r="Q20" s="291"/>
      <c r="R20" s="291"/>
      <c r="S20" s="291"/>
      <c r="T20" s="291"/>
      <c r="U20" s="291"/>
      <c r="V20" s="295"/>
      <c r="W20" s="291"/>
      <c r="X20" s="291"/>
      <c r="Y20" s="291"/>
      <c r="Z20" s="310"/>
      <c r="AA20" s="344"/>
      <c r="AB20" s="273"/>
      <c r="AC20" s="151">
        <v>0</v>
      </c>
      <c r="AD20" s="259">
        <v>0</v>
      </c>
      <c r="AE20" s="259">
        <v>0</v>
      </c>
      <c r="AF20" s="259">
        <v>0</v>
      </c>
      <c r="AG20" s="259">
        <v>0</v>
      </c>
      <c r="AH20" s="149">
        <v>0</v>
      </c>
      <c r="AI20" s="303">
        <v>0</v>
      </c>
      <c r="AJ20" s="273">
        <v>0</v>
      </c>
      <c r="AK20" s="273">
        <v>0</v>
      </c>
      <c r="AL20" s="273">
        <v>0</v>
      </c>
      <c r="AM20" s="344">
        <v>0</v>
      </c>
      <c r="AN20" s="344" t="s">
        <v>2024</v>
      </c>
      <c r="AO20" s="261" t="e">
        <v>#N/A</v>
      </c>
      <c r="AP20" s="304" t="e">
        <v>#N/A</v>
      </c>
      <c r="AQ20" s="149" t="e">
        <v>#N/A</v>
      </c>
      <c r="AR20" s="190" t="e">
        <v>#N/A</v>
      </c>
      <c r="AS20" s="262" t="e">
        <v>#N/A</v>
      </c>
      <c r="AT20" s="344" t="s">
        <v>1798</v>
      </c>
      <c r="AU20" s="344"/>
    </row>
    <row r="21" spans="1:47">
      <c r="A21" s="229">
        <v>38601</v>
      </c>
      <c r="B21" s="197">
        <v>8.8200000000000001E-2</v>
      </c>
      <c r="C21" s="198">
        <v>8.8999999999999996E-2</v>
      </c>
      <c r="D21" s="196">
        <v>312.41000000000003</v>
      </c>
      <c r="E21" s="196">
        <v>308.11</v>
      </c>
      <c r="F21" s="196">
        <v>307.97000000000003</v>
      </c>
      <c r="J21" s="309"/>
      <c r="K21" s="291"/>
      <c r="L21" s="295"/>
      <c r="M21" s="295"/>
      <c r="N21" s="295"/>
      <c r="O21" s="291"/>
      <c r="P21" s="291"/>
      <c r="Q21" s="291"/>
      <c r="R21" s="291"/>
      <c r="S21" s="291"/>
      <c r="T21" s="291"/>
      <c r="U21" s="291"/>
      <c r="V21" s="295"/>
      <c r="W21" s="291"/>
      <c r="X21" s="291"/>
      <c r="Y21" s="291"/>
      <c r="Z21" s="310"/>
      <c r="AA21" s="344"/>
      <c r="AB21" s="273"/>
      <c r="AC21" s="151">
        <v>0</v>
      </c>
      <c r="AD21" s="259">
        <v>0</v>
      </c>
      <c r="AE21" s="259">
        <v>0</v>
      </c>
      <c r="AF21" s="259">
        <v>0</v>
      </c>
      <c r="AG21" s="259">
        <v>0</v>
      </c>
      <c r="AH21" s="149">
        <v>0</v>
      </c>
      <c r="AI21" s="303">
        <v>0</v>
      </c>
      <c r="AJ21" s="273">
        <v>0</v>
      </c>
      <c r="AK21" s="273">
        <v>0</v>
      </c>
      <c r="AL21" s="273">
        <v>0</v>
      </c>
      <c r="AM21" s="344">
        <v>0</v>
      </c>
      <c r="AN21" s="344" t="s">
        <v>2024</v>
      </c>
      <c r="AO21" s="261" t="e">
        <v>#N/A</v>
      </c>
      <c r="AP21" s="304" t="e">
        <v>#N/A</v>
      </c>
      <c r="AQ21" s="149" t="e">
        <v>#N/A</v>
      </c>
      <c r="AR21" s="190" t="e">
        <v>#N/A</v>
      </c>
      <c r="AS21" s="262" t="e">
        <v>#N/A</v>
      </c>
      <c r="AT21" s="344" t="s">
        <v>1798</v>
      </c>
      <c r="AU21" s="344"/>
    </row>
    <row r="22" spans="1:47">
      <c r="A22" s="229">
        <v>38603</v>
      </c>
      <c r="B22" s="197">
        <v>8.8200000000000001E-2</v>
      </c>
      <c r="C22" s="198">
        <v>8.8999999999999996E-2</v>
      </c>
      <c r="D22" s="196">
        <v>312.54000000000002</v>
      </c>
      <c r="E22" s="196">
        <v>308.23</v>
      </c>
      <c r="F22" s="196">
        <v>308.11</v>
      </c>
      <c r="J22" s="309"/>
      <c r="K22" s="291"/>
      <c r="L22" s="295"/>
      <c r="M22" s="295"/>
      <c r="N22" s="295"/>
      <c r="O22" s="291"/>
      <c r="P22" s="291"/>
      <c r="Q22" s="291"/>
      <c r="R22" s="291"/>
      <c r="S22" s="291"/>
      <c r="T22" s="291"/>
      <c r="U22" s="291"/>
      <c r="V22" s="295"/>
      <c r="W22" s="291"/>
      <c r="X22" s="291"/>
      <c r="Y22" s="291"/>
      <c r="Z22" s="310"/>
      <c r="AA22" s="344"/>
      <c r="AB22" s="273"/>
      <c r="AC22" s="151">
        <v>0</v>
      </c>
      <c r="AD22" s="259">
        <v>0</v>
      </c>
      <c r="AE22" s="259">
        <v>0</v>
      </c>
      <c r="AF22" s="259">
        <v>0</v>
      </c>
      <c r="AG22" s="259">
        <v>0</v>
      </c>
      <c r="AH22" s="149">
        <v>0</v>
      </c>
      <c r="AI22" s="303">
        <v>0</v>
      </c>
      <c r="AJ22" s="273">
        <v>0</v>
      </c>
      <c r="AK22" s="273">
        <v>0</v>
      </c>
      <c r="AL22" s="273">
        <v>0</v>
      </c>
      <c r="AM22" s="344">
        <v>0</v>
      </c>
      <c r="AN22" s="344" t="s">
        <v>2024</v>
      </c>
      <c r="AO22" s="261" t="e">
        <v>#N/A</v>
      </c>
      <c r="AP22" s="304" t="e">
        <v>#N/A</v>
      </c>
      <c r="AQ22" s="149" t="e">
        <v>#N/A</v>
      </c>
      <c r="AR22" s="190" t="e">
        <v>#N/A</v>
      </c>
      <c r="AS22" s="262" t="e">
        <v>#N/A</v>
      </c>
      <c r="AT22" s="344" t="s">
        <v>1798</v>
      </c>
      <c r="AU22" s="344"/>
    </row>
    <row r="23" spans="1:47">
      <c r="A23" s="229">
        <v>38604</v>
      </c>
      <c r="B23" s="197">
        <v>8.8200000000000001E-2</v>
      </c>
      <c r="C23" s="198">
        <v>8.8999999999999996E-2</v>
      </c>
      <c r="D23" s="196">
        <v>312.69</v>
      </c>
      <c r="E23" s="196">
        <v>308.39</v>
      </c>
      <c r="F23" s="196">
        <v>308.23</v>
      </c>
      <c r="J23" s="309"/>
      <c r="K23" s="291"/>
      <c r="L23" s="295"/>
      <c r="M23" s="295"/>
      <c r="N23" s="295"/>
      <c r="O23" s="291"/>
      <c r="P23" s="291"/>
      <c r="Q23" s="291"/>
      <c r="R23" s="291"/>
      <c r="S23" s="291"/>
      <c r="T23" s="291"/>
      <c r="U23" s="291"/>
      <c r="V23" s="295"/>
      <c r="W23" s="291"/>
      <c r="X23" s="291"/>
      <c r="Y23" s="291"/>
      <c r="Z23" s="310"/>
      <c r="AA23" s="344"/>
      <c r="AB23" s="273"/>
      <c r="AC23" s="151">
        <v>0</v>
      </c>
      <c r="AD23" s="259">
        <v>0</v>
      </c>
      <c r="AE23" s="259">
        <v>0</v>
      </c>
      <c r="AF23" s="259">
        <v>0</v>
      </c>
      <c r="AG23" s="259">
        <v>0</v>
      </c>
      <c r="AH23" s="149">
        <v>0</v>
      </c>
      <c r="AI23" s="303">
        <v>0</v>
      </c>
      <c r="AJ23" s="273">
        <v>0</v>
      </c>
      <c r="AK23" s="273">
        <v>0</v>
      </c>
      <c r="AL23" s="273">
        <v>0</v>
      </c>
      <c r="AM23" s="344">
        <v>0</v>
      </c>
      <c r="AN23" s="344" t="s">
        <v>2024</v>
      </c>
      <c r="AO23" s="261" t="e">
        <v>#N/A</v>
      </c>
      <c r="AP23" s="304" t="e">
        <v>#N/A</v>
      </c>
      <c r="AQ23" s="149" t="e">
        <v>#N/A</v>
      </c>
      <c r="AR23" s="190" t="e">
        <v>#N/A</v>
      </c>
      <c r="AS23" s="262" t="e">
        <v>#N/A</v>
      </c>
      <c r="AT23" s="344" t="s">
        <v>1798</v>
      </c>
      <c r="AU23" s="344"/>
    </row>
    <row r="24" spans="1:47">
      <c r="A24" s="229">
        <v>38607</v>
      </c>
      <c r="B24" s="197">
        <v>8.8200000000000001E-2</v>
      </c>
      <c r="C24" s="198">
        <v>8.8999999999999996E-2</v>
      </c>
      <c r="D24" s="196">
        <v>312.81</v>
      </c>
      <c r="E24" s="196">
        <v>308.51</v>
      </c>
      <c r="F24" s="196">
        <v>308.39</v>
      </c>
      <c r="J24" s="309"/>
      <c r="K24" s="291"/>
      <c r="L24" s="295"/>
      <c r="M24" s="295"/>
      <c r="N24" s="295"/>
      <c r="O24" s="291"/>
      <c r="P24" s="291"/>
      <c r="Q24" s="291"/>
      <c r="R24" s="291"/>
      <c r="S24" s="291"/>
      <c r="T24" s="291"/>
      <c r="U24" s="291"/>
      <c r="V24" s="295"/>
      <c r="W24" s="291"/>
      <c r="X24" s="291"/>
      <c r="Y24" s="291"/>
      <c r="Z24" s="310"/>
      <c r="AA24" s="344"/>
      <c r="AB24" s="273"/>
      <c r="AC24" s="151">
        <v>0</v>
      </c>
      <c r="AD24" s="259">
        <v>0</v>
      </c>
      <c r="AE24" s="259">
        <v>0</v>
      </c>
      <c r="AF24" s="259">
        <v>0</v>
      </c>
      <c r="AG24" s="259">
        <v>0</v>
      </c>
      <c r="AH24" s="149">
        <v>0</v>
      </c>
      <c r="AI24" s="303">
        <v>0</v>
      </c>
      <c r="AJ24" s="273">
        <v>0</v>
      </c>
      <c r="AK24" s="273">
        <v>0</v>
      </c>
      <c r="AL24" s="273">
        <v>0</v>
      </c>
      <c r="AM24" s="344">
        <v>0</v>
      </c>
      <c r="AN24" s="344" t="s">
        <v>2024</v>
      </c>
      <c r="AO24" s="261" t="e">
        <v>#N/A</v>
      </c>
      <c r="AP24" s="304" t="e">
        <v>#N/A</v>
      </c>
      <c r="AQ24" s="149" t="e">
        <v>#N/A</v>
      </c>
      <c r="AR24" s="190" t="e">
        <v>#N/A</v>
      </c>
      <c r="AS24" s="262" t="e">
        <v>#N/A</v>
      </c>
      <c r="AT24" s="344" t="s">
        <v>1798</v>
      </c>
      <c r="AU24" s="344"/>
    </row>
    <row r="25" spans="1:47">
      <c r="A25" s="229">
        <v>38608</v>
      </c>
      <c r="B25" s="197">
        <v>8.8200000000000001E-2</v>
      </c>
      <c r="C25" s="198">
        <v>8.8999999999999996E-2</v>
      </c>
      <c r="D25" s="196">
        <v>312.94</v>
      </c>
      <c r="E25" s="196">
        <v>308.63</v>
      </c>
      <c r="F25" s="196">
        <v>308.51</v>
      </c>
      <c r="J25" s="309"/>
      <c r="K25" s="291"/>
      <c r="L25" s="295"/>
      <c r="M25" s="295"/>
      <c r="N25" s="295"/>
      <c r="O25" s="291"/>
      <c r="P25" s="291"/>
      <c r="Q25" s="291"/>
      <c r="R25" s="291"/>
      <c r="S25" s="291"/>
      <c r="T25" s="291"/>
      <c r="U25" s="291"/>
      <c r="V25" s="295"/>
      <c r="W25" s="291"/>
      <c r="X25" s="291"/>
      <c r="Y25" s="291"/>
      <c r="Z25" s="310"/>
      <c r="AA25" s="344"/>
      <c r="AB25" s="273"/>
      <c r="AC25" s="151">
        <v>0</v>
      </c>
      <c r="AD25" s="259">
        <v>0</v>
      </c>
      <c r="AE25" s="259">
        <v>0</v>
      </c>
      <c r="AF25" s="259">
        <v>0</v>
      </c>
      <c r="AG25" s="259">
        <v>0</v>
      </c>
      <c r="AH25" s="149">
        <v>0</v>
      </c>
      <c r="AI25" s="303">
        <v>0</v>
      </c>
      <c r="AJ25" s="273">
        <v>0</v>
      </c>
      <c r="AK25" s="273">
        <v>0</v>
      </c>
      <c r="AL25" s="273">
        <v>0</v>
      </c>
      <c r="AM25" s="344">
        <v>0</v>
      </c>
      <c r="AN25" s="344" t="s">
        <v>2024</v>
      </c>
      <c r="AO25" s="261" t="e">
        <v>#N/A</v>
      </c>
      <c r="AP25" s="304" t="e">
        <v>#N/A</v>
      </c>
      <c r="AQ25" s="149" t="e">
        <v>#N/A</v>
      </c>
      <c r="AR25" s="190" t="e">
        <v>#N/A</v>
      </c>
      <c r="AS25" s="262" t="e">
        <v>#N/A</v>
      </c>
      <c r="AT25" s="344" t="s">
        <v>1798</v>
      </c>
      <c r="AU25" s="344"/>
    </row>
    <row r="26" spans="1:47">
      <c r="A26" s="229">
        <v>38609</v>
      </c>
      <c r="B26" s="197">
        <v>8.8200000000000001E-2</v>
      </c>
      <c r="C26" s="198">
        <v>8.8999999999999996E-2</v>
      </c>
      <c r="D26" s="196">
        <v>313.06</v>
      </c>
      <c r="E26" s="196">
        <v>308.75</v>
      </c>
      <c r="F26" s="196">
        <v>308.63</v>
      </c>
      <c r="J26" s="309"/>
      <c r="K26" s="291"/>
      <c r="L26" s="295"/>
      <c r="M26" s="295"/>
      <c r="N26" s="295"/>
      <c r="O26" s="291"/>
      <c r="P26" s="291"/>
      <c r="Q26" s="291"/>
      <c r="R26" s="291"/>
      <c r="S26" s="291"/>
      <c r="T26" s="291"/>
      <c r="U26" s="291"/>
      <c r="V26" s="295"/>
      <c r="W26" s="291"/>
      <c r="X26" s="291"/>
      <c r="Y26" s="291"/>
      <c r="Z26" s="310"/>
      <c r="AA26" s="344"/>
      <c r="AB26" s="273"/>
      <c r="AC26" s="151">
        <v>0</v>
      </c>
      <c r="AD26" s="259">
        <v>0</v>
      </c>
      <c r="AE26" s="259">
        <v>0</v>
      </c>
      <c r="AF26" s="259">
        <v>0</v>
      </c>
      <c r="AG26" s="259">
        <v>0</v>
      </c>
      <c r="AH26" s="149">
        <v>0</v>
      </c>
      <c r="AI26" s="303">
        <v>0</v>
      </c>
      <c r="AJ26" s="273">
        <v>0</v>
      </c>
      <c r="AK26" s="273">
        <v>0</v>
      </c>
      <c r="AL26" s="273">
        <v>0</v>
      </c>
      <c r="AM26" s="344">
        <v>0</v>
      </c>
      <c r="AN26" s="344" t="s">
        <v>2024</v>
      </c>
      <c r="AO26" s="261" t="e">
        <v>#N/A</v>
      </c>
      <c r="AP26" s="304" t="e">
        <v>#N/A</v>
      </c>
      <c r="AQ26" s="149" t="e">
        <v>#N/A</v>
      </c>
      <c r="AR26" s="190" t="e">
        <v>#N/A</v>
      </c>
      <c r="AS26" s="262" t="e">
        <v>#N/A</v>
      </c>
      <c r="AT26" s="344" t="s">
        <v>1798</v>
      </c>
      <c r="AU26" s="344"/>
    </row>
    <row r="27" spans="1:47">
      <c r="A27" s="229">
        <v>38610</v>
      </c>
      <c r="B27" s="197">
        <v>8.8200000000000001E-2</v>
      </c>
      <c r="C27" s="198">
        <v>8.8999999999999996E-2</v>
      </c>
      <c r="D27" s="196">
        <v>313.19</v>
      </c>
      <c r="E27" s="196">
        <v>308.88</v>
      </c>
      <c r="F27" s="196">
        <v>308.75</v>
      </c>
      <c r="J27" s="309"/>
      <c r="K27" s="291"/>
      <c r="L27" s="295"/>
      <c r="M27" s="295"/>
      <c r="N27" s="295"/>
      <c r="O27" s="291"/>
      <c r="P27" s="291"/>
      <c r="Q27" s="291"/>
      <c r="R27" s="291"/>
      <c r="S27" s="291"/>
      <c r="T27" s="291"/>
      <c r="U27" s="291"/>
      <c r="V27" s="295"/>
      <c r="W27" s="291"/>
      <c r="X27" s="291"/>
      <c r="Y27" s="291"/>
      <c r="Z27" s="310"/>
      <c r="AA27" s="344"/>
      <c r="AB27" s="273"/>
      <c r="AC27" s="151">
        <v>0</v>
      </c>
      <c r="AD27" s="259">
        <v>0</v>
      </c>
      <c r="AE27" s="259">
        <v>0</v>
      </c>
      <c r="AF27" s="259">
        <v>0</v>
      </c>
      <c r="AG27" s="259">
        <v>0</v>
      </c>
      <c r="AH27" s="149">
        <v>0</v>
      </c>
      <c r="AI27" s="303">
        <v>0</v>
      </c>
      <c r="AJ27" s="273">
        <v>0</v>
      </c>
      <c r="AK27" s="273">
        <v>0</v>
      </c>
      <c r="AL27" s="273">
        <v>0</v>
      </c>
      <c r="AM27" s="344">
        <v>0</v>
      </c>
      <c r="AN27" s="344" t="s">
        <v>2024</v>
      </c>
      <c r="AO27" s="261" t="e">
        <v>#N/A</v>
      </c>
      <c r="AP27" s="304" t="e">
        <v>#N/A</v>
      </c>
      <c r="AQ27" s="149" t="e">
        <v>#N/A</v>
      </c>
      <c r="AR27" s="190" t="e">
        <v>#N/A</v>
      </c>
      <c r="AS27" s="262" t="e">
        <v>#N/A</v>
      </c>
      <c r="AT27" s="344" t="s">
        <v>1798</v>
      </c>
      <c r="AU27" s="344"/>
    </row>
    <row r="28" spans="1:47">
      <c r="A28" s="229">
        <v>38611</v>
      </c>
      <c r="B28" s="197">
        <v>8.8200000000000001E-2</v>
      </c>
      <c r="C28" s="198">
        <v>8.8999999999999996E-2</v>
      </c>
      <c r="D28" s="196">
        <v>313.38</v>
      </c>
      <c r="E28" s="196">
        <v>309.07</v>
      </c>
      <c r="F28" s="196">
        <v>308.88</v>
      </c>
      <c r="J28" s="309"/>
      <c r="K28" s="291"/>
      <c r="L28" s="295"/>
      <c r="M28" s="295"/>
      <c r="N28" s="295"/>
      <c r="O28" s="291"/>
      <c r="P28" s="291"/>
      <c r="Q28" s="291"/>
      <c r="R28" s="291"/>
      <c r="S28" s="291"/>
      <c r="T28" s="291"/>
      <c r="U28" s="291"/>
      <c r="V28" s="295"/>
      <c r="W28" s="291"/>
      <c r="X28" s="291"/>
      <c r="Y28" s="291"/>
      <c r="Z28" s="310"/>
      <c r="AA28" s="344"/>
      <c r="AB28" s="344"/>
      <c r="AC28" s="344"/>
      <c r="AD28" s="344"/>
      <c r="AE28" s="344"/>
      <c r="AF28" s="344"/>
      <c r="AG28" s="344"/>
      <c r="AH28" s="344"/>
      <c r="AI28" s="344"/>
      <c r="AJ28" s="344"/>
      <c r="AK28" s="344"/>
      <c r="AL28" s="344"/>
      <c r="AM28" s="344"/>
      <c r="AN28" s="344"/>
      <c r="AO28" s="344"/>
      <c r="AP28" s="344"/>
      <c r="AQ28" s="344"/>
      <c r="AR28" s="344"/>
      <c r="AS28" s="344"/>
      <c r="AT28" s="344"/>
      <c r="AU28" s="344"/>
    </row>
    <row r="29" spans="1:47">
      <c r="A29" s="229">
        <v>38614</v>
      </c>
      <c r="B29" s="197">
        <v>8.8300000000000003E-2</v>
      </c>
      <c r="C29" s="198">
        <v>8.9099999999999999E-2</v>
      </c>
      <c r="D29" s="196">
        <v>312.97000000000003</v>
      </c>
      <c r="E29" s="196">
        <v>308.67</v>
      </c>
      <c r="F29" s="196">
        <v>308.52999999999997</v>
      </c>
      <c r="J29" s="309"/>
      <c r="K29" s="291"/>
      <c r="L29" s="295"/>
      <c r="M29" s="295"/>
      <c r="N29" s="295"/>
      <c r="O29" s="291"/>
      <c r="P29" s="291"/>
      <c r="Q29" s="291"/>
      <c r="R29" s="291"/>
      <c r="S29" s="291"/>
      <c r="T29" s="291"/>
      <c r="U29" s="291"/>
      <c r="V29" s="295"/>
      <c r="W29" s="291"/>
      <c r="X29" s="291"/>
      <c r="Y29" s="291"/>
      <c r="Z29" s="310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4"/>
      <c r="AR29" s="344"/>
      <c r="AS29" s="344"/>
      <c r="AT29" s="344"/>
      <c r="AU29" s="344"/>
    </row>
    <row r="30" spans="1:47">
      <c r="A30" s="229">
        <v>38615</v>
      </c>
      <c r="B30" s="197">
        <v>8.8499999999999995E-2</v>
      </c>
      <c r="C30" s="198">
        <v>8.929999999999999E-2</v>
      </c>
      <c r="D30" s="196">
        <v>312.02</v>
      </c>
      <c r="E30" s="196">
        <v>307.73</v>
      </c>
      <c r="F30" s="196">
        <v>307.60000000000002</v>
      </c>
      <c r="J30" s="309"/>
      <c r="K30" s="291"/>
      <c r="L30" s="295"/>
      <c r="M30" s="295"/>
      <c r="N30" s="295"/>
      <c r="O30" s="291"/>
      <c r="P30" s="291"/>
      <c r="Q30" s="291"/>
      <c r="R30" s="291"/>
      <c r="S30" s="291"/>
      <c r="T30" s="291"/>
      <c r="U30" s="291"/>
      <c r="V30" s="295"/>
      <c r="W30" s="291"/>
      <c r="X30" s="291"/>
      <c r="Y30" s="291"/>
      <c r="Z30" s="310"/>
      <c r="AA30" s="344"/>
      <c r="AB30" s="344"/>
      <c r="AC30" s="344"/>
      <c r="AD30" s="344"/>
      <c r="AE30" s="344"/>
      <c r="AF30" s="344"/>
      <c r="AG30" s="344"/>
      <c r="AH30" s="344"/>
      <c r="AI30" s="344"/>
      <c r="AJ30" s="344"/>
      <c r="AK30" s="344"/>
      <c r="AL30" s="344"/>
      <c r="AM30" s="344"/>
      <c r="AN30" s="344"/>
      <c r="AO30" s="344"/>
      <c r="AP30" s="344"/>
      <c r="AQ30" s="344"/>
      <c r="AR30" s="344"/>
      <c r="AS30" s="344"/>
      <c r="AT30" s="344"/>
      <c r="AU30" s="344"/>
    </row>
    <row r="31" spans="1:47">
      <c r="A31" s="229">
        <v>38616</v>
      </c>
      <c r="B31" s="197">
        <v>8.8800000000000004E-2</v>
      </c>
      <c r="C31" s="198">
        <v>8.9599999999999999E-2</v>
      </c>
      <c r="D31" s="196">
        <v>310.54000000000002</v>
      </c>
      <c r="E31" s="196">
        <v>306.27</v>
      </c>
      <c r="F31" s="196">
        <v>306.14</v>
      </c>
      <c r="J31" s="309"/>
      <c r="K31" s="291"/>
      <c r="L31" s="295"/>
      <c r="M31" s="295"/>
      <c r="N31" s="295"/>
      <c r="O31" s="291"/>
      <c r="P31" s="291"/>
      <c r="Q31" s="291"/>
      <c r="R31" s="291"/>
      <c r="S31" s="291"/>
      <c r="T31" s="291"/>
      <c r="U31" s="291"/>
      <c r="V31" s="295"/>
      <c r="W31" s="291"/>
      <c r="X31" s="291"/>
      <c r="Y31" s="291"/>
      <c r="Z31" s="310"/>
      <c r="AA31" s="344"/>
      <c r="AB31" s="344"/>
      <c r="AC31" s="344"/>
      <c r="AD31" s="344"/>
      <c r="AE31" s="344"/>
      <c r="AF31" s="344"/>
      <c r="AG31" s="344"/>
      <c r="AH31" s="344"/>
      <c r="AI31" s="344"/>
      <c r="AJ31" s="344"/>
      <c r="AK31" s="344"/>
      <c r="AL31" s="344"/>
      <c r="AM31" s="344"/>
      <c r="AN31" s="344"/>
      <c r="AO31" s="344"/>
      <c r="AP31" s="344"/>
      <c r="AQ31" s="344"/>
      <c r="AR31" s="344"/>
      <c r="AS31" s="344"/>
      <c r="AT31" s="344"/>
      <c r="AU31" s="344"/>
    </row>
    <row r="32" spans="1:47">
      <c r="A32" s="229">
        <v>38617</v>
      </c>
      <c r="B32" s="197">
        <v>8.8900000000000007E-2</v>
      </c>
      <c r="C32" s="198">
        <v>8.9700000000000002E-2</v>
      </c>
      <c r="D32" s="196">
        <v>310.13</v>
      </c>
      <c r="E32" s="196">
        <v>305.87</v>
      </c>
      <c r="F32" s="196">
        <v>305.74</v>
      </c>
      <c r="J32" s="309"/>
      <c r="K32" s="291"/>
      <c r="L32" s="295"/>
      <c r="M32" s="295"/>
      <c r="N32" s="295"/>
      <c r="O32" s="291"/>
      <c r="P32" s="291"/>
      <c r="Q32" s="291"/>
      <c r="R32" s="291"/>
      <c r="S32" s="291"/>
      <c r="T32" s="291"/>
      <c r="U32" s="291"/>
      <c r="V32" s="295"/>
      <c r="W32" s="291"/>
      <c r="X32" s="291"/>
      <c r="Y32" s="291"/>
      <c r="Z32" s="310"/>
      <c r="AA32" s="344"/>
      <c r="AB32" s="344"/>
      <c r="AC32" s="344"/>
      <c r="AD32" s="344"/>
      <c r="AE32" s="344"/>
      <c r="AF32" s="344"/>
      <c r="AG32" s="344"/>
      <c r="AH32" s="344"/>
      <c r="AI32" s="344"/>
      <c r="AJ32" s="344"/>
      <c r="AK32" s="344"/>
      <c r="AL32" s="344"/>
      <c r="AM32" s="344"/>
      <c r="AN32" s="344"/>
      <c r="AO32" s="344"/>
      <c r="AP32" s="344"/>
      <c r="AQ32" s="344"/>
      <c r="AR32" s="344"/>
      <c r="AS32" s="344"/>
      <c r="AT32" s="344"/>
      <c r="AU32" s="344"/>
    </row>
    <row r="33" spans="1:6">
      <c r="A33" s="229">
        <v>38618</v>
      </c>
      <c r="B33" s="197">
        <v>8.8900000000000007E-2</v>
      </c>
      <c r="C33" s="198">
        <v>8.9700000000000002E-2</v>
      </c>
      <c r="D33" s="196">
        <v>310.42</v>
      </c>
      <c r="E33" s="196">
        <v>306.16000000000003</v>
      </c>
      <c r="F33" s="196">
        <v>305.95</v>
      </c>
    </row>
    <row r="34" spans="1:6">
      <c r="A34" s="229">
        <v>38621</v>
      </c>
      <c r="B34" s="197">
        <v>8.8900000000000007E-2</v>
      </c>
      <c r="C34" s="198">
        <v>8.9700000000000002E-2</v>
      </c>
      <c r="D34" s="196">
        <v>310.56</v>
      </c>
      <c r="E34" s="196">
        <v>306.3</v>
      </c>
      <c r="F34" s="196">
        <v>306.16000000000003</v>
      </c>
    </row>
    <row r="35" spans="1:6">
      <c r="A35" s="229">
        <v>38622</v>
      </c>
      <c r="B35" s="197">
        <v>8.8999999999999996E-2</v>
      </c>
      <c r="C35" s="198">
        <v>8.9799999999999991E-2</v>
      </c>
      <c r="D35" s="196">
        <v>310.16000000000003</v>
      </c>
      <c r="E35" s="196">
        <v>305.91000000000003</v>
      </c>
      <c r="F35" s="196">
        <v>305.77</v>
      </c>
    </row>
    <row r="36" spans="1:6">
      <c r="A36" s="229">
        <v>38623</v>
      </c>
      <c r="B36" s="197">
        <v>8.8700000000000001E-2</v>
      </c>
      <c r="C36" s="198">
        <v>8.9499999999999996E-2</v>
      </c>
      <c r="D36" s="196">
        <v>311.92</v>
      </c>
      <c r="E36" s="196">
        <v>307.64</v>
      </c>
      <c r="F36" s="196">
        <v>307.5</v>
      </c>
    </row>
    <row r="37" spans="1:6">
      <c r="A37" s="229">
        <v>38624</v>
      </c>
      <c r="B37" s="197">
        <v>8.8700000000000001E-2</v>
      </c>
      <c r="C37" s="198">
        <v>8.9499999999999996E-2</v>
      </c>
      <c r="D37" s="196">
        <v>312.06</v>
      </c>
      <c r="E37" s="196">
        <v>307.77999999999997</v>
      </c>
      <c r="F37" s="196">
        <v>307.64</v>
      </c>
    </row>
    <row r="38" spans="1:6">
      <c r="A38" s="229">
        <v>38625</v>
      </c>
      <c r="B38" s="197">
        <v>8.8700000000000001E-2</v>
      </c>
      <c r="C38" s="198">
        <v>8.9499999999999996E-2</v>
      </c>
      <c r="D38" s="196">
        <v>312.27</v>
      </c>
      <c r="E38" s="196">
        <v>307.99</v>
      </c>
      <c r="F38" s="196">
        <v>307.77999999999997</v>
      </c>
    </row>
    <row r="39" spans="1:6">
      <c r="A39" s="229">
        <v>38628</v>
      </c>
      <c r="B39" s="197">
        <v>8.8300000000000003E-2</v>
      </c>
      <c r="C39" s="198">
        <v>8.9099999999999999E-2</v>
      </c>
      <c r="D39" s="196">
        <v>314.58</v>
      </c>
      <c r="E39" s="196">
        <v>310.27</v>
      </c>
      <c r="F39" s="196">
        <v>310.12</v>
      </c>
    </row>
    <row r="40" spans="1:6">
      <c r="A40" s="229">
        <v>38629</v>
      </c>
      <c r="B40" s="197">
        <v>8.7999999999999995E-2</v>
      </c>
      <c r="C40" s="198">
        <v>8.879999999999999E-2</v>
      </c>
      <c r="D40" s="196">
        <v>316.36</v>
      </c>
      <c r="E40" s="196">
        <v>312.02</v>
      </c>
      <c r="F40" s="196">
        <v>311.88</v>
      </c>
    </row>
    <row r="41" spans="1:6">
      <c r="A41" s="229">
        <v>38630</v>
      </c>
      <c r="B41" s="197">
        <v>8.7999999999999995E-2</v>
      </c>
      <c r="C41" s="198">
        <v>8.879999999999999E-2</v>
      </c>
      <c r="D41" s="196">
        <v>316.5</v>
      </c>
      <c r="E41" s="196">
        <v>312.16000000000003</v>
      </c>
      <c r="F41" s="196">
        <v>312.02</v>
      </c>
    </row>
    <row r="42" spans="1:6">
      <c r="A42" s="229">
        <v>38631</v>
      </c>
      <c r="B42" s="197">
        <v>8.7999999999999995E-2</v>
      </c>
      <c r="C42" s="198">
        <v>8.879999999999999E-2</v>
      </c>
      <c r="D42" s="196">
        <v>316.64</v>
      </c>
      <c r="E42" s="196">
        <v>312.3</v>
      </c>
      <c r="F42" s="196">
        <v>312.16000000000003</v>
      </c>
    </row>
    <row r="43" spans="1:6">
      <c r="A43" s="229">
        <v>38632</v>
      </c>
      <c r="B43" s="197">
        <v>8.7999999999999995E-2</v>
      </c>
      <c r="C43" s="198">
        <v>8.879999999999999E-2</v>
      </c>
      <c r="D43" s="196">
        <v>316.86</v>
      </c>
      <c r="E43" s="196">
        <v>312.51</v>
      </c>
      <c r="F43" s="196">
        <v>312.3</v>
      </c>
    </row>
    <row r="44" spans="1:6">
      <c r="A44" s="229">
        <v>38635</v>
      </c>
      <c r="B44" s="197">
        <v>8.7999999999999995E-2</v>
      </c>
      <c r="C44" s="198">
        <v>8.879999999999999E-2</v>
      </c>
      <c r="D44" s="196">
        <v>317</v>
      </c>
      <c r="E44" s="196">
        <v>312.66000000000003</v>
      </c>
      <c r="F44" s="196">
        <v>312.51</v>
      </c>
    </row>
    <row r="45" spans="1:6">
      <c r="A45" s="229">
        <v>38636</v>
      </c>
      <c r="B45" s="197">
        <v>8.7999999999999995E-2</v>
      </c>
      <c r="C45" s="198">
        <v>8.879999999999999E-2</v>
      </c>
      <c r="D45" s="196">
        <v>317.18</v>
      </c>
      <c r="E45" s="196">
        <v>312.83999999999997</v>
      </c>
      <c r="F45" s="196">
        <v>312.66000000000003</v>
      </c>
    </row>
    <row r="46" spans="1:6">
      <c r="A46" s="229">
        <v>38638</v>
      </c>
      <c r="B46" s="197">
        <v>8.7999999999999995E-2</v>
      </c>
      <c r="C46" s="198">
        <v>8.879999999999999E-2</v>
      </c>
      <c r="D46" s="196">
        <v>317.32</v>
      </c>
      <c r="E46" s="196">
        <v>312.98</v>
      </c>
      <c r="F46" s="196">
        <v>312.83999999999997</v>
      </c>
    </row>
    <row r="47" spans="1:6">
      <c r="A47" s="229">
        <v>38639</v>
      </c>
      <c r="B47" s="197">
        <v>8.7999999999999995E-2</v>
      </c>
      <c r="C47" s="198">
        <v>8.879999999999999E-2</v>
      </c>
      <c r="D47" s="196">
        <v>317.57</v>
      </c>
      <c r="E47" s="196">
        <v>313.22000000000003</v>
      </c>
      <c r="F47" s="196">
        <v>312.95999999999998</v>
      </c>
    </row>
    <row r="48" spans="1:6">
      <c r="A48" s="229">
        <v>38642</v>
      </c>
      <c r="B48" s="197">
        <v>8.7999999999999995E-2</v>
      </c>
      <c r="C48" s="198">
        <v>8.879999999999999E-2</v>
      </c>
      <c r="D48" s="196">
        <v>317.72000000000003</v>
      </c>
      <c r="E48" s="196">
        <v>313.37</v>
      </c>
      <c r="F48" s="196">
        <v>313.22000000000003</v>
      </c>
    </row>
    <row r="49" spans="1:6">
      <c r="A49" s="229">
        <v>38643</v>
      </c>
      <c r="B49" s="197">
        <v>8.7900000000000006E-2</v>
      </c>
      <c r="C49" s="198">
        <v>8.8700000000000001E-2</v>
      </c>
      <c r="D49" s="196">
        <v>318.43</v>
      </c>
      <c r="E49" s="196">
        <v>314.07</v>
      </c>
      <c r="F49" s="196">
        <v>313.91000000000003</v>
      </c>
    </row>
    <row r="50" spans="1:6">
      <c r="A50" s="229">
        <v>38644</v>
      </c>
      <c r="B50" s="197">
        <v>8.7900000000000006E-2</v>
      </c>
      <c r="C50" s="198">
        <v>8.8700000000000001E-2</v>
      </c>
      <c r="D50" s="196">
        <v>318.58999999999997</v>
      </c>
      <c r="E50" s="196">
        <v>314.23</v>
      </c>
      <c r="F50" s="196">
        <v>314.07</v>
      </c>
    </row>
    <row r="51" spans="1:6">
      <c r="A51" s="229">
        <v>38645</v>
      </c>
      <c r="B51" s="197">
        <v>8.7900000000000006E-2</v>
      </c>
      <c r="C51" s="198">
        <v>8.8700000000000001E-2</v>
      </c>
      <c r="D51" s="196">
        <v>318.74</v>
      </c>
      <c r="E51" s="196">
        <v>314.38</v>
      </c>
      <c r="F51" s="196">
        <v>314.23</v>
      </c>
    </row>
    <row r="52" spans="1:6">
      <c r="A52" s="229">
        <v>38646</v>
      </c>
      <c r="B52" s="197">
        <v>8.7900000000000006E-2</v>
      </c>
      <c r="C52" s="198">
        <v>8.8700000000000001E-2</v>
      </c>
      <c r="D52" s="196">
        <v>319</v>
      </c>
      <c r="E52" s="196">
        <v>314.64</v>
      </c>
      <c r="F52" s="196">
        <v>314.38</v>
      </c>
    </row>
    <row r="53" spans="1:6">
      <c r="A53" s="229">
        <v>38649</v>
      </c>
      <c r="B53" s="197">
        <v>8.7900000000000006E-2</v>
      </c>
      <c r="C53" s="198">
        <v>8.8700000000000001E-2</v>
      </c>
      <c r="D53" s="196">
        <v>319.23</v>
      </c>
      <c r="E53" s="196">
        <v>314.86</v>
      </c>
      <c r="F53" s="196">
        <v>314.7</v>
      </c>
    </row>
    <row r="54" spans="1:6">
      <c r="A54" s="229">
        <v>38650</v>
      </c>
      <c r="B54" s="197">
        <v>8.7900000000000006E-2</v>
      </c>
      <c r="C54" s="198">
        <v>8.8700000000000001E-2</v>
      </c>
      <c r="D54" s="196">
        <v>319.39</v>
      </c>
      <c r="E54" s="196">
        <v>315.02999999999997</v>
      </c>
      <c r="F54" s="196">
        <v>314.86</v>
      </c>
    </row>
    <row r="55" spans="1:6">
      <c r="A55" s="229">
        <v>38651</v>
      </c>
      <c r="B55" s="197">
        <v>8.7900000000000006E-2</v>
      </c>
      <c r="C55" s="198">
        <v>8.8700000000000001E-2</v>
      </c>
      <c r="D55" s="196">
        <v>319.56</v>
      </c>
      <c r="E55" s="196">
        <v>315.19</v>
      </c>
      <c r="F55" s="196">
        <v>315.02999999999997</v>
      </c>
    </row>
    <row r="56" spans="1:6">
      <c r="A56" s="229">
        <v>38652</v>
      </c>
      <c r="B56" s="197">
        <v>8.7900000000000006E-2</v>
      </c>
      <c r="C56" s="198">
        <v>8.8700000000000001E-2</v>
      </c>
      <c r="D56" s="196">
        <v>319.72000000000003</v>
      </c>
      <c r="E56" s="196">
        <v>315.35000000000002</v>
      </c>
      <c r="F56" s="196">
        <v>315.19</v>
      </c>
    </row>
    <row r="57" spans="1:6">
      <c r="A57" s="229">
        <v>38653</v>
      </c>
      <c r="B57" s="197">
        <v>8.7900000000000006E-2</v>
      </c>
      <c r="C57" s="198">
        <v>8.8700000000000001E-2</v>
      </c>
      <c r="D57" s="196">
        <v>320</v>
      </c>
      <c r="E57" s="196">
        <v>315.63</v>
      </c>
      <c r="F57" s="196">
        <v>315.35000000000002</v>
      </c>
    </row>
    <row r="58" spans="1:6">
      <c r="A58" s="229">
        <v>38656</v>
      </c>
      <c r="B58" s="197">
        <v>8.7900000000000006E-2</v>
      </c>
      <c r="C58" s="198">
        <v>8.8700000000000001E-2</v>
      </c>
      <c r="D58" s="196">
        <v>320.17</v>
      </c>
      <c r="E58" s="196">
        <v>315.79000000000002</v>
      </c>
      <c r="F58" s="196">
        <v>315.63</v>
      </c>
    </row>
    <row r="59" spans="1:6">
      <c r="A59" s="229">
        <v>38657</v>
      </c>
      <c r="B59" s="197">
        <v>8.7900000000000006E-2</v>
      </c>
      <c r="C59" s="198">
        <v>8.8700000000000001E-2</v>
      </c>
      <c r="D59" s="196">
        <v>320.39</v>
      </c>
      <c r="E59" s="196">
        <v>316.01</v>
      </c>
      <c r="F59" s="196">
        <v>315.79000000000002</v>
      </c>
    </row>
    <row r="60" spans="1:6">
      <c r="A60" s="229">
        <v>38659</v>
      </c>
      <c r="B60" s="197">
        <v>8.7900000000000006E-2</v>
      </c>
      <c r="C60" s="198">
        <v>8.8700000000000001E-2</v>
      </c>
      <c r="D60" s="196">
        <v>320.55</v>
      </c>
      <c r="E60" s="196">
        <v>316.18</v>
      </c>
      <c r="F60" s="196">
        <v>316.01</v>
      </c>
    </row>
    <row r="61" spans="1:6">
      <c r="A61" s="229">
        <v>38660</v>
      </c>
      <c r="B61" s="197">
        <v>8.7900000000000006E-2</v>
      </c>
      <c r="C61" s="198">
        <v>8.8700000000000001E-2</v>
      </c>
      <c r="D61" s="196">
        <v>320.83</v>
      </c>
      <c r="E61" s="196">
        <v>316.45</v>
      </c>
      <c r="F61" s="196">
        <v>316.18</v>
      </c>
    </row>
    <row r="62" spans="1:6">
      <c r="A62" s="229">
        <v>38663</v>
      </c>
      <c r="B62" s="197">
        <v>8.7900000000000006E-2</v>
      </c>
      <c r="C62" s="198">
        <v>8.8700000000000001E-2</v>
      </c>
      <c r="D62" s="196">
        <v>321</v>
      </c>
      <c r="E62" s="196">
        <v>316.62</v>
      </c>
      <c r="F62" s="196">
        <v>316.45</v>
      </c>
    </row>
    <row r="63" spans="1:6">
      <c r="A63" s="229">
        <v>38664</v>
      </c>
      <c r="B63" s="197">
        <v>8.7900000000000006E-2</v>
      </c>
      <c r="C63" s="198">
        <v>8.8700000000000001E-2</v>
      </c>
      <c r="D63" s="196">
        <v>321.16000000000003</v>
      </c>
      <c r="E63" s="196">
        <v>316.77999999999997</v>
      </c>
      <c r="F63" s="196">
        <v>316.62</v>
      </c>
    </row>
    <row r="64" spans="1:6">
      <c r="A64" s="229">
        <v>38665</v>
      </c>
      <c r="B64" s="197">
        <v>8.7900000000000006E-2</v>
      </c>
      <c r="C64" s="198">
        <v>8.8700000000000001E-2</v>
      </c>
      <c r="D64" s="196">
        <v>321.33</v>
      </c>
      <c r="E64" s="196">
        <v>316.94</v>
      </c>
      <c r="F64" s="196">
        <v>316.77999999999997</v>
      </c>
    </row>
    <row r="65" spans="1:6">
      <c r="A65" s="229">
        <v>38666</v>
      </c>
      <c r="B65" s="197">
        <v>8.7900000000000006E-2</v>
      </c>
      <c r="C65" s="198">
        <v>8.8700000000000001E-2</v>
      </c>
      <c r="D65" s="196">
        <v>322.02</v>
      </c>
      <c r="E65" s="196">
        <v>317.63</v>
      </c>
      <c r="F65" s="196">
        <v>317.45</v>
      </c>
    </row>
    <row r="66" spans="1:6">
      <c r="A66" s="229">
        <v>38667</v>
      </c>
      <c r="B66" s="197">
        <v>8.7999999999999995E-2</v>
      </c>
      <c r="C66" s="198">
        <v>8.879999999999999E-2</v>
      </c>
      <c r="D66" s="196">
        <v>321.81</v>
      </c>
      <c r="E66" s="196">
        <v>317.42</v>
      </c>
      <c r="F66" s="196">
        <v>317.08999999999997</v>
      </c>
    </row>
    <row r="67" spans="1:6">
      <c r="A67" s="229">
        <v>38670</v>
      </c>
      <c r="B67" s="197">
        <v>8.7999999999999995E-2</v>
      </c>
      <c r="C67" s="198">
        <v>8.879999999999999E-2</v>
      </c>
      <c r="D67" s="196">
        <v>322.04000000000002</v>
      </c>
      <c r="E67" s="196">
        <v>317.64999999999998</v>
      </c>
      <c r="F67" s="196">
        <v>317.45999999999998</v>
      </c>
    </row>
    <row r="68" spans="1:6">
      <c r="A68" s="229">
        <v>38672</v>
      </c>
      <c r="B68" s="197">
        <v>8.7999999999999995E-2</v>
      </c>
      <c r="C68" s="198">
        <v>8.879999999999999E-2</v>
      </c>
      <c r="D68" s="196">
        <v>322.19</v>
      </c>
      <c r="E68" s="196">
        <v>317.79000000000002</v>
      </c>
      <c r="F68" s="196">
        <v>317.64999999999998</v>
      </c>
    </row>
    <row r="69" spans="1:6">
      <c r="A69" s="229">
        <v>38673</v>
      </c>
      <c r="B69" s="197">
        <v>8.8099999999999998E-2</v>
      </c>
      <c r="C69" s="198">
        <v>8.8899999999999993E-2</v>
      </c>
      <c r="D69" s="196">
        <v>321.79000000000002</v>
      </c>
      <c r="E69" s="196">
        <v>317.39999999999998</v>
      </c>
      <c r="F69" s="196">
        <v>317.25</v>
      </c>
    </row>
    <row r="70" spans="1:6">
      <c r="A70" s="229">
        <v>38674</v>
      </c>
      <c r="B70" s="197">
        <v>8.7900000000000006E-2</v>
      </c>
      <c r="C70" s="198">
        <v>8.8700000000000001E-2</v>
      </c>
      <c r="D70" s="196">
        <v>323.13</v>
      </c>
      <c r="E70" s="196">
        <v>318.72000000000003</v>
      </c>
      <c r="F70" s="196">
        <v>318.49</v>
      </c>
    </row>
    <row r="71" spans="1:6">
      <c r="A71" s="229">
        <v>38677</v>
      </c>
      <c r="B71" s="197">
        <v>8.8099999999999998E-2</v>
      </c>
      <c r="C71" s="198">
        <v>8.8899999999999993E-2</v>
      </c>
      <c r="D71" s="196">
        <v>322.17</v>
      </c>
      <c r="E71" s="196">
        <v>317.77999999999997</v>
      </c>
      <c r="F71" s="196">
        <v>317.63</v>
      </c>
    </row>
    <row r="72" spans="1:6">
      <c r="A72" s="229">
        <v>38678</v>
      </c>
      <c r="B72" s="197">
        <v>8.7999999999999995E-2</v>
      </c>
      <c r="C72" s="198">
        <v>8.879999999999999E-2</v>
      </c>
      <c r="D72" s="196">
        <v>322.87</v>
      </c>
      <c r="E72" s="196">
        <v>318.47000000000003</v>
      </c>
      <c r="F72" s="196">
        <v>318.32</v>
      </c>
    </row>
    <row r="73" spans="1:6">
      <c r="A73" s="229">
        <v>38679</v>
      </c>
      <c r="B73" s="197">
        <v>8.8099999999999998E-2</v>
      </c>
      <c r="C73" s="198">
        <v>8.8899999999999993E-2</v>
      </c>
      <c r="D73" s="196">
        <v>322.47000000000003</v>
      </c>
      <c r="E73" s="196">
        <v>318.08</v>
      </c>
      <c r="F73" s="196">
        <v>317.93</v>
      </c>
    </row>
    <row r="74" spans="1:6">
      <c r="A74" s="229">
        <v>38680</v>
      </c>
      <c r="B74" s="197">
        <v>8.8099999999999998E-2</v>
      </c>
      <c r="C74" s="198">
        <v>8.8899999999999993E-2</v>
      </c>
      <c r="D74" s="196">
        <v>322.62</v>
      </c>
      <c r="E74" s="196">
        <v>318.22000000000003</v>
      </c>
      <c r="F74" s="196">
        <v>318.08</v>
      </c>
    </row>
    <row r="75" spans="1:6">
      <c r="A75" s="229">
        <v>38681</v>
      </c>
      <c r="B75" s="197">
        <v>8.8099999999999998E-2</v>
      </c>
      <c r="C75" s="198">
        <v>8.8899999999999993E-2</v>
      </c>
      <c r="D75" s="196">
        <v>322.85000000000002</v>
      </c>
      <c r="E75" s="196">
        <v>318.45999999999998</v>
      </c>
      <c r="F75" s="196">
        <v>318.22000000000003</v>
      </c>
    </row>
    <row r="76" spans="1:6">
      <c r="A76" s="229">
        <v>38684</v>
      </c>
      <c r="B76" s="197">
        <v>8.8099999999999998E-2</v>
      </c>
      <c r="C76" s="198">
        <v>8.8899999999999993E-2</v>
      </c>
      <c r="D76" s="196">
        <v>323.23</v>
      </c>
      <c r="E76" s="196">
        <v>318.83</v>
      </c>
      <c r="F76" s="196">
        <v>318.66000000000003</v>
      </c>
    </row>
    <row r="77" spans="1:6">
      <c r="A77" s="229">
        <v>38685</v>
      </c>
      <c r="B77" s="197">
        <v>8.8099999999999998E-2</v>
      </c>
      <c r="C77" s="198">
        <v>8.8899999999999993E-2</v>
      </c>
      <c r="D77" s="196">
        <v>323.39</v>
      </c>
      <c r="E77" s="196">
        <v>318.99</v>
      </c>
      <c r="F77" s="196">
        <v>318.83</v>
      </c>
    </row>
    <row r="78" spans="1:6">
      <c r="A78" s="229">
        <v>38686</v>
      </c>
      <c r="B78" s="197">
        <v>8.8099999999999998E-2</v>
      </c>
      <c r="C78" s="198">
        <v>8.8899999999999993E-2</v>
      </c>
      <c r="D78" s="196">
        <v>323.56</v>
      </c>
      <c r="E78" s="196">
        <v>319.16000000000003</v>
      </c>
      <c r="F78" s="196">
        <v>318.99</v>
      </c>
    </row>
    <row r="79" spans="1:6">
      <c r="A79" s="229">
        <v>38687</v>
      </c>
      <c r="B79" s="197">
        <v>8.8300000000000003E-2</v>
      </c>
      <c r="C79" s="198">
        <v>8.9099999999999999E-2</v>
      </c>
      <c r="D79" s="196">
        <v>322.62</v>
      </c>
      <c r="E79" s="196">
        <v>318.23</v>
      </c>
      <c r="F79" s="196">
        <v>318.07</v>
      </c>
    </row>
    <row r="80" spans="1:6">
      <c r="A80" s="229">
        <v>38688</v>
      </c>
      <c r="B80" s="197">
        <v>8.8300000000000003E-2</v>
      </c>
      <c r="C80" s="198">
        <v>8.9099999999999999E-2</v>
      </c>
      <c r="D80" s="196">
        <v>322.89999999999998</v>
      </c>
      <c r="E80" s="196">
        <v>318.51</v>
      </c>
      <c r="F80" s="196">
        <v>318.23</v>
      </c>
    </row>
    <row r="81" spans="1:6">
      <c r="A81" s="229">
        <v>38691</v>
      </c>
      <c r="B81" s="197">
        <v>8.8200000000000001E-2</v>
      </c>
      <c r="C81" s="198">
        <v>8.8999999999999996E-2</v>
      </c>
      <c r="D81" s="196">
        <v>323.62</v>
      </c>
      <c r="E81" s="196">
        <v>319.22000000000003</v>
      </c>
      <c r="F81" s="196">
        <v>319.06</v>
      </c>
    </row>
    <row r="82" spans="1:6">
      <c r="A82" s="229">
        <v>38692</v>
      </c>
      <c r="B82" s="197">
        <v>8.8200000000000001E-2</v>
      </c>
      <c r="C82" s="198">
        <v>8.8999999999999996E-2</v>
      </c>
      <c r="D82" s="196">
        <v>323.79000000000002</v>
      </c>
      <c r="E82" s="196">
        <v>319.39</v>
      </c>
      <c r="F82" s="196">
        <v>319.22000000000003</v>
      </c>
    </row>
    <row r="83" spans="1:6">
      <c r="A83" s="229">
        <v>38693</v>
      </c>
      <c r="B83" s="197">
        <v>8.8200000000000001E-2</v>
      </c>
      <c r="C83" s="198">
        <v>8.8999999999999996E-2</v>
      </c>
      <c r="D83" s="196">
        <v>323.95</v>
      </c>
      <c r="E83" s="196">
        <v>319.55</v>
      </c>
      <c r="F83" s="196">
        <v>319.39</v>
      </c>
    </row>
    <row r="84" spans="1:6">
      <c r="A84" s="229">
        <v>38694</v>
      </c>
      <c r="B84" s="197">
        <v>8.8300000000000003E-2</v>
      </c>
      <c r="C84" s="198">
        <v>8.9099999999999999E-2</v>
      </c>
      <c r="D84" s="196">
        <v>323.57</v>
      </c>
      <c r="E84" s="196">
        <v>319.17</v>
      </c>
      <c r="F84" s="196">
        <v>319.01</v>
      </c>
    </row>
    <row r="85" spans="1:6">
      <c r="A85" s="229">
        <v>38695</v>
      </c>
      <c r="B85" s="197">
        <v>8.8300000000000003E-2</v>
      </c>
      <c r="C85" s="198">
        <v>8.9099999999999999E-2</v>
      </c>
      <c r="D85" s="196">
        <v>323.88</v>
      </c>
      <c r="E85" s="196">
        <v>319.48</v>
      </c>
      <c r="F85" s="196">
        <v>319.2</v>
      </c>
    </row>
    <row r="86" spans="1:6">
      <c r="A86" s="229">
        <v>38698</v>
      </c>
      <c r="B86" s="197">
        <v>8.8300000000000003E-2</v>
      </c>
      <c r="C86" s="198">
        <v>8.9099999999999999E-2</v>
      </c>
      <c r="D86" s="196">
        <v>324.05</v>
      </c>
      <c r="E86" s="196">
        <v>319.64999999999998</v>
      </c>
      <c r="F86" s="196">
        <v>319.48</v>
      </c>
    </row>
    <row r="87" spans="1:6">
      <c r="A87" s="229">
        <v>38699</v>
      </c>
      <c r="B87" s="197">
        <v>8.8300000000000003E-2</v>
      </c>
      <c r="C87" s="198">
        <v>8.9099999999999999E-2</v>
      </c>
      <c r="D87" s="196">
        <v>324.20999999999998</v>
      </c>
      <c r="E87" s="196">
        <v>319.81</v>
      </c>
      <c r="F87" s="196">
        <v>319.64999999999998</v>
      </c>
    </row>
    <row r="88" spans="1:6">
      <c r="A88" s="229">
        <v>38700</v>
      </c>
      <c r="B88" s="197">
        <v>8.8200000000000001E-2</v>
      </c>
      <c r="C88" s="198">
        <v>8.8999999999999996E-2</v>
      </c>
      <c r="D88" s="196">
        <v>324.94</v>
      </c>
      <c r="E88" s="196">
        <v>320.52999999999997</v>
      </c>
      <c r="F88" s="196">
        <v>320.36</v>
      </c>
    </row>
    <row r="89" spans="1:6">
      <c r="A89" s="229">
        <v>38701</v>
      </c>
      <c r="B89" s="197">
        <v>8.8200000000000001E-2</v>
      </c>
      <c r="C89" s="198">
        <v>8.8999999999999996E-2</v>
      </c>
      <c r="D89" s="196">
        <v>325.08</v>
      </c>
      <c r="E89" s="196">
        <v>320.67</v>
      </c>
      <c r="F89" s="196">
        <v>320.52999999999997</v>
      </c>
    </row>
    <row r="90" spans="1:6">
      <c r="A90" s="229">
        <v>38702</v>
      </c>
      <c r="B90" s="197">
        <v>8.7900000000000006E-2</v>
      </c>
      <c r="C90" s="198">
        <v>8.8700000000000001E-2</v>
      </c>
      <c r="D90" s="196">
        <v>326.98</v>
      </c>
      <c r="E90" s="196">
        <v>322.54000000000002</v>
      </c>
      <c r="F90" s="196">
        <v>322.32</v>
      </c>
    </row>
    <row r="91" spans="1:6">
      <c r="A91" s="229">
        <v>38705</v>
      </c>
      <c r="B91" s="197">
        <v>8.7900000000000006E-2</v>
      </c>
      <c r="C91" s="198">
        <v>8.8700000000000001E-2</v>
      </c>
      <c r="D91" s="196">
        <v>327.12</v>
      </c>
      <c r="E91" s="196">
        <v>322.68</v>
      </c>
      <c r="F91" s="196">
        <v>322.54000000000002</v>
      </c>
    </row>
    <row r="92" spans="1:6">
      <c r="A92" s="229">
        <v>38706</v>
      </c>
      <c r="B92" s="197">
        <v>8.7900000000000006E-2</v>
      </c>
      <c r="C92" s="198">
        <v>8.8700000000000001E-2</v>
      </c>
      <c r="D92" s="196">
        <v>327.27</v>
      </c>
      <c r="E92" s="196">
        <v>322.83</v>
      </c>
      <c r="F92" s="196">
        <v>322.68</v>
      </c>
    </row>
    <row r="93" spans="1:6">
      <c r="A93" s="229">
        <v>38707</v>
      </c>
      <c r="B93" s="197">
        <v>8.7900000000000006E-2</v>
      </c>
      <c r="C93" s="198">
        <v>8.8700000000000001E-2</v>
      </c>
      <c r="D93" s="196">
        <v>327.41000000000003</v>
      </c>
      <c r="E93" s="196">
        <v>322.97000000000003</v>
      </c>
      <c r="F93" s="196">
        <v>322.83</v>
      </c>
    </row>
    <row r="94" spans="1:6">
      <c r="A94" s="229">
        <v>38708</v>
      </c>
      <c r="B94" s="197">
        <v>8.7900000000000006E-2</v>
      </c>
      <c r="C94" s="198">
        <v>8.8700000000000001E-2</v>
      </c>
      <c r="D94" s="196">
        <v>327.56</v>
      </c>
      <c r="E94" s="196">
        <v>323.12</v>
      </c>
      <c r="F94" s="196">
        <v>322.97000000000003</v>
      </c>
    </row>
    <row r="95" spans="1:6">
      <c r="A95" s="229">
        <v>38709</v>
      </c>
      <c r="B95" s="197">
        <v>8.7900000000000006E-2</v>
      </c>
      <c r="C95" s="198">
        <v>8.8700000000000001E-2</v>
      </c>
      <c r="D95" s="196">
        <v>327.75</v>
      </c>
      <c r="E95" s="196">
        <v>323.3</v>
      </c>
      <c r="F95" s="196">
        <v>323.08999999999997</v>
      </c>
    </row>
    <row r="96" spans="1:6">
      <c r="A96" s="229">
        <v>38712</v>
      </c>
      <c r="B96" s="197">
        <v>8.7900000000000006E-2</v>
      </c>
      <c r="C96" s="198">
        <v>8.8700000000000001E-2</v>
      </c>
      <c r="D96" s="196">
        <v>327.89</v>
      </c>
      <c r="E96" s="196">
        <v>323.44</v>
      </c>
      <c r="F96" s="196">
        <v>323.3</v>
      </c>
    </row>
    <row r="97" spans="1:6">
      <c r="A97" s="229">
        <v>38713</v>
      </c>
      <c r="B97" s="197">
        <v>8.8499999999999995E-2</v>
      </c>
      <c r="C97" s="198">
        <v>8.929999999999999E-2</v>
      </c>
      <c r="D97" s="196">
        <v>324.69</v>
      </c>
      <c r="E97" s="196">
        <v>320.3</v>
      </c>
      <c r="F97" s="196">
        <v>320.14999999999998</v>
      </c>
    </row>
    <row r="98" spans="1:6">
      <c r="A98" s="229">
        <v>38714</v>
      </c>
      <c r="B98" s="197">
        <v>8.8499999999999995E-2</v>
      </c>
      <c r="C98" s="198">
        <v>8.929999999999999E-2</v>
      </c>
      <c r="D98" s="196">
        <v>324.83</v>
      </c>
      <c r="E98" s="196">
        <v>320.44</v>
      </c>
      <c r="F98" s="196">
        <v>320.3</v>
      </c>
    </row>
    <row r="99" spans="1:6">
      <c r="A99" s="229">
        <v>38715</v>
      </c>
      <c r="B99" s="197">
        <v>8.8400000000000006E-2</v>
      </c>
      <c r="C99" s="198">
        <v>8.9200000000000002E-2</v>
      </c>
      <c r="D99" s="196">
        <v>325.74</v>
      </c>
      <c r="E99" s="196">
        <v>321.33</v>
      </c>
      <c r="F99" s="196">
        <v>320.98</v>
      </c>
    </row>
    <row r="100" spans="1:6">
      <c r="A100" s="229">
        <v>38716</v>
      </c>
      <c r="B100" s="197">
        <v>8.8400000000000006E-2</v>
      </c>
      <c r="C100" s="198">
        <v>8.9200000000000002E-2</v>
      </c>
      <c r="D100" s="196">
        <v>325.74</v>
      </c>
      <c r="E100" s="196">
        <v>321.33</v>
      </c>
      <c r="F100" s="196">
        <v>321.12</v>
      </c>
    </row>
    <row r="101" spans="1:6">
      <c r="A101" s="229">
        <v>38719</v>
      </c>
      <c r="B101" s="204">
        <v>8.8499999999999995E-2</v>
      </c>
      <c r="C101" s="205">
        <v>8.929999999999999E-2</v>
      </c>
      <c r="D101" s="203">
        <v>325.33</v>
      </c>
      <c r="E101" s="203">
        <v>320.93</v>
      </c>
      <c r="F101" s="203">
        <v>320.79000000000002</v>
      </c>
    </row>
    <row r="102" spans="1:6">
      <c r="A102" s="229">
        <v>38720</v>
      </c>
      <c r="B102" s="204">
        <v>8.8499999999999995E-2</v>
      </c>
      <c r="C102" s="205">
        <v>8.929999999999999E-2</v>
      </c>
      <c r="D102" s="203">
        <v>325.47000000000003</v>
      </c>
      <c r="E102" s="203">
        <v>321.07</v>
      </c>
      <c r="F102" s="203">
        <v>320.93</v>
      </c>
    </row>
    <row r="103" spans="1:6">
      <c r="A103" s="229">
        <v>38721</v>
      </c>
      <c r="B103" s="204">
        <v>8.8400000000000006E-2</v>
      </c>
      <c r="C103" s="205">
        <v>8.9200000000000002E-2</v>
      </c>
      <c r="D103" s="203">
        <v>326.17</v>
      </c>
      <c r="E103" s="203">
        <v>321.76</v>
      </c>
      <c r="F103" s="203">
        <v>321.62</v>
      </c>
    </row>
    <row r="104" spans="1:6">
      <c r="A104" s="229">
        <v>38722</v>
      </c>
      <c r="B104" s="204">
        <v>8.8400000000000006E-2</v>
      </c>
      <c r="C104" s="205">
        <v>8.9200000000000002E-2</v>
      </c>
      <c r="D104" s="203">
        <v>326.32</v>
      </c>
      <c r="E104" s="203">
        <v>321.89999999999998</v>
      </c>
      <c r="F104" s="203">
        <v>321.76</v>
      </c>
    </row>
    <row r="105" spans="1:6">
      <c r="A105" s="229">
        <v>38723</v>
      </c>
      <c r="B105" s="204">
        <v>8.8499999999999995E-2</v>
      </c>
      <c r="C105" s="205">
        <v>8.929999999999999E-2</v>
      </c>
      <c r="D105" s="203">
        <v>325.97000000000003</v>
      </c>
      <c r="E105" s="203">
        <v>321.56</v>
      </c>
      <c r="F105" s="203">
        <v>321.35000000000002</v>
      </c>
    </row>
    <row r="106" spans="1:6">
      <c r="A106" s="229">
        <v>38726</v>
      </c>
      <c r="B106" s="204">
        <v>8.8499999999999995E-2</v>
      </c>
      <c r="C106" s="205">
        <v>8.929999999999999E-2</v>
      </c>
      <c r="D106" s="203">
        <v>326.11</v>
      </c>
      <c r="E106" s="203">
        <v>321.70999999999998</v>
      </c>
      <c r="F106" s="203">
        <v>321.56</v>
      </c>
    </row>
    <row r="107" spans="1:6">
      <c r="A107" s="229">
        <v>38727</v>
      </c>
      <c r="B107" s="204">
        <v>8.8599999999999998E-2</v>
      </c>
      <c r="C107" s="205">
        <v>8.9399999999999993E-2</v>
      </c>
      <c r="D107" s="203">
        <v>325.7</v>
      </c>
      <c r="E107" s="203">
        <v>321.3</v>
      </c>
      <c r="F107" s="203">
        <v>321.16000000000003</v>
      </c>
    </row>
    <row r="108" spans="1:6">
      <c r="A108" s="229">
        <v>38728</v>
      </c>
      <c r="B108" s="204">
        <v>8.8800000000000004E-2</v>
      </c>
      <c r="C108" s="205">
        <v>8.9599999999999999E-2</v>
      </c>
      <c r="D108" s="203">
        <v>324.74</v>
      </c>
      <c r="E108" s="203">
        <v>320.35000000000002</v>
      </c>
      <c r="F108" s="203">
        <v>320.20999999999998</v>
      </c>
    </row>
    <row r="109" spans="1:6">
      <c r="A109" s="229">
        <v>38729</v>
      </c>
      <c r="B109" s="204">
        <v>8.8499999999999995E-2</v>
      </c>
      <c r="C109" s="205">
        <v>8.929999999999999E-2</v>
      </c>
      <c r="D109" s="203">
        <v>326.67</v>
      </c>
      <c r="E109" s="203">
        <v>322.25</v>
      </c>
      <c r="F109" s="203">
        <v>322.11</v>
      </c>
    </row>
    <row r="110" spans="1:6">
      <c r="A110" s="229">
        <v>38730</v>
      </c>
      <c r="B110" s="204">
        <v>8.8300000000000003E-2</v>
      </c>
      <c r="C110" s="205">
        <v>8.9099999999999999E-2</v>
      </c>
      <c r="D110" s="203">
        <v>328.02</v>
      </c>
      <c r="E110" s="203">
        <v>323.58999999999997</v>
      </c>
      <c r="F110" s="203">
        <v>323.32</v>
      </c>
    </row>
    <row r="111" spans="1:6">
      <c r="A111" s="229">
        <v>38733</v>
      </c>
      <c r="B111" s="204">
        <v>8.8300000000000003E-2</v>
      </c>
      <c r="C111" s="205">
        <v>8.9099999999999999E-2</v>
      </c>
      <c r="D111" s="203">
        <v>328.18</v>
      </c>
      <c r="E111" s="203">
        <v>323.75</v>
      </c>
      <c r="F111" s="203">
        <v>323.58999999999997</v>
      </c>
    </row>
    <row r="112" spans="1:6">
      <c r="A112" s="229">
        <v>38734</v>
      </c>
      <c r="B112" s="204">
        <v>8.8300000000000003E-2</v>
      </c>
      <c r="C112" s="205">
        <v>8.9099999999999999E-2</v>
      </c>
      <c r="D112" s="203">
        <v>328.35</v>
      </c>
      <c r="E112" s="203">
        <v>323.92</v>
      </c>
      <c r="F112" s="203">
        <v>323.75</v>
      </c>
    </row>
    <row r="113" spans="1:6">
      <c r="A113" s="229">
        <v>38735</v>
      </c>
      <c r="B113" s="204">
        <v>8.8099999999999998E-2</v>
      </c>
      <c r="C113" s="205">
        <v>8.8899999999999993E-2</v>
      </c>
      <c r="D113" s="203">
        <v>329.63</v>
      </c>
      <c r="E113" s="203">
        <v>325.18</v>
      </c>
      <c r="F113" s="203">
        <v>325.02</v>
      </c>
    </row>
    <row r="114" spans="1:6">
      <c r="A114" s="229">
        <v>38736</v>
      </c>
      <c r="B114" s="204">
        <v>8.8099999999999998E-2</v>
      </c>
      <c r="C114" s="205">
        <v>8.8899999999999993E-2</v>
      </c>
      <c r="D114" s="203">
        <v>329.8</v>
      </c>
      <c r="E114" s="203">
        <v>325.35000000000002</v>
      </c>
      <c r="F114" s="203">
        <v>325.18</v>
      </c>
    </row>
    <row r="115" spans="1:6">
      <c r="A115" s="229">
        <v>38737</v>
      </c>
      <c r="B115" s="204">
        <v>8.8099999999999998E-2</v>
      </c>
      <c r="C115" s="205">
        <v>8.8899999999999993E-2</v>
      </c>
      <c r="D115" s="203">
        <v>330.08</v>
      </c>
      <c r="E115" s="203">
        <v>325.62</v>
      </c>
      <c r="F115" s="203">
        <v>325.35000000000002</v>
      </c>
    </row>
    <row r="116" spans="1:6">
      <c r="A116" s="229">
        <v>38740</v>
      </c>
      <c r="B116" s="204">
        <v>8.8099999999999998E-2</v>
      </c>
      <c r="C116" s="205">
        <v>8.8899999999999993E-2</v>
      </c>
      <c r="D116" s="203">
        <v>330.24</v>
      </c>
      <c r="E116" s="203">
        <v>325.79000000000002</v>
      </c>
      <c r="F116" s="203">
        <v>325.62</v>
      </c>
    </row>
    <row r="117" spans="1:6">
      <c r="A117" s="229">
        <v>38741</v>
      </c>
      <c r="B117" s="204">
        <v>8.8099999999999998E-2</v>
      </c>
      <c r="C117" s="205">
        <v>8.8899999999999993E-2</v>
      </c>
      <c r="D117" s="203">
        <v>330.41</v>
      </c>
      <c r="E117" s="203">
        <v>325.95</v>
      </c>
      <c r="F117" s="203">
        <v>325.79000000000002</v>
      </c>
    </row>
    <row r="118" spans="1:6">
      <c r="A118" s="229">
        <v>38742</v>
      </c>
      <c r="B118" s="204">
        <v>8.8099999999999998E-2</v>
      </c>
      <c r="C118" s="205">
        <v>8.8899999999999993E-2</v>
      </c>
      <c r="D118" s="203">
        <v>330.57</v>
      </c>
      <c r="E118" s="203">
        <v>326.11</v>
      </c>
      <c r="F118" s="203">
        <v>325.95</v>
      </c>
    </row>
    <row r="119" spans="1:6">
      <c r="A119" s="229">
        <v>38743</v>
      </c>
      <c r="B119" s="204">
        <v>8.8099999999999998E-2</v>
      </c>
      <c r="C119" s="205">
        <v>8.8899999999999993E-2</v>
      </c>
      <c r="D119" s="203">
        <v>330.74</v>
      </c>
      <c r="E119" s="203">
        <v>326.27999999999997</v>
      </c>
      <c r="F119" s="203">
        <v>326.11</v>
      </c>
    </row>
    <row r="120" spans="1:6">
      <c r="A120" s="229">
        <v>38744</v>
      </c>
      <c r="B120" s="204">
        <v>8.8099999999999998E-2</v>
      </c>
      <c r="C120" s="205">
        <v>8.8899999999999993E-2</v>
      </c>
      <c r="D120" s="203">
        <v>331.02</v>
      </c>
      <c r="E120" s="203">
        <v>326.55</v>
      </c>
      <c r="F120" s="203">
        <v>326.27999999999997</v>
      </c>
    </row>
    <row r="121" spans="1:6">
      <c r="A121" s="229">
        <v>38747</v>
      </c>
      <c r="B121" s="204">
        <v>8.8099999999999998E-2</v>
      </c>
      <c r="C121" s="205">
        <v>8.8899999999999993E-2</v>
      </c>
      <c r="D121" s="203">
        <v>331.25</v>
      </c>
      <c r="E121" s="203">
        <v>326.79000000000002</v>
      </c>
      <c r="F121" s="203">
        <v>326.62</v>
      </c>
    </row>
    <row r="122" spans="1:6">
      <c r="A122" s="229">
        <v>38748</v>
      </c>
      <c r="B122" s="204">
        <v>8.8099999999999998E-2</v>
      </c>
      <c r="C122" s="205">
        <v>8.8899999999999993E-2</v>
      </c>
      <c r="D122" s="203">
        <v>331.42</v>
      </c>
      <c r="E122" s="203">
        <v>326.95999999999998</v>
      </c>
      <c r="F122" s="203">
        <v>326.79000000000002</v>
      </c>
    </row>
    <row r="123" spans="1:6">
      <c r="A123" s="229">
        <v>38749</v>
      </c>
      <c r="B123" s="204">
        <v>8.8099999999999998E-2</v>
      </c>
      <c r="C123" s="205">
        <v>8.8899999999999993E-2</v>
      </c>
      <c r="D123" s="203">
        <v>331.59</v>
      </c>
      <c r="E123" s="203">
        <v>327.13</v>
      </c>
      <c r="F123" s="203">
        <v>326.95999999999998</v>
      </c>
    </row>
    <row r="124" spans="1:6">
      <c r="A124" s="229">
        <v>38750</v>
      </c>
      <c r="B124" s="204">
        <v>8.8099999999999998E-2</v>
      </c>
      <c r="C124" s="205">
        <v>8.8899999999999993E-2</v>
      </c>
      <c r="D124" s="203">
        <v>331.76</v>
      </c>
      <c r="E124" s="203">
        <v>327.29000000000002</v>
      </c>
      <c r="F124" s="203">
        <v>327.13</v>
      </c>
    </row>
    <row r="125" spans="1:6">
      <c r="A125" s="229">
        <v>38751</v>
      </c>
      <c r="B125" s="204">
        <v>8.8099999999999998E-2</v>
      </c>
      <c r="C125" s="205">
        <v>8.8899999999999993E-2</v>
      </c>
      <c r="D125" s="203">
        <v>332.05</v>
      </c>
      <c r="E125" s="203">
        <v>327.58</v>
      </c>
      <c r="F125" s="203">
        <v>327.29000000000002</v>
      </c>
    </row>
    <row r="126" spans="1:6">
      <c r="A126" s="229">
        <v>38754</v>
      </c>
      <c r="B126" s="204">
        <v>8.7999999999999995E-2</v>
      </c>
      <c r="C126" s="205">
        <v>8.879999999999999E-2</v>
      </c>
      <c r="D126" s="203">
        <v>332.79</v>
      </c>
      <c r="E126" s="203">
        <v>328.31</v>
      </c>
      <c r="F126" s="203">
        <v>328.14</v>
      </c>
    </row>
    <row r="127" spans="1:6">
      <c r="A127" s="229">
        <v>38755</v>
      </c>
      <c r="B127" s="204">
        <v>8.8099999999999998E-2</v>
      </c>
      <c r="C127" s="205">
        <v>8.8899999999999993E-2</v>
      </c>
      <c r="D127" s="203">
        <v>332.4</v>
      </c>
      <c r="E127" s="203">
        <v>327.92</v>
      </c>
      <c r="F127" s="203">
        <v>327.75</v>
      </c>
    </row>
    <row r="128" spans="1:6">
      <c r="A128" s="229">
        <v>38756</v>
      </c>
      <c r="B128" s="204">
        <v>8.7999999999999995E-2</v>
      </c>
      <c r="C128" s="205">
        <v>8.879999999999999E-2</v>
      </c>
      <c r="D128" s="203">
        <v>333.13</v>
      </c>
      <c r="E128" s="203">
        <v>328.65</v>
      </c>
      <c r="F128" s="203">
        <v>328.48</v>
      </c>
    </row>
    <row r="129" spans="1:6">
      <c r="A129" s="229">
        <v>38757</v>
      </c>
      <c r="B129" s="204">
        <v>8.8099999999999998E-2</v>
      </c>
      <c r="C129" s="205">
        <v>8.8899999999999993E-2</v>
      </c>
      <c r="D129" s="203">
        <v>332.82</v>
      </c>
      <c r="E129" s="203">
        <v>328.34</v>
      </c>
      <c r="F129" s="203">
        <v>328.17</v>
      </c>
    </row>
    <row r="130" spans="1:6">
      <c r="A130" s="229">
        <v>38758</v>
      </c>
      <c r="B130" s="204">
        <v>8.8200000000000001E-2</v>
      </c>
      <c r="C130" s="205">
        <v>8.8999999999999996E-2</v>
      </c>
      <c r="D130" s="203">
        <v>332.56</v>
      </c>
      <c r="E130" s="203">
        <v>328.09</v>
      </c>
      <c r="F130" s="203">
        <v>327.79</v>
      </c>
    </row>
    <row r="131" spans="1:6">
      <c r="A131" s="229">
        <v>38761</v>
      </c>
      <c r="B131" s="204">
        <v>8.77E-2</v>
      </c>
      <c r="C131" s="205">
        <v>8.8499999999999995E-2</v>
      </c>
      <c r="D131" s="203">
        <v>335.56</v>
      </c>
      <c r="E131" s="203">
        <v>331.05</v>
      </c>
      <c r="F131" s="203">
        <v>330.87</v>
      </c>
    </row>
    <row r="132" spans="1:6">
      <c r="A132" s="229">
        <v>38762</v>
      </c>
      <c r="B132" s="204">
        <v>8.1799999999999998E-2</v>
      </c>
      <c r="C132" s="205">
        <v>8.2599999999999993E-2</v>
      </c>
      <c r="D132" s="203">
        <v>371.12</v>
      </c>
      <c r="E132" s="203">
        <v>366.1</v>
      </c>
      <c r="F132" s="203">
        <v>365.91</v>
      </c>
    </row>
    <row r="133" spans="1:6">
      <c r="A133" s="229">
        <v>38763</v>
      </c>
      <c r="B133" s="204">
        <v>8.2000000000000003E-2</v>
      </c>
      <c r="C133" s="205">
        <v>8.2799999999999999E-2</v>
      </c>
      <c r="D133" s="203">
        <v>370.04</v>
      </c>
      <c r="E133" s="203">
        <v>365.04</v>
      </c>
      <c r="F133" s="203">
        <v>364.86</v>
      </c>
    </row>
    <row r="134" spans="1:6">
      <c r="A134" s="229">
        <v>38764</v>
      </c>
      <c r="B134" s="204">
        <v>8.1699999999999995E-2</v>
      </c>
      <c r="C134" s="205">
        <v>8.2500000000000004E-2</v>
      </c>
      <c r="D134" s="203">
        <v>372.12</v>
      </c>
      <c r="E134" s="203">
        <v>367.09</v>
      </c>
      <c r="F134" s="203">
        <v>366.91</v>
      </c>
    </row>
    <row r="135" spans="1:6">
      <c r="A135" s="229">
        <v>38765</v>
      </c>
      <c r="B135" s="204">
        <v>8.1299999999999997E-2</v>
      </c>
      <c r="C135" s="205">
        <v>8.2099999999999992E-2</v>
      </c>
      <c r="D135" s="203">
        <v>374.98</v>
      </c>
      <c r="E135" s="203">
        <v>369.91</v>
      </c>
      <c r="F135" s="203">
        <v>369.6</v>
      </c>
    </row>
    <row r="136" spans="1:6">
      <c r="A136" s="229">
        <v>38768</v>
      </c>
      <c r="B136" s="204">
        <v>7.9399999999999998E-2</v>
      </c>
      <c r="C136" s="205">
        <v>8.0199999999999994E-2</v>
      </c>
      <c r="D136" s="203">
        <v>387.51</v>
      </c>
      <c r="E136" s="203">
        <v>382.26</v>
      </c>
      <c r="F136" s="203">
        <v>382.08</v>
      </c>
    </row>
    <row r="137" spans="1:6">
      <c r="A137" s="229">
        <v>38769</v>
      </c>
      <c r="B137" s="204">
        <v>7.85E-2</v>
      </c>
      <c r="C137" s="205">
        <v>7.9299999999999995E-2</v>
      </c>
      <c r="D137" s="203">
        <v>393.7</v>
      </c>
      <c r="E137" s="203">
        <v>388.36</v>
      </c>
      <c r="F137" s="203">
        <v>388.17</v>
      </c>
    </row>
    <row r="138" spans="1:6">
      <c r="A138" s="229">
        <v>38770</v>
      </c>
      <c r="B138" s="204">
        <v>7.7600000000000002E-2</v>
      </c>
      <c r="C138" s="205">
        <v>7.8399999999999997E-2</v>
      </c>
      <c r="D138" s="203">
        <v>399.98</v>
      </c>
      <c r="E138" s="203">
        <v>394.56</v>
      </c>
      <c r="F138" s="203">
        <v>394.37</v>
      </c>
    </row>
    <row r="139" spans="1:6">
      <c r="A139" s="229">
        <v>38771</v>
      </c>
      <c r="B139" s="204">
        <v>7.6999999999999999E-2</v>
      </c>
      <c r="C139" s="205">
        <v>7.7799999999999994E-2</v>
      </c>
      <c r="D139" s="203">
        <v>404.19</v>
      </c>
      <c r="E139" s="203">
        <v>398.71</v>
      </c>
      <c r="F139" s="203">
        <v>398.53</v>
      </c>
    </row>
    <row r="140" spans="1:6">
      <c r="A140" s="229">
        <v>38772</v>
      </c>
      <c r="B140" s="204">
        <v>7.5499999999999998E-2</v>
      </c>
      <c r="C140" s="205">
        <v>7.6299999999999993E-2</v>
      </c>
      <c r="D140" s="203">
        <v>415.12</v>
      </c>
      <c r="E140" s="203">
        <v>409.49</v>
      </c>
      <c r="F140" s="203">
        <v>409.05</v>
      </c>
    </row>
    <row r="141" spans="1:6">
      <c r="A141" s="229">
        <v>38777</v>
      </c>
      <c r="B141" s="204">
        <v>7.5300000000000006E-2</v>
      </c>
      <c r="C141" s="205">
        <v>7.6100000000000001E-2</v>
      </c>
      <c r="D141" s="203">
        <v>416.73</v>
      </c>
      <c r="E141" s="203">
        <v>411.07</v>
      </c>
      <c r="F141" s="203">
        <v>410.89</v>
      </c>
    </row>
    <row r="142" spans="1:6">
      <c r="A142" s="229">
        <v>38778</v>
      </c>
      <c r="B142" s="204">
        <v>7.4800000000000005E-2</v>
      </c>
      <c r="C142" s="205">
        <v>7.5600000000000001E-2</v>
      </c>
      <c r="D142" s="203">
        <v>420.49</v>
      </c>
      <c r="E142" s="203">
        <v>414.78</v>
      </c>
      <c r="F142" s="203">
        <v>414.6</v>
      </c>
    </row>
    <row r="143" spans="1:6">
      <c r="A143" s="229">
        <v>38779</v>
      </c>
      <c r="B143" s="204">
        <v>7.3800000000000004E-2</v>
      </c>
      <c r="C143" s="205">
        <v>7.46E-2</v>
      </c>
      <c r="D143" s="203">
        <v>428.07</v>
      </c>
      <c r="E143" s="203">
        <v>422.25</v>
      </c>
      <c r="F143" s="203">
        <v>421.93</v>
      </c>
    </row>
    <row r="144" spans="1:6">
      <c r="A144" s="229">
        <v>38782</v>
      </c>
      <c r="B144" s="204">
        <v>7.0099999999999996E-2</v>
      </c>
      <c r="C144" s="205">
        <v>7.0899999999999991E-2</v>
      </c>
      <c r="D144" s="203">
        <v>456.29</v>
      </c>
      <c r="E144" s="203">
        <v>450.07</v>
      </c>
      <c r="F144" s="203">
        <v>449.88</v>
      </c>
    </row>
    <row r="145" spans="1:12">
      <c r="A145" s="229">
        <v>38783</v>
      </c>
      <c r="B145" s="204">
        <v>7.0199999999999999E-2</v>
      </c>
      <c r="C145" s="205">
        <v>7.0999999999999994E-2</v>
      </c>
      <c r="D145" s="203">
        <v>455.7</v>
      </c>
      <c r="E145" s="203">
        <v>449.49</v>
      </c>
      <c r="F145" s="203">
        <v>449.3</v>
      </c>
      <c r="L145" s="276"/>
    </row>
    <row r="146" spans="1:12">
      <c r="A146" s="229">
        <v>38784</v>
      </c>
      <c r="B146" s="204">
        <v>7.1300000000000002E-2</v>
      </c>
      <c r="C146" s="205">
        <v>7.2099999999999997E-2</v>
      </c>
      <c r="D146" s="203">
        <v>447.37</v>
      </c>
      <c r="E146" s="203">
        <v>441.28</v>
      </c>
      <c r="F146" s="203">
        <v>441.09</v>
      </c>
    </row>
    <row r="147" spans="1:12">
      <c r="A147" s="229" t="s">
        <v>1779</v>
      </c>
      <c r="B147" s="204">
        <v>7.1499999999999994E-2</v>
      </c>
      <c r="C147" s="205">
        <v>7.2299999999999989E-2</v>
      </c>
      <c r="D147" s="203">
        <v>446.03</v>
      </c>
      <c r="E147" s="203">
        <v>439.96</v>
      </c>
      <c r="F147" s="203">
        <v>439.77</v>
      </c>
    </row>
    <row r="148" spans="1:12">
      <c r="A148" s="229">
        <v>38786</v>
      </c>
      <c r="B148" s="204">
        <v>7.1499999999999994E-2</v>
      </c>
      <c r="C148" s="205">
        <v>7.2299999999999989E-2</v>
      </c>
      <c r="D148" s="203">
        <v>446.28</v>
      </c>
      <c r="E148" s="203">
        <v>440.21</v>
      </c>
      <c r="F148" s="203">
        <v>439.89</v>
      </c>
    </row>
    <row r="149" spans="1:12">
      <c r="A149" s="229">
        <v>38789</v>
      </c>
      <c r="B149" s="204">
        <v>7.1300000000000002E-2</v>
      </c>
      <c r="C149" s="205">
        <v>7.2099999999999997E-2</v>
      </c>
      <c r="D149" s="203">
        <v>448</v>
      </c>
      <c r="E149" s="203">
        <v>441.9</v>
      </c>
      <c r="F149" s="203">
        <v>441.71</v>
      </c>
    </row>
    <row r="150" spans="1:12">
      <c r="A150" s="229">
        <v>38790</v>
      </c>
      <c r="B150" s="204">
        <v>7.2599999999999998E-2</v>
      </c>
      <c r="C150" s="205">
        <v>7.3399999999999993E-2</v>
      </c>
      <c r="D150" s="203">
        <v>438.32</v>
      </c>
      <c r="E150" s="203">
        <v>432.37</v>
      </c>
      <c r="F150" s="203">
        <v>432.19</v>
      </c>
    </row>
    <row r="151" spans="1:12">
      <c r="A151" s="229">
        <v>38791</v>
      </c>
      <c r="B151" s="204">
        <v>7.2499999999999995E-2</v>
      </c>
      <c r="C151" s="205">
        <v>7.329999999999999E-2</v>
      </c>
      <c r="D151" s="203">
        <v>439.25</v>
      </c>
      <c r="E151" s="203">
        <v>433.28</v>
      </c>
      <c r="F151" s="203">
        <v>433.11</v>
      </c>
    </row>
    <row r="152" spans="1:12">
      <c r="A152" s="229">
        <v>38792</v>
      </c>
      <c r="B152" s="204">
        <v>7.2300000000000003E-2</v>
      </c>
      <c r="C152" s="205">
        <v>7.3099999999999998E-2</v>
      </c>
      <c r="D152" s="203">
        <v>440.93</v>
      </c>
      <c r="E152" s="203">
        <v>434.94</v>
      </c>
      <c r="F152" s="203">
        <v>434.77</v>
      </c>
    </row>
    <row r="153" spans="1:12">
      <c r="A153" s="229">
        <v>38793</v>
      </c>
      <c r="B153" s="204">
        <v>7.1800000000000003E-2</v>
      </c>
      <c r="C153" s="205">
        <v>7.2599999999999998E-2</v>
      </c>
      <c r="D153" s="203">
        <v>445.01</v>
      </c>
      <c r="E153" s="203">
        <v>438.96</v>
      </c>
      <c r="F153" s="203">
        <v>438.68</v>
      </c>
    </row>
    <row r="154" spans="1:12">
      <c r="A154" s="229">
        <v>38796</v>
      </c>
      <c r="B154" s="204">
        <v>7.17E-2</v>
      </c>
      <c r="C154" s="205">
        <v>7.2499999999999995E-2</v>
      </c>
      <c r="D154" s="203">
        <v>445.95</v>
      </c>
      <c r="E154" s="203">
        <v>439.89</v>
      </c>
      <c r="F154" s="203">
        <v>439.71</v>
      </c>
    </row>
    <row r="155" spans="1:12">
      <c r="A155" s="229">
        <v>38797</v>
      </c>
      <c r="B155" s="204">
        <v>7.1800000000000003E-2</v>
      </c>
      <c r="C155" s="205">
        <v>7.2599999999999998E-2</v>
      </c>
      <c r="D155" s="203">
        <v>445.37</v>
      </c>
      <c r="E155" s="203">
        <v>439.32</v>
      </c>
      <c r="F155" s="203">
        <v>439.14</v>
      </c>
    </row>
    <row r="156" spans="1:12">
      <c r="A156" s="229">
        <v>38798</v>
      </c>
      <c r="B156" s="204">
        <v>7.3200000000000001E-2</v>
      </c>
      <c r="C156" s="205">
        <v>7.3999999999999996E-2</v>
      </c>
      <c r="D156" s="203">
        <v>435.01</v>
      </c>
      <c r="E156" s="203">
        <v>429.11</v>
      </c>
      <c r="F156" s="203">
        <v>428.94</v>
      </c>
    </row>
    <row r="157" spans="1:12">
      <c r="A157" s="229">
        <v>38799</v>
      </c>
      <c r="B157" s="204">
        <v>7.3099999999999998E-2</v>
      </c>
      <c r="C157" s="205">
        <v>7.3899999999999993E-2</v>
      </c>
      <c r="D157" s="203">
        <v>435.94</v>
      </c>
      <c r="E157" s="203">
        <v>430.02</v>
      </c>
      <c r="F157" s="203">
        <v>429.85</v>
      </c>
    </row>
    <row r="158" spans="1:12">
      <c r="A158" s="229">
        <v>38800</v>
      </c>
      <c r="B158" s="204">
        <v>7.3999999999999996E-2</v>
      </c>
      <c r="C158" s="205">
        <v>7.4799999999999991E-2</v>
      </c>
      <c r="D158" s="203">
        <v>429.57</v>
      </c>
      <c r="E158" s="203">
        <v>423.75</v>
      </c>
      <c r="F158" s="203">
        <v>423.47</v>
      </c>
    </row>
    <row r="159" spans="1:12">
      <c r="A159" s="229">
        <v>38803</v>
      </c>
      <c r="B159" s="204">
        <v>7.3899999999999993E-2</v>
      </c>
      <c r="C159" s="205">
        <v>7.4699999999999989E-2</v>
      </c>
      <c r="D159" s="203">
        <v>430.65</v>
      </c>
      <c r="E159" s="203">
        <v>424.81</v>
      </c>
      <c r="F159" s="203">
        <v>424.62</v>
      </c>
    </row>
    <row r="160" spans="1:12">
      <c r="A160" s="229">
        <v>38804</v>
      </c>
      <c r="B160" s="204">
        <v>7.4700000000000003E-2</v>
      </c>
      <c r="C160" s="205">
        <v>7.5499999999999998E-2</v>
      </c>
      <c r="D160" s="203">
        <v>425</v>
      </c>
      <c r="E160" s="203">
        <v>419.25</v>
      </c>
      <c r="F160" s="203">
        <v>419.06</v>
      </c>
    </row>
    <row r="161" spans="1:6">
      <c r="A161" s="229">
        <v>38805</v>
      </c>
      <c r="B161" s="204">
        <v>7.6600000000000001E-2</v>
      </c>
      <c r="C161" s="205">
        <v>7.7399999999999997E-2</v>
      </c>
      <c r="D161" s="203">
        <v>411.66</v>
      </c>
      <c r="E161" s="203">
        <v>406.1</v>
      </c>
      <c r="F161" s="203">
        <v>405.91</v>
      </c>
    </row>
    <row r="162" spans="1:6">
      <c r="A162" s="229">
        <v>38806</v>
      </c>
      <c r="B162" s="204">
        <v>7.7100000000000002E-2</v>
      </c>
      <c r="C162" s="205">
        <v>7.7899999999999997E-2</v>
      </c>
      <c r="D162" s="203">
        <v>408.36</v>
      </c>
      <c r="E162" s="203">
        <v>402.85</v>
      </c>
      <c r="F162" s="203">
        <v>402.66</v>
      </c>
    </row>
    <row r="163" spans="1:6">
      <c r="A163" s="229">
        <v>38807</v>
      </c>
      <c r="B163" s="204">
        <v>7.7499999999999999E-2</v>
      </c>
      <c r="C163" s="205">
        <v>7.8299999999999995E-2</v>
      </c>
      <c r="D163" s="203">
        <v>405.9</v>
      </c>
      <c r="E163" s="203">
        <v>400.42</v>
      </c>
      <c r="F163" s="203">
        <v>400.12</v>
      </c>
    </row>
    <row r="164" spans="1:6">
      <c r="A164" s="229">
        <v>38810</v>
      </c>
      <c r="B164" s="204">
        <v>7.7799999999999994E-2</v>
      </c>
      <c r="C164" s="205">
        <v>7.8599999999999989E-2</v>
      </c>
      <c r="D164" s="203">
        <v>404.02</v>
      </c>
      <c r="E164" s="203">
        <v>398.57</v>
      </c>
      <c r="F164" s="203">
        <v>398.39</v>
      </c>
    </row>
    <row r="165" spans="1:6">
      <c r="A165" s="229">
        <v>38811</v>
      </c>
      <c r="B165" s="204">
        <v>7.7700000000000005E-2</v>
      </c>
      <c r="C165" s="205">
        <v>7.85E-2</v>
      </c>
      <c r="D165" s="203">
        <v>404.89</v>
      </c>
      <c r="E165" s="203">
        <v>399.43</v>
      </c>
      <c r="F165" s="203">
        <v>399.25</v>
      </c>
    </row>
    <row r="166" spans="1:6">
      <c r="A166" s="229">
        <v>38812</v>
      </c>
      <c r="B166" s="204">
        <v>7.7499999999999999E-2</v>
      </c>
      <c r="C166" s="205">
        <v>7.8299999999999995E-2</v>
      </c>
      <c r="D166" s="203">
        <v>406.45</v>
      </c>
      <c r="E166" s="203">
        <v>400.97</v>
      </c>
      <c r="F166" s="203">
        <v>400.79</v>
      </c>
    </row>
    <row r="167" spans="1:6">
      <c r="A167" s="229">
        <v>38813</v>
      </c>
      <c r="B167" s="204">
        <v>7.7399999999999997E-2</v>
      </c>
      <c r="C167" s="205">
        <v>7.8199999999999992E-2</v>
      </c>
      <c r="D167" s="203">
        <v>407.32</v>
      </c>
      <c r="E167" s="203">
        <v>401.83</v>
      </c>
      <c r="F167" s="203">
        <v>401.65</v>
      </c>
    </row>
    <row r="168" spans="1:6">
      <c r="A168" s="229">
        <v>38814</v>
      </c>
      <c r="B168" s="204">
        <v>7.7399999999999997E-2</v>
      </c>
      <c r="C168" s="205">
        <v>7.8199999999999992E-2</v>
      </c>
      <c r="D168" s="203">
        <v>407.46</v>
      </c>
      <c r="E168" s="203">
        <v>401.97</v>
      </c>
      <c r="F168" s="203">
        <v>401.68</v>
      </c>
    </row>
    <row r="169" spans="1:6">
      <c r="A169" s="229">
        <v>38817</v>
      </c>
      <c r="B169" s="204">
        <v>7.7499999999999999E-2</v>
      </c>
      <c r="C169" s="205">
        <v>7.8299999999999995E-2</v>
      </c>
      <c r="D169" s="203">
        <v>406.95</v>
      </c>
      <c r="E169" s="203">
        <v>401.46</v>
      </c>
      <c r="F169" s="203">
        <v>401.29</v>
      </c>
    </row>
    <row r="170" spans="1:6">
      <c r="A170" s="229">
        <v>38818</v>
      </c>
      <c r="B170" s="204">
        <v>7.7600000000000002E-2</v>
      </c>
      <c r="C170" s="205">
        <v>7.8399999999999997E-2</v>
      </c>
      <c r="D170" s="203">
        <v>406.44</v>
      </c>
      <c r="E170" s="203">
        <v>400.96</v>
      </c>
      <c r="F170" s="203">
        <v>400.79</v>
      </c>
    </row>
    <row r="171" spans="1:6">
      <c r="A171" s="229">
        <v>38819</v>
      </c>
      <c r="B171" s="204">
        <v>7.7600000000000002E-2</v>
      </c>
      <c r="C171" s="205">
        <v>7.8399999999999997E-2</v>
      </c>
      <c r="D171" s="203">
        <v>406.61</v>
      </c>
      <c r="E171" s="203">
        <v>401.14</v>
      </c>
      <c r="F171" s="203">
        <v>400.96</v>
      </c>
    </row>
    <row r="172" spans="1:6">
      <c r="A172" s="229">
        <v>38820</v>
      </c>
      <c r="B172" s="204">
        <v>7.7499999999999999E-2</v>
      </c>
      <c r="C172" s="205">
        <v>7.8299999999999995E-2</v>
      </c>
      <c r="D172" s="203">
        <v>407.61</v>
      </c>
      <c r="E172" s="203">
        <v>402.12</v>
      </c>
      <c r="F172" s="203">
        <v>401.85</v>
      </c>
    </row>
    <row r="173" spans="1:6">
      <c r="A173" s="229">
        <v>38824</v>
      </c>
      <c r="B173" s="204">
        <v>7.7499999999999999E-2</v>
      </c>
      <c r="C173" s="205">
        <v>7.8299999999999995E-2</v>
      </c>
      <c r="D173" s="203">
        <v>407.77</v>
      </c>
      <c r="E173" s="203">
        <v>402.28</v>
      </c>
      <c r="F173" s="203">
        <v>402.12</v>
      </c>
    </row>
    <row r="174" spans="1:6">
      <c r="A174" s="229">
        <v>38825</v>
      </c>
      <c r="B174" s="204">
        <v>7.7499999999999999E-2</v>
      </c>
      <c r="C174" s="205">
        <v>7.8299999999999995E-2</v>
      </c>
      <c r="D174" s="203">
        <v>407.93</v>
      </c>
      <c r="E174" s="203">
        <v>402.44</v>
      </c>
      <c r="F174" s="203">
        <v>402.28</v>
      </c>
    </row>
    <row r="175" spans="1:6">
      <c r="A175" s="229">
        <v>38826</v>
      </c>
      <c r="B175" s="204">
        <v>7.7799999999999994E-2</v>
      </c>
      <c r="C175" s="205">
        <v>7.8599999999999989E-2</v>
      </c>
      <c r="D175" s="203">
        <v>406.02</v>
      </c>
      <c r="E175" s="203">
        <v>400.56</v>
      </c>
      <c r="F175" s="203">
        <v>400.4</v>
      </c>
    </row>
    <row r="176" spans="1:6">
      <c r="A176" s="229">
        <v>38827</v>
      </c>
      <c r="B176" s="204">
        <v>7.7700000000000005E-2</v>
      </c>
      <c r="C176" s="205">
        <v>7.85E-2</v>
      </c>
      <c r="D176" s="203">
        <v>406.98</v>
      </c>
      <c r="E176" s="203">
        <v>401.51</v>
      </c>
      <c r="F176" s="203">
        <v>401.24</v>
      </c>
    </row>
    <row r="177" spans="1:6">
      <c r="A177" s="229">
        <v>38831</v>
      </c>
      <c r="B177" s="204">
        <v>7.7600000000000002E-2</v>
      </c>
      <c r="C177" s="205">
        <v>7.8399999999999997E-2</v>
      </c>
      <c r="D177" s="203">
        <v>407.83</v>
      </c>
      <c r="E177" s="203">
        <v>402.34</v>
      </c>
      <c r="F177" s="203">
        <v>402.19</v>
      </c>
    </row>
    <row r="178" spans="1:6">
      <c r="A178" s="229">
        <v>38832</v>
      </c>
      <c r="B178" s="204">
        <v>7.7399999999999997E-2</v>
      </c>
      <c r="C178" s="205">
        <v>7.8199999999999992E-2</v>
      </c>
      <c r="D178" s="203">
        <v>409.37</v>
      </c>
      <c r="E178" s="203">
        <v>403.87</v>
      </c>
      <c r="F178" s="203">
        <v>403.71</v>
      </c>
    </row>
    <row r="179" spans="1:6">
      <c r="A179" s="229">
        <v>38833</v>
      </c>
      <c r="B179" s="204">
        <v>7.7399999999999997E-2</v>
      </c>
      <c r="C179" s="205">
        <v>7.8199999999999992E-2</v>
      </c>
      <c r="D179" s="203">
        <v>409.53</v>
      </c>
      <c r="E179" s="203">
        <v>404.02</v>
      </c>
      <c r="F179" s="203">
        <v>403.87</v>
      </c>
    </row>
    <row r="180" spans="1:6">
      <c r="A180" s="229">
        <v>38834</v>
      </c>
      <c r="B180" s="204">
        <v>7.7399999999999997E-2</v>
      </c>
      <c r="C180" s="205">
        <v>7.8199999999999992E-2</v>
      </c>
      <c r="D180" s="203">
        <v>409.57</v>
      </c>
      <c r="E180" s="203">
        <v>404.06</v>
      </c>
      <c r="F180" s="203">
        <v>403.91</v>
      </c>
    </row>
    <row r="181" spans="1:6">
      <c r="A181" s="229">
        <v>38835</v>
      </c>
      <c r="B181" s="204">
        <v>7.7399999999999997E-2</v>
      </c>
      <c r="C181" s="205">
        <v>7.8199999999999992E-2</v>
      </c>
      <c r="D181" s="203">
        <v>409.8</v>
      </c>
      <c r="E181" s="203">
        <v>404.3</v>
      </c>
      <c r="F181" s="203">
        <v>404.06</v>
      </c>
    </row>
    <row r="182" spans="1:6">
      <c r="A182" s="229">
        <v>38839</v>
      </c>
      <c r="B182" s="204">
        <v>7.7399999999999997E-2</v>
      </c>
      <c r="C182" s="205">
        <v>7.8199999999999992E-2</v>
      </c>
      <c r="D182" s="203">
        <v>409.95</v>
      </c>
      <c r="E182" s="203">
        <v>404.44</v>
      </c>
      <c r="F182" s="203">
        <v>404.3</v>
      </c>
    </row>
    <row r="183" spans="1:6">
      <c r="A183" s="229">
        <v>38840</v>
      </c>
      <c r="B183" s="204">
        <v>7.7399999999999997E-2</v>
      </c>
      <c r="C183" s="205">
        <v>7.8199999999999992E-2</v>
      </c>
      <c r="D183" s="203">
        <v>410.1</v>
      </c>
      <c r="E183" s="203">
        <v>404.59</v>
      </c>
      <c r="F183" s="203">
        <v>404.44</v>
      </c>
    </row>
    <row r="184" spans="1:6">
      <c r="A184" s="229">
        <v>38841</v>
      </c>
      <c r="B184" s="204">
        <v>7.7600000000000002E-2</v>
      </c>
      <c r="C184" s="205">
        <v>7.8399999999999997E-2</v>
      </c>
      <c r="D184" s="203">
        <v>408.87</v>
      </c>
      <c r="E184" s="203">
        <v>403.38</v>
      </c>
      <c r="F184" s="203">
        <v>403.23</v>
      </c>
    </row>
    <row r="185" spans="1:6">
      <c r="A185" s="229">
        <v>38842</v>
      </c>
      <c r="B185" s="204">
        <v>7.7499999999999999E-2</v>
      </c>
      <c r="C185" s="205">
        <v>7.8299999999999995E-2</v>
      </c>
      <c r="D185" s="203">
        <v>409.76</v>
      </c>
      <c r="E185" s="203">
        <v>404.26</v>
      </c>
      <c r="F185" s="203">
        <v>404.06</v>
      </c>
    </row>
    <row r="186" spans="1:6">
      <c r="A186" s="229">
        <v>38845</v>
      </c>
      <c r="B186" s="204">
        <v>7.7200000000000005E-2</v>
      </c>
      <c r="C186" s="205">
        <v>7.8E-2</v>
      </c>
      <c r="D186" s="203">
        <v>412</v>
      </c>
      <c r="E186" s="203">
        <v>406.47</v>
      </c>
      <c r="F186" s="203">
        <v>406.32</v>
      </c>
    </row>
    <row r="187" spans="1:6">
      <c r="A187" s="229">
        <v>38846</v>
      </c>
      <c r="B187" s="204">
        <v>7.7499999999999999E-2</v>
      </c>
      <c r="C187" s="205">
        <v>7.8299999999999995E-2</v>
      </c>
      <c r="D187" s="203">
        <v>410.07</v>
      </c>
      <c r="E187" s="203">
        <v>404.56</v>
      </c>
      <c r="F187" s="203">
        <v>404.41</v>
      </c>
    </row>
    <row r="188" spans="1:6">
      <c r="A188" s="229">
        <v>38847</v>
      </c>
      <c r="B188" s="204">
        <v>7.6999999999999999E-2</v>
      </c>
      <c r="C188" s="205">
        <v>7.7799999999999994E-2</v>
      </c>
      <c r="D188" s="203">
        <v>413.69</v>
      </c>
      <c r="E188" s="203">
        <v>408.14</v>
      </c>
      <c r="F188" s="203">
        <v>407.99</v>
      </c>
    </row>
    <row r="189" spans="1:6">
      <c r="A189" s="229">
        <v>38848</v>
      </c>
      <c r="B189" s="204">
        <v>7.6999999999999999E-2</v>
      </c>
      <c r="C189" s="205">
        <v>7.7799999999999994E-2</v>
      </c>
      <c r="D189" s="203">
        <v>413.85</v>
      </c>
      <c r="E189" s="203">
        <v>408.29</v>
      </c>
      <c r="F189" s="203">
        <v>408.14</v>
      </c>
    </row>
    <row r="190" spans="1:6">
      <c r="A190" s="229">
        <v>38849</v>
      </c>
      <c r="B190" s="204">
        <v>7.7399999999999997E-2</v>
      </c>
      <c r="C190" s="205">
        <v>7.8199999999999992E-2</v>
      </c>
      <c r="D190" s="203">
        <v>411.27</v>
      </c>
      <c r="E190" s="203">
        <v>405.75</v>
      </c>
      <c r="F190" s="203">
        <v>405.55</v>
      </c>
    </row>
    <row r="191" spans="1:6">
      <c r="A191" s="229">
        <v>38852</v>
      </c>
      <c r="B191" s="204">
        <v>7.8100000000000003E-2</v>
      </c>
      <c r="C191" s="205">
        <v>7.8899999999999998E-2</v>
      </c>
      <c r="D191" s="203">
        <v>406.59</v>
      </c>
      <c r="E191" s="203">
        <v>401.14</v>
      </c>
      <c r="F191" s="203">
        <v>400.99</v>
      </c>
    </row>
    <row r="192" spans="1:6">
      <c r="A192" s="229">
        <v>38853</v>
      </c>
      <c r="B192" s="204">
        <v>7.85E-2</v>
      </c>
      <c r="C192" s="205">
        <v>7.9299999999999995E-2</v>
      </c>
      <c r="D192" s="203">
        <v>404.01</v>
      </c>
      <c r="E192" s="203">
        <v>398.6</v>
      </c>
      <c r="F192" s="203">
        <v>398.44</v>
      </c>
    </row>
    <row r="193" spans="1:6">
      <c r="A193" s="229">
        <v>38854</v>
      </c>
      <c r="B193" s="204">
        <v>7.9000000000000001E-2</v>
      </c>
      <c r="C193" s="205">
        <v>7.9799999999999996E-2</v>
      </c>
      <c r="D193" s="203">
        <v>400.77</v>
      </c>
      <c r="E193" s="203">
        <v>395.4</v>
      </c>
      <c r="F193" s="203">
        <v>395.25</v>
      </c>
    </row>
    <row r="194" spans="1:6">
      <c r="A194" s="229">
        <v>38855</v>
      </c>
      <c r="B194" s="204">
        <v>8.0199999999999994E-2</v>
      </c>
      <c r="C194" s="205">
        <v>8.0999999999999989E-2</v>
      </c>
      <c r="D194" s="203">
        <v>392.9</v>
      </c>
      <c r="E194" s="203">
        <v>387.65</v>
      </c>
      <c r="F194" s="203">
        <v>387.5</v>
      </c>
    </row>
    <row r="195" spans="1:6">
      <c r="A195" s="229">
        <v>38856</v>
      </c>
      <c r="B195" s="204">
        <v>8.1900000000000001E-2</v>
      </c>
      <c r="C195" s="205">
        <v>8.2699999999999996E-2</v>
      </c>
      <c r="D195" s="203">
        <v>382.03</v>
      </c>
      <c r="E195" s="203">
        <v>376.93</v>
      </c>
      <c r="F195" s="203">
        <v>376.73</v>
      </c>
    </row>
    <row r="196" spans="1:6">
      <c r="A196" s="229">
        <v>38859</v>
      </c>
      <c r="B196" s="204">
        <v>8.3099999999999993E-2</v>
      </c>
      <c r="C196" s="205">
        <v>8.3899999999999988E-2</v>
      </c>
      <c r="D196" s="203">
        <v>374.56</v>
      </c>
      <c r="E196" s="203">
        <v>369.57</v>
      </c>
      <c r="F196" s="203">
        <v>369.42</v>
      </c>
    </row>
    <row r="197" spans="1:6">
      <c r="A197" s="229">
        <v>38860</v>
      </c>
      <c r="B197" s="204">
        <v>8.6199999999999999E-2</v>
      </c>
      <c r="C197" s="205">
        <v>8.6999999999999994E-2</v>
      </c>
      <c r="D197" s="203">
        <v>355.75</v>
      </c>
      <c r="E197" s="203">
        <v>351.03</v>
      </c>
      <c r="F197" s="203">
        <v>350.88</v>
      </c>
    </row>
    <row r="198" spans="1:6">
      <c r="A198" s="229">
        <v>38861</v>
      </c>
      <c r="B198" s="204">
        <v>8.6699999999999999E-2</v>
      </c>
      <c r="C198" s="205">
        <v>8.7499999999999994E-2</v>
      </c>
      <c r="D198" s="203">
        <v>352.93</v>
      </c>
      <c r="E198" s="203">
        <v>348.25</v>
      </c>
      <c r="F198" s="203">
        <v>348.11</v>
      </c>
    </row>
    <row r="199" spans="1:6">
      <c r="A199" s="229">
        <v>38862</v>
      </c>
      <c r="B199" s="204">
        <v>8.8599999999999998E-2</v>
      </c>
      <c r="C199" s="205">
        <v>8.9399999999999993E-2</v>
      </c>
      <c r="D199" s="203">
        <v>342.05</v>
      </c>
      <c r="E199" s="203">
        <v>337.52</v>
      </c>
      <c r="F199" s="203">
        <v>337.38</v>
      </c>
    </row>
    <row r="200" spans="1:6">
      <c r="A200" s="229">
        <v>38863</v>
      </c>
      <c r="B200" s="204">
        <v>8.7099999999999997E-2</v>
      </c>
      <c r="C200" s="205">
        <v>8.7899999999999992E-2</v>
      </c>
      <c r="D200" s="203">
        <v>350.92</v>
      </c>
      <c r="E200" s="203">
        <v>346.26</v>
      </c>
      <c r="F200" s="203">
        <v>346.07</v>
      </c>
    </row>
    <row r="201" spans="1:6">
      <c r="A201" s="229">
        <v>38866</v>
      </c>
      <c r="B201" s="204">
        <v>8.6599999999999996E-2</v>
      </c>
      <c r="C201" s="205">
        <v>8.7399999999999992E-2</v>
      </c>
      <c r="D201" s="203">
        <v>353.92</v>
      </c>
      <c r="E201" s="203">
        <v>349.22</v>
      </c>
      <c r="F201" s="203">
        <v>349.09</v>
      </c>
    </row>
    <row r="202" spans="1:6">
      <c r="A202" s="229">
        <v>38867</v>
      </c>
      <c r="B202" s="204">
        <v>8.7099999999999997E-2</v>
      </c>
      <c r="C202" s="205">
        <v>8.7899999999999992E-2</v>
      </c>
      <c r="D202" s="203">
        <v>351.11</v>
      </c>
      <c r="E202" s="203">
        <v>346.46</v>
      </c>
      <c r="F202" s="203">
        <v>346.32</v>
      </c>
    </row>
    <row r="203" spans="1:6">
      <c r="A203" s="229">
        <v>38868</v>
      </c>
      <c r="B203" s="204">
        <v>8.6800000000000002E-2</v>
      </c>
      <c r="C203" s="205">
        <v>8.7599999999999997E-2</v>
      </c>
      <c r="D203" s="203">
        <v>353.01</v>
      </c>
      <c r="E203" s="203">
        <v>348.33</v>
      </c>
      <c r="F203" s="203">
        <v>348.2</v>
      </c>
    </row>
    <row r="204" spans="1:6">
      <c r="A204" s="229">
        <v>38869</v>
      </c>
      <c r="B204" s="204">
        <v>8.6800000000000002E-2</v>
      </c>
      <c r="C204" s="205">
        <v>8.7599999999999997E-2</v>
      </c>
      <c r="D204" s="203">
        <v>353.15</v>
      </c>
      <c r="E204" s="203">
        <v>348.47</v>
      </c>
      <c r="F204" s="203">
        <v>348.33</v>
      </c>
    </row>
    <row r="205" spans="1:6">
      <c r="A205" s="229">
        <v>38870</v>
      </c>
      <c r="B205" s="204">
        <v>8.6900000000000005E-2</v>
      </c>
      <c r="C205" s="205">
        <v>8.77E-2</v>
      </c>
      <c r="D205" s="203">
        <v>352.74</v>
      </c>
      <c r="E205" s="203">
        <v>348.06</v>
      </c>
      <c r="F205" s="203">
        <v>347.89</v>
      </c>
    </row>
    <row r="206" spans="1:6">
      <c r="A206" s="229">
        <v>38873</v>
      </c>
      <c r="B206" s="204">
        <v>8.6999999999999994E-2</v>
      </c>
      <c r="C206" s="205">
        <v>8.7799999999999989E-2</v>
      </c>
      <c r="D206" s="203">
        <v>352.29</v>
      </c>
      <c r="E206" s="203">
        <v>347.62</v>
      </c>
      <c r="F206" s="203">
        <v>347.48</v>
      </c>
    </row>
    <row r="207" spans="1:6">
      <c r="A207" s="229">
        <v>38874</v>
      </c>
      <c r="B207" s="204">
        <v>8.6800000000000002E-2</v>
      </c>
      <c r="C207" s="205">
        <v>8.7599999999999997E-2</v>
      </c>
      <c r="D207" s="203">
        <v>353.6</v>
      </c>
      <c r="E207" s="203">
        <v>348.92</v>
      </c>
      <c r="F207" s="203">
        <v>348.78</v>
      </c>
    </row>
    <row r="208" spans="1:6">
      <c r="A208" s="229">
        <v>38875</v>
      </c>
      <c r="B208" s="204">
        <v>8.7400000000000005E-2</v>
      </c>
      <c r="C208" s="205">
        <v>8.8200000000000001E-2</v>
      </c>
      <c r="D208" s="203">
        <v>350.22</v>
      </c>
      <c r="E208" s="203">
        <v>345.58</v>
      </c>
      <c r="F208" s="203">
        <v>345.45</v>
      </c>
    </row>
    <row r="209" spans="1:6">
      <c r="A209" s="229">
        <v>38876</v>
      </c>
      <c r="B209" s="204">
        <v>8.7499999999999994E-2</v>
      </c>
      <c r="C209" s="205">
        <v>8.829999999999999E-2</v>
      </c>
      <c r="D209" s="203">
        <v>349.55</v>
      </c>
      <c r="E209" s="203">
        <v>344.92</v>
      </c>
      <c r="F209" s="203">
        <v>344.79</v>
      </c>
    </row>
    <row r="210" spans="1:6">
      <c r="A210" s="229">
        <v>38877</v>
      </c>
      <c r="B210" s="204">
        <v>8.7499999999999994E-2</v>
      </c>
      <c r="C210" s="205">
        <v>8.829999999999999E-2</v>
      </c>
      <c r="D210" s="203">
        <v>349.7</v>
      </c>
      <c r="E210" s="203">
        <v>345.07</v>
      </c>
      <c r="F210" s="203">
        <v>344.92</v>
      </c>
    </row>
    <row r="211" spans="1:6">
      <c r="A211" s="229">
        <v>38880</v>
      </c>
      <c r="B211" s="204">
        <v>8.7499999999999994E-2</v>
      </c>
      <c r="C211" s="205">
        <v>8.829999999999999E-2</v>
      </c>
      <c r="D211" s="203">
        <v>349.83</v>
      </c>
      <c r="E211" s="203">
        <v>345.2</v>
      </c>
      <c r="F211" s="203">
        <v>345.07</v>
      </c>
    </row>
    <row r="212" spans="1:6">
      <c r="A212" s="229">
        <v>38881</v>
      </c>
      <c r="B212" s="204">
        <v>8.8300000000000003E-2</v>
      </c>
      <c r="C212" s="205">
        <v>8.9099999999999999E-2</v>
      </c>
      <c r="D212" s="203">
        <v>345.33</v>
      </c>
      <c r="E212" s="203">
        <v>340.76</v>
      </c>
      <c r="F212" s="203">
        <v>340.64</v>
      </c>
    </row>
    <row r="213" spans="1:6">
      <c r="A213" s="229">
        <v>38882</v>
      </c>
      <c r="B213" s="204">
        <v>8.8900000000000007E-2</v>
      </c>
      <c r="C213" s="205">
        <v>8.9700000000000002E-2</v>
      </c>
      <c r="D213" s="203">
        <v>342.03</v>
      </c>
      <c r="E213" s="203">
        <v>337.51</v>
      </c>
      <c r="F213" s="203">
        <v>337.39</v>
      </c>
    </row>
    <row r="214" spans="1:6">
      <c r="A214" s="229">
        <v>38884</v>
      </c>
      <c r="B214" s="204">
        <v>8.8499999999999995E-2</v>
      </c>
      <c r="C214" s="205">
        <v>8.929999999999999E-2</v>
      </c>
      <c r="D214" s="203">
        <v>344.45</v>
      </c>
      <c r="E214" s="203">
        <v>339.9</v>
      </c>
      <c r="F214" s="203">
        <v>339.76</v>
      </c>
    </row>
    <row r="215" spans="1:6">
      <c r="A215" s="229">
        <v>38887</v>
      </c>
      <c r="B215" s="204">
        <v>8.8200000000000001E-2</v>
      </c>
      <c r="C215" s="205">
        <v>8.8999999999999996E-2</v>
      </c>
      <c r="D215" s="203">
        <v>346.29</v>
      </c>
      <c r="E215" s="203">
        <v>341.72</v>
      </c>
      <c r="F215" s="203">
        <v>341.59</v>
      </c>
    </row>
    <row r="216" spans="1:6">
      <c r="A216" s="229">
        <v>38888</v>
      </c>
      <c r="B216" s="204">
        <v>8.8300000000000003E-2</v>
      </c>
      <c r="C216" s="205">
        <v>8.9099999999999999E-2</v>
      </c>
      <c r="D216" s="203">
        <v>345.84</v>
      </c>
      <c r="E216" s="203">
        <v>341.27</v>
      </c>
      <c r="F216" s="203">
        <v>341.15</v>
      </c>
    </row>
    <row r="217" spans="1:6">
      <c r="A217" s="229">
        <v>38889</v>
      </c>
      <c r="B217" s="204">
        <v>8.8499999999999995E-2</v>
      </c>
      <c r="C217" s="205">
        <v>8.929999999999999E-2</v>
      </c>
      <c r="D217" s="203">
        <v>344.81</v>
      </c>
      <c r="E217" s="203">
        <v>340.26</v>
      </c>
      <c r="F217" s="203">
        <v>340.14</v>
      </c>
    </row>
    <row r="218" spans="1:6">
      <c r="A218" s="229">
        <v>38890</v>
      </c>
      <c r="B218" s="204">
        <v>8.8300000000000003E-2</v>
      </c>
      <c r="C218" s="205">
        <v>8.9099999999999999E-2</v>
      </c>
      <c r="D218" s="203">
        <v>346.08</v>
      </c>
      <c r="E218" s="203">
        <v>341.51</v>
      </c>
      <c r="F218" s="203">
        <v>341.39</v>
      </c>
    </row>
    <row r="219" spans="1:6">
      <c r="A219" s="229">
        <v>38891</v>
      </c>
      <c r="B219" s="204">
        <v>8.7999999999999995E-2</v>
      </c>
      <c r="C219" s="205">
        <v>8.879999999999999E-2</v>
      </c>
      <c r="D219" s="203">
        <v>347.94</v>
      </c>
      <c r="E219" s="203">
        <v>343.35</v>
      </c>
      <c r="F219" s="203">
        <v>343.22</v>
      </c>
    </row>
    <row r="220" spans="1:6">
      <c r="A220" s="229">
        <v>38894</v>
      </c>
      <c r="B220" s="204">
        <v>8.8000000000000009E-2</v>
      </c>
      <c r="C220" s="205">
        <v>8.8800000000000004E-2</v>
      </c>
      <c r="D220" s="203">
        <v>347.86</v>
      </c>
      <c r="E220" s="203">
        <v>343.27</v>
      </c>
      <c r="F220" s="203">
        <v>343.16</v>
      </c>
    </row>
    <row r="221" spans="1:6">
      <c r="A221" s="229">
        <v>38895</v>
      </c>
      <c r="B221" s="204">
        <v>8.8200000000000001E-2</v>
      </c>
      <c r="C221" s="205">
        <v>8.8999999999999996E-2</v>
      </c>
      <c r="D221" s="203">
        <v>346.81</v>
      </c>
      <c r="E221" s="203">
        <v>342.23</v>
      </c>
      <c r="F221" s="203">
        <v>342.13</v>
      </c>
    </row>
    <row r="222" spans="1:6">
      <c r="A222" s="229">
        <v>38896</v>
      </c>
      <c r="B222" s="204">
        <v>8.7999999999999995E-2</v>
      </c>
      <c r="C222" s="205">
        <v>8.879999999999999E-2</v>
      </c>
      <c r="D222" s="203">
        <v>348.07</v>
      </c>
      <c r="E222" s="203">
        <v>343.48</v>
      </c>
      <c r="F222" s="203">
        <v>343.37</v>
      </c>
    </row>
    <row r="223" spans="1:6">
      <c r="A223" s="229">
        <v>38897</v>
      </c>
      <c r="B223" s="204">
        <v>8.7800000000000003E-2</v>
      </c>
      <c r="C223" s="205">
        <v>8.8599999999999998E-2</v>
      </c>
      <c r="D223" s="203">
        <v>349.33</v>
      </c>
      <c r="E223" s="203">
        <v>344.72</v>
      </c>
      <c r="F223" s="203">
        <v>344.62</v>
      </c>
    </row>
    <row r="224" spans="1:6">
      <c r="A224" s="229">
        <v>38898</v>
      </c>
      <c r="B224" s="204">
        <v>8.6599999999999996E-2</v>
      </c>
      <c r="C224" s="205">
        <v>8.7399999999999992E-2</v>
      </c>
      <c r="D224" s="203">
        <v>356.44</v>
      </c>
      <c r="E224" s="203">
        <v>351.74</v>
      </c>
      <c r="F224" s="203">
        <v>351.66</v>
      </c>
    </row>
    <row r="225" spans="1:6">
      <c r="A225" s="229">
        <v>38901</v>
      </c>
      <c r="B225" s="204">
        <v>8.6400000000000005E-2</v>
      </c>
      <c r="C225" s="205">
        <v>8.72E-2</v>
      </c>
      <c r="D225" s="203">
        <v>357.74</v>
      </c>
      <c r="E225" s="203">
        <v>353.01</v>
      </c>
      <c r="F225" s="203">
        <v>352.91</v>
      </c>
    </row>
    <row r="226" spans="1:6">
      <c r="A226" s="229">
        <v>38902</v>
      </c>
      <c r="B226" s="204">
        <v>8.5999999999999993E-2</v>
      </c>
      <c r="C226" s="205">
        <v>8.6799999999999988E-2</v>
      </c>
      <c r="D226" s="203">
        <v>360.23</v>
      </c>
      <c r="E226" s="203">
        <v>355.47</v>
      </c>
      <c r="F226" s="203">
        <v>355.37</v>
      </c>
    </row>
    <row r="227" spans="1:6">
      <c r="A227" s="229">
        <v>38903</v>
      </c>
      <c r="B227" s="204">
        <v>8.5800000000000001E-2</v>
      </c>
      <c r="C227" s="205">
        <v>8.6599999999999996E-2</v>
      </c>
      <c r="D227" s="203">
        <v>361.53</v>
      </c>
      <c r="E227" s="203">
        <v>356.76</v>
      </c>
      <c r="F227" s="203">
        <v>356.66</v>
      </c>
    </row>
    <row r="228" spans="1:6">
      <c r="A228" s="229">
        <v>38904</v>
      </c>
      <c r="B228" s="204">
        <v>8.5999999999999993E-2</v>
      </c>
      <c r="C228" s="205">
        <v>8.6799999999999988E-2</v>
      </c>
      <c r="D228" s="203">
        <v>360.44</v>
      </c>
      <c r="E228" s="203">
        <v>355.68</v>
      </c>
      <c r="F228" s="203">
        <v>355.58</v>
      </c>
    </row>
    <row r="229" spans="1:6">
      <c r="A229" s="229">
        <v>38905</v>
      </c>
      <c r="B229" s="204">
        <v>8.48E-2</v>
      </c>
      <c r="C229" s="205">
        <v>8.5599999999999996E-2</v>
      </c>
      <c r="D229" s="203">
        <v>367.45</v>
      </c>
      <c r="E229" s="203">
        <v>362.59</v>
      </c>
      <c r="F229" s="203">
        <v>362.55</v>
      </c>
    </row>
    <row r="230" spans="1:6">
      <c r="A230" s="229">
        <v>38908</v>
      </c>
      <c r="B230" s="204">
        <v>8.4699999999999998E-2</v>
      </c>
      <c r="C230" s="205">
        <v>8.5499999999999993E-2</v>
      </c>
      <c r="D230" s="203">
        <v>368.15</v>
      </c>
      <c r="E230" s="203">
        <v>363.29</v>
      </c>
      <c r="F230" s="203">
        <v>363.2</v>
      </c>
    </row>
    <row r="231" spans="1:6">
      <c r="A231" s="229">
        <v>38909</v>
      </c>
      <c r="B231" s="204">
        <v>8.43E-2</v>
      </c>
      <c r="C231" s="205">
        <v>8.5099999999999995E-2</v>
      </c>
      <c r="D231" s="203">
        <v>370.7</v>
      </c>
      <c r="E231" s="203">
        <v>365.8</v>
      </c>
      <c r="F231" s="203">
        <v>365.71</v>
      </c>
    </row>
    <row r="232" spans="1:6">
      <c r="A232" s="229">
        <v>38910</v>
      </c>
      <c r="B232" s="204">
        <v>8.3799999999999999E-2</v>
      </c>
      <c r="C232" s="205">
        <v>8.4599999999999995E-2</v>
      </c>
      <c r="D232" s="203">
        <v>373.89</v>
      </c>
      <c r="E232" s="203">
        <v>368.95</v>
      </c>
      <c r="F232" s="203">
        <v>368.86</v>
      </c>
    </row>
    <row r="233" spans="1:6">
      <c r="A233" s="229">
        <v>38911</v>
      </c>
      <c r="B233" s="204">
        <v>8.3500000000000005E-2</v>
      </c>
      <c r="C233" s="205">
        <v>8.43E-2</v>
      </c>
      <c r="D233" s="203">
        <v>375.85</v>
      </c>
      <c r="E233" s="203">
        <v>370.89</v>
      </c>
      <c r="F233" s="203">
        <v>370.79</v>
      </c>
    </row>
    <row r="234" spans="1:6">
      <c r="A234" s="229">
        <v>38912</v>
      </c>
      <c r="B234" s="204">
        <v>8.3400000000000002E-2</v>
      </c>
      <c r="C234" s="205">
        <v>8.4199999999999997E-2</v>
      </c>
      <c r="D234" s="203">
        <v>376.62</v>
      </c>
      <c r="E234" s="203">
        <v>371.64</v>
      </c>
      <c r="F234" s="203">
        <v>371.45</v>
      </c>
    </row>
    <row r="235" spans="1:6">
      <c r="A235" s="229">
        <v>38915</v>
      </c>
      <c r="B235" s="204">
        <v>8.1799999999999998E-2</v>
      </c>
      <c r="C235" s="205">
        <v>8.2599999999999993E-2</v>
      </c>
      <c r="D235" s="203">
        <v>386.92</v>
      </c>
      <c r="E235" s="203">
        <v>381.81</v>
      </c>
      <c r="F235" s="203">
        <v>381.66</v>
      </c>
    </row>
    <row r="236" spans="1:6">
      <c r="A236" s="229">
        <v>38916</v>
      </c>
      <c r="B236" s="204">
        <v>7.8399999999999997E-2</v>
      </c>
      <c r="C236" s="205">
        <v>7.9199999999999993E-2</v>
      </c>
      <c r="D236" s="203">
        <v>409.64</v>
      </c>
      <c r="E236" s="203">
        <v>404.21</v>
      </c>
      <c r="F236" s="203">
        <v>404.06</v>
      </c>
    </row>
    <row r="237" spans="1:6">
      <c r="A237" s="229">
        <v>38917</v>
      </c>
      <c r="B237" s="204">
        <v>7.85E-2</v>
      </c>
      <c r="C237" s="205">
        <v>7.9299999999999995E-2</v>
      </c>
      <c r="D237" s="203">
        <v>409.11</v>
      </c>
      <c r="E237" s="203">
        <v>403.68</v>
      </c>
      <c r="F237" s="203">
        <v>403.54</v>
      </c>
    </row>
    <row r="238" spans="1:6">
      <c r="A238" s="229">
        <v>38918</v>
      </c>
      <c r="B238" s="204">
        <v>7.8799999999999995E-2</v>
      </c>
      <c r="C238" s="205">
        <v>7.959999999999999E-2</v>
      </c>
      <c r="D238" s="203">
        <v>407.21</v>
      </c>
      <c r="E238" s="203">
        <v>401.81</v>
      </c>
      <c r="F238" s="203">
        <v>401.67</v>
      </c>
    </row>
    <row r="239" spans="1:6">
      <c r="A239" s="229">
        <v>38919</v>
      </c>
      <c r="B239" s="204">
        <v>7.8799999999999995E-2</v>
      </c>
      <c r="C239" s="205">
        <v>7.959999999999999E-2</v>
      </c>
      <c r="D239" s="203">
        <v>407.41</v>
      </c>
      <c r="E239" s="203">
        <v>402.01</v>
      </c>
      <c r="F239" s="203">
        <v>401.81</v>
      </c>
    </row>
    <row r="240" spans="1:6">
      <c r="A240" s="229">
        <v>38922</v>
      </c>
      <c r="B240" s="204">
        <v>7.9000000000000001E-2</v>
      </c>
      <c r="C240" s="205">
        <v>7.9799999999999996E-2</v>
      </c>
      <c r="D240" s="203">
        <v>406.2</v>
      </c>
      <c r="E240" s="203">
        <v>400.82</v>
      </c>
      <c r="F240" s="203">
        <v>400.67</v>
      </c>
    </row>
    <row r="241" spans="1:6">
      <c r="A241" s="229">
        <v>38923</v>
      </c>
      <c r="B241" s="204">
        <v>7.8899999999999998E-2</v>
      </c>
      <c r="C241" s="205">
        <v>7.9699999999999993E-2</v>
      </c>
      <c r="D241" s="203">
        <v>407.03</v>
      </c>
      <c r="E241" s="203">
        <v>401.63</v>
      </c>
      <c r="F241" s="203">
        <v>401.49</v>
      </c>
    </row>
    <row r="242" spans="1:6">
      <c r="A242" s="229">
        <v>38924</v>
      </c>
      <c r="B242" s="204">
        <v>7.8399999999999997E-2</v>
      </c>
      <c r="C242" s="205">
        <v>7.9199999999999993E-2</v>
      </c>
      <c r="D242" s="203">
        <v>410.5</v>
      </c>
      <c r="E242" s="203">
        <v>405.06</v>
      </c>
      <c r="F242" s="203">
        <v>404.92</v>
      </c>
    </row>
    <row r="243" spans="1:6">
      <c r="A243" s="229">
        <v>38925</v>
      </c>
      <c r="B243" s="204">
        <v>7.8100000000000003E-2</v>
      </c>
      <c r="C243" s="205">
        <v>7.8899999999999998E-2</v>
      </c>
      <c r="D243" s="203">
        <v>412.7</v>
      </c>
      <c r="E243" s="203">
        <v>407.23</v>
      </c>
      <c r="F243" s="203">
        <v>407.1</v>
      </c>
    </row>
    <row r="244" spans="1:6">
      <c r="A244" s="229">
        <v>38926</v>
      </c>
      <c r="B244" s="204">
        <v>7.8200000000000006E-2</v>
      </c>
      <c r="C244" s="205">
        <v>7.9000000000000001E-2</v>
      </c>
      <c r="D244" s="203">
        <v>412.19</v>
      </c>
      <c r="E244" s="203">
        <v>406.73</v>
      </c>
      <c r="F244" s="203">
        <v>406.56</v>
      </c>
    </row>
    <row r="245" spans="1:6">
      <c r="A245" s="229">
        <v>38929</v>
      </c>
      <c r="B245" s="204">
        <v>7.85E-2</v>
      </c>
      <c r="C245" s="205">
        <v>7.9299999999999995E-2</v>
      </c>
      <c r="D245" s="203">
        <v>410.28</v>
      </c>
      <c r="E245" s="203">
        <v>404.85</v>
      </c>
      <c r="F245" s="203">
        <v>404.71</v>
      </c>
    </row>
    <row r="246" spans="1:6">
      <c r="A246" s="229">
        <v>38930</v>
      </c>
      <c r="B246" s="204">
        <v>7.8799999999999995E-2</v>
      </c>
      <c r="C246" s="205">
        <v>7.959999999999999E-2</v>
      </c>
      <c r="D246" s="203">
        <v>408.37</v>
      </c>
      <c r="E246" s="203">
        <v>402.97</v>
      </c>
      <c r="F246" s="203">
        <v>402.83</v>
      </c>
    </row>
    <row r="247" spans="1:6">
      <c r="A247" s="229">
        <v>38931</v>
      </c>
      <c r="B247" s="204">
        <v>7.9100000000000004E-2</v>
      </c>
      <c r="C247" s="205">
        <v>7.9899999999999999E-2</v>
      </c>
      <c r="D247" s="203">
        <v>406.48</v>
      </c>
      <c r="E247" s="203">
        <v>401.11</v>
      </c>
      <c r="F247" s="203">
        <v>400.96</v>
      </c>
    </row>
    <row r="248" spans="1:6">
      <c r="A248" s="229">
        <v>38932</v>
      </c>
      <c r="B248" s="204">
        <v>7.8899999999999998E-2</v>
      </c>
      <c r="C248" s="205">
        <v>7.9699999999999993E-2</v>
      </c>
      <c r="D248" s="203">
        <v>407.98</v>
      </c>
      <c r="E248" s="203">
        <v>402.58</v>
      </c>
      <c r="F248" s="203">
        <v>402.44</v>
      </c>
    </row>
    <row r="249" spans="1:6">
      <c r="A249" s="229">
        <v>38933</v>
      </c>
      <c r="B249" s="204">
        <v>7.8799999999999995E-2</v>
      </c>
      <c r="C249" s="205">
        <v>7.959999999999999E-2</v>
      </c>
      <c r="D249" s="203">
        <v>408.84</v>
      </c>
      <c r="E249" s="203">
        <v>403.43</v>
      </c>
      <c r="F249" s="203">
        <v>403.25</v>
      </c>
    </row>
    <row r="250" spans="1:6">
      <c r="A250" s="229">
        <v>38936</v>
      </c>
      <c r="B250" s="204">
        <v>7.8E-2</v>
      </c>
      <c r="C250" s="205">
        <v>7.8799999999999995E-2</v>
      </c>
      <c r="D250" s="203">
        <v>414.46</v>
      </c>
      <c r="E250" s="203">
        <v>408.98</v>
      </c>
      <c r="F250" s="203">
        <v>408.84</v>
      </c>
    </row>
    <row r="251" spans="1:6">
      <c r="A251" s="229">
        <v>38937</v>
      </c>
      <c r="B251" s="204">
        <v>7.7499999999999999E-2</v>
      </c>
      <c r="C251" s="205">
        <v>7.8299999999999995E-2</v>
      </c>
      <c r="D251" s="203">
        <v>418.07</v>
      </c>
      <c r="E251" s="203">
        <v>412.54</v>
      </c>
      <c r="F251" s="203">
        <v>412.4</v>
      </c>
    </row>
    <row r="252" spans="1:6">
      <c r="A252" s="229">
        <v>38938</v>
      </c>
      <c r="B252" s="204">
        <v>7.7200000000000005E-2</v>
      </c>
      <c r="C252" s="205">
        <v>7.8E-2</v>
      </c>
      <c r="D252" s="203">
        <v>420.31</v>
      </c>
      <c r="E252" s="203">
        <v>414.75</v>
      </c>
      <c r="F252" s="203">
        <v>414.6</v>
      </c>
    </row>
    <row r="253" spans="1:6">
      <c r="A253" s="229">
        <v>38939</v>
      </c>
      <c r="B253" s="204">
        <v>7.7899999999999997E-2</v>
      </c>
      <c r="C253" s="205">
        <v>7.8699999999999992E-2</v>
      </c>
      <c r="D253" s="203">
        <v>415.58</v>
      </c>
      <c r="E253" s="203">
        <v>410.08</v>
      </c>
      <c r="F253" s="203">
        <v>409.94</v>
      </c>
    </row>
    <row r="254" spans="1:6">
      <c r="A254" s="229">
        <v>38940</v>
      </c>
      <c r="B254" s="204">
        <v>7.7600000000000002E-2</v>
      </c>
      <c r="C254" s="205">
        <v>7.8399999999999997E-2</v>
      </c>
      <c r="D254" s="203">
        <v>418.04</v>
      </c>
      <c r="E254" s="203">
        <v>412.51</v>
      </c>
      <c r="F254" s="203">
        <v>412.32</v>
      </c>
    </row>
    <row r="255" spans="1:6">
      <c r="A255" s="229">
        <v>38943</v>
      </c>
      <c r="B255" s="204">
        <v>7.7600000000000002E-2</v>
      </c>
      <c r="C255" s="205">
        <v>7.8399999999999997E-2</v>
      </c>
      <c r="D255" s="203">
        <v>418.19</v>
      </c>
      <c r="E255" s="203">
        <v>412.66</v>
      </c>
      <c r="F255" s="203">
        <v>412.51</v>
      </c>
    </row>
    <row r="256" spans="1:6">
      <c r="A256" s="229">
        <v>38944</v>
      </c>
      <c r="B256" s="204">
        <v>7.7899999999999997E-2</v>
      </c>
      <c r="C256" s="205">
        <v>7.8699999999999992E-2</v>
      </c>
      <c r="D256" s="203">
        <v>416.27</v>
      </c>
      <c r="E256" s="203">
        <v>410.77</v>
      </c>
      <c r="F256" s="203">
        <v>410.61</v>
      </c>
    </row>
    <row r="257" spans="1:6">
      <c r="A257" s="229">
        <v>38945</v>
      </c>
      <c r="B257" s="204">
        <v>7.7899999999999997E-2</v>
      </c>
      <c r="C257" s="205">
        <v>7.8699999999999992E-2</v>
      </c>
      <c r="D257" s="203">
        <v>416.43</v>
      </c>
      <c r="E257" s="203">
        <v>410.93</v>
      </c>
      <c r="F257" s="203">
        <v>410.77</v>
      </c>
    </row>
    <row r="258" spans="1:6">
      <c r="A258" s="229">
        <v>38946</v>
      </c>
      <c r="B258" s="204">
        <v>7.7700000000000005E-2</v>
      </c>
      <c r="C258" s="205">
        <v>7.85E-2</v>
      </c>
      <c r="D258" s="203">
        <v>417.99</v>
      </c>
      <c r="E258" s="203">
        <v>412.46</v>
      </c>
      <c r="F258" s="203">
        <v>412.3</v>
      </c>
    </row>
    <row r="259" spans="1:6">
      <c r="A259" s="229">
        <v>38947</v>
      </c>
      <c r="B259" s="204">
        <v>7.7799999999999994E-2</v>
      </c>
      <c r="C259" s="205">
        <v>7.8599999999999989E-2</v>
      </c>
      <c r="D259" s="203">
        <v>417.53</v>
      </c>
      <c r="E259" s="203">
        <v>412.02</v>
      </c>
      <c r="F259" s="203">
        <v>411.78</v>
      </c>
    </row>
    <row r="260" spans="1:6">
      <c r="A260" s="229">
        <v>38950</v>
      </c>
      <c r="B260" s="204">
        <v>7.7899999999999997E-2</v>
      </c>
      <c r="C260" s="205">
        <v>7.8699999999999992E-2</v>
      </c>
      <c r="D260" s="203">
        <v>417</v>
      </c>
      <c r="E260" s="203">
        <v>411.5</v>
      </c>
      <c r="F260" s="203">
        <v>411.33</v>
      </c>
    </row>
    <row r="261" spans="1:6">
      <c r="A261" s="229">
        <v>38951</v>
      </c>
      <c r="B261" s="204">
        <v>7.7899999999999997E-2</v>
      </c>
      <c r="C261" s="205">
        <v>7.8699999999999992E-2</v>
      </c>
      <c r="D261" s="203">
        <v>417.17</v>
      </c>
      <c r="E261" s="203">
        <v>411.66</v>
      </c>
      <c r="F261" s="203">
        <v>411.5</v>
      </c>
    </row>
    <row r="262" spans="1:6">
      <c r="A262" s="229">
        <v>38952</v>
      </c>
      <c r="B262" s="204">
        <v>7.8200000000000006E-2</v>
      </c>
      <c r="C262" s="205">
        <v>7.9000000000000001E-2</v>
      </c>
      <c r="D262" s="203">
        <v>415.25</v>
      </c>
      <c r="E262" s="203">
        <v>409.78</v>
      </c>
      <c r="F262" s="203">
        <v>409.61</v>
      </c>
    </row>
    <row r="263" spans="1:6">
      <c r="A263" s="229">
        <v>38953</v>
      </c>
      <c r="B263" s="204">
        <v>7.8299999999999995E-2</v>
      </c>
      <c r="C263" s="205">
        <v>7.909999999999999E-2</v>
      </c>
      <c r="D263" s="203">
        <v>414.61</v>
      </c>
      <c r="E263" s="203">
        <v>409.14</v>
      </c>
      <c r="F263" s="203">
        <v>408.99</v>
      </c>
    </row>
    <row r="264" spans="1:6">
      <c r="A264" s="229">
        <v>38954</v>
      </c>
      <c r="B264" s="204">
        <v>7.8600000000000003E-2</v>
      </c>
      <c r="C264" s="205">
        <v>7.9399999999999998E-2</v>
      </c>
      <c r="D264" s="203">
        <v>412.75</v>
      </c>
      <c r="E264" s="203">
        <v>407.31</v>
      </c>
      <c r="F264" s="203">
        <v>407.11</v>
      </c>
    </row>
    <row r="265" spans="1:6">
      <c r="A265" s="229">
        <v>38957</v>
      </c>
      <c r="B265" s="204">
        <v>7.8600000000000003E-2</v>
      </c>
      <c r="C265" s="205">
        <v>7.9399999999999998E-2</v>
      </c>
      <c r="D265" s="203">
        <v>412.9</v>
      </c>
      <c r="E265" s="203">
        <v>407.46</v>
      </c>
      <c r="F265" s="203">
        <v>407.31</v>
      </c>
    </row>
    <row r="266" spans="1:6">
      <c r="A266" s="229">
        <v>38958</v>
      </c>
      <c r="B266" s="204">
        <v>7.8700000000000006E-2</v>
      </c>
      <c r="C266" s="205">
        <v>7.9500000000000001E-2</v>
      </c>
      <c r="D266" s="203">
        <v>412.37</v>
      </c>
      <c r="E266" s="203">
        <v>406.94</v>
      </c>
      <c r="F266" s="203">
        <v>406.79</v>
      </c>
    </row>
    <row r="267" spans="1:6">
      <c r="A267" s="229">
        <v>38959</v>
      </c>
      <c r="B267" s="204">
        <v>7.9000000000000001E-2</v>
      </c>
      <c r="C267" s="205">
        <v>7.9799999999999996E-2</v>
      </c>
      <c r="D267" s="203">
        <v>410.47</v>
      </c>
      <c r="E267" s="203">
        <v>405.07</v>
      </c>
      <c r="F267" s="203">
        <v>404.92</v>
      </c>
    </row>
    <row r="268" spans="1:6">
      <c r="A268" s="229">
        <v>38960</v>
      </c>
      <c r="B268" s="204">
        <v>7.8200000000000006E-2</v>
      </c>
      <c r="C268" s="205">
        <v>7.9000000000000001E-2</v>
      </c>
      <c r="D268" s="203">
        <v>416.1</v>
      </c>
      <c r="E268" s="203">
        <v>410.62</v>
      </c>
      <c r="F268" s="203">
        <v>410.47</v>
      </c>
    </row>
    <row r="269" spans="1:6">
      <c r="A269" s="229">
        <v>38961</v>
      </c>
      <c r="B269" s="204">
        <v>7.8600000000000003E-2</v>
      </c>
      <c r="C269" s="205">
        <v>7.9399999999999998E-2</v>
      </c>
      <c r="D269" s="203">
        <v>413.56</v>
      </c>
      <c r="E269" s="203">
        <v>408.11</v>
      </c>
      <c r="F269" s="203">
        <v>407.91</v>
      </c>
    </row>
    <row r="270" spans="1:6">
      <c r="A270" s="229">
        <v>38964</v>
      </c>
      <c r="B270" s="204">
        <v>7.8700000000000006E-2</v>
      </c>
      <c r="C270" s="205">
        <v>7.9500000000000001E-2</v>
      </c>
      <c r="D270" s="203">
        <v>413.02</v>
      </c>
      <c r="E270" s="203">
        <v>407.59</v>
      </c>
      <c r="F270" s="203">
        <v>407.44</v>
      </c>
    </row>
    <row r="271" spans="1:6">
      <c r="A271" s="229">
        <v>38965</v>
      </c>
      <c r="B271" s="204">
        <v>7.8399999999999997E-2</v>
      </c>
      <c r="C271" s="205">
        <v>7.9199999999999993E-2</v>
      </c>
      <c r="D271" s="203">
        <v>415.23</v>
      </c>
      <c r="E271" s="203">
        <v>409.77</v>
      </c>
      <c r="F271" s="203">
        <v>409.62</v>
      </c>
    </row>
    <row r="272" spans="1:6">
      <c r="A272" s="229">
        <v>38966</v>
      </c>
      <c r="B272" s="204">
        <v>7.85E-2</v>
      </c>
      <c r="C272" s="205">
        <v>7.9299999999999995E-2</v>
      </c>
      <c r="D272" s="203">
        <v>414.24</v>
      </c>
      <c r="E272" s="203">
        <v>408.79</v>
      </c>
      <c r="F272" s="203">
        <v>408.66</v>
      </c>
    </row>
    <row r="273" spans="1:6">
      <c r="A273" s="229">
        <v>38968</v>
      </c>
      <c r="B273" s="204">
        <v>7.8600000000000003E-2</v>
      </c>
      <c r="C273" s="205">
        <v>7.9399999999999998E-2</v>
      </c>
      <c r="D273" s="203">
        <v>413.7</v>
      </c>
      <c r="E273" s="203">
        <v>408.26</v>
      </c>
      <c r="F273" s="203">
        <v>408.12</v>
      </c>
    </row>
    <row r="274" spans="1:6">
      <c r="A274" s="229">
        <v>38971</v>
      </c>
      <c r="B274" s="204">
        <v>7.8399999999999997E-2</v>
      </c>
      <c r="C274" s="205">
        <v>7.9199999999999993E-2</v>
      </c>
      <c r="D274" s="203">
        <v>415.21</v>
      </c>
      <c r="E274" s="203">
        <v>409.74</v>
      </c>
      <c r="F274" s="203">
        <v>409.61</v>
      </c>
    </row>
    <row r="275" spans="1:6">
      <c r="A275" s="229">
        <v>38972</v>
      </c>
      <c r="B275" s="204">
        <v>7.85E-2</v>
      </c>
      <c r="C275" s="205">
        <v>7.9299999999999995E-2</v>
      </c>
      <c r="D275" s="203">
        <v>414.65</v>
      </c>
      <c r="E275" s="203">
        <v>409.2</v>
      </c>
      <c r="F275" s="203">
        <v>409.07</v>
      </c>
    </row>
    <row r="276" spans="1:6">
      <c r="A276" s="229">
        <v>38973</v>
      </c>
      <c r="B276" s="204">
        <v>7.8399999999999997E-2</v>
      </c>
      <c r="C276" s="205">
        <v>7.9199999999999993E-2</v>
      </c>
      <c r="D276" s="203">
        <v>415.47</v>
      </c>
      <c r="E276" s="203">
        <v>410</v>
      </c>
      <c r="F276" s="203">
        <v>409.87</v>
      </c>
    </row>
    <row r="277" spans="1:6">
      <c r="A277" s="229">
        <v>38974</v>
      </c>
      <c r="B277" s="204">
        <v>7.85E-2</v>
      </c>
      <c r="C277" s="205">
        <v>7.9299999999999995E-2</v>
      </c>
      <c r="D277" s="203">
        <v>414.91</v>
      </c>
      <c r="E277" s="203">
        <v>409.46</v>
      </c>
      <c r="F277" s="203">
        <v>409.31</v>
      </c>
    </row>
    <row r="278" spans="1:6">
      <c r="A278" s="229">
        <v>38975</v>
      </c>
      <c r="B278" s="204">
        <v>7.8600000000000003E-2</v>
      </c>
      <c r="C278" s="205">
        <v>7.9399999999999998E-2</v>
      </c>
      <c r="D278" s="203">
        <v>414.43</v>
      </c>
      <c r="E278" s="203">
        <v>408.99</v>
      </c>
      <c r="F278" s="203">
        <v>408.78</v>
      </c>
    </row>
    <row r="279" spans="1:6">
      <c r="A279" s="229">
        <v>38978</v>
      </c>
      <c r="B279" s="204">
        <v>7.8799999999999995E-2</v>
      </c>
      <c r="C279" s="205">
        <v>7.959999999999999E-2</v>
      </c>
      <c r="D279" s="203">
        <v>413.22</v>
      </c>
      <c r="E279" s="203">
        <v>407.79</v>
      </c>
      <c r="F279" s="203">
        <v>407.64</v>
      </c>
    </row>
    <row r="280" spans="1:6">
      <c r="A280" s="229">
        <v>38979</v>
      </c>
      <c r="B280" s="204">
        <v>7.8399999999999997E-2</v>
      </c>
      <c r="C280" s="205">
        <v>7.9199999999999993E-2</v>
      </c>
      <c r="D280" s="203">
        <v>416.11</v>
      </c>
      <c r="E280" s="203">
        <v>410.64</v>
      </c>
      <c r="F280" s="203">
        <v>410.49</v>
      </c>
    </row>
    <row r="281" spans="1:6">
      <c r="A281" s="229">
        <v>38980</v>
      </c>
      <c r="B281" s="204">
        <v>7.85E-2</v>
      </c>
      <c r="C281" s="205">
        <v>7.9299999999999995E-2</v>
      </c>
      <c r="D281" s="203">
        <v>415.58</v>
      </c>
      <c r="E281" s="203">
        <v>410.12</v>
      </c>
      <c r="F281" s="203">
        <v>409.97</v>
      </c>
    </row>
    <row r="282" spans="1:6">
      <c r="A282" s="229">
        <v>38981</v>
      </c>
      <c r="B282" s="204">
        <v>7.85E-2</v>
      </c>
      <c r="C282" s="205">
        <v>7.9299999999999995E-2</v>
      </c>
      <c r="D282" s="203">
        <v>415.73</v>
      </c>
      <c r="E282" s="203">
        <v>410.27</v>
      </c>
      <c r="F282" s="203">
        <v>410.12</v>
      </c>
    </row>
    <row r="283" spans="1:6">
      <c r="A283" s="229">
        <v>38982</v>
      </c>
      <c r="B283" s="204">
        <v>7.9000000000000001E-2</v>
      </c>
      <c r="C283" s="205">
        <v>7.9799999999999996E-2</v>
      </c>
      <c r="D283" s="203">
        <v>412.51</v>
      </c>
      <c r="E283" s="203">
        <v>407.1</v>
      </c>
      <c r="F283" s="203">
        <v>406.9</v>
      </c>
    </row>
    <row r="284" spans="1:6">
      <c r="A284" s="229">
        <v>38985</v>
      </c>
      <c r="B284" s="204">
        <v>7.9000000000000001E-2</v>
      </c>
      <c r="C284" s="205">
        <v>7.9799999999999996E-2</v>
      </c>
      <c r="D284" s="203">
        <v>412.58</v>
      </c>
      <c r="E284" s="203">
        <v>407.16</v>
      </c>
      <c r="F284" s="203">
        <v>407.02</v>
      </c>
    </row>
    <row r="285" spans="1:6">
      <c r="A285" s="229">
        <v>38986</v>
      </c>
      <c r="B285" s="204">
        <v>7.9000000000000001E-2</v>
      </c>
      <c r="C285" s="205">
        <v>7.9799999999999996E-2</v>
      </c>
      <c r="D285" s="203">
        <v>412.72</v>
      </c>
      <c r="E285" s="203">
        <v>407.31</v>
      </c>
      <c r="F285" s="203">
        <v>407.16</v>
      </c>
    </row>
    <row r="286" spans="1:6">
      <c r="A286" s="229">
        <v>38987</v>
      </c>
      <c r="B286" s="204">
        <v>7.9100000000000004E-2</v>
      </c>
      <c r="C286" s="205">
        <v>7.9899999999999999E-2</v>
      </c>
      <c r="D286" s="203">
        <v>412.18</v>
      </c>
      <c r="E286" s="203">
        <v>406.78</v>
      </c>
      <c r="F286" s="203">
        <v>406.64</v>
      </c>
    </row>
    <row r="287" spans="1:6">
      <c r="A287" s="229">
        <v>38988</v>
      </c>
      <c r="B287" s="204">
        <v>7.9100000000000004E-2</v>
      </c>
      <c r="C287" s="205">
        <v>7.9899999999999999E-2</v>
      </c>
      <c r="D287" s="203">
        <v>412.33</v>
      </c>
      <c r="E287" s="203">
        <v>406.92</v>
      </c>
      <c r="F287" s="203">
        <v>406.78</v>
      </c>
    </row>
    <row r="288" spans="1:6">
      <c r="A288" s="229">
        <v>38989</v>
      </c>
      <c r="B288" s="204">
        <v>7.9000000000000001E-2</v>
      </c>
      <c r="C288" s="205">
        <v>7.9799999999999996E-2</v>
      </c>
      <c r="D288" s="203">
        <v>413.19</v>
      </c>
      <c r="E288" s="203">
        <v>407.77</v>
      </c>
      <c r="F288" s="203">
        <v>407.59</v>
      </c>
    </row>
    <row r="289" spans="1:6">
      <c r="A289" s="229">
        <v>38992</v>
      </c>
      <c r="B289" s="204">
        <v>7.9000000000000001E-2</v>
      </c>
      <c r="C289" s="205">
        <v>7.9799999999999996E-2</v>
      </c>
      <c r="D289" s="203">
        <v>413.33</v>
      </c>
      <c r="E289" s="203">
        <v>407.92</v>
      </c>
      <c r="F289" s="203">
        <v>407.77</v>
      </c>
    </row>
    <row r="290" spans="1:6">
      <c r="A290" s="229">
        <v>38993</v>
      </c>
      <c r="B290" s="204">
        <v>7.8899999999999998E-2</v>
      </c>
      <c r="C290" s="205">
        <v>7.9699999999999993E-2</v>
      </c>
      <c r="D290" s="203">
        <v>414.16</v>
      </c>
      <c r="E290" s="203">
        <v>408.73</v>
      </c>
      <c r="F290" s="203">
        <v>408.59</v>
      </c>
    </row>
    <row r="291" spans="1:6">
      <c r="A291" s="229">
        <v>38994</v>
      </c>
      <c r="B291" s="204">
        <v>7.8899999999999998E-2</v>
      </c>
      <c r="C291" s="205">
        <v>7.9699999999999993E-2</v>
      </c>
      <c r="D291" s="203">
        <v>414.3</v>
      </c>
      <c r="E291" s="203">
        <v>408.88</v>
      </c>
      <c r="F291" s="203">
        <v>408.73</v>
      </c>
    </row>
    <row r="292" spans="1:6">
      <c r="A292" s="229">
        <v>38995</v>
      </c>
      <c r="B292" s="204">
        <v>7.8799999999999995E-2</v>
      </c>
      <c r="C292" s="205">
        <v>7.959999999999999E-2</v>
      </c>
      <c r="D292" s="203">
        <v>415.13</v>
      </c>
      <c r="E292" s="203">
        <v>409.69</v>
      </c>
      <c r="F292" s="203">
        <v>409.55</v>
      </c>
    </row>
    <row r="293" spans="1:6">
      <c r="A293" s="229">
        <v>38996</v>
      </c>
      <c r="B293" s="204">
        <v>7.9000000000000001E-2</v>
      </c>
      <c r="C293" s="205">
        <v>7.9799999999999996E-2</v>
      </c>
      <c r="D293" s="203">
        <v>414.18</v>
      </c>
      <c r="E293" s="203">
        <v>408.76</v>
      </c>
      <c r="F293" s="203">
        <v>408.55</v>
      </c>
    </row>
    <row r="294" spans="1:6">
      <c r="A294" s="229">
        <v>38999</v>
      </c>
      <c r="B294" s="204">
        <v>7.9200000000000007E-2</v>
      </c>
      <c r="C294" s="205">
        <v>0.08</v>
      </c>
      <c r="D294" s="203">
        <v>412.97</v>
      </c>
      <c r="E294" s="203">
        <v>407.57</v>
      </c>
      <c r="F294" s="203">
        <v>407.41</v>
      </c>
    </row>
    <row r="295" spans="1:6">
      <c r="A295" s="229">
        <v>39000</v>
      </c>
      <c r="B295" s="204">
        <v>7.9200000000000007E-2</v>
      </c>
      <c r="C295" s="205">
        <v>0.08</v>
      </c>
      <c r="D295" s="203">
        <v>413.12</v>
      </c>
      <c r="E295" s="203">
        <v>407.72</v>
      </c>
      <c r="F295" s="203">
        <v>407.57</v>
      </c>
    </row>
    <row r="296" spans="1:6">
      <c r="A296" s="229">
        <v>39001</v>
      </c>
      <c r="B296" s="204">
        <v>7.9100000000000004E-2</v>
      </c>
      <c r="C296" s="205">
        <v>7.9899999999999999E-2</v>
      </c>
      <c r="D296" s="203">
        <v>413.99</v>
      </c>
      <c r="E296" s="203">
        <v>408.57</v>
      </c>
      <c r="F296" s="203">
        <v>408.39</v>
      </c>
    </row>
    <row r="297" spans="1:6">
      <c r="A297" s="229">
        <v>39003</v>
      </c>
      <c r="B297" s="204">
        <v>7.9299999999999995E-2</v>
      </c>
      <c r="C297" s="205">
        <v>8.0099999999999991E-2</v>
      </c>
      <c r="D297" s="203">
        <v>412.84</v>
      </c>
      <c r="E297" s="203">
        <v>407.45</v>
      </c>
      <c r="F297" s="203">
        <v>407.22</v>
      </c>
    </row>
    <row r="298" spans="1:6">
      <c r="A298" s="229">
        <v>39006</v>
      </c>
      <c r="B298" s="204">
        <v>7.9299999999999995E-2</v>
      </c>
      <c r="C298" s="205">
        <v>8.0099999999999991E-2</v>
      </c>
      <c r="D298" s="203">
        <v>413.01</v>
      </c>
      <c r="E298" s="203">
        <v>407.61</v>
      </c>
      <c r="F298" s="203">
        <v>407.45</v>
      </c>
    </row>
    <row r="299" spans="1:6">
      <c r="A299" s="229">
        <v>39007</v>
      </c>
      <c r="B299" s="204">
        <v>7.9299999999999995E-2</v>
      </c>
      <c r="C299" s="205">
        <v>8.0099999999999991E-2</v>
      </c>
      <c r="D299" s="203">
        <v>413.16</v>
      </c>
      <c r="E299" s="203">
        <v>407.76</v>
      </c>
      <c r="F299" s="203">
        <v>407.61</v>
      </c>
    </row>
    <row r="300" spans="1:6">
      <c r="A300" s="229">
        <v>39008</v>
      </c>
      <c r="B300" s="204">
        <v>7.9200000000000007E-2</v>
      </c>
      <c r="C300" s="205">
        <v>0.08</v>
      </c>
      <c r="D300" s="203">
        <v>414</v>
      </c>
      <c r="E300" s="203">
        <v>408.59</v>
      </c>
      <c r="F300" s="203">
        <v>408.43</v>
      </c>
    </row>
    <row r="301" spans="1:6">
      <c r="A301" s="229">
        <v>39009</v>
      </c>
      <c r="B301" s="204">
        <v>7.9299999999999995E-2</v>
      </c>
      <c r="C301" s="205">
        <v>8.0099999999999991E-2</v>
      </c>
      <c r="D301" s="203">
        <v>413.48</v>
      </c>
      <c r="E301" s="203">
        <v>408.08</v>
      </c>
      <c r="F301" s="203">
        <v>407.92</v>
      </c>
    </row>
    <row r="302" spans="1:6">
      <c r="A302" s="229">
        <v>39010</v>
      </c>
      <c r="B302" s="204">
        <v>7.9399999999999998E-2</v>
      </c>
      <c r="C302" s="205">
        <v>8.0199999999999994E-2</v>
      </c>
      <c r="D302" s="203">
        <v>413.03</v>
      </c>
      <c r="E302" s="203">
        <v>407.64</v>
      </c>
      <c r="F302" s="203">
        <v>407.41</v>
      </c>
    </row>
    <row r="303" spans="1:6">
      <c r="A303" s="229">
        <v>39013</v>
      </c>
      <c r="B303" s="204">
        <v>7.9600000000000004E-2</v>
      </c>
      <c r="C303" s="205">
        <v>8.0399999999999999E-2</v>
      </c>
      <c r="D303" s="203">
        <v>411.84</v>
      </c>
      <c r="E303" s="203">
        <v>406.46</v>
      </c>
      <c r="F303" s="203">
        <v>406.3</v>
      </c>
    </row>
    <row r="304" spans="1:6">
      <c r="A304" s="229">
        <v>39014</v>
      </c>
      <c r="B304" s="204">
        <v>7.9600000000000004E-2</v>
      </c>
      <c r="C304" s="205">
        <v>8.0399999999999999E-2</v>
      </c>
      <c r="D304" s="203">
        <v>412</v>
      </c>
      <c r="E304" s="203">
        <v>406.62</v>
      </c>
      <c r="F304" s="203">
        <v>406.46</v>
      </c>
    </row>
    <row r="305" spans="1:6">
      <c r="A305" s="229">
        <v>39015</v>
      </c>
      <c r="B305" s="204">
        <v>7.9500000000000001E-2</v>
      </c>
      <c r="C305" s="205">
        <v>8.0299999999999996E-2</v>
      </c>
      <c r="D305" s="203">
        <v>412.91</v>
      </c>
      <c r="E305" s="203">
        <v>407.52</v>
      </c>
      <c r="F305" s="203">
        <v>407.35</v>
      </c>
    </row>
    <row r="306" spans="1:6">
      <c r="A306" s="229">
        <v>39016</v>
      </c>
      <c r="B306" s="204">
        <v>7.9200000000000007E-2</v>
      </c>
      <c r="C306" s="205">
        <v>0.08</v>
      </c>
      <c r="D306" s="203">
        <v>415.12</v>
      </c>
      <c r="E306" s="203">
        <v>409.7</v>
      </c>
      <c r="F306" s="203">
        <v>409.53</v>
      </c>
    </row>
    <row r="307" spans="1:6">
      <c r="A307" s="229">
        <v>39017</v>
      </c>
      <c r="B307" s="204">
        <v>7.9000000000000001E-2</v>
      </c>
      <c r="C307" s="205">
        <v>7.9799999999999996E-2</v>
      </c>
      <c r="D307" s="203">
        <v>416.73</v>
      </c>
      <c r="E307" s="203">
        <v>411.29</v>
      </c>
      <c r="F307" s="203">
        <v>411.04</v>
      </c>
    </row>
    <row r="308" spans="1:6">
      <c r="A308" s="229">
        <v>39020</v>
      </c>
      <c r="B308" s="204">
        <v>7.8799999999999995E-2</v>
      </c>
      <c r="C308" s="205">
        <v>7.959999999999999E-2</v>
      </c>
      <c r="D308" s="203">
        <v>418.27</v>
      </c>
      <c r="E308" s="203">
        <v>412.81</v>
      </c>
      <c r="F308" s="203">
        <v>412.65</v>
      </c>
    </row>
    <row r="309" spans="1:6">
      <c r="A309" s="229">
        <v>39021</v>
      </c>
      <c r="B309" s="204">
        <v>7.8899999999999998E-2</v>
      </c>
      <c r="C309" s="205">
        <v>7.9699999999999993E-2</v>
      </c>
      <c r="D309" s="203">
        <v>417.75</v>
      </c>
      <c r="E309" s="203">
        <v>412.3</v>
      </c>
      <c r="F309" s="203">
        <v>412.14</v>
      </c>
    </row>
    <row r="310" spans="1:6">
      <c r="A310" s="229">
        <v>39022</v>
      </c>
      <c r="B310" s="204">
        <v>7.8899999999999998E-2</v>
      </c>
      <c r="C310" s="205">
        <v>7.9699999999999993E-2</v>
      </c>
      <c r="D310" s="203">
        <v>417.96</v>
      </c>
      <c r="E310" s="203">
        <v>412.51</v>
      </c>
      <c r="F310" s="203">
        <v>412.3</v>
      </c>
    </row>
    <row r="311" spans="1:6">
      <c r="A311" s="229">
        <v>39024</v>
      </c>
      <c r="B311" s="204">
        <v>7.9000000000000001E-2</v>
      </c>
      <c r="C311" s="205">
        <v>7.9799999999999996E-2</v>
      </c>
      <c r="D311" s="203">
        <v>417.53</v>
      </c>
      <c r="E311" s="203">
        <v>412.08</v>
      </c>
      <c r="F311" s="203">
        <v>411.83</v>
      </c>
    </row>
    <row r="312" spans="1:6">
      <c r="A312" s="229">
        <v>39027</v>
      </c>
      <c r="B312" s="204">
        <v>7.9100000000000004E-2</v>
      </c>
      <c r="C312" s="205">
        <v>7.9899999999999999E-2</v>
      </c>
      <c r="D312" s="203">
        <v>417.01</v>
      </c>
      <c r="E312" s="203">
        <v>411.57</v>
      </c>
      <c r="F312" s="203">
        <v>411.41</v>
      </c>
    </row>
    <row r="313" spans="1:6">
      <c r="A313" s="229">
        <v>39028</v>
      </c>
      <c r="B313" s="204">
        <v>7.9100000000000004E-2</v>
      </c>
      <c r="C313" s="205">
        <v>7.9899999999999999E-2</v>
      </c>
      <c r="D313" s="203">
        <v>417.18</v>
      </c>
      <c r="E313" s="203">
        <v>411.74</v>
      </c>
      <c r="F313" s="203">
        <v>411.57</v>
      </c>
    </row>
    <row r="314" spans="1:6">
      <c r="A314" s="229">
        <v>39029</v>
      </c>
      <c r="B314" s="204">
        <v>7.9100000000000004E-2</v>
      </c>
      <c r="C314" s="205">
        <v>7.9899999999999999E-2</v>
      </c>
      <c r="D314" s="203">
        <v>417.34</v>
      </c>
      <c r="E314" s="203">
        <v>411.91</v>
      </c>
      <c r="F314" s="203">
        <v>411.74</v>
      </c>
    </row>
    <row r="315" spans="1:6">
      <c r="A315" s="229">
        <v>39030</v>
      </c>
      <c r="B315" s="204">
        <v>7.9100000000000004E-2</v>
      </c>
      <c r="C315" s="205">
        <v>7.9899999999999999E-2</v>
      </c>
      <c r="D315" s="203">
        <v>417.51</v>
      </c>
      <c r="E315" s="203">
        <v>412.07</v>
      </c>
      <c r="F315" s="203">
        <v>411.91</v>
      </c>
    </row>
    <row r="316" spans="1:6">
      <c r="A316" s="229">
        <v>39031</v>
      </c>
      <c r="B316" s="204">
        <v>7.9200000000000007E-2</v>
      </c>
      <c r="C316" s="205">
        <v>0.08</v>
      </c>
      <c r="D316" s="203">
        <v>417.16</v>
      </c>
      <c r="E316" s="203">
        <v>411.72</v>
      </c>
      <c r="F316" s="203">
        <v>411.47</v>
      </c>
    </row>
    <row r="317" spans="1:6">
      <c r="A317" s="229">
        <v>39034</v>
      </c>
      <c r="B317" s="204">
        <v>7.9100000000000004E-2</v>
      </c>
      <c r="C317" s="205">
        <v>7.9899999999999999E-2</v>
      </c>
      <c r="D317" s="203">
        <v>418.01</v>
      </c>
      <c r="E317" s="203">
        <v>412.57</v>
      </c>
      <c r="F317" s="203">
        <v>412.4</v>
      </c>
    </row>
    <row r="318" spans="1:6">
      <c r="A318" s="229">
        <v>39035</v>
      </c>
      <c r="B318" s="204">
        <v>7.8799999999999995E-2</v>
      </c>
      <c r="C318" s="205">
        <v>7.959999999999999E-2</v>
      </c>
      <c r="D318" s="203">
        <v>418.91</v>
      </c>
      <c r="E318" s="203">
        <v>413.45</v>
      </c>
      <c r="F318" s="203">
        <v>413.24</v>
      </c>
    </row>
    <row r="319" spans="1:6">
      <c r="A319" s="229">
        <v>39037</v>
      </c>
      <c r="B319" s="204">
        <v>7.8600000000000003E-2</v>
      </c>
      <c r="C319" s="205">
        <v>7.9399999999999998E-2</v>
      </c>
      <c r="D319" s="203">
        <v>420.46</v>
      </c>
      <c r="E319" s="203">
        <v>414.98</v>
      </c>
      <c r="F319" s="203">
        <v>414.81</v>
      </c>
    </row>
    <row r="320" spans="1:6">
      <c r="A320" s="229">
        <v>39038</v>
      </c>
      <c r="B320" s="204">
        <v>7.85E-2</v>
      </c>
      <c r="C320" s="205">
        <v>7.9299999999999995E-2</v>
      </c>
      <c r="D320" s="203">
        <v>422.81</v>
      </c>
      <c r="E320" s="203">
        <v>417.3</v>
      </c>
      <c r="F320" s="203">
        <v>417.03</v>
      </c>
    </row>
    <row r="321" spans="1:6">
      <c r="A321" s="229">
        <v>39041</v>
      </c>
      <c r="B321" s="204">
        <v>7.8399999999999997E-2</v>
      </c>
      <c r="C321" s="205">
        <v>7.9199999999999993E-2</v>
      </c>
      <c r="D321" s="203">
        <v>423.68</v>
      </c>
      <c r="E321" s="203">
        <v>418.16</v>
      </c>
      <c r="F321" s="203">
        <v>417.99</v>
      </c>
    </row>
    <row r="322" spans="1:6">
      <c r="A322" s="229">
        <v>39042</v>
      </c>
      <c r="B322" s="204">
        <v>7.8399999999999997E-2</v>
      </c>
      <c r="C322" s="205">
        <v>7.9199999999999993E-2</v>
      </c>
      <c r="D322" s="203">
        <v>423.85</v>
      </c>
      <c r="E322" s="203">
        <v>418.34</v>
      </c>
      <c r="F322" s="203">
        <v>418.16</v>
      </c>
    </row>
    <row r="323" spans="1:6">
      <c r="A323" s="229">
        <v>39043</v>
      </c>
      <c r="B323" s="204">
        <v>7.8399999999999997E-2</v>
      </c>
      <c r="C323" s="205">
        <v>7.9199999999999993E-2</v>
      </c>
      <c r="D323" s="203">
        <v>424.03</v>
      </c>
      <c r="E323" s="203">
        <v>418.51</v>
      </c>
      <c r="F323" s="203">
        <v>418.34</v>
      </c>
    </row>
    <row r="324" spans="1:6">
      <c r="A324" s="229">
        <v>39044</v>
      </c>
      <c r="B324" s="204">
        <v>7.8399999999999997E-2</v>
      </c>
      <c r="C324" s="205">
        <v>7.9199999999999993E-2</v>
      </c>
      <c r="D324" s="203">
        <v>424.2</v>
      </c>
      <c r="E324" s="203">
        <v>418.68</v>
      </c>
      <c r="F324" s="203">
        <v>418.51</v>
      </c>
    </row>
    <row r="325" spans="1:6">
      <c r="A325" s="229">
        <v>39045</v>
      </c>
      <c r="B325" s="204">
        <v>7.7799999999999994E-2</v>
      </c>
      <c r="C325" s="205">
        <v>7.8599999999999989E-2</v>
      </c>
      <c r="D325" s="203">
        <v>428.66</v>
      </c>
      <c r="E325" s="203">
        <v>423.09</v>
      </c>
      <c r="F325" s="203">
        <v>422.81</v>
      </c>
    </row>
    <row r="326" spans="1:6">
      <c r="A326" s="229">
        <v>39048</v>
      </c>
      <c r="B326" s="204">
        <v>7.7399999999999997E-2</v>
      </c>
      <c r="C326" s="205">
        <v>7.8199999999999992E-2</v>
      </c>
      <c r="D326" s="203">
        <v>431.66</v>
      </c>
      <c r="E326" s="203">
        <v>426.04</v>
      </c>
      <c r="F326" s="203">
        <v>425.86</v>
      </c>
    </row>
    <row r="327" spans="1:6">
      <c r="A327" s="229">
        <v>39049</v>
      </c>
      <c r="B327" s="204">
        <v>7.7399999999999997E-2</v>
      </c>
      <c r="C327" s="205">
        <v>7.8199999999999992E-2</v>
      </c>
      <c r="D327" s="203">
        <v>431.83</v>
      </c>
      <c r="E327" s="203">
        <v>426.22</v>
      </c>
      <c r="F327" s="203">
        <v>426.04</v>
      </c>
    </row>
    <row r="328" spans="1:6">
      <c r="A328" s="229">
        <v>39050</v>
      </c>
      <c r="B328" s="204">
        <v>7.7200000000000005E-2</v>
      </c>
      <c r="C328" s="205">
        <v>7.8E-2</v>
      </c>
      <c r="D328" s="203">
        <v>433.43</v>
      </c>
      <c r="E328" s="203">
        <v>427.79</v>
      </c>
      <c r="F328" s="203">
        <v>427.61</v>
      </c>
    </row>
    <row r="329" spans="1:6">
      <c r="A329" s="229">
        <v>39051</v>
      </c>
      <c r="B329" s="204">
        <v>7.7100000000000002E-2</v>
      </c>
      <c r="C329" s="205">
        <v>7.7899999999999997E-2</v>
      </c>
      <c r="D329" s="203">
        <v>434.32</v>
      </c>
      <c r="E329" s="203">
        <v>428.67</v>
      </c>
      <c r="F329" s="203">
        <v>428.49</v>
      </c>
    </row>
    <row r="330" spans="1:6">
      <c r="A330" s="229">
        <v>39052</v>
      </c>
      <c r="B330" s="204">
        <v>7.7299999999999994E-2</v>
      </c>
      <c r="C330" s="205">
        <v>7.8099999999999989E-2</v>
      </c>
      <c r="D330" s="203">
        <v>433.17</v>
      </c>
      <c r="E330" s="203">
        <v>427.54</v>
      </c>
      <c r="F330" s="203">
        <v>427.27</v>
      </c>
    </row>
    <row r="331" spans="1:6">
      <c r="A331" s="229">
        <v>39055</v>
      </c>
      <c r="B331" s="204">
        <v>7.7100000000000002E-2</v>
      </c>
      <c r="C331" s="205">
        <v>7.7899999999999997E-2</v>
      </c>
      <c r="D331" s="203">
        <v>434.77</v>
      </c>
      <c r="E331" s="203">
        <v>429.11</v>
      </c>
      <c r="F331" s="203">
        <v>428.94</v>
      </c>
    </row>
    <row r="332" spans="1:6">
      <c r="A332" s="229">
        <v>39056</v>
      </c>
      <c r="B332" s="204">
        <v>7.7200000000000005E-2</v>
      </c>
      <c r="C332" s="205">
        <v>7.8E-2</v>
      </c>
      <c r="D332" s="203">
        <v>434.24</v>
      </c>
      <c r="E332" s="203">
        <v>428.59</v>
      </c>
      <c r="F332" s="203">
        <v>428.41</v>
      </c>
    </row>
    <row r="333" spans="1:6">
      <c r="A333" s="229">
        <v>39057</v>
      </c>
      <c r="B333" s="204">
        <v>7.7299999999999994E-2</v>
      </c>
      <c r="C333" s="205">
        <v>7.8099999999999989E-2</v>
      </c>
      <c r="D333" s="203">
        <v>433.7</v>
      </c>
      <c r="E333" s="203">
        <v>428.07</v>
      </c>
      <c r="F333" s="203">
        <v>427.89</v>
      </c>
    </row>
    <row r="334" spans="1:6">
      <c r="A334" s="229">
        <v>39058</v>
      </c>
      <c r="B334" s="204">
        <v>7.7200000000000005E-2</v>
      </c>
      <c r="C334" s="205">
        <v>7.8E-2</v>
      </c>
      <c r="D334" s="203">
        <v>434.59</v>
      </c>
      <c r="E334" s="203">
        <v>428.94</v>
      </c>
      <c r="F334" s="203">
        <v>428.77</v>
      </c>
    </row>
    <row r="335" spans="1:6">
      <c r="A335" s="229">
        <v>39059</v>
      </c>
      <c r="B335" s="204">
        <v>7.7499999999999999E-2</v>
      </c>
      <c r="C335" s="205">
        <v>7.8299999999999995E-2</v>
      </c>
      <c r="D335" s="203">
        <v>432.63</v>
      </c>
      <c r="E335" s="203">
        <v>427.01</v>
      </c>
      <c r="F335" s="203">
        <v>426.75</v>
      </c>
    </row>
    <row r="336" spans="1:6">
      <c r="A336" s="229">
        <v>39062</v>
      </c>
      <c r="B336" s="204">
        <v>7.7399999999999997E-2</v>
      </c>
      <c r="C336" s="205">
        <v>7.8199999999999992E-2</v>
      </c>
      <c r="D336" s="203">
        <v>433.51</v>
      </c>
      <c r="E336" s="203">
        <v>427.88</v>
      </c>
      <c r="F336" s="203">
        <v>427.7</v>
      </c>
    </row>
    <row r="337" spans="1:6">
      <c r="A337" s="229">
        <v>39063</v>
      </c>
      <c r="B337" s="204">
        <v>7.7600000000000002E-2</v>
      </c>
      <c r="C337" s="205">
        <v>7.8399999999999997E-2</v>
      </c>
      <c r="D337" s="203">
        <v>432.27</v>
      </c>
      <c r="E337" s="203">
        <v>426.65</v>
      </c>
      <c r="F337" s="203">
        <v>426.48</v>
      </c>
    </row>
    <row r="338" spans="1:6">
      <c r="A338" s="229">
        <v>39064</v>
      </c>
      <c r="B338" s="204">
        <v>7.7499999999999999E-2</v>
      </c>
      <c r="C338" s="205">
        <v>7.8299999999999995E-2</v>
      </c>
      <c r="D338" s="203">
        <v>433.14</v>
      </c>
      <c r="E338" s="203">
        <v>427.52</v>
      </c>
      <c r="F338" s="203">
        <v>427.35</v>
      </c>
    </row>
    <row r="339" spans="1:6">
      <c r="A339" s="229">
        <v>39065</v>
      </c>
      <c r="B339" s="204">
        <v>7.7399999999999997E-2</v>
      </c>
      <c r="C339" s="205">
        <v>7.8199999999999992E-2</v>
      </c>
      <c r="D339" s="203">
        <v>434.03</v>
      </c>
      <c r="E339" s="203">
        <v>428.39</v>
      </c>
      <c r="F339" s="203">
        <v>428.22</v>
      </c>
    </row>
    <row r="340" spans="1:6">
      <c r="A340" s="229">
        <v>39066</v>
      </c>
      <c r="B340" s="204">
        <v>7.7399999999999997E-2</v>
      </c>
      <c r="C340" s="205">
        <v>7.8199999999999992E-2</v>
      </c>
      <c r="D340" s="203">
        <v>434.34</v>
      </c>
      <c r="E340" s="203">
        <v>428.7</v>
      </c>
      <c r="F340" s="203">
        <v>428.39</v>
      </c>
    </row>
    <row r="341" spans="1:6">
      <c r="A341" s="229">
        <v>39069</v>
      </c>
      <c r="B341" s="204">
        <v>7.7399999999999997E-2</v>
      </c>
      <c r="C341" s="205">
        <v>7.8199999999999992E-2</v>
      </c>
      <c r="D341" s="203">
        <v>434.53</v>
      </c>
      <c r="E341" s="203">
        <v>428.89</v>
      </c>
      <c r="F341" s="203">
        <v>428.7</v>
      </c>
    </row>
    <row r="342" spans="1:6">
      <c r="A342" s="229">
        <v>39070</v>
      </c>
      <c r="B342" s="204">
        <v>7.7200000000000005E-2</v>
      </c>
      <c r="C342" s="205">
        <v>7.8E-2</v>
      </c>
      <c r="D342" s="203">
        <v>436.14</v>
      </c>
      <c r="E342" s="203">
        <v>430.48</v>
      </c>
      <c r="F342" s="203">
        <v>430.29</v>
      </c>
    </row>
    <row r="343" spans="1:6">
      <c r="A343" s="229">
        <v>39071</v>
      </c>
      <c r="B343" s="204">
        <v>7.7200000000000005E-2</v>
      </c>
      <c r="C343" s="205">
        <v>7.8E-2</v>
      </c>
      <c r="D343" s="203">
        <v>436.33</v>
      </c>
      <c r="E343" s="203">
        <v>430.67</v>
      </c>
      <c r="F343" s="203">
        <v>430.48</v>
      </c>
    </row>
    <row r="344" spans="1:6">
      <c r="A344" s="229">
        <v>39072</v>
      </c>
      <c r="B344" s="204">
        <v>7.6999999999999999E-2</v>
      </c>
      <c r="C344" s="205">
        <v>7.7799999999999994E-2</v>
      </c>
      <c r="D344" s="203">
        <v>437.95</v>
      </c>
      <c r="E344" s="203">
        <v>432.27</v>
      </c>
      <c r="F344" s="203">
        <v>432.08</v>
      </c>
    </row>
    <row r="345" spans="1:6">
      <c r="A345" s="229">
        <v>39073</v>
      </c>
      <c r="B345" s="204">
        <v>7.6799999999999993E-2</v>
      </c>
      <c r="C345" s="205">
        <v>7.7599999999999988E-2</v>
      </c>
      <c r="D345" s="203">
        <v>439.76</v>
      </c>
      <c r="E345" s="203">
        <v>434.06</v>
      </c>
      <c r="F345" s="203">
        <v>433.68</v>
      </c>
    </row>
    <row r="346" spans="1:6">
      <c r="A346" s="229">
        <v>39077</v>
      </c>
      <c r="B346" s="204">
        <v>7.6799999999999993E-2</v>
      </c>
      <c r="C346" s="205">
        <v>7.7599999999999988E-2</v>
      </c>
      <c r="D346" s="203">
        <v>439.95</v>
      </c>
      <c r="E346" s="203">
        <v>434.25</v>
      </c>
      <c r="F346" s="203">
        <v>434.06</v>
      </c>
    </row>
    <row r="347" spans="1:6">
      <c r="A347" s="229">
        <v>39078</v>
      </c>
      <c r="B347" s="204">
        <v>7.6499999999999999E-2</v>
      </c>
      <c r="C347" s="205">
        <v>7.7299999999999994E-2</v>
      </c>
      <c r="D347" s="203">
        <v>442.3</v>
      </c>
      <c r="E347" s="203">
        <v>436.57</v>
      </c>
      <c r="F347" s="203">
        <v>436.38</v>
      </c>
    </row>
    <row r="348" spans="1:6">
      <c r="A348" s="229">
        <v>39079</v>
      </c>
      <c r="B348" s="204">
        <v>7.6399999999999996E-2</v>
      </c>
      <c r="C348" s="205">
        <v>7.7199999999999991E-2</v>
      </c>
      <c r="D348" s="203">
        <v>443.6</v>
      </c>
      <c r="E348" s="203">
        <v>437.85</v>
      </c>
      <c r="F348" s="203">
        <v>437.28</v>
      </c>
    </row>
    <row r="349" spans="1:6">
      <c r="A349" s="229">
        <v>39084</v>
      </c>
      <c r="B349" s="208">
        <v>7.6300000000000007E-2</v>
      </c>
      <c r="C349" s="209">
        <v>7.7100000000000002E-2</v>
      </c>
      <c r="D349" s="207">
        <v>444.51</v>
      </c>
      <c r="E349" s="207">
        <v>438.75</v>
      </c>
      <c r="F349" s="207">
        <v>438.56</v>
      </c>
    </row>
    <row r="350" spans="1:6">
      <c r="A350" s="229">
        <v>39085</v>
      </c>
      <c r="B350" s="208">
        <v>7.6100000000000001E-2</v>
      </c>
      <c r="C350" s="209">
        <v>7.6899999999999996E-2</v>
      </c>
      <c r="D350" s="207">
        <v>446.16</v>
      </c>
      <c r="E350" s="207">
        <v>440.38</v>
      </c>
      <c r="F350" s="207">
        <v>440.19</v>
      </c>
    </row>
    <row r="351" spans="1:6">
      <c r="A351" s="229">
        <v>39086</v>
      </c>
      <c r="B351" s="208">
        <v>7.5999999999999998E-2</v>
      </c>
      <c r="C351" s="209">
        <v>7.6799999999999993E-2</v>
      </c>
      <c r="D351" s="207">
        <v>447.08</v>
      </c>
      <c r="E351" s="207">
        <v>441.29</v>
      </c>
      <c r="F351" s="207">
        <v>441.1</v>
      </c>
    </row>
    <row r="352" spans="1:6">
      <c r="A352" s="229">
        <v>39087</v>
      </c>
      <c r="B352" s="208">
        <v>7.6100000000000001E-2</v>
      </c>
      <c r="C352" s="209">
        <v>7.6899999999999996E-2</v>
      </c>
      <c r="D352" s="207">
        <v>446.67</v>
      </c>
      <c r="E352" s="207">
        <v>440.89</v>
      </c>
      <c r="F352" s="207">
        <v>440.57</v>
      </c>
    </row>
    <row r="353" spans="1:6">
      <c r="A353" s="229">
        <v>39090</v>
      </c>
      <c r="B353" s="208">
        <v>7.5999999999999998E-2</v>
      </c>
      <c r="C353" s="209">
        <v>7.6799999999999993E-2</v>
      </c>
      <c r="D353" s="207">
        <v>447.59</v>
      </c>
      <c r="E353" s="207">
        <v>441.8</v>
      </c>
      <c r="F353" s="207">
        <v>441.61</v>
      </c>
    </row>
    <row r="354" spans="1:6">
      <c r="A354" s="229">
        <v>39091</v>
      </c>
      <c r="B354" s="208">
        <v>7.6100000000000001E-2</v>
      </c>
      <c r="C354" s="209">
        <v>7.6899999999999996E-2</v>
      </c>
      <c r="D354" s="207">
        <v>447.06</v>
      </c>
      <c r="E354" s="207">
        <v>441.27</v>
      </c>
      <c r="F354" s="207">
        <v>441.08</v>
      </c>
    </row>
    <row r="355" spans="1:6">
      <c r="A355" s="229">
        <v>39092</v>
      </c>
      <c r="B355" s="208">
        <v>7.5899999999999995E-2</v>
      </c>
      <c r="C355" s="209">
        <v>7.669999999999999E-2</v>
      </c>
      <c r="D355" s="207">
        <v>448.71</v>
      </c>
      <c r="E355" s="207">
        <v>442.9</v>
      </c>
      <c r="F355" s="207">
        <v>442.71</v>
      </c>
    </row>
    <row r="356" spans="1:6">
      <c r="A356" s="229">
        <v>39093</v>
      </c>
      <c r="B356" s="208">
        <v>7.5800000000000006E-2</v>
      </c>
      <c r="C356" s="209">
        <v>7.6600000000000001E-2</v>
      </c>
      <c r="D356" s="207">
        <v>449.64</v>
      </c>
      <c r="E356" s="207">
        <v>443.82</v>
      </c>
      <c r="F356" s="207">
        <v>443.62</v>
      </c>
    </row>
    <row r="357" spans="1:6">
      <c r="A357" s="229">
        <v>39094</v>
      </c>
      <c r="B357" s="208">
        <v>7.5700000000000003E-2</v>
      </c>
      <c r="C357" s="209">
        <v>7.6499999999999999E-2</v>
      </c>
      <c r="D357" s="207">
        <v>450.87</v>
      </c>
      <c r="E357" s="207">
        <v>445.04</v>
      </c>
      <c r="F357" s="207">
        <v>444.7</v>
      </c>
    </row>
    <row r="358" spans="1:6">
      <c r="A358" s="229">
        <v>39097</v>
      </c>
      <c r="B358" s="208">
        <v>7.5700000000000003E-2</v>
      </c>
      <c r="C358" s="209">
        <v>7.6499999999999999E-2</v>
      </c>
      <c r="D358" s="207">
        <v>451.07</v>
      </c>
      <c r="E358" s="207">
        <v>445.23</v>
      </c>
      <c r="F358" s="207">
        <v>445.04</v>
      </c>
    </row>
    <row r="359" spans="1:6">
      <c r="A359" s="229">
        <v>39098</v>
      </c>
      <c r="B359" s="208">
        <v>7.5600000000000001E-2</v>
      </c>
      <c r="C359" s="209">
        <v>7.6399999999999996E-2</v>
      </c>
      <c r="D359" s="207">
        <v>452</v>
      </c>
      <c r="E359" s="207">
        <v>446.15</v>
      </c>
      <c r="F359" s="207">
        <v>445.96</v>
      </c>
    </row>
    <row r="360" spans="1:6">
      <c r="A360" s="229">
        <v>39099</v>
      </c>
      <c r="B360" s="208">
        <v>7.5600000000000001E-2</v>
      </c>
      <c r="C360" s="209">
        <v>7.6399999999999996E-2</v>
      </c>
      <c r="D360" s="207">
        <v>452.2</v>
      </c>
      <c r="E360" s="207">
        <v>446.35</v>
      </c>
      <c r="F360" s="207">
        <v>446.15</v>
      </c>
    </row>
    <row r="361" spans="1:6">
      <c r="A361" s="229">
        <v>39100</v>
      </c>
      <c r="B361" s="208">
        <v>7.5600000000000001E-2</v>
      </c>
      <c r="C361" s="209">
        <v>7.6399999999999996E-2</v>
      </c>
      <c r="D361" s="207">
        <v>452.39</v>
      </c>
      <c r="E361" s="207">
        <v>446.54</v>
      </c>
      <c r="F361" s="207">
        <v>446.35</v>
      </c>
    </row>
    <row r="362" spans="1:6">
      <c r="A362" s="229">
        <v>39101</v>
      </c>
      <c r="B362" s="208">
        <v>7.5499999999999998E-2</v>
      </c>
      <c r="C362" s="209">
        <v>7.6299999999999993E-2</v>
      </c>
      <c r="D362" s="207">
        <v>453.46</v>
      </c>
      <c r="E362" s="207">
        <v>447.59</v>
      </c>
      <c r="F362" s="207">
        <v>447.27</v>
      </c>
    </row>
    <row r="363" spans="1:6">
      <c r="A363" s="229">
        <v>39104</v>
      </c>
      <c r="B363" s="208">
        <v>7.5499999999999998E-2</v>
      </c>
      <c r="C363" s="209">
        <v>7.6299999999999993E-2</v>
      </c>
      <c r="D363" s="207">
        <v>453.65</v>
      </c>
      <c r="E363" s="207">
        <v>447.79</v>
      </c>
      <c r="F363" s="207">
        <v>447.59</v>
      </c>
    </row>
    <row r="364" spans="1:6">
      <c r="A364" s="229">
        <v>39105</v>
      </c>
      <c r="B364" s="208">
        <v>7.5499999999999998E-2</v>
      </c>
      <c r="C364" s="209">
        <v>7.6299999999999993E-2</v>
      </c>
      <c r="D364" s="207">
        <v>453.85</v>
      </c>
      <c r="E364" s="207">
        <v>447.99</v>
      </c>
      <c r="F364" s="207">
        <v>447.79</v>
      </c>
    </row>
    <row r="365" spans="1:6">
      <c r="A365" s="229">
        <v>39106</v>
      </c>
      <c r="B365" s="208">
        <v>7.5399999999999995E-2</v>
      </c>
      <c r="C365" s="209">
        <v>7.619999999999999E-2</v>
      </c>
      <c r="D365" s="207">
        <v>454.79</v>
      </c>
      <c r="E365" s="207">
        <v>448.91</v>
      </c>
      <c r="F365" s="207">
        <v>448.71</v>
      </c>
    </row>
    <row r="366" spans="1:6">
      <c r="A366" s="229">
        <v>39107</v>
      </c>
      <c r="B366" s="208">
        <v>7.5300000000000006E-2</v>
      </c>
      <c r="C366" s="209">
        <v>7.6100000000000001E-2</v>
      </c>
      <c r="D366" s="207">
        <v>455.77</v>
      </c>
      <c r="E366" s="207">
        <v>449.88</v>
      </c>
      <c r="F366" s="207">
        <v>449.68</v>
      </c>
    </row>
    <row r="367" spans="1:6">
      <c r="A367" s="229">
        <v>39108</v>
      </c>
      <c r="B367" s="208">
        <v>7.5300000000000006E-2</v>
      </c>
      <c r="C367" s="209">
        <v>7.6100000000000001E-2</v>
      </c>
      <c r="D367" s="207">
        <v>456.12</v>
      </c>
      <c r="E367" s="207">
        <v>450.22</v>
      </c>
      <c r="F367" s="207">
        <v>449.88</v>
      </c>
    </row>
    <row r="368" spans="1:6">
      <c r="A368" s="229">
        <v>39111</v>
      </c>
      <c r="B368" s="208">
        <v>7.5499999999999998E-2</v>
      </c>
      <c r="C368" s="209">
        <v>7.6299999999999993E-2</v>
      </c>
      <c r="D368" s="207">
        <v>454.84</v>
      </c>
      <c r="E368" s="207">
        <v>448.96</v>
      </c>
      <c r="F368" s="207">
        <v>448.76</v>
      </c>
    </row>
    <row r="369" spans="1:6">
      <c r="A369" s="229">
        <v>39112</v>
      </c>
      <c r="B369" s="208">
        <v>7.5499999999999998E-2</v>
      </c>
      <c r="C369" s="209">
        <v>7.6299999999999993E-2</v>
      </c>
      <c r="D369" s="207">
        <v>455.04</v>
      </c>
      <c r="E369" s="207">
        <v>449.16</v>
      </c>
      <c r="F369" s="207">
        <v>448.96</v>
      </c>
    </row>
    <row r="370" spans="1:6">
      <c r="A370" s="229">
        <v>39113</v>
      </c>
      <c r="B370" s="208">
        <v>7.5300000000000006E-2</v>
      </c>
      <c r="C370" s="209">
        <v>7.6100000000000001E-2</v>
      </c>
      <c r="D370" s="207">
        <v>456.72</v>
      </c>
      <c r="E370" s="207">
        <v>450.83</v>
      </c>
      <c r="F370" s="207">
        <v>450.62</v>
      </c>
    </row>
    <row r="371" spans="1:6">
      <c r="A371" s="229">
        <v>39114</v>
      </c>
      <c r="B371" s="208">
        <v>7.5300000000000006E-2</v>
      </c>
      <c r="C371" s="209">
        <v>7.6100000000000001E-2</v>
      </c>
      <c r="D371" s="207">
        <v>456.92</v>
      </c>
      <c r="E371" s="207">
        <v>451.03</v>
      </c>
      <c r="F371" s="207">
        <v>450.83</v>
      </c>
    </row>
    <row r="372" spans="1:6">
      <c r="A372" s="229">
        <v>39115</v>
      </c>
      <c r="B372" s="208">
        <v>7.5300000000000006E-2</v>
      </c>
      <c r="C372" s="209">
        <v>7.6100000000000001E-2</v>
      </c>
      <c r="D372" s="207">
        <v>457.27</v>
      </c>
      <c r="E372" s="207">
        <v>451.37</v>
      </c>
      <c r="F372" s="207">
        <v>451.03</v>
      </c>
    </row>
    <row r="373" spans="1:6">
      <c r="A373" s="229">
        <v>39118</v>
      </c>
      <c r="B373" s="208">
        <v>7.5399999999999995E-2</v>
      </c>
      <c r="C373" s="209">
        <v>7.619999999999999E-2</v>
      </c>
      <c r="D373" s="207">
        <v>456.73</v>
      </c>
      <c r="E373" s="207">
        <v>450.84</v>
      </c>
      <c r="F373" s="207">
        <v>450.63</v>
      </c>
    </row>
    <row r="374" spans="1:6">
      <c r="A374" s="229">
        <v>39119</v>
      </c>
      <c r="B374" s="208">
        <v>7.5300000000000006E-2</v>
      </c>
      <c r="C374" s="209">
        <v>7.6100000000000001E-2</v>
      </c>
      <c r="D374" s="207">
        <v>457.67</v>
      </c>
      <c r="E374" s="207">
        <v>451.77</v>
      </c>
      <c r="F374" s="207">
        <v>451.57</v>
      </c>
    </row>
    <row r="375" spans="1:6">
      <c r="A375" s="229">
        <v>39120</v>
      </c>
      <c r="B375" s="208">
        <v>7.5200000000000003E-2</v>
      </c>
      <c r="C375" s="209">
        <v>7.5999999999999998E-2</v>
      </c>
      <c r="D375" s="207">
        <v>458.62</v>
      </c>
      <c r="E375" s="207">
        <v>452.7</v>
      </c>
      <c r="F375" s="207">
        <v>452.5</v>
      </c>
    </row>
    <row r="376" spans="1:6">
      <c r="A376" s="229">
        <v>39121</v>
      </c>
      <c r="B376" s="208">
        <v>7.5300000000000006E-2</v>
      </c>
      <c r="C376" s="209">
        <v>7.6100000000000001E-2</v>
      </c>
      <c r="D376" s="207">
        <v>458.08</v>
      </c>
      <c r="E376" s="207">
        <v>452.17</v>
      </c>
      <c r="F376" s="207">
        <v>451.97</v>
      </c>
    </row>
    <row r="377" spans="1:6">
      <c r="A377" s="229">
        <v>39122</v>
      </c>
      <c r="B377" s="208">
        <v>7.5300000000000006E-2</v>
      </c>
      <c r="C377" s="209">
        <v>7.6100000000000001E-2</v>
      </c>
      <c r="D377" s="207">
        <v>458.26</v>
      </c>
      <c r="E377" s="207">
        <v>452.35</v>
      </c>
      <c r="F377" s="207">
        <v>452.03</v>
      </c>
    </row>
    <row r="378" spans="1:6">
      <c r="A378" s="229">
        <v>39125</v>
      </c>
      <c r="B378" s="208">
        <v>7.5399999999999995E-2</v>
      </c>
      <c r="C378" s="209">
        <v>7.619999999999999E-2</v>
      </c>
      <c r="D378" s="207">
        <v>457.71</v>
      </c>
      <c r="E378" s="207">
        <v>451.81</v>
      </c>
      <c r="F378" s="207">
        <v>451.62</v>
      </c>
    </row>
    <row r="379" spans="1:6">
      <c r="A379" s="229">
        <v>39126</v>
      </c>
      <c r="B379" s="208">
        <v>7.5300000000000006E-2</v>
      </c>
      <c r="C379" s="209">
        <v>7.6100000000000001E-2</v>
      </c>
      <c r="D379" s="207">
        <v>458.65</v>
      </c>
      <c r="E379" s="207">
        <v>452.74</v>
      </c>
      <c r="F379" s="207">
        <v>452.55</v>
      </c>
    </row>
    <row r="380" spans="1:6">
      <c r="A380" s="229">
        <v>39127</v>
      </c>
      <c r="B380" s="208">
        <v>7.5300000000000006E-2</v>
      </c>
      <c r="C380" s="209">
        <v>7.6100000000000001E-2</v>
      </c>
      <c r="D380" s="207">
        <v>458.85</v>
      </c>
      <c r="E380" s="207">
        <v>452.94</v>
      </c>
      <c r="F380" s="207">
        <v>452.74</v>
      </c>
    </row>
    <row r="381" spans="1:6">
      <c r="A381" s="229">
        <v>39128</v>
      </c>
      <c r="B381" s="208">
        <v>7.5200000000000003E-2</v>
      </c>
      <c r="C381" s="209">
        <v>7.5999999999999998E-2</v>
      </c>
      <c r="D381" s="207">
        <v>459.8</v>
      </c>
      <c r="E381" s="207">
        <v>453.88</v>
      </c>
      <c r="F381" s="207">
        <v>453.67</v>
      </c>
    </row>
    <row r="382" spans="1:6">
      <c r="A382" s="229">
        <v>39129</v>
      </c>
      <c r="B382" s="208">
        <v>7.3999999999999996E-2</v>
      </c>
      <c r="C382" s="209">
        <v>7.4799999999999991E-2</v>
      </c>
      <c r="D382" s="207">
        <v>469.36</v>
      </c>
      <c r="E382" s="207">
        <v>463.31</v>
      </c>
      <c r="F382" s="207">
        <v>462.79</v>
      </c>
    </row>
    <row r="383" spans="1:6">
      <c r="A383" s="229">
        <v>39134</v>
      </c>
      <c r="B383" s="208">
        <v>7.3700000000000002E-2</v>
      </c>
      <c r="C383" s="209">
        <v>7.4499999999999997E-2</v>
      </c>
      <c r="D383" s="207">
        <v>471.87</v>
      </c>
      <c r="E383" s="207">
        <v>465.78</v>
      </c>
      <c r="F383" s="207">
        <v>465.57</v>
      </c>
    </row>
    <row r="384" spans="1:6">
      <c r="A384" s="229">
        <v>39135</v>
      </c>
      <c r="B384" s="208">
        <v>7.3300000000000004E-2</v>
      </c>
      <c r="C384" s="209">
        <v>7.4099999999999999E-2</v>
      </c>
      <c r="D384" s="207">
        <v>475.15</v>
      </c>
      <c r="E384" s="207">
        <v>469.03</v>
      </c>
      <c r="F384" s="207">
        <v>468.82</v>
      </c>
    </row>
    <row r="385" spans="1:6">
      <c r="A385" s="229">
        <v>39136</v>
      </c>
      <c r="B385" s="208">
        <v>7.2700000000000001E-2</v>
      </c>
      <c r="C385" s="209">
        <v>7.3499999999999996E-2</v>
      </c>
      <c r="D385" s="207">
        <v>480.18</v>
      </c>
      <c r="E385" s="207">
        <v>473.99</v>
      </c>
      <c r="F385" s="207">
        <v>473.61</v>
      </c>
    </row>
    <row r="386" spans="1:6">
      <c r="A386" s="229">
        <v>39139</v>
      </c>
      <c r="B386" s="208">
        <v>7.2999999999999995E-2</v>
      </c>
      <c r="C386" s="209">
        <v>7.3799999999999991E-2</v>
      </c>
      <c r="D386" s="207">
        <v>478.06</v>
      </c>
      <c r="E386" s="207">
        <v>471.9</v>
      </c>
      <c r="F386" s="207">
        <v>471.68</v>
      </c>
    </row>
    <row r="387" spans="1:6">
      <c r="A387" s="229">
        <v>39140</v>
      </c>
      <c r="B387" s="208">
        <v>7.2999999999999995E-2</v>
      </c>
      <c r="C387" s="209">
        <v>7.3799999999999991E-2</v>
      </c>
      <c r="D387" s="207">
        <v>478.27</v>
      </c>
      <c r="E387" s="207">
        <v>472.11</v>
      </c>
      <c r="F387" s="207">
        <v>471.9</v>
      </c>
    </row>
    <row r="388" spans="1:6">
      <c r="A388" s="229">
        <v>39141</v>
      </c>
      <c r="B388" s="208">
        <v>7.3700000000000002E-2</v>
      </c>
      <c r="C388" s="209">
        <v>7.4499999999999997E-2</v>
      </c>
      <c r="D388" s="207">
        <v>472.95</v>
      </c>
      <c r="E388" s="207">
        <v>466.86</v>
      </c>
      <c r="F388" s="207">
        <v>466.66</v>
      </c>
    </row>
    <row r="389" spans="1:6">
      <c r="A389" s="229">
        <v>39142</v>
      </c>
      <c r="B389" s="208">
        <v>7.3599999999999999E-2</v>
      </c>
      <c r="C389" s="209">
        <v>7.4399999999999994E-2</v>
      </c>
      <c r="D389" s="207">
        <v>473.92</v>
      </c>
      <c r="E389" s="207">
        <v>467.81</v>
      </c>
      <c r="F389" s="207">
        <v>467.61</v>
      </c>
    </row>
    <row r="390" spans="1:6">
      <c r="A390" s="229">
        <v>39143</v>
      </c>
      <c r="B390" s="208">
        <v>7.3899999999999993E-2</v>
      </c>
      <c r="C390" s="209">
        <v>7.4699999999999989E-2</v>
      </c>
      <c r="D390" s="207">
        <v>471.96</v>
      </c>
      <c r="E390" s="207">
        <v>465.89</v>
      </c>
      <c r="F390" s="207">
        <v>465.55</v>
      </c>
    </row>
    <row r="391" spans="1:6">
      <c r="A391" s="229">
        <v>39146</v>
      </c>
      <c r="B391" s="208">
        <v>7.3400000000000007E-2</v>
      </c>
      <c r="C391" s="209">
        <v>7.4200000000000002E-2</v>
      </c>
      <c r="D391" s="207">
        <v>476</v>
      </c>
      <c r="E391" s="207">
        <v>469.87</v>
      </c>
      <c r="F391" s="207">
        <v>469.67</v>
      </c>
    </row>
    <row r="392" spans="1:6">
      <c r="A392" s="229">
        <v>39147</v>
      </c>
      <c r="B392" s="208">
        <v>7.4099999999999999E-2</v>
      </c>
      <c r="C392" s="209">
        <v>7.4899999999999994E-2</v>
      </c>
      <c r="D392" s="207">
        <v>470.84</v>
      </c>
      <c r="E392" s="207">
        <v>464.78</v>
      </c>
      <c r="F392" s="207">
        <v>464.58</v>
      </c>
    </row>
    <row r="393" spans="1:6">
      <c r="A393" s="229">
        <v>39148</v>
      </c>
      <c r="B393" s="208">
        <v>7.3300000000000004E-2</v>
      </c>
      <c r="C393" s="209">
        <v>7.4099999999999999E-2</v>
      </c>
      <c r="D393" s="207">
        <v>477.18</v>
      </c>
      <c r="E393" s="207">
        <v>471.04</v>
      </c>
      <c r="F393" s="207">
        <v>470.84</v>
      </c>
    </row>
    <row r="394" spans="1:6">
      <c r="A394" s="229">
        <v>39149</v>
      </c>
      <c r="B394" s="208">
        <v>7.3200000000000001E-2</v>
      </c>
      <c r="C394" s="209">
        <v>7.3999999999999996E-2</v>
      </c>
      <c r="D394" s="207">
        <v>478.16</v>
      </c>
      <c r="E394" s="207">
        <v>472.01</v>
      </c>
      <c r="F394" s="207">
        <v>471.8</v>
      </c>
    </row>
    <row r="395" spans="1:6">
      <c r="A395" s="229">
        <v>39150</v>
      </c>
      <c r="B395" s="208">
        <v>7.3099999999999998E-2</v>
      </c>
      <c r="C395" s="209">
        <v>7.3899999999999993E-2</v>
      </c>
      <c r="D395" s="207">
        <v>479.4</v>
      </c>
      <c r="E395" s="207">
        <v>473.24</v>
      </c>
      <c r="F395" s="207">
        <v>472.88</v>
      </c>
    </row>
    <row r="396" spans="1:6">
      <c r="A396" s="229">
        <v>39153</v>
      </c>
      <c r="B396" s="208">
        <v>7.3200000000000001E-2</v>
      </c>
      <c r="C396" s="209">
        <v>7.3999999999999996E-2</v>
      </c>
      <c r="D396" s="207">
        <v>478.84</v>
      </c>
      <c r="E396" s="207">
        <v>472.68</v>
      </c>
      <c r="F396" s="207">
        <v>472.47</v>
      </c>
    </row>
    <row r="397" spans="1:6">
      <c r="A397" s="229">
        <v>39154</v>
      </c>
      <c r="B397" s="208">
        <v>7.3099999999999998E-2</v>
      </c>
      <c r="C397" s="209">
        <v>7.3899999999999993E-2</v>
      </c>
      <c r="D397" s="207">
        <v>479.82</v>
      </c>
      <c r="E397" s="207">
        <v>473.65</v>
      </c>
      <c r="F397" s="207">
        <v>473.45</v>
      </c>
    </row>
    <row r="398" spans="1:6">
      <c r="A398" s="229">
        <v>39155</v>
      </c>
      <c r="B398" s="208">
        <v>7.2999999999999995E-2</v>
      </c>
      <c r="C398" s="209">
        <v>7.3799999999999991E-2</v>
      </c>
      <c r="D398" s="207">
        <v>480.81</v>
      </c>
      <c r="E398" s="207">
        <v>474.63</v>
      </c>
      <c r="F398" s="207">
        <v>474.43</v>
      </c>
    </row>
    <row r="399" spans="1:6">
      <c r="A399" s="229">
        <v>39156</v>
      </c>
      <c r="B399" s="208">
        <v>7.3200000000000001E-2</v>
      </c>
      <c r="C399" s="209">
        <v>7.3999999999999996E-2</v>
      </c>
      <c r="D399" s="207">
        <v>479.44</v>
      </c>
      <c r="E399" s="207">
        <v>473.28</v>
      </c>
      <c r="F399" s="207">
        <v>473.1</v>
      </c>
    </row>
    <row r="400" spans="1:6">
      <c r="A400" s="229">
        <v>39157</v>
      </c>
      <c r="B400" s="208">
        <v>7.3099999999999998E-2</v>
      </c>
      <c r="C400" s="209">
        <v>7.3899999999999993E-2</v>
      </c>
      <c r="D400" s="207">
        <v>480.49</v>
      </c>
      <c r="E400" s="207">
        <v>474.31</v>
      </c>
      <c r="F400" s="207">
        <v>474.04</v>
      </c>
    </row>
    <row r="401" spans="1:6">
      <c r="A401" s="229">
        <v>39160</v>
      </c>
      <c r="B401" s="208">
        <v>7.3200000000000001E-2</v>
      </c>
      <c r="C401" s="209">
        <v>7.3999999999999996E-2</v>
      </c>
      <c r="D401" s="207">
        <v>479.89</v>
      </c>
      <c r="E401" s="207">
        <v>473.73</v>
      </c>
      <c r="F401" s="207">
        <v>473.55</v>
      </c>
    </row>
    <row r="402" spans="1:6">
      <c r="A402" s="229">
        <v>39161</v>
      </c>
      <c r="B402" s="208">
        <v>7.3300000000000004E-2</v>
      </c>
      <c r="C402" s="209">
        <v>7.4099999999999999E-2</v>
      </c>
      <c r="D402" s="207">
        <v>479.3</v>
      </c>
      <c r="E402" s="207">
        <v>473.14</v>
      </c>
      <c r="F402" s="207">
        <v>472.96</v>
      </c>
    </row>
    <row r="403" spans="1:6">
      <c r="A403" s="229">
        <v>39162</v>
      </c>
      <c r="B403" s="208">
        <v>7.3200000000000001E-2</v>
      </c>
      <c r="C403" s="209">
        <v>7.3999999999999996E-2</v>
      </c>
      <c r="D403" s="207">
        <v>480.25</v>
      </c>
      <c r="E403" s="207">
        <v>474.09</v>
      </c>
      <c r="F403" s="206">
        <v>473.91</v>
      </c>
    </row>
    <row r="404" spans="1:6">
      <c r="A404" s="229">
        <v>39163</v>
      </c>
      <c r="B404" s="208">
        <v>7.2599999999999998E-2</v>
      </c>
      <c r="C404" s="209">
        <v>7.3399999999999993E-2</v>
      </c>
      <c r="D404" s="207">
        <v>485.12</v>
      </c>
      <c r="E404" s="207">
        <v>478.89</v>
      </c>
      <c r="F404" s="206">
        <v>478.71</v>
      </c>
    </row>
    <row r="405" spans="1:6">
      <c r="A405" s="229">
        <v>39164</v>
      </c>
      <c r="B405" s="208">
        <v>7.2499999999999995E-2</v>
      </c>
      <c r="C405" s="209">
        <v>7.329999999999999E-2</v>
      </c>
      <c r="D405" s="207">
        <v>486.18</v>
      </c>
      <c r="E405" s="207">
        <v>479.93</v>
      </c>
      <c r="F405" s="206">
        <v>479.66</v>
      </c>
    </row>
    <row r="406" spans="1:6">
      <c r="A406" s="229">
        <v>39167</v>
      </c>
      <c r="B406" s="208">
        <v>7.2499999999999995E-2</v>
      </c>
      <c r="C406" s="209">
        <v>7.329999999999999E-2</v>
      </c>
      <c r="D406" s="207">
        <v>486.51</v>
      </c>
      <c r="E406" s="207">
        <v>480.26</v>
      </c>
      <c r="F406" s="206">
        <v>480.07</v>
      </c>
    </row>
    <row r="407" spans="1:6">
      <c r="A407" s="229">
        <v>39168</v>
      </c>
      <c r="B407" s="208">
        <v>7.2499999999999995E-2</v>
      </c>
      <c r="C407" s="209">
        <v>7.329999999999999E-2</v>
      </c>
      <c r="D407" s="207">
        <v>486.7</v>
      </c>
      <c r="E407" s="207">
        <v>480.46</v>
      </c>
      <c r="F407" s="206">
        <v>480.26</v>
      </c>
    </row>
    <row r="408" spans="1:6">
      <c r="A408" s="229">
        <v>39169</v>
      </c>
      <c r="B408" s="208">
        <v>7.2499999999999995E-2</v>
      </c>
      <c r="C408" s="209">
        <v>7.329999999999999E-2</v>
      </c>
      <c r="D408" s="207">
        <v>486.9</v>
      </c>
      <c r="E408" s="207">
        <v>480.65</v>
      </c>
      <c r="F408" s="206">
        <v>480.46</v>
      </c>
    </row>
    <row r="409" spans="1:6">
      <c r="A409" s="229">
        <v>39170</v>
      </c>
      <c r="B409" s="208">
        <v>7.2400000000000006E-2</v>
      </c>
      <c r="C409" s="209">
        <v>7.3200000000000001E-2</v>
      </c>
      <c r="D409" s="207">
        <v>487.88</v>
      </c>
      <c r="E409" s="207">
        <v>481.62</v>
      </c>
      <c r="F409" s="206">
        <v>481.43</v>
      </c>
    </row>
    <row r="410" spans="1:6">
      <c r="A410" s="229">
        <v>39171</v>
      </c>
      <c r="B410" s="208">
        <v>7.2099999999999997E-2</v>
      </c>
      <c r="C410" s="209">
        <v>7.2899999999999993E-2</v>
      </c>
      <c r="D410" s="207">
        <v>490.56</v>
      </c>
      <c r="E410" s="207">
        <v>484.27</v>
      </c>
      <c r="F410" s="206">
        <v>483.96</v>
      </c>
    </row>
    <row r="411" spans="1:6">
      <c r="A411" s="229">
        <v>39174</v>
      </c>
      <c r="B411" s="208">
        <v>7.0900000000000005E-2</v>
      </c>
      <c r="C411" s="209">
        <v>7.17E-2</v>
      </c>
      <c r="D411" s="207">
        <v>500.37</v>
      </c>
      <c r="E411" s="207">
        <v>493.94</v>
      </c>
      <c r="F411" s="206">
        <v>493.74</v>
      </c>
    </row>
    <row r="412" spans="1:6">
      <c r="A412" s="229">
        <v>39175</v>
      </c>
      <c r="B412" s="208">
        <v>6.9900000000000004E-2</v>
      </c>
      <c r="C412" s="209">
        <v>7.0699999999999999E-2</v>
      </c>
      <c r="D412" s="207">
        <v>508.72</v>
      </c>
      <c r="E412" s="207">
        <v>502.19</v>
      </c>
      <c r="F412" s="206">
        <v>501.99</v>
      </c>
    </row>
    <row r="413" spans="1:6">
      <c r="A413" s="229">
        <v>39176</v>
      </c>
      <c r="B413" s="208">
        <v>6.8599999999999994E-2</v>
      </c>
      <c r="C413" s="209">
        <v>6.9399999999999989E-2</v>
      </c>
      <c r="D413" s="207">
        <v>519.74</v>
      </c>
      <c r="E413" s="207">
        <v>513.04999999999995</v>
      </c>
      <c r="F413" s="206">
        <v>512.86</v>
      </c>
    </row>
    <row r="414" spans="1:6">
      <c r="A414" s="229">
        <v>39177</v>
      </c>
      <c r="B414" s="208">
        <v>6.8400000000000002E-2</v>
      </c>
      <c r="C414" s="209">
        <v>6.9199999999999998E-2</v>
      </c>
      <c r="D414" s="207">
        <v>521.82000000000005</v>
      </c>
      <c r="E414" s="207">
        <v>515.11</v>
      </c>
      <c r="F414" s="206">
        <v>514.72</v>
      </c>
    </row>
    <row r="415" spans="1:6">
      <c r="A415" s="229">
        <v>39181</v>
      </c>
      <c r="B415" s="208">
        <v>6.8400000000000002E-2</v>
      </c>
      <c r="C415" s="209">
        <v>6.9199999999999998E-2</v>
      </c>
      <c r="D415" s="207">
        <v>522.02</v>
      </c>
      <c r="E415" s="207">
        <v>515.30999999999995</v>
      </c>
      <c r="F415" s="206">
        <v>515.11</v>
      </c>
    </row>
    <row r="416" spans="1:6">
      <c r="A416" s="229">
        <v>39182</v>
      </c>
      <c r="B416" s="208">
        <v>6.7799999999999999E-2</v>
      </c>
      <c r="C416" s="209">
        <v>6.8599999999999994E-2</v>
      </c>
      <c r="D416" s="207">
        <v>527.32000000000005</v>
      </c>
      <c r="E416" s="207">
        <v>520.53</v>
      </c>
      <c r="F416" s="206">
        <v>520.33000000000004</v>
      </c>
    </row>
    <row r="417" spans="1:6">
      <c r="A417" s="229">
        <v>39183</v>
      </c>
      <c r="B417" s="208">
        <v>6.6799999999999998E-2</v>
      </c>
      <c r="C417" s="209">
        <v>6.7599999999999993E-2</v>
      </c>
      <c r="D417" s="207">
        <v>536.09</v>
      </c>
      <c r="E417" s="207">
        <v>529.17999999999995</v>
      </c>
      <c r="F417" s="206">
        <v>528.98</v>
      </c>
    </row>
    <row r="418" spans="1:6">
      <c r="A418" s="229">
        <v>39184</v>
      </c>
      <c r="B418" s="208">
        <v>6.7599999999999993E-2</v>
      </c>
      <c r="C418" s="209">
        <v>6.8399999999999989E-2</v>
      </c>
      <c r="D418" s="207">
        <v>529.38</v>
      </c>
      <c r="E418" s="207">
        <v>522.58000000000004</v>
      </c>
      <c r="F418" s="206">
        <v>522.38</v>
      </c>
    </row>
    <row r="419" spans="1:6">
      <c r="A419" s="229">
        <v>39185</v>
      </c>
      <c r="B419" s="208">
        <v>6.6600000000000006E-2</v>
      </c>
      <c r="C419" s="209">
        <v>6.7400000000000002E-2</v>
      </c>
      <c r="D419" s="207">
        <v>538.36</v>
      </c>
      <c r="E419" s="207">
        <v>531.42999999999995</v>
      </c>
      <c r="F419" s="206">
        <v>531.1</v>
      </c>
    </row>
    <row r="420" spans="1:6">
      <c r="A420" s="229">
        <v>39188</v>
      </c>
      <c r="B420" s="208">
        <v>6.6500000000000004E-2</v>
      </c>
      <c r="C420" s="209">
        <v>6.7299999999999999E-2</v>
      </c>
      <c r="D420" s="207">
        <v>539.41</v>
      </c>
      <c r="E420" s="207">
        <v>532.46</v>
      </c>
      <c r="F420" s="206">
        <v>532.28</v>
      </c>
    </row>
    <row r="421" spans="1:6">
      <c r="A421" s="229">
        <v>39189</v>
      </c>
      <c r="B421" s="208">
        <v>6.6100000000000006E-2</v>
      </c>
      <c r="C421" s="209">
        <v>6.6900000000000001E-2</v>
      </c>
      <c r="D421" s="207">
        <v>543.1</v>
      </c>
      <c r="E421" s="207">
        <v>536.11</v>
      </c>
      <c r="F421" s="206">
        <v>535.91999999999996</v>
      </c>
    </row>
    <row r="422" spans="1:6">
      <c r="A422" s="229">
        <v>39190</v>
      </c>
      <c r="B422" s="208">
        <v>6.54E-2</v>
      </c>
      <c r="C422" s="209">
        <v>6.6199999999999995E-2</v>
      </c>
      <c r="D422" s="207">
        <v>549.49</v>
      </c>
      <c r="E422" s="207">
        <v>542.41</v>
      </c>
      <c r="F422" s="206">
        <v>542.22</v>
      </c>
    </row>
    <row r="423" spans="1:6">
      <c r="A423" s="229">
        <v>39191</v>
      </c>
      <c r="B423" s="208">
        <v>6.4500000000000002E-2</v>
      </c>
      <c r="C423" s="209">
        <v>6.5299999999999997E-2</v>
      </c>
      <c r="D423" s="207">
        <v>557.76</v>
      </c>
      <c r="E423" s="207">
        <v>550.57000000000005</v>
      </c>
      <c r="F423" s="206">
        <v>550.38</v>
      </c>
    </row>
    <row r="424" spans="1:6">
      <c r="A424" s="229">
        <v>39192</v>
      </c>
      <c r="B424" s="208">
        <v>6.3E-2</v>
      </c>
      <c r="C424" s="209">
        <v>6.3799999999999996E-2</v>
      </c>
      <c r="D424" s="207">
        <v>571.80999999999995</v>
      </c>
      <c r="E424" s="207">
        <v>564.42999999999995</v>
      </c>
      <c r="F424" s="206">
        <v>564.13</v>
      </c>
    </row>
    <row r="425" spans="1:6">
      <c r="A425" s="229">
        <v>39195</v>
      </c>
      <c r="B425" s="208">
        <v>6.2899999999999998E-2</v>
      </c>
      <c r="C425" s="209">
        <v>6.3699999999999993E-2</v>
      </c>
      <c r="D425" s="207">
        <v>572.92999999999995</v>
      </c>
      <c r="E425" s="207">
        <v>565.54</v>
      </c>
      <c r="F425" s="206">
        <v>565.35</v>
      </c>
    </row>
    <row r="426" spans="1:6">
      <c r="A426" s="229">
        <v>39196</v>
      </c>
      <c r="B426" s="208">
        <v>6.3100000000000003E-2</v>
      </c>
      <c r="C426" s="209">
        <v>6.3899999999999998E-2</v>
      </c>
      <c r="D426" s="207">
        <v>571.27</v>
      </c>
      <c r="E426" s="207">
        <v>563.9</v>
      </c>
      <c r="F426" s="206">
        <v>563.71</v>
      </c>
    </row>
    <row r="427" spans="1:6">
      <c r="A427" s="229">
        <v>39197</v>
      </c>
      <c r="B427" s="208">
        <v>6.3E-2</v>
      </c>
      <c r="C427" s="209">
        <v>6.3799999999999996E-2</v>
      </c>
      <c r="D427" s="207">
        <v>572.39</v>
      </c>
      <c r="E427" s="207">
        <v>565.01</v>
      </c>
      <c r="F427" s="206">
        <v>564.82000000000005</v>
      </c>
    </row>
    <row r="428" spans="1:6">
      <c r="A428" s="229">
        <v>39198</v>
      </c>
      <c r="B428" s="208">
        <v>6.3100000000000003E-2</v>
      </c>
      <c r="C428" s="209">
        <v>6.3899999999999998E-2</v>
      </c>
      <c r="D428" s="207">
        <v>571.52</v>
      </c>
      <c r="E428" s="207">
        <v>564.15</v>
      </c>
      <c r="F428" s="206">
        <v>563.97</v>
      </c>
    </row>
    <row r="429" spans="1:6">
      <c r="A429" s="229">
        <v>39199</v>
      </c>
      <c r="B429" s="208">
        <v>6.3100000000000003E-2</v>
      </c>
      <c r="C429" s="209">
        <v>6.3899999999999998E-2</v>
      </c>
      <c r="D429" s="207">
        <v>571.79</v>
      </c>
      <c r="E429" s="207">
        <v>564.41999999999996</v>
      </c>
      <c r="F429" s="206">
        <v>564.15</v>
      </c>
    </row>
    <row r="430" spans="1:6">
      <c r="A430" s="229">
        <v>39202</v>
      </c>
      <c r="B430" s="208">
        <v>6.3100000000000003E-2</v>
      </c>
      <c r="C430" s="209">
        <v>6.3899999999999998E-2</v>
      </c>
      <c r="D430" s="207">
        <v>572.01</v>
      </c>
      <c r="E430" s="207">
        <v>564.65</v>
      </c>
      <c r="F430" s="206">
        <v>564.41999999999996</v>
      </c>
    </row>
    <row r="431" spans="1:6">
      <c r="A431" s="229">
        <v>39204</v>
      </c>
      <c r="B431" s="208">
        <v>6.3E-2</v>
      </c>
      <c r="C431" s="209">
        <v>6.3799999999999996E-2</v>
      </c>
      <c r="D431" s="207">
        <v>573.13</v>
      </c>
      <c r="E431" s="207">
        <v>565.75</v>
      </c>
      <c r="F431" s="206">
        <v>565.55999999999995</v>
      </c>
    </row>
    <row r="432" spans="1:6">
      <c r="A432" s="229">
        <v>39205</v>
      </c>
      <c r="B432" s="208">
        <v>6.3E-2</v>
      </c>
      <c r="C432" s="209">
        <v>6.3799999999999996E-2</v>
      </c>
      <c r="D432" s="207">
        <v>573.30999999999995</v>
      </c>
      <c r="E432" s="207">
        <v>565.92999999999995</v>
      </c>
      <c r="F432" s="206">
        <v>565.75</v>
      </c>
    </row>
    <row r="433" spans="1:6">
      <c r="A433" s="229">
        <v>39206</v>
      </c>
      <c r="B433" s="208">
        <v>6.1899999999999997E-2</v>
      </c>
      <c r="C433" s="209">
        <v>6.2699999999999992E-2</v>
      </c>
      <c r="D433" s="207">
        <v>583.9</v>
      </c>
      <c r="E433" s="207">
        <v>576.37</v>
      </c>
      <c r="F433" s="206">
        <v>576.1</v>
      </c>
    </row>
    <row r="434" spans="1:6">
      <c r="A434" s="229">
        <v>39209</v>
      </c>
      <c r="B434" s="208">
        <v>6.1899999999999997E-2</v>
      </c>
      <c r="C434" s="209">
        <v>6.2699999999999992E-2</v>
      </c>
      <c r="D434" s="207">
        <v>584.08000000000004</v>
      </c>
      <c r="E434" s="207">
        <v>576.55999999999995</v>
      </c>
      <c r="F434" s="206">
        <v>576.37</v>
      </c>
    </row>
    <row r="435" spans="1:6">
      <c r="A435" s="229">
        <v>39210</v>
      </c>
      <c r="B435" s="208">
        <v>6.1899999999999997E-2</v>
      </c>
      <c r="C435" s="209">
        <v>6.2699999999999992E-2</v>
      </c>
      <c r="D435" s="207">
        <v>584.27</v>
      </c>
      <c r="E435" s="207">
        <v>576.74</v>
      </c>
      <c r="F435" s="206">
        <v>576.55999999999995</v>
      </c>
    </row>
    <row r="436" spans="1:6">
      <c r="A436" s="229">
        <v>39211</v>
      </c>
      <c r="B436" s="208">
        <v>6.1800000000000001E-2</v>
      </c>
      <c r="C436" s="209">
        <v>6.2600000000000003E-2</v>
      </c>
      <c r="D436" s="207">
        <v>585.4</v>
      </c>
      <c r="E436" s="207">
        <v>577.86</v>
      </c>
      <c r="F436" s="206">
        <v>577.67999999999995</v>
      </c>
    </row>
    <row r="437" spans="1:6">
      <c r="A437" s="229">
        <v>39212</v>
      </c>
      <c r="B437" s="208">
        <v>6.1800000000000001E-2</v>
      </c>
      <c r="C437" s="209">
        <v>6.2600000000000003E-2</v>
      </c>
      <c r="D437" s="207">
        <v>585.58000000000004</v>
      </c>
      <c r="E437" s="207">
        <v>578.04</v>
      </c>
      <c r="F437" s="206">
        <v>577.86</v>
      </c>
    </row>
    <row r="438" spans="1:6">
      <c r="A438" s="229">
        <v>39213</v>
      </c>
      <c r="B438" s="208">
        <v>6.1800000000000001E-2</v>
      </c>
      <c r="C438" s="209">
        <v>6.2600000000000003E-2</v>
      </c>
      <c r="D438" s="207">
        <v>585.97</v>
      </c>
      <c r="E438" s="207">
        <v>578.42999999999995</v>
      </c>
      <c r="F438" s="206">
        <v>578.14</v>
      </c>
    </row>
    <row r="439" spans="1:6">
      <c r="A439" s="229">
        <v>39216</v>
      </c>
      <c r="B439" s="208">
        <v>6.1800000000000001E-2</v>
      </c>
      <c r="C439" s="209">
        <v>6.2600000000000003E-2</v>
      </c>
      <c r="D439" s="207">
        <v>586.16</v>
      </c>
      <c r="E439" s="207">
        <v>578.61</v>
      </c>
      <c r="F439" s="206">
        <v>578.42999999999995</v>
      </c>
    </row>
    <row r="440" spans="1:6">
      <c r="A440" s="229">
        <v>39217</v>
      </c>
      <c r="B440" s="208">
        <v>6.1699999999999998E-2</v>
      </c>
      <c r="C440" s="209">
        <v>6.25E-2</v>
      </c>
      <c r="D440" s="207">
        <v>587.28</v>
      </c>
      <c r="E440" s="207">
        <v>579.73</v>
      </c>
      <c r="F440" s="206">
        <v>579.54999999999995</v>
      </c>
    </row>
    <row r="441" spans="1:6">
      <c r="A441" s="229">
        <v>39218</v>
      </c>
      <c r="B441" s="208">
        <v>6.1699999999999998E-2</v>
      </c>
      <c r="C441" s="209">
        <v>6.25E-2</v>
      </c>
      <c r="D441" s="207">
        <v>587.46</v>
      </c>
      <c r="E441" s="207">
        <v>579.9</v>
      </c>
      <c r="F441" s="206">
        <v>579.73</v>
      </c>
    </row>
    <row r="442" spans="1:6">
      <c r="A442" s="229">
        <v>39219</v>
      </c>
      <c r="B442" s="208">
        <v>5.9299999999999999E-2</v>
      </c>
      <c r="C442" s="209">
        <v>6.0099999999999994E-2</v>
      </c>
      <c r="D442" s="207">
        <v>610.94000000000005</v>
      </c>
      <c r="E442" s="207">
        <v>603.07000000000005</v>
      </c>
      <c r="F442" s="206">
        <v>602.89</v>
      </c>
    </row>
    <row r="443" spans="1:6">
      <c r="A443" s="229">
        <v>39220</v>
      </c>
      <c r="B443" s="208">
        <v>5.8299999999999998E-2</v>
      </c>
      <c r="C443" s="209">
        <v>5.9099999999999993E-2</v>
      </c>
      <c r="D443" s="207">
        <v>621.19000000000005</v>
      </c>
      <c r="E443" s="207">
        <v>613.17999999999995</v>
      </c>
      <c r="F443" s="206">
        <v>612.92999999999995</v>
      </c>
    </row>
    <row r="444" spans="1:6">
      <c r="A444" s="229">
        <v>39223</v>
      </c>
      <c r="B444" s="208">
        <v>5.8200000000000002E-2</v>
      </c>
      <c r="C444" s="209">
        <v>5.8999999999999997E-2</v>
      </c>
      <c r="D444" s="207">
        <v>622.38</v>
      </c>
      <c r="E444" s="207">
        <v>614.35</v>
      </c>
      <c r="F444" s="206">
        <v>614.16999999999996</v>
      </c>
    </row>
    <row r="445" spans="1:6">
      <c r="A445" s="229">
        <v>39224</v>
      </c>
      <c r="B445" s="208">
        <v>5.8200000000000002E-2</v>
      </c>
      <c r="C445" s="209">
        <v>5.8999999999999997E-2</v>
      </c>
      <c r="D445" s="207">
        <v>622.55999999999995</v>
      </c>
      <c r="E445" s="207">
        <v>614.53</v>
      </c>
      <c r="F445" s="206">
        <v>614.35</v>
      </c>
    </row>
    <row r="446" spans="1:6">
      <c r="A446" s="229">
        <v>39225</v>
      </c>
      <c r="B446" s="208">
        <v>5.8099999999999999E-2</v>
      </c>
      <c r="C446" s="209">
        <v>5.8899999999999994E-2</v>
      </c>
      <c r="D446" s="207">
        <v>623.75</v>
      </c>
      <c r="E446" s="207">
        <v>615.70000000000005</v>
      </c>
      <c r="F446" s="206">
        <v>615.53</v>
      </c>
    </row>
    <row r="447" spans="1:6">
      <c r="A447" s="229">
        <v>39226</v>
      </c>
      <c r="B447" s="208">
        <v>5.8299999999999998E-2</v>
      </c>
      <c r="C447" s="209">
        <v>5.9099999999999993E-2</v>
      </c>
      <c r="D447" s="207">
        <v>621.9</v>
      </c>
      <c r="E447" s="207">
        <v>613.89</v>
      </c>
      <c r="F447" s="206">
        <v>613.71</v>
      </c>
    </row>
    <row r="448" spans="1:6">
      <c r="A448" s="229">
        <v>39227</v>
      </c>
      <c r="B448" s="208">
        <v>5.91E-2</v>
      </c>
      <c r="C448" s="209">
        <v>5.9899999999999995E-2</v>
      </c>
      <c r="D448" s="207">
        <v>614.19000000000005</v>
      </c>
      <c r="E448" s="207">
        <v>606.28</v>
      </c>
      <c r="F448" s="206">
        <v>606.02</v>
      </c>
    </row>
    <row r="449" spans="1:6">
      <c r="A449" s="229">
        <v>39230</v>
      </c>
      <c r="B449" s="208">
        <v>5.8700000000000002E-2</v>
      </c>
      <c r="C449" s="209">
        <v>5.9499999999999997E-2</v>
      </c>
      <c r="D449" s="207">
        <v>618.37</v>
      </c>
      <c r="E449" s="207">
        <v>610.41</v>
      </c>
      <c r="F449" s="206">
        <v>610.23</v>
      </c>
    </row>
    <row r="450" spans="1:6">
      <c r="A450" s="229">
        <v>39231</v>
      </c>
      <c r="B450" s="208">
        <v>5.8700000000000002E-2</v>
      </c>
      <c r="C450" s="209">
        <v>5.9499999999999997E-2</v>
      </c>
      <c r="D450" s="207">
        <v>618.54999999999995</v>
      </c>
      <c r="E450" s="207">
        <v>610.59</v>
      </c>
      <c r="F450" s="206">
        <v>610.41</v>
      </c>
    </row>
    <row r="451" spans="1:6">
      <c r="A451" s="229">
        <v>39232</v>
      </c>
      <c r="B451" s="208">
        <v>5.8900000000000001E-2</v>
      </c>
      <c r="C451" s="209">
        <v>5.9699999999999996E-2</v>
      </c>
      <c r="D451" s="207">
        <v>616.73</v>
      </c>
      <c r="E451" s="207">
        <v>608.79999999999995</v>
      </c>
      <c r="F451" s="206">
        <v>608.61</v>
      </c>
    </row>
    <row r="452" spans="1:6">
      <c r="A452" s="229">
        <v>39233</v>
      </c>
      <c r="B452" s="208">
        <v>5.8999999999999997E-2</v>
      </c>
      <c r="C452" s="209">
        <v>5.9799999999999992E-2</v>
      </c>
      <c r="D452" s="207">
        <v>615.91999999999996</v>
      </c>
      <c r="E452" s="207">
        <v>607.99</v>
      </c>
      <c r="F452" s="206">
        <v>607.80999999999995</v>
      </c>
    </row>
    <row r="453" spans="1:6">
      <c r="A453" s="229">
        <v>39234</v>
      </c>
      <c r="B453" s="208">
        <v>5.8999999999999997E-2</v>
      </c>
      <c r="C453" s="209">
        <v>5.9799999999999992E-2</v>
      </c>
      <c r="D453" s="207">
        <v>616.17999999999995</v>
      </c>
      <c r="E453" s="207">
        <v>608.26</v>
      </c>
      <c r="F453" s="206">
        <v>607.99</v>
      </c>
    </row>
    <row r="454" spans="1:6">
      <c r="A454" s="229">
        <v>39237</v>
      </c>
      <c r="B454" s="208">
        <v>5.8299999999999998E-2</v>
      </c>
      <c r="C454" s="209">
        <v>5.9099999999999993E-2</v>
      </c>
      <c r="D454" s="207">
        <v>623.39</v>
      </c>
      <c r="E454" s="207">
        <v>615.37</v>
      </c>
      <c r="F454" s="206">
        <v>615.17999999999995</v>
      </c>
    </row>
    <row r="455" spans="1:6">
      <c r="A455" s="229">
        <v>39238</v>
      </c>
      <c r="B455" s="208">
        <v>5.8799999999999998E-2</v>
      </c>
      <c r="C455" s="209">
        <v>5.9599999999999993E-2</v>
      </c>
      <c r="D455" s="207">
        <v>618.54</v>
      </c>
      <c r="E455" s="207">
        <v>610.59</v>
      </c>
      <c r="F455" s="206">
        <v>610.41</v>
      </c>
    </row>
    <row r="456" spans="1:6">
      <c r="A456" s="229">
        <v>39239</v>
      </c>
      <c r="B456" s="208">
        <v>5.8900000000000001E-2</v>
      </c>
      <c r="C456" s="209">
        <v>5.9699999999999996E-2</v>
      </c>
      <c r="D456" s="207">
        <v>618.1</v>
      </c>
      <c r="E456" s="207">
        <v>610.16</v>
      </c>
      <c r="F456" s="206">
        <v>609.9</v>
      </c>
    </row>
    <row r="457" spans="1:6">
      <c r="A457" s="229">
        <v>39241</v>
      </c>
      <c r="B457" s="208">
        <v>5.9200000000000003E-2</v>
      </c>
      <c r="C457" s="209">
        <v>0.06</v>
      </c>
      <c r="D457" s="207">
        <v>615.41999999999996</v>
      </c>
      <c r="E457" s="207">
        <v>607.51</v>
      </c>
      <c r="F457" s="206">
        <v>607.20000000000005</v>
      </c>
    </row>
    <row r="458" spans="1:6">
      <c r="A458" s="229">
        <v>39244</v>
      </c>
      <c r="B458" s="208">
        <v>5.8999999999999997E-2</v>
      </c>
      <c r="C458" s="209">
        <v>5.9799999999999992E-2</v>
      </c>
      <c r="D458" s="207">
        <v>617.61</v>
      </c>
      <c r="E458" s="207">
        <v>609.66999999999996</v>
      </c>
      <c r="F458" s="206">
        <v>609.48</v>
      </c>
    </row>
    <row r="459" spans="1:6">
      <c r="A459" s="229">
        <v>39245</v>
      </c>
      <c r="B459" s="208">
        <v>5.91E-2</v>
      </c>
      <c r="C459" s="209">
        <v>5.9899999999999995E-2</v>
      </c>
      <c r="D459" s="207">
        <v>616.79999999999995</v>
      </c>
      <c r="E459" s="207">
        <v>608.88</v>
      </c>
      <c r="F459" s="206">
        <v>608.69000000000005</v>
      </c>
    </row>
    <row r="460" spans="1:6">
      <c r="A460" s="229">
        <v>39246</v>
      </c>
      <c r="B460" s="208">
        <v>5.8799999999999998E-2</v>
      </c>
      <c r="C460" s="209">
        <v>5.9599999999999993E-2</v>
      </c>
      <c r="D460" s="207">
        <v>620</v>
      </c>
      <c r="E460" s="207">
        <v>612.04</v>
      </c>
      <c r="F460" s="206">
        <v>611.84</v>
      </c>
    </row>
    <row r="461" spans="1:6">
      <c r="A461" s="229">
        <v>39247</v>
      </c>
      <c r="B461" s="208">
        <v>5.8999999999999997E-2</v>
      </c>
      <c r="C461" s="209">
        <v>5.9799999999999992E-2</v>
      </c>
      <c r="D461" s="207">
        <v>618.19000000000005</v>
      </c>
      <c r="E461" s="207">
        <v>610.26</v>
      </c>
      <c r="F461" s="206">
        <v>610.05999999999995</v>
      </c>
    </row>
    <row r="462" spans="1:6">
      <c r="A462" s="229">
        <v>39248</v>
      </c>
      <c r="B462" s="208">
        <v>5.8700000000000002E-2</v>
      </c>
      <c r="C462" s="209">
        <v>5.9499999999999997E-2</v>
      </c>
      <c r="D462" s="207">
        <v>621.41</v>
      </c>
      <c r="E462" s="207">
        <v>613.42999999999995</v>
      </c>
      <c r="F462" s="206">
        <v>613.22</v>
      </c>
    </row>
    <row r="463" spans="1:6">
      <c r="A463" s="229">
        <v>39251</v>
      </c>
      <c r="B463" s="208">
        <v>5.8500000000000003E-2</v>
      </c>
      <c r="C463" s="209">
        <v>5.9299999999999999E-2</v>
      </c>
      <c r="D463" s="207">
        <v>623.59</v>
      </c>
      <c r="E463" s="207">
        <v>615.58000000000004</v>
      </c>
      <c r="F463" s="206">
        <v>615.41999999999996</v>
      </c>
    </row>
    <row r="464" spans="1:6">
      <c r="A464" s="229">
        <v>39252</v>
      </c>
      <c r="B464" s="208">
        <v>5.8500000000000003E-2</v>
      </c>
      <c r="C464" s="209">
        <v>5.9299999999999999E-2</v>
      </c>
      <c r="D464" s="207">
        <v>623.76</v>
      </c>
      <c r="E464" s="207">
        <v>615.75</v>
      </c>
      <c r="F464" s="206">
        <v>615.58000000000004</v>
      </c>
    </row>
    <row r="465" spans="1:6">
      <c r="A465" s="229">
        <v>39253</v>
      </c>
      <c r="B465" s="208">
        <v>5.8500000000000003E-2</v>
      </c>
      <c r="C465" s="209">
        <v>5.9299999999999999E-2</v>
      </c>
      <c r="D465" s="207">
        <v>623.91999999999996</v>
      </c>
      <c r="E465" s="207">
        <v>615.91999999999996</v>
      </c>
      <c r="F465" s="206">
        <v>615.75</v>
      </c>
    </row>
    <row r="466" spans="1:6">
      <c r="A466" s="229">
        <v>39254</v>
      </c>
      <c r="B466" s="208">
        <v>5.8599999999999999E-2</v>
      </c>
      <c r="C466" s="209">
        <v>5.9399999999999994E-2</v>
      </c>
      <c r="D466" s="207">
        <v>623.08000000000004</v>
      </c>
      <c r="E466" s="207">
        <v>615.09</v>
      </c>
      <c r="F466" s="206">
        <v>614.91999999999996</v>
      </c>
    </row>
    <row r="467" spans="1:6">
      <c r="A467" s="229">
        <v>39255</v>
      </c>
      <c r="B467" s="208">
        <v>5.8799999999999998E-2</v>
      </c>
      <c r="C467" s="209">
        <v>5.9599999999999993E-2</v>
      </c>
      <c r="D467" s="207">
        <v>621.29</v>
      </c>
      <c r="E467" s="207">
        <v>613.32000000000005</v>
      </c>
      <c r="F467" s="206">
        <v>613.11</v>
      </c>
    </row>
    <row r="468" spans="1:6">
      <c r="A468" s="229">
        <v>39258</v>
      </c>
      <c r="B468" s="208">
        <v>5.91E-2</v>
      </c>
      <c r="C468" s="209">
        <v>5.9899999999999995E-2</v>
      </c>
      <c r="D468" s="207">
        <v>618.77</v>
      </c>
      <c r="E468" s="207">
        <v>610.84</v>
      </c>
      <c r="F468" s="206">
        <v>610.65</v>
      </c>
    </row>
    <row r="469" spans="1:6">
      <c r="A469" s="229">
        <v>39259</v>
      </c>
      <c r="B469" s="208">
        <v>5.9700000000000003E-2</v>
      </c>
      <c r="C469" s="209">
        <v>6.0499999999999998E-2</v>
      </c>
      <c r="D469" s="207">
        <v>613.01</v>
      </c>
      <c r="E469" s="207">
        <v>605.16</v>
      </c>
      <c r="F469" s="206">
        <v>604.96</v>
      </c>
    </row>
    <row r="470" spans="1:6">
      <c r="A470" s="229">
        <v>39260</v>
      </c>
      <c r="B470" s="208">
        <v>6.0100000000000001E-2</v>
      </c>
      <c r="C470" s="209">
        <v>6.0899999999999996E-2</v>
      </c>
      <c r="D470" s="207">
        <v>609.26</v>
      </c>
      <c r="E470" s="207">
        <v>601.46</v>
      </c>
      <c r="F470" s="206">
        <v>601.27</v>
      </c>
    </row>
    <row r="471" spans="1:6">
      <c r="A471" s="229">
        <v>39261</v>
      </c>
      <c r="B471" s="208">
        <v>5.9700000000000003E-2</v>
      </c>
      <c r="C471" s="209">
        <v>6.0499999999999998E-2</v>
      </c>
      <c r="D471" s="207">
        <v>613.39</v>
      </c>
      <c r="E471" s="207">
        <v>605.54</v>
      </c>
      <c r="F471" s="206">
        <v>605.35</v>
      </c>
    </row>
    <row r="472" spans="1:6">
      <c r="A472" s="229">
        <v>39262</v>
      </c>
      <c r="B472" s="208">
        <v>5.9499999999999997E-2</v>
      </c>
      <c r="C472" s="209">
        <v>6.0299999999999992E-2</v>
      </c>
      <c r="D472" s="207">
        <v>615.67999999999995</v>
      </c>
      <c r="E472" s="207">
        <v>607.79</v>
      </c>
      <c r="F472" s="206">
        <v>607.5</v>
      </c>
    </row>
    <row r="473" spans="1:6">
      <c r="A473" s="229">
        <v>39265</v>
      </c>
      <c r="B473" s="208">
        <v>5.9799999999999999E-2</v>
      </c>
      <c r="C473" s="209">
        <v>6.0599999999999994E-2</v>
      </c>
      <c r="D473" s="207">
        <v>612.9</v>
      </c>
      <c r="E473" s="207">
        <v>605.05999999999995</v>
      </c>
      <c r="F473" s="206">
        <v>604.87</v>
      </c>
    </row>
    <row r="474" spans="1:6">
      <c r="A474" s="229">
        <v>39266</v>
      </c>
      <c r="B474" s="208">
        <v>5.9700000000000003E-2</v>
      </c>
      <c r="C474" s="209">
        <v>6.0499999999999998E-2</v>
      </c>
      <c r="D474" s="207">
        <v>614.08000000000004</v>
      </c>
      <c r="E474" s="207">
        <v>606.23</v>
      </c>
      <c r="F474" s="206">
        <v>606.03</v>
      </c>
    </row>
    <row r="475" spans="1:6">
      <c r="A475" s="229">
        <v>39267</v>
      </c>
      <c r="B475" s="208">
        <v>5.9900000000000002E-2</v>
      </c>
      <c r="C475" s="209">
        <v>6.0699999999999997E-2</v>
      </c>
      <c r="D475" s="207">
        <v>612.29999999999995</v>
      </c>
      <c r="E475" s="207">
        <v>604.47</v>
      </c>
      <c r="F475" s="206">
        <v>604.28</v>
      </c>
    </row>
    <row r="476" spans="1:6">
      <c r="A476" s="229">
        <v>39268</v>
      </c>
      <c r="B476" s="208">
        <v>0.06</v>
      </c>
      <c r="C476" s="209">
        <v>6.0799999999999993E-2</v>
      </c>
      <c r="D476" s="207">
        <v>611.51</v>
      </c>
      <c r="E476" s="207">
        <v>603.70000000000005</v>
      </c>
      <c r="F476" s="206">
        <v>603.5</v>
      </c>
    </row>
    <row r="477" spans="1:6">
      <c r="A477" s="229">
        <v>39269</v>
      </c>
      <c r="B477" s="208">
        <v>0.06</v>
      </c>
      <c r="C477" s="209">
        <v>6.0799999999999993E-2</v>
      </c>
      <c r="D477" s="207">
        <v>611.91</v>
      </c>
      <c r="E477" s="207">
        <v>604.09</v>
      </c>
      <c r="F477" s="206">
        <v>603.78</v>
      </c>
    </row>
    <row r="478" spans="1:6">
      <c r="A478" s="229">
        <v>39272</v>
      </c>
      <c r="B478" s="208">
        <v>5.9700000000000003E-2</v>
      </c>
      <c r="C478" s="209">
        <v>6.0499999999999998E-2</v>
      </c>
      <c r="D478" s="207">
        <v>615.07000000000005</v>
      </c>
      <c r="E478" s="207">
        <v>607.21</v>
      </c>
      <c r="F478" s="206">
        <v>607.01</v>
      </c>
    </row>
    <row r="479" spans="1:6">
      <c r="A479" s="229">
        <v>39273</v>
      </c>
      <c r="B479" s="208">
        <v>5.9700000000000003E-2</v>
      </c>
      <c r="C479" s="209">
        <v>6.0499999999999998E-2</v>
      </c>
      <c r="D479" s="207">
        <v>615.27</v>
      </c>
      <c r="E479" s="207">
        <v>607.41</v>
      </c>
      <c r="F479" s="206">
        <v>607.21</v>
      </c>
    </row>
    <row r="480" spans="1:6">
      <c r="A480" s="229">
        <v>39274</v>
      </c>
      <c r="B480" s="208">
        <v>5.9799999999999999E-2</v>
      </c>
      <c r="C480" s="209">
        <v>6.0599999999999994E-2</v>
      </c>
      <c r="D480" s="207">
        <v>614.48</v>
      </c>
      <c r="E480" s="207">
        <v>606.63</v>
      </c>
      <c r="F480" s="206">
        <v>606.42999999999995</v>
      </c>
    </row>
    <row r="481" spans="1:6">
      <c r="A481" s="229">
        <v>39275</v>
      </c>
      <c r="B481" s="208">
        <v>5.9700000000000003E-2</v>
      </c>
      <c r="C481" s="209">
        <v>6.0499999999999998E-2</v>
      </c>
      <c r="D481" s="207">
        <v>615.66999999999996</v>
      </c>
      <c r="E481" s="207">
        <v>607.79999999999995</v>
      </c>
      <c r="F481" s="206">
        <v>607.61</v>
      </c>
    </row>
    <row r="482" spans="1:6">
      <c r="A482" s="229">
        <v>39276</v>
      </c>
      <c r="B482" s="208">
        <v>5.9700000000000003E-2</v>
      </c>
      <c r="C482" s="209">
        <v>6.0499999999999998E-2</v>
      </c>
      <c r="D482" s="207">
        <v>615.96</v>
      </c>
      <c r="E482" s="207">
        <v>608.1</v>
      </c>
      <c r="F482" s="206">
        <v>607.84</v>
      </c>
    </row>
    <row r="483" spans="1:6">
      <c r="A483" s="229">
        <v>39279</v>
      </c>
      <c r="B483" s="208">
        <v>5.9700000000000003E-2</v>
      </c>
      <c r="C483" s="209">
        <v>6.0499999999999998E-2</v>
      </c>
      <c r="D483" s="207">
        <v>616.14</v>
      </c>
      <c r="E483" s="207">
        <v>608.28</v>
      </c>
      <c r="F483" s="206">
        <v>608.1</v>
      </c>
    </row>
    <row r="484" spans="1:6">
      <c r="A484" s="229">
        <v>39280</v>
      </c>
      <c r="B484" s="208">
        <v>0.06</v>
      </c>
      <c r="C484" s="209">
        <v>6.0799999999999993E-2</v>
      </c>
      <c r="D484" s="207">
        <v>613.36</v>
      </c>
      <c r="E484" s="207">
        <v>605.54</v>
      </c>
      <c r="F484" s="206">
        <v>605.36</v>
      </c>
    </row>
    <row r="485" spans="1:6">
      <c r="A485" s="229">
        <v>39281</v>
      </c>
      <c r="B485" s="208">
        <v>5.9799999999999999E-2</v>
      </c>
      <c r="C485" s="209">
        <v>6.0599999999999994E-2</v>
      </c>
      <c r="D485" s="207">
        <v>615.52</v>
      </c>
      <c r="E485" s="207">
        <v>607.66999999999996</v>
      </c>
      <c r="F485" s="206">
        <v>607.48</v>
      </c>
    </row>
    <row r="486" spans="1:6">
      <c r="A486" s="229">
        <v>39282</v>
      </c>
      <c r="B486" s="208">
        <v>5.9799999999999999E-2</v>
      </c>
      <c r="C486" s="209">
        <v>6.0599999999999994E-2</v>
      </c>
      <c r="D486" s="207">
        <v>615.70000000000005</v>
      </c>
      <c r="E486" s="207">
        <v>607.85</v>
      </c>
      <c r="F486" s="206">
        <v>607.66999999999996</v>
      </c>
    </row>
    <row r="487" spans="1:6">
      <c r="A487" s="229">
        <v>39283</v>
      </c>
      <c r="B487" s="208">
        <v>6.0299999999999999E-2</v>
      </c>
      <c r="C487" s="209">
        <v>6.1099999999999995E-2</v>
      </c>
      <c r="D487" s="207">
        <v>611.04</v>
      </c>
      <c r="E487" s="207">
        <v>603.25</v>
      </c>
      <c r="F487" s="206">
        <v>602.99</v>
      </c>
    </row>
    <row r="488" spans="1:6">
      <c r="A488" s="229">
        <v>39286</v>
      </c>
      <c r="B488" s="208">
        <v>6.0499999999999998E-2</v>
      </c>
      <c r="C488" s="209">
        <v>6.1299999999999993E-2</v>
      </c>
      <c r="D488" s="207">
        <v>609.26</v>
      </c>
      <c r="E488" s="207">
        <v>601.5</v>
      </c>
      <c r="F488" s="206">
        <v>601.32000000000005</v>
      </c>
    </row>
    <row r="489" spans="1:6">
      <c r="A489" s="229">
        <v>39287</v>
      </c>
      <c r="B489" s="208">
        <v>6.0600000000000001E-2</v>
      </c>
      <c r="C489" s="209">
        <v>6.1399999999999996E-2</v>
      </c>
      <c r="D489" s="207">
        <v>608.47</v>
      </c>
      <c r="E489" s="207">
        <v>600.72</v>
      </c>
      <c r="F489" s="206">
        <v>600.54</v>
      </c>
    </row>
    <row r="490" spans="1:6">
      <c r="A490" s="229">
        <v>39288</v>
      </c>
      <c r="B490" s="208">
        <v>6.1600000000000002E-2</v>
      </c>
      <c r="C490" s="209">
        <v>6.2399999999999997E-2</v>
      </c>
      <c r="D490" s="207">
        <v>598.98</v>
      </c>
      <c r="E490" s="207">
        <v>591.36</v>
      </c>
      <c r="F490" s="206">
        <v>591.17999999999995</v>
      </c>
    </row>
    <row r="491" spans="1:6">
      <c r="A491" s="229">
        <v>39289</v>
      </c>
      <c r="B491" s="208">
        <v>6.2100000000000002E-2</v>
      </c>
      <c r="C491" s="209">
        <v>6.2899999999999998E-2</v>
      </c>
      <c r="D491" s="207">
        <v>594.45000000000005</v>
      </c>
      <c r="E491" s="207">
        <v>586.9</v>
      </c>
      <c r="F491" s="206">
        <v>586.71</v>
      </c>
    </row>
    <row r="492" spans="1:6">
      <c r="A492" s="229">
        <v>39290</v>
      </c>
      <c r="B492" s="208">
        <v>6.2899999999999998E-2</v>
      </c>
      <c r="C492" s="209">
        <v>6.3699999999999993E-2</v>
      </c>
      <c r="D492" s="207">
        <v>587.16999999999996</v>
      </c>
      <c r="E492" s="207">
        <v>579.71</v>
      </c>
      <c r="F492" s="206">
        <v>579.44000000000005</v>
      </c>
    </row>
    <row r="493" spans="1:6">
      <c r="A493" s="229">
        <v>39293</v>
      </c>
      <c r="B493" s="208">
        <v>6.2899999999999998E-2</v>
      </c>
      <c r="C493" s="209">
        <v>6.3699999999999993E-2</v>
      </c>
      <c r="D493" s="207">
        <v>587.35</v>
      </c>
      <c r="E493" s="207">
        <v>579.9</v>
      </c>
      <c r="F493" s="206">
        <v>579.71</v>
      </c>
    </row>
    <row r="494" spans="1:6">
      <c r="A494" s="229">
        <v>39294</v>
      </c>
      <c r="B494" s="208">
        <v>6.3100000000000003E-2</v>
      </c>
      <c r="C494" s="209">
        <v>6.3899999999999998E-2</v>
      </c>
      <c r="D494" s="207">
        <v>585.66999999999996</v>
      </c>
      <c r="E494" s="207">
        <v>578.23</v>
      </c>
      <c r="F494" s="206">
        <v>578.04999999999995</v>
      </c>
    </row>
    <row r="495" spans="1:6">
      <c r="A495" s="229">
        <v>39295</v>
      </c>
      <c r="B495" s="208">
        <v>6.3100000000000003E-2</v>
      </c>
      <c r="C495" s="209">
        <v>6.3899999999999998E-2</v>
      </c>
      <c r="D495" s="207">
        <v>585.85</v>
      </c>
      <c r="E495" s="207">
        <v>578.41999999999996</v>
      </c>
      <c r="F495" s="206">
        <v>578.23</v>
      </c>
    </row>
    <row r="496" spans="1:6">
      <c r="A496" s="229">
        <v>39296</v>
      </c>
      <c r="B496" s="208">
        <v>6.3299999999999995E-2</v>
      </c>
      <c r="C496" s="209">
        <v>6.409999999999999E-2</v>
      </c>
      <c r="D496" s="207">
        <v>584.16999999999996</v>
      </c>
      <c r="E496" s="207">
        <v>576.76</v>
      </c>
      <c r="F496" s="206">
        <v>576.57000000000005</v>
      </c>
    </row>
    <row r="497" spans="1:6">
      <c r="A497" s="229">
        <v>39297</v>
      </c>
      <c r="B497" s="208">
        <v>6.2899999999999998E-2</v>
      </c>
      <c r="C497" s="209">
        <v>6.3699999999999993E-2</v>
      </c>
      <c r="D497" s="207">
        <v>588.17999999999995</v>
      </c>
      <c r="E497" s="207">
        <v>580.72</v>
      </c>
      <c r="F497" s="206">
        <v>580.45000000000005</v>
      </c>
    </row>
    <row r="498" spans="1:6">
      <c r="A498" s="229">
        <v>39300</v>
      </c>
      <c r="B498" s="208">
        <v>6.3799999999999996E-2</v>
      </c>
      <c r="C498" s="209">
        <v>6.4599999999999991E-2</v>
      </c>
      <c r="D498" s="207">
        <v>579.98</v>
      </c>
      <c r="E498" s="207">
        <v>572.63</v>
      </c>
      <c r="F498" s="206">
        <v>572.45000000000005</v>
      </c>
    </row>
    <row r="499" spans="1:6">
      <c r="A499" s="229">
        <v>39301</v>
      </c>
      <c r="B499" s="208">
        <v>6.3799999999999996E-2</v>
      </c>
      <c r="C499" s="209">
        <v>6.4599999999999991E-2</v>
      </c>
      <c r="D499" s="207">
        <v>580.16999999999996</v>
      </c>
      <c r="E499" s="207">
        <v>572.82000000000005</v>
      </c>
      <c r="F499" s="206">
        <v>572.63</v>
      </c>
    </row>
    <row r="500" spans="1:6">
      <c r="A500" s="229">
        <v>39302</v>
      </c>
      <c r="B500" s="208">
        <v>6.3799999999999996E-2</v>
      </c>
      <c r="C500" s="209">
        <v>6.4599999999999991E-2</v>
      </c>
      <c r="D500" s="207">
        <v>580.4</v>
      </c>
      <c r="E500" s="207">
        <v>573.04999999999995</v>
      </c>
      <c r="F500" s="206">
        <v>572.86</v>
      </c>
    </row>
    <row r="501" spans="1:6">
      <c r="A501" s="229">
        <v>39303</v>
      </c>
      <c r="B501" s="208">
        <v>6.3600000000000004E-2</v>
      </c>
      <c r="C501" s="209">
        <v>6.4399999999999999E-2</v>
      </c>
      <c r="D501" s="207">
        <v>582.44000000000005</v>
      </c>
      <c r="E501" s="207">
        <v>575.05999999999995</v>
      </c>
      <c r="F501" s="206">
        <v>574.88</v>
      </c>
    </row>
    <row r="502" spans="1:6">
      <c r="A502" s="229">
        <v>39304</v>
      </c>
      <c r="B502" s="208">
        <v>6.4899999999999999E-2</v>
      </c>
      <c r="C502" s="209">
        <v>6.5699999999999995E-2</v>
      </c>
      <c r="D502" s="207">
        <v>570.78</v>
      </c>
      <c r="E502" s="207">
        <v>563.55999999999995</v>
      </c>
      <c r="F502" s="206">
        <v>563.29</v>
      </c>
    </row>
    <row r="503" spans="1:6">
      <c r="A503" s="229">
        <v>39307</v>
      </c>
      <c r="B503" s="208">
        <v>6.6000000000000003E-2</v>
      </c>
      <c r="C503" s="209">
        <v>6.6799999999999998E-2</v>
      </c>
      <c r="D503" s="207">
        <v>561.05999999999995</v>
      </c>
      <c r="E503" s="207">
        <v>553.98</v>
      </c>
      <c r="F503" s="206">
        <v>553.79</v>
      </c>
    </row>
    <row r="504" spans="1:6">
      <c r="A504" s="229">
        <v>39308</v>
      </c>
      <c r="B504" s="208">
        <v>6.5500000000000003E-2</v>
      </c>
      <c r="C504" s="209">
        <v>6.6299999999999998E-2</v>
      </c>
      <c r="D504" s="207">
        <v>565.73</v>
      </c>
      <c r="E504" s="207">
        <v>558.58000000000004</v>
      </c>
      <c r="F504" s="206">
        <v>558.4</v>
      </c>
    </row>
    <row r="505" spans="1:6">
      <c r="A505" s="229">
        <v>39309</v>
      </c>
      <c r="B505" s="208">
        <v>6.7299999999999999E-2</v>
      </c>
      <c r="C505" s="209">
        <v>6.8099999999999994E-2</v>
      </c>
      <c r="D505" s="207">
        <v>549.97</v>
      </c>
      <c r="E505" s="207">
        <v>543.04</v>
      </c>
      <c r="F505" s="206">
        <v>542.85</v>
      </c>
    </row>
    <row r="506" spans="1:6">
      <c r="A506" s="229">
        <v>39310</v>
      </c>
      <c r="B506" s="208">
        <v>7.2599999999999998E-2</v>
      </c>
      <c r="C506" s="209">
        <v>7.3399999999999993E-2</v>
      </c>
      <c r="D506" s="207">
        <v>505.9</v>
      </c>
      <c r="E506" s="207">
        <v>499.55</v>
      </c>
      <c r="F506" s="206">
        <v>499.37</v>
      </c>
    </row>
    <row r="507" spans="1:6">
      <c r="A507" s="229">
        <v>39311</v>
      </c>
      <c r="B507" s="208">
        <v>7.0199999999999999E-2</v>
      </c>
      <c r="C507" s="209">
        <v>7.0999999999999994E-2</v>
      </c>
      <c r="D507" s="207">
        <v>525.73</v>
      </c>
      <c r="E507" s="207">
        <v>519.13</v>
      </c>
      <c r="F507" s="206">
        <v>518.85</v>
      </c>
    </row>
    <row r="508" spans="1:6">
      <c r="A508" s="229">
        <v>39314</v>
      </c>
      <c r="B508" s="208">
        <v>7.1599999999999997E-2</v>
      </c>
      <c r="C508" s="209">
        <v>7.2399999999999992E-2</v>
      </c>
      <c r="D508" s="207">
        <v>514.41</v>
      </c>
      <c r="E508" s="207">
        <v>507.96</v>
      </c>
      <c r="F508" s="206">
        <v>507.77</v>
      </c>
    </row>
    <row r="509" spans="1:6">
      <c r="A509" s="229">
        <v>39315</v>
      </c>
      <c r="B509" s="208">
        <v>7.1900000000000006E-2</v>
      </c>
      <c r="C509" s="209">
        <v>7.2700000000000001E-2</v>
      </c>
      <c r="D509" s="207">
        <v>512.16999999999996</v>
      </c>
      <c r="E509" s="207">
        <v>505.74</v>
      </c>
      <c r="F509" s="206">
        <v>505.56</v>
      </c>
    </row>
    <row r="510" spans="1:6">
      <c r="A510" s="229">
        <v>39316</v>
      </c>
      <c r="B510" s="208">
        <v>7.1900000000000006E-2</v>
      </c>
      <c r="C510" s="209">
        <v>7.2700000000000001E-2</v>
      </c>
      <c r="D510" s="207">
        <v>512.35</v>
      </c>
      <c r="E510" s="207">
        <v>505.93</v>
      </c>
      <c r="F510" s="206">
        <v>505.74</v>
      </c>
    </row>
    <row r="511" spans="1:6">
      <c r="A511" s="229">
        <v>39317</v>
      </c>
      <c r="B511" s="208">
        <v>7.1199999999999999E-2</v>
      </c>
      <c r="C511" s="209">
        <v>7.1999999999999995E-2</v>
      </c>
      <c r="D511" s="207">
        <v>518.23</v>
      </c>
      <c r="E511" s="207">
        <v>511.73</v>
      </c>
      <c r="F511" s="206">
        <v>511.55</v>
      </c>
    </row>
    <row r="512" spans="1:6">
      <c r="A512" s="229">
        <v>39318</v>
      </c>
      <c r="B512" s="208">
        <v>6.9199999999999998E-2</v>
      </c>
      <c r="C512" s="209">
        <v>7.0000000000000007E-2</v>
      </c>
      <c r="D512" s="207">
        <v>535.57000000000005</v>
      </c>
      <c r="E512" s="207">
        <v>528.84</v>
      </c>
      <c r="F512" s="206">
        <v>528.46</v>
      </c>
    </row>
    <row r="513" spans="1:6">
      <c r="A513" s="229">
        <v>39321</v>
      </c>
      <c r="B513" s="208">
        <v>6.88E-2</v>
      </c>
      <c r="C513" s="209">
        <v>6.9599999999999995E-2</v>
      </c>
      <c r="D513" s="207">
        <v>539.19000000000005</v>
      </c>
      <c r="E513" s="207">
        <v>532.41999999999996</v>
      </c>
      <c r="F513" s="206">
        <v>532.19000000000005</v>
      </c>
    </row>
    <row r="514" spans="1:6">
      <c r="A514" s="229">
        <v>39322</v>
      </c>
      <c r="B514" s="208">
        <v>6.8599999999999994E-2</v>
      </c>
      <c r="C514" s="209">
        <v>6.9399999999999989E-2</v>
      </c>
      <c r="D514" s="207">
        <v>541.13</v>
      </c>
      <c r="E514" s="207">
        <v>534.32000000000005</v>
      </c>
      <c r="F514" s="206">
        <v>534.1</v>
      </c>
    </row>
    <row r="515" spans="1:6">
      <c r="A515" s="229">
        <v>39323</v>
      </c>
      <c r="B515" s="208">
        <v>6.8599999999999994E-2</v>
      </c>
      <c r="C515" s="209">
        <v>6.9399999999999989E-2</v>
      </c>
      <c r="D515" s="207">
        <v>541.35</v>
      </c>
      <c r="E515" s="207">
        <v>534.54999999999995</v>
      </c>
      <c r="F515" s="206">
        <v>534.32000000000005</v>
      </c>
    </row>
    <row r="516" spans="1:6">
      <c r="A516" s="229">
        <v>39324</v>
      </c>
      <c r="B516" s="208">
        <v>6.9000000000000006E-2</v>
      </c>
      <c r="C516" s="209">
        <v>6.9800000000000001E-2</v>
      </c>
      <c r="D516" s="207">
        <v>538.16</v>
      </c>
      <c r="E516" s="207">
        <v>531.4</v>
      </c>
      <c r="F516" s="206">
        <v>531.17999999999995</v>
      </c>
    </row>
    <row r="517" spans="1:6">
      <c r="A517" s="229">
        <v>39325</v>
      </c>
      <c r="B517" s="208">
        <v>6.7299999999999999E-2</v>
      </c>
      <c r="C517" s="209">
        <v>6.8099999999999994E-2</v>
      </c>
      <c r="D517" s="207">
        <v>553.22</v>
      </c>
      <c r="E517" s="207">
        <v>546.26</v>
      </c>
      <c r="F517" s="206">
        <v>545.87</v>
      </c>
    </row>
    <row r="518" spans="1:6">
      <c r="A518" s="229">
        <v>39328</v>
      </c>
      <c r="B518" s="208">
        <v>6.7100000000000007E-2</v>
      </c>
      <c r="C518" s="209">
        <v>6.7900000000000002E-2</v>
      </c>
      <c r="D518" s="207">
        <v>555.20000000000005</v>
      </c>
      <c r="E518" s="207">
        <v>548.22</v>
      </c>
      <c r="F518" s="206">
        <v>547.99</v>
      </c>
    </row>
    <row r="519" spans="1:6">
      <c r="A519" s="229">
        <v>39329</v>
      </c>
      <c r="B519" s="208">
        <v>6.6699999999999995E-2</v>
      </c>
      <c r="C519" s="209">
        <v>6.7500000000000004E-2</v>
      </c>
      <c r="D519" s="207">
        <v>558.95000000000005</v>
      </c>
      <c r="E519" s="207">
        <v>551.91999999999996</v>
      </c>
      <c r="F519" s="206">
        <v>551.70000000000005</v>
      </c>
    </row>
    <row r="520" spans="1:6">
      <c r="A520" s="229">
        <v>39330</v>
      </c>
      <c r="B520" s="208">
        <v>6.6000000000000003E-2</v>
      </c>
      <c r="C520" s="209">
        <v>6.6799999999999998E-2</v>
      </c>
      <c r="D520" s="207">
        <v>565.41</v>
      </c>
      <c r="E520" s="207">
        <v>558.29999999999995</v>
      </c>
      <c r="F520" s="206">
        <v>558.07000000000005</v>
      </c>
    </row>
    <row r="521" spans="1:6">
      <c r="A521" s="229">
        <v>39331</v>
      </c>
      <c r="B521" s="208">
        <v>6.6199999999999995E-2</v>
      </c>
      <c r="C521" s="209">
        <v>6.699999999999999E-2</v>
      </c>
      <c r="D521" s="207">
        <v>564.11</v>
      </c>
      <c r="E521" s="207">
        <v>557.01</v>
      </c>
      <c r="F521" s="206">
        <v>556.53</v>
      </c>
    </row>
    <row r="522" spans="1:6">
      <c r="A522" s="229">
        <v>39335</v>
      </c>
      <c r="B522" s="208">
        <v>6.6400000000000001E-2</v>
      </c>
      <c r="C522" s="209">
        <v>6.7199999999999996E-2</v>
      </c>
      <c r="D522" s="207">
        <v>562.54999999999995</v>
      </c>
      <c r="E522" s="207">
        <v>555.48</v>
      </c>
      <c r="F522" s="206">
        <v>555.26</v>
      </c>
    </row>
    <row r="523" spans="1:6">
      <c r="A523" s="229">
        <v>39336</v>
      </c>
      <c r="B523" s="208">
        <v>6.6699999999999995E-2</v>
      </c>
      <c r="C523" s="209">
        <v>6.7500000000000004E-2</v>
      </c>
      <c r="D523" s="207">
        <v>560.12</v>
      </c>
      <c r="E523" s="207">
        <v>553.08000000000004</v>
      </c>
      <c r="F523" s="206">
        <v>552.85</v>
      </c>
    </row>
    <row r="524" spans="1:6">
      <c r="A524" s="229">
        <v>39337</v>
      </c>
      <c r="B524" s="208">
        <v>6.59E-2</v>
      </c>
      <c r="C524" s="209">
        <v>6.6699999999999995E-2</v>
      </c>
      <c r="D524" s="207">
        <v>567.48</v>
      </c>
      <c r="E524" s="207">
        <v>560.35</v>
      </c>
      <c r="F524" s="206">
        <v>560.12</v>
      </c>
    </row>
    <row r="525" spans="1:6">
      <c r="A525" s="229">
        <v>39338</v>
      </c>
      <c r="B525" s="208">
        <v>6.5000000000000002E-2</v>
      </c>
      <c r="C525" s="209">
        <v>6.5799999999999997E-2</v>
      </c>
      <c r="D525" s="207">
        <v>575.85</v>
      </c>
      <c r="E525" s="207">
        <v>568.61</v>
      </c>
      <c r="F525" s="206">
        <v>568.38</v>
      </c>
    </row>
    <row r="526" spans="1:6">
      <c r="A526" s="229">
        <v>39339</v>
      </c>
      <c r="B526" s="208">
        <v>6.4799999999999996E-2</v>
      </c>
      <c r="C526" s="209">
        <v>6.5599999999999992E-2</v>
      </c>
      <c r="D526" s="207">
        <v>578.04999999999995</v>
      </c>
      <c r="E526" s="207">
        <v>570.78</v>
      </c>
      <c r="F526" s="206">
        <v>570.42999999999995</v>
      </c>
    </row>
    <row r="527" spans="1:6">
      <c r="A527" s="229">
        <v>39342</v>
      </c>
      <c r="B527" s="208">
        <v>6.4299999999999996E-2</v>
      </c>
      <c r="C527" s="209">
        <v>6.5099999999999991E-2</v>
      </c>
      <c r="D527" s="207">
        <v>582.85</v>
      </c>
      <c r="E527" s="207">
        <v>575.52</v>
      </c>
      <c r="F527" s="206">
        <v>575.30999999999995</v>
      </c>
    </row>
    <row r="528" spans="1:6">
      <c r="A528" s="229">
        <v>39343</v>
      </c>
      <c r="B528" s="208">
        <v>6.4399999999999999E-2</v>
      </c>
      <c r="C528" s="209">
        <v>6.5199999999999994E-2</v>
      </c>
      <c r="D528" s="207">
        <v>582.14</v>
      </c>
      <c r="E528" s="207">
        <v>574.82000000000005</v>
      </c>
      <c r="F528" s="206">
        <v>574.61</v>
      </c>
    </row>
    <row r="529" spans="1:6">
      <c r="A529" s="229">
        <v>39344</v>
      </c>
      <c r="B529" s="208">
        <v>6.3600000000000004E-2</v>
      </c>
      <c r="C529" s="209">
        <v>6.4399999999999999E-2</v>
      </c>
      <c r="D529" s="207">
        <v>589.77</v>
      </c>
      <c r="E529" s="207">
        <v>582.35</v>
      </c>
      <c r="F529" s="206">
        <v>582.14</v>
      </c>
    </row>
    <row r="530" spans="1:6">
      <c r="A530" s="229">
        <v>39345</v>
      </c>
      <c r="B530" s="208">
        <v>6.3500000000000001E-2</v>
      </c>
      <c r="C530" s="209">
        <v>6.4299999999999996E-2</v>
      </c>
      <c r="D530" s="207">
        <v>590.91999999999996</v>
      </c>
      <c r="E530" s="207">
        <v>583.49</v>
      </c>
      <c r="F530" s="206">
        <v>583.28</v>
      </c>
    </row>
    <row r="531" spans="1:6">
      <c r="A531" s="229">
        <v>39346</v>
      </c>
      <c r="B531" s="208">
        <v>6.3899999999999998E-2</v>
      </c>
      <c r="C531" s="209">
        <v>6.4699999999999994E-2</v>
      </c>
      <c r="D531" s="207">
        <v>587.54</v>
      </c>
      <c r="E531" s="207">
        <v>580.16</v>
      </c>
      <c r="F531" s="206">
        <v>579.80999999999995</v>
      </c>
    </row>
    <row r="532" spans="1:6">
      <c r="A532" s="229">
        <v>39349</v>
      </c>
      <c r="B532" s="208">
        <v>6.4000000000000001E-2</v>
      </c>
      <c r="C532" s="209">
        <v>6.4799999999999996E-2</v>
      </c>
      <c r="D532" s="207">
        <v>586.61</v>
      </c>
      <c r="E532" s="207">
        <v>579.24</v>
      </c>
      <c r="F532" s="206">
        <v>579.04999999999995</v>
      </c>
    </row>
    <row r="533" spans="1:6">
      <c r="A533" s="229">
        <v>39350</v>
      </c>
      <c r="B533" s="208">
        <v>6.4100000000000004E-2</v>
      </c>
      <c r="C533" s="209">
        <v>6.4899999999999999E-2</v>
      </c>
      <c r="D533" s="207">
        <v>585.88</v>
      </c>
      <c r="E533" s="207">
        <v>578.51</v>
      </c>
      <c r="F533" s="206">
        <v>578.32000000000005</v>
      </c>
    </row>
    <row r="534" spans="1:6">
      <c r="A534" s="229">
        <v>39351</v>
      </c>
      <c r="B534" s="208">
        <v>6.3799999999999996E-2</v>
      </c>
      <c r="C534" s="209">
        <v>6.4599999999999991E-2</v>
      </c>
      <c r="D534" s="207">
        <v>588.85</v>
      </c>
      <c r="E534" s="207">
        <v>581.46</v>
      </c>
      <c r="F534" s="206">
        <v>581.26</v>
      </c>
    </row>
    <row r="535" spans="1:6">
      <c r="A535" s="229">
        <v>39352</v>
      </c>
      <c r="B535" s="208">
        <v>6.3700000000000007E-2</v>
      </c>
      <c r="C535" s="209">
        <v>6.4500000000000002E-2</v>
      </c>
      <c r="D535" s="207">
        <v>589.98</v>
      </c>
      <c r="E535" s="207">
        <v>582.55999999999995</v>
      </c>
      <c r="F535" s="206">
        <v>582.37</v>
      </c>
    </row>
    <row r="536" spans="1:6">
      <c r="A536" s="229">
        <v>39353</v>
      </c>
      <c r="B536" s="208">
        <v>6.3799999999999996E-2</v>
      </c>
      <c r="C536" s="209">
        <v>6.4599999999999991E-2</v>
      </c>
      <c r="D536" s="207">
        <v>589.33000000000004</v>
      </c>
      <c r="E536" s="207">
        <v>581.92999999999995</v>
      </c>
      <c r="F536" s="206">
        <v>581.64</v>
      </c>
    </row>
    <row r="537" spans="1:6">
      <c r="A537" s="229">
        <v>39356</v>
      </c>
      <c r="B537" s="208">
        <v>6.3500000000000001E-2</v>
      </c>
      <c r="C537" s="209">
        <v>6.4299999999999996E-2</v>
      </c>
      <c r="D537" s="207">
        <v>592.32000000000005</v>
      </c>
      <c r="E537" s="207">
        <v>584.89</v>
      </c>
      <c r="F537" s="206">
        <v>584.69000000000005</v>
      </c>
    </row>
    <row r="538" spans="1:6">
      <c r="A538" s="229">
        <v>39357</v>
      </c>
      <c r="B538" s="208">
        <v>6.3200000000000006E-2</v>
      </c>
      <c r="C538" s="209">
        <v>6.4000000000000001E-2</v>
      </c>
      <c r="D538" s="207">
        <v>595.33000000000004</v>
      </c>
      <c r="E538" s="207">
        <v>587.86</v>
      </c>
      <c r="F538" s="206">
        <v>587.66</v>
      </c>
    </row>
    <row r="539" spans="1:6">
      <c r="A539" s="229">
        <v>39358</v>
      </c>
      <c r="B539" s="208">
        <v>6.2600000000000003E-2</v>
      </c>
      <c r="C539" s="209">
        <v>6.3399999999999998E-2</v>
      </c>
      <c r="D539" s="207">
        <v>601.20000000000005</v>
      </c>
      <c r="E539" s="207">
        <v>593.65</v>
      </c>
      <c r="F539" s="206">
        <v>593.45000000000005</v>
      </c>
    </row>
    <row r="540" spans="1:6">
      <c r="A540" s="229">
        <v>39359</v>
      </c>
      <c r="B540" s="208">
        <v>6.2899999999999998E-2</v>
      </c>
      <c r="C540" s="209">
        <v>6.3699999999999993E-2</v>
      </c>
      <c r="D540" s="207">
        <v>598.54999999999995</v>
      </c>
      <c r="E540" s="207">
        <v>591.03</v>
      </c>
      <c r="F540" s="206">
        <v>590.84</v>
      </c>
    </row>
    <row r="541" spans="1:6">
      <c r="A541" s="229">
        <v>39360</v>
      </c>
      <c r="B541" s="208">
        <v>6.3E-2</v>
      </c>
      <c r="C541" s="209">
        <v>6.3799999999999996E-2</v>
      </c>
      <c r="D541" s="207">
        <v>597.89</v>
      </c>
      <c r="E541" s="207">
        <v>590.39</v>
      </c>
      <c r="F541" s="206">
        <v>590.1</v>
      </c>
    </row>
    <row r="542" spans="1:6">
      <c r="A542" s="229">
        <v>39363</v>
      </c>
      <c r="B542" s="208">
        <v>6.2899999999999998E-2</v>
      </c>
      <c r="C542" s="209">
        <v>6.3699999999999993E-2</v>
      </c>
      <c r="D542" s="207">
        <v>599.03</v>
      </c>
      <c r="E542" s="207">
        <v>591.51</v>
      </c>
      <c r="F542" s="206">
        <v>591.32000000000005</v>
      </c>
    </row>
    <row r="543" spans="1:6">
      <c r="A543" s="229">
        <v>39364</v>
      </c>
      <c r="B543" s="208">
        <v>6.2899999999999998E-2</v>
      </c>
      <c r="C543" s="209">
        <v>6.3699999999999993E-2</v>
      </c>
      <c r="D543" s="207">
        <v>599.22</v>
      </c>
      <c r="E543" s="207">
        <v>591.70000000000005</v>
      </c>
      <c r="F543" s="206">
        <v>591.51</v>
      </c>
    </row>
    <row r="544" spans="1:6">
      <c r="A544" s="229">
        <v>39365</v>
      </c>
      <c r="B544" s="208">
        <v>6.3100000000000003E-2</v>
      </c>
      <c r="C544" s="209">
        <v>6.3899999999999998E-2</v>
      </c>
      <c r="D544" s="207">
        <v>597.22</v>
      </c>
      <c r="E544" s="207">
        <v>589.72</v>
      </c>
      <c r="F544" s="206">
        <v>589.54</v>
      </c>
    </row>
    <row r="545" spans="1:6">
      <c r="A545" s="229">
        <v>39366</v>
      </c>
      <c r="B545" s="208">
        <v>6.25E-2</v>
      </c>
      <c r="C545" s="209">
        <v>6.3299999999999995E-2</v>
      </c>
      <c r="D545" s="207">
        <v>603.19000000000005</v>
      </c>
      <c r="E545" s="207">
        <v>595.62</v>
      </c>
      <c r="F545" s="206">
        <v>595.34</v>
      </c>
    </row>
    <row r="546" spans="1:6">
      <c r="A546" s="229">
        <v>39370</v>
      </c>
      <c r="B546" s="208">
        <v>6.2799999999999995E-2</v>
      </c>
      <c r="C546" s="209">
        <v>6.359999999999999E-2</v>
      </c>
      <c r="D546" s="207">
        <v>600.54</v>
      </c>
      <c r="E546" s="207">
        <v>593</v>
      </c>
      <c r="F546" s="206">
        <v>592.80999999999995</v>
      </c>
    </row>
    <row r="547" spans="1:6">
      <c r="A547" s="229">
        <v>39371</v>
      </c>
      <c r="B547" s="208">
        <v>6.2700000000000006E-2</v>
      </c>
      <c r="C547" s="209">
        <v>6.3500000000000001E-2</v>
      </c>
      <c r="D547" s="207">
        <v>601.67999999999995</v>
      </c>
      <c r="E547" s="207">
        <v>594.13</v>
      </c>
      <c r="F547" s="206">
        <v>593.94000000000005</v>
      </c>
    </row>
    <row r="548" spans="1:6">
      <c r="A548" s="229">
        <v>39372</v>
      </c>
      <c r="B548" s="208">
        <v>6.3E-2</v>
      </c>
      <c r="C548" s="209">
        <v>6.3799999999999996E-2</v>
      </c>
      <c r="D548" s="207">
        <v>599.03</v>
      </c>
      <c r="E548" s="207">
        <v>591.52</v>
      </c>
      <c r="F548" s="206">
        <v>591.33000000000004</v>
      </c>
    </row>
    <row r="549" spans="1:6">
      <c r="A549" s="229">
        <v>39373</v>
      </c>
      <c r="B549" s="208">
        <v>6.2799999999999995E-2</v>
      </c>
      <c r="C549" s="209">
        <v>6.359999999999999E-2</v>
      </c>
      <c r="D549" s="207">
        <v>601.12</v>
      </c>
      <c r="E549" s="207">
        <v>593.59</v>
      </c>
      <c r="F549" s="206">
        <v>593.39</v>
      </c>
    </row>
    <row r="550" spans="1:6">
      <c r="A550" s="229">
        <v>39374</v>
      </c>
      <c r="B550" s="208">
        <v>6.3399999999999998E-2</v>
      </c>
      <c r="C550" s="209">
        <v>6.4199999999999993E-2</v>
      </c>
      <c r="D550" s="207">
        <v>595.76</v>
      </c>
      <c r="E550" s="207">
        <v>588.29999999999995</v>
      </c>
      <c r="F550" s="206">
        <v>588</v>
      </c>
    </row>
    <row r="551" spans="1:6">
      <c r="A551" s="229">
        <v>39377</v>
      </c>
      <c r="B551" s="208">
        <v>6.3600000000000004E-2</v>
      </c>
      <c r="C551" s="209">
        <v>6.4399999999999999E-2</v>
      </c>
      <c r="D551" s="207">
        <v>594.08000000000004</v>
      </c>
      <c r="E551" s="207">
        <v>586.64</v>
      </c>
      <c r="F551" s="206">
        <v>586.45000000000005</v>
      </c>
    </row>
    <row r="552" spans="1:6">
      <c r="A552" s="229">
        <v>39378</v>
      </c>
      <c r="B552" s="208">
        <v>6.4600000000000005E-2</v>
      </c>
      <c r="C552" s="209">
        <v>6.54E-2</v>
      </c>
      <c r="D552" s="207">
        <v>584.99</v>
      </c>
      <c r="E552" s="207">
        <v>577.67999999999995</v>
      </c>
      <c r="F552" s="206">
        <v>577.48</v>
      </c>
    </row>
    <row r="553" spans="1:6">
      <c r="A553" s="229">
        <v>39379</v>
      </c>
      <c r="B553" s="208">
        <v>6.3E-2</v>
      </c>
      <c r="C553" s="209">
        <v>6.3799999999999996E-2</v>
      </c>
      <c r="D553" s="207">
        <v>600.11</v>
      </c>
      <c r="E553" s="207">
        <v>592.6</v>
      </c>
      <c r="F553" s="206">
        <v>592.4</v>
      </c>
    </row>
    <row r="554" spans="1:6">
      <c r="A554" s="229">
        <v>39380</v>
      </c>
      <c r="B554" s="208">
        <v>6.2899999999999998E-2</v>
      </c>
      <c r="C554" s="209">
        <v>6.3699999999999993E-2</v>
      </c>
      <c r="D554" s="207">
        <v>601.15</v>
      </c>
      <c r="E554" s="207">
        <v>593.62</v>
      </c>
      <c r="F554" s="206">
        <v>593.44000000000005</v>
      </c>
    </row>
    <row r="555" spans="1:6">
      <c r="A555" s="229">
        <v>39381</v>
      </c>
      <c r="B555" s="208">
        <v>6.4000000000000001E-2</v>
      </c>
      <c r="C555" s="209">
        <v>6.4799999999999996E-2</v>
      </c>
      <c r="D555" s="207">
        <v>591.09</v>
      </c>
      <c r="E555" s="207">
        <v>583.70000000000005</v>
      </c>
      <c r="F555" s="206">
        <v>583.44000000000005</v>
      </c>
    </row>
    <row r="556" spans="1:6">
      <c r="A556" s="229">
        <v>39384</v>
      </c>
      <c r="B556" s="208">
        <v>6.3500000000000001E-2</v>
      </c>
      <c r="C556" s="209">
        <v>6.4299999999999996E-2</v>
      </c>
      <c r="D556" s="207">
        <v>595.95000000000005</v>
      </c>
      <c r="E556" s="207">
        <v>588.5</v>
      </c>
      <c r="F556" s="206">
        <v>588.30999999999995</v>
      </c>
    </row>
    <row r="557" spans="1:6">
      <c r="A557" s="229">
        <v>39385</v>
      </c>
      <c r="B557" s="208">
        <v>6.3500000000000001E-2</v>
      </c>
      <c r="C557" s="209">
        <v>6.4299999999999996E-2</v>
      </c>
      <c r="D557" s="207">
        <v>596.13</v>
      </c>
      <c r="E557" s="207">
        <v>588.67999999999995</v>
      </c>
      <c r="F557" s="206">
        <v>588.5</v>
      </c>
    </row>
    <row r="558" spans="1:6">
      <c r="A558" s="229">
        <v>39386</v>
      </c>
      <c r="B558" s="208">
        <v>6.3600000000000004E-2</v>
      </c>
      <c r="C558" s="209">
        <v>6.4399999999999999E-2</v>
      </c>
      <c r="D558" s="207">
        <v>595.38</v>
      </c>
      <c r="E558" s="207">
        <v>587.94000000000005</v>
      </c>
      <c r="F558" s="206">
        <v>587.76</v>
      </c>
    </row>
    <row r="559" spans="1:6">
      <c r="A559" s="229">
        <v>39387</v>
      </c>
      <c r="B559" s="208">
        <v>6.3600000000000004E-2</v>
      </c>
      <c r="C559" s="209">
        <v>6.4399999999999999E-2</v>
      </c>
      <c r="D559" s="207">
        <v>595.69000000000005</v>
      </c>
      <c r="E559" s="207">
        <v>588.25</v>
      </c>
      <c r="F559" s="206">
        <v>587.94000000000005</v>
      </c>
    </row>
    <row r="560" spans="1:6">
      <c r="A560" s="229">
        <v>39391</v>
      </c>
      <c r="B560" s="208">
        <v>6.4000000000000001E-2</v>
      </c>
      <c r="C560" s="209">
        <v>6.4799999999999996E-2</v>
      </c>
      <c r="D560" s="207">
        <v>592.14</v>
      </c>
      <c r="E560" s="207">
        <v>584.75</v>
      </c>
      <c r="F560" s="206">
        <v>584.55999999999995</v>
      </c>
    </row>
    <row r="561" spans="1:6">
      <c r="A561" s="229">
        <v>39392</v>
      </c>
      <c r="B561" s="208">
        <v>6.4799999999999996E-2</v>
      </c>
      <c r="C561" s="209">
        <v>6.5599999999999992E-2</v>
      </c>
      <c r="D561" s="207">
        <v>584.92999999999995</v>
      </c>
      <c r="E561" s="207">
        <v>577.64</v>
      </c>
      <c r="F561" s="206">
        <v>577.45000000000005</v>
      </c>
    </row>
    <row r="562" spans="1:6">
      <c r="A562" s="229">
        <v>39393</v>
      </c>
      <c r="B562" s="208">
        <v>6.4399999999999999E-2</v>
      </c>
      <c r="C562" s="209">
        <v>6.5199999999999994E-2</v>
      </c>
      <c r="D562" s="207">
        <v>589.21</v>
      </c>
      <c r="E562" s="207">
        <v>581.86</v>
      </c>
      <c r="F562" s="206">
        <v>581.66</v>
      </c>
    </row>
    <row r="563" spans="1:6">
      <c r="A563" s="229">
        <v>39394</v>
      </c>
      <c r="B563" s="208">
        <v>6.4899999999999999E-2</v>
      </c>
      <c r="C563" s="209">
        <v>6.5699999999999995E-2</v>
      </c>
      <c r="D563" s="207">
        <v>584.80999999999995</v>
      </c>
      <c r="E563" s="207">
        <v>577.52</v>
      </c>
      <c r="F563" s="206">
        <v>577.32000000000005</v>
      </c>
    </row>
    <row r="564" spans="1:6">
      <c r="A564" s="229">
        <v>39395</v>
      </c>
      <c r="B564" s="208">
        <v>6.5199999999999994E-2</v>
      </c>
      <c r="C564" s="209">
        <v>6.5999999999999989E-2</v>
      </c>
      <c r="D564" s="207">
        <v>582.38</v>
      </c>
      <c r="E564" s="207">
        <v>575.12</v>
      </c>
      <c r="F564" s="206">
        <v>574.80999999999995</v>
      </c>
    </row>
    <row r="565" spans="1:6">
      <c r="A565" s="229">
        <v>39398</v>
      </c>
      <c r="B565" s="208">
        <v>6.54E-2</v>
      </c>
      <c r="C565" s="209">
        <v>6.6199999999999995E-2</v>
      </c>
      <c r="D565" s="207">
        <v>580.76</v>
      </c>
      <c r="E565" s="207">
        <v>573.52</v>
      </c>
      <c r="F565" s="206">
        <v>573.32000000000005</v>
      </c>
    </row>
    <row r="566" spans="1:6">
      <c r="A566" s="229">
        <v>39399</v>
      </c>
      <c r="B566" s="208">
        <v>6.6199999999999995E-2</v>
      </c>
      <c r="C566" s="209">
        <v>6.699999999999999E-2</v>
      </c>
      <c r="D566" s="207">
        <v>573.72</v>
      </c>
      <c r="E566" s="207">
        <v>566.59</v>
      </c>
      <c r="F566" s="206">
        <v>566.38</v>
      </c>
    </row>
    <row r="567" spans="1:6">
      <c r="A567" s="229">
        <v>39400</v>
      </c>
      <c r="B567" s="208">
        <v>6.7599999999999993E-2</v>
      </c>
      <c r="C567" s="209">
        <v>6.8399999999999989E-2</v>
      </c>
      <c r="D567" s="207">
        <v>561.54999999999995</v>
      </c>
      <c r="E567" s="207">
        <v>554.57000000000005</v>
      </c>
      <c r="F567" s="206">
        <v>554.32000000000005</v>
      </c>
    </row>
    <row r="568" spans="1:6">
      <c r="A568" s="229">
        <v>39402</v>
      </c>
      <c r="B568" s="208">
        <v>6.6199999999999995E-2</v>
      </c>
      <c r="C568" s="209">
        <v>6.699999999999999E-2</v>
      </c>
      <c r="D568" s="207">
        <v>574.29</v>
      </c>
      <c r="E568" s="207">
        <v>567.15</v>
      </c>
      <c r="F568" s="206">
        <v>566.84</v>
      </c>
    </row>
    <row r="569" spans="1:6">
      <c r="A569" s="229">
        <v>39405</v>
      </c>
      <c r="B569" s="208">
        <v>6.7400000000000002E-2</v>
      </c>
      <c r="C569" s="209">
        <v>6.8199999999999997E-2</v>
      </c>
      <c r="D569" s="207">
        <v>563.82000000000005</v>
      </c>
      <c r="E569" s="207">
        <v>556.80999999999995</v>
      </c>
      <c r="F569" s="206">
        <v>556.61</v>
      </c>
    </row>
    <row r="570" spans="1:6">
      <c r="A570" s="229">
        <v>39406</v>
      </c>
      <c r="B570" s="208">
        <v>6.7400000000000002E-2</v>
      </c>
      <c r="C570" s="209">
        <v>6.8199999999999997E-2</v>
      </c>
      <c r="D570" s="207">
        <v>564.02</v>
      </c>
      <c r="E570" s="207">
        <v>557.01</v>
      </c>
      <c r="F570" s="206">
        <v>556.80999999999995</v>
      </c>
    </row>
    <row r="571" spans="1:6">
      <c r="A571" s="229">
        <v>39407</v>
      </c>
      <c r="B571" s="208">
        <v>6.7400000000000002E-2</v>
      </c>
      <c r="C571" s="209">
        <v>6.8199999999999997E-2</v>
      </c>
      <c r="D571" s="207">
        <v>564.22</v>
      </c>
      <c r="E571" s="207">
        <v>557.21</v>
      </c>
      <c r="F571" s="206">
        <v>557.01</v>
      </c>
    </row>
    <row r="572" spans="1:6">
      <c r="A572" s="229">
        <v>39408</v>
      </c>
      <c r="B572" s="208">
        <v>6.7900000000000002E-2</v>
      </c>
      <c r="C572" s="209">
        <v>6.8699999999999997E-2</v>
      </c>
      <c r="D572" s="207">
        <v>560.03</v>
      </c>
      <c r="E572" s="207">
        <v>553.08000000000004</v>
      </c>
      <c r="F572" s="206">
        <v>552.88</v>
      </c>
    </row>
    <row r="573" spans="1:6">
      <c r="A573" s="229">
        <v>39409</v>
      </c>
      <c r="B573" s="208">
        <v>6.7799999999999999E-2</v>
      </c>
      <c r="C573" s="209">
        <v>6.8599999999999994E-2</v>
      </c>
      <c r="D573" s="207">
        <v>561.21</v>
      </c>
      <c r="E573" s="207">
        <v>554.25</v>
      </c>
      <c r="F573" s="206">
        <v>553.94000000000005</v>
      </c>
    </row>
    <row r="574" spans="1:6">
      <c r="A574" s="229">
        <v>39412</v>
      </c>
      <c r="B574" s="208">
        <v>6.7699999999999996E-2</v>
      </c>
      <c r="C574" s="209">
        <v>6.8499999999999991E-2</v>
      </c>
      <c r="D574" s="207">
        <v>562.26</v>
      </c>
      <c r="E574" s="207">
        <v>555.29</v>
      </c>
      <c r="F574" s="206">
        <v>555.09</v>
      </c>
    </row>
    <row r="575" spans="1:6">
      <c r="A575" s="229">
        <v>39413</v>
      </c>
      <c r="B575" s="208">
        <v>6.8000000000000005E-2</v>
      </c>
      <c r="C575" s="209">
        <v>6.88E-2</v>
      </c>
      <c r="D575" s="207">
        <v>559.84</v>
      </c>
      <c r="E575" s="207">
        <v>552.9</v>
      </c>
      <c r="F575" s="206">
        <v>552.70000000000005</v>
      </c>
    </row>
    <row r="576" spans="1:6">
      <c r="A576" s="229">
        <v>39414</v>
      </c>
      <c r="B576" s="208">
        <v>6.7799999999999999E-2</v>
      </c>
      <c r="C576" s="209">
        <v>6.8599999999999994E-2</v>
      </c>
      <c r="D576" s="207">
        <v>561.78</v>
      </c>
      <c r="E576" s="207">
        <v>554.82000000000005</v>
      </c>
      <c r="F576" s="206">
        <v>554.62</v>
      </c>
    </row>
    <row r="577" spans="1:6">
      <c r="A577" s="229">
        <v>39415</v>
      </c>
      <c r="B577" s="208">
        <v>6.8400000000000002E-2</v>
      </c>
      <c r="C577" s="209">
        <v>6.9199999999999998E-2</v>
      </c>
      <c r="D577" s="207">
        <v>556.75</v>
      </c>
      <c r="E577" s="207">
        <v>549.86</v>
      </c>
      <c r="F577" s="206">
        <v>549.66</v>
      </c>
    </row>
    <row r="578" spans="1:6">
      <c r="A578" s="229">
        <v>39416</v>
      </c>
      <c r="B578" s="208">
        <v>6.8699999999999997E-2</v>
      </c>
      <c r="C578" s="209">
        <v>6.9499999999999992E-2</v>
      </c>
      <c r="D578" s="207">
        <v>554.46</v>
      </c>
      <c r="E578" s="207">
        <v>547.59</v>
      </c>
      <c r="F578" s="206">
        <v>547.29</v>
      </c>
    </row>
    <row r="579" spans="1:6">
      <c r="A579" s="229">
        <v>39419</v>
      </c>
      <c r="B579" s="208">
        <v>6.83E-2</v>
      </c>
      <c r="C579" s="209">
        <v>6.9099999999999995E-2</v>
      </c>
      <c r="D579" s="207">
        <v>558.12</v>
      </c>
      <c r="E579" s="207">
        <v>551.21</v>
      </c>
      <c r="F579" s="206">
        <v>551.01</v>
      </c>
    </row>
    <row r="580" spans="1:6">
      <c r="A580" s="229">
        <v>39420</v>
      </c>
      <c r="B580" s="208">
        <v>6.83E-2</v>
      </c>
      <c r="C580" s="209">
        <v>6.9099999999999995E-2</v>
      </c>
      <c r="D580" s="207">
        <v>558.32000000000005</v>
      </c>
      <c r="E580" s="207">
        <v>551.41</v>
      </c>
      <c r="F580" s="206">
        <v>551.21</v>
      </c>
    </row>
    <row r="581" spans="1:6">
      <c r="A581" s="229">
        <v>39421</v>
      </c>
      <c r="B581" s="208">
        <v>6.8599999999999994E-2</v>
      </c>
      <c r="C581" s="209">
        <v>6.9399999999999989E-2</v>
      </c>
      <c r="D581" s="207">
        <v>555.91999999999996</v>
      </c>
      <c r="E581" s="207">
        <v>549.04</v>
      </c>
      <c r="F581" s="206">
        <v>548.84</v>
      </c>
    </row>
    <row r="582" spans="1:6">
      <c r="A582" s="229">
        <v>39422</v>
      </c>
      <c r="B582" s="208">
        <v>6.9000000000000006E-2</v>
      </c>
      <c r="C582" s="209">
        <v>6.9800000000000001E-2</v>
      </c>
      <c r="D582" s="207">
        <v>553.07000000000005</v>
      </c>
      <c r="E582" s="207">
        <v>546.23</v>
      </c>
      <c r="F582" s="206">
        <v>546.01</v>
      </c>
    </row>
    <row r="583" spans="1:6">
      <c r="A583" s="229">
        <v>39423</v>
      </c>
      <c r="B583" s="208">
        <v>6.8500000000000005E-2</v>
      </c>
      <c r="C583" s="209">
        <v>6.93E-2</v>
      </c>
      <c r="D583" s="207">
        <v>557.74</v>
      </c>
      <c r="E583" s="207">
        <v>550.85</v>
      </c>
      <c r="F583" s="206">
        <v>550.49</v>
      </c>
    </row>
    <row r="584" spans="1:6">
      <c r="A584" s="229">
        <v>39426</v>
      </c>
      <c r="B584" s="208">
        <v>6.8099999999999994E-2</v>
      </c>
      <c r="C584" s="209">
        <v>6.8899999999999989E-2</v>
      </c>
      <c r="D584" s="207">
        <v>561.45000000000005</v>
      </c>
      <c r="E584" s="207">
        <v>554.5</v>
      </c>
      <c r="F584" s="206">
        <v>554.28</v>
      </c>
    </row>
    <row r="585" spans="1:6">
      <c r="A585" s="229">
        <v>39427</v>
      </c>
      <c r="B585" s="208">
        <v>6.8199999999999997E-2</v>
      </c>
      <c r="C585" s="209">
        <v>6.8999999999999992E-2</v>
      </c>
      <c r="D585" s="207">
        <v>560.79</v>
      </c>
      <c r="E585" s="207">
        <v>553.86</v>
      </c>
      <c r="F585" s="206">
        <v>553.64</v>
      </c>
    </row>
    <row r="586" spans="1:6">
      <c r="A586" s="229">
        <v>39428</v>
      </c>
      <c r="B586" s="208">
        <v>6.8099999999999994E-2</v>
      </c>
      <c r="C586" s="209">
        <v>6.8899999999999989E-2</v>
      </c>
      <c r="D586" s="207">
        <v>561.88</v>
      </c>
      <c r="E586" s="207">
        <v>554.92999999999995</v>
      </c>
      <c r="F586" s="206">
        <v>554.72</v>
      </c>
    </row>
    <row r="587" spans="1:6">
      <c r="A587" s="229">
        <v>39429</v>
      </c>
      <c r="B587" s="208">
        <v>6.7000000000000004E-2</v>
      </c>
      <c r="C587" s="209">
        <v>6.7799999999999999E-2</v>
      </c>
      <c r="D587" s="207">
        <v>571.79999999999995</v>
      </c>
      <c r="E587" s="207">
        <v>564.73</v>
      </c>
      <c r="F587" s="206">
        <v>564.51</v>
      </c>
    </row>
    <row r="588" spans="1:6">
      <c r="A588" s="229">
        <v>39430</v>
      </c>
      <c r="B588" s="208">
        <v>6.8000000000000005E-2</v>
      </c>
      <c r="C588" s="209">
        <v>6.88E-2</v>
      </c>
      <c r="D588" s="207">
        <v>563.37</v>
      </c>
      <c r="E588" s="207">
        <v>556.41</v>
      </c>
      <c r="F588" s="206">
        <v>555.99</v>
      </c>
    </row>
    <row r="589" spans="1:6">
      <c r="A589" s="229">
        <v>39433</v>
      </c>
      <c r="B589" s="208">
        <v>6.7699999999999996E-2</v>
      </c>
      <c r="C589" s="209">
        <v>6.8499999999999991E-2</v>
      </c>
      <c r="D589" s="207">
        <v>566.25</v>
      </c>
      <c r="E589" s="207">
        <v>559.25</v>
      </c>
      <c r="F589" s="206">
        <v>559.01</v>
      </c>
    </row>
    <row r="590" spans="1:6">
      <c r="A590" s="229">
        <v>39434</v>
      </c>
      <c r="B590" s="208">
        <v>6.7900000000000002E-2</v>
      </c>
      <c r="C590" s="209">
        <v>6.8699999999999997E-2</v>
      </c>
      <c r="D590" s="207">
        <v>564.73</v>
      </c>
      <c r="E590" s="207">
        <v>557.75</v>
      </c>
      <c r="F590" s="206">
        <v>557.51</v>
      </c>
    </row>
    <row r="591" spans="1:6">
      <c r="A591" s="229">
        <v>39435</v>
      </c>
      <c r="B591" s="208">
        <v>6.7500000000000004E-2</v>
      </c>
      <c r="C591" s="209">
        <v>6.83E-2</v>
      </c>
      <c r="D591" s="207">
        <v>568.49</v>
      </c>
      <c r="E591" s="207">
        <v>561.46</v>
      </c>
      <c r="F591" s="206">
        <v>561.22</v>
      </c>
    </row>
    <row r="592" spans="1:6">
      <c r="A592" s="229">
        <v>39436</v>
      </c>
      <c r="B592" s="208">
        <v>6.7100000000000007E-2</v>
      </c>
      <c r="C592" s="209">
        <v>6.7900000000000002E-2</v>
      </c>
      <c r="D592" s="207">
        <v>572.27</v>
      </c>
      <c r="E592" s="207">
        <v>565.20000000000005</v>
      </c>
      <c r="F592" s="206">
        <v>564.96</v>
      </c>
    </row>
    <row r="593" spans="1:6">
      <c r="A593" s="229">
        <v>39437</v>
      </c>
      <c r="B593" s="208">
        <v>6.7299999999999999E-2</v>
      </c>
      <c r="C593" s="209">
        <v>6.8099999999999994E-2</v>
      </c>
      <c r="D593" s="207">
        <v>571.76</v>
      </c>
      <c r="E593" s="207">
        <v>564.70000000000005</v>
      </c>
      <c r="F593" s="206">
        <v>563.72</v>
      </c>
    </row>
    <row r="594" spans="1:6">
      <c r="A594" s="229">
        <v>39440</v>
      </c>
      <c r="B594" s="208">
        <v>6.7299999999999999E-2</v>
      </c>
      <c r="C594" s="209">
        <v>6.8099999999999994E-2</v>
      </c>
      <c r="D594" s="207">
        <v>571.76</v>
      </c>
      <c r="E594" s="207">
        <v>564.70000000000005</v>
      </c>
      <c r="F594" s="206">
        <v>563.72</v>
      </c>
    </row>
    <row r="595" spans="1:6">
      <c r="A595" s="229">
        <v>39442</v>
      </c>
      <c r="B595" s="208">
        <v>6.7199999999999996E-2</v>
      </c>
      <c r="C595" s="209">
        <v>6.7999999999999991E-2</v>
      </c>
      <c r="D595" s="207">
        <v>572.92999999999995</v>
      </c>
      <c r="E595" s="207">
        <v>565.86</v>
      </c>
      <c r="F595" s="206">
        <v>565.57000000000005</v>
      </c>
    </row>
    <row r="596" spans="1:6">
      <c r="A596" s="229">
        <v>39443</v>
      </c>
      <c r="B596" s="208">
        <v>6.7500000000000004E-2</v>
      </c>
      <c r="C596" s="209">
        <v>6.83E-2</v>
      </c>
      <c r="D596" s="207">
        <v>570.54999999999995</v>
      </c>
      <c r="E596" s="207">
        <v>563.51</v>
      </c>
      <c r="F596" s="206">
        <v>563.23</v>
      </c>
    </row>
    <row r="597" spans="1:6">
      <c r="A597" s="229">
        <v>39444</v>
      </c>
      <c r="B597" s="208">
        <v>6.7699999999999996E-2</v>
      </c>
      <c r="C597" s="209">
        <v>6.8499999999999991E-2</v>
      </c>
      <c r="D597" s="207">
        <v>569.76</v>
      </c>
      <c r="E597" s="207">
        <v>562.74</v>
      </c>
      <c r="F597" s="206">
        <v>562.32000000000005</v>
      </c>
    </row>
    <row r="598" spans="1:6">
      <c r="A598" s="229">
        <v>39447</v>
      </c>
      <c r="B598" s="208">
        <v>6.7699999999999996E-2</v>
      </c>
      <c r="C598" s="209">
        <v>6.8499999999999991E-2</v>
      </c>
      <c r="D598" s="207">
        <v>569.76</v>
      </c>
      <c r="E598" s="207">
        <v>562.74</v>
      </c>
      <c r="F598" s="206">
        <v>562.32000000000005</v>
      </c>
    </row>
    <row r="599" spans="1:6">
      <c r="A599" s="229">
        <v>39449</v>
      </c>
      <c r="B599" s="212">
        <v>6.7599999999999993E-2</v>
      </c>
      <c r="C599" s="213">
        <v>6.8399999999999989E-2</v>
      </c>
      <c r="D599" s="211">
        <v>570.94000000000005</v>
      </c>
      <c r="E599" s="211">
        <v>563.9</v>
      </c>
      <c r="F599" s="211">
        <v>563.61</v>
      </c>
    </row>
    <row r="600" spans="1:6">
      <c r="A600" s="229">
        <v>39450</v>
      </c>
      <c r="B600" s="212">
        <v>6.7400000000000002E-2</v>
      </c>
      <c r="C600" s="213">
        <v>6.8199999999999997E-2</v>
      </c>
      <c r="D600" s="211">
        <v>573</v>
      </c>
      <c r="E600" s="211">
        <v>565.92999999999995</v>
      </c>
      <c r="F600" s="211">
        <v>565.65</v>
      </c>
    </row>
    <row r="601" spans="1:6">
      <c r="A601" s="229">
        <v>39451</v>
      </c>
      <c r="B601" s="212">
        <v>6.7100000000000007E-2</v>
      </c>
      <c r="C601" s="213">
        <v>6.7900000000000002E-2</v>
      </c>
      <c r="D601" s="211">
        <v>576.23</v>
      </c>
      <c r="E601" s="211">
        <v>569.13</v>
      </c>
      <c r="F601" s="211">
        <v>568.57000000000005</v>
      </c>
    </row>
    <row r="602" spans="1:6">
      <c r="A602" s="229">
        <v>39454</v>
      </c>
      <c r="B602" s="212">
        <v>6.7400000000000002E-2</v>
      </c>
      <c r="C602" s="213">
        <v>6.8199999999999997E-2</v>
      </c>
      <c r="D602" s="211">
        <v>573.85</v>
      </c>
      <c r="E602" s="211">
        <v>566.77</v>
      </c>
      <c r="F602" s="211">
        <v>566.49</v>
      </c>
    </row>
    <row r="603" spans="1:6">
      <c r="A603" s="229">
        <v>39455</v>
      </c>
      <c r="B603" s="212">
        <v>6.6900000000000001E-2</v>
      </c>
      <c r="C603" s="213">
        <v>6.7699999999999996E-2</v>
      </c>
      <c r="D603" s="211">
        <v>578.6</v>
      </c>
      <c r="E603" s="211">
        <v>571.47</v>
      </c>
      <c r="F603" s="211">
        <v>571.17999999999995</v>
      </c>
    </row>
    <row r="604" spans="1:6">
      <c r="A604" s="229">
        <v>39456</v>
      </c>
      <c r="B604" s="212">
        <v>6.6600000000000006E-2</v>
      </c>
      <c r="C604" s="213">
        <v>6.7400000000000002E-2</v>
      </c>
      <c r="D604" s="211">
        <v>581.59</v>
      </c>
      <c r="E604" s="211">
        <v>574.41999999999996</v>
      </c>
      <c r="F604" s="211">
        <v>574.13</v>
      </c>
    </row>
    <row r="605" spans="1:6">
      <c r="A605" s="229">
        <v>39457</v>
      </c>
      <c r="B605" s="212">
        <v>6.6699999999999995E-2</v>
      </c>
      <c r="C605" s="213">
        <v>6.7500000000000004E-2</v>
      </c>
      <c r="D605" s="211">
        <v>580.98</v>
      </c>
      <c r="E605" s="211">
        <v>573.82000000000005</v>
      </c>
      <c r="F605" s="211">
        <v>573.53</v>
      </c>
    </row>
    <row r="606" spans="1:6">
      <c r="A606" s="229">
        <v>39458</v>
      </c>
      <c r="B606" s="212">
        <v>6.6900000000000001E-2</v>
      </c>
      <c r="C606" s="213">
        <v>6.7699999999999996E-2</v>
      </c>
      <c r="D606" s="211">
        <v>579.69000000000005</v>
      </c>
      <c r="E606" s="211">
        <v>572.54999999999995</v>
      </c>
      <c r="F606" s="211">
        <v>571.99</v>
      </c>
    </row>
    <row r="607" spans="1:6">
      <c r="A607" s="229">
        <v>39461</v>
      </c>
      <c r="B607" s="212">
        <v>6.6699999999999995E-2</v>
      </c>
      <c r="C607" s="213">
        <v>6.7500000000000004E-2</v>
      </c>
      <c r="D607" s="211">
        <v>581.78</v>
      </c>
      <c r="E607" s="211">
        <v>574.61</v>
      </c>
      <c r="F607" s="211">
        <v>574.35</v>
      </c>
    </row>
    <row r="608" spans="1:6">
      <c r="A608" s="229">
        <v>39462</v>
      </c>
      <c r="B608" s="212">
        <v>6.6699999999999995E-2</v>
      </c>
      <c r="C608" s="213">
        <v>6.7500000000000004E-2</v>
      </c>
      <c r="D608" s="211">
        <v>582.04</v>
      </c>
      <c r="E608" s="211">
        <v>574.87</v>
      </c>
      <c r="F608" s="211">
        <v>574.61</v>
      </c>
    </row>
    <row r="609" spans="1:6">
      <c r="A609" s="229">
        <v>39463</v>
      </c>
      <c r="B609" s="212">
        <v>6.6400000000000001E-2</v>
      </c>
      <c r="C609" s="213">
        <v>6.7199999999999996E-2</v>
      </c>
      <c r="D609" s="211">
        <v>585.02</v>
      </c>
      <c r="E609" s="211">
        <v>577.80999999999995</v>
      </c>
      <c r="F609" s="211">
        <v>577.54999999999995</v>
      </c>
    </row>
    <row r="610" spans="1:6">
      <c r="A610" s="229">
        <v>39464</v>
      </c>
      <c r="B610" s="212">
        <v>6.6600000000000006E-2</v>
      </c>
      <c r="C610" s="213">
        <v>6.7400000000000002E-2</v>
      </c>
      <c r="D610" s="211">
        <v>583.47</v>
      </c>
      <c r="E610" s="211">
        <v>576.29</v>
      </c>
      <c r="F610" s="211">
        <v>576.03</v>
      </c>
    </row>
    <row r="611" spans="1:6">
      <c r="A611" s="229">
        <v>39465</v>
      </c>
      <c r="B611" s="212">
        <v>6.6900000000000001E-2</v>
      </c>
      <c r="C611" s="213">
        <v>6.7699999999999996E-2</v>
      </c>
      <c r="D611" s="211">
        <v>581.26</v>
      </c>
      <c r="E611" s="211">
        <v>574.11</v>
      </c>
      <c r="F611" s="211">
        <v>573.62</v>
      </c>
    </row>
    <row r="612" spans="1:6">
      <c r="A612" s="229">
        <v>39468</v>
      </c>
      <c r="B612" s="212">
        <v>6.6699999999999995E-2</v>
      </c>
      <c r="C612" s="213">
        <v>6.7500000000000004E-2</v>
      </c>
      <c r="D612" s="211">
        <v>583.32000000000005</v>
      </c>
      <c r="E612" s="211">
        <v>576.15</v>
      </c>
      <c r="F612" s="211">
        <v>575.89</v>
      </c>
    </row>
    <row r="613" spans="1:6">
      <c r="A613" s="229">
        <v>39469</v>
      </c>
      <c r="B613" s="212">
        <v>6.7400000000000002E-2</v>
      </c>
      <c r="C613" s="213">
        <v>6.8199999999999997E-2</v>
      </c>
      <c r="D613" s="211">
        <v>577.29999999999995</v>
      </c>
      <c r="E613" s="211">
        <v>570.21</v>
      </c>
      <c r="F613" s="211">
        <v>569.95000000000005</v>
      </c>
    </row>
    <row r="614" spans="1:6">
      <c r="A614" s="229">
        <v>39470</v>
      </c>
      <c r="B614" s="212">
        <v>6.7400000000000002E-2</v>
      </c>
      <c r="C614" s="213">
        <v>6.8199999999999997E-2</v>
      </c>
      <c r="D614" s="211">
        <v>577.57000000000005</v>
      </c>
      <c r="E614" s="211">
        <v>570.47</v>
      </c>
      <c r="F614" s="211">
        <v>570.21</v>
      </c>
    </row>
    <row r="615" spans="1:6">
      <c r="A615" s="229">
        <v>39471</v>
      </c>
      <c r="B615" s="212">
        <v>6.7500000000000004E-2</v>
      </c>
      <c r="C615" s="213">
        <v>6.83E-2</v>
      </c>
      <c r="D615" s="211">
        <v>576.94000000000005</v>
      </c>
      <c r="E615" s="211">
        <v>569.85</v>
      </c>
      <c r="F615" s="211">
        <v>569.59</v>
      </c>
    </row>
    <row r="616" spans="1:6">
      <c r="A616" s="229">
        <v>39472</v>
      </c>
      <c r="B616" s="212">
        <v>6.7100000000000007E-2</v>
      </c>
      <c r="C616" s="213">
        <v>6.7900000000000002E-2</v>
      </c>
      <c r="D616" s="211">
        <v>581.01</v>
      </c>
      <c r="E616" s="211">
        <v>573.87</v>
      </c>
      <c r="F616" s="211">
        <v>573.38</v>
      </c>
    </row>
    <row r="617" spans="1:6">
      <c r="A617" s="229">
        <v>39475</v>
      </c>
      <c r="B617" s="212">
        <v>6.7100000000000007E-2</v>
      </c>
      <c r="C617" s="213">
        <v>6.7900000000000002E-2</v>
      </c>
      <c r="D617" s="211">
        <v>581.27</v>
      </c>
      <c r="E617" s="211">
        <v>574.13</v>
      </c>
      <c r="F617" s="211">
        <v>573.87</v>
      </c>
    </row>
    <row r="618" spans="1:6">
      <c r="A618" s="229">
        <v>39476</v>
      </c>
      <c r="B618" s="212">
        <v>6.7100000000000007E-2</v>
      </c>
      <c r="C618" s="213">
        <v>6.7900000000000002E-2</v>
      </c>
      <c r="D618" s="211">
        <v>581.53</v>
      </c>
      <c r="E618" s="211">
        <v>574.39</v>
      </c>
      <c r="F618" s="211">
        <v>574.13</v>
      </c>
    </row>
    <row r="619" spans="1:6">
      <c r="A619" s="229">
        <v>39477</v>
      </c>
      <c r="B619" s="212">
        <v>6.7000000000000004E-2</v>
      </c>
      <c r="C619" s="213">
        <v>6.7799999999999999E-2</v>
      </c>
      <c r="D619" s="211">
        <v>582.70000000000005</v>
      </c>
      <c r="E619" s="211">
        <v>575.54</v>
      </c>
      <c r="F619" s="211">
        <v>575.28</v>
      </c>
    </row>
    <row r="620" spans="1:6">
      <c r="A620" s="229">
        <v>39478</v>
      </c>
      <c r="B620" s="212">
        <v>6.6900000000000001E-2</v>
      </c>
      <c r="C620" s="213">
        <v>6.7699999999999996E-2</v>
      </c>
      <c r="D620" s="211">
        <v>583.86</v>
      </c>
      <c r="E620" s="211">
        <v>576.70000000000005</v>
      </c>
      <c r="F620" s="211">
        <v>576.42999999999995</v>
      </c>
    </row>
    <row r="621" spans="1:6">
      <c r="A621" s="229">
        <v>39479</v>
      </c>
      <c r="B621" s="212">
        <v>6.7000000000000004E-2</v>
      </c>
      <c r="C621" s="213">
        <v>6.7799999999999999E-2</v>
      </c>
      <c r="D621" s="211">
        <v>583.67999999999995</v>
      </c>
      <c r="E621" s="211">
        <v>576.52</v>
      </c>
      <c r="F621" s="211">
        <v>575.80999999999995</v>
      </c>
    </row>
    <row r="622" spans="1:6">
      <c r="A622" s="229">
        <v>39484</v>
      </c>
      <c r="B622" s="212">
        <v>6.7100000000000007E-2</v>
      </c>
      <c r="C622" s="213">
        <v>6.7900000000000002E-2</v>
      </c>
      <c r="D622" s="211">
        <v>583.04999999999995</v>
      </c>
      <c r="E622" s="211">
        <v>575.89</v>
      </c>
      <c r="F622" s="211">
        <v>575.63</v>
      </c>
    </row>
    <row r="623" spans="1:6">
      <c r="A623" s="229">
        <v>39485</v>
      </c>
      <c r="B623" s="212">
        <v>6.7000000000000004E-2</v>
      </c>
      <c r="C623" s="213">
        <v>6.7799999999999999E-2</v>
      </c>
      <c r="D623" s="211">
        <v>584.21</v>
      </c>
      <c r="E623" s="211">
        <v>577.04999999999995</v>
      </c>
      <c r="F623" s="211">
        <v>576.78</v>
      </c>
    </row>
    <row r="624" spans="1:6">
      <c r="A624" s="229">
        <v>39486</v>
      </c>
      <c r="B624" s="212">
        <v>6.6799999999999998E-2</v>
      </c>
      <c r="C624" s="213">
        <v>6.7599999999999993E-2</v>
      </c>
      <c r="D624" s="211">
        <v>586.52</v>
      </c>
      <c r="E624" s="211">
        <v>579.32000000000005</v>
      </c>
      <c r="F624" s="211">
        <v>578.83000000000004</v>
      </c>
    </row>
    <row r="625" spans="1:6">
      <c r="A625" s="229">
        <v>39489</v>
      </c>
      <c r="B625" s="212">
        <v>6.7000000000000004E-2</v>
      </c>
      <c r="C625" s="213">
        <v>6.7799999999999999E-2</v>
      </c>
      <c r="D625" s="211">
        <v>584.97</v>
      </c>
      <c r="E625" s="211">
        <v>577.79999999999995</v>
      </c>
      <c r="F625" s="211">
        <v>577.54</v>
      </c>
    </row>
    <row r="626" spans="1:6">
      <c r="A626" s="229">
        <v>39490</v>
      </c>
      <c r="B626" s="212">
        <v>6.6799999999999998E-2</v>
      </c>
      <c r="C626" s="213">
        <v>6.7599999999999993E-2</v>
      </c>
      <c r="D626" s="211">
        <v>587.04999999999995</v>
      </c>
      <c r="E626" s="211">
        <v>579.85</v>
      </c>
      <c r="F626" s="211">
        <v>579.58000000000004</v>
      </c>
    </row>
    <row r="627" spans="1:6">
      <c r="A627" s="229">
        <v>39491</v>
      </c>
      <c r="B627" s="212">
        <v>6.6799999999999998E-2</v>
      </c>
      <c r="C627" s="213">
        <v>6.7599999999999993E-2</v>
      </c>
      <c r="D627" s="211">
        <v>586.91999999999996</v>
      </c>
      <c r="E627" s="211">
        <v>579.72</v>
      </c>
      <c r="F627" s="211">
        <v>579.47</v>
      </c>
    </row>
    <row r="628" spans="1:6">
      <c r="A628" s="229">
        <v>39492</v>
      </c>
      <c r="B628" s="212">
        <v>6.6699999999999995E-2</v>
      </c>
      <c r="C628" s="213">
        <v>6.7500000000000004E-2</v>
      </c>
      <c r="D628" s="211">
        <v>588.08000000000004</v>
      </c>
      <c r="E628" s="211">
        <v>580.87</v>
      </c>
      <c r="F628" s="211">
        <v>580.62</v>
      </c>
    </row>
    <row r="629" spans="1:6">
      <c r="A629" s="229">
        <v>39493</v>
      </c>
      <c r="B629" s="212">
        <v>6.7000000000000004E-2</v>
      </c>
      <c r="C629" s="213">
        <v>6.7799999999999999E-2</v>
      </c>
      <c r="D629" s="211">
        <v>585.80999999999995</v>
      </c>
      <c r="E629" s="211">
        <v>578.63</v>
      </c>
      <c r="F629" s="211">
        <v>578.19000000000005</v>
      </c>
    </row>
    <row r="630" spans="1:6">
      <c r="A630" s="229">
        <v>39496</v>
      </c>
      <c r="B630" s="212">
        <v>6.7199999999999996E-2</v>
      </c>
      <c r="C630" s="213">
        <v>6.7999999999999991E-2</v>
      </c>
      <c r="D630" s="211">
        <v>584.25</v>
      </c>
      <c r="E630" s="211">
        <v>577.1</v>
      </c>
      <c r="F630" s="211">
        <v>576.85</v>
      </c>
    </row>
    <row r="631" spans="1:6">
      <c r="A631" s="229">
        <v>39497</v>
      </c>
      <c r="B631" s="212">
        <v>6.6799999999999998E-2</v>
      </c>
      <c r="C631" s="213">
        <v>6.7599999999999993E-2</v>
      </c>
      <c r="D631" s="211">
        <v>588.12</v>
      </c>
      <c r="E631" s="211">
        <v>580.91</v>
      </c>
      <c r="F631" s="211">
        <v>580.66999999999996</v>
      </c>
    </row>
    <row r="632" spans="1:6">
      <c r="A632" s="229">
        <v>39498</v>
      </c>
      <c r="B632" s="212">
        <v>6.7000000000000004E-2</v>
      </c>
      <c r="C632" s="213">
        <v>6.7799999999999999E-2</v>
      </c>
      <c r="D632" s="211">
        <v>586.55999999999995</v>
      </c>
      <c r="E632" s="211">
        <v>579.38</v>
      </c>
      <c r="F632" s="211">
        <v>579.13</v>
      </c>
    </row>
    <row r="633" spans="1:6">
      <c r="A633" s="229">
        <v>39499</v>
      </c>
      <c r="B633" s="212">
        <v>6.7000000000000004E-2</v>
      </c>
      <c r="C633" s="213">
        <v>6.7799999999999999E-2</v>
      </c>
      <c r="D633" s="211">
        <v>586.80999999999995</v>
      </c>
      <c r="E633" s="211">
        <v>579.63</v>
      </c>
      <c r="F633" s="211">
        <v>579.38</v>
      </c>
    </row>
    <row r="634" spans="1:6">
      <c r="A634" s="229">
        <v>39500</v>
      </c>
      <c r="B634" s="212">
        <v>6.6699999999999995E-2</v>
      </c>
      <c r="C634" s="213">
        <v>6.7500000000000004E-2</v>
      </c>
      <c r="D634" s="211">
        <v>589.97</v>
      </c>
      <c r="E634" s="211">
        <v>582.75</v>
      </c>
      <c r="F634" s="211">
        <v>582.30999999999995</v>
      </c>
    </row>
    <row r="635" spans="1:6">
      <c r="A635" s="229">
        <v>39503</v>
      </c>
      <c r="B635" s="212">
        <v>6.6600000000000006E-2</v>
      </c>
      <c r="C635" s="213">
        <v>6.7400000000000002E-2</v>
      </c>
      <c r="D635" s="211">
        <v>591.13</v>
      </c>
      <c r="E635" s="211">
        <v>583.9</v>
      </c>
      <c r="F635" s="211">
        <v>583.65</v>
      </c>
    </row>
    <row r="636" spans="1:6">
      <c r="A636" s="229">
        <v>39504</v>
      </c>
      <c r="B636" s="212">
        <v>6.6699999999999995E-2</v>
      </c>
      <c r="C636" s="213">
        <v>6.7500000000000004E-2</v>
      </c>
      <c r="D636" s="211">
        <v>590.48</v>
      </c>
      <c r="E636" s="211">
        <v>583.25</v>
      </c>
      <c r="F636" s="211">
        <v>583</v>
      </c>
    </row>
    <row r="637" spans="1:6">
      <c r="A637" s="229">
        <v>39505</v>
      </c>
      <c r="B637" s="212">
        <v>6.6400000000000001E-2</v>
      </c>
      <c r="C637" s="213">
        <v>6.7199999999999996E-2</v>
      </c>
      <c r="D637" s="211">
        <v>593.42999999999995</v>
      </c>
      <c r="E637" s="211">
        <v>586.16999999999996</v>
      </c>
      <c r="F637" s="211">
        <v>585.92999999999995</v>
      </c>
    </row>
    <row r="638" spans="1:6">
      <c r="A638" s="229">
        <v>39506</v>
      </c>
      <c r="B638" s="212">
        <v>6.6299999999999998E-2</v>
      </c>
      <c r="C638" s="213">
        <v>6.7099999999999993E-2</v>
      </c>
      <c r="D638" s="211">
        <v>594.6</v>
      </c>
      <c r="E638" s="211">
        <v>587.32000000000005</v>
      </c>
      <c r="F638" s="211">
        <v>587.08000000000004</v>
      </c>
    </row>
    <row r="639" spans="1:6">
      <c r="A639" s="229">
        <v>39507</v>
      </c>
      <c r="B639" s="212">
        <v>6.6299999999999998E-2</v>
      </c>
      <c r="C639" s="213">
        <v>6.7099999999999993E-2</v>
      </c>
      <c r="D639" s="211">
        <v>595.04</v>
      </c>
      <c r="E639" s="211">
        <v>587.77</v>
      </c>
      <c r="F639" s="211">
        <v>587.32000000000005</v>
      </c>
    </row>
    <row r="640" spans="1:6">
      <c r="A640" s="229">
        <v>39510</v>
      </c>
      <c r="B640" s="212">
        <v>6.6199999999999995E-2</v>
      </c>
      <c r="C640" s="213">
        <v>6.699999999999999E-2</v>
      </c>
      <c r="D640" s="211">
        <v>596.21</v>
      </c>
      <c r="E640" s="211">
        <v>588.91999999999996</v>
      </c>
      <c r="F640" s="211">
        <v>588.66999999999996</v>
      </c>
    </row>
    <row r="641" spans="1:6">
      <c r="A641" s="229">
        <v>39511</v>
      </c>
      <c r="B641" s="212">
        <v>6.6199999999999995E-2</v>
      </c>
      <c r="C641" s="213">
        <v>6.699999999999999E-2</v>
      </c>
      <c r="D641" s="211">
        <v>596.46</v>
      </c>
      <c r="E641" s="211">
        <v>589.16999999999996</v>
      </c>
      <c r="F641" s="211">
        <v>588.91999999999996</v>
      </c>
    </row>
    <row r="642" spans="1:6">
      <c r="A642" s="229">
        <v>39512</v>
      </c>
      <c r="B642" s="212">
        <v>6.6299999999999998E-2</v>
      </c>
      <c r="C642" s="213">
        <v>6.7099999999999993E-2</v>
      </c>
      <c r="D642" s="211">
        <v>595.79</v>
      </c>
      <c r="E642" s="211">
        <v>588.51</v>
      </c>
      <c r="F642" s="211">
        <v>588.26</v>
      </c>
    </row>
    <row r="643" spans="1:6">
      <c r="A643" s="229">
        <v>39513</v>
      </c>
      <c r="B643" s="212">
        <v>6.6000000000000003E-2</v>
      </c>
      <c r="C643" s="213">
        <v>6.6799999999999998E-2</v>
      </c>
      <c r="D643" s="211">
        <v>598.79999999999995</v>
      </c>
      <c r="E643" s="211">
        <v>591.48</v>
      </c>
      <c r="F643" s="211">
        <v>591.23</v>
      </c>
    </row>
    <row r="644" spans="1:6">
      <c r="A644" s="229">
        <v>39514</v>
      </c>
      <c r="B644" s="212">
        <v>6.7299999999999999E-2</v>
      </c>
      <c r="C644" s="213">
        <v>6.8099999999999994E-2</v>
      </c>
      <c r="D644" s="211">
        <v>587.4</v>
      </c>
      <c r="E644" s="211">
        <v>580.23</v>
      </c>
      <c r="F644" s="211">
        <v>579.79</v>
      </c>
    </row>
    <row r="645" spans="1:6">
      <c r="A645" s="229">
        <v>39517</v>
      </c>
      <c r="B645" s="212">
        <v>6.7699999999999996E-2</v>
      </c>
      <c r="C645" s="213">
        <v>6.8499999999999991E-2</v>
      </c>
      <c r="D645" s="211">
        <v>584.04999999999995</v>
      </c>
      <c r="E645" s="211">
        <v>576.92999999999995</v>
      </c>
      <c r="F645" s="211">
        <v>576.67999999999995</v>
      </c>
    </row>
    <row r="646" spans="1:6">
      <c r="A646" s="229">
        <v>39518</v>
      </c>
      <c r="B646" s="212">
        <v>6.83E-2</v>
      </c>
      <c r="C646" s="213">
        <v>6.9099999999999995E-2</v>
      </c>
      <c r="D646" s="211">
        <v>579</v>
      </c>
      <c r="E646" s="211">
        <v>571.94000000000005</v>
      </c>
      <c r="F646" s="211">
        <v>571.70000000000005</v>
      </c>
    </row>
    <row r="647" spans="1:6">
      <c r="A647" s="229">
        <v>39519</v>
      </c>
      <c r="B647" s="212">
        <v>6.7599999999999993E-2</v>
      </c>
      <c r="C647" s="213">
        <v>6.8399999999999989E-2</v>
      </c>
      <c r="D647" s="211">
        <v>585.5</v>
      </c>
      <c r="E647" s="211">
        <v>578.36</v>
      </c>
      <c r="F647" s="211">
        <v>578.11</v>
      </c>
    </row>
    <row r="648" spans="1:6">
      <c r="A648" s="229">
        <v>39520</v>
      </c>
      <c r="B648" s="212">
        <v>6.9000000000000006E-2</v>
      </c>
      <c r="C648" s="213">
        <v>6.9800000000000001E-2</v>
      </c>
      <c r="D648" s="211">
        <v>573.32000000000005</v>
      </c>
      <c r="E648" s="211">
        <v>566.34</v>
      </c>
      <c r="F648" s="211">
        <v>566.09</v>
      </c>
    </row>
    <row r="649" spans="1:6">
      <c r="A649" s="229">
        <v>39521</v>
      </c>
      <c r="B649" s="212">
        <v>6.8500000000000005E-2</v>
      </c>
      <c r="C649" s="213">
        <v>6.93E-2</v>
      </c>
      <c r="D649" s="211">
        <v>578.09</v>
      </c>
      <c r="E649" s="211">
        <v>571.04999999999995</v>
      </c>
      <c r="F649" s="211">
        <v>570.73</v>
      </c>
    </row>
    <row r="650" spans="1:6">
      <c r="A650" s="229">
        <v>39524</v>
      </c>
      <c r="B650" s="212">
        <v>6.9699999999999998E-2</v>
      </c>
      <c r="C650" s="213">
        <v>7.0499999999999993E-2</v>
      </c>
      <c r="D650" s="211">
        <v>567.77</v>
      </c>
      <c r="E650" s="211">
        <v>560.87</v>
      </c>
      <c r="F650" s="211">
        <v>560.66999999999996</v>
      </c>
    </row>
    <row r="651" spans="1:6">
      <c r="A651" s="229">
        <v>39525</v>
      </c>
      <c r="B651" s="212">
        <v>7.0599999999999996E-2</v>
      </c>
      <c r="C651" s="213">
        <v>7.1399999999999991E-2</v>
      </c>
      <c r="D651" s="211">
        <v>560.22</v>
      </c>
      <c r="E651" s="211">
        <v>553.41999999999996</v>
      </c>
      <c r="F651" s="211">
        <v>553.21</v>
      </c>
    </row>
    <row r="652" spans="1:6">
      <c r="A652" s="229">
        <v>39526</v>
      </c>
      <c r="B652" s="212">
        <v>6.9400000000000003E-2</v>
      </c>
      <c r="C652" s="213">
        <v>7.0199999999999999E-2</v>
      </c>
      <c r="D652" s="211">
        <v>570.79999999999995</v>
      </c>
      <c r="E652" s="211">
        <v>563.86</v>
      </c>
      <c r="F652" s="211">
        <v>563.65</v>
      </c>
    </row>
    <row r="653" spans="1:6">
      <c r="A653" s="229">
        <v>39527</v>
      </c>
      <c r="B653" s="212">
        <v>6.9900000000000004E-2</v>
      </c>
      <c r="C653" s="213">
        <v>7.0699999999999999E-2</v>
      </c>
      <c r="D653" s="211">
        <v>566.82000000000005</v>
      </c>
      <c r="E653" s="211">
        <v>559.94000000000005</v>
      </c>
      <c r="F653" s="210">
        <v>559.57000000000005</v>
      </c>
    </row>
    <row r="654" spans="1:6">
      <c r="A654" s="229">
        <v>39531</v>
      </c>
      <c r="B654" s="212">
        <v>7.0199999999999999E-2</v>
      </c>
      <c r="C654" s="213">
        <v>7.0999999999999994E-2</v>
      </c>
      <c r="D654" s="211">
        <v>564.44000000000005</v>
      </c>
      <c r="E654" s="211">
        <v>557.58000000000004</v>
      </c>
      <c r="F654" s="210">
        <v>557.38</v>
      </c>
    </row>
    <row r="655" spans="1:6">
      <c r="A655" s="229">
        <v>39532</v>
      </c>
      <c r="B655" s="212">
        <v>7.0000000000000007E-2</v>
      </c>
      <c r="C655" s="213">
        <v>7.0800000000000002E-2</v>
      </c>
      <c r="D655" s="211">
        <v>566.37</v>
      </c>
      <c r="E655" s="211">
        <v>559.5</v>
      </c>
      <c r="F655" s="210">
        <v>559.29</v>
      </c>
    </row>
    <row r="656" spans="1:6">
      <c r="A656" s="229">
        <v>39533</v>
      </c>
      <c r="B656" s="212">
        <v>7.0000000000000007E-2</v>
      </c>
      <c r="C656" s="213">
        <v>7.0800000000000002E-2</v>
      </c>
      <c r="D656" s="211">
        <v>566.58000000000004</v>
      </c>
      <c r="E656" s="211">
        <v>559.70000000000005</v>
      </c>
      <c r="F656" s="210">
        <v>559.5</v>
      </c>
    </row>
    <row r="657" spans="1:6">
      <c r="A657" s="229">
        <v>39534</v>
      </c>
      <c r="B657" s="212">
        <v>7.0099999999999996E-2</v>
      </c>
      <c r="C657" s="213">
        <v>7.0899999999999991E-2</v>
      </c>
      <c r="D657" s="211">
        <v>565.99</v>
      </c>
      <c r="E657" s="211">
        <v>559.12</v>
      </c>
      <c r="F657" s="210">
        <v>558.91</v>
      </c>
    </row>
    <row r="658" spans="1:6">
      <c r="A658" s="229">
        <v>39535</v>
      </c>
      <c r="B658" s="212">
        <v>6.9800000000000001E-2</v>
      </c>
      <c r="C658" s="213">
        <v>7.0599999999999996E-2</v>
      </c>
      <c r="D658" s="211">
        <v>568.91999999999996</v>
      </c>
      <c r="E658" s="211">
        <v>562.02</v>
      </c>
      <c r="F658" s="210">
        <v>561.69000000000005</v>
      </c>
    </row>
    <row r="659" spans="1:6">
      <c r="A659" s="229">
        <v>39538</v>
      </c>
      <c r="B659" s="212">
        <v>6.9199999999999998E-2</v>
      </c>
      <c r="C659" s="213">
        <v>7.0000000000000007E-2</v>
      </c>
      <c r="D659" s="211">
        <v>574.37</v>
      </c>
      <c r="E659" s="211">
        <v>567.4</v>
      </c>
      <c r="F659" s="210">
        <v>567.19000000000005</v>
      </c>
    </row>
    <row r="660" spans="1:6">
      <c r="A660" s="229">
        <v>39539</v>
      </c>
      <c r="B660" s="212">
        <v>6.9199999999999998E-2</v>
      </c>
      <c r="C660" s="213">
        <v>7.0000000000000007E-2</v>
      </c>
      <c r="D660" s="211">
        <v>574.59</v>
      </c>
      <c r="E660" s="211">
        <v>567.61</v>
      </c>
      <c r="F660" s="210">
        <v>567.4</v>
      </c>
    </row>
    <row r="661" spans="1:6">
      <c r="A661" s="229">
        <v>39540</v>
      </c>
      <c r="B661" s="212">
        <v>6.8500000000000005E-2</v>
      </c>
      <c r="C661" s="213">
        <v>6.93E-2</v>
      </c>
      <c r="D661" s="211">
        <v>580.98</v>
      </c>
      <c r="E661" s="211">
        <v>573.91999999999996</v>
      </c>
      <c r="F661" s="210">
        <v>573.71</v>
      </c>
    </row>
    <row r="662" spans="1:6">
      <c r="A662" s="229">
        <v>39541</v>
      </c>
      <c r="B662" s="212">
        <v>6.83E-2</v>
      </c>
      <c r="C662" s="213">
        <v>6.9099999999999995E-2</v>
      </c>
      <c r="D662" s="211">
        <v>582.97</v>
      </c>
      <c r="E662" s="211">
        <v>575.89</v>
      </c>
      <c r="F662" s="210">
        <v>575.67999999999995</v>
      </c>
    </row>
    <row r="663" spans="1:6">
      <c r="A663" s="229">
        <v>39542</v>
      </c>
      <c r="B663" s="212">
        <v>6.7799999999999999E-2</v>
      </c>
      <c r="C663" s="213">
        <v>6.8599999999999994E-2</v>
      </c>
      <c r="D663" s="211">
        <v>587.78</v>
      </c>
      <c r="E663" s="211">
        <v>580.64</v>
      </c>
      <c r="F663" s="210">
        <v>580.29999999999995</v>
      </c>
    </row>
    <row r="664" spans="1:6">
      <c r="A664" s="229">
        <v>39545</v>
      </c>
      <c r="B664" s="212">
        <v>6.7400000000000002E-2</v>
      </c>
      <c r="C664" s="213">
        <v>6.8199999999999997E-2</v>
      </c>
      <c r="D664" s="211">
        <v>591.6</v>
      </c>
      <c r="E664" s="211">
        <v>584.41</v>
      </c>
      <c r="F664" s="210">
        <v>584.20000000000005</v>
      </c>
    </row>
    <row r="665" spans="1:6">
      <c r="A665" s="229">
        <v>39546</v>
      </c>
      <c r="B665" s="212">
        <v>6.7699999999999996E-2</v>
      </c>
      <c r="C665" s="213">
        <v>6.8499999999999991E-2</v>
      </c>
      <c r="D665" s="211">
        <v>589.11</v>
      </c>
      <c r="E665" s="211">
        <v>581.96</v>
      </c>
      <c r="F665" s="210">
        <v>581.74</v>
      </c>
    </row>
    <row r="666" spans="1:6">
      <c r="A666" s="229">
        <v>39547</v>
      </c>
      <c r="B666" s="212">
        <v>6.7400000000000002E-2</v>
      </c>
      <c r="C666" s="213">
        <v>6.8199999999999997E-2</v>
      </c>
      <c r="D666" s="211">
        <v>592.77</v>
      </c>
      <c r="E666" s="211">
        <v>585.58000000000004</v>
      </c>
      <c r="F666" s="210">
        <v>585.33000000000004</v>
      </c>
    </row>
    <row r="667" spans="1:6">
      <c r="A667" s="229">
        <v>39548</v>
      </c>
      <c r="B667" s="212">
        <v>6.7500000000000004E-2</v>
      </c>
      <c r="C667" s="213">
        <v>6.83E-2</v>
      </c>
      <c r="D667" s="211">
        <v>592.11</v>
      </c>
      <c r="E667" s="211">
        <v>584.92999999999995</v>
      </c>
      <c r="F667" s="210">
        <v>584.67999999999995</v>
      </c>
    </row>
    <row r="668" spans="1:6">
      <c r="A668" s="229">
        <v>39549</v>
      </c>
      <c r="B668" s="212">
        <v>6.7599999999999993E-2</v>
      </c>
      <c r="C668" s="213">
        <v>6.8399999999999989E-2</v>
      </c>
      <c r="D668" s="211">
        <v>591.64</v>
      </c>
      <c r="E668" s="211">
        <v>584.46</v>
      </c>
      <c r="F668" s="210">
        <v>584.04</v>
      </c>
    </row>
    <row r="669" spans="1:6">
      <c r="A669" s="229">
        <v>39552</v>
      </c>
      <c r="B669" s="212">
        <v>6.7599999999999993E-2</v>
      </c>
      <c r="C669" s="213">
        <v>6.8399999999999989E-2</v>
      </c>
      <c r="D669" s="211">
        <v>591.88</v>
      </c>
      <c r="E669" s="211">
        <v>584.70000000000005</v>
      </c>
      <c r="F669" s="210">
        <v>584.47</v>
      </c>
    </row>
    <row r="670" spans="1:6">
      <c r="A670" s="229">
        <v>39553</v>
      </c>
      <c r="B670" s="212">
        <v>6.7699999999999996E-2</v>
      </c>
      <c r="C670" s="213">
        <v>6.8499999999999991E-2</v>
      </c>
      <c r="D670" s="211">
        <v>591.21</v>
      </c>
      <c r="E670" s="211">
        <v>584.04999999999995</v>
      </c>
      <c r="F670" s="210">
        <v>583.80999999999995</v>
      </c>
    </row>
    <row r="671" spans="1:6">
      <c r="A671" s="229">
        <v>39554</v>
      </c>
      <c r="B671" s="212">
        <v>6.7799999999999999E-2</v>
      </c>
      <c r="C671" s="213">
        <v>6.8599999999999994E-2</v>
      </c>
      <c r="D671" s="211">
        <v>590.54999999999995</v>
      </c>
      <c r="E671" s="211">
        <v>583.39</v>
      </c>
      <c r="F671" s="210">
        <v>583.16</v>
      </c>
    </row>
    <row r="672" spans="1:6">
      <c r="A672" s="229">
        <v>39555</v>
      </c>
      <c r="B672" s="212">
        <v>6.8000000000000005E-2</v>
      </c>
      <c r="C672" s="213">
        <v>6.88E-2</v>
      </c>
      <c r="D672" s="211">
        <v>588.99</v>
      </c>
      <c r="E672" s="211">
        <v>581.86</v>
      </c>
      <c r="F672" s="210">
        <v>581.62</v>
      </c>
    </row>
    <row r="673" spans="1:6">
      <c r="A673" s="229">
        <v>39556</v>
      </c>
      <c r="B673" s="212">
        <v>6.7599999999999993E-2</v>
      </c>
      <c r="C673" s="213">
        <v>6.8399999999999989E-2</v>
      </c>
      <c r="D673" s="211">
        <v>593.07000000000005</v>
      </c>
      <c r="E673" s="211">
        <v>585.89</v>
      </c>
      <c r="F673" s="210">
        <v>585.41</v>
      </c>
    </row>
    <row r="674" spans="1:6">
      <c r="A674" s="229">
        <v>39560</v>
      </c>
      <c r="B674" s="212">
        <v>6.8000000000000005E-2</v>
      </c>
      <c r="C674" s="213">
        <v>6.88E-2</v>
      </c>
      <c r="D674" s="211">
        <v>589.71</v>
      </c>
      <c r="E674" s="211">
        <v>582.57000000000005</v>
      </c>
      <c r="F674" s="210">
        <v>582.33000000000004</v>
      </c>
    </row>
    <row r="675" spans="1:6">
      <c r="A675" s="229">
        <v>39561</v>
      </c>
      <c r="B675" s="212">
        <v>6.8400000000000002E-2</v>
      </c>
      <c r="C675" s="213">
        <v>6.9199999999999998E-2</v>
      </c>
      <c r="D675" s="211">
        <v>586.36</v>
      </c>
      <c r="E675" s="211">
        <v>579.27</v>
      </c>
      <c r="F675" s="210">
        <v>579.03</v>
      </c>
    </row>
    <row r="676" spans="1:6">
      <c r="A676" s="229">
        <v>39562</v>
      </c>
      <c r="B676" s="212">
        <v>6.7900000000000002E-2</v>
      </c>
      <c r="C676" s="213">
        <v>6.8699999999999997E-2</v>
      </c>
      <c r="D676" s="211">
        <v>591.08000000000004</v>
      </c>
      <c r="E676" s="211">
        <v>583.92999999999995</v>
      </c>
      <c r="F676" s="210">
        <v>583.69000000000005</v>
      </c>
    </row>
    <row r="677" spans="1:6">
      <c r="A677" s="229">
        <v>39563</v>
      </c>
      <c r="B677" s="212">
        <v>6.7900000000000002E-2</v>
      </c>
      <c r="C677" s="213">
        <v>6.8699999999999997E-2</v>
      </c>
      <c r="D677" s="211">
        <v>591.48</v>
      </c>
      <c r="E677" s="211">
        <v>584.33000000000004</v>
      </c>
      <c r="F677" s="210">
        <v>583.92999999999995</v>
      </c>
    </row>
    <row r="678" spans="1:6">
      <c r="A678" s="229">
        <v>39566</v>
      </c>
      <c r="B678" s="212">
        <v>6.8000000000000005E-2</v>
      </c>
      <c r="C678" s="213">
        <v>6.88E-2</v>
      </c>
      <c r="D678" s="211">
        <v>591.12</v>
      </c>
      <c r="E678" s="211">
        <v>583.97</v>
      </c>
      <c r="F678" s="210">
        <v>583.71</v>
      </c>
    </row>
    <row r="679" spans="1:6">
      <c r="A679" s="229">
        <v>39567</v>
      </c>
      <c r="B679" s="212">
        <v>6.8699999999999997E-2</v>
      </c>
      <c r="C679" s="213">
        <v>6.9499999999999992E-2</v>
      </c>
      <c r="D679" s="211">
        <v>585.12</v>
      </c>
      <c r="E679" s="211">
        <v>578.04999999999995</v>
      </c>
      <c r="F679" s="210">
        <v>577.79</v>
      </c>
    </row>
    <row r="680" spans="1:6">
      <c r="A680" s="229">
        <v>39568</v>
      </c>
      <c r="B680" s="212">
        <v>6.8599999999999994E-2</v>
      </c>
      <c r="C680" s="213">
        <v>6.9399999999999989E-2</v>
      </c>
      <c r="D680" s="211">
        <v>586.37</v>
      </c>
      <c r="E680" s="211">
        <v>579.28</v>
      </c>
      <c r="F680" s="210">
        <v>578.92999999999995</v>
      </c>
    </row>
    <row r="681" spans="1:6">
      <c r="A681" s="229">
        <v>39570</v>
      </c>
      <c r="B681" s="212">
        <v>6.83E-2</v>
      </c>
      <c r="C681" s="213">
        <v>6.9099999999999995E-2</v>
      </c>
      <c r="D681" s="211">
        <v>589.51</v>
      </c>
      <c r="E681" s="211">
        <v>582.39</v>
      </c>
      <c r="F681" s="210">
        <v>581.92999999999995</v>
      </c>
    </row>
    <row r="682" spans="1:6">
      <c r="A682" s="229">
        <v>39573</v>
      </c>
      <c r="B682" s="212">
        <v>6.6699999999999995E-2</v>
      </c>
      <c r="C682" s="213">
        <v>6.7500000000000004E-2</v>
      </c>
      <c r="D682" s="211">
        <v>604.29999999999995</v>
      </c>
      <c r="E682" s="211">
        <v>596.99</v>
      </c>
      <c r="F682" s="210">
        <v>596.73</v>
      </c>
    </row>
    <row r="683" spans="1:6">
      <c r="A683" s="229">
        <v>39574</v>
      </c>
      <c r="B683" s="212">
        <v>6.6199999999999995E-2</v>
      </c>
      <c r="C683" s="213">
        <v>6.699999999999999E-2</v>
      </c>
      <c r="D683" s="211">
        <v>609.17999999999995</v>
      </c>
      <c r="E683" s="211">
        <v>601.80999999999995</v>
      </c>
      <c r="F683" s="210">
        <v>601.54999999999995</v>
      </c>
    </row>
    <row r="684" spans="1:6">
      <c r="A684" s="229">
        <v>39575</v>
      </c>
      <c r="B684" s="212">
        <v>6.6799999999999998E-2</v>
      </c>
      <c r="C684" s="213">
        <v>6.7599999999999993E-2</v>
      </c>
      <c r="D684" s="211">
        <v>603.9</v>
      </c>
      <c r="E684" s="211">
        <v>596.6</v>
      </c>
      <c r="F684" s="210">
        <v>596.34</v>
      </c>
    </row>
    <row r="685" spans="1:6">
      <c r="A685" s="229">
        <v>39576</v>
      </c>
      <c r="B685" s="212">
        <v>6.7299999999999999E-2</v>
      </c>
      <c r="C685" s="213">
        <v>6.8099999999999994E-2</v>
      </c>
      <c r="D685" s="211">
        <v>599.59</v>
      </c>
      <c r="E685" s="211">
        <v>592.35</v>
      </c>
      <c r="F685" s="210">
        <v>592.09</v>
      </c>
    </row>
    <row r="686" spans="1:6">
      <c r="A686" s="229">
        <v>39577</v>
      </c>
      <c r="B686" s="212">
        <v>6.7000000000000004E-2</v>
      </c>
      <c r="C686" s="213">
        <v>6.7799999999999999E-2</v>
      </c>
      <c r="D686" s="211">
        <v>602.91</v>
      </c>
      <c r="E686" s="211">
        <v>595.63</v>
      </c>
      <c r="F686" s="210">
        <v>595.15</v>
      </c>
    </row>
    <row r="687" spans="1:6">
      <c r="A687" s="229">
        <v>39580</v>
      </c>
      <c r="B687" s="212">
        <v>6.7400000000000002E-2</v>
      </c>
      <c r="C687" s="213">
        <v>6.8199999999999997E-2</v>
      </c>
      <c r="D687" s="211">
        <v>599.52</v>
      </c>
      <c r="E687" s="211">
        <v>592.28</v>
      </c>
      <c r="F687" s="210">
        <v>592.02</v>
      </c>
    </row>
    <row r="688" spans="1:6">
      <c r="A688" s="229">
        <v>39581</v>
      </c>
      <c r="B688" s="212">
        <v>6.6900000000000001E-2</v>
      </c>
      <c r="C688" s="213">
        <v>6.7699999999999996E-2</v>
      </c>
      <c r="D688" s="211">
        <v>604.36</v>
      </c>
      <c r="E688" s="211">
        <v>597.05999999999995</v>
      </c>
      <c r="F688" s="210">
        <v>596.79999999999995</v>
      </c>
    </row>
    <row r="689" spans="1:6">
      <c r="A689" s="229">
        <v>39582</v>
      </c>
      <c r="B689" s="212">
        <v>6.6699999999999995E-2</v>
      </c>
      <c r="C689" s="213">
        <v>6.7500000000000004E-2</v>
      </c>
      <c r="D689" s="211">
        <v>606.47</v>
      </c>
      <c r="E689" s="211">
        <v>599.14</v>
      </c>
      <c r="F689" s="210">
        <v>598.9</v>
      </c>
    </row>
    <row r="690" spans="1:6">
      <c r="A690" s="229">
        <v>39583</v>
      </c>
      <c r="B690" s="212">
        <v>6.7000000000000004E-2</v>
      </c>
      <c r="C690" s="213">
        <v>6.7799999999999999E-2</v>
      </c>
      <c r="D690" s="211">
        <v>603.95000000000005</v>
      </c>
      <c r="E690" s="211">
        <v>596.66</v>
      </c>
      <c r="F690" s="210">
        <v>596.41999999999996</v>
      </c>
    </row>
    <row r="691" spans="1:6">
      <c r="A691" s="229">
        <v>39584</v>
      </c>
      <c r="B691" s="212">
        <v>6.6799999999999998E-2</v>
      </c>
      <c r="C691" s="213">
        <v>6.7599999999999993E-2</v>
      </c>
      <c r="D691" s="211">
        <v>606.21</v>
      </c>
      <c r="E691" s="211">
        <v>598.9</v>
      </c>
      <c r="F691" s="210">
        <v>598.48</v>
      </c>
    </row>
    <row r="692" spans="1:6">
      <c r="A692" s="229">
        <v>39587</v>
      </c>
      <c r="B692" s="212">
        <v>6.6699999999999995E-2</v>
      </c>
      <c r="C692" s="213">
        <v>6.7500000000000004E-2</v>
      </c>
      <c r="D692" s="211">
        <v>607.38</v>
      </c>
      <c r="E692" s="211">
        <v>600.04999999999995</v>
      </c>
      <c r="F692" s="210">
        <v>599.80999999999995</v>
      </c>
    </row>
    <row r="693" spans="1:6">
      <c r="A693" s="229">
        <v>39588</v>
      </c>
      <c r="B693" s="212">
        <v>6.6900000000000001E-2</v>
      </c>
      <c r="C693" s="213">
        <v>6.7699999999999996E-2</v>
      </c>
      <c r="D693" s="211">
        <v>605.79</v>
      </c>
      <c r="E693" s="211">
        <v>598.48</v>
      </c>
      <c r="F693" s="210">
        <v>598.23</v>
      </c>
    </row>
    <row r="694" spans="1:6">
      <c r="A694" s="229">
        <v>39589</v>
      </c>
      <c r="B694" s="212">
        <v>6.6699999999999995E-2</v>
      </c>
      <c r="C694" s="213">
        <v>6.7500000000000004E-2</v>
      </c>
      <c r="D694" s="211">
        <v>608.07000000000005</v>
      </c>
      <c r="E694" s="211">
        <v>600.74</v>
      </c>
      <c r="F694" s="210">
        <v>600.38</v>
      </c>
    </row>
    <row r="695" spans="1:6">
      <c r="A695" s="229">
        <v>39591</v>
      </c>
      <c r="B695" s="212">
        <v>6.6699999999999995E-2</v>
      </c>
      <c r="C695" s="213">
        <v>6.7500000000000004E-2</v>
      </c>
      <c r="D695" s="211">
        <v>608.39</v>
      </c>
      <c r="E695" s="211">
        <v>601.04999999999995</v>
      </c>
      <c r="F695" s="210">
        <v>600.63</v>
      </c>
    </row>
    <row r="696" spans="1:6">
      <c r="A696" s="229">
        <v>39594</v>
      </c>
      <c r="B696" s="212">
        <v>6.6799999999999998E-2</v>
      </c>
      <c r="C696" s="213">
        <v>6.7599999999999993E-2</v>
      </c>
      <c r="D696" s="211">
        <v>607.71</v>
      </c>
      <c r="E696" s="211">
        <v>600.39</v>
      </c>
      <c r="F696" s="210">
        <v>600.14</v>
      </c>
    </row>
    <row r="697" spans="1:6">
      <c r="A697" s="229">
        <v>39595</v>
      </c>
      <c r="B697" s="212">
        <v>6.7000000000000004E-2</v>
      </c>
      <c r="C697" s="213">
        <v>6.7799999999999999E-2</v>
      </c>
      <c r="D697" s="211">
        <v>606.12</v>
      </c>
      <c r="E697" s="211">
        <v>598.80999999999995</v>
      </c>
      <c r="F697" s="210">
        <v>598.57000000000005</v>
      </c>
    </row>
    <row r="698" spans="1:6">
      <c r="A698" s="229">
        <v>39596</v>
      </c>
      <c r="B698" s="212">
        <v>6.7400000000000002E-2</v>
      </c>
      <c r="C698" s="213">
        <v>6.8199999999999997E-2</v>
      </c>
      <c r="D698" s="211">
        <v>602.70000000000005</v>
      </c>
      <c r="E698" s="211">
        <v>595.44000000000005</v>
      </c>
      <c r="F698" s="210">
        <v>595.20000000000005</v>
      </c>
    </row>
    <row r="699" spans="1:6">
      <c r="A699" s="229">
        <v>39597</v>
      </c>
      <c r="B699" s="212">
        <v>6.7299999999999999E-2</v>
      </c>
      <c r="C699" s="213">
        <v>6.8099999999999994E-2</v>
      </c>
      <c r="D699" s="211">
        <v>604.38</v>
      </c>
      <c r="E699" s="211">
        <v>597.11</v>
      </c>
      <c r="F699" s="210">
        <v>596.83000000000004</v>
      </c>
    </row>
    <row r="700" spans="1:6">
      <c r="A700" s="229">
        <v>39598</v>
      </c>
      <c r="B700" s="212">
        <v>6.7400000000000002E-2</v>
      </c>
      <c r="C700" s="213">
        <v>6.8199999999999997E-2</v>
      </c>
      <c r="D700" s="211">
        <v>604</v>
      </c>
      <c r="E700" s="211">
        <v>596.73</v>
      </c>
      <c r="F700" s="210">
        <v>596.20000000000005</v>
      </c>
    </row>
    <row r="701" spans="1:6">
      <c r="A701" s="229">
        <v>39601</v>
      </c>
      <c r="B701" s="212">
        <v>6.6199999999999995E-2</v>
      </c>
      <c r="C701" s="213">
        <v>6.699999999999999E-2</v>
      </c>
      <c r="D701" s="211">
        <v>615.36</v>
      </c>
      <c r="E701" s="211">
        <v>607.95000000000005</v>
      </c>
      <c r="F701" s="210">
        <v>607.66999999999996</v>
      </c>
    </row>
    <row r="702" spans="1:6">
      <c r="A702" s="229">
        <v>39602</v>
      </c>
      <c r="B702" s="212">
        <v>6.6799999999999998E-2</v>
      </c>
      <c r="C702" s="213">
        <v>6.7599999999999993E-2</v>
      </c>
      <c r="D702" s="211">
        <v>610.08000000000004</v>
      </c>
      <c r="E702" s="211">
        <v>602.73</v>
      </c>
      <c r="F702" s="210">
        <v>602.45000000000005</v>
      </c>
    </row>
    <row r="703" spans="1:6">
      <c r="A703" s="229">
        <v>39603</v>
      </c>
      <c r="B703" s="212">
        <v>6.6900000000000001E-2</v>
      </c>
      <c r="C703" s="213">
        <v>6.7699999999999996E-2</v>
      </c>
      <c r="D703" s="211">
        <v>609.42999999999995</v>
      </c>
      <c r="E703" s="211">
        <v>602.1</v>
      </c>
      <c r="F703" s="210">
        <v>601.82000000000005</v>
      </c>
    </row>
    <row r="704" spans="1:6">
      <c r="A704" s="229">
        <v>39604</v>
      </c>
      <c r="B704" s="212">
        <v>6.6600000000000006E-2</v>
      </c>
      <c r="C704" s="213">
        <v>6.7400000000000002E-2</v>
      </c>
      <c r="D704" s="211">
        <v>612.49</v>
      </c>
      <c r="E704" s="211">
        <v>605.12</v>
      </c>
      <c r="F704" s="210">
        <v>604.84</v>
      </c>
    </row>
    <row r="705" spans="1:6">
      <c r="A705" s="229">
        <v>39605</v>
      </c>
      <c r="B705" s="212">
        <v>6.6799999999999998E-2</v>
      </c>
      <c r="C705" s="213">
        <v>6.7599999999999993E-2</v>
      </c>
      <c r="D705" s="211">
        <v>611.16999999999996</v>
      </c>
      <c r="E705" s="211">
        <v>603.82000000000005</v>
      </c>
      <c r="F705" s="210">
        <v>603.29</v>
      </c>
    </row>
    <row r="706" spans="1:6">
      <c r="A706" s="229">
        <v>39608</v>
      </c>
      <c r="B706" s="212">
        <v>6.7400000000000002E-2</v>
      </c>
      <c r="C706" s="213">
        <v>6.8199999999999997E-2</v>
      </c>
      <c r="D706" s="211">
        <v>605.92999999999995</v>
      </c>
      <c r="E706" s="211">
        <v>598.65</v>
      </c>
      <c r="F706" s="210">
        <v>598.37</v>
      </c>
    </row>
    <row r="707" spans="1:6">
      <c r="A707" s="229">
        <v>39609</v>
      </c>
      <c r="B707" s="212">
        <v>6.8699999999999997E-2</v>
      </c>
      <c r="C707" s="213">
        <v>6.9499999999999992E-2</v>
      </c>
      <c r="D707" s="211">
        <v>594.41999999999996</v>
      </c>
      <c r="E707" s="211">
        <v>587.29</v>
      </c>
      <c r="F707" s="210">
        <v>587.01</v>
      </c>
    </row>
    <row r="708" spans="1:6">
      <c r="A708" s="229">
        <v>39610</v>
      </c>
      <c r="B708" s="212">
        <v>6.8599999999999994E-2</v>
      </c>
      <c r="C708" s="213">
        <v>6.9399999999999989E-2</v>
      </c>
      <c r="D708" s="211">
        <v>596.4</v>
      </c>
      <c r="E708" s="211">
        <v>589.25</v>
      </c>
      <c r="F708" s="210">
        <v>588.94000000000005</v>
      </c>
    </row>
    <row r="709" spans="1:6">
      <c r="A709" s="229">
        <v>39611</v>
      </c>
      <c r="B709" s="212">
        <v>6.8000000000000005E-2</v>
      </c>
      <c r="C709" s="213">
        <v>6.88E-2</v>
      </c>
      <c r="D709" s="211">
        <v>602.14</v>
      </c>
      <c r="E709" s="211">
        <v>594.91</v>
      </c>
      <c r="F709" s="210">
        <v>594.61</v>
      </c>
    </row>
    <row r="710" spans="1:6">
      <c r="A710" s="229">
        <v>39612</v>
      </c>
      <c r="B710" s="212">
        <v>6.8099999999999994E-2</v>
      </c>
      <c r="C710" s="213">
        <v>6.8899999999999989E-2</v>
      </c>
      <c r="D710" s="211">
        <v>601.80999999999995</v>
      </c>
      <c r="E710" s="211">
        <v>594.59</v>
      </c>
      <c r="F710" s="210">
        <v>594.1</v>
      </c>
    </row>
    <row r="711" spans="1:6">
      <c r="A711" s="229">
        <v>39615</v>
      </c>
      <c r="B711" s="212">
        <v>6.8099999999999994E-2</v>
      </c>
      <c r="C711" s="213">
        <v>6.8899999999999989E-2</v>
      </c>
      <c r="D711" s="211">
        <v>602.07000000000005</v>
      </c>
      <c r="E711" s="211">
        <v>594.85</v>
      </c>
      <c r="F711" s="210">
        <v>594.59</v>
      </c>
    </row>
    <row r="712" spans="1:6">
      <c r="A712" s="229">
        <v>39617</v>
      </c>
      <c r="B712" s="212">
        <v>6.7900000000000002E-2</v>
      </c>
      <c r="C712" s="213">
        <v>6.8699999999999997E-2</v>
      </c>
      <c r="D712" s="211">
        <v>604.42999999999995</v>
      </c>
      <c r="E712" s="211">
        <v>597.17999999999995</v>
      </c>
      <c r="F712" s="210">
        <v>596.91999999999996</v>
      </c>
    </row>
    <row r="713" spans="1:6">
      <c r="A713" s="229">
        <v>39624</v>
      </c>
      <c r="B713" s="212">
        <v>6.8000000000000005E-2</v>
      </c>
      <c r="C713" s="213">
        <v>6.88E-2</v>
      </c>
      <c r="D713" s="211">
        <v>605.08000000000004</v>
      </c>
      <c r="E713" s="211">
        <v>597.83000000000004</v>
      </c>
      <c r="F713" s="210">
        <v>597.57000000000005</v>
      </c>
    </row>
    <row r="714" spans="1:6">
      <c r="A714" s="229">
        <v>39629</v>
      </c>
      <c r="B714" s="212">
        <v>6.8099999999999994E-2</v>
      </c>
      <c r="C714" s="213">
        <v>6.8899999999999989E-2</v>
      </c>
      <c r="D714" s="211">
        <v>605.87</v>
      </c>
      <c r="E714" s="211">
        <v>598.62</v>
      </c>
      <c r="F714" s="210">
        <v>598.30999999999995</v>
      </c>
    </row>
    <row r="715" spans="1:6">
      <c r="A715" s="229">
        <v>39630</v>
      </c>
      <c r="B715" s="212">
        <v>6.8099999999999994E-2</v>
      </c>
      <c r="C715" s="213">
        <v>6.8899999999999989E-2</v>
      </c>
      <c r="D715" s="211">
        <v>606.17999999999995</v>
      </c>
      <c r="E715" s="211">
        <v>598.92999999999995</v>
      </c>
      <c r="F715" s="210">
        <v>598.62</v>
      </c>
    </row>
    <row r="716" spans="1:6">
      <c r="A716" s="229">
        <v>39631</v>
      </c>
      <c r="B716" s="212">
        <v>6.8099999999999994E-2</v>
      </c>
      <c r="C716" s="213">
        <v>6.8899999999999989E-2</v>
      </c>
      <c r="D716" s="211">
        <v>606.49</v>
      </c>
      <c r="E716" s="211">
        <v>599.24</v>
      </c>
      <c r="F716" s="210">
        <v>598.92999999999995</v>
      </c>
    </row>
    <row r="717" spans="1:6">
      <c r="A717" s="229">
        <v>39632</v>
      </c>
      <c r="B717" s="212">
        <v>6.8500000000000005E-2</v>
      </c>
      <c r="C717" s="213">
        <v>6.93E-2</v>
      </c>
      <c r="D717" s="211">
        <v>603.16</v>
      </c>
      <c r="E717" s="211">
        <v>595.96</v>
      </c>
      <c r="F717" s="210">
        <v>595.65</v>
      </c>
    </row>
    <row r="718" spans="1:6">
      <c r="A718" s="229">
        <v>39633</v>
      </c>
      <c r="B718" s="212">
        <v>6.8699999999999997E-2</v>
      </c>
      <c r="C718" s="213">
        <v>6.9499999999999992E-2</v>
      </c>
      <c r="D718" s="211">
        <v>601.97</v>
      </c>
      <c r="E718" s="211">
        <v>594.78</v>
      </c>
      <c r="F718" s="210">
        <v>594.16999999999996</v>
      </c>
    </row>
    <row r="719" spans="1:6">
      <c r="A719" s="229">
        <v>39636</v>
      </c>
      <c r="B719" s="212">
        <v>6.9699999999999998E-2</v>
      </c>
      <c r="C719" s="213">
        <v>7.0499999999999993E-2</v>
      </c>
      <c r="D719" s="211">
        <v>593.29999999999995</v>
      </c>
      <c r="E719" s="211">
        <v>586.22</v>
      </c>
      <c r="F719" s="210">
        <v>585.91</v>
      </c>
    </row>
    <row r="720" spans="1:6">
      <c r="A720" s="229">
        <v>39637</v>
      </c>
      <c r="B720" s="212">
        <v>6.9400000000000003E-2</v>
      </c>
      <c r="C720" s="213">
        <v>7.0199999999999999E-2</v>
      </c>
      <c r="D720" s="211">
        <v>596.29</v>
      </c>
      <c r="E720" s="211">
        <v>589.16999999999996</v>
      </c>
      <c r="F720" s="210">
        <v>588.87</v>
      </c>
    </row>
    <row r="721" spans="1:6">
      <c r="A721" s="229">
        <v>39638</v>
      </c>
      <c r="B721" s="212">
        <v>6.9500000000000006E-2</v>
      </c>
      <c r="C721" s="213">
        <v>7.0300000000000001E-2</v>
      </c>
      <c r="D721" s="211">
        <v>595.70000000000005</v>
      </c>
      <c r="E721" s="211">
        <v>588.59</v>
      </c>
      <c r="F721" s="210">
        <v>588.29</v>
      </c>
    </row>
    <row r="722" spans="1:6">
      <c r="A722" s="229">
        <v>39639</v>
      </c>
      <c r="B722" s="212">
        <v>6.9500000000000006E-2</v>
      </c>
      <c r="C722" s="213">
        <v>7.0300000000000001E-2</v>
      </c>
      <c r="D722" s="211">
        <v>595.91</v>
      </c>
      <c r="E722" s="211">
        <v>588.79999999999995</v>
      </c>
      <c r="F722" s="210">
        <v>588.5</v>
      </c>
    </row>
    <row r="723" spans="1:6">
      <c r="A723" s="229">
        <v>39640</v>
      </c>
      <c r="B723" s="212">
        <v>6.93E-2</v>
      </c>
      <c r="C723" s="213">
        <v>7.0099999999999996E-2</v>
      </c>
      <c r="D723" s="211">
        <v>598.29999999999995</v>
      </c>
      <c r="E723" s="211">
        <v>591.16</v>
      </c>
      <c r="F723" s="210">
        <v>590.57000000000005</v>
      </c>
    </row>
    <row r="724" spans="1:6">
      <c r="A724" s="229">
        <v>39643</v>
      </c>
      <c r="B724" s="212">
        <v>6.9500000000000006E-2</v>
      </c>
      <c r="C724" s="213">
        <v>7.0300000000000001E-2</v>
      </c>
      <c r="D724" s="211">
        <v>596.80999999999995</v>
      </c>
      <c r="E724" s="211">
        <v>589.70000000000005</v>
      </c>
      <c r="F724" s="210">
        <v>589.41</v>
      </c>
    </row>
    <row r="725" spans="1:6">
      <c r="A725" s="229">
        <v>39644</v>
      </c>
      <c r="B725" s="212">
        <v>6.9699999999999998E-2</v>
      </c>
      <c r="C725" s="213">
        <v>7.0499999999999993E-2</v>
      </c>
      <c r="D725" s="211">
        <v>595.30999999999995</v>
      </c>
      <c r="E725" s="211">
        <v>588.22</v>
      </c>
      <c r="F725" s="210">
        <v>587.92999999999995</v>
      </c>
    </row>
    <row r="726" spans="1:6">
      <c r="A726" s="229">
        <v>39645</v>
      </c>
      <c r="B726" s="212">
        <v>6.9500000000000006E-2</v>
      </c>
      <c r="C726" s="213">
        <v>7.0300000000000001E-2</v>
      </c>
      <c r="D726" s="211">
        <v>597.39</v>
      </c>
      <c r="E726" s="211">
        <v>590.27</v>
      </c>
      <c r="F726" s="210">
        <v>589.99</v>
      </c>
    </row>
    <row r="727" spans="1:6">
      <c r="A727" s="229">
        <v>39646</v>
      </c>
      <c r="B727" s="212">
        <v>6.9500000000000006E-2</v>
      </c>
      <c r="C727" s="213">
        <v>7.0300000000000001E-2</v>
      </c>
      <c r="D727" s="211">
        <v>597.67999999999995</v>
      </c>
      <c r="E727" s="211">
        <v>590.55999999999995</v>
      </c>
      <c r="F727" s="210">
        <v>590.27</v>
      </c>
    </row>
    <row r="728" spans="1:6">
      <c r="A728" s="229">
        <v>39647</v>
      </c>
      <c r="B728" s="212">
        <v>6.9699999999999998E-2</v>
      </c>
      <c r="C728" s="213">
        <v>7.0499999999999993E-2</v>
      </c>
      <c r="D728" s="211">
        <v>596.42999999999995</v>
      </c>
      <c r="E728" s="211">
        <v>589.33000000000004</v>
      </c>
      <c r="F728" s="210">
        <v>588.79</v>
      </c>
    </row>
    <row r="729" spans="1:6">
      <c r="A729" s="229">
        <v>39650</v>
      </c>
      <c r="B729" s="212">
        <v>6.9199999999999998E-2</v>
      </c>
      <c r="C729" s="213">
        <v>7.0000000000000007E-2</v>
      </c>
      <c r="D729" s="211">
        <v>601.21</v>
      </c>
      <c r="E729" s="211">
        <v>594.04999999999995</v>
      </c>
      <c r="F729" s="210">
        <v>593.76</v>
      </c>
    </row>
    <row r="730" spans="1:6">
      <c r="A730" s="229">
        <v>39651</v>
      </c>
      <c r="B730" s="212">
        <v>6.9400000000000003E-2</v>
      </c>
      <c r="C730" s="213">
        <v>7.0199999999999999E-2</v>
      </c>
      <c r="D730" s="211">
        <v>599.70000000000005</v>
      </c>
      <c r="E730" s="211">
        <v>592.55999999999995</v>
      </c>
      <c r="F730" s="210">
        <v>592.27</v>
      </c>
    </row>
    <row r="731" spans="1:6">
      <c r="A731" s="229">
        <v>39652</v>
      </c>
      <c r="B731" s="212">
        <v>6.93E-2</v>
      </c>
      <c r="C731" s="213">
        <v>7.0099999999999996E-2</v>
      </c>
      <c r="D731" s="211">
        <v>600.89</v>
      </c>
      <c r="E731" s="211">
        <v>593.73</v>
      </c>
      <c r="F731" s="210">
        <v>593.45000000000005</v>
      </c>
    </row>
    <row r="732" spans="1:6">
      <c r="A732" s="229">
        <v>39653</v>
      </c>
      <c r="B732" s="212">
        <v>6.9500000000000006E-2</v>
      </c>
      <c r="C732" s="213">
        <v>7.0300000000000001E-2</v>
      </c>
      <c r="D732" s="211">
        <v>599.38</v>
      </c>
      <c r="E732" s="211">
        <v>592.25</v>
      </c>
      <c r="F732" s="210">
        <v>591.96</v>
      </c>
    </row>
    <row r="733" spans="1:6">
      <c r="A733" s="229">
        <v>39654</v>
      </c>
      <c r="B733" s="212">
        <v>6.88E-2</v>
      </c>
      <c r="C733" s="213">
        <v>6.9599999999999995E-2</v>
      </c>
      <c r="D733" s="211">
        <v>606.04</v>
      </c>
      <c r="E733" s="211">
        <v>598.83000000000004</v>
      </c>
      <c r="F733" s="210">
        <v>598.33000000000004</v>
      </c>
    </row>
    <row r="734" spans="1:6">
      <c r="A734" s="229">
        <v>39657</v>
      </c>
      <c r="B734" s="212">
        <v>6.9000000000000006E-2</v>
      </c>
      <c r="C734" s="213">
        <v>6.9800000000000001E-2</v>
      </c>
      <c r="D734" s="211">
        <v>604.51</v>
      </c>
      <c r="E734" s="211">
        <v>597.30999999999995</v>
      </c>
      <c r="F734" s="210">
        <v>597.04</v>
      </c>
    </row>
    <row r="735" spans="1:6">
      <c r="A735" s="229">
        <v>39658</v>
      </c>
      <c r="B735" s="212">
        <v>6.8900000000000003E-2</v>
      </c>
      <c r="C735" s="213">
        <v>6.9699999999999998E-2</v>
      </c>
      <c r="D735" s="211">
        <v>605.69000000000005</v>
      </c>
      <c r="E735" s="211">
        <v>598.48</v>
      </c>
      <c r="F735" s="210">
        <v>598.21</v>
      </c>
    </row>
    <row r="736" spans="1:6">
      <c r="A736" s="229">
        <v>39659</v>
      </c>
      <c r="B736" s="212">
        <v>6.88E-2</v>
      </c>
      <c r="C736" s="213">
        <v>6.9599999999999995E-2</v>
      </c>
      <c r="D736" s="211">
        <v>606.87</v>
      </c>
      <c r="E736" s="211">
        <v>599.65</v>
      </c>
      <c r="F736" s="210">
        <v>599.38</v>
      </c>
    </row>
    <row r="737" spans="1:6">
      <c r="A737" s="229">
        <v>39660</v>
      </c>
      <c r="B737" s="212">
        <v>6.8599999999999994E-2</v>
      </c>
      <c r="C737" s="213">
        <v>6.9399999999999989E-2</v>
      </c>
      <c r="D737" s="211">
        <v>608.96</v>
      </c>
      <c r="E737" s="211">
        <v>601.72</v>
      </c>
      <c r="F737" s="210">
        <v>601.45000000000005</v>
      </c>
    </row>
    <row r="738" spans="1:6">
      <c r="A738" s="229">
        <v>39661</v>
      </c>
      <c r="B738" s="212">
        <v>6.8500000000000005E-2</v>
      </c>
      <c r="C738" s="213">
        <v>6.93E-2</v>
      </c>
      <c r="D738" s="211">
        <v>610.38</v>
      </c>
      <c r="E738" s="211">
        <v>603.12</v>
      </c>
      <c r="F738" s="210">
        <v>602.62</v>
      </c>
    </row>
    <row r="739" spans="1:6">
      <c r="A739" s="229">
        <v>39664</v>
      </c>
      <c r="B739" s="212">
        <v>6.83E-2</v>
      </c>
      <c r="C739" s="213">
        <v>6.9099999999999995E-2</v>
      </c>
      <c r="D739" s="211">
        <v>612.49</v>
      </c>
      <c r="E739" s="211">
        <v>605.21</v>
      </c>
      <c r="F739" s="210">
        <v>604.92999999999995</v>
      </c>
    </row>
    <row r="740" spans="1:6">
      <c r="A740" s="229">
        <v>39665</v>
      </c>
      <c r="B740" s="212">
        <v>6.8500000000000005E-2</v>
      </c>
      <c r="C740" s="213">
        <v>6.93E-2</v>
      </c>
      <c r="D740" s="211">
        <v>610.94000000000005</v>
      </c>
      <c r="E740" s="211">
        <v>603.66999999999996</v>
      </c>
      <c r="F740" s="210">
        <v>603.4</v>
      </c>
    </row>
    <row r="741" spans="1:6">
      <c r="A741" s="229">
        <v>39666</v>
      </c>
      <c r="B741" s="212">
        <v>6.8500000000000005E-2</v>
      </c>
      <c r="C741" s="213">
        <v>6.93E-2</v>
      </c>
      <c r="D741" s="211">
        <v>611.21</v>
      </c>
      <c r="E741" s="211">
        <v>603.95000000000005</v>
      </c>
      <c r="F741" s="210">
        <v>603.66999999999996</v>
      </c>
    </row>
    <row r="742" spans="1:6">
      <c r="A742" s="229">
        <v>39667</v>
      </c>
      <c r="B742" s="212">
        <v>6.8500000000000005E-2</v>
      </c>
      <c r="C742" s="213">
        <v>6.93E-2</v>
      </c>
      <c r="D742" s="211">
        <v>611.49</v>
      </c>
      <c r="E742" s="211">
        <v>604.22</v>
      </c>
      <c r="F742" s="210">
        <v>603.95000000000005</v>
      </c>
    </row>
    <row r="743" spans="1:6">
      <c r="A743" s="229">
        <v>39668</v>
      </c>
      <c r="B743" s="212">
        <v>6.8900000000000003E-2</v>
      </c>
      <c r="C743" s="213">
        <v>6.9699999999999998E-2</v>
      </c>
      <c r="D743" s="211">
        <v>608.04</v>
      </c>
      <c r="E743" s="211">
        <v>600.82000000000005</v>
      </c>
      <c r="F743" s="210">
        <v>600.35</v>
      </c>
    </row>
    <row r="744" spans="1:6">
      <c r="A744" s="229">
        <v>39671</v>
      </c>
      <c r="B744" s="212">
        <v>6.9000000000000006E-2</v>
      </c>
      <c r="C744" s="213">
        <v>6.9800000000000001E-2</v>
      </c>
      <c r="D744" s="211">
        <v>607.39</v>
      </c>
      <c r="E744" s="211">
        <v>600.17999999999995</v>
      </c>
      <c r="F744" s="210">
        <v>599.91999999999996</v>
      </c>
    </row>
    <row r="745" spans="1:6">
      <c r="A745" s="229">
        <v>39672</v>
      </c>
      <c r="B745" s="212">
        <v>6.9199999999999998E-2</v>
      </c>
      <c r="C745" s="213">
        <v>7.0000000000000007E-2</v>
      </c>
      <c r="D745" s="211">
        <v>605.85</v>
      </c>
      <c r="E745" s="211">
        <v>598.66</v>
      </c>
      <c r="F745" s="210">
        <v>598.4</v>
      </c>
    </row>
    <row r="746" spans="1:6">
      <c r="A746" s="229">
        <v>39673</v>
      </c>
      <c r="B746" s="212">
        <v>6.9400000000000003E-2</v>
      </c>
      <c r="C746" s="213">
        <v>7.0199999999999999E-2</v>
      </c>
      <c r="D746" s="211">
        <v>604.30999999999995</v>
      </c>
      <c r="E746" s="211">
        <v>597.14</v>
      </c>
      <c r="F746" s="210">
        <v>596.88</v>
      </c>
    </row>
    <row r="747" spans="1:6">
      <c r="A747" s="229">
        <v>39674</v>
      </c>
      <c r="B747" s="212">
        <v>6.9199999999999998E-2</v>
      </c>
      <c r="C747" s="213">
        <v>7.0000000000000007E-2</v>
      </c>
      <c r="D747" s="211">
        <v>606.37</v>
      </c>
      <c r="E747" s="211">
        <v>599.17999999999995</v>
      </c>
      <c r="F747" s="210">
        <v>598.95000000000005</v>
      </c>
    </row>
    <row r="748" spans="1:6">
      <c r="A748" s="229">
        <v>39675</v>
      </c>
      <c r="B748" s="212">
        <v>6.9099999999999995E-2</v>
      </c>
      <c r="C748" s="213">
        <v>6.989999999999999E-2</v>
      </c>
      <c r="D748" s="211">
        <v>607.66999999999996</v>
      </c>
      <c r="E748" s="211">
        <v>600.47</v>
      </c>
      <c r="F748" s="210">
        <v>600.08000000000004</v>
      </c>
    </row>
    <row r="749" spans="1:6">
      <c r="A749" s="229">
        <v>39678</v>
      </c>
      <c r="B749" s="212">
        <v>6.8900000000000003E-2</v>
      </c>
      <c r="C749" s="213">
        <v>6.9699999999999998E-2</v>
      </c>
      <c r="D749" s="211">
        <v>609.72</v>
      </c>
      <c r="E749" s="211">
        <v>602.49</v>
      </c>
      <c r="F749" s="210">
        <v>602.26</v>
      </c>
    </row>
    <row r="750" spans="1:6">
      <c r="A750" s="229">
        <v>39679</v>
      </c>
      <c r="B750" s="212">
        <v>6.8599999999999994E-2</v>
      </c>
      <c r="C750" s="213">
        <v>6.9399999999999989E-2</v>
      </c>
      <c r="D750" s="211">
        <v>612.69000000000005</v>
      </c>
      <c r="E750" s="211">
        <v>605.42999999999995</v>
      </c>
      <c r="F750" s="210">
        <v>605.19000000000005</v>
      </c>
    </row>
    <row r="751" spans="1:6">
      <c r="A751" s="229">
        <v>39680</v>
      </c>
      <c r="B751" s="212">
        <v>6.8599999999999994E-2</v>
      </c>
      <c r="C751" s="213">
        <v>6.9399999999999989E-2</v>
      </c>
      <c r="D751" s="211">
        <v>612.92999999999995</v>
      </c>
      <c r="E751" s="211">
        <v>605.66999999999996</v>
      </c>
      <c r="F751" s="210">
        <v>605.42999999999995</v>
      </c>
    </row>
    <row r="752" spans="1:6">
      <c r="A752" s="229">
        <v>39681</v>
      </c>
      <c r="B752" s="212">
        <v>6.8500000000000005E-2</v>
      </c>
      <c r="C752" s="213">
        <v>6.93E-2</v>
      </c>
      <c r="D752" s="211">
        <v>614.09</v>
      </c>
      <c r="E752" s="211">
        <v>606.80999999999995</v>
      </c>
      <c r="F752" s="210">
        <v>606.57000000000005</v>
      </c>
    </row>
    <row r="753" spans="1:6">
      <c r="A753" s="229">
        <v>39682</v>
      </c>
      <c r="B753" s="212">
        <v>6.8699999999999997E-2</v>
      </c>
      <c r="C753" s="213">
        <v>6.9499999999999992E-2</v>
      </c>
      <c r="D753" s="211">
        <v>612.65</v>
      </c>
      <c r="E753" s="211">
        <v>605.39</v>
      </c>
      <c r="F753" s="210">
        <v>605</v>
      </c>
    </row>
    <row r="754" spans="1:6">
      <c r="A754" s="229">
        <v>39685</v>
      </c>
      <c r="B754" s="212">
        <v>6.8599999999999994E-2</v>
      </c>
      <c r="C754" s="213">
        <v>6.9399999999999989E-2</v>
      </c>
      <c r="D754" s="211">
        <v>613.63</v>
      </c>
      <c r="E754" s="211">
        <v>606.36</v>
      </c>
      <c r="F754" s="210">
        <v>606.14</v>
      </c>
    </row>
    <row r="755" spans="1:6">
      <c r="A755" s="229">
        <v>39686</v>
      </c>
      <c r="B755" s="212">
        <v>6.8599999999999994E-2</v>
      </c>
      <c r="C755" s="213">
        <v>6.9399999999999989E-2</v>
      </c>
      <c r="D755" s="211">
        <v>613.85</v>
      </c>
      <c r="E755" s="211">
        <v>606.58000000000004</v>
      </c>
      <c r="F755" s="210">
        <v>606.36</v>
      </c>
    </row>
    <row r="756" spans="1:6">
      <c r="A756" s="229">
        <v>39687</v>
      </c>
      <c r="B756" s="212">
        <v>6.88E-2</v>
      </c>
      <c r="C756" s="213">
        <v>6.9599999999999995E-2</v>
      </c>
      <c r="D756" s="211">
        <v>612.25</v>
      </c>
      <c r="E756" s="211">
        <v>605</v>
      </c>
      <c r="F756" s="210">
        <v>604.78</v>
      </c>
    </row>
    <row r="757" spans="1:6">
      <c r="A757" s="229">
        <v>39688</v>
      </c>
      <c r="B757" s="212">
        <v>6.88E-2</v>
      </c>
      <c r="C757" s="213">
        <v>6.9599999999999995E-2</v>
      </c>
      <c r="D757" s="211">
        <v>612.69000000000005</v>
      </c>
      <c r="E757" s="211">
        <v>605.44000000000005</v>
      </c>
      <c r="F757" s="210">
        <v>605.20000000000005</v>
      </c>
    </row>
    <row r="758" spans="1:6">
      <c r="A758" s="229">
        <v>39689</v>
      </c>
      <c r="B758" s="212">
        <v>6.88E-2</v>
      </c>
      <c r="C758" s="213">
        <v>6.9599999999999995E-2</v>
      </c>
      <c r="D758" s="211">
        <v>612.82000000000005</v>
      </c>
      <c r="E758" s="211">
        <v>605.57000000000005</v>
      </c>
      <c r="F758" s="210">
        <v>605.23</v>
      </c>
    </row>
    <row r="759" spans="1:6">
      <c r="A759" s="229">
        <v>39692</v>
      </c>
      <c r="B759" s="212">
        <v>6.8699999999999997E-2</v>
      </c>
      <c r="C759" s="213">
        <v>6.9499999999999992E-2</v>
      </c>
      <c r="D759" s="211">
        <v>613.95000000000005</v>
      </c>
      <c r="E759" s="211">
        <v>606.69000000000005</v>
      </c>
      <c r="F759" s="210">
        <v>606.47</v>
      </c>
    </row>
    <row r="760" spans="1:6">
      <c r="A760" s="229">
        <v>39693</v>
      </c>
      <c r="B760" s="212">
        <v>6.8699999999999997E-2</v>
      </c>
      <c r="C760" s="213">
        <v>6.9499999999999992E-2</v>
      </c>
      <c r="D760" s="211">
        <v>614.17999999999995</v>
      </c>
      <c r="E760" s="211">
        <v>606.91</v>
      </c>
      <c r="F760" s="210">
        <v>606.69000000000005</v>
      </c>
    </row>
    <row r="761" spans="1:6">
      <c r="A761" s="229">
        <v>39694</v>
      </c>
      <c r="B761" s="212">
        <v>6.8900000000000003E-2</v>
      </c>
      <c r="C761" s="213">
        <v>6.9699999999999998E-2</v>
      </c>
      <c r="D761" s="211">
        <v>612.58000000000004</v>
      </c>
      <c r="E761" s="211">
        <v>605.34</v>
      </c>
      <c r="F761" s="210">
        <v>605.11</v>
      </c>
    </row>
    <row r="762" spans="1:6">
      <c r="A762" s="229">
        <v>39695</v>
      </c>
      <c r="B762" s="212">
        <v>6.9000000000000006E-2</v>
      </c>
      <c r="C762" s="213">
        <v>6.9800000000000001E-2</v>
      </c>
      <c r="D762" s="211">
        <v>611.89</v>
      </c>
      <c r="E762" s="211">
        <v>604.66</v>
      </c>
      <c r="F762" s="210">
        <v>604.44000000000005</v>
      </c>
    </row>
    <row r="763" spans="1:6">
      <c r="A763" s="229">
        <v>39696</v>
      </c>
      <c r="B763" s="212">
        <v>6.9500000000000006E-2</v>
      </c>
      <c r="C763" s="213">
        <v>7.0300000000000001E-2</v>
      </c>
      <c r="D763" s="211">
        <v>607.55999999999995</v>
      </c>
      <c r="E763" s="211">
        <v>600.39</v>
      </c>
      <c r="F763" s="210">
        <v>600.05999999999995</v>
      </c>
    </row>
    <row r="764" spans="1:6">
      <c r="A764" s="229">
        <v>39699</v>
      </c>
      <c r="B764" s="212">
        <v>6.9099999999999995E-2</v>
      </c>
      <c r="C764" s="213">
        <v>6.989999999999999E-2</v>
      </c>
      <c r="D764" s="211">
        <v>611.4</v>
      </c>
      <c r="E764" s="211">
        <v>604.17999999999995</v>
      </c>
      <c r="F764" s="210">
        <v>603.96</v>
      </c>
    </row>
    <row r="765" spans="1:6">
      <c r="A765" s="229">
        <v>39700</v>
      </c>
      <c r="B765" s="212">
        <v>6.9699999999999998E-2</v>
      </c>
      <c r="C765" s="213">
        <v>7.0499999999999993E-2</v>
      </c>
      <c r="D765" s="211">
        <v>606.19000000000005</v>
      </c>
      <c r="E765" s="211">
        <v>599.04</v>
      </c>
      <c r="F765" s="210">
        <v>598.82000000000005</v>
      </c>
    </row>
    <row r="766" spans="1:6">
      <c r="A766" s="229">
        <v>39701</v>
      </c>
      <c r="B766" s="212">
        <v>6.9599999999999995E-2</v>
      </c>
      <c r="C766" s="213">
        <v>7.039999999999999E-2</v>
      </c>
      <c r="D766" s="211">
        <v>607.30999999999995</v>
      </c>
      <c r="E766" s="211">
        <v>600.15</v>
      </c>
      <c r="F766" s="210">
        <v>599.92999999999995</v>
      </c>
    </row>
    <row r="767" spans="1:6">
      <c r="A767" s="229">
        <v>39702</v>
      </c>
      <c r="B767" s="212">
        <v>6.9699999999999998E-2</v>
      </c>
      <c r="C767" s="213">
        <v>7.0499999999999993E-2</v>
      </c>
      <c r="D767" s="211">
        <v>606.63</v>
      </c>
      <c r="E767" s="211">
        <v>599.47</v>
      </c>
      <c r="F767" s="210">
        <v>599.26</v>
      </c>
    </row>
    <row r="768" spans="1:6">
      <c r="A768" s="229">
        <v>39703</v>
      </c>
      <c r="B768" s="212">
        <v>6.9599999999999995E-2</v>
      </c>
      <c r="C768" s="213">
        <v>7.039999999999999E-2</v>
      </c>
      <c r="D768" s="211">
        <v>607.85</v>
      </c>
      <c r="E768" s="211">
        <v>600.69000000000005</v>
      </c>
      <c r="F768" s="210">
        <v>600.34</v>
      </c>
    </row>
    <row r="769" spans="1:6">
      <c r="A769" s="229">
        <v>39706</v>
      </c>
      <c r="B769" s="212">
        <v>6.9599999999999995E-2</v>
      </c>
      <c r="C769" s="213">
        <v>7.039999999999999E-2</v>
      </c>
      <c r="D769" s="211">
        <v>608.08000000000004</v>
      </c>
      <c r="E769" s="211">
        <v>600.91</v>
      </c>
      <c r="F769" s="210">
        <v>600.69000000000005</v>
      </c>
    </row>
    <row r="770" spans="1:6">
      <c r="A770" s="229">
        <v>39707</v>
      </c>
      <c r="B770" s="212">
        <v>7.0000000000000007E-2</v>
      </c>
      <c r="C770" s="213">
        <v>7.0800000000000002E-2</v>
      </c>
      <c r="D770" s="211">
        <v>604.71</v>
      </c>
      <c r="E770" s="211">
        <v>597.58000000000004</v>
      </c>
      <c r="F770" s="210">
        <v>597.36</v>
      </c>
    </row>
    <row r="771" spans="1:6">
      <c r="A771" s="229">
        <v>39708</v>
      </c>
      <c r="B771" s="212">
        <v>7.0599999999999996E-2</v>
      </c>
      <c r="C771" s="213">
        <v>7.1399999999999991E-2</v>
      </c>
      <c r="D771" s="211">
        <v>599.58000000000004</v>
      </c>
      <c r="E771" s="211">
        <v>592.52</v>
      </c>
      <c r="F771" s="210">
        <v>592.29999999999995</v>
      </c>
    </row>
    <row r="772" spans="1:6">
      <c r="A772" s="229">
        <v>39709</v>
      </c>
      <c r="B772" s="212">
        <v>7.2700000000000001E-2</v>
      </c>
      <c r="C772" s="213">
        <v>7.3499999999999996E-2</v>
      </c>
      <c r="D772" s="211">
        <v>581.46</v>
      </c>
      <c r="E772" s="211">
        <v>574.63</v>
      </c>
      <c r="F772" s="210">
        <v>574.41</v>
      </c>
    </row>
    <row r="773" spans="1:6">
      <c r="A773" s="229">
        <v>39710</v>
      </c>
      <c r="B773" s="212">
        <v>7.22E-2</v>
      </c>
      <c r="C773" s="213">
        <v>7.2999999999999995E-2</v>
      </c>
      <c r="D773" s="211">
        <v>586.12</v>
      </c>
      <c r="E773" s="211">
        <v>579.23</v>
      </c>
      <c r="F773" s="210">
        <v>578.89</v>
      </c>
    </row>
    <row r="774" spans="1:6">
      <c r="A774" s="229">
        <v>39713</v>
      </c>
      <c r="B774" s="212">
        <v>6.9900000000000004E-2</v>
      </c>
      <c r="C774" s="213">
        <v>7.0699999999999999E-2</v>
      </c>
      <c r="D774" s="211">
        <v>606.63</v>
      </c>
      <c r="E774" s="211">
        <v>599.49</v>
      </c>
      <c r="F774" s="210">
        <v>599.27</v>
      </c>
    </row>
    <row r="775" spans="1:6">
      <c r="A775" s="229">
        <v>39714</v>
      </c>
      <c r="B775" s="212">
        <v>7.0999999999999994E-2</v>
      </c>
      <c r="C775" s="213">
        <v>7.1799999999999989E-2</v>
      </c>
      <c r="D775" s="211">
        <v>597.05999999999995</v>
      </c>
      <c r="E775" s="211">
        <v>590.04</v>
      </c>
      <c r="F775" s="210">
        <v>589.82000000000005</v>
      </c>
    </row>
    <row r="776" spans="1:6">
      <c r="A776" s="229">
        <v>39715</v>
      </c>
      <c r="B776" s="212">
        <v>7.17E-2</v>
      </c>
      <c r="C776" s="213">
        <v>7.2499999999999995E-2</v>
      </c>
      <c r="D776" s="211">
        <v>591.14</v>
      </c>
      <c r="E776" s="211">
        <v>584.19000000000005</v>
      </c>
      <c r="F776" s="210">
        <v>583.97</v>
      </c>
    </row>
    <row r="777" spans="1:6">
      <c r="A777" s="229">
        <v>39716</v>
      </c>
      <c r="B777" s="212">
        <v>7.17E-2</v>
      </c>
      <c r="C777" s="213">
        <v>7.2499999999999995E-2</v>
      </c>
      <c r="D777" s="211">
        <v>591.14</v>
      </c>
      <c r="E777" s="211">
        <v>584.20000000000005</v>
      </c>
      <c r="F777" s="210">
        <v>584</v>
      </c>
    </row>
    <row r="778" spans="1:6">
      <c r="A778" s="229">
        <v>39717</v>
      </c>
      <c r="B778" s="212">
        <v>7.1800000000000003E-2</v>
      </c>
      <c r="C778" s="213">
        <v>7.2599999999999998E-2</v>
      </c>
      <c r="D778" s="211">
        <v>590.55999999999995</v>
      </c>
      <c r="E778" s="211">
        <v>583.62</v>
      </c>
      <c r="F778" s="210">
        <v>583.34</v>
      </c>
    </row>
    <row r="779" spans="1:6">
      <c r="A779" s="229">
        <v>39720</v>
      </c>
      <c r="B779" s="212">
        <v>7.0000000000000007E-2</v>
      </c>
      <c r="C779" s="213">
        <v>7.0800000000000002E-2</v>
      </c>
      <c r="D779" s="211">
        <v>606.67999999999995</v>
      </c>
      <c r="E779" s="211">
        <v>599.54999999999995</v>
      </c>
      <c r="F779" s="210">
        <v>599.35</v>
      </c>
    </row>
    <row r="780" spans="1:6">
      <c r="A780" s="229">
        <v>39721</v>
      </c>
      <c r="B780" s="212">
        <v>7.0499999999999993E-2</v>
      </c>
      <c r="C780" s="213">
        <v>7.1299999999999988E-2</v>
      </c>
      <c r="D780" s="211">
        <v>602.41999999999996</v>
      </c>
      <c r="E780" s="211">
        <v>595.34</v>
      </c>
      <c r="F780" s="210">
        <v>595.14</v>
      </c>
    </row>
    <row r="781" spans="1:6">
      <c r="A781" s="229">
        <v>39722</v>
      </c>
      <c r="B781" s="212">
        <v>7.0000000000000007E-2</v>
      </c>
      <c r="C781" s="213">
        <v>7.0800000000000002E-2</v>
      </c>
      <c r="D781" s="211">
        <v>607.09</v>
      </c>
      <c r="E781" s="211">
        <v>599.96</v>
      </c>
      <c r="F781" s="210">
        <v>599.76</v>
      </c>
    </row>
    <row r="782" spans="1:6">
      <c r="A782" s="229">
        <v>39723</v>
      </c>
      <c r="B782" s="212">
        <v>7.0400000000000004E-2</v>
      </c>
      <c r="C782" s="213">
        <v>7.1199999999999999E-2</v>
      </c>
      <c r="D782" s="211">
        <v>603.72</v>
      </c>
      <c r="E782" s="211">
        <v>596.63</v>
      </c>
      <c r="F782" s="210">
        <v>596.42999999999995</v>
      </c>
    </row>
    <row r="783" spans="1:6">
      <c r="A783" s="229">
        <v>39724</v>
      </c>
      <c r="B783" s="212">
        <v>7.2499999999999995E-2</v>
      </c>
      <c r="C783" s="213">
        <v>7.329999999999999E-2</v>
      </c>
      <c r="D783" s="211">
        <v>585.59</v>
      </c>
      <c r="E783" s="211">
        <v>578.73</v>
      </c>
      <c r="F783" s="210">
        <v>578.44000000000005</v>
      </c>
    </row>
    <row r="784" spans="1:6">
      <c r="A784" s="229">
        <v>39727</v>
      </c>
      <c r="B784" s="212">
        <v>7.3200000000000001E-2</v>
      </c>
      <c r="C784" s="213">
        <v>7.3999999999999996E-2</v>
      </c>
      <c r="D784" s="211">
        <v>579.78</v>
      </c>
      <c r="E784" s="211">
        <v>572.99</v>
      </c>
      <c r="F784" s="210">
        <v>572.79</v>
      </c>
    </row>
    <row r="785" spans="1:6">
      <c r="A785" s="229">
        <v>39728</v>
      </c>
      <c r="B785" s="212">
        <v>7.4300000000000005E-2</v>
      </c>
      <c r="C785" s="213">
        <v>7.51E-2</v>
      </c>
      <c r="D785" s="211">
        <v>570.66999999999996</v>
      </c>
      <c r="E785" s="211">
        <v>564</v>
      </c>
      <c r="F785" s="210">
        <v>563.79999999999995</v>
      </c>
    </row>
    <row r="786" spans="1:6">
      <c r="A786" s="229">
        <v>39729</v>
      </c>
      <c r="B786" s="212">
        <v>7.4999999999999997E-2</v>
      </c>
      <c r="C786" s="213">
        <v>7.5799999999999992E-2</v>
      </c>
      <c r="D786" s="211">
        <v>565.26</v>
      </c>
      <c r="E786" s="211">
        <v>558.66</v>
      </c>
      <c r="F786" s="210">
        <v>558.45000000000005</v>
      </c>
    </row>
    <row r="787" spans="1:6">
      <c r="A787" s="229">
        <v>39730</v>
      </c>
      <c r="B787" s="212">
        <v>7.6499999999999999E-2</v>
      </c>
      <c r="C787" s="213">
        <v>7.7299999999999994E-2</v>
      </c>
      <c r="D787" s="211">
        <v>553.16</v>
      </c>
      <c r="E787" s="211">
        <v>546.71</v>
      </c>
      <c r="F787" s="210">
        <v>546.5</v>
      </c>
    </row>
    <row r="788" spans="1:6">
      <c r="A788" s="229">
        <v>39731</v>
      </c>
      <c r="B788" s="212">
        <v>7.5800000000000006E-2</v>
      </c>
      <c r="C788" s="213">
        <v>7.6600000000000001E-2</v>
      </c>
      <c r="D788" s="211">
        <v>559.16999999999996</v>
      </c>
      <c r="E788" s="211">
        <v>552.65</v>
      </c>
      <c r="F788" s="210">
        <v>552.34</v>
      </c>
    </row>
    <row r="789" spans="1:6">
      <c r="A789" s="229">
        <v>39734</v>
      </c>
      <c r="B789" s="212">
        <v>7.4899999999999994E-2</v>
      </c>
      <c r="C789" s="213">
        <v>7.569999999999999E-2</v>
      </c>
      <c r="D789" s="211">
        <v>566.82000000000005</v>
      </c>
      <c r="E789" s="211">
        <v>560.21</v>
      </c>
      <c r="F789" s="210">
        <v>559.99</v>
      </c>
    </row>
    <row r="790" spans="1:6">
      <c r="A790" s="229">
        <v>39735</v>
      </c>
      <c r="B790" s="212">
        <v>7.6799999999999993E-2</v>
      </c>
      <c r="C790" s="213">
        <v>7.7599999999999988E-2</v>
      </c>
      <c r="D790" s="211">
        <v>551.45000000000005</v>
      </c>
      <c r="E790" s="211">
        <v>545.03</v>
      </c>
      <c r="F790" s="210">
        <v>544.79</v>
      </c>
    </row>
    <row r="791" spans="1:6">
      <c r="A791" s="229">
        <v>39736</v>
      </c>
      <c r="B791" s="212">
        <v>7.6799999999999993E-2</v>
      </c>
      <c r="C791" s="213">
        <v>7.7599999999999988E-2</v>
      </c>
      <c r="D791" s="211">
        <v>551.67999999999995</v>
      </c>
      <c r="E791" s="211">
        <v>545.26</v>
      </c>
      <c r="F791" s="210">
        <v>545.03</v>
      </c>
    </row>
    <row r="792" spans="1:6">
      <c r="A792" s="229">
        <v>39737</v>
      </c>
      <c r="B792" s="212">
        <v>7.8E-2</v>
      </c>
      <c r="C792" s="213">
        <v>7.8799999999999995E-2</v>
      </c>
      <c r="D792" s="211">
        <v>542.30999999999995</v>
      </c>
      <c r="E792" s="211">
        <v>536</v>
      </c>
      <c r="F792" s="210">
        <v>535.77</v>
      </c>
    </row>
    <row r="793" spans="1:6">
      <c r="A793" s="229">
        <v>39738</v>
      </c>
      <c r="B793" s="212">
        <v>7.7399999999999997E-2</v>
      </c>
      <c r="C793" s="213">
        <v>7.8199999999999992E-2</v>
      </c>
      <c r="D793" s="211">
        <v>547.47</v>
      </c>
      <c r="E793" s="211">
        <v>541.1</v>
      </c>
      <c r="F793" s="210">
        <v>540.73</v>
      </c>
    </row>
    <row r="794" spans="1:6">
      <c r="A794" s="229">
        <v>39741</v>
      </c>
      <c r="B794" s="212">
        <v>7.8299999999999995E-2</v>
      </c>
      <c r="C794" s="213">
        <v>7.909999999999999E-2</v>
      </c>
      <c r="D794" s="211">
        <v>540.54</v>
      </c>
      <c r="E794" s="211">
        <v>534.26</v>
      </c>
      <c r="F794" s="210">
        <v>534.03</v>
      </c>
    </row>
    <row r="795" spans="1:6">
      <c r="A795" s="229">
        <v>39742</v>
      </c>
      <c r="B795" s="212">
        <v>7.9100000000000004E-2</v>
      </c>
      <c r="C795" s="213">
        <v>7.9899999999999999E-2</v>
      </c>
      <c r="D795" s="211">
        <v>534.49</v>
      </c>
      <c r="E795" s="211">
        <v>528.29</v>
      </c>
      <c r="F795" s="210">
        <v>528.05999999999995</v>
      </c>
    </row>
    <row r="796" spans="1:6">
      <c r="A796" s="229">
        <v>39743</v>
      </c>
      <c r="B796" s="212">
        <v>7.9399999999999998E-2</v>
      </c>
      <c r="C796" s="213">
        <v>8.0199999999999994E-2</v>
      </c>
      <c r="D796" s="211">
        <v>532.39</v>
      </c>
      <c r="E796" s="211">
        <v>526.21</v>
      </c>
      <c r="F796" s="210">
        <v>525.98</v>
      </c>
    </row>
    <row r="797" spans="1:6">
      <c r="A797" s="229">
        <v>39744</v>
      </c>
      <c r="B797" s="212">
        <v>8.2900000000000001E-2</v>
      </c>
      <c r="C797" s="213">
        <v>8.3699999999999997E-2</v>
      </c>
      <c r="D797" s="211">
        <v>506.15</v>
      </c>
      <c r="E797" s="211">
        <v>500.29</v>
      </c>
      <c r="F797" s="210">
        <v>500.07</v>
      </c>
    </row>
    <row r="798" spans="1:6">
      <c r="A798" s="229">
        <v>39745</v>
      </c>
      <c r="B798" s="212">
        <v>8.4599999999999995E-2</v>
      </c>
      <c r="C798" s="213">
        <v>8.539999999999999E-2</v>
      </c>
      <c r="D798" s="211">
        <v>494.11</v>
      </c>
      <c r="E798" s="211">
        <v>488.41</v>
      </c>
      <c r="F798" s="210">
        <v>488.06</v>
      </c>
    </row>
    <row r="799" spans="1:6">
      <c r="A799" s="229">
        <v>39748</v>
      </c>
      <c r="B799" s="212">
        <v>8.4000000000000005E-2</v>
      </c>
      <c r="C799" s="213">
        <v>8.48E-2</v>
      </c>
      <c r="D799" s="211">
        <v>498.66</v>
      </c>
      <c r="E799" s="211">
        <v>492.9</v>
      </c>
      <c r="F799" s="210">
        <v>492.68</v>
      </c>
    </row>
    <row r="800" spans="1:6">
      <c r="A800" s="229">
        <v>39749</v>
      </c>
      <c r="B800" s="212">
        <v>8.5699999999999998E-2</v>
      </c>
      <c r="C800" s="213">
        <v>8.6499999999999994E-2</v>
      </c>
      <c r="D800" s="211">
        <v>486.73</v>
      </c>
      <c r="E800" s="211">
        <v>481.12</v>
      </c>
      <c r="F800" s="210">
        <v>480.9</v>
      </c>
    </row>
    <row r="801" spans="1:6">
      <c r="A801" s="229">
        <v>39750</v>
      </c>
      <c r="B801" s="212">
        <v>8.4199999999999997E-2</v>
      </c>
      <c r="C801" s="213">
        <v>8.5000000000000006E-2</v>
      </c>
      <c r="D801" s="211">
        <v>497.65</v>
      </c>
      <c r="E801" s="211">
        <v>491.91</v>
      </c>
      <c r="F801" s="210">
        <v>491.69</v>
      </c>
    </row>
    <row r="802" spans="1:6">
      <c r="A802" s="229">
        <v>39751</v>
      </c>
      <c r="B802" s="212">
        <v>8.2299999999999998E-2</v>
      </c>
      <c r="C802" s="213">
        <v>8.3099999999999993E-2</v>
      </c>
      <c r="D802" s="211">
        <v>511.8</v>
      </c>
      <c r="E802" s="211">
        <v>505.89</v>
      </c>
      <c r="F802" s="210">
        <v>505.67</v>
      </c>
    </row>
    <row r="803" spans="1:6">
      <c r="A803" s="229">
        <v>39752</v>
      </c>
      <c r="B803" s="212">
        <v>8.2000000000000003E-2</v>
      </c>
      <c r="C803" s="213">
        <v>8.2799999999999999E-2</v>
      </c>
      <c r="D803" s="211">
        <v>514.4</v>
      </c>
      <c r="E803" s="211">
        <v>508.45</v>
      </c>
      <c r="F803" s="210">
        <v>508.1</v>
      </c>
    </row>
    <row r="804" spans="1:6">
      <c r="A804" s="229">
        <v>39755</v>
      </c>
      <c r="B804" s="212">
        <v>8.1799999999999998E-2</v>
      </c>
      <c r="C804" s="213">
        <v>8.2599999999999993E-2</v>
      </c>
      <c r="D804" s="211">
        <v>516.12</v>
      </c>
      <c r="E804" s="211">
        <v>510.15</v>
      </c>
      <c r="F804" s="210">
        <v>509.93</v>
      </c>
    </row>
    <row r="805" spans="1:6">
      <c r="A805" s="229">
        <v>39756</v>
      </c>
      <c r="B805" s="212">
        <v>8.1299999999999997E-2</v>
      </c>
      <c r="C805" s="213">
        <v>8.2099999999999992E-2</v>
      </c>
      <c r="D805" s="211">
        <v>520.11</v>
      </c>
      <c r="E805" s="211">
        <v>514.1</v>
      </c>
      <c r="F805" s="210">
        <v>513.88</v>
      </c>
    </row>
    <row r="806" spans="1:6">
      <c r="A806" s="229">
        <v>39757</v>
      </c>
      <c r="B806" s="212">
        <v>8.0799999999999997E-2</v>
      </c>
      <c r="C806" s="213">
        <v>8.1599999999999992E-2</v>
      </c>
      <c r="D806" s="211">
        <v>524.13</v>
      </c>
      <c r="E806" s="211">
        <v>518.07000000000005</v>
      </c>
      <c r="F806" s="210">
        <v>517.85</v>
      </c>
    </row>
    <row r="807" spans="1:6">
      <c r="A807" s="229">
        <v>39758</v>
      </c>
      <c r="B807" s="212">
        <v>7.9699999999999993E-2</v>
      </c>
      <c r="C807" s="213">
        <v>8.0499999999999988E-2</v>
      </c>
      <c r="D807" s="211">
        <v>532.82000000000005</v>
      </c>
      <c r="E807" s="211">
        <v>526.65</v>
      </c>
      <c r="F807" s="210">
        <v>526.42999999999995</v>
      </c>
    </row>
    <row r="808" spans="1:6">
      <c r="A808" s="229">
        <v>39759</v>
      </c>
      <c r="B808" s="212">
        <v>7.9799999999999996E-2</v>
      </c>
      <c r="C808" s="213">
        <v>8.0599999999999991E-2</v>
      </c>
      <c r="D808" s="211">
        <v>532.66999999999996</v>
      </c>
      <c r="E808" s="211">
        <v>526.51</v>
      </c>
      <c r="F808" s="210">
        <v>526.12</v>
      </c>
    </row>
    <row r="809" spans="1:6">
      <c r="A809" s="229">
        <v>39762</v>
      </c>
      <c r="B809" s="212">
        <v>7.9100000000000004E-2</v>
      </c>
      <c r="C809" s="213">
        <v>7.9899999999999999E-2</v>
      </c>
      <c r="D809" s="211">
        <v>538.37</v>
      </c>
      <c r="E809" s="211">
        <v>532.14</v>
      </c>
      <c r="F809" s="210">
        <v>531.9</v>
      </c>
    </row>
    <row r="810" spans="1:6">
      <c r="A810" s="229">
        <v>39763</v>
      </c>
      <c r="B810" s="212">
        <v>7.7899999999999997E-2</v>
      </c>
      <c r="C810" s="213">
        <v>7.8699999999999992E-2</v>
      </c>
      <c r="D810" s="211">
        <v>548.1</v>
      </c>
      <c r="E810" s="211">
        <v>541.75</v>
      </c>
      <c r="F810" s="210">
        <v>541.51</v>
      </c>
    </row>
    <row r="811" spans="1:6">
      <c r="A811" s="229">
        <v>39764</v>
      </c>
      <c r="B811" s="212">
        <v>7.8200000000000006E-2</v>
      </c>
      <c r="C811" s="213">
        <v>7.9000000000000001E-2</v>
      </c>
      <c r="D811" s="211">
        <v>545.95000000000005</v>
      </c>
      <c r="E811" s="211">
        <v>539.63</v>
      </c>
      <c r="F811" s="210">
        <v>539.39</v>
      </c>
    </row>
    <row r="812" spans="1:6">
      <c r="A812" s="229">
        <v>39765</v>
      </c>
      <c r="B812" s="212">
        <v>7.8E-2</v>
      </c>
      <c r="C812" s="213">
        <v>7.8799999999999995E-2</v>
      </c>
      <c r="D812" s="211">
        <v>547.78</v>
      </c>
      <c r="E812" s="211">
        <v>541.45000000000005</v>
      </c>
      <c r="F812" s="210">
        <v>541.20000000000005</v>
      </c>
    </row>
    <row r="813" spans="1:6">
      <c r="A813" s="229">
        <v>39766</v>
      </c>
      <c r="B813" s="212">
        <v>7.8799999999999995E-2</v>
      </c>
      <c r="C813" s="213">
        <v>7.959999999999999E-2</v>
      </c>
      <c r="D813" s="211">
        <v>541.87</v>
      </c>
      <c r="E813" s="211">
        <v>535.61</v>
      </c>
      <c r="F813" s="210">
        <v>535.16999999999996</v>
      </c>
    </row>
    <row r="814" spans="1:6">
      <c r="A814" s="229">
        <v>39769</v>
      </c>
      <c r="B814" s="212">
        <v>7.8399999999999997E-2</v>
      </c>
      <c r="C814" s="213">
        <v>7.9199999999999993E-2</v>
      </c>
      <c r="D814" s="211">
        <v>545.29</v>
      </c>
      <c r="E814" s="211">
        <v>538.98</v>
      </c>
      <c r="F814" s="210">
        <v>538.73</v>
      </c>
    </row>
    <row r="815" spans="1:6">
      <c r="A815" s="229">
        <v>39770</v>
      </c>
      <c r="B815" s="212">
        <v>7.8200000000000006E-2</v>
      </c>
      <c r="C815" s="213">
        <v>7.9000000000000001E-2</v>
      </c>
      <c r="D815" s="211">
        <v>547.13</v>
      </c>
      <c r="E815" s="211">
        <v>540.80999999999995</v>
      </c>
      <c r="F815" s="210">
        <v>540.54999999999995</v>
      </c>
    </row>
    <row r="816" spans="1:6">
      <c r="A816" s="229">
        <v>39771</v>
      </c>
      <c r="B816" s="212">
        <v>7.8200000000000006E-2</v>
      </c>
      <c r="C816" s="213">
        <v>7.9000000000000001E-2</v>
      </c>
      <c r="D816" s="211">
        <v>547.39</v>
      </c>
      <c r="E816" s="211">
        <v>541.05999999999995</v>
      </c>
      <c r="F816" s="210">
        <v>540.80999999999995</v>
      </c>
    </row>
    <row r="817" spans="1:6">
      <c r="A817" s="229">
        <v>39772</v>
      </c>
      <c r="B817" s="212">
        <v>7.8100000000000003E-2</v>
      </c>
      <c r="C817" s="213">
        <v>7.8899999999999998E-2</v>
      </c>
      <c r="D817" s="211">
        <v>548.44000000000005</v>
      </c>
      <c r="E817" s="211">
        <v>542.1</v>
      </c>
      <c r="F817" s="210">
        <v>541.85</v>
      </c>
    </row>
    <row r="818" spans="1:6">
      <c r="A818" s="229">
        <v>39773</v>
      </c>
      <c r="B818" s="212">
        <v>7.8100000000000003E-2</v>
      </c>
      <c r="C818" s="213">
        <v>7.8899999999999998E-2</v>
      </c>
      <c r="D818" s="211">
        <v>548.88</v>
      </c>
      <c r="E818" s="211">
        <v>542.54</v>
      </c>
      <c r="F818" s="210">
        <v>542.1</v>
      </c>
    </row>
    <row r="819" spans="1:6">
      <c r="A819" s="229">
        <v>39776</v>
      </c>
      <c r="B819" s="212">
        <v>7.8E-2</v>
      </c>
      <c r="C819" s="213">
        <v>7.8799999999999995E-2</v>
      </c>
      <c r="D819" s="211">
        <v>549.94000000000005</v>
      </c>
      <c r="E819" s="211">
        <v>543.59</v>
      </c>
      <c r="F819" s="210">
        <v>543.33000000000004</v>
      </c>
    </row>
    <row r="820" spans="1:6">
      <c r="A820" s="229">
        <v>39777</v>
      </c>
      <c r="B820" s="212">
        <v>7.8E-2</v>
      </c>
      <c r="C820" s="213">
        <v>7.8799999999999995E-2</v>
      </c>
      <c r="D820" s="211">
        <v>550.20000000000005</v>
      </c>
      <c r="E820" s="211">
        <v>543.84</v>
      </c>
      <c r="F820" s="210">
        <v>543.59</v>
      </c>
    </row>
    <row r="821" spans="1:6">
      <c r="A821" s="229">
        <v>39778</v>
      </c>
      <c r="B821" s="212">
        <v>7.7700000000000005E-2</v>
      </c>
      <c r="C821" s="213">
        <v>7.85E-2</v>
      </c>
      <c r="D821" s="211">
        <v>552.86</v>
      </c>
      <c r="E821" s="211">
        <v>546.47</v>
      </c>
      <c r="F821" s="210">
        <v>546.22</v>
      </c>
    </row>
    <row r="822" spans="1:6">
      <c r="A822" s="229">
        <v>39779</v>
      </c>
      <c r="B822" s="212">
        <v>7.6999999999999999E-2</v>
      </c>
      <c r="C822" s="213">
        <v>7.7799999999999994E-2</v>
      </c>
      <c r="D822" s="211">
        <v>558.75</v>
      </c>
      <c r="E822" s="211">
        <v>552.29</v>
      </c>
      <c r="F822" s="210">
        <v>552.03</v>
      </c>
    </row>
    <row r="823" spans="1:6">
      <c r="A823" s="229">
        <v>39780</v>
      </c>
      <c r="B823" s="212">
        <v>7.6999999999999999E-2</v>
      </c>
      <c r="C823" s="213">
        <v>7.7799999999999994E-2</v>
      </c>
      <c r="D823" s="211">
        <v>559.19000000000005</v>
      </c>
      <c r="E823" s="211">
        <v>552.73</v>
      </c>
      <c r="F823" s="210">
        <v>552.29</v>
      </c>
    </row>
    <row r="824" spans="1:6">
      <c r="A824" s="229">
        <v>39783</v>
      </c>
      <c r="B824" s="212">
        <v>7.7399999999999997E-2</v>
      </c>
      <c r="C824" s="213">
        <v>7.8199999999999992E-2</v>
      </c>
      <c r="D824" s="211">
        <v>556.21</v>
      </c>
      <c r="E824" s="211">
        <v>549.79</v>
      </c>
      <c r="F824" s="210">
        <v>549.53</v>
      </c>
    </row>
    <row r="825" spans="1:6">
      <c r="A825" s="229">
        <v>39784</v>
      </c>
      <c r="B825" s="212">
        <v>7.7100000000000002E-2</v>
      </c>
      <c r="C825" s="213">
        <v>7.7899999999999997E-2</v>
      </c>
      <c r="D825" s="211">
        <v>558.89</v>
      </c>
      <c r="E825" s="211">
        <v>552.44000000000005</v>
      </c>
      <c r="F825" s="210">
        <v>552.17999999999995</v>
      </c>
    </row>
    <row r="826" spans="1:6">
      <c r="A826" s="229">
        <v>39785</v>
      </c>
      <c r="B826" s="212">
        <v>7.5999999999999998E-2</v>
      </c>
      <c r="C826" s="213">
        <v>7.6799999999999993E-2</v>
      </c>
      <c r="D826" s="211">
        <v>568.15</v>
      </c>
      <c r="E826" s="211">
        <v>561.59</v>
      </c>
      <c r="F826" s="210">
        <v>561.33000000000004</v>
      </c>
    </row>
    <row r="827" spans="1:6">
      <c r="A827" s="229">
        <v>39786</v>
      </c>
      <c r="B827" s="212">
        <v>7.5399999999999995E-2</v>
      </c>
      <c r="C827" s="213">
        <v>7.619999999999999E-2</v>
      </c>
      <c r="D827" s="211">
        <v>573.39</v>
      </c>
      <c r="E827" s="211">
        <v>566.76</v>
      </c>
      <c r="F827" s="210">
        <v>566.51</v>
      </c>
    </row>
    <row r="828" spans="1:6">
      <c r="A828" s="229">
        <v>39787</v>
      </c>
      <c r="B828" s="212">
        <v>7.4399999999999994E-2</v>
      </c>
      <c r="C828" s="213">
        <v>7.5199999999999989E-2</v>
      </c>
      <c r="D828" s="211">
        <v>581.62</v>
      </c>
      <c r="E828" s="211">
        <v>574.9</v>
      </c>
      <c r="F828" s="210">
        <v>574.53</v>
      </c>
    </row>
    <row r="829" spans="1:6">
      <c r="A829" s="229">
        <v>39790</v>
      </c>
      <c r="B829" s="212">
        <v>7.4899999999999994E-2</v>
      </c>
      <c r="C829" s="213">
        <v>7.569999999999999E-2</v>
      </c>
      <c r="D829" s="211">
        <v>577.65</v>
      </c>
      <c r="E829" s="211">
        <v>570.97</v>
      </c>
      <c r="F829" s="210">
        <v>570.74</v>
      </c>
    </row>
    <row r="830" spans="1:6">
      <c r="A830" s="229">
        <v>39791</v>
      </c>
      <c r="B830" s="212">
        <v>7.5200000000000003E-2</v>
      </c>
      <c r="C830" s="213">
        <v>7.5999999999999998E-2</v>
      </c>
      <c r="D830" s="211">
        <v>575.37</v>
      </c>
      <c r="E830" s="211">
        <v>568.72</v>
      </c>
      <c r="F830" s="210">
        <v>568.49</v>
      </c>
    </row>
    <row r="831" spans="1:6">
      <c r="A831" s="229">
        <v>39792</v>
      </c>
      <c r="B831" s="212">
        <v>7.51E-2</v>
      </c>
      <c r="C831" s="213">
        <v>7.5899999999999995E-2</v>
      </c>
      <c r="D831" s="211">
        <v>576.44000000000005</v>
      </c>
      <c r="E831" s="211">
        <v>569.78</v>
      </c>
      <c r="F831" s="210">
        <v>569.54999999999995</v>
      </c>
    </row>
    <row r="832" spans="1:6">
      <c r="A832" s="229">
        <v>39793</v>
      </c>
      <c r="B832" s="212">
        <v>7.4800000000000005E-2</v>
      </c>
      <c r="C832" s="213">
        <v>7.5600000000000001E-2</v>
      </c>
      <c r="D832" s="211">
        <v>579.19000000000005</v>
      </c>
      <c r="E832" s="211">
        <v>572.5</v>
      </c>
      <c r="F832" s="210">
        <v>572.27</v>
      </c>
    </row>
    <row r="833" spans="1:6">
      <c r="A833" s="229">
        <v>39794</v>
      </c>
      <c r="B833" s="212">
        <v>7.5399999999999995E-2</v>
      </c>
      <c r="C833" s="213">
        <v>7.619999999999999E-2</v>
      </c>
      <c r="D833" s="211">
        <v>574.54</v>
      </c>
      <c r="E833" s="211">
        <v>567.91</v>
      </c>
      <c r="F833" s="210">
        <v>567.46</v>
      </c>
    </row>
    <row r="834" spans="1:6">
      <c r="A834" s="229">
        <v>39797</v>
      </c>
      <c r="B834" s="212">
        <v>7.51E-2</v>
      </c>
      <c r="C834" s="213">
        <v>7.5899999999999995E-2</v>
      </c>
      <c r="D834" s="211">
        <v>577.30999999999995</v>
      </c>
      <c r="E834" s="211">
        <v>570.64</v>
      </c>
      <c r="F834" s="210">
        <v>570.39</v>
      </c>
    </row>
    <row r="835" spans="1:6">
      <c r="A835" s="229">
        <v>39798</v>
      </c>
      <c r="B835" s="212">
        <v>7.4999999999999997E-2</v>
      </c>
      <c r="C835" s="213">
        <v>7.5799999999999992E-2</v>
      </c>
      <c r="D835" s="211">
        <v>578.41</v>
      </c>
      <c r="E835" s="211">
        <v>571.73</v>
      </c>
      <c r="F835" s="210">
        <v>571.47</v>
      </c>
    </row>
    <row r="836" spans="1:6">
      <c r="A836" s="229">
        <v>39799</v>
      </c>
      <c r="B836" s="212">
        <v>7.4999999999999997E-2</v>
      </c>
      <c r="C836" s="213">
        <v>7.5799999999999992E-2</v>
      </c>
      <c r="D836" s="211">
        <v>578.66999999999996</v>
      </c>
      <c r="E836" s="211">
        <v>571.99</v>
      </c>
      <c r="F836" s="210">
        <v>571.73</v>
      </c>
    </row>
    <row r="837" spans="1:6">
      <c r="A837" s="229">
        <v>39800</v>
      </c>
      <c r="B837" s="212">
        <v>7.46E-2</v>
      </c>
      <c r="C837" s="213">
        <v>7.5399999999999995E-2</v>
      </c>
      <c r="D837" s="211">
        <v>582.29999999999995</v>
      </c>
      <c r="E837" s="211">
        <v>575.58000000000004</v>
      </c>
      <c r="F837" s="210">
        <v>575.32000000000005</v>
      </c>
    </row>
    <row r="838" spans="1:6">
      <c r="A838" s="229">
        <v>39801</v>
      </c>
      <c r="B838" s="212">
        <v>7.2400000000000006E-2</v>
      </c>
      <c r="C838" s="213">
        <v>7.3200000000000001E-2</v>
      </c>
      <c r="D838" s="211">
        <v>601.66999999999996</v>
      </c>
      <c r="E838" s="211">
        <v>594.71</v>
      </c>
      <c r="F838" s="210">
        <v>594.26</v>
      </c>
    </row>
    <row r="839" spans="1:6">
      <c r="A839" s="229">
        <v>39804</v>
      </c>
      <c r="B839" s="212">
        <v>7.2700000000000001E-2</v>
      </c>
      <c r="C839" s="213">
        <v>7.3499999999999996E-2</v>
      </c>
      <c r="D839" s="211">
        <v>599.04999999999995</v>
      </c>
      <c r="E839" s="211">
        <v>592.13</v>
      </c>
      <c r="F839" s="210">
        <v>591.9</v>
      </c>
    </row>
    <row r="840" spans="1:6">
      <c r="A840" s="229">
        <v>39805</v>
      </c>
      <c r="B840" s="212">
        <v>7.2700000000000001E-2</v>
      </c>
      <c r="C840" s="213">
        <v>7.3499999999999996E-2</v>
      </c>
      <c r="D840" s="211">
        <v>599.58000000000004</v>
      </c>
      <c r="E840" s="211">
        <v>592.66</v>
      </c>
      <c r="F840" s="210">
        <v>592.37</v>
      </c>
    </row>
    <row r="841" spans="1:6">
      <c r="A841" s="229">
        <v>39806</v>
      </c>
      <c r="B841" s="212">
        <v>7.2900000000000006E-2</v>
      </c>
      <c r="C841" s="213">
        <v>7.3700000000000002E-2</v>
      </c>
      <c r="D841" s="211">
        <v>597.85</v>
      </c>
      <c r="E841" s="211">
        <v>590.94000000000005</v>
      </c>
      <c r="F841" s="210">
        <v>590.65</v>
      </c>
    </row>
    <row r="842" spans="1:6">
      <c r="A842" s="229">
        <v>39808</v>
      </c>
      <c r="B842" s="212">
        <v>7.2900000000000006E-2</v>
      </c>
      <c r="C842" s="213">
        <v>7.3700000000000002E-2</v>
      </c>
      <c r="D842" s="211">
        <v>598.21</v>
      </c>
      <c r="E842" s="211">
        <v>591.29999999999995</v>
      </c>
      <c r="F842" s="210">
        <v>590.94000000000005</v>
      </c>
    </row>
    <row r="843" spans="1:6">
      <c r="A843" s="229">
        <v>39811</v>
      </c>
      <c r="B843" s="212">
        <v>7.22E-2</v>
      </c>
      <c r="C843" s="213">
        <v>7.2999999999999995E-2</v>
      </c>
      <c r="D843" s="211">
        <v>604.54999999999995</v>
      </c>
      <c r="E843" s="211">
        <v>597.57000000000005</v>
      </c>
      <c r="F843" s="210">
        <v>597.34</v>
      </c>
    </row>
    <row r="844" spans="1:6">
      <c r="A844" s="229">
        <v>39812</v>
      </c>
      <c r="B844" s="212">
        <v>7.2300000000000003E-2</v>
      </c>
      <c r="C844" s="213">
        <v>7.3099999999999998E-2</v>
      </c>
      <c r="D844" s="211">
        <v>604.21</v>
      </c>
      <c r="E844" s="211">
        <v>597.24</v>
      </c>
      <c r="F844" s="210">
        <v>596.94000000000005</v>
      </c>
    </row>
    <row r="845" spans="1:6">
      <c r="A845" s="229">
        <v>39813</v>
      </c>
      <c r="B845" s="212">
        <v>7.2099999999999997E-2</v>
      </c>
      <c r="C845" s="213">
        <v>7.2899999999999993E-2</v>
      </c>
      <c r="D845" s="211">
        <v>605.96</v>
      </c>
      <c r="E845" s="211">
        <v>598.97</v>
      </c>
      <c r="F845" s="210">
        <v>598.66999999999996</v>
      </c>
    </row>
    <row r="846" spans="1:6">
      <c r="A846" s="229">
        <v>39815</v>
      </c>
      <c r="B846" s="216">
        <v>7.2099999999999997E-2</v>
      </c>
      <c r="C846" s="217">
        <v>7.2899999999999993E-2</v>
      </c>
      <c r="D846" s="215">
        <v>606.33000000000004</v>
      </c>
      <c r="E846" s="215">
        <v>599.34</v>
      </c>
      <c r="F846" s="215">
        <v>598.97</v>
      </c>
    </row>
    <row r="847" spans="1:6">
      <c r="A847" s="229">
        <v>39818</v>
      </c>
      <c r="B847" s="216">
        <v>7.2300000000000003E-2</v>
      </c>
      <c r="C847" s="217">
        <v>7.3099999999999998E-2</v>
      </c>
      <c r="D847" s="215">
        <v>604.80999999999995</v>
      </c>
      <c r="E847" s="215">
        <v>597.83000000000004</v>
      </c>
      <c r="F847" s="215">
        <v>597.6</v>
      </c>
    </row>
    <row r="848" spans="1:6">
      <c r="A848" s="229">
        <v>39819</v>
      </c>
      <c r="B848" s="216">
        <v>7.1800000000000003E-2</v>
      </c>
      <c r="C848" s="217">
        <v>7.2599999999999998E-2</v>
      </c>
      <c r="D848" s="215">
        <v>609.44000000000005</v>
      </c>
      <c r="E848" s="215">
        <v>602.41999999999996</v>
      </c>
      <c r="F848" s="215">
        <v>602.17999999999995</v>
      </c>
    </row>
    <row r="849" spans="1:6">
      <c r="A849" s="229">
        <v>39820</v>
      </c>
      <c r="B849" s="216">
        <v>7.0800000000000002E-2</v>
      </c>
      <c r="C849" s="217">
        <v>7.1599999999999997E-2</v>
      </c>
      <c r="D849" s="215">
        <v>618.59</v>
      </c>
      <c r="E849" s="215">
        <v>611.45000000000005</v>
      </c>
      <c r="F849" s="215">
        <v>611.22</v>
      </c>
    </row>
    <row r="850" spans="1:6">
      <c r="A850" s="229">
        <v>39821</v>
      </c>
      <c r="B850" s="216">
        <v>7.1099999999999997E-2</v>
      </c>
      <c r="C850" s="217">
        <v>7.1899999999999992E-2</v>
      </c>
      <c r="D850" s="215">
        <v>616.14</v>
      </c>
      <c r="E850" s="215">
        <v>609.03</v>
      </c>
      <c r="F850" s="215">
        <v>608.79999999999995</v>
      </c>
    </row>
    <row r="851" spans="1:6">
      <c r="A851" s="229">
        <v>39822</v>
      </c>
      <c r="B851" s="216">
        <v>7.0400000000000004E-2</v>
      </c>
      <c r="C851" s="217">
        <v>7.1199999999999999E-2</v>
      </c>
      <c r="D851" s="215">
        <v>622.47</v>
      </c>
      <c r="E851" s="215">
        <v>615.28</v>
      </c>
      <c r="F851" s="215">
        <v>614.95000000000005</v>
      </c>
    </row>
    <row r="852" spans="1:6">
      <c r="A852" s="229">
        <v>39825</v>
      </c>
      <c r="B852" s="216">
        <v>6.9500000000000006E-2</v>
      </c>
      <c r="C852" s="217">
        <v>7.0300000000000001E-2</v>
      </c>
      <c r="D852" s="215">
        <v>630.88</v>
      </c>
      <c r="E852" s="215">
        <v>623.59</v>
      </c>
      <c r="F852" s="215">
        <v>623.37</v>
      </c>
    </row>
    <row r="853" spans="1:6">
      <c r="A853" s="229">
        <v>39826</v>
      </c>
      <c r="B853" s="216">
        <v>6.9500000000000006E-2</v>
      </c>
      <c r="C853" s="217">
        <v>7.0300000000000001E-2</v>
      </c>
      <c r="D853" s="215">
        <v>631.1</v>
      </c>
      <c r="E853" s="215">
        <v>623.82000000000005</v>
      </c>
      <c r="F853" s="215">
        <v>623.59</v>
      </c>
    </row>
    <row r="854" spans="1:6">
      <c r="A854" s="229">
        <v>39827</v>
      </c>
      <c r="B854" s="216">
        <v>6.88E-2</v>
      </c>
      <c r="C854" s="217">
        <v>6.9599999999999995E-2</v>
      </c>
      <c r="D854" s="215">
        <v>637.78</v>
      </c>
      <c r="E854" s="215">
        <v>630.41</v>
      </c>
      <c r="F854" s="215">
        <v>630.16999999999996</v>
      </c>
    </row>
    <row r="855" spans="1:6">
      <c r="A855" s="229">
        <v>39828</v>
      </c>
      <c r="B855" s="216">
        <v>6.9099999999999995E-2</v>
      </c>
      <c r="C855" s="217">
        <v>6.989999999999999E-2</v>
      </c>
      <c r="D855" s="215">
        <v>635.25</v>
      </c>
      <c r="E855" s="215">
        <v>627.91999999999996</v>
      </c>
      <c r="F855" s="215">
        <v>627.66999999999996</v>
      </c>
    </row>
    <row r="856" spans="1:6">
      <c r="A856" s="229">
        <v>39829</v>
      </c>
      <c r="B856" s="216">
        <v>6.8900000000000003E-2</v>
      </c>
      <c r="C856" s="217">
        <v>6.9699999999999998E-2</v>
      </c>
      <c r="D856" s="215">
        <v>637.49</v>
      </c>
      <c r="E856" s="215">
        <v>630.14</v>
      </c>
      <c r="F856" s="215">
        <v>629.74</v>
      </c>
    </row>
    <row r="857" spans="1:6">
      <c r="A857" s="229">
        <v>39832</v>
      </c>
      <c r="B857" s="216">
        <v>6.8900000000000003E-2</v>
      </c>
      <c r="C857" s="217">
        <v>6.9699999999999998E-2</v>
      </c>
      <c r="D857" s="215">
        <v>637.74</v>
      </c>
      <c r="E857" s="215">
        <v>630.38</v>
      </c>
      <c r="F857" s="215">
        <v>630.14</v>
      </c>
    </row>
    <row r="858" spans="1:6">
      <c r="A858" s="229">
        <v>39833</v>
      </c>
      <c r="B858" s="216">
        <v>6.8500000000000005E-2</v>
      </c>
      <c r="C858" s="217">
        <v>6.93E-2</v>
      </c>
      <c r="D858" s="215">
        <v>641.70000000000005</v>
      </c>
      <c r="E858" s="215">
        <v>634.29</v>
      </c>
      <c r="F858" s="215">
        <v>634.04999999999995</v>
      </c>
    </row>
    <row r="859" spans="1:6">
      <c r="A859" s="229">
        <v>39834</v>
      </c>
      <c r="B859" s="216">
        <v>6.8500000000000005E-2</v>
      </c>
      <c r="C859" s="217">
        <v>6.93E-2</v>
      </c>
      <c r="D859" s="215">
        <v>641.94000000000005</v>
      </c>
      <c r="E859" s="215">
        <v>634.54</v>
      </c>
      <c r="F859" s="215">
        <v>634.29</v>
      </c>
    </row>
    <row r="860" spans="1:6">
      <c r="A860" s="229">
        <v>39835</v>
      </c>
      <c r="B860" s="216">
        <v>6.88E-2</v>
      </c>
      <c r="C860" s="217">
        <v>6.9599999999999995E-2</v>
      </c>
      <c r="D860" s="215">
        <v>639.4</v>
      </c>
      <c r="E860" s="215">
        <v>632.03</v>
      </c>
      <c r="F860" s="215">
        <v>631.78</v>
      </c>
    </row>
    <row r="861" spans="1:6">
      <c r="A861" s="229">
        <v>39836</v>
      </c>
      <c r="B861" s="216">
        <v>6.8199999999999997E-2</v>
      </c>
      <c r="C861" s="217">
        <v>6.8999999999999992E-2</v>
      </c>
      <c r="D861" s="215">
        <v>645.39</v>
      </c>
      <c r="E861" s="215">
        <v>637.95000000000005</v>
      </c>
      <c r="F861" s="215">
        <v>637.54999999999995</v>
      </c>
    </row>
    <row r="862" spans="1:6">
      <c r="A862" s="229">
        <v>39839</v>
      </c>
      <c r="B862" s="216">
        <v>6.8699999999999997E-2</v>
      </c>
      <c r="C862" s="217">
        <v>6.9499999999999992E-2</v>
      </c>
      <c r="D862" s="215">
        <v>641.07000000000005</v>
      </c>
      <c r="E862" s="215">
        <v>633.67999999999995</v>
      </c>
      <c r="F862" s="215">
        <v>633.42999999999995</v>
      </c>
    </row>
    <row r="863" spans="1:6">
      <c r="A863" s="229">
        <v>39840</v>
      </c>
      <c r="B863" s="216">
        <v>6.88E-2</v>
      </c>
      <c r="C863" s="217">
        <v>6.9599999999999995E-2</v>
      </c>
      <c r="D863" s="215">
        <v>640.39</v>
      </c>
      <c r="E863" s="215">
        <v>633.02</v>
      </c>
      <c r="F863" s="215">
        <v>632.76</v>
      </c>
    </row>
    <row r="864" spans="1:6">
      <c r="A864" s="229">
        <v>39841</v>
      </c>
      <c r="B864" s="216">
        <v>6.88E-2</v>
      </c>
      <c r="C864" s="217">
        <v>6.9599999999999995E-2</v>
      </c>
      <c r="D864" s="215">
        <v>640.65</v>
      </c>
      <c r="E864" s="215">
        <v>633.27</v>
      </c>
      <c r="F864" s="215">
        <v>633.02</v>
      </c>
    </row>
    <row r="865" spans="1:6">
      <c r="A865" s="229">
        <v>39842</v>
      </c>
      <c r="B865" s="216">
        <v>6.8599999999999994E-2</v>
      </c>
      <c r="C865" s="217">
        <v>6.9399999999999989E-2</v>
      </c>
      <c r="D865" s="215">
        <v>642.76</v>
      </c>
      <c r="E865" s="215">
        <v>635.36</v>
      </c>
      <c r="F865" s="215">
        <v>635.11</v>
      </c>
    </row>
    <row r="866" spans="1:6">
      <c r="A866" s="229">
        <v>39843</v>
      </c>
      <c r="B866" s="216">
        <v>6.8500000000000005E-2</v>
      </c>
      <c r="C866" s="217">
        <v>6.93E-2</v>
      </c>
      <c r="D866" s="215">
        <v>644.12</v>
      </c>
      <c r="E866" s="215">
        <v>636.70000000000005</v>
      </c>
      <c r="F866" s="215">
        <v>636.28</v>
      </c>
    </row>
    <row r="867" spans="1:6">
      <c r="A867" s="229">
        <v>39846</v>
      </c>
      <c r="B867" s="216">
        <v>6.9099999999999995E-2</v>
      </c>
      <c r="C867" s="217">
        <v>6.989999999999999E-2</v>
      </c>
      <c r="D867" s="215">
        <v>638.79999999999995</v>
      </c>
      <c r="E867" s="215">
        <v>631.45000000000005</v>
      </c>
      <c r="F867" s="215">
        <v>631.20000000000005</v>
      </c>
    </row>
    <row r="868" spans="1:6">
      <c r="A868" s="229">
        <v>39847</v>
      </c>
      <c r="B868" s="216">
        <v>6.88E-2</v>
      </c>
      <c r="C868" s="217">
        <v>6.9599999999999995E-2</v>
      </c>
      <c r="D868" s="215">
        <v>641.83000000000004</v>
      </c>
      <c r="E868" s="215">
        <v>634.45000000000005</v>
      </c>
      <c r="F868" s="215">
        <v>634.19000000000005</v>
      </c>
    </row>
    <row r="869" spans="1:6">
      <c r="A869" s="229">
        <v>39848</v>
      </c>
      <c r="B869" s="216">
        <v>6.8599999999999994E-2</v>
      </c>
      <c r="C869" s="217">
        <v>6.9399999999999989E-2</v>
      </c>
      <c r="D869" s="215">
        <v>643.95000000000005</v>
      </c>
      <c r="E869" s="215">
        <v>636.54</v>
      </c>
      <c r="F869" s="215">
        <v>636.29</v>
      </c>
    </row>
    <row r="870" spans="1:6">
      <c r="A870" s="229">
        <v>39849</v>
      </c>
      <c r="B870" s="216">
        <v>6.8599999999999994E-2</v>
      </c>
      <c r="C870" s="217">
        <v>6.9399999999999989E-2</v>
      </c>
      <c r="D870" s="215">
        <v>644.20000000000005</v>
      </c>
      <c r="E870" s="215">
        <v>636.79</v>
      </c>
      <c r="F870" s="215">
        <v>636.54</v>
      </c>
    </row>
    <row r="871" spans="1:6">
      <c r="A871" s="229">
        <v>39850</v>
      </c>
      <c r="B871" s="216">
        <v>6.8699999999999997E-2</v>
      </c>
      <c r="C871" s="217">
        <v>6.9499999999999992E-2</v>
      </c>
      <c r="D871" s="215">
        <v>644.05999999999995</v>
      </c>
      <c r="E871" s="215">
        <v>636.65</v>
      </c>
      <c r="F871" s="215">
        <v>636.19000000000005</v>
      </c>
    </row>
    <row r="872" spans="1:6">
      <c r="A872" s="229">
        <v>39853</v>
      </c>
      <c r="B872" s="216">
        <v>6.8699999999999997E-2</v>
      </c>
      <c r="C872" s="217">
        <v>6.9499999999999992E-2</v>
      </c>
      <c r="D872" s="215">
        <v>644.33000000000004</v>
      </c>
      <c r="E872" s="215">
        <v>636.91999999999996</v>
      </c>
      <c r="F872" s="215">
        <v>636.65</v>
      </c>
    </row>
    <row r="873" spans="1:6">
      <c r="A873" s="229">
        <v>39854</v>
      </c>
      <c r="B873" s="216">
        <v>6.8900000000000003E-2</v>
      </c>
      <c r="C873" s="217">
        <v>6.9699999999999998E-2</v>
      </c>
      <c r="D873" s="215">
        <v>642.74</v>
      </c>
      <c r="E873" s="215">
        <v>635.35</v>
      </c>
      <c r="F873" s="215">
        <v>635.08000000000004</v>
      </c>
    </row>
    <row r="874" spans="1:6">
      <c r="A874" s="229">
        <v>39855</v>
      </c>
      <c r="B874" s="216">
        <v>6.9400000000000003E-2</v>
      </c>
      <c r="C874" s="217">
        <v>7.0199999999999999E-2</v>
      </c>
      <c r="D874" s="215">
        <v>638.38</v>
      </c>
      <c r="E874" s="215">
        <v>631.04999999999995</v>
      </c>
      <c r="F874" s="215">
        <v>630.78</v>
      </c>
    </row>
    <row r="875" spans="1:6">
      <c r="A875" s="229">
        <v>39856</v>
      </c>
      <c r="B875" s="216">
        <v>6.93E-2</v>
      </c>
      <c r="C875" s="217">
        <v>7.0099999999999996E-2</v>
      </c>
      <c r="D875" s="215">
        <v>639.57000000000005</v>
      </c>
      <c r="E875" s="215">
        <v>632.23</v>
      </c>
      <c r="F875" s="215">
        <v>631.96</v>
      </c>
    </row>
    <row r="876" spans="1:6">
      <c r="A876" s="229">
        <v>39857</v>
      </c>
      <c r="B876" s="216">
        <v>6.9699999999999998E-2</v>
      </c>
      <c r="C876" s="217">
        <v>7.0499999999999993E-2</v>
      </c>
      <c r="D876" s="215">
        <v>636.4</v>
      </c>
      <c r="E876" s="215">
        <v>629.09</v>
      </c>
      <c r="F876" s="215">
        <v>628.5</v>
      </c>
    </row>
    <row r="877" spans="1:6">
      <c r="A877" s="229">
        <v>39860</v>
      </c>
      <c r="B877" s="216">
        <v>6.93E-2</v>
      </c>
      <c r="C877" s="217">
        <v>7.0099999999999996E-2</v>
      </c>
      <c r="D877" s="215">
        <v>640.4</v>
      </c>
      <c r="E877" s="215">
        <v>633.04999999999995</v>
      </c>
      <c r="F877" s="215">
        <v>632.73</v>
      </c>
    </row>
    <row r="878" spans="1:6">
      <c r="A878" s="229">
        <v>39861</v>
      </c>
      <c r="B878" s="216">
        <v>6.8900000000000003E-2</v>
      </c>
      <c r="C878" s="217">
        <v>6.9699999999999998E-2</v>
      </c>
      <c r="D878" s="215">
        <v>644.41999999999996</v>
      </c>
      <c r="E878" s="215">
        <v>637.03</v>
      </c>
      <c r="F878" s="215">
        <v>636.71</v>
      </c>
    </row>
    <row r="879" spans="1:6">
      <c r="A879" s="229">
        <v>39862</v>
      </c>
      <c r="B879" s="216">
        <v>6.88E-2</v>
      </c>
      <c r="C879" s="217">
        <v>6.9599999999999995E-2</v>
      </c>
      <c r="D879" s="215">
        <v>645.66999999999996</v>
      </c>
      <c r="E879" s="215">
        <v>638.26</v>
      </c>
      <c r="F879" s="215">
        <v>637.95000000000005</v>
      </c>
    </row>
    <row r="880" spans="1:6">
      <c r="A880" s="229">
        <v>39863</v>
      </c>
      <c r="B880" s="216">
        <v>6.8699999999999997E-2</v>
      </c>
      <c r="C880" s="217">
        <v>6.9499999999999992E-2</v>
      </c>
      <c r="D880" s="215">
        <v>646.91999999999996</v>
      </c>
      <c r="E880" s="215">
        <v>639.5</v>
      </c>
      <c r="F880" s="215">
        <v>639.17999999999995</v>
      </c>
    </row>
    <row r="881" spans="1:6">
      <c r="A881" s="229">
        <v>39864</v>
      </c>
      <c r="B881" s="216">
        <v>6.8699999999999997E-2</v>
      </c>
      <c r="C881" s="217">
        <v>6.9499999999999992E-2</v>
      </c>
      <c r="D881" s="215">
        <v>647.83000000000004</v>
      </c>
      <c r="E881" s="215">
        <v>640.4</v>
      </c>
      <c r="F881" s="215">
        <v>639.5</v>
      </c>
    </row>
    <row r="882" spans="1:6">
      <c r="A882" s="229">
        <v>39869</v>
      </c>
      <c r="B882" s="216">
        <v>6.88E-2</v>
      </c>
      <c r="C882" s="217">
        <v>6.9599999999999995E-2</v>
      </c>
      <c r="D882" s="215">
        <v>647.05999999999995</v>
      </c>
      <c r="E882" s="215">
        <v>639.64</v>
      </c>
      <c r="F882" s="215">
        <v>639.34</v>
      </c>
    </row>
    <row r="883" spans="1:6">
      <c r="A883" s="229">
        <v>39870</v>
      </c>
      <c r="B883" s="216">
        <v>6.9000000000000006E-2</v>
      </c>
      <c r="C883" s="217">
        <v>6.9800000000000001E-2</v>
      </c>
      <c r="D883" s="215">
        <v>645.5</v>
      </c>
      <c r="E883" s="215">
        <v>638.11</v>
      </c>
      <c r="F883" s="215">
        <v>637.79999999999995</v>
      </c>
    </row>
    <row r="884" spans="1:6">
      <c r="A884" s="229">
        <v>39871</v>
      </c>
      <c r="B884" s="216">
        <v>6.9000000000000006E-2</v>
      </c>
      <c r="C884" s="217">
        <v>6.9800000000000001E-2</v>
      </c>
      <c r="D884" s="215">
        <v>646.08000000000004</v>
      </c>
      <c r="E884" s="215">
        <v>638.66999999999996</v>
      </c>
      <c r="F884" s="215">
        <v>638.11</v>
      </c>
    </row>
    <row r="885" spans="1:6">
      <c r="A885" s="229">
        <v>39874</v>
      </c>
      <c r="B885" s="216">
        <v>6.88E-2</v>
      </c>
      <c r="C885" s="217">
        <v>6.9599999999999995E-2</v>
      </c>
      <c r="D885" s="215">
        <v>648.24</v>
      </c>
      <c r="E885" s="215">
        <v>640.82000000000005</v>
      </c>
      <c r="F885" s="215">
        <v>640.51</v>
      </c>
    </row>
    <row r="886" spans="1:6">
      <c r="A886" s="229">
        <v>39875</v>
      </c>
      <c r="B886" s="216">
        <v>6.9199999999999998E-2</v>
      </c>
      <c r="C886" s="217">
        <v>7.0000000000000007E-2</v>
      </c>
      <c r="D886" s="215">
        <v>644.82000000000005</v>
      </c>
      <c r="E886" s="215">
        <v>637.44000000000005</v>
      </c>
      <c r="F886" s="215">
        <v>637.14</v>
      </c>
    </row>
    <row r="887" spans="1:6">
      <c r="A887" s="229">
        <v>39876</v>
      </c>
      <c r="B887" s="216">
        <v>6.93E-2</v>
      </c>
      <c r="C887" s="217">
        <v>7.0099999999999996E-2</v>
      </c>
      <c r="D887" s="215">
        <v>644.20000000000005</v>
      </c>
      <c r="E887" s="215">
        <v>636.83000000000004</v>
      </c>
      <c r="F887" s="215">
        <v>636.52</v>
      </c>
    </row>
    <row r="888" spans="1:6">
      <c r="A888" s="229">
        <v>39877</v>
      </c>
      <c r="B888" s="216">
        <v>6.9800000000000001E-2</v>
      </c>
      <c r="C888" s="217">
        <v>7.0599999999999996E-2</v>
      </c>
      <c r="D888" s="215">
        <v>639.88</v>
      </c>
      <c r="E888" s="215">
        <v>632.57000000000005</v>
      </c>
      <c r="F888" s="215">
        <v>632.26</v>
      </c>
    </row>
    <row r="889" spans="1:6">
      <c r="A889" s="229">
        <v>39878</v>
      </c>
      <c r="B889" s="216">
        <v>6.9800000000000001E-2</v>
      </c>
      <c r="C889" s="217">
        <v>7.0599999999999996E-2</v>
      </c>
      <c r="D889" s="215">
        <v>640.45000000000005</v>
      </c>
      <c r="E889" s="215">
        <v>633.13</v>
      </c>
      <c r="F889" s="215">
        <v>632.57000000000005</v>
      </c>
    </row>
    <row r="890" spans="1:6">
      <c r="A890" s="229">
        <v>39881</v>
      </c>
      <c r="B890" s="216">
        <v>6.9699999999999998E-2</v>
      </c>
      <c r="C890" s="217">
        <v>7.0499999999999993E-2</v>
      </c>
      <c r="D890" s="215">
        <v>641.67999999999995</v>
      </c>
      <c r="E890" s="215">
        <v>634.34</v>
      </c>
      <c r="F890" s="215">
        <v>634.04</v>
      </c>
    </row>
    <row r="891" spans="1:6">
      <c r="A891" s="229">
        <v>39882</v>
      </c>
      <c r="B891" s="216">
        <v>6.9900000000000004E-2</v>
      </c>
      <c r="C891" s="217">
        <v>7.0699999999999999E-2</v>
      </c>
      <c r="D891" s="215">
        <v>640.14</v>
      </c>
      <c r="E891" s="215">
        <v>632.82000000000005</v>
      </c>
      <c r="F891" s="215">
        <v>632.52</v>
      </c>
    </row>
    <row r="892" spans="1:6">
      <c r="A892" s="229">
        <v>39883</v>
      </c>
      <c r="B892" s="216">
        <v>7.0400000000000004E-2</v>
      </c>
      <c r="C892" s="217">
        <v>7.1199999999999999E-2</v>
      </c>
      <c r="D892" s="215">
        <v>635.69000000000005</v>
      </c>
      <c r="E892" s="215">
        <v>628.42999999999995</v>
      </c>
      <c r="F892" s="215">
        <v>628.14</v>
      </c>
    </row>
    <row r="893" spans="1:6">
      <c r="A893" s="229">
        <v>39884</v>
      </c>
      <c r="B893" s="216">
        <v>7.0300000000000001E-2</v>
      </c>
      <c r="C893" s="217">
        <v>7.1099999999999997E-2</v>
      </c>
      <c r="D893" s="215">
        <v>636.9</v>
      </c>
      <c r="E893" s="215">
        <v>629.63</v>
      </c>
      <c r="F893" s="215">
        <v>629.33000000000004</v>
      </c>
    </row>
    <row r="894" spans="1:6">
      <c r="A894" s="229">
        <v>39885</v>
      </c>
      <c r="B894" s="216">
        <v>7.0400000000000004E-2</v>
      </c>
      <c r="C894" s="217">
        <v>7.1199999999999999E-2</v>
      </c>
      <c r="D894" s="215">
        <v>636.47</v>
      </c>
      <c r="E894" s="215">
        <v>629.20000000000005</v>
      </c>
      <c r="F894" s="215">
        <v>628.86</v>
      </c>
    </row>
    <row r="895" spans="1:6">
      <c r="A895" s="229">
        <v>39888</v>
      </c>
      <c r="B895" s="216">
        <v>7.0599999999999996E-2</v>
      </c>
      <c r="C895" s="217">
        <v>7.1399999999999991E-2</v>
      </c>
      <c r="D895" s="215">
        <v>634.88</v>
      </c>
      <c r="E895" s="215">
        <v>627.63</v>
      </c>
      <c r="F895" s="215">
        <v>627.4</v>
      </c>
    </row>
    <row r="896" spans="1:6">
      <c r="A896" s="229">
        <v>39889</v>
      </c>
      <c r="B896" s="216">
        <v>7.0599999999999996E-2</v>
      </c>
      <c r="C896" s="217">
        <v>7.1399999999999991E-2</v>
      </c>
      <c r="D896" s="215">
        <v>635.11</v>
      </c>
      <c r="E896" s="215">
        <v>627.86</v>
      </c>
      <c r="F896" s="215">
        <v>627.63</v>
      </c>
    </row>
    <row r="897" spans="1:6">
      <c r="A897" s="229">
        <v>39890</v>
      </c>
      <c r="B897" s="216">
        <v>7.0499999999999993E-2</v>
      </c>
      <c r="C897" s="217">
        <v>7.1299999999999988E-2</v>
      </c>
      <c r="D897" s="215">
        <v>636.25</v>
      </c>
      <c r="E897" s="215">
        <v>628.99</v>
      </c>
      <c r="F897" s="215">
        <v>628.76</v>
      </c>
    </row>
    <row r="898" spans="1:6">
      <c r="A898" s="229">
        <v>39891</v>
      </c>
      <c r="B898" s="216">
        <v>7.0599999999999996E-2</v>
      </c>
      <c r="C898" s="217">
        <v>7.1399999999999991E-2</v>
      </c>
      <c r="D898" s="215">
        <v>635.57000000000005</v>
      </c>
      <c r="E898" s="215">
        <v>628.32000000000005</v>
      </c>
      <c r="F898" s="215">
        <v>628.09</v>
      </c>
    </row>
    <row r="899" spans="1:6">
      <c r="A899" s="229">
        <v>39892</v>
      </c>
      <c r="B899" s="216">
        <v>7.0099999999999996E-2</v>
      </c>
      <c r="C899" s="217">
        <v>7.0899999999999991E-2</v>
      </c>
      <c r="D899" s="215">
        <v>640.49</v>
      </c>
      <c r="E899" s="215">
        <v>633.19000000000005</v>
      </c>
      <c r="F899" s="215">
        <v>632.84</v>
      </c>
    </row>
    <row r="900" spans="1:6">
      <c r="A900" s="229">
        <v>39895</v>
      </c>
      <c r="B900" s="216">
        <v>6.9000000000000006E-2</v>
      </c>
      <c r="C900" s="217">
        <v>6.9800000000000001E-2</v>
      </c>
      <c r="D900" s="215">
        <v>650.91999999999996</v>
      </c>
      <c r="E900" s="215">
        <v>643.49</v>
      </c>
      <c r="F900" s="214">
        <v>643.26</v>
      </c>
    </row>
    <row r="901" spans="1:6">
      <c r="A901" s="229">
        <v>39896</v>
      </c>
      <c r="B901" s="216">
        <v>6.9199999999999998E-2</v>
      </c>
      <c r="C901" s="217">
        <v>7.0000000000000007E-2</v>
      </c>
      <c r="D901" s="215">
        <v>649.28</v>
      </c>
      <c r="E901" s="215">
        <v>641.88</v>
      </c>
      <c r="F901" s="214">
        <v>641.65</v>
      </c>
    </row>
    <row r="902" spans="1:6">
      <c r="A902" s="229">
        <v>39897</v>
      </c>
      <c r="B902" s="216">
        <v>6.9400000000000003E-2</v>
      </c>
      <c r="C902" s="217">
        <v>7.0199999999999999E-2</v>
      </c>
      <c r="D902" s="215">
        <v>647.66</v>
      </c>
      <c r="E902" s="215">
        <v>640.27</v>
      </c>
      <c r="F902" s="214">
        <v>640.04</v>
      </c>
    </row>
    <row r="903" spans="1:6">
      <c r="A903" s="229">
        <v>39898</v>
      </c>
      <c r="B903" s="216">
        <v>6.9599999999999995E-2</v>
      </c>
      <c r="C903" s="217">
        <v>7.039999999999999E-2</v>
      </c>
      <c r="D903" s="215">
        <v>645.78</v>
      </c>
      <c r="E903" s="215">
        <v>638.42999999999995</v>
      </c>
      <c r="F903" s="214">
        <v>638.21</v>
      </c>
    </row>
    <row r="904" spans="1:6">
      <c r="A904" s="229">
        <v>39899</v>
      </c>
      <c r="B904" s="216">
        <v>6.93E-2</v>
      </c>
      <c r="C904" s="217">
        <v>7.0099999999999996E-2</v>
      </c>
      <c r="D904" s="215">
        <v>648.86</v>
      </c>
      <c r="E904" s="215">
        <v>641.47</v>
      </c>
      <c r="F904" s="214">
        <v>641.17999999999995</v>
      </c>
    </row>
    <row r="905" spans="1:6">
      <c r="A905" s="229">
        <v>39902</v>
      </c>
      <c r="B905" s="216">
        <v>6.9599999999999995E-2</v>
      </c>
      <c r="C905" s="217">
        <v>7.039999999999999E-2</v>
      </c>
      <c r="D905" s="215">
        <v>646.29</v>
      </c>
      <c r="E905" s="215">
        <v>638.92999999999995</v>
      </c>
      <c r="F905" s="214">
        <v>638.72</v>
      </c>
    </row>
    <row r="906" spans="1:6">
      <c r="A906" s="229">
        <v>39903</v>
      </c>
      <c r="B906" s="216">
        <v>6.9199999999999998E-2</v>
      </c>
      <c r="C906" s="217">
        <v>7.0000000000000007E-2</v>
      </c>
      <c r="D906" s="215">
        <v>650.22</v>
      </c>
      <c r="E906" s="215">
        <v>642.80999999999995</v>
      </c>
      <c r="F906" s="214">
        <v>642.6</v>
      </c>
    </row>
    <row r="907" spans="1:6">
      <c r="A907" s="229">
        <v>39904</v>
      </c>
      <c r="B907" s="216">
        <v>6.9500000000000006E-2</v>
      </c>
      <c r="C907" s="217">
        <v>7.0300000000000001E-2</v>
      </c>
      <c r="D907" s="215">
        <v>647.64</v>
      </c>
      <c r="E907" s="215">
        <v>640.27</v>
      </c>
      <c r="F907" s="214">
        <v>640.04999999999995</v>
      </c>
    </row>
    <row r="908" spans="1:6">
      <c r="A908" s="229">
        <v>39905</v>
      </c>
      <c r="B908" s="216">
        <v>6.9599999999999995E-2</v>
      </c>
      <c r="C908" s="217">
        <v>7.039999999999999E-2</v>
      </c>
      <c r="D908" s="215">
        <v>646.92999999999995</v>
      </c>
      <c r="E908" s="215">
        <v>639.55999999999995</v>
      </c>
      <c r="F908" s="214">
        <v>639.35</v>
      </c>
    </row>
    <row r="909" spans="1:6">
      <c r="A909" s="229">
        <v>39906</v>
      </c>
      <c r="B909" s="216">
        <v>6.9699999999999998E-2</v>
      </c>
      <c r="C909" s="217">
        <v>7.0499999999999993E-2</v>
      </c>
      <c r="D909" s="215">
        <v>646.29</v>
      </c>
      <c r="E909" s="215">
        <v>638.94000000000005</v>
      </c>
      <c r="F909" s="214">
        <v>638.65</v>
      </c>
    </row>
    <row r="910" spans="1:6">
      <c r="A910" s="229">
        <v>39909</v>
      </c>
      <c r="B910" s="216">
        <v>6.9900000000000004E-2</v>
      </c>
      <c r="C910" s="217">
        <v>7.0699999999999999E-2</v>
      </c>
      <c r="D910" s="215">
        <v>644.66</v>
      </c>
      <c r="E910" s="215">
        <v>637.33000000000004</v>
      </c>
      <c r="F910" s="214">
        <v>637.11</v>
      </c>
    </row>
    <row r="911" spans="1:6">
      <c r="A911" s="229">
        <v>39910</v>
      </c>
      <c r="B911" s="216">
        <v>6.9699999999999998E-2</v>
      </c>
      <c r="C911" s="217">
        <v>7.0499999999999993E-2</v>
      </c>
      <c r="D911" s="215">
        <v>646.72</v>
      </c>
      <c r="E911" s="215">
        <v>639.36</v>
      </c>
      <c r="F911" s="214">
        <v>639.15</v>
      </c>
    </row>
    <row r="912" spans="1:6">
      <c r="A912" s="229">
        <v>39911</v>
      </c>
      <c r="B912" s="216">
        <v>6.9800000000000001E-2</v>
      </c>
      <c r="C912" s="217">
        <v>7.0599999999999996E-2</v>
      </c>
      <c r="D912" s="215">
        <v>646.05999999999995</v>
      </c>
      <c r="E912" s="215">
        <v>638.71</v>
      </c>
      <c r="F912" s="214">
        <v>638.5</v>
      </c>
    </row>
    <row r="913" spans="1:6">
      <c r="A913" s="229">
        <v>39912</v>
      </c>
      <c r="B913" s="216">
        <v>6.9699999999999998E-2</v>
      </c>
      <c r="C913" s="217">
        <v>7.0499999999999993E-2</v>
      </c>
      <c r="D913" s="215">
        <v>647.32000000000005</v>
      </c>
      <c r="E913" s="215">
        <v>639.96</v>
      </c>
      <c r="F913" s="214">
        <v>639.63</v>
      </c>
    </row>
    <row r="914" spans="1:6">
      <c r="A914" s="229">
        <v>39916</v>
      </c>
      <c r="B914" s="216">
        <v>6.9900000000000004E-2</v>
      </c>
      <c r="C914" s="217">
        <v>7.0699999999999999E-2</v>
      </c>
      <c r="D914" s="215">
        <v>645.69000000000005</v>
      </c>
      <c r="E914" s="215">
        <v>638.35</v>
      </c>
      <c r="F914" s="214">
        <v>638.14</v>
      </c>
    </row>
    <row r="915" spans="1:6">
      <c r="A915" s="229">
        <v>39917</v>
      </c>
      <c r="B915" s="216">
        <v>7.0400000000000004E-2</v>
      </c>
      <c r="C915" s="217">
        <v>7.1199999999999999E-2</v>
      </c>
      <c r="D915" s="215">
        <v>641.30999999999995</v>
      </c>
      <c r="E915" s="215">
        <v>634.03</v>
      </c>
      <c r="F915" s="214">
        <v>633.77</v>
      </c>
    </row>
    <row r="916" spans="1:6">
      <c r="A916" s="229">
        <v>39918</v>
      </c>
      <c r="B916" s="216">
        <v>7.0499999999999993E-2</v>
      </c>
      <c r="C916" s="217">
        <v>7.1299999999999988E-2</v>
      </c>
      <c r="D916" s="215">
        <v>640.65</v>
      </c>
      <c r="E916" s="215">
        <v>633.38</v>
      </c>
      <c r="F916" s="214">
        <v>633.12</v>
      </c>
    </row>
    <row r="917" spans="1:6">
      <c r="A917" s="229">
        <v>39919</v>
      </c>
      <c r="B917" s="216">
        <v>7.0900000000000005E-2</v>
      </c>
      <c r="C917" s="217">
        <v>7.17E-2</v>
      </c>
      <c r="D917" s="215">
        <v>637.27</v>
      </c>
      <c r="E917" s="215">
        <v>630.04</v>
      </c>
      <c r="F917" s="214">
        <v>629.78</v>
      </c>
    </row>
    <row r="918" spans="1:6">
      <c r="A918" s="229">
        <v>39920</v>
      </c>
      <c r="B918" s="216">
        <v>7.1300000000000002E-2</v>
      </c>
      <c r="C918" s="217">
        <v>7.2099999999999997E-2</v>
      </c>
      <c r="D918" s="215">
        <v>634.07000000000005</v>
      </c>
      <c r="E918" s="215">
        <v>626.89</v>
      </c>
      <c r="F918" s="214">
        <v>626.46</v>
      </c>
    </row>
    <row r="919" spans="1:6">
      <c r="A919" s="229">
        <v>39923</v>
      </c>
      <c r="B919" s="216">
        <v>7.1300000000000002E-2</v>
      </c>
      <c r="C919" s="217">
        <v>7.2099999999999997E-2</v>
      </c>
      <c r="D919" s="215">
        <v>634.41999999999996</v>
      </c>
      <c r="E919" s="215">
        <v>627.23</v>
      </c>
      <c r="F919" s="214">
        <v>626.89</v>
      </c>
    </row>
    <row r="920" spans="1:6">
      <c r="A920" s="229">
        <v>39925</v>
      </c>
      <c r="B920" s="216">
        <v>7.1300000000000002E-2</v>
      </c>
      <c r="C920" s="217">
        <v>7.2099999999999997E-2</v>
      </c>
      <c r="D920" s="215">
        <v>634.67999999999995</v>
      </c>
      <c r="E920" s="215">
        <v>627.49</v>
      </c>
      <c r="F920" s="214">
        <v>627.23</v>
      </c>
    </row>
    <row r="921" spans="1:6">
      <c r="A921" s="229">
        <v>39926</v>
      </c>
      <c r="B921" s="216">
        <v>7.1099999999999997E-2</v>
      </c>
      <c r="C921" s="217">
        <v>7.1899999999999992E-2</v>
      </c>
      <c r="D921" s="215">
        <v>636.75</v>
      </c>
      <c r="E921" s="215">
        <v>629.54</v>
      </c>
      <c r="F921" s="214">
        <v>629.28</v>
      </c>
    </row>
    <row r="922" spans="1:6">
      <c r="A922" s="229">
        <v>39927</v>
      </c>
      <c r="B922" s="216">
        <v>7.1199999999999999E-2</v>
      </c>
      <c r="C922" s="217">
        <v>7.1999999999999995E-2</v>
      </c>
      <c r="D922" s="215">
        <v>636.28</v>
      </c>
      <c r="E922" s="215">
        <v>629.07000000000005</v>
      </c>
      <c r="F922" s="214">
        <v>628.64</v>
      </c>
    </row>
    <row r="923" spans="1:6">
      <c r="A923" s="229">
        <v>39930</v>
      </c>
      <c r="B923" s="216">
        <v>7.1300000000000002E-2</v>
      </c>
      <c r="C923" s="217">
        <v>7.2099999999999997E-2</v>
      </c>
      <c r="D923" s="215">
        <v>635.69000000000005</v>
      </c>
      <c r="E923" s="215">
        <v>628.49</v>
      </c>
      <c r="F923" s="214">
        <v>628.23</v>
      </c>
    </row>
    <row r="924" spans="1:6">
      <c r="A924" s="229">
        <v>39931</v>
      </c>
      <c r="B924" s="216">
        <v>7.17E-2</v>
      </c>
      <c r="C924" s="217">
        <v>7.2499999999999995E-2</v>
      </c>
      <c r="D924" s="215">
        <v>632.34</v>
      </c>
      <c r="E924" s="215">
        <v>625.19000000000005</v>
      </c>
      <c r="F924" s="214">
        <v>624.92999999999995</v>
      </c>
    </row>
    <row r="925" spans="1:6">
      <c r="A925" s="229">
        <v>39932</v>
      </c>
      <c r="B925" s="216">
        <v>7.17E-2</v>
      </c>
      <c r="C925" s="217">
        <v>7.2499999999999995E-2</v>
      </c>
      <c r="D925" s="215">
        <v>632.61</v>
      </c>
      <c r="E925" s="215">
        <v>625.45000000000005</v>
      </c>
      <c r="F925" s="214">
        <v>625.19000000000005</v>
      </c>
    </row>
    <row r="926" spans="1:6">
      <c r="A926" s="229">
        <v>39933</v>
      </c>
      <c r="B926" s="216">
        <v>7.1599999999999997E-2</v>
      </c>
      <c r="C926" s="217">
        <v>7.2399999999999992E-2</v>
      </c>
      <c r="D926" s="215">
        <v>634.04999999999995</v>
      </c>
      <c r="E926" s="215">
        <v>626.88</v>
      </c>
      <c r="F926" s="214">
        <v>626.34</v>
      </c>
    </row>
    <row r="927" spans="1:6">
      <c r="A927" s="229">
        <v>39937</v>
      </c>
      <c r="B927" s="216">
        <v>7.1800000000000003E-2</v>
      </c>
      <c r="C927" s="217">
        <v>7.2599999999999998E-2</v>
      </c>
      <c r="D927" s="215">
        <v>632.51</v>
      </c>
      <c r="E927" s="215">
        <v>625.36</v>
      </c>
      <c r="F927" s="214">
        <v>625.1</v>
      </c>
    </row>
    <row r="928" spans="1:6">
      <c r="A928" s="229">
        <v>39938</v>
      </c>
      <c r="B928" s="216">
        <v>7.1900000000000006E-2</v>
      </c>
      <c r="C928" s="217">
        <v>7.2700000000000001E-2</v>
      </c>
      <c r="D928" s="215">
        <v>631.87</v>
      </c>
      <c r="E928" s="215">
        <v>624.74</v>
      </c>
      <c r="F928" s="214">
        <v>624.47</v>
      </c>
    </row>
    <row r="929" spans="1:6">
      <c r="A929" s="229">
        <v>39939</v>
      </c>
      <c r="B929" s="216">
        <v>7.1999999999999995E-2</v>
      </c>
      <c r="C929" s="217">
        <v>7.279999999999999E-2</v>
      </c>
      <c r="D929" s="215">
        <v>631.24</v>
      </c>
      <c r="E929" s="215">
        <v>624.11</v>
      </c>
      <c r="F929" s="214">
        <v>623.85</v>
      </c>
    </row>
    <row r="930" spans="1:6">
      <c r="A930" s="229">
        <v>39940</v>
      </c>
      <c r="B930" s="216">
        <v>7.2099999999999997E-2</v>
      </c>
      <c r="C930" s="217">
        <v>7.2899999999999993E-2</v>
      </c>
      <c r="D930" s="215">
        <v>630.61</v>
      </c>
      <c r="E930" s="215">
        <v>623.49</v>
      </c>
      <c r="F930" s="214">
        <v>623.23</v>
      </c>
    </row>
    <row r="931" spans="1:6">
      <c r="A931" s="229">
        <v>39941</v>
      </c>
      <c r="B931" s="216">
        <v>7.1800000000000003E-2</v>
      </c>
      <c r="C931" s="217">
        <v>7.2599999999999998E-2</v>
      </c>
      <c r="D931" s="215">
        <v>634.02</v>
      </c>
      <c r="E931" s="215">
        <v>626.86</v>
      </c>
      <c r="F931" s="214">
        <v>626.39</v>
      </c>
    </row>
    <row r="932" spans="1:6">
      <c r="A932" s="229">
        <v>39944</v>
      </c>
      <c r="B932" s="216">
        <v>7.1800000000000003E-2</v>
      </c>
      <c r="C932" s="217">
        <v>7.2599999999999998E-2</v>
      </c>
      <c r="D932" s="215">
        <v>634.29999999999995</v>
      </c>
      <c r="E932" s="215">
        <v>627.14</v>
      </c>
      <c r="F932" s="214">
        <v>626.86</v>
      </c>
    </row>
    <row r="933" spans="1:6">
      <c r="A933" s="229">
        <v>39945</v>
      </c>
      <c r="B933" s="216">
        <v>7.1499999999999994E-2</v>
      </c>
      <c r="C933" s="217">
        <v>7.2299999999999989E-2</v>
      </c>
      <c r="D933" s="215">
        <v>637.28</v>
      </c>
      <c r="E933" s="215">
        <v>630.09</v>
      </c>
      <c r="F933" s="214">
        <v>629.80999999999995</v>
      </c>
    </row>
    <row r="934" spans="1:6">
      <c r="A934" s="229">
        <v>39946</v>
      </c>
      <c r="B934" s="216">
        <v>7.1499999999999994E-2</v>
      </c>
      <c r="C934" s="217">
        <v>7.2299999999999989E-2</v>
      </c>
      <c r="D934" s="215">
        <v>637.55999999999995</v>
      </c>
      <c r="E934" s="215">
        <v>630.36</v>
      </c>
      <c r="F934" s="214">
        <v>630.09</v>
      </c>
    </row>
    <row r="935" spans="1:6">
      <c r="A935" s="229">
        <v>39947</v>
      </c>
      <c r="B935" s="216">
        <v>7.1300000000000002E-2</v>
      </c>
      <c r="C935" s="217">
        <v>7.2099999999999997E-2</v>
      </c>
      <c r="D935" s="215">
        <v>639.65</v>
      </c>
      <c r="E935" s="215">
        <v>632.42999999999995</v>
      </c>
      <c r="F935" s="214">
        <v>632.17999999999995</v>
      </c>
    </row>
    <row r="936" spans="1:6">
      <c r="A936" s="229">
        <v>39948</v>
      </c>
      <c r="B936" s="216">
        <v>7.0300000000000001E-2</v>
      </c>
      <c r="C936" s="217">
        <v>7.1099999999999997E-2</v>
      </c>
      <c r="D936" s="215">
        <v>649.19000000000005</v>
      </c>
      <c r="E936" s="215">
        <v>641.86</v>
      </c>
      <c r="F936" s="214">
        <v>641.47</v>
      </c>
    </row>
    <row r="937" spans="1:6">
      <c r="A937" s="229">
        <v>39951</v>
      </c>
      <c r="B937" s="216">
        <v>6.8599999999999994E-2</v>
      </c>
      <c r="C937" s="217">
        <v>6.9399999999999989E-2</v>
      </c>
      <c r="D937" s="215">
        <v>665.31</v>
      </c>
      <c r="E937" s="215">
        <v>657.79</v>
      </c>
      <c r="F937" s="214">
        <v>657.54</v>
      </c>
    </row>
    <row r="938" spans="1:6">
      <c r="A938" s="229">
        <v>39952</v>
      </c>
      <c r="B938" s="216">
        <v>6.7400000000000002E-2</v>
      </c>
      <c r="C938" s="217">
        <v>6.8199999999999997E-2</v>
      </c>
      <c r="D938" s="215">
        <v>677.02</v>
      </c>
      <c r="E938" s="215">
        <v>669.36</v>
      </c>
      <c r="F938" s="214">
        <v>669.11</v>
      </c>
    </row>
    <row r="939" spans="1:6">
      <c r="A939" s="229">
        <v>39953</v>
      </c>
      <c r="B939" s="216">
        <v>6.7400000000000002E-2</v>
      </c>
      <c r="C939" s="217">
        <v>6.8199999999999997E-2</v>
      </c>
      <c r="D939" s="215">
        <v>677.27</v>
      </c>
      <c r="E939" s="215">
        <v>669.61</v>
      </c>
      <c r="F939" s="214">
        <v>669.36</v>
      </c>
    </row>
    <row r="940" spans="1:6">
      <c r="A940" s="229">
        <v>39954</v>
      </c>
      <c r="B940" s="216">
        <v>6.5299999999999997E-2</v>
      </c>
      <c r="C940" s="217">
        <v>6.6099999999999992E-2</v>
      </c>
      <c r="D940" s="215">
        <v>698.09</v>
      </c>
      <c r="E940" s="215">
        <v>690.18</v>
      </c>
      <c r="F940" s="214">
        <v>689.92</v>
      </c>
    </row>
    <row r="941" spans="1:6">
      <c r="A941" s="229">
        <v>39955</v>
      </c>
      <c r="B941" s="216">
        <v>6.5699999999999995E-2</v>
      </c>
      <c r="C941" s="217">
        <v>6.649999999999999E-2</v>
      </c>
      <c r="D941" s="215">
        <v>694.53</v>
      </c>
      <c r="E941" s="215">
        <v>686.66</v>
      </c>
      <c r="F941" s="214">
        <v>686.26</v>
      </c>
    </row>
    <row r="942" spans="1:6">
      <c r="A942" s="229">
        <v>39958</v>
      </c>
      <c r="B942" s="216">
        <v>6.5600000000000006E-2</v>
      </c>
      <c r="C942" s="217">
        <v>6.6400000000000001E-2</v>
      </c>
      <c r="D942" s="215">
        <v>695.97</v>
      </c>
      <c r="E942" s="215">
        <v>688.09</v>
      </c>
      <c r="F942" s="214">
        <v>687.82</v>
      </c>
    </row>
    <row r="943" spans="1:6">
      <c r="A943" s="229">
        <v>39959</v>
      </c>
      <c r="B943" s="216">
        <v>6.5500000000000003E-2</v>
      </c>
      <c r="C943" s="217">
        <v>6.6299999999999998E-2</v>
      </c>
      <c r="D943" s="215">
        <v>697.24</v>
      </c>
      <c r="E943" s="215">
        <v>689.34</v>
      </c>
      <c r="F943" s="214">
        <v>689.07</v>
      </c>
    </row>
    <row r="944" spans="1:6">
      <c r="A944" s="229">
        <v>39960</v>
      </c>
      <c r="B944" s="216">
        <v>6.5100000000000005E-2</v>
      </c>
      <c r="C944" s="217">
        <v>6.59E-2</v>
      </c>
      <c r="D944" s="215">
        <v>701.49</v>
      </c>
      <c r="E944" s="215">
        <v>693.55</v>
      </c>
      <c r="F944" s="214">
        <v>693.28</v>
      </c>
    </row>
    <row r="945" spans="1:6">
      <c r="A945" s="229">
        <v>39961</v>
      </c>
      <c r="B945" s="216">
        <v>6.5199999999999994E-2</v>
      </c>
      <c r="C945" s="217">
        <v>6.5999999999999989E-2</v>
      </c>
      <c r="D945" s="215">
        <v>700.77</v>
      </c>
      <c r="E945" s="215">
        <v>692.83</v>
      </c>
      <c r="F945" s="214">
        <v>692.56</v>
      </c>
    </row>
    <row r="946" spans="1:6">
      <c r="A946" s="229">
        <v>39962</v>
      </c>
      <c r="B946" s="216">
        <v>6.5199999999999994E-2</v>
      </c>
      <c r="C946" s="217">
        <v>6.5999999999999989E-2</v>
      </c>
      <c r="D946" s="215">
        <v>701.23</v>
      </c>
      <c r="E946" s="215">
        <v>693.3</v>
      </c>
      <c r="F946" s="214">
        <v>692.83</v>
      </c>
    </row>
    <row r="947" spans="1:6">
      <c r="A947" s="229">
        <v>39965</v>
      </c>
      <c r="B947" s="216">
        <v>6.5000000000000002E-2</v>
      </c>
      <c r="C947" s="217">
        <v>6.5799999999999997E-2</v>
      </c>
      <c r="D947" s="215">
        <v>703.5</v>
      </c>
      <c r="E947" s="215">
        <v>695.54</v>
      </c>
      <c r="F947" s="214">
        <v>695.27</v>
      </c>
    </row>
    <row r="948" spans="1:6">
      <c r="A948" s="229">
        <v>39966</v>
      </c>
      <c r="B948" s="216">
        <v>6.4399999999999999E-2</v>
      </c>
      <c r="C948" s="217">
        <v>6.5199999999999994E-2</v>
      </c>
      <c r="D948" s="215">
        <v>709.81</v>
      </c>
      <c r="E948" s="215">
        <v>701.78</v>
      </c>
      <c r="F948" s="214">
        <v>701.51</v>
      </c>
    </row>
    <row r="949" spans="1:6">
      <c r="A949" s="229">
        <v>39967</v>
      </c>
      <c r="B949" s="216">
        <v>6.4000000000000001E-2</v>
      </c>
      <c r="C949" s="217">
        <v>6.4799999999999996E-2</v>
      </c>
      <c r="D949" s="215">
        <v>714.14</v>
      </c>
      <c r="E949" s="215">
        <v>706.06</v>
      </c>
      <c r="F949" s="214">
        <v>705.78</v>
      </c>
    </row>
    <row r="950" spans="1:6">
      <c r="A950" s="229">
        <v>39968</v>
      </c>
      <c r="B950" s="216">
        <v>6.3700000000000007E-2</v>
      </c>
      <c r="C950" s="217">
        <v>6.4500000000000002E-2</v>
      </c>
      <c r="D950" s="215">
        <v>717.47</v>
      </c>
      <c r="E950" s="215">
        <v>709.35</v>
      </c>
      <c r="F950" s="214">
        <v>709.08</v>
      </c>
    </row>
    <row r="951" spans="1:6">
      <c r="A951" s="229">
        <v>39969</v>
      </c>
      <c r="B951" s="216">
        <v>6.3600000000000004E-2</v>
      </c>
      <c r="C951" s="217">
        <v>6.4399999999999999E-2</v>
      </c>
      <c r="D951" s="215">
        <v>718.97</v>
      </c>
      <c r="E951" s="215">
        <v>710.83</v>
      </c>
      <c r="F951" s="214">
        <v>710.36</v>
      </c>
    </row>
    <row r="952" spans="1:6">
      <c r="A952" s="229">
        <v>39972</v>
      </c>
      <c r="B952" s="216">
        <v>6.3899999999999998E-2</v>
      </c>
      <c r="C952" s="217">
        <v>6.4699999999999994E-2</v>
      </c>
      <c r="D952" s="215">
        <v>716.18</v>
      </c>
      <c r="E952" s="215">
        <v>708.08</v>
      </c>
      <c r="F952" s="214">
        <v>707.8</v>
      </c>
    </row>
    <row r="953" spans="1:6">
      <c r="A953" s="229">
        <v>39973</v>
      </c>
      <c r="B953" s="216">
        <v>6.4299999999999996E-2</v>
      </c>
      <c r="C953" s="217">
        <v>6.5099999999999991E-2</v>
      </c>
      <c r="D953" s="215">
        <v>712.39</v>
      </c>
      <c r="E953" s="215">
        <v>704.34</v>
      </c>
      <c r="F953" s="214">
        <v>704.07</v>
      </c>
    </row>
    <row r="954" spans="1:6">
      <c r="A954" s="229">
        <v>39974</v>
      </c>
      <c r="B954" s="216">
        <v>6.7199999999999996E-2</v>
      </c>
      <c r="C954" s="217">
        <v>6.7999999999999991E-2</v>
      </c>
      <c r="D954" s="215">
        <v>684.27</v>
      </c>
      <c r="E954" s="215">
        <v>676.56</v>
      </c>
      <c r="F954" s="214">
        <v>676.18</v>
      </c>
    </row>
    <row r="955" spans="1:6">
      <c r="A955" s="229">
        <v>39976</v>
      </c>
      <c r="B955" s="216">
        <v>6.6100000000000006E-2</v>
      </c>
      <c r="C955" s="217">
        <v>6.6900000000000001E-2</v>
      </c>
      <c r="D955" s="215">
        <v>695.52</v>
      </c>
      <c r="E955" s="215">
        <v>687.67</v>
      </c>
      <c r="F955" s="214">
        <v>687.18</v>
      </c>
    </row>
    <row r="956" spans="1:6">
      <c r="A956" s="229">
        <v>39979</v>
      </c>
      <c r="B956" s="216">
        <v>6.5299999999999997E-2</v>
      </c>
      <c r="C956" s="217">
        <v>6.6099999999999992E-2</v>
      </c>
      <c r="D956" s="215">
        <v>703.7</v>
      </c>
      <c r="E956" s="215">
        <v>695.76</v>
      </c>
      <c r="F956" s="214">
        <v>695.52</v>
      </c>
    </row>
    <row r="957" spans="1:6">
      <c r="A957" s="229">
        <v>39980</v>
      </c>
      <c r="B957" s="216">
        <v>6.5199999999999994E-2</v>
      </c>
      <c r="C957" s="217">
        <v>6.5999999999999989E-2</v>
      </c>
      <c r="D957" s="215">
        <v>704.93</v>
      </c>
      <c r="E957" s="215">
        <v>696.98</v>
      </c>
      <c r="F957" s="214">
        <v>696.74</v>
      </c>
    </row>
    <row r="958" spans="1:6">
      <c r="A958" s="229">
        <v>39981</v>
      </c>
      <c r="B958" s="216">
        <v>6.4899999999999999E-2</v>
      </c>
      <c r="C958" s="217">
        <v>6.5699999999999995E-2</v>
      </c>
      <c r="D958" s="215">
        <v>708.18</v>
      </c>
      <c r="E958" s="215">
        <v>700.19</v>
      </c>
      <c r="F958" s="214">
        <v>699.95</v>
      </c>
    </row>
    <row r="959" spans="1:6">
      <c r="A959" s="229">
        <v>39982</v>
      </c>
      <c r="B959" s="216">
        <v>6.4799999999999996E-2</v>
      </c>
      <c r="C959" s="217">
        <v>6.5599999999999992E-2</v>
      </c>
      <c r="D959" s="215">
        <v>709.43</v>
      </c>
      <c r="E959" s="215">
        <v>701.42</v>
      </c>
      <c r="F959" s="214">
        <v>701.18</v>
      </c>
    </row>
    <row r="960" spans="1:6">
      <c r="A960" s="229">
        <v>39983</v>
      </c>
      <c r="B960" s="216">
        <v>6.5100000000000005E-2</v>
      </c>
      <c r="C960" s="217">
        <v>6.59E-2</v>
      </c>
      <c r="D960" s="215">
        <v>706.77</v>
      </c>
      <c r="E960" s="215">
        <v>698.8</v>
      </c>
      <c r="F960" s="214">
        <v>698.44</v>
      </c>
    </row>
    <row r="961" spans="1:6">
      <c r="A961" s="229">
        <v>39986</v>
      </c>
      <c r="B961" s="216">
        <v>6.5299999999999997E-2</v>
      </c>
      <c r="C961" s="217">
        <v>6.6099999999999992E-2</v>
      </c>
      <c r="D961" s="215">
        <v>705.01</v>
      </c>
      <c r="E961" s="215">
        <v>697.06</v>
      </c>
      <c r="F961" s="214">
        <v>696.82</v>
      </c>
    </row>
    <row r="962" spans="1:6">
      <c r="A962" s="229">
        <v>39987</v>
      </c>
      <c r="B962" s="216">
        <v>6.5100000000000005E-2</v>
      </c>
      <c r="C962" s="217">
        <v>6.59E-2</v>
      </c>
      <c r="D962" s="215">
        <v>707.25</v>
      </c>
      <c r="E962" s="215">
        <v>699.28</v>
      </c>
      <c r="F962" s="214">
        <v>699.04</v>
      </c>
    </row>
    <row r="963" spans="1:6">
      <c r="A963" s="229">
        <v>39988</v>
      </c>
      <c r="B963" s="216">
        <v>6.4699999999999994E-2</v>
      </c>
      <c r="C963" s="217">
        <v>6.5499999999999989E-2</v>
      </c>
      <c r="D963" s="215">
        <v>711.51</v>
      </c>
      <c r="E963" s="215">
        <v>703.49</v>
      </c>
      <c r="F963" s="214">
        <v>703.25</v>
      </c>
    </row>
    <row r="964" spans="1:6">
      <c r="A964" s="229">
        <v>39989</v>
      </c>
      <c r="B964" s="216">
        <v>6.4600000000000005E-2</v>
      </c>
      <c r="C964" s="217">
        <v>6.54E-2</v>
      </c>
      <c r="D964" s="215">
        <v>712.89</v>
      </c>
      <c r="E964" s="215">
        <v>704.85</v>
      </c>
      <c r="F964" s="214">
        <v>704.6</v>
      </c>
    </row>
    <row r="965" spans="1:6">
      <c r="A965" s="229">
        <v>39990</v>
      </c>
      <c r="B965" s="216">
        <v>6.4600000000000005E-2</v>
      </c>
      <c r="C965" s="217">
        <v>6.54E-2</v>
      </c>
      <c r="D965" s="215">
        <v>713.29</v>
      </c>
      <c r="E965" s="215">
        <v>705.25</v>
      </c>
      <c r="F965" s="214">
        <v>704.85</v>
      </c>
    </row>
    <row r="966" spans="1:6">
      <c r="A966" s="229">
        <v>39993</v>
      </c>
      <c r="B966" s="216">
        <v>6.4500000000000002E-2</v>
      </c>
      <c r="C966" s="217">
        <v>6.5299999999999997E-2</v>
      </c>
      <c r="D966" s="215">
        <v>714.55</v>
      </c>
      <c r="E966" s="215">
        <v>706.5</v>
      </c>
      <c r="F966" s="214">
        <v>706.25</v>
      </c>
    </row>
    <row r="967" spans="1:6">
      <c r="A967" s="229">
        <v>39994</v>
      </c>
      <c r="B967" s="216">
        <v>6.4799999999999996E-2</v>
      </c>
      <c r="C967" s="217">
        <v>6.5599999999999992E-2</v>
      </c>
      <c r="D967" s="215">
        <v>711.77</v>
      </c>
      <c r="E967" s="215">
        <v>703.75</v>
      </c>
      <c r="F967" s="214">
        <v>703.51</v>
      </c>
    </row>
    <row r="968" spans="1:6">
      <c r="A968" s="229">
        <v>39995</v>
      </c>
      <c r="B968" s="216">
        <v>6.4899999999999999E-2</v>
      </c>
      <c r="C968" s="217">
        <v>6.5699999999999995E-2</v>
      </c>
      <c r="D968" s="215">
        <v>711.01</v>
      </c>
      <c r="E968" s="215">
        <v>703.01</v>
      </c>
      <c r="F968" s="214">
        <v>702.76</v>
      </c>
    </row>
    <row r="969" spans="1:6">
      <c r="A969" s="229">
        <v>39996</v>
      </c>
      <c r="B969" s="216">
        <v>6.4699999999999994E-2</v>
      </c>
      <c r="C969" s="217">
        <v>6.5499999999999989E-2</v>
      </c>
      <c r="D969" s="215">
        <v>713.28</v>
      </c>
      <c r="E969" s="215">
        <v>705.25</v>
      </c>
      <c r="F969" s="214">
        <v>705</v>
      </c>
    </row>
    <row r="970" spans="1:6">
      <c r="A970" s="229">
        <v>39997</v>
      </c>
      <c r="B970" s="216">
        <v>6.4899999999999999E-2</v>
      </c>
      <c r="C970" s="217">
        <v>6.5699999999999995E-2</v>
      </c>
      <c r="D970" s="215">
        <v>711.66</v>
      </c>
      <c r="E970" s="215">
        <v>703.65</v>
      </c>
      <c r="F970" s="214">
        <v>703.26</v>
      </c>
    </row>
    <row r="971" spans="1:6">
      <c r="A971" s="229">
        <v>40000</v>
      </c>
      <c r="B971" s="216">
        <v>6.4899999999999999E-2</v>
      </c>
      <c r="C971" s="217">
        <v>6.5699999999999995E-2</v>
      </c>
      <c r="D971" s="215">
        <v>711.91</v>
      </c>
      <c r="E971" s="215">
        <v>703.91</v>
      </c>
      <c r="F971" s="214">
        <v>703.65</v>
      </c>
    </row>
    <row r="972" spans="1:6">
      <c r="A972" s="229">
        <v>40001</v>
      </c>
      <c r="B972" s="216">
        <v>6.5000000000000002E-2</v>
      </c>
      <c r="C972" s="217">
        <v>6.5799999999999997E-2</v>
      </c>
      <c r="D972" s="215">
        <v>711.16</v>
      </c>
      <c r="E972" s="215">
        <v>703.16</v>
      </c>
      <c r="F972" s="214">
        <v>702.91</v>
      </c>
    </row>
    <row r="973" spans="1:6">
      <c r="A973" s="229">
        <v>40002</v>
      </c>
      <c r="B973" s="216">
        <v>6.4899999999999999E-2</v>
      </c>
      <c r="C973" s="217">
        <v>6.5699999999999995E-2</v>
      </c>
      <c r="D973" s="215">
        <v>712.7</v>
      </c>
      <c r="E973" s="215">
        <v>704.69</v>
      </c>
      <c r="F973" s="214">
        <v>704.43</v>
      </c>
    </row>
    <row r="974" spans="1:6">
      <c r="A974" s="229">
        <v>40003</v>
      </c>
      <c r="B974" s="216">
        <v>6.4299999999999996E-2</v>
      </c>
      <c r="C974" s="217">
        <v>6.5099999999999991E-2</v>
      </c>
      <c r="D974" s="215">
        <v>719.03</v>
      </c>
      <c r="E974" s="215">
        <v>710.95</v>
      </c>
      <c r="F974" s="214">
        <v>710.69</v>
      </c>
    </row>
    <row r="975" spans="1:6">
      <c r="A975" s="229">
        <v>40004</v>
      </c>
      <c r="B975" s="216">
        <v>6.4299999999999996E-2</v>
      </c>
      <c r="C975" s="217">
        <v>6.5099999999999991E-2</v>
      </c>
      <c r="D975" s="215">
        <v>719.47</v>
      </c>
      <c r="E975" s="215">
        <v>711.38</v>
      </c>
      <c r="F975" s="214">
        <v>710.95</v>
      </c>
    </row>
    <row r="976" spans="1:6">
      <c r="A976" s="229">
        <v>40007</v>
      </c>
      <c r="B976" s="216">
        <v>6.4299999999999996E-2</v>
      </c>
      <c r="C976" s="217">
        <v>6.5099999999999991E-2</v>
      </c>
      <c r="D976" s="215">
        <v>719.73</v>
      </c>
      <c r="E976" s="215">
        <v>711.65</v>
      </c>
      <c r="F976" s="214">
        <v>711.38</v>
      </c>
    </row>
    <row r="977" spans="1:6">
      <c r="A977" s="229">
        <v>40008</v>
      </c>
      <c r="B977" s="216">
        <v>6.4500000000000002E-2</v>
      </c>
      <c r="C977" s="217">
        <v>6.5299999999999997E-2</v>
      </c>
      <c r="D977" s="215">
        <v>717.97</v>
      </c>
      <c r="E977" s="215">
        <v>709.9</v>
      </c>
      <c r="F977" s="214">
        <v>709.64</v>
      </c>
    </row>
    <row r="978" spans="1:6">
      <c r="A978" s="229">
        <v>40009</v>
      </c>
      <c r="B978" s="216">
        <v>6.4399999999999999E-2</v>
      </c>
      <c r="C978" s="217">
        <v>6.5199999999999994E-2</v>
      </c>
      <c r="D978" s="215">
        <v>719.25</v>
      </c>
      <c r="E978" s="215">
        <v>711.18</v>
      </c>
      <c r="F978" s="214">
        <v>710.9</v>
      </c>
    </row>
    <row r="979" spans="1:6">
      <c r="A979" s="229">
        <v>40010</v>
      </c>
      <c r="B979" s="216">
        <v>6.4399999999999999E-2</v>
      </c>
      <c r="C979" s="217">
        <v>6.5199999999999994E-2</v>
      </c>
      <c r="D979" s="215">
        <v>719.53</v>
      </c>
      <c r="E979" s="215">
        <v>711.45</v>
      </c>
      <c r="F979" s="214">
        <v>711.18</v>
      </c>
    </row>
    <row r="980" spans="1:6">
      <c r="A980" s="229">
        <v>40011</v>
      </c>
      <c r="B980" s="216">
        <v>6.4500000000000002E-2</v>
      </c>
      <c r="C980" s="217">
        <v>6.5299999999999997E-2</v>
      </c>
      <c r="D980" s="215">
        <v>718.97</v>
      </c>
      <c r="E980" s="215">
        <v>710.91</v>
      </c>
      <c r="F980" s="214">
        <v>710.45</v>
      </c>
    </row>
    <row r="981" spans="1:6">
      <c r="A981" s="229">
        <v>40014</v>
      </c>
      <c r="B981" s="216">
        <v>6.4299999999999996E-2</v>
      </c>
      <c r="C981" s="217">
        <v>6.5099999999999991E-2</v>
      </c>
      <c r="D981" s="215">
        <v>721.28</v>
      </c>
      <c r="E981" s="215">
        <v>713.19</v>
      </c>
      <c r="F981" s="214">
        <v>712.91</v>
      </c>
    </row>
    <row r="982" spans="1:6">
      <c r="A982" s="229">
        <v>40015</v>
      </c>
      <c r="B982" s="216">
        <v>6.4399999999999999E-2</v>
      </c>
      <c r="C982" s="217">
        <v>6.5199999999999994E-2</v>
      </c>
      <c r="D982" s="215">
        <v>720.54</v>
      </c>
      <c r="E982" s="215">
        <v>712.45</v>
      </c>
      <c r="F982" s="214">
        <v>712.18</v>
      </c>
    </row>
    <row r="983" spans="1:6">
      <c r="A983" s="229">
        <v>40016</v>
      </c>
      <c r="B983" s="216">
        <v>6.4299999999999996E-2</v>
      </c>
      <c r="C983" s="217">
        <v>6.5099999999999991E-2</v>
      </c>
      <c r="D983" s="215">
        <v>721.83</v>
      </c>
      <c r="E983" s="215">
        <v>713.73</v>
      </c>
      <c r="F983" s="214">
        <v>713.46</v>
      </c>
    </row>
    <row r="984" spans="1:6">
      <c r="A984" s="229">
        <v>40017</v>
      </c>
      <c r="B984" s="216">
        <v>6.4399999999999999E-2</v>
      </c>
      <c r="C984" s="217">
        <v>6.5199999999999994E-2</v>
      </c>
      <c r="D984" s="215">
        <v>721.09</v>
      </c>
      <c r="E984" s="215">
        <v>713</v>
      </c>
      <c r="F984" s="214">
        <v>712.73</v>
      </c>
    </row>
    <row r="985" spans="1:6">
      <c r="A985" s="229">
        <v>40018</v>
      </c>
      <c r="B985" s="216">
        <v>6.4600000000000005E-2</v>
      </c>
      <c r="C985" s="217">
        <v>6.54E-2</v>
      </c>
      <c r="D985" s="215">
        <v>719.52</v>
      </c>
      <c r="E985" s="215">
        <v>711.45</v>
      </c>
      <c r="F985" s="214">
        <v>710.99</v>
      </c>
    </row>
    <row r="986" spans="1:6">
      <c r="A986" s="229">
        <v>40021</v>
      </c>
      <c r="B986" s="216">
        <v>6.4500000000000002E-2</v>
      </c>
      <c r="C986" s="217">
        <v>6.5299999999999997E-2</v>
      </c>
      <c r="D986" s="215">
        <v>720.42</v>
      </c>
      <c r="E986" s="215">
        <v>712.34</v>
      </c>
      <c r="F986" s="214">
        <v>712.1</v>
      </c>
    </row>
    <row r="987" spans="1:6">
      <c r="A987" s="229">
        <v>40022</v>
      </c>
      <c r="B987" s="216">
        <v>6.4500000000000002E-2</v>
      </c>
      <c r="C987" s="217">
        <v>6.5299999999999997E-2</v>
      </c>
      <c r="D987" s="215">
        <v>720.66</v>
      </c>
      <c r="E987" s="215">
        <v>712.59</v>
      </c>
      <c r="F987" s="214">
        <v>712.34</v>
      </c>
    </row>
    <row r="988" spans="1:6">
      <c r="A988" s="229">
        <v>40023</v>
      </c>
      <c r="B988" s="216">
        <v>6.4699999999999994E-2</v>
      </c>
      <c r="C988" s="217">
        <v>6.5499999999999989E-2</v>
      </c>
      <c r="D988" s="215">
        <v>718.87</v>
      </c>
      <c r="E988" s="215">
        <v>710.83</v>
      </c>
      <c r="F988" s="214">
        <v>710.58</v>
      </c>
    </row>
    <row r="989" spans="1:6">
      <c r="A989" s="229">
        <v>40024</v>
      </c>
      <c r="B989" s="216">
        <v>6.4799999999999996E-2</v>
      </c>
      <c r="C989" s="217">
        <v>6.5599999999999992E-2</v>
      </c>
      <c r="D989" s="215">
        <v>718.11</v>
      </c>
      <c r="E989" s="215">
        <v>710.07</v>
      </c>
      <c r="F989" s="214">
        <v>709.82</v>
      </c>
    </row>
    <row r="990" spans="1:6">
      <c r="A990" s="229">
        <v>40025</v>
      </c>
      <c r="B990" s="216">
        <v>6.5199999999999994E-2</v>
      </c>
      <c r="C990" s="217">
        <v>6.5999999999999989E-2</v>
      </c>
      <c r="D990" s="215">
        <v>714.45</v>
      </c>
      <c r="E990" s="215">
        <v>706.46</v>
      </c>
      <c r="F990" s="214">
        <v>706.08</v>
      </c>
    </row>
    <row r="991" spans="1:6">
      <c r="A991" s="229">
        <v>40028</v>
      </c>
      <c r="B991" s="216">
        <v>6.5199999999999994E-2</v>
      </c>
      <c r="C991" s="217">
        <v>6.5999999999999989E-2</v>
      </c>
      <c r="D991" s="215">
        <v>714.69</v>
      </c>
      <c r="E991" s="215">
        <v>706.7</v>
      </c>
      <c r="F991" s="214">
        <v>706.46</v>
      </c>
    </row>
    <row r="992" spans="1:6">
      <c r="A992" s="229">
        <v>40029</v>
      </c>
      <c r="B992" s="216">
        <v>6.5100000000000005E-2</v>
      </c>
      <c r="C992" s="217">
        <v>6.59E-2</v>
      </c>
      <c r="D992" s="215">
        <v>715.94</v>
      </c>
      <c r="E992" s="215">
        <v>707.94</v>
      </c>
      <c r="F992" s="214">
        <v>707.69</v>
      </c>
    </row>
    <row r="993" spans="1:6">
      <c r="A993" s="229">
        <v>40030</v>
      </c>
      <c r="B993" s="216">
        <v>6.4799999999999996E-2</v>
      </c>
      <c r="C993" s="217">
        <v>6.5599999999999992E-2</v>
      </c>
      <c r="D993" s="215">
        <v>719.21</v>
      </c>
      <c r="E993" s="215">
        <v>711.17</v>
      </c>
      <c r="F993" s="214">
        <v>710.93</v>
      </c>
    </row>
    <row r="994" spans="1:6">
      <c r="A994" s="229">
        <v>40031</v>
      </c>
      <c r="B994" s="216">
        <v>6.4500000000000002E-2</v>
      </c>
      <c r="C994" s="217">
        <v>6.5299999999999997E-2</v>
      </c>
      <c r="D994" s="215">
        <v>722.5</v>
      </c>
      <c r="E994" s="215">
        <v>714.42</v>
      </c>
      <c r="F994" s="214">
        <v>714.17</v>
      </c>
    </row>
    <row r="995" spans="1:6">
      <c r="A995" s="229">
        <v>40032</v>
      </c>
      <c r="B995" s="216">
        <v>6.4000000000000001E-2</v>
      </c>
      <c r="C995" s="217">
        <v>6.4799999999999996E-2</v>
      </c>
      <c r="D995" s="215">
        <v>727.73</v>
      </c>
      <c r="E995" s="215">
        <v>719.59</v>
      </c>
      <c r="F995" s="214">
        <v>719.24</v>
      </c>
    </row>
    <row r="996" spans="1:6">
      <c r="A996" s="229">
        <v>40035</v>
      </c>
      <c r="B996" s="216">
        <v>6.4000000000000001E-2</v>
      </c>
      <c r="C996" s="217">
        <v>6.4799999999999996E-2</v>
      </c>
      <c r="D996" s="215">
        <v>727.96</v>
      </c>
      <c r="E996" s="215">
        <v>719.82</v>
      </c>
      <c r="F996" s="214">
        <v>719.59</v>
      </c>
    </row>
    <row r="997" spans="1:6">
      <c r="A997" s="229">
        <v>40036</v>
      </c>
      <c r="B997" s="216">
        <v>6.4299999999999996E-2</v>
      </c>
      <c r="C997" s="217">
        <v>6.5099999999999991E-2</v>
      </c>
      <c r="D997" s="215">
        <v>725.13</v>
      </c>
      <c r="E997" s="215">
        <v>717.03</v>
      </c>
      <c r="F997" s="214">
        <v>716.8</v>
      </c>
    </row>
    <row r="998" spans="1:6">
      <c r="A998" s="229">
        <v>40037</v>
      </c>
      <c r="B998" s="216">
        <v>6.4199999999999993E-2</v>
      </c>
      <c r="C998" s="217">
        <v>6.5000000000000002E-2</v>
      </c>
      <c r="D998" s="215">
        <v>726.39</v>
      </c>
      <c r="E998" s="215">
        <v>718.27</v>
      </c>
      <c r="F998" s="214">
        <v>718.04</v>
      </c>
    </row>
    <row r="999" spans="1:6">
      <c r="A999" s="229">
        <v>40038</v>
      </c>
      <c r="B999" s="216">
        <v>6.4399999999999999E-2</v>
      </c>
      <c r="C999" s="217">
        <v>6.5199999999999994E-2</v>
      </c>
      <c r="D999" s="215">
        <v>724.59</v>
      </c>
      <c r="E999" s="215">
        <v>716.5</v>
      </c>
      <c r="F999" s="214">
        <v>716.26</v>
      </c>
    </row>
    <row r="1000" spans="1:6">
      <c r="A1000" s="229">
        <v>40039</v>
      </c>
      <c r="B1000" s="216">
        <v>6.4000000000000001E-2</v>
      </c>
      <c r="C1000" s="217">
        <v>6.4799999999999996E-2</v>
      </c>
      <c r="D1000" s="215">
        <v>729.01</v>
      </c>
      <c r="E1000" s="215">
        <v>720.87</v>
      </c>
      <c r="F1000" s="214">
        <v>720.53</v>
      </c>
    </row>
    <row r="1001" spans="1:6">
      <c r="A1001" s="229">
        <v>40042</v>
      </c>
      <c r="B1001" s="216">
        <v>6.3899999999999998E-2</v>
      </c>
      <c r="C1001" s="217">
        <v>6.4699999999999994E-2</v>
      </c>
      <c r="D1001" s="215">
        <v>730.27</v>
      </c>
      <c r="E1001" s="215">
        <v>722.12</v>
      </c>
      <c r="F1001" s="214">
        <v>721.88</v>
      </c>
    </row>
    <row r="1002" spans="1:6">
      <c r="A1002" s="229">
        <v>40043</v>
      </c>
      <c r="B1002" s="216">
        <v>6.3299999999999995E-2</v>
      </c>
      <c r="C1002" s="217">
        <v>6.409999999999999E-2</v>
      </c>
      <c r="D1002" s="215">
        <v>736.69</v>
      </c>
      <c r="E1002" s="215">
        <v>728.46</v>
      </c>
      <c r="F1002" s="214">
        <v>728.22</v>
      </c>
    </row>
    <row r="1003" spans="1:6">
      <c r="A1003" s="229">
        <v>40044</v>
      </c>
      <c r="B1003" s="216">
        <v>6.3299999999999995E-2</v>
      </c>
      <c r="C1003" s="217">
        <v>6.409999999999999E-2</v>
      </c>
      <c r="D1003" s="215">
        <v>736.92</v>
      </c>
      <c r="E1003" s="215">
        <v>728.69</v>
      </c>
      <c r="F1003" s="214">
        <v>728.46</v>
      </c>
    </row>
    <row r="1004" spans="1:6">
      <c r="A1004" s="229">
        <v>40045</v>
      </c>
      <c r="B1004" s="216">
        <v>6.3E-2</v>
      </c>
      <c r="C1004" s="217">
        <v>6.3799999999999996E-2</v>
      </c>
      <c r="D1004" s="215">
        <v>740.27</v>
      </c>
      <c r="E1004" s="215">
        <v>732</v>
      </c>
      <c r="F1004" s="214">
        <v>731.77</v>
      </c>
    </row>
    <row r="1005" spans="1:6">
      <c r="A1005" s="229">
        <v>40046</v>
      </c>
      <c r="B1005" s="216">
        <v>6.3200000000000006E-2</v>
      </c>
      <c r="C1005" s="217">
        <v>6.4000000000000001E-2</v>
      </c>
      <c r="D1005" s="215">
        <v>738.53</v>
      </c>
      <c r="E1005" s="215">
        <v>730.29</v>
      </c>
      <c r="F1005" s="214">
        <v>729.95</v>
      </c>
    </row>
    <row r="1006" spans="1:6">
      <c r="A1006" s="229">
        <v>40049</v>
      </c>
      <c r="B1006" s="216">
        <v>6.3200000000000006E-2</v>
      </c>
      <c r="C1006" s="217">
        <v>6.4000000000000001E-2</v>
      </c>
      <c r="D1006" s="215">
        <v>738.77</v>
      </c>
      <c r="E1006" s="215">
        <v>730.52</v>
      </c>
      <c r="F1006" s="214">
        <v>730.29</v>
      </c>
    </row>
    <row r="1007" spans="1:6">
      <c r="A1007" s="229">
        <v>40050</v>
      </c>
      <c r="B1007" s="216">
        <v>6.3200000000000006E-2</v>
      </c>
      <c r="C1007" s="217">
        <v>6.4000000000000001E-2</v>
      </c>
      <c r="D1007" s="215">
        <v>739</v>
      </c>
      <c r="E1007" s="215">
        <v>730.76</v>
      </c>
      <c r="F1007" s="214">
        <v>730.52</v>
      </c>
    </row>
    <row r="1008" spans="1:6">
      <c r="A1008" s="229">
        <v>40051</v>
      </c>
      <c r="B1008" s="216">
        <v>6.3100000000000003E-2</v>
      </c>
      <c r="C1008" s="217">
        <v>6.3899999999999998E-2</v>
      </c>
      <c r="D1008" s="215">
        <v>740.19</v>
      </c>
      <c r="E1008" s="215">
        <v>731.93</v>
      </c>
      <c r="F1008" s="214">
        <v>731.71</v>
      </c>
    </row>
    <row r="1009" spans="1:6">
      <c r="A1009" s="229">
        <v>40052</v>
      </c>
      <c r="B1009" s="216">
        <v>6.2899999999999998E-2</v>
      </c>
      <c r="C1009" s="217">
        <v>6.3699999999999993E-2</v>
      </c>
      <c r="D1009" s="215">
        <v>742.5</v>
      </c>
      <c r="E1009" s="215">
        <v>734.22</v>
      </c>
      <c r="F1009" s="214">
        <v>733.99</v>
      </c>
    </row>
    <row r="1010" spans="1:6">
      <c r="A1010" s="229">
        <v>40053</v>
      </c>
      <c r="B1010" s="216">
        <v>6.2899999999999998E-2</v>
      </c>
      <c r="C1010" s="217">
        <v>6.3699999999999993E-2</v>
      </c>
      <c r="D1010" s="215">
        <v>742.82</v>
      </c>
      <c r="E1010" s="215">
        <v>734.54</v>
      </c>
      <c r="F1010" s="214">
        <v>734.22</v>
      </c>
    </row>
    <row r="1011" spans="1:6">
      <c r="A1011" s="229">
        <v>40056</v>
      </c>
      <c r="B1011" s="216">
        <v>6.2899999999999998E-2</v>
      </c>
      <c r="C1011" s="217">
        <v>6.3699999999999993E-2</v>
      </c>
      <c r="D1011" s="215">
        <v>743.05</v>
      </c>
      <c r="E1011" s="215">
        <v>734.76</v>
      </c>
      <c r="F1011" s="214">
        <v>734.54</v>
      </c>
    </row>
    <row r="1012" spans="1:6">
      <c r="A1012" s="229">
        <v>40057</v>
      </c>
      <c r="B1012" s="216">
        <v>6.2899999999999998E-2</v>
      </c>
      <c r="C1012" s="217">
        <v>6.3699999999999993E-2</v>
      </c>
      <c r="D1012" s="215">
        <v>743.28</v>
      </c>
      <c r="E1012" s="215">
        <v>734.99</v>
      </c>
      <c r="F1012" s="214">
        <v>734.76</v>
      </c>
    </row>
    <row r="1013" spans="1:6">
      <c r="A1013" s="229">
        <v>40058</v>
      </c>
      <c r="B1013" s="216">
        <v>6.2799999999999995E-2</v>
      </c>
      <c r="C1013" s="217">
        <v>6.359999999999999E-2</v>
      </c>
      <c r="D1013" s="215">
        <v>744.55</v>
      </c>
      <c r="E1013" s="215">
        <v>736.25</v>
      </c>
      <c r="F1013" s="214">
        <v>736.02</v>
      </c>
    </row>
    <row r="1014" spans="1:6">
      <c r="A1014" s="229">
        <v>40059</v>
      </c>
      <c r="B1014" s="216">
        <v>6.2899999999999998E-2</v>
      </c>
      <c r="C1014" s="217">
        <v>6.3699999999999993E-2</v>
      </c>
      <c r="D1014" s="215">
        <v>743.73</v>
      </c>
      <c r="E1014" s="215">
        <v>735.45</v>
      </c>
      <c r="F1014" s="214">
        <v>735.22</v>
      </c>
    </row>
    <row r="1015" spans="1:6">
      <c r="A1015" s="229">
        <v>40060</v>
      </c>
      <c r="B1015" s="216">
        <v>6.3100000000000003E-2</v>
      </c>
      <c r="C1015" s="217">
        <v>6.3899999999999998E-2</v>
      </c>
      <c r="D1015" s="215">
        <v>742.02</v>
      </c>
      <c r="E1015" s="215">
        <v>733.76</v>
      </c>
      <c r="F1015" s="214">
        <v>733.39</v>
      </c>
    </row>
    <row r="1016" spans="1:6">
      <c r="A1016" s="229">
        <v>40064</v>
      </c>
      <c r="B1016" s="216">
        <v>6.3E-2</v>
      </c>
      <c r="C1016" s="217">
        <v>6.3799999999999996E-2</v>
      </c>
      <c r="D1016" s="215">
        <v>743.29</v>
      </c>
      <c r="E1016" s="215">
        <v>735.02</v>
      </c>
      <c r="F1016" s="214">
        <v>734.79</v>
      </c>
    </row>
    <row r="1017" spans="1:6">
      <c r="A1017" s="229">
        <v>40065</v>
      </c>
      <c r="B1017" s="216">
        <v>6.3E-2</v>
      </c>
      <c r="C1017" s="217">
        <v>6.3799999999999996E-2</v>
      </c>
      <c r="D1017" s="215">
        <v>743.52</v>
      </c>
      <c r="E1017" s="215">
        <v>735.24</v>
      </c>
      <c r="F1017" s="214">
        <v>735.02</v>
      </c>
    </row>
    <row r="1018" spans="1:6">
      <c r="A1018" s="229">
        <v>40066</v>
      </c>
      <c r="B1018" s="216">
        <v>6.2799999999999995E-2</v>
      </c>
      <c r="C1018" s="217">
        <v>6.359999999999999E-2</v>
      </c>
      <c r="D1018" s="215">
        <v>745.51</v>
      </c>
      <c r="E1018" s="215">
        <v>737.21</v>
      </c>
      <c r="F1018" s="214">
        <v>737</v>
      </c>
    </row>
    <row r="1019" spans="1:6">
      <c r="A1019" s="229">
        <v>40067</v>
      </c>
      <c r="B1019" s="216">
        <v>6.2600000000000003E-2</v>
      </c>
      <c r="C1019" s="217">
        <v>6.3399999999999998E-2</v>
      </c>
      <c r="D1019" s="215">
        <v>747.89</v>
      </c>
      <c r="E1019" s="215">
        <v>739.56</v>
      </c>
      <c r="F1019" s="214">
        <v>739.28</v>
      </c>
    </row>
    <row r="1020" spans="1:6">
      <c r="A1020" s="229">
        <v>40070</v>
      </c>
      <c r="B1020" s="216">
        <v>6.2700000000000006E-2</v>
      </c>
      <c r="C1020" s="217">
        <v>6.3500000000000001E-2</v>
      </c>
      <c r="D1020" s="215">
        <v>747.06</v>
      </c>
      <c r="E1020" s="215">
        <v>738.74</v>
      </c>
      <c r="F1020" s="214">
        <v>738.5</v>
      </c>
    </row>
    <row r="1021" spans="1:6">
      <c r="A1021" s="229">
        <v>40071</v>
      </c>
      <c r="B1021" s="216">
        <v>6.2600000000000003E-2</v>
      </c>
      <c r="C1021" s="217">
        <v>6.3399999999999998E-2</v>
      </c>
      <c r="D1021" s="215">
        <v>748.34</v>
      </c>
      <c r="E1021" s="215">
        <v>740.02</v>
      </c>
      <c r="F1021" s="214">
        <v>739.78</v>
      </c>
    </row>
    <row r="1022" spans="1:6">
      <c r="A1022" s="229">
        <v>40072</v>
      </c>
      <c r="B1022" s="216">
        <v>6.2200000000000005E-2</v>
      </c>
      <c r="C1022" s="217">
        <v>6.3E-2</v>
      </c>
      <c r="D1022" s="215">
        <v>752.79</v>
      </c>
      <c r="E1022" s="215">
        <v>744.41</v>
      </c>
      <c r="F1022" s="214">
        <v>744.17</v>
      </c>
    </row>
    <row r="1023" spans="1:6">
      <c r="A1023" s="229">
        <v>40073</v>
      </c>
      <c r="B1023" s="216">
        <v>6.25E-2</v>
      </c>
      <c r="C1023" s="217">
        <v>6.3299999999999995E-2</v>
      </c>
      <c r="D1023" s="215">
        <v>749.88</v>
      </c>
      <c r="E1023" s="215">
        <v>741.54</v>
      </c>
      <c r="F1023" s="214">
        <v>741.3</v>
      </c>
    </row>
    <row r="1024" spans="1:6">
      <c r="A1024" s="229">
        <v>40074</v>
      </c>
      <c r="B1024" s="216">
        <v>6.25E-2</v>
      </c>
      <c r="C1024" s="217">
        <v>6.3299999999999995E-2</v>
      </c>
      <c r="D1024" s="215">
        <v>750.25</v>
      </c>
      <c r="E1024" s="215">
        <v>741.91</v>
      </c>
      <c r="F1024" s="214">
        <v>741.54</v>
      </c>
    </row>
    <row r="1025" spans="1:6">
      <c r="A1025" s="229">
        <v>40077</v>
      </c>
      <c r="B1025" s="216">
        <v>6.2399999999999997E-2</v>
      </c>
      <c r="C1025" s="217">
        <v>6.3199999999999992E-2</v>
      </c>
      <c r="D1025" s="215">
        <v>751.54</v>
      </c>
      <c r="E1025" s="215">
        <v>743.19</v>
      </c>
      <c r="F1025" s="214">
        <v>742.94</v>
      </c>
    </row>
    <row r="1026" spans="1:6">
      <c r="A1026" s="229">
        <v>40078</v>
      </c>
      <c r="B1026" s="216">
        <v>6.25E-2</v>
      </c>
      <c r="C1026" s="217">
        <v>6.3299999999999995E-2</v>
      </c>
      <c r="D1026" s="215">
        <v>750.73</v>
      </c>
      <c r="E1026" s="215">
        <v>742.39</v>
      </c>
      <c r="F1026" s="214">
        <v>742.15</v>
      </c>
    </row>
    <row r="1027" spans="1:6">
      <c r="A1027" s="229">
        <v>40079</v>
      </c>
      <c r="B1027" s="216">
        <v>6.2399999999999997E-2</v>
      </c>
      <c r="C1027" s="217">
        <v>6.3199999999999992E-2</v>
      </c>
      <c r="D1027" s="215">
        <v>752.02</v>
      </c>
      <c r="E1027" s="215">
        <v>743.67</v>
      </c>
      <c r="F1027" s="214">
        <v>743.43</v>
      </c>
    </row>
    <row r="1028" spans="1:6">
      <c r="A1028" s="229">
        <v>40080</v>
      </c>
      <c r="B1028" s="216">
        <v>6.2399999999999997E-2</v>
      </c>
      <c r="C1028" s="217">
        <v>6.3199999999999992E-2</v>
      </c>
      <c r="D1028" s="215">
        <v>752.27</v>
      </c>
      <c r="E1028" s="215">
        <v>743.92</v>
      </c>
      <c r="F1028" s="214">
        <v>743.67</v>
      </c>
    </row>
    <row r="1029" spans="1:6">
      <c r="A1029" s="229">
        <v>40081</v>
      </c>
      <c r="B1029" s="216">
        <v>6.25E-2</v>
      </c>
      <c r="C1029" s="217">
        <v>6.3299999999999995E-2</v>
      </c>
      <c r="D1029" s="215">
        <v>751.55</v>
      </c>
      <c r="E1029" s="215">
        <v>743.21</v>
      </c>
      <c r="F1029" s="214">
        <v>742.85</v>
      </c>
    </row>
    <row r="1030" spans="1:6">
      <c r="A1030" s="229">
        <v>40084</v>
      </c>
      <c r="B1030" s="216">
        <v>6.2399999999999997E-2</v>
      </c>
      <c r="C1030" s="217">
        <v>6.3199999999999992E-2</v>
      </c>
      <c r="D1030" s="215">
        <v>752.84</v>
      </c>
      <c r="E1030" s="215">
        <v>744.49</v>
      </c>
      <c r="F1030" s="214">
        <v>744.25</v>
      </c>
    </row>
    <row r="1031" spans="1:6">
      <c r="A1031" s="229">
        <v>40085</v>
      </c>
      <c r="B1031" s="216">
        <v>6.2399999999999997E-2</v>
      </c>
      <c r="C1031" s="217">
        <v>6.3199999999999992E-2</v>
      </c>
      <c r="D1031" s="215">
        <v>753.08</v>
      </c>
      <c r="E1031" s="215">
        <v>744.73</v>
      </c>
      <c r="F1031" s="214">
        <v>744.49</v>
      </c>
    </row>
    <row r="1032" spans="1:6">
      <c r="A1032" s="229">
        <v>40086</v>
      </c>
      <c r="B1032" s="216">
        <v>6.2399999999999997E-2</v>
      </c>
      <c r="C1032" s="217">
        <v>6.3199999999999992E-2</v>
      </c>
      <c r="D1032" s="215">
        <v>753.33</v>
      </c>
      <c r="E1032" s="215">
        <v>744.97</v>
      </c>
      <c r="F1032" s="214">
        <v>744.73</v>
      </c>
    </row>
    <row r="1033" spans="1:6">
      <c r="A1033" s="229">
        <v>40087</v>
      </c>
      <c r="B1033" s="216">
        <v>6.2799999999999995E-2</v>
      </c>
      <c r="C1033" s="217">
        <v>6.359999999999999E-2</v>
      </c>
      <c r="D1033" s="215">
        <v>749.38</v>
      </c>
      <c r="E1033" s="215">
        <v>741.07</v>
      </c>
      <c r="F1033" s="214">
        <v>740.83</v>
      </c>
    </row>
    <row r="1034" spans="1:6">
      <c r="A1034" s="229">
        <v>40088</v>
      </c>
      <c r="B1034" s="216">
        <v>6.2799999999999995E-2</v>
      </c>
      <c r="C1034" s="217">
        <v>6.359999999999999E-2</v>
      </c>
      <c r="D1034" s="215">
        <v>749.74</v>
      </c>
      <c r="E1034" s="215">
        <v>741.43</v>
      </c>
      <c r="F1034" s="214">
        <v>741.07</v>
      </c>
    </row>
    <row r="1035" spans="1:6">
      <c r="A1035" s="229">
        <v>40091</v>
      </c>
      <c r="B1035" s="216">
        <v>6.2600000000000003E-2</v>
      </c>
      <c r="C1035" s="217">
        <v>6.3399999999999998E-2</v>
      </c>
      <c r="D1035" s="215">
        <v>752.07</v>
      </c>
      <c r="E1035" s="215">
        <v>743.74</v>
      </c>
      <c r="F1035" s="214">
        <v>743.5</v>
      </c>
    </row>
    <row r="1036" spans="1:6">
      <c r="A1036" s="229">
        <v>40092</v>
      </c>
      <c r="B1036" s="216">
        <v>6.2799999999999995E-2</v>
      </c>
      <c r="C1036" s="217">
        <v>6.359999999999999E-2</v>
      </c>
      <c r="D1036" s="215">
        <v>750.22</v>
      </c>
      <c r="E1036" s="215">
        <v>741.91</v>
      </c>
      <c r="F1036" s="214">
        <v>741.67</v>
      </c>
    </row>
    <row r="1037" spans="1:6">
      <c r="A1037" s="229">
        <v>40093</v>
      </c>
      <c r="B1037" s="216">
        <v>6.3200000000000006E-2</v>
      </c>
      <c r="C1037" s="217">
        <v>6.4000000000000001E-2</v>
      </c>
      <c r="D1037" s="215">
        <v>746.29</v>
      </c>
      <c r="E1037" s="215">
        <v>738.03</v>
      </c>
      <c r="F1037" s="214">
        <v>737.79</v>
      </c>
    </row>
    <row r="1038" spans="1:6">
      <c r="A1038" s="229">
        <v>40094</v>
      </c>
      <c r="B1038" s="216">
        <v>6.3600000000000004E-2</v>
      </c>
      <c r="C1038" s="217">
        <v>6.4399999999999999E-2</v>
      </c>
      <c r="D1038" s="215">
        <v>742.39</v>
      </c>
      <c r="E1038" s="215">
        <v>734.18</v>
      </c>
      <c r="F1038" s="214">
        <v>733.94</v>
      </c>
    </row>
    <row r="1039" spans="1:6">
      <c r="A1039" s="229">
        <v>40095</v>
      </c>
      <c r="B1039" s="216">
        <v>6.4600000000000005E-2</v>
      </c>
      <c r="C1039" s="217">
        <v>6.54E-2</v>
      </c>
      <c r="D1039" s="215">
        <v>732.56</v>
      </c>
      <c r="E1039" s="215">
        <v>724.47</v>
      </c>
      <c r="F1039" s="214">
        <v>724.05</v>
      </c>
    </row>
    <row r="1040" spans="1:6">
      <c r="A1040" s="229">
        <v>40099</v>
      </c>
      <c r="B1040" s="216">
        <v>6.4699999999999994E-2</v>
      </c>
      <c r="C1040" s="217">
        <v>6.5499999999999989E-2</v>
      </c>
      <c r="D1040" s="215">
        <v>731.78</v>
      </c>
      <c r="E1040" s="215">
        <v>723.7</v>
      </c>
      <c r="F1040" s="214">
        <v>723.46</v>
      </c>
    </row>
    <row r="1041" spans="1:6">
      <c r="A1041" s="229">
        <v>40100</v>
      </c>
      <c r="B1041" s="216">
        <v>6.4799999999999996E-2</v>
      </c>
      <c r="C1041" s="217">
        <v>6.5599999999999992E-2</v>
      </c>
      <c r="D1041" s="215">
        <v>731.01</v>
      </c>
      <c r="E1041" s="215">
        <v>722.94</v>
      </c>
      <c r="F1041" s="214">
        <v>722.68</v>
      </c>
    </row>
    <row r="1042" spans="1:6">
      <c r="A1042" s="229">
        <v>40101</v>
      </c>
      <c r="B1042" s="216">
        <v>6.4799999999999996E-2</v>
      </c>
      <c r="C1042" s="217">
        <v>6.5599999999999992E-2</v>
      </c>
      <c r="D1042" s="215">
        <v>731.27</v>
      </c>
      <c r="E1042" s="215">
        <v>723.2</v>
      </c>
      <c r="F1042" s="214">
        <v>722.94</v>
      </c>
    </row>
    <row r="1043" spans="1:6">
      <c r="A1043" s="229">
        <v>40102</v>
      </c>
      <c r="B1043" s="216">
        <v>6.5000000000000002E-2</v>
      </c>
      <c r="C1043" s="217">
        <v>6.5799999999999997E-2</v>
      </c>
      <c r="D1043" s="215">
        <v>729.66</v>
      </c>
      <c r="E1043" s="215">
        <v>721.62</v>
      </c>
      <c r="F1043" s="214">
        <v>721.19</v>
      </c>
    </row>
    <row r="1044" spans="1:6">
      <c r="A1044" s="229">
        <v>40105</v>
      </c>
      <c r="B1044" s="216">
        <v>6.5799999999999997E-2</v>
      </c>
      <c r="C1044" s="217">
        <v>6.6599999999999993E-2</v>
      </c>
      <c r="D1044" s="215">
        <v>721.88</v>
      </c>
      <c r="E1044" s="215">
        <v>713.92</v>
      </c>
      <c r="F1044" s="214">
        <v>713.66</v>
      </c>
    </row>
    <row r="1045" spans="1:6">
      <c r="A1045" s="229">
        <v>40106</v>
      </c>
      <c r="B1045" s="216">
        <v>6.6500000000000004E-2</v>
      </c>
      <c r="C1045" s="217">
        <v>6.7299999999999999E-2</v>
      </c>
      <c r="D1045" s="215">
        <v>715.17</v>
      </c>
      <c r="E1045" s="215">
        <v>707.3</v>
      </c>
      <c r="F1045" s="214">
        <v>707.04</v>
      </c>
    </row>
    <row r="1046" spans="1:6">
      <c r="A1046" s="229">
        <v>40107</v>
      </c>
      <c r="B1046" s="216">
        <v>6.6299999999999998E-2</v>
      </c>
      <c r="C1046" s="217">
        <v>6.7099999999999993E-2</v>
      </c>
      <c r="D1046" s="215">
        <v>717.42</v>
      </c>
      <c r="E1046" s="215">
        <v>709.52</v>
      </c>
      <c r="F1046" s="214">
        <v>709.26</v>
      </c>
    </row>
    <row r="1047" spans="1:6">
      <c r="A1047" s="229">
        <v>40108</v>
      </c>
      <c r="B1047" s="216">
        <v>6.6199999999999995E-2</v>
      </c>
      <c r="C1047" s="217">
        <v>6.699999999999999E-2</v>
      </c>
      <c r="D1047" s="215">
        <v>718.67</v>
      </c>
      <c r="E1047" s="215">
        <v>710.76</v>
      </c>
      <c r="F1047" s="214">
        <v>710.5</v>
      </c>
    </row>
    <row r="1048" spans="1:6">
      <c r="A1048" s="229">
        <v>40109</v>
      </c>
      <c r="B1048" s="216">
        <v>6.6199999999999995E-2</v>
      </c>
      <c r="C1048" s="217">
        <v>6.699999999999999E-2</v>
      </c>
      <c r="D1048" s="215">
        <v>719.09</v>
      </c>
      <c r="E1048" s="215">
        <v>711.18</v>
      </c>
      <c r="F1048" s="214">
        <v>710.76</v>
      </c>
    </row>
    <row r="1049" spans="1:6">
      <c r="A1049" s="229">
        <v>40112</v>
      </c>
      <c r="B1049" s="216">
        <v>6.6100000000000006E-2</v>
      </c>
      <c r="C1049" s="217">
        <v>6.6900000000000001E-2</v>
      </c>
      <c r="D1049" s="215">
        <v>720.13</v>
      </c>
      <c r="E1049" s="215">
        <v>712.2</v>
      </c>
      <c r="F1049" s="214">
        <v>711.96</v>
      </c>
    </row>
    <row r="1050" spans="1:6">
      <c r="A1050" s="229">
        <v>40113</v>
      </c>
      <c r="B1050" s="216">
        <v>6.59E-2</v>
      </c>
      <c r="C1050" s="217">
        <v>6.6699999999999995E-2</v>
      </c>
      <c r="D1050" s="215">
        <v>722.36</v>
      </c>
      <c r="E1050" s="215">
        <v>714.42</v>
      </c>
      <c r="F1050" s="214">
        <v>714.17</v>
      </c>
    </row>
    <row r="1051" spans="1:6">
      <c r="A1051" s="229">
        <v>40114</v>
      </c>
      <c r="B1051" s="216">
        <v>6.5799999999999997E-2</v>
      </c>
      <c r="C1051" s="217">
        <v>6.6599999999999993E-2</v>
      </c>
      <c r="D1051" s="215">
        <v>723.61</v>
      </c>
      <c r="E1051" s="215">
        <v>715.65</v>
      </c>
      <c r="F1051" s="214">
        <v>715.41</v>
      </c>
    </row>
    <row r="1052" spans="1:6">
      <c r="A1052" s="229">
        <v>40115</v>
      </c>
      <c r="B1052" s="216">
        <v>6.59E-2</v>
      </c>
      <c r="C1052" s="217">
        <v>6.6699999999999995E-2</v>
      </c>
      <c r="D1052" s="215">
        <v>722.85</v>
      </c>
      <c r="E1052" s="215">
        <v>714.9</v>
      </c>
      <c r="F1052" s="214">
        <v>714.66</v>
      </c>
    </row>
    <row r="1053" spans="1:6">
      <c r="A1053" s="229">
        <v>40116</v>
      </c>
      <c r="B1053" s="216">
        <v>6.6100000000000006E-2</v>
      </c>
      <c r="C1053" s="217">
        <v>6.6900000000000001E-2</v>
      </c>
      <c r="D1053" s="215">
        <v>721.28</v>
      </c>
      <c r="E1053" s="215">
        <v>713.35</v>
      </c>
      <c r="F1053" s="214">
        <v>712.93</v>
      </c>
    </row>
    <row r="1054" spans="1:6">
      <c r="A1054" s="229">
        <v>40120</v>
      </c>
      <c r="B1054" s="216">
        <v>6.6299999999999998E-2</v>
      </c>
      <c r="C1054" s="217">
        <v>6.7099999999999993E-2</v>
      </c>
      <c r="D1054" s="215">
        <v>719.53</v>
      </c>
      <c r="E1054" s="215">
        <v>711.63</v>
      </c>
      <c r="F1054" s="214">
        <v>711.38</v>
      </c>
    </row>
    <row r="1055" spans="1:6">
      <c r="A1055" s="229">
        <v>40121</v>
      </c>
      <c r="B1055" s="216">
        <v>6.6299999999999998E-2</v>
      </c>
      <c r="C1055" s="217">
        <v>6.7099999999999993E-2</v>
      </c>
      <c r="D1055" s="215">
        <v>719.78</v>
      </c>
      <c r="E1055" s="215">
        <v>711.87</v>
      </c>
      <c r="F1055" s="214">
        <v>711.63</v>
      </c>
    </row>
    <row r="1056" spans="1:6">
      <c r="A1056" s="229">
        <v>40122</v>
      </c>
      <c r="B1056" s="216">
        <v>6.6299999999999998E-2</v>
      </c>
      <c r="C1056" s="217">
        <v>6.7099999999999993E-2</v>
      </c>
      <c r="D1056" s="215">
        <v>720.02</v>
      </c>
      <c r="E1056" s="215">
        <v>712.11</v>
      </c>
      <c r="F1056" s="214">
        <v>711.87</v>
      </c>
    </row>
    <row r="1057" spans="1:6">
      <c r="A1057" s="229">
        <v>40123</v>
      </c>
      <c r="B1057" s="216">
        <v>6.6299999999999998E-2</v>
      </c>
      <c r="C1057" s="217">
        <v>6.7099999999999993E-2</v>
      </c>
      <c r="D1057" s="215">
        <v>720.39</v>
      </c>
      <c r="E1057" s="215">
        <v>712.48</v>
      </c>
      <c r="F1057" s="214">
        <v>712.11</v>
      </c>
    </row>
    <row r="1058" spans="1:6">
      <c r="A1058" s="229">
        <v>40126</v>
      </c>
      <c r="B1058" s="216">
        <v>6.6199999999999995E-2</v>
      </c>
      <c r="C1058" s="217">
        <v>6.699999999999999E-2</v>
      </c>
      <c r="D1058" s="215">
        <v>721.62</v>
      </c>
      <c r="E1058" s="215">
        <v>713.7</v>
      </c>
      <c r="F1058" s="214">
        <v>713.46</v>
      </c>
    </row>
    <row r="1059" spans="1:6">
      <c r="A1059" s="229">
        <v>40127</v>
      </c>
      <c r="B1059" s="216">
        <v>6.6299999999999998E-2</v>
      </c>
      <c r="C1059" s="217">
        <v>6.7099999999999993E-2</v>
      </c>
      <c r="D1059" s="215">
        <v>720.87</v>
      </c>
      <c r="E1059" s="215">
        <v>712.96</v>
      </c>
      <c r="F1059" s="214">
        <v>712.72</v>
      </c>
    </row>
    <row r="1060" spans="1:6">
      <c r="A1060" s="229">
        <v>40128</v>
      </c>
      <c r="B1060" s="216">
        <v>6.6299999999999998E-2</v>
      </c>
      <c r="C1060" s="217">
        <v>6.7099999999999993E-2</v>
      </c>
      <c r="D1060" s="215">
        <v>721.25</v>
      </c>
      <c r="E1060" s="215">
        <v>713.33</v>
      </c>
      <c r="F1060" s="214">
        <v>713.09</v>
      </c>
    </row>
    <row r="1061" spans="1:6">
      <c r="A1061" s="229">
        <v>40129</v>
      </c>
      <c r="B1061" s="216">
        <v>6.6600000000000006E-2</v>
      </c>
      <c r="C1061" s="217">
        <v>6.7400000000000002E-2</v>
      </c>
      <c r="D1061" s="215">
        <v>718.52</v>
      </c>
      <c r="E1061" s="215">
        <v>710.64</v>
      </c>
      <c r="F1061" s="214">
        <v>710.39</v>
      </c>
    </row>
    <row r="1062" spans="1:6">
      <c r="A1062" s="229">
        <v>40130</v>
      </c>
      <c r="B1062" s="216">
        <v>6.7100000000000007E-2</v>
      </c>
      <c r="C1062" s="217">
        <v>6.7900000000000002E-2</v>
      </c>
      <c r="D1062" s="215">
        <v>713.97</v>
      </c>
      <c r="E1062" s="215">
        <v>706.15</v>
      </c>
      <c r="F1062" s="214">
        <v>705.74</v>
      </c>
    </row>
    <row r="1063" spans="1:6">
      <c r="A1063" s="229">
        <v>40133</v>
      </c>
      <c r="B1063" s="216">
        <v>6.6900000000000001E-2</v>
      </c>
      <c r="C1063" s="217">
        <v>6.7699999999999996E-2</v>
      </c>
      <c r="D1063" s="215">
        <v>716.2</v>
      </c>
      <c r="E1063" s="215">
        <v>708.36</v>
      </c>
      <c r="F1063" s="214">
        <v>708.1</v>
      </c>
    </row>
    <row r="1064" spans="1:6">
      <c r="A1064" s="229">
        <v>40134</v>
      </c>
      <c r="B1064" s="216">
        <v>6.6900000000000001E-2</v>
      </c>
      <c r="C1064" s="217">
        <v>6.7699999999999996E-2</v>
      </c>
      <c r="D1064" s="215">
        <v>716.46</v>
      </c>
      <c r="E1064" s="215">
        <v>708.62</v>
      </c>
      <c r="F1064" s="214">
        <v>708.36</v>
      </c>
    </row>
    <row r="1065" spans="1:6">
      <c r="A1065" s="229">
        <v>40135</v>
      </c>
      <c r="B1065" s="216">
        <v>6.6199999999999995E-2</v>
      </c>
      <c r="C1065" s="217">
        <v>6.699999999999999E-2</v>
      </c>
      <c r="D1065" s="215">
        <v>723.67</v>
      </c>
      <c r="E1065" s="215">
        <v>715.74</v>
      </c>
      <c r="F1065" s="214">
        <v>715.48</v>
      </c>
    </row>
    <row r="1066" spans="1:6">
      <c r="A1066" s="229">
        <v>40136</v>
      </c>
      <c r="B1066" s="216">
        <v>6.5500000000000003E-2</v>
      </c>
      <c r="C1066" s="217">
        <v>6.6299999999999998E-2</v>
      </c>
      <c r="D1066" s="215">
        <v>730.94</v>
      </c>
      <c r="E1066" s="215">
        <v>722.93</v>
      </c>
      <c r="F1066" s="214">
        <v>722.67</v>
      </c>
    </row>
    <row r="1067" spans="1:6">
      <c r="A1067" s="229">
        <v>40137</v>
      </c>
      <c r="B1067" s="216">
        <v>6.5299999999999997E-2</v>
      </c>
      <c r="C1067" s="217">
        <v>6.6099999999999992E-2</v>
      </c>
      <c r="D1067" s="215">
        <v>733.38</v>
      </c>
      <c r="E1067" s="215">
        <v>725.34</v>
      </c>
      <c r="F1067" s="214">
        <v>724.92</v>
      </c>
    </row>
    <row r="1068" spans="1:6">
      <c r="A1068" s="229">
        <v>40140</v>
      </c>
      <c r="B1068" s="216">
        <v>6.5299999999999997E-2</v>
      </c>
      <c r="C1068" s="217">
        <v>6.6099999999999992E-2</v>
      </c>
      <c r="D1068" s="215">
        <v>733.64</v>
      </c>
      <c r="E1068" s="215">
        <v>725.6</v>
      </c>
      <c r="F1068" s="214">
        <v>725.34</v>
      </c>
    </row>
    <row r="1069" spans="1:6">
      <c r="A1069" s="229">
        <v>40141</v>
      </c>
      <c r="B1069" s="216">
        <v>6.5299999999999997E-2</v>
      </c>
      <c r="C1069" s="217">
        <v>6.6099999999999992E-2</v>
      </c>
      <c r="D1069" s="215">
        <v>733.9</v>
      </c>
      <c r="E1069" s="215">
        <v>725.86</v>
      </c>
      <c r="F1069" s="214">
        <v>725.6</v>
      </c>
    </row>
    <row r="1070" spans="1:6">
      <c r="A1070" s="229">
        <v>40142</v>
      </c>
      <c r="B1070" s="216">
        <v>6.5299999999999997E-2</v>
      </c>
      <c r="C1070" s="217">
        <v>6.6099999999999992E-2</v>
      </c>
      <c r="D1070" s="215">
        <v>734.16</v>
      </c>
      <c r="E1070" s="215">
        <v>726.13</v>
      </c>
      <c r="F1070" s="214">
        <v>725.86</v>
      </c>
    </row>
    <row r="1071" spans="1:6">
      <c r="A1071" s="229">
        <v>40143</v>
      </c>
      <c r="B1071" s="216">
        <v>6.54E-2</v>
      </c>
      <c r="C1071" s="217">
        <v>6.6199999999999995E-2</v>
      </c>
      <c r="D1071" s="215">
        <v>733.42</v>
      </c>
      <c r="E1071" s="215">
        <v>725.39</v>
      </c>
      <c r="F1071" s="214">
        <v>725.13</v>
      </c>
    </row>
    <row r="1072" spans="1:6">
      <c r="A1072" s="229">
        <v>40144</v>
      </c>
      <c r="B1072" s="216">
        <v>6.5600000000000006E-2</v>
      </c>
      <c r="C1072" s="217">
        <v>6.6400000000000001E-2</v>
      </c>
      <c r="D1072" s="215">
        <v>732.11</v>
      </c>
      <c r="E1072" s="215">
        <v>724.1</v>
      </c>
      <c r="F1072" s="214">
        <v>723.63</v>
      </c>
    </row>
    <row r="1073" spans="1:6">
      <c r="A1073" s="229">
        <v>40147</v>
      </c>
      <c r="B1073" s="216">
        <v>6.5600000000000006E-2</v>
      </c>
      <c r="C1073" s="217">
        <v>6.6400000000000001E-2</v>
      </c>
      <c r="D1073" s="215">
        <v>732.39</v>
      </c>
      <c r="E1073" s="215">
        <v>724.38</v>
      </c>
      <c r="F1073" s="214">
        <v>724.1</v>
      </c>
    </row>
    <row r="1074" spans="1:6">
      <c r="A1074" s="229">
        <v>40148</v>
      </c>
      <c r="B1074" s="216">
        <v>6.5500000000000003E-2</v>
      </c>
      <c r="C1074" s="217">
        <v>6.6299999999999998E-2</v>
      </c>
      <c r="D1074" s="215">
        <v>733.68</v>
      </c>
      <c r="E1074" s="215">
        <v>725.66</v>
      </c>
      <c r="F1074" s="214">
        <v>725.38</v>
      </c>
    </row>
    <row r="1075" spans="1:6">
      <c r="A1075" s="229">
        <v>40149</v>
      </c>
      <c r="B1075" s="216">
        <v>6.54E-2</v>
      </c>
      <c r="C1075" s="217">
        <v>6.6199999999999995E-2</v>
      </c>
      <c r="D1075" s="215">
        <v>734.97</v>
      </c>
      <c r="E1075" s="215">
        <v>726.94</v>
      </c>
      <c r="F1075" s="214">
        <v>726.66</v>
      </c>
    </row>
    <row r="1076" spans="1:6">
      <c r="A1076" s="229">
        <v>40150</v>
      </c>
      <c r="B1076" s="216">
        <v>6.5299999999999997E-2</v>
      </c>
      <c r="C1076" s="217">
        <v>6.6099999999999992E-2</v>
      </c>
      <c r="D1076" s="215">
        <v>736.27</v>
      </c>
      <c r="E1076" s="215">
        <v>728.22</v>
      </c>
      <c r="F1076" s="214">
        <v>727.94</v>
      </c>
    </row>
    <row r="1077" spans="1:6">
      <c r="A1077" s="229">
        <v>40151</v>
      </c>
      <c r="B1077" s="216">
        <v>6.5100000000000005E-2</v>
      </c>
      <c r="C1077" s="217">
        <v>6.59E-2</v>
      </c>
      <c r="D1077" s="215">
        <v>738.77</v>
      </c>
      <c r="E1077" s="215">
        <v>730.7</v>
      </c>
      <c r="F1077" s="214">
        <v>730.22</v>
      </c>
    </row>
    <row r="1078" spans="1:6">
      <c r="A1078" s="229">
        <v>40154</v>
      </c>
      <c r="B1078" s="216">
        <v>6.5100000000000005E-2</v>
      </c>
      <c r="C1078" s="217">
        <v>6.59E-2</v>
      </c>
      <c r="D1078" s="215">
        <v>739.06</v>
      </c>
      <c r="E1078" s="215">
        <v>730.98</v>
      </c>
      <c r="F1078" s="214">
        <v>730.7</v>
      </c>
    </row>
    <row r="1079" spans="1:6">
      <c r="A1079" s="229">
        <v>40155</v>
      </c>
      <c r="B1079" s="216">
        <v>6.5199999999999994E-2</v>
      </c>
      <c r="C1079" s="217">
        <v>6.5999999999999989E-2</v>
      </c>
      <c r="D1079" s="215">
        <v>738.33</v>
      </c>
      <c r="E1079" s="215">
        <v>730.26</v>
      </c>
      <c r="F1079" s="214">
        <v>729.98</v>
      </c>
    </row>
    <row r="1080" spans="1:6">
      <c r="A1080" s="229">
        <v>40156</v>
      </c>
      <c r="B1080" s="216">
        <v>6.5100000000000005E-2</v>
      </c>
      <c r="C1080" s="217">
        <v>6.59E-2</v>
      </c>
      <c r="D1080" s="215">
        <v>739.69</v>
      </c>
      <c r="E1080" s="215">
        <v>731.61</v>
      </c>
      <c r="F1080" s="214">
        <v>731.32</v>
      </c>
    </row>
    <row r="1081" spans="1:6">
      <c r="A1081" s="229">
        <v>40157</v>
      </c>
      <c r="B1081" s="216">
        <v>6.5100000000000005E-2</v>
      </c>
      <c r="C1081" s="217">
        <v>6.59E-2</v>
      </c>
      <c r="D1081" s="215">
        <v>739.97</v>
      </c>
      <c r="E1081" s="215">
        <v>731.89</v>
      </c>
      <c r="F1081" s="214">
        <v>731.61</v>
      </c>
    </row>
    <row r="1082" spans="1:6">
      <c r="A1082" s="229">
        <v>40158</v>
      </c>
      <c r="B1082" s="216">
        <v>6.5100000000000005E-2</v>
      </c>
      <c r="C1082" s="217">
        <v>6.59E-2</v>
      </c>
      <c r="D1082" s="215">
        <v>740.46</v>
      </c>
      <c r="E1082" s="215">
        <v>732.38</v>
      </c>
      <c r="F1082" s="214">
        <v>731.89</v>
      </c>
    </row>
    <row r="1083" spans="1:6">
      <c r="A1083" s="229">
        <v>40161</v>
      </c>
      <c r="B1083" s="216">
        <v>6.4799999999999996E-2</v>
      </c>
      <c r="C1083" s="217">
        <v>6.5599999999999992E-2</v>
      </c>
      <c r="D1083" s="215">
        <v>743.8</v>
      </c>
      <c r="E1083" s="215">
        <v>735.68</v>
      </c>
      <c r="F1083" s="214">
        <v>735.41</v>
      </c>
    </row>
    <row r="1084" spans="1:6">
      <c r="A1084" s="229">
        <v>40162</v>
      </c>
      <c r="B1084" s="216">
        <v>6.4799999999999996E-2</v>
      </c>
      <c r="C1084" s="217">
        <v>6.5599999999999992E-2</v>
      </c>
      <c r="D1084" s="215">
        <v>744.08</v>
      </c>
      <c r="E1084" s="215">
        <v>735.95</v>
      </c>
      <c r="F1084" s="214">
        <v>735.68</v>
      </c>
    </row>
    <row r="1085" spans="1:6">
      <c r="A1085" s="229">
        <v>40163</v>
      </c>
      <c r="B1085" s="216">
        <v>6.4799999999999996E-2</v>
      </c>
      <c r="C1085" s="217">
        <v>6.5599999999999992E-2</v>
      </c>
      <c r="D1085" s="215">
        <v>744.35</v>
      </c>
      <c r="E1085" s="215">
        <v>736.23</v>
      </c>
      <c r="F1085" s="214">
        <v>735.95</v>
      </c>
    </row>
    <row r="1086" spans="1:6">
      <c r="A1086" s="229">
        <v>40164</v>
      </c>
      <c r="B1086" s="216">
        <v>6.4600000000000005E-2</v>
      </c>
      <c r="C1086" s="217">
        <v>6.54E-2</v>
      </c>
      <c r="D1086" s="215">
        <v>746.66</v>
      </c>
      <c r="E1086" s="215">
        <v>738.52</v>
      </c>
      <c r="F1086" s="214">
        <v>738.25</v>
      </c>
    </row>
    <row r="1087" spans="1:6">
      <c r="A1087" s="229">
        <v>40165</v>
      </c>
      <c r="B1087" s="216">
        <v>6.4500000000000002E-2</v>
      </c>
      <c r="C1087" s="217">
        <v>6.5299999999999997E-2</v>
      </c>
      <c r="D1087" s="215">
        <v>748.13</v>
      </c>
      <c r="E1087" s="215">
        <v>739.98</v>
      </c>
      <c r="F1087" s="214">
        <v>739.53</v>
      </c>
    </row>
    <row r="1088" spans="1:6">
      <c r="A1088" s="229">
        <v>40168</v>
      </c>
      <c r="B1088" s="216">
        <v>6.4100000000000004E-2</v>
      </c>
      <c r="C1088" s="217">
        <v>6.4899999999999999E-2</v>
      </c>
      <c r="D1088" s="215">
        <v>752.52</v>
      </c>
      <c r="E1088" s="215">
        <v>744.32</v>
      </c>
      <c r="F1088" s="214">
        <v>744.04</v>
      </c>
    </row>
    <row r="1089" spans="1:6">
      <c r="A1089" s="229">
        <v>40169</v>
      </c>
      <c r="B1089" s="216">
        <v>6.3799999999999996E-2</v>
      </c>
      <c r="C1089" s="217">
        <v>6.4599999999999991E-2</v>
      </c>
      <c r="D1089" s="215">
        <v>755.9</v>
      </c>
      <c r="E1089" s="215">
        <v>747.65</v>
      </c>
      <c r="F1089" s="214">
        <v>747.38</v>
      </c>
    </row>
    <row r="1090" spans="1:6">
      <c r="A1090" s="229">
        <v>40170</v>
      </c>
      <c r="B1090" s="216">
        <v>6.3299999999999995E-2</v>
      </c>
      <c r="C1090" s="217">
        <v>6.409999999999999E-2</v>
      </c>
      <c r="D1090" s="215">
        <v>761.92</v>
      </c>
      <c r="E1090" s="215">
        <v>753.6</v>
      </c>
      <c r="F1090" s="214">
        <v>753.07</v>
      </c>
    </row>
    <row r="1091" spans="1:6">
      <c r="A1091" s="229">
        <v>40171</v>
      </c>
      <c r="B1091" s="216">
        <v>6.3200000000000006E-2</v>
      </c>
      <c r="C1091" s="217">
        <v>6.4000000000000001E-2</v>
      </c>
      <c r="D1091" s="215">
        <v>762.96</v>
      </c>
      <c r="E1091" s="215">
        <v>754.64</v>
      </c>
      <c r="F1091" s="214">
        <v>754.1</v>
      </c>
    </row>
    <row r="1092" spans="1:6">
      <c r="A1092" s="229">
        <v>40175</v>
      </c>
      <c r="B1092" s="216">
        <v>6.3200000000000006E-2</v>
      </c>
      <c r="C1092" s="217">
        <v>6.4000000000000001E-2</v>
      </c>
      <c r="D1092" s="215">
        <v>763.24</v>
      </c>
      <c r="E1092" s="215">
        <v>754.91</v>
      </c>
      <c r="F1092" s="214">
        <v>754.64</v>
      </c>
    </row>
    <row r="1093" spans="1:6">
      <c r="A1093" s="229">
        <v>40176</v>
      </c>
      <c r="B1093" s="216">
        <v>6.3100000000000003E-2</v>
      </c>
      <c r="C1093" s="217">
        <v>6.3899999999999998E-2</v>
      </c>
      <c r="D1093" s="215">
        <v>764.56</v>
      </c>
      <c r="E1093" s="215">
        <v>756.22</v>
      </c>
      <c r="F1093" s="214">
        <v>755.95</v>
      </c>
    </row>
    <row r="1094" spans="1:6">
      <c r="A1094" s="229">
        <v>40177</v>
      </c>
      <c r="B1094" s="216">
        <v>6.2899999999999998E-2</v>
      </c>
      <c r="C1094" s="217">
        <v>6.3699999999999993E-2</v>
      </c>
      <c r="D1094" s="215">
        <v>767.47</v>
      </c>
      <c r="E1094" s="215">
        <v>759.11</v>
      </c>
      <c r="F1094" s="214">
        <v>758.57</v>
      </c>
    </row>
    <row r="1095" spans="1:6">
      <c r="A1095" s="229">
        <v>40178</v>
      </c>
      <c r="B1095" s="216">
        <v>6.2899999999999998E-2</v>
      </c>
      <c r="C1095" s="217">
        <v>6.3699999999999993E-2</v>
      </c>
      <c r="D1095" s="215">
        <v>767.47</v>
      </c>
      <c r="E1095" s="215">
        <v>759.11</v>
      </c>
      <c r="F1095" s="214">
        <v>758.57</v>
      </c>
    </row>
    <row r="1096" spans="1:6">
      <c r="A1096" s="229">
        <v>40182</v>
      </c>
      <c r="B1096" s="220">
        <v>6.2899999999999998E-2</v>
      </c>
      <c r="C1096" s="221">
        <v>6.3699999999999993E-2</v>
      </c>
      <c r="D1096" s="219">
        <v>767.75</v>
      </c>
      <c r="E1096" s="219">
        <v>759.38</v>
      </c>
      <c r="F1096" s="219">
        <v>759.11</v>
      </c>
    </row>
    <row r="1097" spans="1:6">
      <c r="A1097" s="229">
        <v>40183</v>
      </c>
      <c r="B1097" s="220">
        <v>6.2799999999999995E-2</v>
      </c>
      <c r="C1097" s="221">
        <v>6.359999999999999E-2</v>
      </c>
      <c r="D1097" s="219">
        <v>769.07</v>
      </c>
      <c r="E1097" s="219">
        <v>760.7</v>
      </c>
      <c r="F1097" s="219">
        <v>760.42</v>
      </c>
    </row>
    <row r="1098" spans="1:6">
      <c r="A1098" s="229">
        <v>40184</v>
      </c>
      <c r="B1098" s="220">
        <v>6.2600000000000003E-2</v>
      </c>
      <c r="C1098" s="221">
        <v>6.3399999999999998E-2</v>
      </c>
      <c r="D1098" s="219">
        <v>771.46</v>
      </c>
      <c r="E1098" s="219">
        <v>763.06</v>
      </c>
      <c r="F1098" s="219">
        <v>762.78</v>
      </c>
    </row>
    <row r="1099" spans="1:6">
      <c r="A1099" s="229">
        <v>40185</v>
      </c>
      <c r="B1099" s="220">
        <v>6.2399999999999997E-2</v>
      </c>
      <c r="C1099" s="221">
        <v>6.3199999999999992E-2</v>
      </c>
      <c r="D1099" s="219">
        <v>773.85</v>
      </c>
      <c r="E1099" s="219">
        <v>765.42</v>
      </c>
      <c r="F1099" s="219">
        <v>765.15</v>
      </c>
    </row>
    <row r="1100" spans="1:6">
      <c r="A1100" s="229">
        <v>40186</v>
      </c>
      <c r="B1100" s="220">
        <v>6.2399999999999997E-2</v>
      </c>
      <c r="C1100" s="221">
        <v>6.3199999999999992E-2</v>
      </c>
      <c r="D1100" s="219">
        <v>774.31</v>
      </c>
      <c r="E1100" s="219">
        <v>765.87</v>
      </c>
      <c r="F1100" s="219">
        <v>765.42</v>
      </c>
    </row>
    <row r="1101" spans="1:6">
      <c r="A1101" s="229">
        <v>40189</v>
      </c>
      <c r="B1101" s="220">
        <v>6.2300000000000008E-2</v>
      </c>
      <c r="C1101" s="221">
        <v>6.3100000000000003E-2</v>
      </c>
      <c r="D1101" s="219">
        <v>775.65</v>
      </c>
      <c r="E1101" s="219">
        <v>767.2</v>
      </c>
      <c r="F1101" s="219">
        <v>766.92</v>
      </c>
    </row>
    <row r="1102" spans="1:6">
      <c r="A1102" s="229">
        <v>40190</v>
      </c>
      <c r="B1102" s="220">
        <v>6.2300000000000008E-2</v>
      </c>
      <c r="C1102" s="221">
        <v>6.3100000000000003E-2</v>
      </c>
      <c r="D1102" s="219">
        <v>775.92</v>
      </c>
      <c r="E1102" s="219">
        <v>767.47</v>
      </c>
      <c r="F1102" s="219">
        <v>767.2</v>
      </c>
    </row>
    <row r="1103" spans="1:6">
      <c r="A1103" s="229">
        <v>40191</v>
      </c>
      <c r="B1103" s="220">
        <v>6.2300000000000008E-2</v>
      </c>
      <c r="C1103" s="221">
        <v>6.3100000000000003E-2</v>
      </c>
      <c r="D1103" s="219">
        <v>776.27</v>
      </c>
      <c r="E1103" s="219">
        <v>767.82</v>
      </c>
      <c r="F1103" s="219">
        <v>767.55</v>
      </c>
    </row>
    <row r="1104" spans="1:6">
      <c r="A1104" s="229">
        <v>40192</v>
      </c>
      <c r="B1104" s="220">
        <v>6.2300000000000008E-2</v>
      </c>
      <c r="C1104" s="221">
        <v>6.3100000000000003E-2</v>
      </c>
      <c r="D1104" s="219">
        <v>776.55</v>
      </c>
      <c r="E1104" s="219">
        <v>768.1</v>
      </c>
      <c r="F1104" s="219">
        <v>767.77</v>
      </c>
    </row>
    <row r="1105" spans="1:6">
      <c r="A1105" s="229">
        <v>40193</v>
      </c>
      <c r="B1105" s="220">
        <v>6.2399999999999997E-2</v>
      </c>
      <c r="C1105" s="221">
        <v>6.3199999999999992E-2</v>
      </c>
      <c r="D1105" s="219">
        <v>776.12</v>
      </c>
      <c r="E1105" s="219">
        <v>767.67</v>
      </c>
      <c r="F1105" s="219">
        <v>767.05</v>
      </c>
    </row>
    <row r="1106" spans="1:6">
      <c r="A1106" s="229">
        <v>40196</v>
      </c>
      <c r="B1106" s="220">
        <v>6.25E-2</v>
      </c>
      <c r="C1106" s="221">
        <v>6.3299999999999995E-2</v>
      </c>
      <c r="D1106" s="219">
        <v>775.39</v>
      </c>
      <c r="E1106" s="219">
        <v>766.96</v>
      </c>
      <c r="F1106" s="219">
        <v>766.63</v>
      </c>
    </row>
    <row r="1107" spans="1:6">
      <c r="A1107" s="229">
        <v>40197</v>
      </c>
      <c r="B1107" s="220">
        <v>6.25E-2</v>
      </c>
      <c r="C1107" s="221">
        <v>6.3299999999999995E-2</v>
      </c>
      <c r="D1107" s="219">
        <v>775.72</v>
      </c>
      <c r="E1107" s="219">
        <v>767.29</v>
      </c>
      <c r="F1107" s="219">
        <v>766.96</v>
      </c>
    </row>
    <row r="1108" spans="1:6">
      <c r="A1108" s="229">
        <v>40198</v>
      </c>
      <c r="B1108" s="220">
        <v>6.2899999999999998E-2</v>
      </c>
      <c r="C1108" s="221">
        <v>6.3699999999999993E-2</v>
      </c>
      <c r="D1108" s="219">
        <v>771.83</v>
      </c>
      <c r="E1108" s="219">
        <v>763.45</v>
      </c>
      <c r="F1108" s="219">
        <v>763.11</v>
      </c>
    </row>
    <row r="1109" spans="1:6">
      <c r="A1109" s="229">
        <v>40199</v>
      </c>
      <c r="B1109" s="220">
        <v>6.3E-2</v>
      </c>
      <c r="C1109" s="221">
        <v>6.3799999999999996E-2</v>
      </c>
      <c r="D1109" s="219">
        <v>771.11</v>
      </c>
      <c r="E1109" s="219">
        <v>762.73</v>
      </c>
      <c r="F1109" s="219">
        <v>762.4</v>
      </c>
    </row>
    <row r="1110" spans="1:6">
      <c r="A1110" s="229">
        <v>40200</v>
      </c>
      <c r="B1110" s="220">
        <v>6.3200000000000006E-2</v>
      </c>
      <c r="C1110" s="221">
        <v>6.4000000000000001E-2</v>
      </c>
      <c r="D1110" s="219">
        <v>769.63</v>
      </c>
      <c r="E1110" s="219">
        <v>761.28</v>
      </c>
      <c r="F1110" s="219">
        <v>760.66</v>
      </c>
    </row>
    <row r="1111" spans="1:6">
      <c r="A1111" s="229">
        <v>40203</v>
      </c>
      <c r="B1111" s="220">
        <v>6.3299999999999995E-2</v>
      </c>
      <c r="C1111" s="221">
        <v>6.409999999999999E-2</v>
      </c>
      <c r="D1111" s="219">
        <v>769.13</v>
      </c>
      <c r="E1111" s="219">
        <v>760.79</v>
      </c>
      <c r="F1111" s="219">
        <v>760.44</v>
      </c>
    </row>
    <row r="1112" spans="1:6">
      <c r="A1112" s="229">
        <v>40204</v>
      </c>
      <c r="B1112" s="220">
        <v>6.3299999999999995E-2</v>
      </c>
      <c r="C1112" s="221">
        <v>6.409999999999999E-2</v>
      </c>
      <c r="D1112" s="219">
        <v>769.48</v>
      </c>
      <c r="E1112" s="219">
        <v>761.14</v>
      </c>
      <c r="F1112" s="219">
        <v>760.79</v>
      </c>
    </row>
    <row r="1113" spans="1:6">
      <c r="A1113" s="229">
        <v>40205</v>
      </c>
      <c r="B1113" s="220">
        <v>6.3299999999999995E-2</v>
      </c>
      <c r="C1113" s="221">
        <v>6.409999999999999E-2</v>
      </c>
      <c r="D1113" s="219">
        <v>769.84</v>
      </c>
      <c r="E1113" s="219">
        <v>761.49</v>
      </c>
      <c r="F1113" s="219">
        <v>761.14</v>
      </c>
    </row>
    <row r="1114" spans="1:6">
      <c r="A1114" s="229">
        <v>40206</v>
      </c>
      <c r="B1114" s="220">
        <v>6.3100000000000003E-2</v>
      </c>
      <c r="C1114" s="221">
        <v>6.3899999999999998E-2</v>
      </c>
      <c r="D1114" s="219">
        <v>772.29</v>
      </c>
      <c r="E1114" s="219">
        <v>763.92</v>
      </c>
      <c r="F1114" s="219">
        <v>763.57</v>
      </c>
    </row>
    <row r="1115" spans="1:6">
      <c r="A1115" s="229">
        <v>40207</v>
      </c>
      <c r="B1115" s="220">
        <v>6.3100000000000003E-2</v>
      </c>
      <c r="C1115" s="221">
        <v>6.3899999999999998E-2</v>
      </c>
      <c r="D1115" s="219">
        <v>772.98</v>
      </c>
      <c r="E1115" s="219">
        <v>764.6</v>
      </c>
      <c r="F1115" s="219">
        <v>763.92</v>
      </c>
    </row>
    <row r="1116" spans="1:6">
      <c r="A1116" s="229">
        <v>40210</v>
      </c>
      <c r="B1116" s="220">
        <v>6.2899999999999998E-2</v>
      </c>
      <c r="C1116" s="221">
        <v>6.3699999999999993E-2</v>
      </c>
      <c r="D1116" s="219">
        <v>775.45</v>
      </c>
      <c r="E1116" s="219">
        <v>767.04</v>
      </c>
      <c r="F1116" s="219">
        <v>766.69</v>
      </c>
    </row>
    <row r="1117" spans="1:6">
      <c r="A1117" s="229">
        <v>40211</v>
      </c>
      <c r="B1117" s="220">
        <v>6.2799999999999995E-2</v>
      </c>
      <c r="C1117" s="221">
        <v>6.359999999999999E-2</v>
      </c>
      <c r="D1117" s="219">
        <v>776.86</v>
      </c>
      <c r="E1117" s="219">
        <v>768.44</v>
      </c>
      <c r="F1117" s="219">
        <v>768.08</v>
      </c>
    </row>
    <row r="1118" spans="1:6">
      <c r="A1118" s="229">
        <v>40212</v>
      </c>
      <c r="B1118" s="220">
        <v>6.2700000000000006E-2</v>
      </c>
      <c r="C1118" s="221">
        <v>6.3500000000000001E-2</v>
      </c>
      <c r="D1118" s="219">
        <v>778.27</v>
      </c>
      <c r="E1118" s="219">
        <v>769.84</v>
      </c>
      <c r="F1118" s="219">
        <v>769.49</v>
      </c>
    </row>
    <row r="1119" spans="1:6">
      <c r="A1119" s="229">
        <v>40213</v>
      </c>
      <c r="B1119" s="220">
        <v>6.2399999999999997E-2</v>
      </c>
      <c r="C1119" s="221">
        <v>6.3199999999999992E-2</v>
      </c>
      <c r="D1119" s="219">
        <v>781.82</v>
      </c>
      <c r="E1119" s="219">
        <v>773.34</v>
      </c>
      <c r="F1119" s="219">
        <v>772.99</v>
      </c>
    </row>
    <row r="1120" spans="1:6">
      <c r="A1120" s="229">
        <v>40214</v>
      </c>
      <c r="B1120" s="220">
        <v>6.1899999999999997E-2</v>
      </c>
      <c r="C1120" s="221">
        <v>6.2699999999999992E-2</v>
      </c>
      <c r="D1120" s="219">
        <v>788.34</v>
      </c>
      <c r="E1120" s="219">
        <v>779.8</v>
      </c>
      <c r="F1120" s="219">
        <v>779.05</v>
      </c>
    </row>
    <row r="1121" spans="1:6">
      <c r="A1121" s="229">
        <v>40217</v>
      </c>
      <c r="B1121" s="220">
        <v>6.1800000000000001E-2</v>
      </c>
      <c r="C1121" s="221">
        <v>6.2600000000000003E-2</v>
      </c>
      <c r="D1121" s="219">
        <v>789.8</v>
      </c>
      <c r="E1121" s="219">
        <v>781.24</v>
      </c>
      <c r="F1121" s="219">
        <v>780.86</v>
      </c>
    </row>
    <row r="1122" spans="1:6">
      <c r="A1122" s="229">
        <v>40218</v>
      </c>
      <c r="B1122" s="220">
        <v>6.1800000000000001E-2</v>
      </c>
      <c r="C1122" s="221">
        <v>6.2600000000000003E-2</v>
      </c>
      <c r="D1122" s="219">
        <v>790.17</v>
      </c>
      <c r="E1122" s="219">
        <v>781.61</v>
      </c>
      <c r="F1122" s="219">
        <v>781.24</v>
      </c>
    </row>
    <row r="1123" spans="1:6">
      <c r="A1123" s="229">
        <v>40219</v>
      </c>
      <c r="B1123" s="220">
        <v>6.2E-2</v>
      </c>
      <c r="C1123" s="221">
        <v>6.2799999999999995E-2</v>
      </c>
      <c r="D1123" s="219">
        <v>788.4</v>
      </c>
      <c r="E1123" s="219">
        <v>779.87</v>
      </c>
      <c r="F1123" s="219">
        <v>779.49</v>
      </c>
    </row>
    <row r="1124" spans="1:6">
      <c r="A1124" s="229">
        <v>40220</v>
      </c>
      <c r="B1124" s="220">
        <v>6.1899999999999997E-2</v>
      </c>
      <c r="C1124" s="221">
        <v>6.2699999999999992E-2</v>
      </c>
      <c r="D1124" s="219">
        <v>789.85</v>
      </c>
      <c r="E1124" s="219">
        <v>781.3</v>
      </c>
      <c r="F1124" s="219">
        <v>780.93</v>
      </c>
    </row>
    <row r="1125" spans="1:6">
      <c r="A1125" s="229">
        <v>40221</v>
      </c>
      <c r="B1125" s="220">
        <v>6.1899999999999997E-2</v>
      </c>
      <c r="C1125" s="221">
        <v>6.2699999999999992E-2</v>
      </c>
      <c r="D1125" s="219">
        <v>790.99</v>
      </c>
      <c r="E1125" s="219">
        <v>782.43</v>
      </c>
      <c r="F1125" s="219">
        <v>781.32</v>
      </c>
    </row>
    <row r="1126" spans="1:6">
      <c r="A1126" s="229">
        <v>40226</v>
      </c>
      <c r="B1126" s="220">
        <v>6.2E-2</v>
      </c>
      <c r="C1126" s="221">
        <v>6.2799999999999995E-2</v>
      </c>
      <c r="D1126" s="219">
        <v>790.28</v>
      </c>
      <c r="E1126" s="219">
        <v>781.73</v>
      </c>
      <c r="F1126" s="219">
        <v>781.36</v>
      </c>
    </row>
    <row r="1127" spans="1:6">
      <c r="A1127" s="229">
        <v>40227</v>
      </c>
      <c r="B1127" s="220">
        <v>6.1899999999999997E-2</v>
      </c>
      <c r="C1127" s="221">
        <v>6.2699999999999992E-2</v>
      </c>
      <c r="D1127" s="219">
        <v>791.73</v>
      </c>
      <c r="E1127" s="219">
        <v>783.17</v>
      </c>
      <c r="F1127" s="219">
        <v>782.8</v>
      </c>
    </row>
    <row r="1128" spans="1:6">
      <c r="A1128" s="229">
        <v>40228</v>
      </c>
      <c r="B1128" s="220">
        <v>6.1899999999999997E-2</v>
      </c>
      <c r="C1128" s="221">
        <v>6.2699999999999992E-2</v>
      </c>
      <c r="D1128" s="219">
        <v>792.48</v>
      </c>
      <c r="E1128" s="219">
        <v>783.91</v>
      </c>
      <c r="F1128" s="219">
        <v>783.17</v>
      </c>
    </row>
    <row r="1129" spans="1:6">
      <c r="A1129" s="229">
        <v>40231</v>
      </c>
      <c r="B1129" s="220">
        <v>6.1899999999999997E-2</v>
      </c>
      <c r="C1129" s="221">
        <v>6.2699999999999992E-2</v>
      </c>
      <c r="D1129" s="219">
        <v>792.86</v>
      </c>
      <c r="E1129" s="219">
        <v>784.29</v>
      </c>
      <c r="F1129" s="219">
        <v>783.91</v>
      </c>
    </row>
    <row r="1130" spans="1:6">
      <c r="A1130" s="229">
        <v>40232</v>
      </c>
      <c r="B1130" s="220">
        <v>6.1899999999999997E-2</v>
      </c>
      <c r="C1130" s="221">
        <v>6.2699999999999992E-2</v>
      </c>
      <c r="D1130" s="219">
        <v>793.23</v>
      </c>
      <c r="E1130" s="219">
        <v>784.66</v>
      </c>
      <c r="F1130" s="219">
        <v>784.29</v>
      </c>
    </row>
    <row r="1131" spans="1:6">
      <c r="A1131" s="229">
        <v>40233</v>
      </c>
      <c r="B1131" s="220">
        <v>6.1899999999999997E-2</v>
      </c>
      <c r="C1131" s="221">
        <v>6.2699999999999992E-2</v>
      </c>
      <c r="D1131" s="219">
        <v>793.95</v>
      </c>
      <c r="E1131" s="219">
        <v>785.37</v>
      </c>
      <c r="F1131" s="219">
        <v>784.96</v>
      </c>
    </row>
    <row r="1132" spans="1:6">
      <c r="A1132" s="229">
        <v>40234</v>
      </c>
      <c r="B1132" s="220">
        <v>6.1899999999999997E-2</v>
      </c>
      <c r="C1132" s="221">
        <v>6.2699999999999992E-2</v>
      </c>
      <c r="D1132" s="219">
        <v>794.35</v>
      </c>
      <c r="E1132" s="219">
        <v>785.77</v>
      </c>
      <c r="F1132" s="219">
        <v>785.37</v>
      </c>
    </row>
    <row r="1133" spans="1:6">
      <c r="A1133" s="229">
        <v>40235</v>
      </c>
      <c r="B1133" s="220">
        <v>6.1899999999999997E-2</v>
      </c>
      <c r="C1133" s="221">
        <v>6.2699999999999992E-2</v>
      </c>
      <c r="D1133" s="219">
        <v>795.21</v>
      </c>
      <c r="E1133" s="219">
        <v>786.62</v>
      </c>
      <c r="F1133" s="219">
        <v>785.77</v>
      </c>
    </row>
    <row r="1134" spans="1:6">
      <c r="A1134" s="229">
        <v>40238</v>
      </c>
      <c r="B1134" s="220">
        <v>6.2100000000000002E-2</v>
      </c>
      <c r="C1134" s="221">
        <v>6.2899999999999998E-2</v>
      </c>
      <c r="D1134" s="219">
        <v>793.46</v>
      </c>
      <c r="E1134" s="219">
        <v>784.9</v>
      </c>
      <c r="F1134" s="219">
        <v>784.49</v>
      </c>
    </row>
    <row r="1135" spans="1:6">
      <c r="A1135" s="229">
        <v>40239</v>
      </c>
      <c r="B1135" s="220">
        <v>6.2100000000000002E-2</v>
      </c>
      <c r="C1135" s="221">
        <v>6.2899999999999998E-2</v>
      </c>
      <c r="D1135" s="219">
        <v>793.87</v>
      </c>
      <c r="E1135" s="219">
        <v>785.3</v>
      </c>
      <c r="F1135" s="219">
        <v>784.9</v>
      </c>
    </row>
    <row r="1136" spans="1:6">
      <c r="A1136" s="229">
        <v>40240</v>
      </c>
      <c r="B1136" s="220">
        <v>6.2100000000000002E-2</v>
      </c>
      <c r="C1136" s="221">
        <v>6.2899999999999998E-2</v>
      </c>
      <c r="D1136" s="219">
        <v>794.28</v>
      </c>
      <c r="E1136" s="219">
        <v>785.71</v>
      </c>
      <c r="F1136" s="219">
        <v>785.3</v>
      </c>
    </row>
    <row r="1137" spans="1:6">
      <c r="A1137" s="229">
        <v>40241</v>
      </c>
      <c r="B1137" s="220">
        <v>6.2100000000000002E-2</v>
      </c>
      <c r="C1137" s="221">
        <v>6.2899999999999998E-2</v>
      </c>
      <c r="D1137" s="219">
        <v>794.69</v>
      </c>
      <c r="E1137" s="219">
        <v>786.12</v>
      </c>
      <c r="F1137" s="219">
        <v>785.71</v>
      </c>
    </row>
    <row r="1138" spans="1:6">
      <c r="A1138" s="229">
        <v>40242</v>
      </c>
      <c r="B1138" s="220">
        <v>6.2200000000000005E-2</v>
      </c>
      <c r="C1138" s="221">
        <v>6.3E-2</v>
      </c>
      <c r="D1138" s="219">
        <v>794.47</v>
      </c>
      <c r="E1138" s="219">
        <v>785.9</v>
      </c>
      <c r="F1138" s="219">
        <v>785.06</v>
      </c>
    </row>
    <row r="1139" spans="1:6">
      <c r="A1139" s="229">
        <v>40245</v>
      </c>
      <c r="B1139" s="220">
        <v>6.2300000000000008E-2</v>
      </c>
      <c r="C1139" s="221">
        <v>6.3100000000000003E-2</v>
      </c>
      <c r="D1139" s="219">
        <v>793.8</v>
      </c>
      <c r="E1139" s="219">
        <v>785.25</v>
      </c>
      <c r="F1139" s="219">
        <v>784.84</v>
      </c>
    </row>
    <row r="1140" spans="1:6">
      <c r="A1140" s="229">
        <v>40246</v>
      </c>
      <c r="B1140" s="220">
        <v>6.2300000000000008E-2</v>
      </c>
      <c r="C1140" s="221">
        <v>6.3100000000000003E-2</v>
      </c>
      <c r="D1140" s="219">
        <v>794.21</v>
      </c>
      <c r="E1140" s="219">
        <v>785.65</v>
      </c>
      <c r="F1140" s="219">
        <v>785.25</v>
      </c>
    </row>
    <row r="1141" spans="1:6">
      <c r="A1141" s="229">
        <v>40247</v>
      </c>
      <c r="B1141" s="220">
        <v>6.2300000000000008E-2</v>
      </c>
      <c r="C1141" s="221">
        <v>6.3100000000000003E-2</v>
      </c>
      <c r="D1141" s="219">
        <v>794.62</v>
      </c>
      <c r="E1141" s="219">
        <v>786.06</v>
      </c>
      <c r="F1141" s="219">
        <v>785.65</v>
      </c>
    </row>
    <row r="1142" spans="1:6">
      <c r="A1142" s="229">
        <v>40248</v>
      </c>
      <c r="B1142" s="220">
        <v>6.2399999999999997E-2</v>
      </c>
      <c r="C1142" s="221">
        <v>6.3199999999999992E-2</v>
      </c>
      <c r="D1142" s="219">
        <v>793.96</v>
      </c>
      <c r="E1142" s="219">
        <v>785.41</v>
      </c>
      <c r="F1142" s="219">
        <v>785</v>
      </c>
    </row>
    <row r="1143" spans="1:6">
      <c r="A1143" s="229">
        <v>40249</v>
      </c>
      <c r="B1143" s="220">
        <v>6.25E-2</v>
      </c>
      <c r="C1143" s="221">
        <v>6.3299999999999995E-2</v>
      </c>
      <c r="D1143" s="219">
        <v>793.73</v>
      </c>
      <c r="E1143" s="219">
        <v>785.19</v>
      </c>
      <c r="F1143" s="219">
        <v>784.7</v>
      </c>
    </row>
    <row r="1144" spans="1:6">
      <c r="A1144" s="229">
        <v>40252</v>
      </c>
      <c r="B1144" s="220">
        <v>6.25E-2</v>
      </c>
      <c r="C1144" s="221">
        <v>6.3299999999999995E-2</v>
      </c>
      <c r="D1144" s="219">
        <v>794.02</v>
      </c>
      <c r="E1144" s="219">
        <v>785.48</v>
      </c>
      <c r="F1144" s="219">
        <v>785.19</v>
      </c>
    </row>
    <row r="1145" spans="1:6">
      <c r="A1145" s="229">
        <v>40253</v>
      </c>
      <c r="B1145" s="220">
        <v>6.25E-2</v>
      </c>
      <c r="C1145" s="221">
        <v>6.3299999999999995E-2</v>
      </c>
      <c r="D1145" s="219">
        <v>794.31</v>
      </c>
      <c r="E1145" s="219">
        <v>785.77</v>
      </c>
      <c r="F1145" s="219">
        <v>785.48</v>
      </c>
    </row>
    <row r="1146" spans="1:6">
      <c r="A1146" s="229">
        <v>40254</v>
      </c>
      <c r="B1146" s="220">
        <v>6.25E-2</v>
      </c>
      <c r="C1146" s="221">
        <v>6.3299999999999995E-2</v>
      </c>
      <c r="D1146" s="219">
        <v>794.61</v>
      </c>
      <c r="E1146" s="219">
        <v>786.06</v>
      </c>
      <c r="F1146" s="219">
        <v>785.77</v>
      </c>
    </row>
    <row r="1147" spans="1:6">
      <c r="A1147" s="229">
        <v>40255</v>
      </c>
      <c r="B1147" s="220">
        <v>6.2300000000000008E-2</v>
      </c>
      <c r="C1147" s="221">
        <v>6.3100000000000003E-2</v>
      </c>
      <c r="D1147" s="219">
        <v>797.05</v>
      </c>
      <c r="E1147" s="219">
        <v>788.48</v>
      </c>
      <c r="F1147" s="219">
        <v>788.19</v>
      </c>
    </row>
    <row r="1148" spans="1:6">
      <c r="A1148" s="229">
        <v>40256</v>
      </c>
      <c r="B1148" s="220">
        <v>6.2200000000000005E-2</v>
      </c>
      <c r="C1148" s="221">
        <v>6.3E-2</v>
      </c>
      <c r="D1148" s="219">
        <v>798.62</v>
      </c>
      <c r="E1148" s="219">
        <v>790.03</v>
      </c>
      <c r="F1148" s="219">
        <v>789.54</v>
      </c>
    </row>
    <row r="1149" spans="1:6">
      <c r="A1149" s="229">
        <v>40259</v>
      </c>
      <c r="B1149" s="220">
        <v>6.2100000000000002E-2</v>
      </c>
      <c r="C1149" s="221">
        <v>6.2899999999999998E-2</v>
      </c>
      <c r="D1149" s="219">
        <v>799.99</v>
      </c>
      <c r="E1149" s="219">
        <v>791.39</v>
      </c>
      <c r="F1149" s="219">
        <v>791.1</v>
      </c>
    </row>
    <row r="1150" spans="1:6">
      <c r="A1150" s="229">
        <v>40260</v>
      </c>
      <c r="B1150" s="220">
        <v>6.2E-2</v>
      </c>
      <c r="C1150" s="221">
        <v>6.2799999999999995E-2</v>
      </c>
      <c r="D1150" s="219">
        <v>801.36</v>
      </c>
      <c r="E1150" s="219">
        <v>792.75</v>
      </c>
      <c r="F1150" s="218">
        <v>792.46</v>
      </c>
    </row>
    <row r="1151" spans="1:6">
      <c r="A1151" s="229">
        <v>40261</v>
      </c>
      <c r="B1151" s="220">
        <v>6.2100000000000002E-2</v>
      </c>
      <c r="C1151" s="221">
        <v>6.2899999999999998E-2</v>
      </c>
      <c r="D1151" s="219">
        <v>800.86</v>
      </c>
      <c r="E1151" s="219">
        <v>792.25</v>
      </c>
      <c r="F1151" s="218">
        <v>791.93</v>
      </c>
    </row>
    <row r="1152" spans="1:6">
      <c r="A1152" s="229">
        <v>40262</v>
      </c>
      <c r="B1152" s="220">
        <v>6.2E-2</v>
      </c>
      <c r="C1152" s="221">
        <v>6.2799999999999995E-2</v>
      </c>
      <c r="D1152" s="219">
        <v>802.26</v>
      </c>
      <c r="E1152" s="219">
        <v>793.64</v>
      </c>
      <c r="F1152" s="218">
        <v>793.32</v>
      </c>
    </row>
    <row r="1153" spans="1:6">
      <c r="A1153" s="229">
        <v>40263</v>
      </c>
      <c r="B1153" s="220">
        <v>6.1800000000000001E-2</v>
      </c>
      <c r="C1153" s="221">
        <v>6.2600000000000003E-2</v>
      </c>
      <c r="D1153" s="219">
        <v>805.01</v>
      </c>
      <c r="E1153" s="219">
        <v>796.36</v>
      </c>
      <c r="F1153" s="218">
        <v>795.79</v>
      </c>
    </row>
    <row r="1154" spans="1:6">
      <c r="A1154" s="229">
        <v>40266</v>
      </c>
      <c r="B1154" s="220">
        <v>6.1699999999999998E-2</v>
      </c>
      <c r="C1154" s="221">
        <v>6.2499999999999993E-2</v>
      </c>
      <c r="D1154" s="219">
        <v>806.42</v>
      </c>
      <c r="E1154" s="219">
        <v>797.76</v>
      </c>
      <c r="F1154" s="218">
        <v>797.44</v>
      </c>
    </row>
    <row r="1155" spans="1:6">
      <c r="A1155" s="229">
        <v>40267</v>
      </c>
      <c r="B1155" s="220">
        <v>6.1600000000000002E-2</v>
      </c>
      <c r="C1155" s="221">
        <v>6.2399999999999997E-2</v>
      </c>
      <c r="D1155" s="219">
        <v>807.83</v>
      </c>
      <c r="E1155" s="219">
        <v>799.16</v>
      </c>
      <c r="F1155" s="218">
        <v>798.84</v>
      </c>
    </row>
    <row r="1156" spans="1:6">
      <c r="A1156" s="229">
        <v>40268</v>
      </c>
      <c r="B1156" s="220">
        <v>6.1600000000000002E-2</v>
      </c>
      <c r="C1156" s="221">
        <v>6.2399999999999997E-2</v>
      </c>
      <c r="D1156" s="219">
        <v>808.15</v>
      </c>
      <c r="E1156" s="219">
        <v>799.48</v>
      </c>
      <c r="F1156" s="218">
        <v>799.16</v>
      </c>
    </row>
    <row r="1157" spans="1:6">
      <c r="A1157" s="229">
        <v>40269</v>
      </c>
      <c r="B1157" s="220">
        <v>6.1499999999999999E-2</v>
      </c>
      <c r="C1157" s="221">
        <v>6.2299999999999994E-2</v>
      </c>
      <c r="D1157" s="219">
        <v>809.96</v>
      </c>
      <c r="E1157" s="219">
        <v>801.26</v>
      </c>
      <c r="F1157" s="218">
        <v>800.56</v>
      </c>
    </row>
    <row r="1158" spans="1:6">
      <c r="A1158" s="229">
        <v>40273</v>
      </c>
      <c r="B1158" s="220">
        <v>6.1499999999999999E-2</v>
      </c>
      <c r="C1158" s="221">
        <v>6.2299999999999994E-2</v>
      </c>
      <c r="D1158" s="219">
        <v>810.28</v>
      </c>
      <c r="E1158" s="219">
        <v>801.59</v>
      </c>
      <c r="F1158" s="218">
        <v>801.26</v>
      </c>
    </row>
    <row r="1159" spans="1:6">
      <c r="A1159" s="229">
        <v>40274</v>
      </c>
      <c r="B1159" s="220">
        <v>6.1400000000000003E-2</v>
      </c>
      <c r="C1159" s="221">
        <v>6.2199999999999998E-2</v>
      </c>
      <c r="D1159" s="219">
        <v>811.69</v>
      </c>
      <c r="E1159" s="219">
        <v>802.99</v>
      </c>
      <c r="F1159" s="218">
        <v>802.67</v>
      </c>
    </row>
    <row r="1160" spans="1:6">
      <c r="A1160" s="229">
        <v>40275</v>
      </c>
      <c r="B1160" s="220">
        <v>6.1400000000000003E-2</v>
      </c>
      <c r="C1160" s="221">
        <v>6.2199999999999998E-2</v>
      </c>
      <c r="D1160" s="219">
        <v>812.02</v>
      </c>
      <c r="E1160" s="219">
        <v>803.31</v>
      </c>
      <c r="F1160" s="218">
        <v>802.99</v>
      </c>
    </row>
    <row r="1161" spans="1:6">
      <c r="A1161" s="229">
        <v>40276</v>
      </c>
      <c r="B1161" s="220">
        <v>6.1100000000000002E-2</v>
      </c>
      <c r="C1161" s="221">
        <v>6.1899999999999997E-2</v>
      </c>
      <c r="D1161" s="219">
        <v>815.76</v>
      </c>
      <c r="E1161" s="219">
        <v>807.01</v>
      </c>
      <c r="F1161" s="218">
        <v>806.69</v>
      </c>
    </row>
    <row r="1162" spans="1:6">
      <c r="A1162" s="229">
        <v>40277</v>
      </c>
      <c r="B1162" s="220">
        <v>6.0299999999999999E-2</v>
      </c>
      <c r="C1162" s="221">
        <v>6.1099999999999995E-2</v>
      </c>
      <c r="D1162" s="219">
        <v>825.22</v>
      </c>
      <c r="E1162" s="219">
        <v>816.36</v>
      </c>
      <c r="F1162" s="218">
        <v>815.76</v>
      </c>
    </row>
    <row r="1163" spans="1:6">
      <c r="A1163" s="229">
        <v>40280</v>
      </c>
      <c r="B1163" s="220">
        <v>6.0199999999999997E-2</v>
      </c>
      <c r="C1163" s="221">
        <v>6.0999999999999992E-2</v>
      </c>
      <c r="D1163" s="219">
        <v>826.66</v>
      </c>
      <c r="E1163" s="219">
        <v>817.79</v>
      </c>
      <c r="F1163" s="218">
        <v>817.46</v>
      </c>
    </row>
    <row r="1164" spans="1:6">
      <c r="A1164" s="229">
        <v>40281</v>
      </c>
      <c r="B1164" s="220">
        <v>6.0199999999999997E-2</v>
      </c>
      <c r="C1164" s="221">
        <v>6.0999999999999992E-2</v>
      </c>
      <c r="D1164" s="219">
        <v>826.99</v>
      </c>
      <c r="E1164" s="219">
        <v>818.12</v>
      </c>
      <c r="F1164" s="218">
        <v>817.79</v>
      </c>
    </row>
    <row r="1165" spans="1:6">
      <c r="A1165" s="229">
        <v>40282</v>
      </c>
      <c r="B1165" s="220">
        <v>6.0600000000000001E-2</v>
      </c>
      <c r="C1165" s="221">
        <v>6.1399999999999996E-2</v>
      </c>
      <c r="D1165" s="219">
        <v>822.87</v>
      </c>
      <c r="E1165" s="219">
        <v>814.06</v>
      </c>
      <c r="F1165" s="218">
        <v>813.74</v>
      </c>
    </row>
    <row r="1166" spans="1:6">
      <c r="A1166" s="229">
        <v>40283</v>
      </c>
      <c r="B1166" s="220">
        <v>6.1600000000000002E-2</v>
      </c>
      <c r="C1166" s="221">
        <v>6.2399999999999997E-2</v>
      </c>
      <c r="D1166" s="219">
        <v>812.19</v>
      </c>
      <c r="E1166" s="219">
        <v>803.49</v>
      </c>
      <c r="F1166" s="218">
        <v>803.17</v>
      </c>
    </row>
    <row r="1167" spans="1:6">
      <c r="A1167" s="229">
        <v>40284</v>
      </c>
      <c r="B1167" s="220">
        <v>6.1600000000000002E-2</v>
      </c>
      <c r="C1167" s="221">
        <v>6.2399999999999997E-2</v>
      </c>
      <c r="D1167" s="219">
        <v>812.76</v>
      </c>
      <c r="E1167" s="219">
        <v>804.06</v>
      </c>
      <c r="F1167" s="218">
        <v>803.49</v>
      </c>
    </row>
    <row r="1168" spans="1:6">
      <c r="A1168" s="229">
        <v>40287</v>
      </c>
      <c r="B1168" s="220">
        <v>6.1499999999999999E-2</v>
      </c>
      <c r="C1168" s="221">
        <v>6.2299999999999994E-2</v>
      </c>
      <c r="D1168" s="219">
        <v>814.17</v>
      </c>
      <c r="E1168" s="219">
        <v>805.46</v>
      </c>
      <c r="F1168" s="218">
        <v>805.14</v>
      </c>
    </row>
    <row r="1169" spans="1:6">
      <c r="A1169" s="229">
        <v>40288</v>
      </c>
      <c r="B1169" s="220">
        <v>6.1800000000000001E-2</v>
      </c>
      <c r="C1169" s="221">
        <v>6.2600000000000003E-2</v>
      </c>
      <c r="D1169" s="219">
        <v>811.34</v>
      </c>
      <c r="E1169" s="219">
        <v>802.67</v>
      </c>
      <c r="F1169" s="218">
        <v>802.22</v>
      </c>
    </row>
    <row r="1170" spans="1:6">
      <c r="A1170" s="229">
        <v>40290</v>
      </c>
      <c r="B1170" s="220">
        <v>6.2799999999999995E-2</v>
      </c>
      <c r="C1170" s="221">
        <v>6.359999999999999E-2</v>
      </c>
      <c r="D1170" s="219">
        <v>800.9</v>
      </c>
      <c r="E1170" s="219">
        <v>792.34</v>
      </c>
      <c r="F1170" s="218">
        <v>792.02</v>
      </c>
    </row>
    <row r="1171" spans="1:6">
      <c r="A1171" s="229">
        <v>40291</v>
      </c>
      <c r="B1171" s="220">
        <v>6.2799999999999995E-2</v>
      </c>
      <c r="C1171" s="221">
        <v>6.359999999999999E-2</v>
      </c>
      <c r="D1171" s="219">
        <v>801.49</v>
      </c>
      <c r="E1171" s="219">
        <v>792.93</v>
      </c>
      <c r="F1171" s="218">
        <v>792.34</v>
      </c>
    </row>
    <row r="1172" spans="1:6">
      <c r="A1172" s="229">
        <v>40294</v>
      </c>
      <c r="B1172" s="220">
        <v>6.3100000000000003E-2</v>
      </c>
      <c r="C1172" s="221">
        <v>6.3899999999999998E-2</v>
      </c>
      <c r="D1172" s="219">
        <v>798.59</v>
      </c>
      <c r="E1172" s="219">
        <v>790.07</v>
      </c>
      <c r="F1172" s="218">
        <v>789.75</v>
      </c>
    </row>
    <row r="1173" spans="1:6">
      <c r="A1173" s="229">
        <v>40295</v>
      </c>
      <c r="B1173" s="220">
        <v>6.2799999999999995E-2</v>
      </c>
      <c r="C1173" s="221">
        <v>6.359999999999999E-2</v>
      </c>
      <c r="D1173" s="219">
        <v>802.14</v>
      </c>
      <c r="E1173" s="219">
        <v>793.58</v>
      </c>
      <c r="F1173" s="218">
        <v>793.26</v>
      </c>
    </row>
    <row r="1174" spans="1:6">
      <c r="A1174" s="229">
        <v>40296</v>
      </c>
      <c r="B1174" s="220">
        <v>6.3E-2</v>
      </c>
      <c r="C1174" s="221">
        <v>6.3799999999999996E-2</v>
      </c>
      <c r="D1174" s="219">
        <v>800.32</v>
      </c>
      <c r="E1174" s="219">
        <v>791.78</v>
      </c>
      <c r="F1174" s="218">
        <v>791.46</v>
      </c>
    </row>
    <row r="1175" spans="1:6">
      <c r="A1175" s="229">
        <v>40297</v>
      </c>
      <c r="B1175" s="220">
        <v>6.3100000000000003E-2</v>
      </c>
      <c r="C1175" s="221">
        <v>6.3899999999999998E-2</v>
      </c>
      <c r="D1175" s="219">
        <v>799.58</v>
      </c>
      <c r="E1175" s="219">
        <v>791.05</v>
      </c>
      <c r="F1175" s="218">
        <v>790.72</v>
      </c>
    </row>
    <row r="1176" spans="1:6">
      <c r="A1176" s="229">
        <v>40298</v>
      </c>
      <c r="B1176" s="220">
        <v>6.1699999999999998E-2</v>
      </c>
      <c r="C1176" s="221">
        <v>6.2499999999999993E-2</v>
      </c>
      <c r="D1176" s="219">
        <v>815.33</v>
      </c>
      <c r="E1176" s="219">
        <v>806.63</v>
      </c>
      <c r="F1176" s="218">
        <v>806.03</v>
      </c>
    </row>
    <row r="1177" spans="1:6">
      <c r="A1177" s="229">
        <v>40301</v>
      </c>
      <c r="B1177" s="220">
        <v>6.1400000000000003E-2</v>
      </c>
      <c r="C1177" s="221">
        <v>6.2199999999999998E-2</v>
      </c>
      <c r="D1177" s="219">
        <v>818.95</v>
      </c>
      <c r="E1177" s="219">
        <v>810.21</v>
      </c>
      <c r="F1177" s="218">
        <v>809.88</v>
      </c>
    </row>
    <row r="1178" spans="1:6">
      <c r="A1178" s="229">
        <v>40302</v>
      </c>
      <c r="B1178" s="220">
        <v>6.1400000000000003E-2</v>
      </c>
      <c r="C1178" s="221">
        <v>6.2199999999999998E-2</v>
      </c>
      <c r="D1178" s="219">
        <v>819.28</v>
      </c>
      <c r="E1178" s="219">
        <v>810.54</v>
      </c>
      <c r="F1178" s="218">
        <v>810.21</v>
      </c>
    </row>
    <row r="1179" spans="1:6">
      <c r="A1179" s="229">
        <v>40303</v>
      </c>
      <c r="B1179" s="220">
        <v>6.1600000000000002E-2</v>
      </c>
      <c r="C1179" s="221">
        <v>6.2399999999999997E-2</v>
      </c>
      <c r="D1179" s="219">
        <v>817.42</v>
      </c>
      <c r="E1179" s="219">
        <v>808.7</v>
      </c>
      <c r="F1179" s="218">
        <v>808.37</v>
      </c>
    </row>
    <row r="1180" spans="1:6">
      <c r="A1180" s="229">
        <v>40304</v>
      </c>
      <c r="B1180" s="220">
        <v>6.2100000000000002E-2</v>
      </c>
      <c r="C1180" s="221">
        <v>6.2899999999999998E-2</v>
      </c>
      <c r="D1180" s="219">
        <v>812.28</v>
      </c>
      <c r="E1180" s="219">
        <v>803.63</v>
      </c>
      <c r="F1180" s="218">
        <v>803.3</v>
      </c>
    </row>
    <row r="1181" spans="1:6">
      <c r="A1181" s="229">
        <v>40305</v>
      </c>
      <c r="B1181" s="220">
        <v>6.2600000000000003E-2</v>
      </c>
      <c r="C1181" s="221">
        <v>6.3399999999999998E-2</v>
      </c>
      <c r="D1181" s="219">
        <v>807.93</v>
      </c>
      <c r="E1181" s="219">
        <v>799.32</v>
      </c>
      <c r="F1181" s="218">
        <v>798.67</v>
      </c>
    </row>
    <row r="1182" spans="1:6">
      <c r="A1182" s="229">
        <v>40308</v>
      </c>
      <c r="B1182" s="220">
        <v>6.4899999999999999E-2</v>
      </c>
      <c r="C1182" s="221">
        <v>6.5699999999999995E-2</v>
      </c>
      <c r="D1182" s="219">
        <v>783.8</v>
      </c>
      <c r="E1182" s="219">
        <v>775.47</v>
      </c>
      <c r="F1182" s="218">
        <v>775.13</v>
      </c>
    </row>
    <row r="1183" spans="1:6">
      <c r="A1183" s="229">
        <v>40309</v>
      </c>
      <c r="B1183" s="220">
        <v>6.4199999999999993E-2</v>
      </c>
      <c r="C1183" s="221">
        <v>6.4999999999999988E-2</v>
      </c>
      <c r="D1183" s="219">
        <v>791.51</v>
      </c>
      <c r="E1183" s="219">
        <v>783.1</v>
      </c>
      <c r="F1183" s="218">
        <v>782.75</v>
      </c>
    </row>
    <row r="1184" spans="1:6">
      <c r="A1184" s="229">
        <v>40310</v>
      </c>
      <c r="B1184" s="220">
        <v>6.3899999999999998E-2</v>
      </c>
      <c r="C1184" s="221">
        <v>6.4699999999999994E-2</v>
      </c>
      <c r="D1184" s="219">
        <v>795.03</v>
      </c>
      <c r="E1184" s="219">
        <v>786.59</v>
      </c>
      <c r="F1184" s="218">
        <v>786.24</v>
      </c>
    </row>
    <row r="1185" spans="1:6">
      <c r="A1185" s="229">
        <v>40311</v>
      </c>
      <c r="B1185" s="220">
        <v>6.3899999999999998E-2</v>
      </c>
      <c r="C1185" s="221">
        <v>6.4699999999999994E-2</v>
      </c>
      <c r="D1185" s="219">
        <v>795.38</v>
      </c>
      <c r="E1185" s="219">
        <v>786.93</v>
      </c>
      <c r="F1185" s="218">
        <v>786.59</v>
      </c>
    </row>
    <row r="1186" spans="1:6">
      <c r="A1186" s="229">
        <v>40312</v>
      </c>
      <c r="B1186" s="220">
        <v>6.3500000000000001E-2</v>
      </c>
      <c r="C1186" s="221">
        <v>6.4299999999999996E-2</v>
      </c>
      <c r="D1186" s="219">
        <v>800.22</v>
      </c>
      <c r="E1186" s="219">
        <v>791.72</v>
      </c>
      <c r="F1186" s="218">
        <v>791.18</v>
      </c>
    </row>
    <row r="1187" spans="1:6">
      <c r="A1187" s="229">
        <v>40315</v>
      </c>
      <c r="B1187" s="220">
        <v>6.3500000000000001E-2</v>
      </c>
      <c r="C1187" s="221">
        <v>6.4299999999999996E-2</v>
      </c>
      <c r="D1187" s="219">
        <v>800.53</v>
      </c>
      <c r="E1187" s="219">
        <v>792.03</v>
      </c>
      <c r="F1187" s="218">
        <v>791.72</v>
      </c>
    </row>
    <row r="1188" spans="1:6">
      <c r="A1188" s="229">
        <v>40316</v>
      </c>
      <c r="B1188" s="220">
        <v>6.3700000000000007E-2</v>
      </c>
      <c r="C1188" s="221">
        <v>6.4500000000000002E-2</v>
      </c>
      <c r="D1188" s="219">
        <v>798.71</v>
      </c>
      <c r="E1188" s="219">
        <v>790.23</v>
      </c>
      <c r="F1188" s="218">
        <v>789.92</v>
      </c>
    </row>
    <row r="1189" spans="1:6">
      <c r="A1189" s="229">
        <v>40317</v>
      </c>
      <c r="B1189" s="220">
        <v>6.3799999999999996E-2</v>
      </c>
      <c r="C1189" s="221">
        <v>6.4599999999999991E-2</v>
      </c>
      <c r="D1189" s="219">
        <v>797.96</v>
      </c>
      <c r="E1189" s="219">
        <v>789.49</v>
      </c>
      <c r="F1189" s="218">
        <v>789.18</v>
      </c>
    </row>
    <row r="1190" spans="1:6">
      <c r="A1190" s="229">
        <v>40318</v>
      </c>
      <c r="B1190" s="220">
        <v>6.4000000000000001E-2</v>
      </c>
      <c r="C1190" s="221">
        <v>6.4799999999999996E-2</v>
      </c>
      <c r="D1190" s="219">
        <v>796.14</v>
      </c>
      <c r="E1190" s="219">
        <v>787.69</v>
      </c>
      <c r="F1190" s="218">
        <v>787.38</v>
      </c>
    </row>
    <row r="1191" spans="1:6">
      <c r="A1191" s="229">
        <v>40319</v>
      </c>
      <c r="B1191" s="220">
        <v>6.4000000000000001E-2</v>
      </c>
      <c r="C1191" s="221">
        <v>6.4799999999999996E-2</v>
      </c>
      <c r="D1191" s="219">
        <v>796.75</v>
      </c>
      <c r="E1191" s="219">
        <v>788.3</v>
      </c>
      <c r="F1191" s="218">
        <v>787.74</v>
      </c>
    </row>
    <row r="1192" spans="1:6">
      <c r="A1192" s="229">
        <v>40322</v>
      </c>
      <c r="B1192" s="220">
        <v>6.3899999999999998E-2</v>
      </c>
      <c r="C1192" s="221">
        <v>6.4699999999999994E-2</v>
      </c>
      <c r="D1192" s="219">
        <v>798.13</v>
      </c>
      <c r="E1192" s="219">
        <v>789.67</v>
      </c>
      <c r="F1192" s="218">
        <v>789.35</v>
      </c>
    </row>
    <row r="1193" spans="1:6">
      <c r="A1193" s="229">
        <v>40323</v>
      </c>
      <c r="B1193" s="220">
        <v>6.3899999999999998E-2</v>
      </c>
      <c r="C1193" s="221">
        <v>6.4699999999999994E-2</v>
      </c>
      <c r="D1193" s="219">
        <v>798.45</v>
      </c>
      <c r="E1193" s="219">
        <v>789.99</v>
      </c>
      <c r="F1193" s="218">
        <v>789.67</v>
      </c>
    </row>
    <row r="1194" spans="1:6">
      <c r="A1194" s="229">
        <v>40324</v>
      </c>
      <c r="B1194" s="220">
        <v>6.3899999999999998E-2</v>
      </c>
      <c r="C1194" s="221">
        <v>6.4699999999999994E-2</v>
      </c>
      <c r="D1194" s="219">
        <v>798.77</v>
      </c>
      <c r="E1194" s="219">
        <v>790.31</v>
      </c>
      <c r="F1194" s="218">
        <v>789.99</v>
      </c>
    </row>
    <row r="1195" spans="1:6">
      <c r="A1195" s="229">
        <v>40325</v>
      </c>
      <c r="B1195" s="220">
        <v>6.3899999999999998E-2</v>
      </c>
      <c r="C1195" s="221">
        <v>6.4699999999999994E-2</v>
      </c>
      <c r="D1195" s="219">
        <v>799.09</v>
      </c>
      <c r="E1195" s="219">
        <v>790.63</v>
      </c>
      <c r="F1195" s="218">
        <v>790.31</v>
      </c>
    </row>
    <row r="1196" spans="1:6">
      <c r="A1196" s="229">
        <v>40326</v>
      </c>
      <c r="B1196" s="220">
        <v>6.3700000000000007E-2</v>
      </c>
      <c r="C1196" s="221">
        <v>6.4500000000000002E-2</v>
      </c>
      <c r="D1196" s="219">
        <v>801.79</v>
      </c>
      <c r="E1196" s="219">
        <v>793.3</v>
      </c>
      <c r="F1196" s="218">
        <v>792.73</v>
      </c>
    </row>
    <row r="1197" spans="1:6">
      <c r="A1197" s="229">
        <v>40329</v>
      </c>
      <c r="B1197" s="220">
        <v>6.3700000000000007E-2</v>
      </c>
      <c r="C1197" s="221">
        <v>6.4500000000000002E-2</v>
      </c>
      <c r="D1197" s="219">
        <v>802.11</v>
      </c>
      <c r="E1197" s="219">
        <v>793.62</v>
      </c>
      <c r="F1197" s="218">
        <v>793.3</v>
      </c>
    </row>
    <row r="1198" spans="1:6">
      <c r="A1198" s="229">
        <v>40330</v>
      </c>
      <c r="B1198" s="220">
        <v>6.3600000000000004E-2</v>
      </c>
      <c r="C1198" s="221">
        <v>6.4399999999999999E-2</v>
      </c>
      <c r="D1198" s="219">
        <v>803.5</v>
      </c>
      <c r="E1198" s="219">
        <v>794.99</v>
      </c>
      <c r="F1198" s="218">
        <v>794.67</v>
      </c>
    </row>
    <row r="1199" spans="1:6">
      <c r="A1199" s="229">
        <v>40331</v>
      </c>
      <c r="B1199" s="220">
        <v>6.3299999999999995E-2</v>
      </c>
      <c r="C1199" s="221">
        <v>6.409999999999999E-2</v>
      </c>
      <c r="D1199" s="219">
        <v>807.16</v>
      </c>
      <c r="E1199" s="219">
        <v>798.62</v>
      </c>
      <c r="F1199" s="218">
        <v>798.17</v>
      </c>
    </row>
    <row r="1200" spans="1:6">
      <c r="A1200" s="229">
        <v>40333</v>
      </c>
      <c r="B1200" s="220">
        <v>6.3100000000000003E-2</v>
      </c>
      <c r="C1200" s="221">
        <v>6.3899999999999998E-2</v>
      </c>
      <c r="D1200" s="219">
        <v>809.89</v>
      </c>
      <c r="E1200" s="219">
        <v>801.31</v>
      </c>
      <c r="F1200" s="218">
        <v>800.74</v>
      </c>
    </row>
    <row r="1201" spans="1:6">
      <c r="A1201" s="229">
        <v>40336</v>
      </c>
      <c r="B1201" s="220">
        <v>6.25E-2</v>
      </c>
      <c r="C1201" s="221">
        <v>6.3299999999999995E-2</v>
      </c>
      <c r="D1201" s="219">
        <v>816.71</v>
      </c>
      <c r="E1201" s="219">
        <v>808.06</v>
      </c>
      <c r="F1201" s="218">
        <v>807.73</v>
      </c>
    </row>
    <row r="1202" spans="1:6">
      <c r="A1202" s="229">
        <v>40337</v>
      </c>
      <c r="B1202" s="220">
        <v>6.25E-2</v>
      </c>
      <c r="C1202" s="221">
        <v>6.3299999999999995E-2</v>
      </c>
      <c r="D1202" s="219">
        <v>817.03</v>
      </c>
      <c r="E1202" s="219">
        <v>808.38</v>
      </c>
      <c r="F1202" s="218">
        <v>808.06</v>
      </c>
    </row>
    <row r="1203" spans="1:6">
      <c r="A1203" s="229">
        <v>40338</v>
      </c>
      <c r="B1203" s="220">
        <v>6.2600000000000003E-2</v>
      </c>
      <c r="C1203" s="221">
        <v>6.3399999999999998E-2</v>
      </c>
      <c r="D1203" s="219">
        <v>815.92</v>
      </c>
      <c r="E1203" s="219">
        <v>807.29</v>
      </c>
      <c r="F1203" s="218">
        <v>806.98</v>
      </c>
    </row>
    <row r="1204" spans="1:6">
      <c r="A1204" s="229">
        <v>40339</v>
      </c>
      <c r="B1204" s="220">
        <v>6.25E-2</v>
      </c>
      <c r="C1204" s="221">
        <v>6.3299999999999995E-2</v>
      </c>
      <c r="D1204" s="219">
        <v>817.32</v>
      </c>
      <c r="E1204" s="219">
        <v>808.67</v>
      </c>
      <c r="F1204" s="218">
        <v>808.36</v>
      </c>
    </row>
    <row r="1205" spans="1:6">
      <c r="A1205" s="229">
        <v>40340</v>
      </c>
      <c r="B1205" s="220">
        <v>6.25E-2</v>
      </c>
      <c r="C1205" s="221">
        <v>6.3299999999999995E-2</v>
      </c>
      <c r="D1205" s="219">
        <v>817.86</v>
      </c>
      <c r="E1205" s="219">
        <v>809.2</v>
      </c>
      <c r="F1205" s="218">
        <v>808.67</v>
      </c>
    </row>
    <row r="1206" spans="1:6">
      <c r="A1206" s="229">
        <v>40343</v>
      </c>
      <c r="B1206" s="220">
        <v>6.2600000000000003E-2</v>
      </c>
      <c r="C1206" s="221">
        <v>6.3399999999999998E-2</v>
      </c>
      <c r="D1206" s="219">
        <v>817.08</v>
      </c>
      <c r="E1206" s="219">
        <v>808.44</v>
      </c>
      <c r="F1206" s="218">
        <v>808.18</v>
      </c>
    </row>
    <row r="1207" spans="1:6">
      <c r="A1207" s="229">
        <v>40344</v>
      </c>
      <c r="B1207" s="220">
        <v>6.2600000000000003E-2</v>
      </c>
      <c r="C1207" s="221">
        <v>6.3399999999999998E-2</v>
      </c>
      <c r="D1207" s="219">
        <v>817.34</v>
      </c>
      <c r="E1207" s="219">
        <v>808.7</v>
      </c>
      <c r="F1207" s="218">
        <v>808.44</v>
      </c>
    </row>
    <row r="1208" spans="1:6">
      <c r="A1208" s="229">
        <v>40345</v>
      </c>
      <c r="B1208" s="220">
        <v>6.2899999999999998E-2</v>
      </c>
      <c r="C1208" s="221">
        <v>6.3699999999999993E-2</v>
      </c>
      <c r="D1208" s="219">
        <v>814.35</v>
      </c>
      <c r="E1208" s="219">
        <v>805.74</v>
      </c>
      <c r="F1208" s="218">
        <v>805.48</v>
      </c>
    </row>
    <row r="1209" spans="1:6">
      <c r="A1209" s="229">
        <v>40346</v>
      </c>
      <c r="B1209" s="220">
        <v>6.2700000000000006E-2</v>
      </c>
      <c r="C1209" s="221">
        <v>6.3500000000000001E-2</v>
      </c>
      <c r="D1209" s="219">
        <v>816.77</v>
      </c>
      <c r="E1209" s="219">
        <v>808.14</v>
      </c>
      <c r="F1209" s="218">
        <v>807.88</v>
      </c>
    </row>
    <row r="1210" spans="1:6">
      <c r="A1210" s="229">
        <v>40347</v>
      </c>
      <c r="B1210" s="220">
        <v>6.2700000000000006E-2</v>
      </c>
      <c r="C1210" s="221">
        <v>6.3500000000000001E-2</v>
      </c>
      <c r="D1210" s="219">
        <v>817.16</v>
      </c>
      <c r="E1210" s="219">
        <v>808.53</v>
      </c>
      <c r="F1210" s="218">
        <v>808.14</v>
      </c>
    </row>
    <row r="1211" spans="1:6">
      <c r="A1211" s="229">
        <v>40350</v>
      </c>
      <c r="B1211" s="220">
        <v>6.25E-2</v>
      </c>
      <c r="C1211" s="221">
        <v>6.3299999999999995E-2</v>
      </c>
      <c r="D1211" s="219">
        <v>819.59</v>
      </c>
      <c r="E1211" s="219">
        <v>810.93</v>
      </c>
      <c r="F1211" s="218">
        <v>810.67</v>
      </c>
    </row>
    <row r="1212" spans="1:6">
      <c r="A1212" s="229">
        <v>40351</v>
      </c>
      <c r="B1212" s="220">
        <v>6.25E-2</v>
      </c>
      <c r="C1212" s="221">
        <v>6.3299999999999995E-2</v>
      </c>
      <c r="D1212" s="219">
        <v>819.85</v>
      </c>
      <c r="E1212" s="219">
        <v>811.19</v>
      </c>
      <c r="F1212" s="218">
        <v>810.93</v>
      </c>
    </row>
    <row r="1213" spans="1:6">
      <c r="A1213" s="229">
        <v>40352</v>
      </c>
      <c r="B1213" s="220">
        <v>6.25E-2</v>
      </c>
      <c r="C1213" s="221">
        <v>6.3299999999999995E-2</v>
      </c>
      <c r="D1213" s="219">
        <v>819.86</v>
      </c>
      <c r="E1213" s="219">
        <v>811.21</v>
      </c>
      <c r="F1213" s="218">
        <v>810.98</v>
      </c>
    </row>
    <row r="1214" spans="1:6">
      <c r="A1214" s="229">
        <v>40353</v>
      </c>
      <c r="B1214" s="220">
        <v>6.25E-2</v>
      </c>
      <c r="C1214" s="221">
        <v>6.3299999999999995E-2</v>
      </c>
      <c r="D1214" s="219">
        <v>820.1</v>
      </c>
      <c r="E1214" s="219">
        <v>811.44</v>
      </c>
      <c r="F1214" s="218">
        <v>811.21</v>
      </c>
    </row>
    <row r="1215" spans="1:6">
      <c r="A1215" s="229">
        <v>40354</v>
      </c>
      <c r="B1215" s="220">
        <v>6.2399999999999997E-2</v>
      </c>
      <c r="C1215" s="221">
        <v>6.3199999999999992E-2</v>
      </c>
      <c r="D1215" s="219">
        <v>821.49</v>
      </c>
      <c r="E1215" s="219">
        <v>812.82</v>
      </c>
      <c r="F1215" s="218">
        <v>812.52</v>
      </c>
    </row>
    <row r="1216" spans="1:6">
      <c r="A1216" s="229">
        <v>40357</v>
      </c>
      <c r="B1216" s="220">
        <v>6.25E-2</v>
      </c>
      <c r="C1216" s="221">
        <v>6.3299999999999995E-2</v>
      </c>
      <c r="D1216" s="219">
        <v>820.63</v>
      </c>
      <c r="E1216" s="219">
        <v>811.98</v>
      </c>
      <c r="F1216" s="218">
        <v>811.75</v>
      </c>
    </row>
    <row r="1217" spans="1:6">
      <c r="A1217" s="229">
        <v>40358</v>
      </c>
      <c r="B1217" s="220">
        <v>6.2399999999999997E-2</v>
      </c>
      <c r="C1217" s="221">
        <v>6.3199999999999992E-2</v>
      </c>
      <c r="D1217" s="219">
        <v>821.96</v>
      </c>
      <c r="E1217" s="219">
        <v>813.29</v>
      </c>
      <c r="F1217" s="218">
        <v>813.06</v>
      </c>
    </row>
    <row r="1218" spans="1:6">
      <c r="A1218" s="229">
        <v>40359</v>
      </c>
      <c r="B1218" s="220">
        <v>6.2600000000000003E-2</v>
      </c>
      <c r="C1218" s="221">
        <v>6.3399999999999998E-2</v>
      </c>
      <c r="D1218" s="219">
        <v>820.01</v>
      </c>
      <c r="E1218" s="219">
        <v>811.37</v>
      </c>
      <c r="F1218" s="218">
        <v>811.14</v>
      </c>
    </row>
    <row r="1219" spans="1:6">
      <c r="A1219" s="229">
        <v>40360</v>
      </c>
      <c r="B1219" s="220">
        <v>6.2799999999999995E-2</v>
      </c>
      <c r="C1219" s="221">
        <v>6.359999999999999E-2</v>
      </c>
      <c r="D1219" s="219">
        <v>818.08</v>
      </c>
      <c r="E1219" s="219">
        <v>809.46</v>
      </c>
      <c r="F1219" s="218">
        <v>809.22</v>
      </c>
    </row>
    <row r="1220" spans="1:6">
      <c r="A1220" s="229">
        <v>40361</v>
      </c>
      <c r="B1220" s="220">
        <v>6.2799999999999995E-2</v>
      </c>
      <c r="C1220" s="221">
        <v>6.359999999999999E-2</v>
      </c>
      <c r="D1220" s="219">
        <v>818.38</v>
      </c>
      <c r="E1220" s="219">
        <v>809.76</v>
      </c>
      <c r="F1220" s="218">
        <v>809.46</v>
      </c>
    </row>
    <row r="1221" spans="1:6">
      <c r="A1221" s="229">
        <v>40364</v>
      </c>
      <c r="B1221" s="220">
        <v>6.2700000000000006E-2</v>
      </c>
      <c r="C1221" s="221">
        <v>6.3500000000000001E-2</v>
      </c>
      <c r="D1221" s="219">
        <v>819.7</v>
      </c>
      <c r="E1221" s="219">
        <v>811.07</v>
      </c>
      <c r="F1221" s="218">
        <v>810.83</v>
      </c>
    </row>
    <row r="1222" spans="1:6">
      <c r="A1222" s="229">
        <v>40365</v>
      </c>
      <c r="B1222" s="220">
        <v>6.2700000000000006E-2</v>
      </c>
      <c r="C1222" s="221">
        <v>6.3500000000000001E-2</v>
      </c>
      <c r="D1222" s="219">
        <v>819.93</v>
      </c>
      <c r="E1222" s="219">
        <v>811.3</v>
      </c>
      <c r="F1222" s="218">
        <v>811.07</v>
      </c>
    </row>
    <row r="1223" spans="1:6">
      <c r="A1223" s="229">
        <v>40366</v>
      </c>
      <c r="B1223" s="220">
        <v>6.2700000000000006E-2</v>
      </c>
      <c r="C1223" s="221">
        <v>6.3500000000000001E-2</v>
      </c>
      <c r="D1223" s="219">
        <v>819.35</v>
      </c>
      <c r="E1223" s="219">
        <v>810.73</v>
      </c>
      <c r="F1223" s="218">
        <v>810.53</v>
      </c>
    </row>
    <row r="1224" spans="1:6">
      <c r="A1224" s="229">
        <v>40367</v>
      </c>
      <c r="B1224" s="220">
        <v>6.2899999999999998E-2</v>
      </c>
      <c r="C1224" s="221">
        <v>6.3699999999999993E-2</v>
      </c>
      <c r="D1224" s="219">
        <v>817.38</v>
      </c>
      <c r="E1224" s="219">
        <v>808.78</v>
      </c>
      <c r="F1224" s="218">
        <v>808.58</v>
      </c>
    </row>
    <row r="1225" spans="1:6">
      <c r="A1225" s="229">
        <v>40368</v>
      </c>
      <c r="B1225" s="220">
        <v>6.3399999999999998E-2</v>
      </c>
      <c r="C1225" s="221">
        <v>6.4199999999999993E-2</v>
      </c>
      <c r="D1225" s="219">
        <v>812.19</v>
      </c>
      <c r="E1225" s="219">
        <v>803.66</v>
      </c>
      <c r="F1225" s="218">
        <v>803.46</v>
      </c>
    </row>
    <row r="1226" spans="1:6">
      <c r="A1226" s="229">
        <v>40371</v>
      </c>
      <c r="B1226" s="220">
        <v>6.3399999999999998E-2</v>
      </c>
      <c r="C1226" s="221">
        <v>6.4199999999999993E-2</v>
      </c>
      <c r="D1226" s="219">
        <v>812.39</v>
      </c>
      <c r="E1226" s="219">
        <v>803.85</v>
      </c>
      <c r="F1226" s="218">
        <v>803.66</v>
      </c>
    </row>
    <row r="1227" spans="1:6">
      <c r="A1227" s="229">
        <v>40372</v>
      </c>
      <c r="B1227" s="220">
        <v>6.3899999999999998E-2</v>
      </c>
      <c r="C1227" s="221">
        <v>6.4699999999999994E-2</v>
      </c>
      <c r="D1227" s="219">
        <v>807.24</v>
      </c>
      <c r="E1227" s="219">
        <v>798.77</v>
      </c>
      <c r="F1227" s="218">
        <v>798.57</v>
      </c>
    </row>
    <row r="1228" spans="1:6">
      <c r="A1228" s="229">
        <v>40373</v>
      </c>
      <c r="B1228" s="220">
        <v>6.3799999999999996E-2</v>
      </c>
      <c r="C1228" s="221">
        <v>6.4599999999999991E-2</v>
      </c>
      <c r="D1228" s="219">
        <v>808.51</v>
      </c>
      <c r="E1228" s="219">
        <v>800.02</v>
      </c>
      <c r="F1228" s="218">
        <v>799.77</v>
      </c>
    </row>
    <row r="1229" spans="1:6">
      <c r="A1229" s="229">
        <v>40374</v>
      </c>
      <c r="B1229" s="220">
        <v>6.3399999999999998E-2</v>
      </c>
      <c r="C1229" s="221">
        <v>6.4199999999999993E-2</v>
      </c>
      <c r="D1229" s="219">
        <v>813.04</v>
      </c>
      <c r="E1229" s="219">
        <v>804.5</v>
      </c>
      <c r="F1229" s="218">
        <v>804.25</v>
      </c>
    </row>
    <row r="1230" spans="1:6">
      <c r="A1230" s="229">
        <v>40375</v>
      </c>
      <c r="B1230" s="220">
        <v>6.3200000000000006E-2</v>
      </c>
      <c r="C1230" s="221">
        <v>6.4000000000000001E-2</v>
      </c>
      <c r="D1230" s="219">
        <v>815.54</v>
      </c>
      <c r="E1230" s="219">
        <v>806.98</v>
      </c>
      <c r="F1230" s="218">
        <v>806.63</v>
      </c>
    </row>
    <row r="1231" spans="1:6">
      <c r="A1231" s="229">
        <v>40378</v>
      </c>
      <c r="B1231" s="220">
        <v>6.2600000000000003E-2</v>
      </c>
      <c r="C1231" s="221">
        <v>6.3399999999999998E-2</v>
      </c>
      <c r="D1231" s="219">
        <v>822.28</v>
      </c>
      <c r="E1231" s="219">
        <v>813.65</v>
      </c>
      <c r="F1231" s="218">
        <v>813.4</v>
      </c>
    </row>
    <row r="1232" spans="1:6">
      <c r="A1232" s="229">
        <v>40379</v>
      </c>
      <c r="B1232" s="220">
        <v>6.2899999999999998E-2</v>
      </c>
      <c r="C1232" s="221">
        <v>6.3699999999999993E-2</v>
      </c>
      <c r="D1232" s="219">
        <v>819.28</v>
      </c>
      <c r="E1232" s="219">
        <v>810.68</v>
      </c>
      <c r="F1232" s="218">
        <v>810.43</v>
      </c>
    </row>
    <row r="1233" spans="1:6">
      <c r="A1233" s="229">
        <v>40380</v>
      </c>
      <c r="B1233" s="220">
        <v>6.2799999999999995E-2</v>
      </c>
      <c r="C1233" s="221">
        <v>6.359999999999999E-2</v>
      </c>
      <c r="D1233" s="219">
        <v>820.32</v>
      </c>
      <c r="E1233" s="219">
        <v>811.71</v>
      </c>
      <c r="F1233" s="218">
        <v>811.5</v>
      </c>
    </row>
    <row r="1234" spans="1:6">
      <c r="A1234" s="229">
        <v>40381</v>
      </c>
      <c r="B1234" s="220">
        <v>6.25E-2</v>
      </c>
      <c r="C1234" s="221">
        <v>6.3299999999999995E-2</v>
      </c>
      <c r="D1234" s="219">
        <v>823.78</v>
      </c>
      <c r="E1234" s="219">
        <v>815.14</v>
      </c>
      <c r="F1234" s="218">
        <v>814.93</v>
      </c>
    </row>
    <row r="1235" spans="1:6">
      <c r="A1235" s="229">
        <v>40382</v>
      </c>
      <c r="B1235" s="220">
        <v>6.2100000000000002E-2</v>
      </c>
      <c r="C1235" s="221">
        <v>6.2899999999999998E-2</v>
      </c>
      <c r="D1235" s="219">
        <v>828.37</v>
      </c>
      <c r="E1235" s="219">
        <v>819.68</v>
      </c>
      <c r="F1235" s="218">
        <v>819.45</v>
      </c>
    </row>
    <row r="1236" spans="1:6">
      <c r="A1236" s="229">
        <v>40385</v>
      </c>
      <c r="B1236" s="220">
        <v>6.2399999999999997E-2</v>
      </c>
      <c r="C1236" s="221">
        <v>6.3199999999999992E-2</v>
      </c>
      <c r="D1236" s="219">
        <v>825.31</v>
      </c>
      <c r="E1236" s="219">
        <v>816.65</v>
      </c>
      <c r="F1236" s="218">
        <v>816.44</v>
      </c>
    </row>
    <row r="1237" spans="1:6">
      <c r="A1237" s="229">
        <v>40386</v>
      </c>
      <c r="B1237" s="220">
        <v>6.2600000000000003E-2</v>
      </c>
      <c r="C1237" s="221">
        <v>6.3399999999999998E-2</v>
      </c>
      <c r="D1237" s="219">
        <v>823.34</v>
      </c>
      <c r="E1237" s="219">
        <v>814.71</v>
      </c>
      <c r="F1237" s="218">
        <v>814.5</v>
      </c>
    </row>
    <row r="1238" spans="1:6">
      <c r="A1238" s="229">
        <v>40387</v>
      </c>
      <c r="B1238" s="220">
        <v>6.2200000000000005E-2</v>
      </c>
      <c r="C1238" s="221">
        <v>6.3E-2</v>
      </c>
      <c r="D1238" s="219">
        <v>827.91</v>
      </c>
      <c r="E1238" s="219">
        <v>819.22</v>
      </c>
      <c r="F1238" s="218">
        <v>819.02</v>
      </c>
    </row>
    <row r="1239" spans="1:6">
      <c r="A1239" s="229">
        <v>40388</v>
      </c>
      <c r="B1239" s="220">
        <v>6.2200000000000005E-2</v>
      </c>
      <c r="C1239" s="221">
        <v>6.3E-2</v>
      </c>
      <c r="D1239" s="219">
        <v>828.11</v>
      </c>
      <c r="E1239" s="219">
        <v>819.43</v>
      </c>
      <c r="F1239" s="218">
        <v>819.22</v>
      </c>
    </row>
    <row r="1240" spans="1:6">
      <c r="A1240" s="229">
        <v>40389</v>
      </c>
      <c r="B1240" s="220">
        <v>6.2200000000000005E-2</v>
      </c>
      <c r="C1240" s="221">
        <v>6.3E-2</v>
      </c>
      <c r="D1240" s="219">
        <v>828.34</v>
      </c>
      <c r="E1240" s="219">
        <v>819.66</v>
      </c>
      <c r="F1240" s="218">
        <v>819.43</v>
      </c>
    </row>
    <row r="1241" spans="1:6">
      <c r="A1241" s="229">
        <v>40392</v>
      </c>
      <c r="B1241" s="220">
        <v>6.2E-2</v>
      </c>
      <c r="C1241" s="221">
        <v>6.2799999999999995E-2</v>
      </c>
      <c r="D1241" s="219">
        <v>830.74</v>
      </c>
      <c r="E1241" s="219">
        <v>822.03</v>
      </c>
      <c r="F1241" s="218">
        <v>821.82</v>
      </c>
    </row>
    <row r="1242" spans="1:6">
      <c r="A1242" s="229">
        <v>40393</v>
      </c>
      <c r="B1242" s="220">
        <v>6.2399999999999997E-2</v>
      </c>
      <c r="C1242" s="221">
        <v>6.3199999999999992E-2</v>
      </c>
      <c r="D1242" s="219">
        <v>826.58</v>
      </c>
      <c r="E1242" s="219">
        <v>817.93</v>
      </c>
      <c r="F1242" s="218">
        <v>817.72</v>
      </c>
    </row>
    <row r="1243" spans="1:6">
      <c r="A1243" s="229">
        <v>40394</v>
      </c>
      <c r="B1243" s="220">
        <v>6.2399999999999997E-2</v>
      </c>
      <c r="C1243" s="221">
        <v>6.3199999999999992E-2</v>
      </c>
      <c r="D1243" s="219">
        <v>826.79</v>
      </c>
      <c r="E1243" s="219">
        <v>818.14</v>
      </c>
      <c r="F1243" s="218">
        <v>817.93</v>
      </c>
    </row>
    <row r="1244" spans="1:6">
      <c r="A1244" s="229">
        <v>40395</v>
      </c>
      <c r="B1244" s="220">
        <v>6.2700000000000006E-2</v>
      </c>
      <c r="C1244" s="221">
        <v>6.3500000000000001E-2</v>
      </c>
      <c r="D1244" s="219">
        <v>823.75</v>
      </c>
      <c r="E1244" s="219">
        <v>815.13</v>
      </c>
      <c r="F1244" s="218">
        <v>814.92</v>
      </c>
    </row>
    <row r="1245" spans="1:6">
      <c r="A1245" s="229">
        <v>40396</v>
      </c>
      <c r="B1245" s="220">
        <v>6.2600000000000003E-2</v>
      </c>
      <c r="C1245" s="221">
        <v>6.3399999999999998E-2</v>
      </c>
      <c r="D1245" s="219">
        <v>824.86</v>
      </c>
      <c r="E1245" s="219">
        <v>816.23</v>
      </c>
      <c r="F1245" s="218">
        <v>816.03</v>
      </c>
    </row>
    <row r="1246" spans="1:6">
      <c r="A1246" s="229">
        <v>40399</v>
      </c>
      <c r="B1246" s="220">
        <v>6.2799999999999995E-2</v>
      </c>
      <c r="C1246" s="221">
        <v>6.359999999999999E-2</v>
      </c>
      <c r="D1246" s="219">
        <v>822.9</v>
      </c>
      <c r="E1246" s="219">
        <v>814.29</v>
      </c>
      <c r="F1246" s="218">
        <v>814.09</v>
      </c>
    </row>
    <row r="1247" spans="1:6">
      <c r="A1247" s="229">
        <v>40400</v>
      </c>
      <c r="B1247" s="220">
        <v>6.2899999999999998E-2</v>
      </c>
      <c r="C1247" s="221">
        <v>6.3699999999999993E-2</v>
      </c>
      <c r="D1247" s="219">
        <v>822.02</v>
      </c>
      <c r="E1247" s="219">
        <v>813.43</v>
      </c>
      <c r="F1247" s="218">
        <v>813.22</v>
      </c>
    </row>
    <row r="1248" spans="1:6">
      <c r="A1248" s="229">
        <v>40401</v>
      </c>
      <c r="B1248" s="220">
        <v>6.2899999999999998E-2</v>
      </c>
      <c r="C1248" s="221">
        <v>6.3699999999999993E-2</v>
      </c>
      <c r="D1248" s="219">
        <v>822.22</v>
      </c>
      <c r="E1248" s="219">
        <v>813.63</v>
      </c>
      <c r="F1248" s="218">
        <v>813.43</v>
      </c>
    </row>
    <row r="1249" spans="1:6">
      <c r="A1249" s="229">
        <v>40402</v>
      </c>
      <c r="B1249" s="220">
        <v>6.2399999999999997E-2</v>
      </c>
      <c r="C1249" s="221">
        <v>6.3199999999999992E-2</v>
      </c>
      <c r="D1249" s="219">
        <v>827.84</v>
      </c>
      <c r="E1249" s="219">
        <v>819.19</v>
      </c>
      <c r="F1249" s="218">
        <v>818.99</v>
      </c>
    </row>
    <row r="1250" spans="1:6">
      <c r="A1250" s="229">
        <v>40403</v>
      </c>
      <c r="B1250" s="220">
        <v>6.2E-2</v>
      </c>
      <c r="C1250" s="221">
        <v>6.2799999999999995E-2</v>
      </c>
      <c r="D1250" s="219">
        <v>832.47</v>
      </c>
      <c r="E1250" s="219">
        <v>823.77</v>
      </c>
      <c r="F1250" s="218">
        <v>823.38</v>
      </c>
    </row>
    <row r="1251" spans="1:6">
      <c r="A1251" s="229">
        <v>40406</v>
      </c>
      <c r="B1251" s="220">
        <v>6.0900000000000003E-2</v>
      </c>
      <c r="C1251" s="221">
        <v>6.1699999999999998E-2</v>
      </c>
      <c r="D1251" s="219">
        <v>844.86</v>
      </c>
      <c r="E1251" s="219">
        <v>836.02</v>
      </c>
      <c r="F1251" s="218">
        <v>835.76</v>
      </c>
    </row>
    <row r="1252" spans="1:6">
      <c r="A1252" s="229">
        <v>40407</v>
      </c>
      <c r="B1252" s="220">
        <v>6.0199999999999997E-2</v>
      </c>
      <c r="C1252" s="221">
        <v>6.0999999999999992E-2</v>
      </c>
      <c r="D1252" s="219">
        <v>852.93</v>
      </c>
      <c r="E1252" s="219">
        <v>844.01</v>
      </c>
      <c r="F1252" s="218">
        <v>843.75</v>
      </c>
    </row>
    <row r="1253" spans="1:6">
      <c r="A1253" s="229">
        <v>40408</v>
      </c>
      <c r="B1253" s="220">
        <v>6.0199999999999997E-2</v>
      </c>
      <c r="C1253" s="221">
        <v>6.0999999999999992E-2</v>
      </c>
      <c r="D1253" s="219">
        <v>853.2</v>
      </c>
      <c r="E1253" s="219">
        <v>844.27</v>
      </c>
      <c r="F1253" s="218">
        <v>844.01</v>
      </c>
    </row>
    <row r="1254" spans="1:6">
      <c r="A1254" s="229">
        <v>40409</v>
      </c>
      <c r="B1254" s="220">
        <v>6.0100000000000001E-2</v>
      </c>
      <c r="C1254" s="221">
        <v>6.0899999999999996E-2</v>
      </c>
      <c r="D1254" s="219">
        <v>854.59</v>
      </c>
      <c r="E1254" s="219">
        <v>845.65</v>
      </c>
      <c r="F1254" s="218">
        <v>845.38</v>
      </c>
    </row>
    <row r="1255" spans="1:6">
      <c r="A1255" s="229">
        <v>40410</v>
      </c>
      <c r="B1255" s="220">
        <v>6.0100000000000001E-2</v>
      </c>
      <c r="C1255" s="221">
        <v>6.0899999999999996E-2</v>
      </c>
      <c r="D1255" s="219">
        <v>854.98</v>
      </c>
      <c r="E1255" s="219">
        <v>846.04</v>
      </c>
      <c r="F1255" s="218">
        <v>845.65</v>
      </c>
    </row>
    <row r="1256" spans="1:6">
      <c r="A1256" s="229">
        <v>40413</v>
      </c>
      <c r="B1256" s="220">
        <v>6.0100000000000001E-2</v>
      </c>
      <c r="C1256" s="221">
        <v>6.0899999999999996E-2</v>
      </c>
      <c r="D1256" s="219">
        <v>854.87</v>
      </c>
      <c r="E1256" s="219">
        <v>845.94</v>
      </c>
      <c r="F1256" s="218">
        <v>845.72</v>
      </c>
    </row>
    <row r="1257" spans="1:6">
      <c r="A1257" s="229">
        <v>40414</v>
      </c>
      <c r="B1257" s="220">
        <v>0.06</v>
      </c>
      <c r="C1257" s="221">
        <v>6.0799999999999993E-2</v>
      </c>
      <c r="D1257" s="219">
        <v>856.22</v>
      </c>
      <c r="E1257" s="219">
        <v>847.27</v>
      </c>
      <c r="F1257" s="218">
        <v>847.05</v>
      </c>
    </row>
    <row r="1258" spans="1:6">
      <c r="A1258" s="229">
        <v>40415</v>
      </c>
      <c r="B1258" s="220">
        <v>5.91E-2</v>
      </c>
      <c r="C1258" s="221">
        <v>5.9899999999999995E-2</v>
      </c>
      <c r="D1258" s="219">
        <v>866.63</v>
      </c>
      <c r="E1258" s="219">
        <v>857.57</v>
      </c>
      <c r="F1258" s="218">
        <v>857.35</v>
      </c>
    </row>
    <row r="1259" spans="1:6">
      <c r="A1259" s="229">
        <v>40416</v>
      </c>
      <c r="B1259" s="220">
        <v>5.9200000000000003E-2</v>
      </c>
      <c r="C1259" s="221">
        <v>0.06</v>
      </c>
      <c r="D1259" s="219">
        <v>865.71</v>
      </c>
      <c r="E1259" s="219">
        <v>856.67</v>
      </c>
      <c r="F1259" s="218">
        <v>856.44</v>
      </c>
    </row>
    <row r="1260" spans="1:6">
      <c r="A1260" s="229">
        <v>40417</v>
      </c>
      <c r="B1260" s="220">
        <v>5.9200000000000003E-2</v>
      </c>
      <c r="C1260" s="221">
        <v>0.06</v>
      </c>
      <c r="D1260" s="219">
        <v>865.99</v>
      </c>
      <c r="E1260" s="219">
        <v>856.94</v>
      </c>
      <c r="F1260" s="218">
        <v>856.67</v>
      </c>
    </row>
    <row r="1261" spans="1:6">
      <c r="A1261" s="229">
        <v>40420</v>
      </c>
      <c r="B1261" s="220">
        <v>5.9400000000000001E-2</v>
      </c>
      <c r="C1261" s="221">
        <v>6.0199999999999997E-2</v>
      </c>
      <c r="D1261" s="219">
        <v>863.94</v>
      </c>
      <c r="E1261" s="219">
        <v>854.92</v>
      </c>
      <c r="F1261" s="218">
        <v>854.69</v>
      </c>
    </row>
    <row r="1262" spans="1:6">
      <c r="A1262" s="229">
        <v>40421</v>
      </c>
      <c r="B1262" s="220">
        <v>5.9700000000000003E-2</v>
      </c>
      <c r="C1262" s="221">
        <v>6.0499999999999998E-2</v>
      </c>
      <c r="D1262" s="219">
        <v>860.77</v>
      </c>
      <c r="E1262" s="219">
        <v>851.78</v>
      </c>
      <c r="F1262" s="218">
        <v>851.56</v>
      </c>
    </row>
    <row r="1263" spans="1:6">
      <c r="A1263" s="229">
        <v>40422</v>
      </c>
      <c r="B1263" s="220">
        <v>5.9499999999999997E-2</v>
      </c>
      <c r="C1263" s="221">
        <v>6.0299999999999992E-2</v>
      </c>
      <c r="D1263" s="219">
        <v>863.25</v>
      </c>
      <c r="E1263" s="219">
        <v>854.24</v>
      </c>
      <c r="F1263" s="218">
        <v>854.02</v>
      </c>
    </row>
    <row r="1264" spans="1:6">
      <c r="A1264" s="229">
        <v>40423</v>
      </c>
      <c r="B1264" s="220">
        <v>5.9900000000000002E-2</v>
      </c>
      <c r="C1264" s="221">
        <v>6.0699999999999997E-2</v>
      </c>
      <c r="D1264" s="219">
        <v>858.96</v>
      </c>
      <c r="E1264" s="219">
        <v>850</v>
      </c>
      <c r="F1264" s="218">
        <v>849.77</v>
      </c>
    </row>
    <row r="1265" spans="1:6">
      <c r="A1265" s="229">
        <v>40424</v>
      </c>
      <c r="B1265" s="220">
        <v>5.9700000000000003E-2</v>
      </c>
      <c r="C1265" s="221">
        <v>6.0499999999999998E-2</v>
      </c>
      <c r="D1265" s="219">
        <v>861.49</v>
      </c>
      <c r="E1265" s="219">
        <v>852.5</v>
      </c>
      <c r="F1265" s="218">
        <v>852.23</v>
      </c>
    </row>
    <row r="1266" spans="1:6">
      <c r="A1266" s="229">
        <v>40427</v>
      </c>
      <c r="B1266" s="220">
        <v>5.9700000000000003E-2</v>
      </c>
      <c r="C1266" s="221">
        <v>6.0499999999999998E-2</v>
      </c>
      <c r="D1266" s="219">
        <v>861.73</v>
      </c>
      <c r="E1266" s="219">
        <v>852.75</v>
      </c>
      <c r="F1266" s="218">
        <v>852.5</v>
      </c>
    </row>
    <row r="1267" spans="1:6">
      <c r="A1267" s="229">
        <v>40429</v>
      </c>
      <c r="B1267" s="220">
        <v>5.9400000000000001E-2</v>
      </c>
      <c r="C1267" s="221">
        <v>6.0199999999999997E-2</v>
      </c>
      <c r="D1267" s="219">
        <v>865.35</v>
      </c>
      <c r="E1267" s="219">
        <v>856.33</v>
      </c>
      <c r="F1267" s="218">
        <v>856.11</v>
      </c>
    </row>
    <row r="1268" spans="1:6">
      <c r="A1268" s="229">
        <v>40430</v>
      </c>
      <c r="B1268" s="220">
        <v>5.9499999999999997E-2</v>
      </c>
      <c r="C1268" s="221">
        <v>6.0299999999999992E-2</v>
      </c>
      <c r="D1268" s="219">
        <v>864.08</v>
      </c>
      <c r="E1268" s="219">
        <v>855.07</v>
      </c>
      <c r="F1268" s="218">
        <v>854.86</v>
      </c>
    </row>
    <row r="1269" spans="1:6">
      <c r="A1269" s="229">
        <v>40431</v>
      </c>
      <c r="B1269" s="220">
        <v>5.96E-2</v>
      </c>
      <c r="C1269" s="221">
        <v>6.0399999999999995E-2</v>
      </c>
      <c r="D1269" s="219">
        <v>863.18</v>
      </c>
      <c r="E1269" s="219">
        <v>854.19</v>
      </c>
      <c r="F1269" s="218">
        <v>853.96</v>
      </c>
    </row>
    <row r="1270" spans="1:6">
      <c r="A1270" s="229">
        <v>40434</v>
      </c>
      <c r="B1270" s="220">
        <v>5.9700000000000003E-2</v>
      </c>
      <c r="C1270" s="221">
        <v>6.0499999999999998E-2</v>
      </c>
      <c r="D1270" s="219">
        <v>862.26</v>
      </c>
      <c r="E1270" s="219">
        <v>853.28</v>
      </c>
      <c r="F1270" s="218">
        <v>853.07</v>
      </c>
    </row>
    <row r="1271" spans="1:6">
      <c r="A1271" s="229">
        <v>40435</v>
      </c>
      <c r="B1271" s="220">
        <v>0.06</v>
      </c>
      <c r="C1271" s="221">
        <v>6.0799999999999993E-2</v>
      </c>
      <c r="D1271" s="219">
        <v>859.09</v>
      </c>
      <c r="E1271" s="219">
        <v>850.15</v>
      </c>
      <c r="F1271" s="218">
        <v>849.84</v>
      </c>
    </row>
    <row r="1272" spans="1:6">
      <c r="A1272" s="229">
        <v>40436</v>
      </c>
      <c r="B1272" s="220">
        <v>5.9900000000000002E-2</v>
      </c>
      <c r="C1272" s="221">
        <v>6.0699999999999997E-2</v>
      </c>
      <c r="D1272" s="219">
        <v>860.52</v>
      </c>
      <c r="E1272" s="219">
        <v>851.57</v>
      </c>
      <c r="F1272" s="218">
        <v>851.26</v>
      </c>
    </row>
    <row r="1273" spans="1:6">
      <c r="A1273" s="229">
        <v>40437</v>
      </c>
      <c r="B1273" s="220">
        <v>0.06</v>
      </c>
      <c r="C1273" s="221">
        <v>6.0799999999999993E-2</v>
      </c>
      <c r="D1273" s="219">
        <v>859.71</v>
      </c>
      <c r="E1273" s="219">
        <v>850.77</v>
      </c>
      <c r="F1273" s="218">
        <v>850.46</v>
      </c>
    </row>
    <row r="1274" spans="1:6">
      <c r="A1274" s="229">
        <v>40438</v>
      </c>
      <c r="B1274" s="220">
        <v>6.0499999999999998E-2</v>
      </c>
      <c r="C1274" s="221">
        <v>6.1299999999999993E-2</v>
      </c>
      <c r="D1274" s="219">
        <v>854.64</v>
      </c>
      <c r="E1274" s="219">
        <v>845.76</v>
      </c>
      <c r="F1274" s="218">
        <v>845.23</v>
      </c>
    </row>
    <row r="1275" spans="1:6">
      <c r="A1275" s="229">
        <v>40441</v>
      </c>
      <c r="B1275" s="220">
        <v>6.0900000000000003E-2</v>
      </c>
      <c r="C1275" s="221">
        <v>6.1699999999999998E-2</v>
      </c>
      <c r="D1275" s="219">
        <v>850.5</v>
      </c>
      <c r="E1275" s="219">
        <v>841.66</v>
      </c>
      <c r="F1275" s="218">
        <v>841.35</v>
      </c>
    </row>
    <row r="1276" spans="1:6">
      <c r="A1276" s="229">
        <v>40442</v>
      </c>
      <c r="B1276" s="220">
        <v>6.08E-2</v>
      </c>
      <c r="C1276" s="221">
        <v>6.1599999999999995E-2</v>
      </c>
      <c r="D1276" s="219">
        <v>851.92</v>
      </c>
      <c r="E1276" s="219">
        <v>843.07</v>
      </c>
      <c r="F1276" s="218">
        <v>842.76</v>
      </c>
    </row>
    <row r="1277" spans="1:6">
      <c r="A1277" s="229">
        <v>40443</v>
      </c>
      <c r="B1277" s="220">
        <v>6.0699999999999997E-2</v>
      </c>
      <c r="C1277" s="221">
        <v>6.1499999999999992E-2</v>
      </c>
      <c r="D1277" s="219">
        <v>853.48</v>
      </c>
      <c r="E1277" s="219">
        <v>844.61</v>
      </c>
      <c r="F1277" s="218">
        <v>844.29</v>
      </c>
    </row>
    <row r="1278" spans="1:6">
      <c r="A1278" s="229">
        <v>40444</v>
      </c>
      <c r="B1278" s="220">
        <v>6.0699999999999997E-2</v>
      </c>
      <c r="C1278" s="221">
        <v>6.1499999999999992E-2</v>
      </c>
      <c r="D1278" s="219">
        <v>853.8</v>
      </c>
      <c r="E1278" s="219">
        <v>844.94</v>
      </c>
      <c r="F1278" s="218">
        <v>844.61</v>
      </c>
    </row>
    <row r="1279" spans="1:6">
      <c r="A1279" s="229">
        <v>40445</v>
      </c>
      <c r="B1279" s="220">
        <v>6.0199999999999997E-2</v>
      </c>
      <c r="C1279" s="221">
        <v>6.0999999999999992E-2</v>
      </c>
      <c r="D1279" s="219">
        <v>859.98</v>
      </c>
      <c r="E1279" s="219">
        <v>851.05</v>
      </c>
      <c r="F1279" s="218">
        <v>850.47</v>
      </c>
    </row>
    <row r="1280" spans="1:6">
      <c r="A1280" s="229">
        <v>40448</v>
      </c>
      <c r="B1280" s="220">
        <v>6.0100000000000001E-2</v>
      </c>
      <c r="C1280" s="221">
        <v>6.0899999999999996E-2</v>
      </c>
      <c r="D1280" s="219">
        <v>861.43</v>
      </c>
      <c r="E1280" s="219">
        <v>852.49</v>
      </c>
      <c r="F1280" s="218">
        <v>852.16</v>
      </c>
    </row>
    <row r="1281" spans="1:6">
      <c r="A1281" s="229">
        <v>40449</v>
      </c>
      <c r="B1281" s="220">
        <v>6.0100000000000001E-2</v>
      </c>
      <c r="C1281" s="221">
        <v>6.0899999999999996E-2</v>
      </c>
      <c r="D1281" s="219">
        <v>861.76</v>
      </c>
      <c r="E1281" s="219">
        <v>852.82</v>
      </c>
      <c r="F1281" s="218">
        <v>852.49</v>
      </c>
    </row>
    <row r="1282" spans="1:6">
      <c r="A1282" s="229">
        <v>40450</v>
      </c>
      <c r="B1282" s="220">
        <v>6.0299999999999999E-2</v>
      </c>
      <c r="C1282" s="221">
        <v>6.1099999999999995E-2</v>
      </c>
      <c r="D1282" s="219">
        <v>859.84</v>
      </c>
      <c r="E1282" s="219">
        <v>850.92</v>
      </c>
      <c r="F1282" s="218">
        <v>850.6</v>
      </c>
    </row>
    <row r="1283" spans="1:6">
      <c r="A1283" s="229">
        <v>40451</v>
      </c>
      <c r="B1283" s="220">
        <v>5.9900000000000002E-2</v>
      </c>
      <c r="C1283" s="221">
        <v>6.0699999999999997E-2</v>
      </c>
      <c r="D1283" s="219">
        <v>864.67</v>
      </c>
      <c r="E1283" s="219">
        <v>855.7</v>
      </c>
      <c r="F1283" s="218">
        <v>855.37</v>
      </c>
    </row>
    <row r="1284" spans="1:6">
      <c r="A1284" s="229">
        <v>40452</v>
      </c>
      <c r="B1284" s="220">
        <v>6.0100000000000001E-2</v>
      </c>
      <c r="C1284" s="221">
        <v>6.0899999999999996E-2</v>
      </c>
      <c r="D1284" s="219">
        <v>863</v>
      </c>
      <c r="E1284" s="219">
        <v>854.05</v>
      </c>
      <c r="F1284" s="218">
        <v>853.47</v>
      </c>
    </row>
    <row r="1285" spans="1:6">
      <c r="A1285" s="229">
        <v>40455</v>
      </c>
      <c r="B1285" s="220">
        <v>5.9900000000000002E-2</v>
      </c>
      <c r="C1285" s="221">
        <v>6.0699999999999997E-2</v>
      </c>
      <c r="D1285" s="219">
        <v>865.59</v>
      </c>
      <c r="E1285" s="219">
        <v>856.61</v>
      </c>
      <c r="F1285" s="218">
        <v>856.28</v>
      </c>
    </row>
    <row r="1286" spans="1:6">
      <c r="A1286" s="229">
        <v>40456</v>
      </c>
      <c r="B1286" s="220">
        <v>5.9799999999999999E-2</v>
      </c>
      <c r="C1286" s="221">
        <v>6.0599999999999994E-2</v>
      </c>
      <c r="D1286" s="219">
        <v>867.05</v>
      </c>
      <c r="E1286" s="219">
        <v>858.06</v>
      </c>
      <c r="F1286" s="218">
        <v>857.73</v>
      </c>
    </row>
    <row r="1287" spans="1:6">
      <c r="A1287" s="229">
        <v>40457</v>
      </c>
      <c r="B1287" s="220">
        <v>5.9799999999999999E-2</v>
      </c>
      <c r="C1287" s="221">
        <v>6.0599999999999994E-2</v>
      </c>
      <c r="D1287" s="219">
        <v>867.37</v>
      </c>
      <c r="E1287" s="219">
        <v>858.39</v>
      </c>
      <c r="F1287" s="218">
        <v>858.06</v>
      </c>
    </row>
    <row r="1288" spans="1:6">
      <c r="A1288" s="229">
        <v>40458</v>
      </c>
      <c r="B1288" s="220">
        <v>5.9400000000000001E-2</v>
      </c>
      <c r="C1288" s="221">
        <v>6.0199999999999997E-2</v>
      </c>
      <c r="D1288" s="219">
        <v>872.24</v>
      </c>
      <c r="E1288" s="219">
        <v>863.2</v>
      </c>
      <c r="F1288" s="218">
        <v>862.87</v>
      </c>
    </row>
    <row r="1289" spans="1:6">
      <c r="A1289" s="229">
        <v>40459</v>
      </c>
      <c r="B1289" s="220">
        <v>5.9400000000000001E-2</v>
      </c>
      <c r="C1289" s="221">
        <v>6.0199999999999997E-2</v>
      </c>
      <c r="D1289" s="219">
        <v>872.83</v>
      </c>
      <c r="E1289" s="219">
        <v>863.79</v>
      </c>
      <c r="F1289" s="218">
        <v>863.2</v>
      </c>
    </row>
    <row r="1290" spans="1:6">
      <c r="A1290" s="229">
        <v>40462</v>
      </c>
      <c r="B1290" s="220">
        <v>5.9299999999999999E-2</v>
      </c>
      <c r="C1290" s="221">
        <v>6.0099999999999994E-2</v>
      </c>
      <c r="D1290" s="219">
        <v>874.43</v>
      </c>
      <c r="E1290" s="219">
        <v>865.37</v>
      </c>
      <c r="F1290" s="218">
        <v>864.91</v>
      </c>
    </row>
    <row r="1291" spans="1:6">
      <c r="A1291" s="229">
        <v>40464</v>
      </c>
      <c r="B1291" s="220">
        <v>5.9299999999999999E-2</v>
      </c>
      <c r="C1291" s="221">
        <v>6.0099999999999994E-2</v>
      </c>
      <c r="D1291" s="219">
        <v>874.76</v>
      </c>
      <c r="E1291" s="219">
        <v>865.7</v>
      </c>
      <c r="F1291" s="218">
        <v>865.37</v>
      </c>
    </row>
    <row r="1292" spans="1:6">
      <c r="A1292" s="229">
        <v>40465</v>
      </c>
      <c r="B1292" s="220">
        <v>5.8999999999999997E-2</v>
      </c>
      <c r="C1292" s="221">
        <v>5.9799999999999992E-2</v>
      </c>
      <c r="D1292" s="219">
        <v>878.51</v>
      </c>
      <c r="E1292" s="219">
        <v>869.41</v>
      </c>
      <c r="F1292" s="218">
        <v>869.05</v>
      </c>
    </row>
    <row r="1293" spans="1:6">
      <c r="A1293" s="229">
        <v>40466</v>
      </c>
      <c r="B1293" s="220">
        <v>5.7700000000000001E-2</v>
      </c>
      <c r="C1293" s="221">
        <v>5.8499999999999996E-2</v>
      </c>
      <c r="D1293" s="219">
        <v>894.22</v>
      </c>
      <c r="E1293" s="219">
        <v>884.95</v>
      </c>
      <c r="F1293" s="218">
        <v>884.25</v>
      </c>
    </row>
    <row r="1294" spans="1:6">
      <c r="A1294" s="229">
        <v>40469</v>
      </c>
      <c r="B1294" s="220">
        <v>5.74E-2</v>
      </c>
      <c r="C1294" s="221">
        <v>5.8199999999999995E-2</v>
      </c>
      <c r="D1294" s="219">
        <v>898.09</v>
      </c>
      <c r="E1294" s="219">
        <v>888.79</v>
      </c>
      <c r="F1294" s="218">
        <v>888.42</v>
      </c>
    </row>
    <row r="1295" spans="1:6">
      <c r="A1295" s="229">
        <v>40470</v>
      </c>
      <c r="B1295" s="220">
        <v>5.7700000000000001E-2</v>
      </c>
      <c r="C1295" s="221">
        <v>5.8499999999999996E-2</v>
      </c>
      <c r="D1295" s="219">
        <v>894.96</v>
      </c>
      <c r="E1295" s="219">
        <v>885.69</v>
      </c>
      <c r="F1295" s="218">
        <v>885.32</v>
      </c>
    </row>
    <row r="1296" spans="1:6">
      <c r="A1296" s="229">
        <v>40471</v>
      </c>
      <c r="B1296" s="220">
        <v>5.91E-2</v>
      </c>
      <c r="C1296" s="221">
        <v>5.9899999999999995E-2</v>
      </c>
      <c r="D1296" s="219">
        <v>879.17</v>
      </c>
      <c r="E1296" s="219">
        <v>870.08</v>
      </c>
      <c r="F1296" s="218">
        <v>869.71</v>
      </c>
    </row>
    <row r="1297" spans="1:6">
      <c r="A1297" s="229">
        <v>40472</v>
      </c>
      <c r="B1297" s="220">
        <v>5.8500000000000003E-2</v>
      </c>
      <c r="C1297" s="221">
        <v>5.9299999999999999E-2</v>
      </c>
      <c r="D1297" s="219">
        <v>886.62</v>
      </c>
      <c r="E1297" s="219">
        <v>877.45</v>
      </c>
      <c r="F1297" s="218">
        <v>877.05</v>
      </c>
    </row>
    <row r="1298" spans="1:6">
      <c r="A1298" s="229">
        <v>40473</v>
      </c>
      <c r="B1298" s="220">
        <v>5.9200000000000003E-2</v>
      </c>
      <c r="C1298" s="221">
        <v>0.06</v>
      </c>
      <c r="D1298" s="219">
        <v>879.38</v>
      </c>
      <c r="E1298" s="219">
        <v>870.29</v>
      </c>
      <c r="F1298" s="218">
        <v>869.51</v>
      </c>
    </row>
    <row r="1299" spans="1:6">
      <c r="A1299" s="229">
        <v>40476</v>
      </c>
      <c r="B1299" s="220">
        <v>5.9299999999999999E-2</v>
      </c>
      <c r="C1299" s="221">
        <v>6.0099999999999994E-2</v>
      </c>
      <c r="D1299" s="219">
        <v>878.63</v>
      </c>
      <c r="E1299" s="219">
        <v>869.55</v>
      </c>
      <c r="F1299" s="218">
        <v>869.16</v>
      </c>
    </row>
    <row r="1300" spans="1:6">
      <c r="A1300" s="229">
        <v>40477</v>
      </c>
      <c r="B1300" s="220">
        <v>5.9900000000000002E-2</v>
      </c>
      <c r="C1300" s="221">
        <v>6.0699999999999997E-2</v>
      </c>
      <c r="D1300" s="219">
        <v>872.21</v>
      </c>
      <c r="E1300" s="219">
        <v>863.2</v>
      </c>
      <c r="F1300" s="218">
        <v>862.81</v>
      </c>
    </row>
    <row r="1301" spans="1:6">
      <c r="A1301" s="229">
        <v>40478</v>
      </c>
      <c r="B1301" s="220">
        <v>5.9299999999999999E-2</v>
      </c>
      <c r="C1301" s="221">
        <v>6.0099999999999994E-2</v>
      </c>
      <c r="D1301" s="219">
        <v>879.42</v>
      </c>
      <c r="E1301" s="219">
        <v>870.34</v>
      </c>
      <c r="F1301" s="218">
        <v>869.95</v>
      </c>
    </row>
    <row r="1302" spans="1:6">
      <c r="A1302" s="229">
        <v>40479</v>
      </c>
      <c r="B1302" s="220">
        <v>5.96E-2</v>
      </c>
      <c r="C1302" s="221">
        <v>6.0399999999999995E-2</v>
      </c>
      <c r="D1302" s="219">
        <v>876.4</v>
      </c>
      <c r="E1302" s="219">
        <v>867.35</v>
      </c>
      <c r="F1302" s="218">
        <v>866.96</v>
      </c>
    </row>
    <row r="1303" spans="1:6">
      <c r="A1303" s="229">
        <v>40480</v>
      </c>
      <c r="B1303" s="220">
        <v>5.96E-2</v>
      </c>
      <c r="C1303" s="221">
        <v>6.0399999999999995E-2</v>
      </c>
      <c r="D1303" s="219">
        <v>877.19</v>
      </c>
      <c r="E1303" s="219">
        <v>868.13</v>
      </c>
      <c r="F1303" s="218">
        <v>867.35</v>
      </c>
    </row>
    <row r="1304" spans="1:6">
      <c r="A1304" s="229">
        <v>40483</v>
      </c>
      <c r="B1304" s="220">
        <v>5.8999999999999997E-2</v>
      </c>
      <c r="C1304" s="221">
        <v>5.9799999999999992E-2</v>
      </c>
      <c r="D1304" s="219">
        <v>884.63</v>
      </c>
      <c r="E1304" s="219">
        <v>875.5</v>
      </c>
      <c r="F1304" s="218">
        <v>874.91</v>
      </c>
    </row>
    <row r="1305" spans="1:6">
      <c r="A1305" s="229">
        <v>40485</v>
      </c>
      <c r="B1305" s="220">
        <v>5.8700000000000002E-2</v>
      </c>
      <c r="C1305" s="221">
        <v>5.9499999999999997E-2</v>
      </c>
      <c r="D1305" s="219">
        <v>888.48</v>
      </c>
      <c r="E1305" s="219">
        <v>879.31</v>
      </c>
      <c r="F1305" s="218">
        <v>878.92</v>
      </c>
    </row>
    <row r="1306" spans="1:6">
      <c r="A1306" s="229">
        <v>40486</v>
      </c>
      <c r="B1306" s="220">
        <v>5.8700000000000002E-2</v>
      </c>
      <c r="C1306" s="221">
        <v>5.9499999999999997E-2</v>
      </c>
      <c r="D1306" s="219">
        <v>888.88</v>
      </c>
      <c r="E1306" s="219">
        <v>879.71</v>
      </c>
      <c r="F1306" s="218">
        <v>879.31</v>
      </c>
    </row>
    <row r="1307" spans="1:6">
      <c r="A1307" s="229">
        <v>40487</v>
      </c>
      <c r="B1307" s="220">
        <v>5.8599999999999999E-2</v>
      </c>
      <c r="C1307" s="221">
        <v>5.9399999999999994E-2</v>
      </c>
      <c r="D1307" s="219">
        <v>890.83</v>
      </c>
      <c r="E1307" s="219">
        <v>881.64</v>
      </c>
      <c r="F1307" s="218">
        <v>880.85</v>
      </c>
    </row>
    <row r="1308" spans="1:6">
      <c r="A1308" s="229">
        <v>40490</v>
      </c>
      <c r="B1308" s="220">
        <v>5.8500000000000003E-2</v>
      </c>
      <c r="C1308" s="221">
        <v>5.9299999999999999E-2</v>
      </c>
      <c r="D1308" s="219">
        <v>892.38</v>
      </c>
      <c r="E1308" s="219">
        <v>883.18</v>
      </c>
      <c r="F1308" s="218">
        <v>882.78</v>
      </c>
    </row>
    <row r="1309" spans="1:6">
      <c r="A1309" s="229">
        <v>40491</v>
      </c>
      <c r="B1309" s="220">
        <v>5.91E-2</v>
      </c>
      <c r="C1309" s="221">
        <v>5.9899999999999995E-2</v>
      </c>
      <c r="D1309" s="219">
        <v>886.31</v>
      </c>
      <c r="E1309" s="219">
        <v>877.18</v>
      </c>
      <c r="F1309" s="218">
        <v>876.76</v>
      </c>
    </row>
    <row r="1310" spans="1:6">
      <c r="A1310" s="229">
        <v>40492</v>
      </c>
      <c r="B1310" s="220">
        <v>5.8999999999999997E-2</v>
      </c>
      <c r="C1310" s="221">
        <v>5.9799999999999992E-2</v>
      </c>
      <c r="D1310" s="219">
        <v>887.88</v>
      </c>
      <c r="E1310" s="219">
        <v>878.73</v>
      </c>
      <c r="F1310" s="218">
        <v>878.31</v>
      </c>
    </row>
    <row r="1311" spans="1:6">
      <c r="A1311" s="229">
        <v>40493</v>
      </c>
      <c r="B1311" s="220">
        <v>5.8299999999999998E-2</v>
      </c>
      <c r="C1311" s="221">
        <v>5.9099999999999993E-2</v>
      </c>
      <c r="D1311" s="219">
        <v>896.38</v>
      </c>
      <c r="E1311" s="219">
        <v>887.14</v>
      </c>
      <c r="F1311" s="218">
        <v>886.73</v>
      </c>
    </row>
    <row r="1312" spans="1:6">
      <c r="A1312" s="229">
        <v>40494</v>
      </c>
      <c r="B1312" s="220">
        <v>5.8000000000000003E-2</v>
      </c>
      <c r="C1312" s="221">
        <v>5.8799999999999998E-2</v>
      </c>
      <c r="D1312" s="219">
        <v>900.91</v>
      </c>
      <c r="E1312" s="219">
        <v>891.62</v>
      </c>
      <c r="F1312" s="218">
        <v>890.7</v>
      </c>
    </row>
    <row r="1313" spans="1:6">
      <c r="A1313" s="229">
        <v>40498</v>
      </c>
      <c r="B1313" s="220">
        <v>5.7700000000000001E-2</v>
      </c>
      <c r="C1313" s="221">
        <v>5.8499999999999996E-2</v>
      </c>
      <c r="D1313" s="219">
        <v>904.8</v>
      </c>
      <c r="E1313" s="219">
        <v>895.48</v>
      </c>
      <c r="F1313" s="218">
        <v>895.09</v>
      </c>
    </row>
    <row r="1314" spans="1:6">
      <c r="A1314" s="229">
        <v>40499</v>
      </c>
      <c r="B1314" s="220">
        <v>5.8400000000000001E-2</v>
      </c>
      <c r="C1314" s="221">
        <v>5.9199999999999996E-2</v>
      </c>
      <c r="D1314" s="219">
        <v>897.02</v>
      </c>
      <c r="E1314" s="219">
        <v>887.78</v>
      </c>
      <c r="F1314" s="218">
        <v>887.4</v>
      </c>
    </row>
    <row r="1315" spans="1:6">
      <c r="A1315" s="229">
        <v>40500</v>
      </c>
      <c r="B1315" s="220">
        <v>5.8400000000000001E-2</v>
      </c>
      <c r="C1315" s="221">
        <v>5.9199999999999996E-2</v>
      </c>
      <c r="D1315" s="219">
        <v>897.4</v>
      </c>
      <c r="E1315" s="219">
        <v>888.17</v>
      </c>
      <c r="F1315" s="218">
        <v>887.78</v>
      </c>
    </row>
    <row r="1316" spans="1:6">
      <c r="A1316" s="229">
        <v>40501</v>
      </c>
      <c r="B1316" s="220">
        <v>5.8900000000000001E-2</v>
      </c>
      <c r="C1316" s="221">
        <v>5.9699999999999996E-2</v>
      </c>
      <c r="D1316" s="219">
        <v>892.36</v>
      </c>
      <c r="E1316" s="219">
        <v>883.19</v>
      </c>
      <c r="F1316" s="218">
        <v>882.45</v>
      </c>
    </row>
    <row r="1317" spans="1:6">
      <c r="A1317" s="229">
        <v>40504</v>
      </c>
      <c r="B1317" s="220">
        <v>5.8900000000000001E-2</v>
      </c>
      <c r="C1317" s="221">
        <v>5.9699999999999996E-2</v>
      </c>
      <c r="D1317" s="219">
        <v>892.75</v>
      </c>
      <c r="E1317" s="219">
        <v>883.57</v>
      </c>
      <c r="F1317" s="218">
        <v>883.19</v>
      </c>
    </row>
    <row r="1318" spans="1:6">
      <c r="A1318" s="229">
        <v>40505</v>
      </c>
      <c r="B1318" s="220">
        <v>6.0499999999999998E-2</v>
      </c>
      <c r="C1318" s="221">
        <v>6.1299999999999993E-2</v>
      </c>
      <c r="D1318" s="219">
        <v>874.87</v>
      </c>
      <c r="E1318" s="219">
        <v>865.89</v>
      </c>
      <c r="F1318" s="218">
        <v>865.51</v>
      </c>
    </row>
    <row r="1319" spans="1:6">
      <c r="A1319" s="229">
        <v>40506</v>
      </c>
      <c r="B1319" s="220">
        <v>6.0400000000000002E-2</v>
      </c>
      <c r="C1319" s="221">
        <v>6.1199999999999997E-2</v>
      </c>
      <c r="D1319" s="219">
        <v>877.02</v>
      </c>
      <c r="E1319" s="219">
        <v>868.02</v>
      </c>
      <c r="F1319" s="218">
        <v>867.57</v>
      </c>
    </row>
    <row r="1320" spans="1:6">
      <c r="A1320" s="229">
        <v>40507</v>
      </c>
      <c r="B1320" s="220">
        <v>6.0100000000000001E-2</v>
      </c>
      <c r="C1320" s="221">
        <v>6.0899999999999996E-2</v>
      </c>
      <c r="D1320" s="219">
        <v>880.87</v>
      </c>
      <c r="E1320" s="219">
        <v>871.83</v>
      </c>
      <c r="F1320" s="218">
        <v>871.38</v>
      </c>
    </row>
    <row r="1321" spans="1:6">
      <c r="A1321" s="229">
        <v>40508</v>
      </c>
      <c r="B1321" s="220">
        <v>5.9499999999999997E-2</v>
      </c>
      <c r="C1321" s="221">
        <v>6.0299999999999992E-2</v>
      </c>
      <c r="D1321" s="219">
        <v>888.65</v>
      </c>
      <c r="E1321" s="219">
        <v>879.53</v>
      </c>
      <c r="F1321" s="218">
        <v>878.6</v>
      </c>
    </row>
    <row r="1322" spans="1:6">
      <c r="A1322" s="229">
        <v>40511</v>
      </c>
      <c r="B1322" s="220">
        <v>5.9499999999999997E-2</v>
      </c>
      <c r="C1322" s="221">
        <v>6.0299999999999992E-2</v>
      </c>
      <c r="D1322" s="219">
        <v>889.1</v>
      </c>
      <c r="E1322" s="219">
        <v>879.98</v>
      </c>
      <c r="F1322" s="218">
        <v>879.53</v>
      </c>
    </row>
    <row r="1323" spans="1:6">
      <c r="A1323" s="229">
        <v>40512</v>
      </c>
      <c r="B1323" s="220">
        <v>5.96E-2</v>
      </c>
      <c r="C1323" s="221">
        <v>6.0399999999999995E-2</v>
      </c>
      <c r="D1323" s="219">
        <v>888.4</v>
      </c>
      <c r="E1323" s="219">
        <v>879.29</v>
      </c>
      <c r="F1323" s="218">
        <v>878.84</v>
      </c>
    </row>
    <row r="1324" spans="1:6">
      <c r="A1324" s="229">
        <v>40513</v>
      </c>
      <c r="B1324" s="220">
        <v>5.9299999999999999E-2</v>
      </c>
      <c r="C1324" s="221">
        <v>6.0099999999999994E-2</v>
      </c>
      <c r="D1324" s="219">
        <v>892.29</v>
      </c>
      <c r="E1324" s="219">
        <v>883.14</v>
      </c>
      <c r="F1324" s="218">
        <v>882.69</v>
      </c>
    </row>
    <row r="1325" spans="1:6">
      <c r="A1325" s="229">
        <v>40514</v>
      </c>
      <c r="B1325" s="220">
        <v>5.9299999999999999E-2</v>
      </c>
      <c r="C1325" s="221">
        <v>6.0099999999999994E-2</v>
      </c>
      <c r="D1325" s="219">
        <v>892.74</v>
      </c>
      <c r="E1325" s="219">
        <v>883.59</v>
      </c>
      <c r="F1325" s="218">
        <v>883.14</v>
      </c>
    </row>
    <row r="1326" spans="1:6">
      <c r="A1326" s="229">
        <v>40515</v>
      </c>
      <c r="B1326" s="220">
        <v>5.91E-2</v>
      </c>
      <c r="C1326" s="221">
        <v>5.9899999999999995E-2</v>
      </c>
      <c r="D1326" s="219">
        <v>895.99</v>
      </c>
      <c r="E1326" s="219">
        <v>886.81</v>
      </c>
      <c r="F1326" s="218">
        <v>885.87</v>
      </c>
    </row>
    <row r="1327" spans="1:6">
      <c r="A1327" s="229">
        <v>40518</v>
      </c>
      <c r="B1327" s="220">
        <v>5.91E-2</v>
      </c>
      <c r="C1327" s="221">
        <v>5.9899999999999995E-2</v>
      </c>
      <c r="D1327" s="219">
        <v>896.44</v>
      </c>
      <c r="E1327" s="219">
        <v>887.26</v>
      </c>
      <c r="F1327" s="218">
        <v>886.81</v>
      </c>
    </row>
    <row r="1328" spans="1:6">
      <c r="A1328" s="229">
        <v>40519</v>
      </c>
      <c r="B1328" s="220">
        <v>5.96E-2</v>
      </c>
      <c r="C1328" s="221">
        <v>6.0399999999999995E-2</v>
      </c>
      <c r="D1328" s="219">
        <v>891.14</v>
      </c>
      <c r="E1328" s="219">
        <v>882.01</v>
      </c>
      <c r="F1328" s="218">
        <v>881.56</v>
      </c>
    </row>
    <row r="1329" spans="1:6">
      <c r="A1329" s="229">
        <v>40520</v>
      </c>
      <c r="B1329" s="220">
        <v>5.9499999999999997E-2</v>
      </c>
      <c r="C1329" s="221">
        <v>6.0299999999999992E-2</v>
      </c>
      <c r="D1329" s="219">
        <v>892.74</v>
      </c>
      <c r="E1329" s="219">
        <v>883.6</v>
      </c>
      <c r="F1329" s="218">
        <v>883.15</v>
      </c>
    </row>
    <row r="1330" spans="1:6">
      <c r="A1330" s="229">
        <v>40521</v>
      </c>
      <c r="B1330" s="220">
        <v>5.96E-2</v>
      </c>
      <c r="C1330" s="221">
        <v>6.0399999999999995E-2</v>
      </c>
      <c r="D1330" s="219">
        <v>892.04</v>
      </c>
      <c r="E1330" s="219">
        <v>882.91</v>
      </c>
      <c r="F1330" s="218">
        <v>882.46</v>
      </c>
    </row>
    <row r="1331" spans="1:6">
      <c r="A1331" s="229">
        <v>40522</v>
      </c>
      <c r="B1331" s="220">
        <v>5.9700000000000003E-2</v>
      </c>
      <c r="C1331" s="221">
        <v>6.0499999999999998E-2</v>
      </c>
      <c r="D1331" s="219">
        <v>891.84</v>
      </c>
      <c r="E1331" s="219">
        <v>882.71</v>
      </c>
      <c r="F1331" s="218">
        <v>881.77</v>
      </c>
    </row>
    <row r="1332" spans="1:6">
      <c r="A1332" s="229">
        <v>40525</v>
      </c>
      <c r="B1332" s="220">
        <v>5.8999999999999997E-2</v>
      </c>
      <c r="C1332" s="221">
        <v>5.9799999999999992E-2</v>
      </c>
      <c r="D1332" s="219">
        <v>900.36</v>
      </c>
      <c r="E1332" s="219">
        <v>891.14</v>
      </c>
      <c r="F1332" s="218">
        <v>890.69</v>
      </c>
    </row>
    <row r="1333" spans="1:6">
      <c r="A1333" s="229">
        <v>40526</v>
      </c>
      <c r="B1333" s="220">
        <v>5.8900000000000001E-2</v>
      </c>
      <c r="C1333" s="221">
        <v>5.9699999999999996E-2</v>
      </c>
      <c r="D1333" s="219">
        <v>901.97</v>
      </c>
      <c r="E1333" s="219">
        <v>892.74</v>
      </c>
      <c r="F1333" s="218">
        <v>892.36</v>
      </c>
    </row>
    <row r="1334" spans="1:6">
      <c r="A1334" s="229">
        <v>40527</v>
      </c>
      <c r="B1334" s="220">
        <v>5.8400000000000001E-2</v>
      </c>
      <c r="C1334" s="221">
        <v>5.9199999999999996E-2</v>
      </c>
      <c r="D1334" s="219">
        <v>908.17</v>
      </c>
      <c r="E1334" s="219">
        <v>898.88</v>
      </c>
      <c r="F1334" s="218">
        <v>898.49</v>
      </c>
    </row>
    <row r="1335" spans="1:6">
      <c r="A1335" s="229">
        <v>40528</v>
      </c>
      <c r="B1335" s="220">
        <v>5.8099999999999999E-2</v>
      </c>
      <c r="C1335" s="221">
        <v>5.8899999999999994E-2</v>
      </c>
      <c r="D1335" s="219">
        <v>912.07</v>
      </c>
      <c r="E1335" s="219">
        <v>902.73</v>
      </c>
      <c r="F1335" s="218">
        <v>902.35</v>
      </c>
    </row>
    <row r="1336" spans="1:6">
      <c r="A1336" s="229">
        <v>40529</v>
      </c>
      <c r="B1336" s="220">
        <v>5.8000000000000003E-2</v>
      </c>
      <c r="C1336" s="221">
        <v>5.8799999999999998E-2</v>
      </c>
      <c r="D1336" s="219">
        <v>913.99</v>
      </c>
      <c r="E1336" s="219">
        <v>904.63</v>
      </c>
      <c r="F1336" s="218">
        <v>903.89</v>
      </c>
    </row>
    <row r="1337" spans="1:6">
      <c r="A1337" s="229">
        <v>40532</v>
      </c>
      <c r="B1337" s="220">
        <v>5.7799999999999997E-2</v>
      </c>
      <c r="C1337" s="221">
        <v>5.8599999999999992E-2</v>
      </c>
      <c r="D1337" s="219">
        <v>916.72</v>
      </c>
      <c r="E1337" s="219">
        <v>907.34</v>
      </c>
      <c r="F1337" s="218">
        <v>906.96</v>
      </c>
    </row>
    <row r="1338" spans="1:6">
      <c r="A1338" s="229">
        <v>40533</v>
      </c>
      <c r="B1338" s="220">
        <v>5.7799999999999997E-2</v>
      </c>
      <c r="C1338" s="221">
        <v>5.8599999999999992E-2</v>
      </c>
      <c r="D1338" s="219">
        <v>917.11</v>
      </c>
      <c r="E1338" s="219">
        <v>907.73</v>
      </c>
      <c r="F1338" s="218">
        <v>907.34</v>
      </c>
    </row>
    <row r="1339" spans="1:6">
      <c r="A1339" s="229">
        <v>40534</v>
      </c>
      <c r="B1339" s="220">
        <v>5.7700000000000001E-2</v>
      </c>
      <c r="C1339" s="221">
        <v>5.8499999999999996E-2</v>
      </c>
      <c r="D1339" s="219">
        <v>918.65</v>
      </c>
      <c r="E1339" s="219">
        <v>909.25</v>
      </c>
      <c r="F1339" s="218">
        <v>908.87</v>
      </c>
    </row>
    <row r="1340" spans="1:6">
      <c r="A1340" s="229">
        <v>40535</v>
      </c>
      <c r="B1340" s="220">
        <v>5.7700000000000001E-2</v>
      </c>
      <c r="C1340" s="221">
        <v>5.8499999999999996E-2</v>
      </c>
      <c r="D1340" s="219">
        <v>919.77</v>
      </c>
      <c r="E1340" s="219">
        <v>910.37</v>
      </c>
      <c r="F1340" s="218">
        <v>909.63</v>
      </c>
    </row>
    <row r="1341" spans="1:6">
      <c r="A1341" s="229">
        <v>40536</v>
      </c>
      <c r="B1341" s="220">
        <v>5.7599999999999998E-2</v>
      </c>
      <c r="C1341" s="221">
        <v>5.8399999999999994E-2</v>
      </c>
      <c r="D1341" s="219">
        <v>920.95</v>
      </c>
      <c r="E1341" s="219">
        <v>911.54</v>
      </c>
      <c r="F1341" s="218">
        <v>910.8</v>
      </c>
    </row>
    <row r="1342" spans="1:6">
      <c r="A1342" s="229">
        <v>40539</v>
      </c>
      <c r="B1342" s="220">
        <v>5.7599999999999998E-2</v>
      </c>
      <c r="C1342" s="221">
        <v>5.8399999999999994E-2</v>
      </c>
      <c r="D1342" s="219">
        <v>921.34</v>
      </c>
      <c r="E1342" s="219">
        <v>911.92</v>
      </c>
      <c r="F1342" s="218">
        <v>911.54</v>
      </c>
    </row>
    <row r="1343" spans="1:6">
      <c r="A1343" s="229">
        <v>40540</v>
      </c>
      <c r="B1343" s="220">
        <v>5.7599999999999998E-2</v>
      </c>
      <c r="C1343" s="221">
        <v>5.8399999999999994E-2</v>
      </c>
      <c r="D1343" s="219">
        <v>921.72</v>
      </c>
      <c r="E1343" s="219">
        <v>912.3</v>
      </c>
      <c r="F1343" s="218">
        <v>911.92</v>
      </c>
    </row>
    <row r="1344" spans="1:6">
      <c r="A1344" s="229">
        <v>40541</v>
      </c>
      <c r="B1344" s="220">
        <v>5.7599999999999998E-2</v>
      </c>
      <c r="C1344" s="221">
        <v>5.8399999999999994E-2</v>
      </c>
      <c r="D1344" s="219">
        <v>922.1</v>
      </c>
      <c r="E1344" s="219">
        <v>912.68</v>
      </c>
      <c r="F1344" s="218">
        <v>912.3</v>
      </c>
    </row>
    <row r="1345" spans="1:6">
      <c r="A1345" s="229">
        <v>40542</v>
      </c>
      <c r="B1345" s="220">
        <v>5.7599999999999998E-2</v>
      </c>
      <c r="C1345" s="221">
        <v>5.8399999999999994E-2</v>
      </c>
      <c r="D1345" s="219">
        <v>923.22</v>
      </c>
      <c r="E1345" s="219">
        <v>913.8</v>
      </c>
      <c r="F1345" s="218">
        <v>912.68</v>
      </c>
    </row>
    <row r="1346" spans="1:6">
      <c r="A1346" s="229">
        <v>40543</v>
      </c>
      <c r="B1346" s="220">
        <v>5.74E-2</v>
      </c>
      <c r="C1346" s="221">
        <v>5.8199999999999995E-2</v>
      </c>
      <c r="D1346" s="219">
        <v>925.6</v>
      </c>
      <c r="E1346" s="219">
        <v>916.14</v>
      </c>
      <c r="F1346" s="218">
        <v>915.41</v>
      </c>
    </row>
    <row r="1347" spans="1:6">
      <c r="A1347" s="229">
        <v>40546</v>
      </c>
      <c r="B1347" s="227">
        <v>5.74E-2</v>
      </c>
      <c r="C1347" s="228">
        <v>5.8199999999999995E-2</v>
      </c>
      <c r="D1347" s="226">
        <v>925.98</v>
      </c>
      <c r="E1347" s="226">
        <v>916.53</v>
      </c>
      <c r="F1347" s="226">
        <v>916.14</v>
      </c>
    </row>
    <row r="1348" spans="1:6">
      <c r="A1348" s="229">
        <v>40547</v>
      </c>
      <c r="B1348" s="227">
        <v>5.74E-2</v>
      </c>
      <c r="C1348" s="228">
        <v>5.8199999999999995E-2</v>
      </c>
      <c r="D1348" s="226">
        <v>926.36</v>
      </c>
      <c r="E1348" s="226">
        <v>916.91</v>
      </c>
      <c r="F1348" s="226">
        <v>916.53</v>
      </c>
    </row>
    <row r="1349" spans="1:6">
      <c r="A1349" s="229">
        <v>40548</v>
      </c>
      <c r="B1349" s="227">
        <v>5.7700000000000001E-2</v>
      </c>
      <c r="C1349" s="228">
        <v>5.8499999999999996E-2</v>
      </c>
      <c r="D1349" s="226">
        <v>923.19</v>
      </c>
      <c r="E1349" s="226">
        <v>913.77</v>
      </c>
      <c r="F1349" s="226">
        <v>913.39</v>
      </c>
    </row>
    <row r="1350" spans="1:6">
      <c r="A1350" s="229">
        <v>40549</v>
      </c>
      <c r="B1350" s="227">
        <v>5.7799999999999997E-2</v>
      </c>
      <c r="C1350" s="228">
        <v>5.8599999999999992E-2</v>
      </c>
      <c r="D1350" s="226">
        <v>922.39</v>
      </c>
      <c r="E1350" s="226">
        <v>912.99</v>
      </c>
      <c r="F1350" s="226">
        <v>912.6</v>
      </c>
    </row>
    <row r="1351" spans="1:6">
      <c r="A1351" s="229">
        <v>40550</v>
      </c>
      <c r="B1351" s="227">
        <v>5.8099999999999999E-2</v>
      </c>
      <c r="C1351" s="228">
        <v>5.8899999999999994E-2</v>
      </c>
      <c r="D1351" s="226">
        <v>919.82</v>
      </c>
      <c r="E1351" s="226">
        <v>910.45</v>
      </c>
      <c r="F1351" s="226">
        <v>909.69</v>
      </c>
    </row>
    <row r="1352" spans="1:6">
      <c r="A1352" s="229">
        <v>40553</v>
      </c>
      <c r="B1352" s="227">
        <v>5.8700000000000002E-2</v>
      </c>
      <c r="C1352" s="228">
        <v>5.9499999999999997E-2</v>
      </c>
      <c r="D1352" s="226">
        <v>913.17</v>
      </c>
      <c r="E1352" s="226">
        <v>903.87</v>
      </c>
      <c r="F1352" s="226">
        <v>903.49</v>
      </c>
    </row>
    <row r="1353" spans="1:6">
      <c r="A1353" s="229">
        <v>40554</v>
      </c>
      <c r="B1353" s="227">
        <v>5.8999999999999997E-2</v>
      </c>
      <c r="C1353" s="228">
        <v>5.9799999999999992E-2</v>
      </c>
      <c r="D1353" s="226">
        <v>910.06</v>
      </c>
      <c r="E1353" s="226">
        <v>900.8</v>
      </c>
      <c r="F1353" s="226">
        <v>900.41</v>
      </c>
    </row>
    <row r="1354" spans="1:6">
      <c r="A1354" s="229">
        <v>40555</v>
      </c>
      <c r="B1354" s="227">
        <v>5.8400000000000001E-2</v>
      </c>
      <c r="C1354" s="228">
        <v>5.9199999999999996E-2</v>
      </c>
      <c r="D1354" s="226">
        <v>917.47</v>
      </c>
      <c r="E1354" s="226">
        <v>908.13</v>
      </c>
      <c r="F1354" s="226">
        <v>907.74</v>
      </c>
    </row>
    <row r="1355" spans="1:6">
      <c r="A1355" s="229">
        <v>40556</v>
      </c>
      <c r="B1355" s="227">
        <v>5.8200000000000002E-2</v>
      </c>
      <c r="C1355" s="228">
        <v>5.8999999999999997E-2</v>
      </c>
      <c r="D1355" s="226">
        <v>920.21</v>
      </c>
      <c r="E1355" s="226">
        <v>910.85</v>
      </c>
      <c r="F1355" s="226">
        <v>910.46</v>
      </c>
    </row>
    <row r="1356" spans="1:6">
      <c r="A1356" s="229">
        <v>40557</v>
      </c>
      <c r="B1356" s="227">
        <v>5.79E-2</v>
      </c>
      <c r="C1356" s="228">
        <v>5.8699999999999995E-2</v>
      </c>
      <c r="D1356" s="226">
        <v>924.55</v>
      </c>
      <c r="E1356" s="226">
        <v>915.14</v>
      </c>
      <c r="F1356" s="226">
        <v>914.33</v>
      </c>
    </row>
    <row r="1357" spans="1:6">
      <c r="A1357" s="229">
        <v>40560</v>
      </c>
      <c r="B1357" s="227">
        <v>5.7700000000000001E-2</v>
      </c>
      <c r="C1357" s="228">
        <v>5.8499999999999996E-2</v>
      </c>
      <c r="D1357" s="226">
        <v>927.33</v>
      </c>
      <c r="E1357" s="226">
        <v>917.89</v>
      </c>
      <c r="F1357" s="226">
        <v>917.48</v>
      </c>
    </row>
    <row r="1358" spans="1:6">
      <c r="A1358" s="229">
        <v>40561</v>
      </c>
      <c r="B1358" s="227">
        <v>5.7500000000000002E-2</v>
      </c>
      <c r="C1358" s="228">
        <v>5.8299999999999998E-2</v>
      </c>
      <c r="D1358" s="226">
        <v>930.11</v>
      </c>
      <c r="E1358" s="226">
        <v>920.65</v>
      </c>
      <c r="F1358" s="226">
        <v>920.24</v>
      </c>
    </row>
    <row r="1359" spans="1:6">
      <c r="A1359" s="229">
        <v>40562</v>
      </c>
      <c r="B1359" s="227">
        <v>5.7299999999999997E-2</v>
      </c>
      <c r="C1359" s="228">
        <v>5.8099999999999992E-2</v>
      </c>
      <c r="D1359" s="226">
        <v>932.9</v>
      </c>
      <c r="E1359" s="226">
        <v>923.41</v>
      </c>
      <c r="F1359" s="226">
        <v>923</v>
      </c>
    </row>
    <row r="1360" spans="1:6">
      <c r="A1360" s="229">
        <v>40563</v>
      </c>
      <c r="B1360" s="227">
        <v>5.7299999999999997E-2</v>
      </c>
      <c r="C1360" s="228">
        <v>5.8099999999999992E-2</v>
      </c>
      <c r="D1360" s="226">
        <v>933.32</v>
      </c>
      <c r="E1360" s="226">
        <v>923.82</v>
      </c>
      <c r="F1360" s="226">
        <v>923.41</v>
      </c>
    </row>
    <row r="1361" spans="1:6">
      <c r="A1361" s="229">
        <v>40564</v>
      </c>
      <c r="B1361" s="227">
        <v>5.6800000000000003E-2</v>
      </c>
      <c r="C1361" s="228">
        <v>5.7599999999999998E-2</v>
      </c>
      <c r="D1361" s="226">
        <v>940.12</v>
      </c>
      <c r="E1361" s="226">
        <v>930.56</v>
      </c>
      <c r="F1361" s="226">
        <v>929.74</v>
      </c>
    </row>
    <row r="1362" spans="1:6">
      <c r="A1362" s="229">
        <v>40567</v>
      </c>
      <c r="B1362" s="227">
        <v>5.6599999999999998E-2</v>
      </c>
      <c r="C1362" s="228">
        <v>5.7399999999999993E-2</v>
      </c>
      <c r="D1362" s="226">
        <v>942.94</v>
      </c>
      <c r="E1362" s="226">
        <v>933.35</v>
      </c>
      <c r="F1362" s="226">
        <v>932.94</v>
      </c>
    </row>
    <row r="1363" spans="1:6">
      <c r="A1363" s="229">
        <v>40568</v>
      </c>
      <c r="B1363" s="227">
        <v>5.7099999999999998E-2</v>
      </c>
      <c r="C1363" s="228">
        <v>5.7899999999999993E-2</v>
      </c>
      <c r="D1363" s="226">
        <v>937.35</v>
      </c>
      <c r="E1363" s="226">
        <v>927.82</v>
      </c>
      <c r="F1363" s="226">
        <v>927.41</v>
      </c>
    </row>
    <row r="1364" spans="1:6">
      <c r="A1364" s="229">
        <v>40569</v>
      </c>
      <c r="B1364" s="227">
        <v>5.7099999999999998E-2</v>
      </c>
      <c r="C1364" s="228">
        <v>5.7899999999999993E-2</v>
      </c>
      <c r="D1364" s="226">
        <v>937.76</v>
      </c>
      <c r="E1364" s="226">
        <v>928.23</v>
      </c>
      <c r="F1364" s="226">
        <v>927.82</v>
      </c>
    </row>
    <row r="1365" spans="1:6">
      <c r="A1365" s="229">
        <v>40570</v>
      </c>
      <c r="B1365" s="227">
        <v>5.7200000000000001E-2</v>
      </c>
      <c r="C1365" s="228">
        <v>5.7999999999999996E-2</v>
      </c>
      <c r="D1365" s="226">
        <v>937.48</v>
      </c>
      <c r="E1365" s="226">
        <v>927.96</v>
      </c>
      <c r="F1365" s="226">
        <v>927.51</v>
      </c>
    </row>
    <row r="1366" spans="1:6">
      <c r="A1366" s="229">
        <v>40571</v>
      </c>
      <c r="B1366" s="227">
        <v>5.7299999999999997E-2</v>
      </c>
      <c r="C1366" s="228">
        <v>5.8099999999999992E-2</v>
      </c>
      <c r="D1366" s="226">
        <v>937.22</v>
      </c>
      <c r="E1366" s="226">
        <v>927.71</v>
      </c>
      <c r="F1366" s="226">
        <v>926.78</v>
      </c>
    </row>
    <row r="1367" spans="1:6">
      <c r="A1367" s="229">
        <v>40574</v>
      </c>
      <c r="B1367" s="227">
        <v>5.8099999999999999E-2</v>
      </c>
      <c r="C1367" s="228">
        <v>5.8899999999999994E-2</v>
      </c>
      <c r="D1367" s="226">
        <v>928.16</v>
      </c>
      <c r="E1367" s="226">
        <v>918.74</v>
      </c>
      <c r="F1367" s="226">
        <v>918.3</v>
      </c>
    </row>
    <row r="1368" spans="1:6">
      <c r="A1368" s="229">
        <v>40575</v>
      </c>
      <c r="B1368" s="227">
        <v>5.8200000000000002E-2</v>
      </c>
      <c r="C1368" s="228">
        <v>5.8999999999999997E-2</v>
      </c>
      <c r="D1368" s="226">
        <v>927.42</v>
      </c>
      <c r="E1368" s="226">
        <v>918.02</v>
      </c>
      <c r="F1368" s="226">
        <v>917.57</v>
      </c>
    </row>
    <row r="1369" spans="1:6">
      <c r="A1369" s="229">
        <v>40576</v>
      </c>
      <c r="B1369" s="227">
        <v>5.8400000000000001E-2</v>
      </c>
      <c r="C1369" s="228">
        <v>5.9199999999999996E-2</v>
      </c>
      <c r="D1369" s="226">
        <v>925.51</v>
      </c>
      <c r="E1369" s="226">
        <v>916.13</v>
      </c>
      <c r="F1369" s="226">
        <v>915.69</v>
      </c>
    </row>
    <row r="1370" spans="1:6">
      <c r="A1370" s="229">
        <v>40577</v>
      </c>
      <c r="B1370" s="227">
        <v>5.8400000000000001E-2</v>
      </c>
      <c r="C1370" s="228">
        <v>5.9199999999999996E-2</v>
      </c>
      <c r="D1370" s="226">
        <v>925.96</v>
      </c>
      <c r="E1370" s="226">
        <v>916.58</v>
      </c>
      <c r="F1370" s="226">
        <v>916.13</v>
      </c>
    </row>
    <row r="1371" spans="1:6">
      <c r="A1371" s="229">
        <v>40578</v>
      </c>
      <c r="B1371" s="227">
        <v>5.8500000000000003E-2</v>
      </c>
      <c r="C1371" s="228">
        <v>5.9299999999999999E-2</v>
      </c>
      <c r="D1371" s="226">
        <v>925.71</v>
      </c>
      <c r="E1371" s="226">
        <v>916.34</v>
      </c>
      <c r="F1371" s="226">
        <v>915.42</v>
      </c>
    </row>
    <row r="1372" spans="1:6">
      <c r="A1372" s="229">
        <v>40581</v>
      </c>
      <c r="B1372" s="227">
        <v>5.9499999999999997E-2</v>
      </c>
      <c r="C1372" s="228">
        <v>6.0299999999999992E-2</v>
      </c>
      <c r="D1372" s="226">
        <v>914.46</v>
      </c>
      <c r="E1372" s="226">
        <v>905.21</v>
      </c>
      <c r="F1372" s="226">
        <v>904.77</v>
      </c>
    </row>
    <row r="1373" spans="1:6">
      <c r="A1373" s="229">
        <v>40582</v>
      </c>
      <c r="B1373" s="227">
        <v>5.9700000000000003E-2</v>
      </c>
      <c r="C1373" s="228">
        <v>6.0499999999999998E-2</v>
      </c>
      <c r="D1373" s="226">
        <v>912.73</v>
      </c>
      <c r="E1373" s="226">
        <v>903.51</v>
      </c>
      <c r="F1373" s="226">
        <v>903.05</v>
      </c>
    </row>
    <row r="1374" spans="1:6">
      <c r="A1374" s="229">
        <v>40583</v>
      </c>
      <c r="B1374" s="227">
        <v>5.8900000000000001E-2</v>
      </c>
      <c r="C1374" s="228">
        <v>5.9699999999999996E-2</v>
      </c>
      <c r="D1374" s="226">
        <v>922.52</v>
      </c>
      <c r="E1374" s="226">
        <v>913.19</v>
      </c>
      <c r="F1374" s="226">
        <v>912.73</v>
      </c>
    </row>
    <row r="1375" spans="1:6">
      <c r="A1375" s="229">
        <v>40584</v>
      </c>
      <c r="B1375" s="227">
        <v>5.8799999999999998E-2</v>
      </c>
      <c r="C1375" s="228">
        <v>5.9599999999999993E-2</v>
      </c>
      <c r="D1375" s="226">
        <v>924.15</v>
      </c>
      <c r="E1375" s="226">
        <v>914.8</v>
      </c>
      <c r="F1375" s="226">
        <v>914.35</v>
      </c>
    </row>
    <row r="1376" spans="1:6">
      <c r="A1376" s="229">
        <v>40585</v>
      </c>
      <c r="B1376" s="227">
        <v>5.91E-2</v>
      </c>
      <c r="C1376" s="228">
        <v>5.9899999999999995E-2</v>
      </c>
      <c r="D1376" s="226">
        <v>921.58</v>
      </c>
      <c r="E1376" s="226">
        <v>912.26</v>
      </c>
      <c r="F1376" s="226">
        <v>911.32</v>
      </c>
    </row>
    <row r="1377" spans="1:6">
      <c r="A1377" s="229">
        <v>40588</v>
      </c>
      <c r="B1377" s="227">
        <v>5.8999999999999997E-2</v>
      </c>
      <c r="C1377" s="228">
        <v>5.9799999999999992E-2</v>
      </c>
      <c r="D1377" s="226">
        <v>923.21</v>
      </c>
      <c r="E1377" s="226">
        <v>913.88</v>
      </c>
      <c r="F1377" s="226">
        <v>913.39</v>
      </c>
    </row>
    <row r="1378" spans="1:6">
      <c r="A1378" s="229">
        <v>40589</v>
      </c>
      <c r="B1378" s="227">
        <v>5.9299999999999999E-2</v>
      </c>
      <c r="C1378" s="228">
        <v>6.0099999999999994E-2</v>
      </c>
      <c r="D1378" s="226">
        <v>920.18</v>
      </c>
      <c r="E1378" s="226">
        <v>910.89</v>
      </c>
      <c r="F1378" s="226">
        <v>910.4</v>
      </c>
    </row>
    <row r="1379" spans="1:6">
      <c r="A1379" s="229">
        <v>40590</v>
      </c>
      <c r="B1379" s="227">
        <v>5.9299999999999999E-2</v>
      </c>
      <c r="C1379" s="228">
        <v>6.0099999999999994E-2</v>
      </c>
      <c r="D1379" s="226">
        <v>920.67</v>
      </c>
      <c r="E1379" s="226">
        <v>911.38</v>
      </c>
      <c r="F1379" s="226">
        <v>910.89</v>
      </c>
    </row>
    <row r="1380" spans="1:6">
      <c r="A1380" s="229">
        <v>40591</v>
      </c>
      <c r="B1380" s="227">
        <v>5.8900000000000001E-2</v>
      </c>
      <c r="C1380" s="228">
        <v>5.9699999999999996E-2</v>
      </c>
      <c r="D1380" s="226">
        <v>925.85</v>
      </c>
      <c r="E1380" s="226">
        <v>916.5</v>
      </c>
      <c r="F1380" s="226">
        <v>916.01</v>
      </c>
    </row>
    <row r="1381" spans="1:6">
      <c r="A1381" s="229">
        <v>40592</v>
      </c>
      <c r="B1381" s="227">
        <v>5.8999999999999997E-2</v>
      </c>
      <c r="C1381" s="228">
        <v>5.9799999999999992E-2</v>
      </c>
      <c r="D1381" s="226">
        <v>925.72</v>
      </c>
      <c r="E1381" s="226">
        <v>916.38</v>
      </c>
      <c r="F1381" s="226">
        <v>915.34</v>
      </c>
    </row>
    <row r="1382" spans="1:6">
      <c r="A1382" s="229">
        <v>40595</v>
      </c>
      <c r="B1382" s="227">
        <v>5.9400000000000001E-2</v>
      </c>
      <c r="C1382" s="228">
        <v>6.0199999999999997E-2</v>
      </c>
      <c r="D1382" s="226">
        <v>921.53</v>
      </c>
      <c r="E1382" s="226">
        <v>912.23</v>
      </c>
      <c r="F1382" s="226">
        <v>911.75</v>
      </c>
    </row>
    <row r="1383" spans="1:6">
      <c r="A1383" s="229">
        <v>40596</v>
      </c>
      <c r="B1383" s="227">
        <v>5.9499999999999997E-2</v>
      </c>
      <c r="C1383" s="228">
        <v>6.0299999999999992E-2</v>
      </c>
      <c r="D1383" s="226">
        <v>920.85</v>
      </c>
      <c r="E1383" s="226">
        <v>911.57</v>
      </c>
      <c r="F1383" s="226">
        <v>911.08</v>
      </c>
    </row>
    <row r="1384" spans="1:6">
      <c r="A1384" s="229">
        <v>40597</v>
      </c>
      <c r="B1384" s="227">
        <v>5.9299999999999999E-2</v>
      </c>
      <c r="C1384" s="228">
        <v>6.0099999999999994E-2</v>
      </c>
      <c r="D1384" s="226">
        <v>923.65</v>
      </c>
      <c r="E1384" s="226">
        <v>914.34</v>
      </c>
      <c r="F1384" s="226">
        <v>913.85</v>
      </c>
    </row>
    <row r="1385" spans="1:6">
      <c r="A1385" s="229">
        <v>40598</v>
      </c>
      <c r="B1385" s="227">
        <v>5.9499999999999997E-2</v>
      </c>
      <c r="C1385" s="228">
        <v>6.0299999999999992E-2</v>
      </c>
      <c r="D1385" s="226">
        <v>921.8</v>
      </c>
      <c r="E1385" s="226">
        <v>912.51</v>
      </c>
      <c r="F1385" s="226">
        <v>912.02</v>
      </c>
    </row>
    <row r="1386" spans="1:6">
      <c r="A1386" s="229">
        <v>40599</v>
      </c>
      <c r="B1386" s="227">
        <v>5.9799999999999999E-2</v>
      </c>
      <c r="C1386" s="228">
        <v>6.0599999999999994E-2</v>
      </c>
      <c r="D1386" s="226">
        <v>919.34</v>
      </c>
      <c r="E1386" s="226">
        <v>910.08</v>
      </c>
      <c r="F1386" s="226">
        <v>909.05</v>
      </c>
    </row>
    <row r="1387" spans="1:6">
      <c r="A1387" s="229">
        <v>40602</v>
      </c>
      <c r="B1387" s="227">
        <v>5.9799999999999999E-2</v>
      </c>
      <c r="C1387" s="228">
        <v>6.0599999999999994E-2</v>
      </c>
      <c r="D1387" s="226">
        <v>919.82</v>
      </c>
      <c r="E1387" s="226">
        <v>910.56</v>
      </c>
      <c r="F1387" s="226">
        <v>910.08</v>
      </c>
    </row>
    <row r="1388" spans="1:6">
      <c r="A1388" s="229">
        <v>40603</v>
      </c>
      <c r="B1388" s="227">
        <v>5.9700000000000003E-2</v>
      </c>
      <c r="C1388" s="228">
        <v>6.0499999999999998E-2</v>
      </c>
      <c r="D1388" s="226">
        <v>921.48</v>
      </c>
      <c r="E1388" s="226">
        <v>912.2</v>
      </c>
      <c r="F1388" s="226">
        <v>911.72</v>
      </c>
    </row>
    <row r="1389" spans="1:6">
      <c r="A1389" s="229">
        <v>40604</v>
      </c>
      <c r="B1389" s="227">
        <v>0.06</v>
      </c>
      <c r="C1389" s="228">
        <v>6.0799999999999993E-2</v>
      </c>
      <c r="D1389" s="226">
        <v>918.47</v>
      </c>
      <c r="E1389" s="226">
        <v>909.23</v>
      </c>
      <c r="F1389" s="226">
        <v>908.75</v>
      </c>
    </row>
    <row r="1390" spans="1:6">
      <c r="A1390" s="229">
        <v>40605</v>
      </c>
      <c r="B1390" s="227">
        <v>0.06</v>
      </c>
      <c r="C1390" s="228">
        <v>6.0799999999999993E-2</v>
      </c>
      <c r="D1390" s="226">
        <v>918.96</v>
      </c>
      <c r="E1390" s="226">
        <v>909.72</v>
      </c>
      <c r="F1390" s="226">
        <v>909.23</v>
      </c>
    </row>
    <row r="1391" spans="1:6">
      <c r="A1391" s="229">
        <v>40606</v>
      </c>
      <c r="B1391" s="227">
        <v>6.0199999999999997E-2</v>
      </c>
      <c r="C1391" s="228">
        <v>6.0999999999999992E-2</v>
      </c>
      <c r="D1391" s="226">
        <v>917.94</v>
      </c>
      <c r="E1391" s="226">
        <v>908.71</v>
      </c>
      <c r="F1391" s="226">
        <v>907.2</v>
      </c>
    </row>
    <row r="1392" spans="1:6">
      <c r="A1392" s="229">
        <v>40611</v>
      </c>
      <c r="B1392" s="227">
        <v>6.0100000000000001E-2</v>
      </c>
      <c r="C1392" s="228">
        <v>6.0899999999999996E-2</v>
      </c>
      <c r="D1392" s="226">
        <v>919.57</v>
      </c>
      <c r="E1392" s="226">
        <v>910.33</v>
      </c>
      <c r="F1392" s="226">
        <v>909.86</v>
      </c>
    </row>
    <row r="1393" spans="1:6">
      <c r="A1393" s="229">
        <v>40612</v>
      </c>
      <c r="B1393" s="227">
        <v>6.0100000000000001E-2</v>
      </c>
      <c r="C1393" s="228">
        <v>6.0899999999999996E-2</v>
      </c>
      <c r="D1393" s="226">
        <v>920.05</v>
      </c>
      <c r="E1393" s="226">
        <v>910.8</v>
      </c>
      <c r="F1393" s="226">
        <v>910.33</v>
      </c>
    </row>
    <row r="1394" spans="1:6">
      <c r="A1394" s="229">
        <v>40613</v>
      </c>
      <c r="B1394" s="227">
        <v>5.9799999999999999E-2</v>
      </c>
      <c r="C1394" s="228">
        <v>6.0599999999999994E-2</v>
      </c>
      <c r="D1394" s="226">
        <v>924.54</v>
      </c>
      <c r="E1394" s="226">
        <v>915.25</v>
      </c>
      <c r="F1394" s="226">
        <v>914.26</v>
      </c>
    </row>
    <row r="1395" spans="1:6">
      <c r="A1395" s="229">
        <v>40616</v>
      </c>
      <c r="B1395" s="227">
        <v>0.06</v>
      </c>
      <c r="C1395" s="228">
        <v>6.0799999999999993E-2</v>
      </c>
      <c r="D1395" s="226">
        <v>922.68</v>
      </c>
      <c r="E1395" s="226">
        <v>913.42</v>
      </c>
      <c r="F1395" s="226">
        <v>913.06</v>
      </c>
    </row>
    <row r="1396" spans="1:6">
      <c r="A1396" s="229">
        <v>40617</v>
      </c>
      <c r="B1396" s="227">
        <v>6.0299999999999999E-2</v>
      </c>
      <c r="C1396" s="228">
        <v>6.1099999999999995E-2</v>
      </c>
      <c r="D1396" s="226">
        <v>919.56</v>
      </c>
      <c r="E1396" s="226">
        <v>910.34</v>
      </c>
      <c r="F1396" s="226">
        <v>909.97</v>
      </c>
    </row>
    <row r="1397" spans="1:6">
      <c r="A1397" s="229">
        <v>40618</v>
      </c>
      <c r="B1397" s="227">
        <v>6.0600000000000001E-2</v>
      </c>
      <c r="C1397" s="228">
        <v>6.1399999999999996E-2</v>
      </c>
      <c r="D1397" s="226">
        <v>916.46</v>
      </c>
      <c r="E1397" s="226">
        <v>907.26</v>
      </c>
      <c r="F1397" s="226">
        <v>906.9</v>
      </c>
    </row>
    <row r="1398" spans="1:6">
      <c r="A1398" s="229">
        <v>40619</v>
      </c>
      <c r="B1398" s="227">
        <v>6.0699999999999997E-2</v>
      </c>
      <c r="C1398" s="228">
        <v>6.1499999999999992E-2</v>
      </c>
      <c r="D1398" s="226">
        <v>915.67</v>
      </c>
      <c r="E1398" s="226">
        <v>906.48</v>
      </c>
      <c r="F1398" s="226">
        <v>906.12</v>
      </c>
    </row>
    <row r="1399" spans="1:6">
      <c r="A1399" s="229">
        <v>40620</v>
      </c>
      <c r="B1399" s="227">
        <v>6.0699999999999997E-2</v>
      </c>
      <c r="C1399" s="228">
        <v>6.1499999999999992E-2</v>
      </c>
      <c r="D1399" s="226">
        <v>916.33</v>
      </c>
      <c r="E1399" s="226">
        <v>907.15</v>
      </c>
      <c r="F1399" s="226">
        <v>906.48</v>
      </c>
    </row>
    <row r="1400" spans="1:6">
      <c r="A1400" s="229">
        <v>40623</v>
      </c>
      <c r="B1400" s="227">
        <v>6.0600000000000001E-2</v>
      </c>
      <c r="C1400" s="228">
        <v>6.1399999999999996E-2</v>
      </c>
      <c r="D1400" s="226">
        <v>917.85</v>
      </c>
      <c r="E1400" s="226">
        <v>908.65</v>
      </c>
      <c r="F1400" s="226">
        <v>908.29</v>
      </c>
    </row>
    <row r="1401" spans="1:6">
      <c r="A1401" s="229">
        <v>40624</v>
      </c>
      <c r="B1401" s="227">
        <v>6.0699999999999997E-2</v>
      </c>
      <c r="C1401" s="228">
        <v>6.1499999999999992E-2</v>
      </c>
      <c r="D1401" s="226">
        <v>917.06</v>
      </c>
      <c r="E1401" s="226">
        <v>907.87</v>
      </c>
      <c r="F1401" s="225">
        <v>907.51</v>
      </c>
    </row>
    <row r="1402" spans="1:6">
      <c r="A1402" s="229">
        <v>40625</v>
      </c>
      <c r="B1402" s="227">
        <v>6.0400000000000002E-2</v>
      </c>
      <c r="C1402" s="228">
        <v>6.1199999999999997E-2</v>
      </c>
      <c r="D1402" s="226">
        <v>920.9</v>
      </c>
      <c r="E1402" s="226">
        <v>911.67</v>
      </c>
      <c r="F1402" s="225">
        <v>911.31</v>
      </c>
    </row>
    <row r="1403" spans="1:6">
      <c r="A1403" s="229">
        <v>40626</v>
      </c>
      <c r="B1403" s="227">
        <v>6.0299999999999999E-2</v>
      </c>
      <c r="C1403" s="228">
        <v>6.1099999999999995E-2</v>
      </c>
      <c r="D1403" s="226">
        <v>922.95</v>
      </c>
      <c r="E1403" s="226">
        <v>913.71</v>
      </c>
      <c r="F1403" s="225">
        <v>913.29</v>
      </c>
    </row>
    <row r="1404" spans="1:6">
      <c r="A1404" s="229">
        <v>40627</v>
      </c>
      <c r="B1404" s="227">
        <v>6.0499999999999998E-2</v>
      </c>
      <c r="C1404" s="228">
        <v>6.1299999999999993E-2</v>
      </c>
      <c r="D1404" s="226">
        <v>921.46</v>
      </c>
      <c r="E1404" s="226">
        <v>912.24</v>
      </c>
      <c r="F1404" s="225">
        <v>911.41</v>
      </c>
    </row>
    <row r="1405" spans="1:6">
      <c r="A1405" s="229">
        <v>40630</v>
      </c>
      <c r="B1405" s="227">
        <v>6.0699999999999997E-2</v>
      </c>
      <c r="C1405" s="228">
        <v>6.1499999999999992E-2</v>
      </c>
      <c r="D1405" s="226">
        <v>919.57</v>
      </c>
      <c r="E1405" s="226">
        <v>910.37</v>
      </c>
      <c r="F1405" s="225">
        <v>909.95</v>
      </c>
    </row>
    <row r="1406" spans="1:6">
      <c r="A1406" s="229">
        <v>40631</v>
      </c>
      <c r="B1406" s="227">
        <v>6.08E-2</v>
      </c>
      <c r="C1406" s="228">
        <v>6.1599999999999995E-2</v>
      </c>
      <c r="D1406" s="226">
        <v>918.83</v>
      </c>
      <c r="E1406" s="226">
        <v>909.64</v>
      </c>
      <c r="F1406" s="225">
        <v>909.22</v>
      </c>
    </row>
    <row r="1407" spans="1:6">
      <c r="A1407" s="229">
        <v>40632</v>
      </c>
      <c r="B1407" s="227">
        <v>6.0900000000000003E-2</v>
      </c>
      <c r="C1407" s="228">
        <v>6.1699999999999998E-2</v>
      </c>
      <c r="D1407" s="226">
        <v>918.09</v>
      </c>
      <c r="E1407" s="226">
        <v>908.92</v>
      </c>
      <c r="F1407" s="225">
        <v>908.5</v>
      </c>
    </row>
    <row r="1408" spans="1:6">
      <c r="A1408" s="229">
        <v>40633</v>
      </c>
      <c r="B1408" s="227">
        <v>6.0699999999999997E-2</v>
      </c>
      <c r="C1408" s="228">
        <v>6.1499999999999992E-2</v>
      </c>
      <c r="D1408" s="226">
        <v>920.82</v>
      </c>
      <c r="E1408" s="226">
        <v>911.62</v>
      </c>
      <c r="F1408" s="225">
        <v>911.2</v>
      </c>
    </row>
    <row r="1409" spans="1:6">
      <c r="A1409" s="229">
        <v>40634</v>
      </c>
      <c r="B1409" s="227">
        <v>6.0600000000000001E-2</v>
      </c>
      <c r="C1409" s="228">
        <v>6.1399999999999996E-2</v>
      </c>
      <c r="D1409" s="226">
        <v>922.81</v>
      </c>
      <c r="E1409" s="226">
        <v>913.59</v>
      </c>
      <c r="F1409" s="225">
        <v>912.76</v>
      </c>
    </row>
    <row r="1410" spans="1:6">
      <c r="A1410" s="229">
        <v>40637</v>
      </c>
      <c r="B1410" s="227">
        <v>6.0600000000000001E-2</v>
      </c>
      <c r="C1410" s="228">
        <v>6.1399999999999996E-2</v>
      </c>
      <c r="D1410" s="226">
        <v>923.23</v>
      </c>
      <c r="E1410" s="226">
        <v>914.01</v>
      </c>
      <c r="F1410" s="225">
        <v>913.59</v>
      </c>
    </row>
    <row r="1411" spans="1:6">
      <c r="A1411" s="229">
        <v>40638</v>
      </c>
      <c r="B1411" s="227">
        <v>6.0600000000000001E-2</v>
      </c>
      <c r="C1411" s="228">
        <v>6.1399999999999996E-2</v>
      </c>
      <c r="D1411" s="226">
        <v>923.65</v>
      </c>
      <c r="E1411" s="226">
        <v>914.42</v>
      </c>
      <c r="F1411" s="225">
        <v>914.01</v>
      </c>
    </row>
    <row r="1412" spans="1:6">
      <c r="A1412" s="229">
        <v>40639</v>
      </c>
      <c r="B1412" s="227">
        <v>6.0900000000000003E-2</v>
      </c>
      <c r="C1412" s="228">
        <v>6.1699999999999998E-2</v>
      </c>
      <c r="D1412" s="226">
        <v>920.6</v>
      </c>
      <c r="E1412" s="226">
        <v>911.41</v>
      </c>
      <c r="F1412" s="225">
        <v>910.99</v>
      </c>
    </row>
    <row r="1413" spans="1:6">
      <c r="A1413" s="229">
        <v>40640</v>
      </c>
      <c r="B1413" s="227">
        <v>6.0900000000000003E-2</v>
      </c>
      <c r="C1413" s="228">
        <v>6.1699999999999998E-2</v>
      </c>
      <c r="D1413" s="226">
        <v>921.73</v>
      </c>
      <c r="E1413" s="226">
        <v>912.53</v>
      </c>
      <c r="F1413" s="225">
        <v>912.08</v>
      </c>
    </row>
    <row r="1414" spans="1:6">
      <c r="A1414" s="229">
        <v>40641</v>
      </c>
      <c r="B1414" s="227">
        <v>6.0900000000000003E-2</v>
      </c>
      <c r="C1414" s="228">
        <v>6.1699999999999998E-2</v>
      </c>
      <c r="D1414" s="226">
        <v>922.65</v>
      </c>
      <c r="E1414" s="226">
        <v>913.44</v>
      </c>
      <c r="F1414" s="225">
        <v>912.53</v>
      </c>
    </row>
    <row r="1415" spans="1:6">
      <c r="A1415" s="229">
        <v>40644</v>
      </c>
      <c r="B1415" s="227">
        <v>6.0999999999999999E-2</v>
      </c>
      <c r="C1415" s="228">
        <v>6.1799999999999994E-2</v>
      </c>
      <c r="D1415" s="226">
        <v>921.94</v>
      </c>
      <c r="E1415" s="226">
        <v>912.75</v>
      </c>
      <c r="F1415" s="225">
        <v>912.3</v>
      </c>
    </row>
    <row r="1416" spans="1:6">
      <c r="A1416" s="229">
        <v>40645</v>
      </c>
      <c r="B1416" s="227">
        <v>6.1199999999999997E-2</v>
      </c>
      <c r="C1416" s="228">
        <v>6.1999999999999993E-2</v>
      </c>
      <c r="D1416" s="226">
        <v>920.08</v>
      </c>
      <c r="E1416" s="226">
        <v>910.91</v>
      </c>
      <c r="F1416" s="225">
        <v>910.46</v>
      </c>
    </row>
    <row r="1417" spans="1:6">
      <c r="A1417" s="229">
        <v>40646</v>
      </c>
      <c r="B1417" s="227">
        <v>6.1100000000000002E-2</v>
      </c>
      <c r="C1417" s="228">
        <v>6.1899999999999997E-2</v>
      </c>
      <c r="D1417" s="226">
        <v>921.69</v>
      </c>
      <c r="E1417" s="226">
        <v>912.5</v>
      </c>
      <c r="F1417" s="225">
        <v>912.05</v>
      </c>
    </row>
    <row r="1418" spans="1:6">
      <c r="A1418" s="229">
        <v>40647</v>
      </c>
      <c r="B1418" s="227">
        <v>6.1199999999999997E-2</v>
      </c>
      <c r="C1418" s="228">
        <v>6.1999999999999993E-2</v>
      </c>
      <c r="D1418" s="226">
        <v>920.98</v>
      </c>
      <c r="E1418" s="226">
        <v>911.81</v>
      </c>
      <c r="F1418" s="225">
        <v>911.38</v>
      </c>
    </row>
    <row r="1419" spans="1:6">
      <c r="A1419" s="229">
        <v>40648</v>
      </c>
      <c r="B1419" s="227">
        <v>6.1199999999999997E-2</v>
      </c>
      <c r="C1419" s="228">
        <v>6.1999999999999993E-2</v>
      </c>
      <c r="D1419" s="226">
        <v>921.85</v>
      </c>
      <c r="E1419" s="226">
        <v>912.67</v>
      </c>
      <c r="F1419" s="225">
        <v>911.81</v>
      </c>
    </row>
    <row r="1420" spans="1:6">
      <c r="A1420" s="229">
        <v>40651</v>
      </c>
      <c r="B1420" s="227">
        <v>6.1199999999999997E-2</v>
      </c>
      <c r="C1420" s="228">
        <v>6.1999999999999993E-2</v>
      </c>
      <c r="D1420" s="226">
        <v>922.29</v>
      </c>
      <c r="E1420" s="226">
        <v>913.11</v>
      </c>
      <c r="F1420" s="225">
        <v>912.67</v>
      </c>
    </row>
    <row r="1421" spans="1:6">
      <c r="A1421" s="229">
        <v>40652</v>
      </c>
      <c r="B1421" s="227">
        <v>6.1199999999999997E-2</v>
      </c>
      <c r="C1421" s="228">
        <v>6.1999999999999993E-2</v>
      </c>
      <c r="D1421" s="226">
        <v>922.72</v>
      </c>
      <c r="E1421" s="226">
        <v>913.54</v>
      </c>
      <c r="F1421" s="225">
        <v>913.11</v>
      </c>
    </row>
    <row r="1422" spans="1:6">
      <c r="A1422" s="229">
        <v>40653</v>
      </c>
      <c r="B1422" s="227">
        <v>6.13E-2</v>
      </c>
      <c r="C1422" s="228">
        <v>6.2099999999999995E-2</v>
      </c>
      <c r="D1422" s="226">
        <v>922.88</v>
      </c>
      <c r="E1422" s="226">
        <v>913.69</v>
      </c>
      <c r="F1422" s="225">
        <v>912.4</v>
      </c>
    </row>
    <row r="1423" spans="1:6">
      <c r="A1423" s="229">
        <v>40658</v>
      </c>
      <c r="B1423" s="227">
        <v>6.1199999999999997E-2</v>
      </c>
      <c r="C1423" s="228">
        <v>6.1999999999999993E-2</v>
      </c>
      <c r="D1423" s="226">
        <v>924.8</v>
      </c>
      <c r="E1423" s="226">
        <v>915.6</v>
      </c>
      <c r="F1423" s="225">
        <v>915.14</v>
      </c>
    </row>
    <row r="1424" spans="1:6">
      <c r="A1424" s="229">
        <v>40659</v>
      </c>
      <c r="B1424" s="227">
        <v>6.1199999999999997E-2</v>
      </c>
      <c r="C1424" s="228">
        <v>6.1999999999999993E-2</v>
      </c>
      <c r="D1424" s="226">
        <v>925.27</v>
      </c>
      <c r="E1424" s="226">
        <v>916.07</v>
      </c>
      <c r="F1424" s="225">
        <v>915.6</v>
      </c>
    </row>
    <row r="1425" spans="1:6">
      <c r="A1425" s="229">
        <v>40660</v>
      </c>
      <c r="B1425" s="227">
        <v>6.1699999999999998E-2</v>
      </c>
      <c r="C1425" s="228">
        <v>6.2499999999999993E-2</v>
      </c>
      <c r="D1425" s="226">
        <v>919.97</v>
      </c>
      <c r="E1425" s="226">
        <v>910.83</v>
      </c>
      <c r="F1425" s="225">
        <v>910.37</v>
      </c>
    </row>
    <row r="1426" spans="1:6">
      <c r="A1426" s="229">
        <v>40661</v>
      </c>
      <c r="B1426" s="227">
        <v>6.1600000000000002E-2</v>
      </c>
      <c r="C1426" s="228">
        <v>6.2399999999999997E-2</v>
      </c>
      <c r="D1426" s="226">
        <v>921.59</v>
      </c>
      <c r="E1426" s="226">
        <v>912.43</v>
      </c>
      <c r="F1426" s="225">
        <v>911.97</v>
      </c>
    </row>
    <row r="1427" spans="1:6">
      <c r="A1427" s="229">
        <v>40662</v>
      </c>
      <c r="B1427" s="227">
        <v>6.1400000000000003E-2</v>
      </c>
      <c r="C1427" s="228">
        <v>6.2199999999999998E-2</v>
      </c>
      <c r="D1427" s="226">
        <v>924.86</v>
      </c>
      <c r="E1427" s="226">
        <v>915.67</v>
      </c>
      <c r="F1427" s="225">
        <v>914.71</v>
      </c>
    </row>
    <row r="1428" spans="1:6">
      <c r="A1428" s="229">
        <v>40665</v>
      </c>
      <c r="B1428" s="227">
        <v>6.1499999999999999E-2</v>
      </c>
      <c r="C1428" s="228">
        <v>6.2299999999999994E-2</v>
      </c>
      <c r="D1428" s="226">
        <v>924.17</v>
      </c>
      <c r="E1428" s="226">
        <v>914.99</v>
      </c>
      <c r="F1428" s="225">
        <v>914.53</v>
      </c>
    </row>
    <row r="1429" spans="1:6">
      <c r="A1429" s="229">
        <v>40666</v>
      </c>
      <c r="B1429" s="227">
        <v>6.13E-2</v>
      </c>
      <c r="C1429" s="228">
        <v>6.2099999999999995E-2</v>
      </c>
      <c r="D1429" s="226">
        <v>926.95</v>
      </c>
      <c r="E1429" s="226">
        <v>917.74</v>
      </c>
      <c r="F1429" s="225">
        <v>917.28</v>
      </c>
    </row>
    <row r="1430" spans="1:6">
      <c r="A1430" s="229">
        <v>40667</v>
      </c>
      <c r="B1430" s="227">
        <v>6.13E-2</v>
      </c>
      <c r="C1430" s="228">
        <v>6.2099999999999995E-2</v>
      </c>
      <c r="D1430" s="226">
        <v>927.42</v>
      </c>
      <c r="E1430" s="226">
        <v>918.21</v>
      </c>
      <c r="F1430" s="225">
        <v>917.74</v>
      </c>
    </row>
    <row r="1431" spans="1:6">
      <c r="A1431" s="229">
        <v>40668</v>
      </c>
      <c r="B1431" s="227">
        <v>6.0999999999999999E-2</v>
      </c>
      <c r="C1431" s="228">
        <v>6.1799999999999994E-2</v>
      </c>
      <c r="D1431" s="226">
        <v>931.36</v>
      </c>
      <c r="E1431" s="226">
        <v>922.12</v>
      </c>
      <c r="F1431" s="225">
        <v>921.65</v>
      </c>
    </row>
    <row r="1432" spans="1:6">
      <c r="A1432" s="229">
        <v>40669</v>
      </c>
      <c r="B1432" s="227">
        <v>6.08E-2</v>
      </c>
      <c r="C1432" s="228">
        <v>6.1599999999999995E-2</v>
      </c>
      <c r="D1432" s="226">
        <v>934.37</v>
      </c>
      <c r="E1432" s="226">
        <v>925.09</v>
      </c>
      <c r="F1432" s="225">
        <v>924.16</v>
      </c>
    </row>
    <row r="1433" spans="1:6">
      <c r="A1433" s="229">
        <v>40672</v>
      </c>
      <c r="B1433" s="227">
        <v>6.08E-2</v>
      </c>
      <c r="C1433" s="228">
        <v>6.1599999999999995E-2</v>
      </c>
      <c r="D1433" s="226">
        <v>934.82</v>
      </c>
      <c r="E1433" s="226">
        <v>925.55</v>
      </c>
      <c r="F1433" s="225">
        <v>925.09</v>
      </c>
    </row>
    <row r="1434" spans="1:6">
      <c r="A1434" s="229">
        <v>40673</v>
      </c>
      <c r="B1434" s="227">
        <v>6.0699999999999997E-2</v>
      </c>
      <c r="C1434" s="228">
        <v>6.1499999999999992E-2</v>
      </c>
      <c r="D1434" s="226">
        <v>936.45</v>
      </c>
      <c r="E1434" s="226">
        <v>927.16</v>
      </c>
      <c r="F1434" s="225">
        <v>926.7</v>
      </c>
    </row>
    <row r="1435" spans="1:6">
      <c r="A1435" s="229">
        <v>40674</v>
      </c>
      <c r="B1435" s="227">
        <v>6.1100000000000002E-2</v>
      </c>
      <c r="C1435" s="228">
        <v>6.1899999999999997E-2</v>
      </c>
      <c r="D1435" s="226">
        <v>932.25</v>
      </c>
      <c r="E1435" s="226">
        <v>923.01</v>
      </c>
      <c r="F1435" s="225">
        <v>922.55</v>
      </c>
    </row>
    <row r="1436" spans="1:6">
      <c r="A1436" s="229">
        <v>40675</v>
      </c>
      <c r="B1436" s="227">
        <v>6.1199999999999997E-2</v>
      </c>
      <c r="C1436" s="228">
        <v>6.1999999999999993E-2</v>
      </c>
      <c r="D1436" s="226">
        <v>931.55</v>
      </c>
      <c r="E1436" s="226">
        <v>922.32</v>
      </c>
      <c r="F1436" s="225">
        <v>921.86</v>
      </c>
    </row>
    <row r="1437" spans="1:6">
      <c r="A1437" s="229">
        <v>40676</v>
      </c>
      <c r="B1437" s="227">
        <v>6.1199999999999997E-2</v>
      </c>
      <c r="C1437" s="228">
        <v>6.1999999999999993E-2</v>
      </c>
      <c r="D1437" s="226">
        <v>932.39</v>
      </c>
      <c r="E1437" s="226">
        <v>923.15</v>
      </c>
      <c r="F1437" s="225">
        <v>922.5</v>
      </c>
    </row>
    <row r="1438" spans="1:6">
      <c r="A1438" s="229">
        <v>40679</v>
      </c>
      <c r="B1438" s="227">
        <v>6.0900000000000003E-2</v>
      </c>
      <c r="C1438" s="228">
        <v>6.1699999999999998E-2</v>
      </c>
      <c r="D1438" s="226">
        <v>936.25</v>
      </c>
      <c r="E1438" s="226">
        <v>926.97</v>
      </c>
      <c r="F1438" s="225">
        <v>926.61</v>
      </c>
    </row>
    <row r="1439" spans="1:6">
      <c r="A1439" s="229">
        <v>40680</v>
      </c>
      <c r="B1439" s="227">
        <v>6.0499999999999998E-2</v>
      </c>
      <c r="C1439" s="228">
        <v>6.1299999999999993E-2</v>
      </c>
      <c r="D1439" s="226">
        <v>941.29</v>
      </c>
      <c r="E1439" s="226">
        <v>931.96</v>
      </c>
      <c r="F1439" s="225">
        <v>931.6</v>
      </c>
    </row>
    <row r="1440" spans="1:6">
      <c r="A1440" s="229">
        <v>40681</v>
      </c>
      <c r="B1440" s="227">
        <v>6.0199999999999997E-2</v>
      </c>
      <c r="C1440" s="228">
        <v>6.0999999999999992E-2</v>
      </c>
      <c r="D1440" s="226">
        <v>945.18</v>
      </c>
      <c r="E1440" s="226">
        <v>935.81</v>
      </c>
      <c r="F1440" s="225">
        <v>935.45</v>
      </c>
    </row>
    <row r="1441" spans="1:6">
      <c r="A1441" s="229">
        <v>40682</v>
      </c>
      <c r="B1441" s="227">
        <v>5.9900000000000002E-2</v>
      </c>
      <c r="C1441" s="228">
        <v>6.0699999999999997E-2</v>
      </c>
      <c r="D1441" s="226">
        <v>949.08</v>
      </c>
      <c r="E1441" s="226">
        <v>939.68</v>
      </c>
      <c r="F1441" s="225">
        <v>939.31</v>
      </c>
    </row>
    <row r="1442" spans="1:6">
      <c r="A1442" s="229">
        <v>40683</v>
      </c>
      <c r="B1442" s="227">
        <v>5.9700000000000003E-2</v>
      </c>
      <c r="C1442" s="228">
        <v>6.0499999999999998E-2</v>
      </c>
      <c r="D1442" s="226">
        <v>952.12</v>
      </c>
      <c r="E1442" s="226">
        <v>942.69</v>
      </c>
      <c r="F1442" s="225">
        <v>942.02</v>
      </c>
    </row>
    <row r="1443" spans="1:6">
      <c r="A1443" s="229">
        <v>40686</v>
      </c>
      <c r="B1443" s="227">
        <v>5.9900000000000002E-2</v>
      </c>
      <c r="C1443" s="228">
        <v>6.0699999999999997E-2</v>
      </c>
      <c r="D1443" s="226">
        <v>950.07</v>
      </c>
      <c r="E1443" s="226">
        <v>940.66</v>
      </c>
      <c r="F1443" s="225">
        <v>940.3</v>
      </c>
    </row>
    <row r="1444" spans="1:6">
      <c r="A1444" s="229">
        <v>40687</v>
      </c>
      <c r="B1444" s="227">
        <v>5.9900000000000002E-2</v>
      </c>
      <c r="C1444" s="228">
        <v>6.0699999999999997E-2</v>
      </c>
      <c r="D1444" s="226">
        <v>950.43</v>
      </c>
      <c r="E1444" s="226">
        <v>941.02</v>
      </c>
      <c r="F1444" s="225">
        <v>940.66</v>
      </c>
    </row>
    <row r="1445" spans="1:6">
      <c r="A1445" s="229">
        <v>40688</v>
      </c>
      <c r="B1445" s="227">
        <v>6.0100000000000001E-2</v>
      </c>
      <c r="C1445" s="228">
        <v>6.0899999999999996E-2</v>
      </c>
      <c r="D1445" s="226">
        <v>948.43</v>
      </c>
      <c r="E1445" s="226">
        <v>939.05</v>
      </c>
      <c r="F1445" s="225">
        <v>938.69</v>
      </c>
    </row>
    <row r="1446" spans="1:6">
      <c r="A1446" s="229">
        <v>40689</v>
      </c>
      <c r="B1446" s="227">
        <v>6.0299999999999999E-2</v>
      </c>
      <c r="C1446" s="228">
        <v>6.1099999999999995E-2</v>
      </c>
      <c r="D1446" s="226">
        <v>946.44</v>
      </c>
      <c r="E1446" s="226">
        <v>937.08</v>
      </c>
      <c r="F1446" s="225">
        <v>936.72</v>
      </c>
    </row>
    <row r="1447" spans="1:6">
      <c r="A1447" s="229">
        <v>40690</v>
      </c>
      <c r="B1447" s="227">
        <v>6.0199999999999997E-2</v>
      </c>
      <c r="C1447" s="228">
        <v>6.0999999999999992E-2</v>
      </c>
      <c r="D1447" s="226">
        <v>948.27</v>
      </c>
      <c r="E1447" s="226">
        <v>938.89</v>
      </c>
      <c r="F1447" s="225">
        <v>938.25</v>
      </c>
    </row>
    <row r="1448" spans="1:6">
      <c r="A1448" s="229">
        <v>40693</v>
      </c>
      <c r="B1448" s="227">
        <v>6.0100000000000001E-2</v>
      </c>
      <c r="C1448" s="228">
        <v>6.0899999999999996E-2</v>
      </c>
      <c r="D1448" s="226">
        <v>949.81</v>
      </c>
      <c r="E1448" s="226">
        <v>940.42</v>
      </c>
      <c r="F1448" s="225">
        <v>940.06</v>
      </c>
    </row>
    <row r="1449" spans="1:6">
      <c r="A1449" s="229">
        <v>40694</v>
      </c>
      <c r="B1449" s="227">
        <v>6.0299999999999999E-2</v>
      </c>
      <c r="C1449" s="228">
        <v>6.1099999999999995E-2</v>
      </c>
      <c r="D1449" s="226">
        <v>947.82</v>
      </c>
      <c r="E1449" s="226">
        <v>938.45</v>
      </c>
      <c r="F1449" s="225">
        <v>938.09</v>
      </c>
    </row>
    <row r="1450" spans="1:6">
      <c r="A1450" s="229">
        <v>40695</v>
      </c>
      <c r="B1450" s="227">
        <v>6.0299999999999999E-2</v>
      </c>
      <c r="C1450" s="228">
        <v>6.1099999999999995E-2</v>
      </c>
      <c r="D1450" s="226">
        <v>948.18</v>
      </c>
      <c r="E1450" s="226">
        <v>938.82</v>
      </c>
      <c r="F1450" s="225">
        <v>938.45</v>
      </c>
    </row>
    <row r="1451" spans="1:6">
      <c r="A1451" s="229">
        <v>40696</v>
      </c>
      <c r="B1451" s="227">
        <v>6.0299999999999999E-2</v>
      </c>
      <c r="C1451" s="228">
        <v>6.1099999999999995E-2</v>
      </c>
      <c r="D1451" s="226">
        <v>948.54</v>
      </c>
      <c r="E1451" s="226">
        <v>939.18</v>
      </c>
      <c r="F1451" s="225">
        <v>938.82</v>
      </c>
    </row>
    <row r="1452" spans="1:6">
      <c r="A1452" s="229">
        <v>40697</v>
      </c>
      <c r="B1452" s="227">
        <v>6.0600000000000001E-2</v>
      </c>
      <c r="C1452" s="228">
        <v>6.1399999999999996E-2</v>
      </c>
      <c r="D1452" s="226">
        <v>945.67</v>
      </c>
      <c r="E1452" s="226">
        <v>936.34</v>
      </c>
      <c r="F1452" s="225">
        <v>935.69</v>
      </c>
    </row>
    <row r="1453" spans="1:6">
      <c r="A1453" s="229">
        <v>40700</v>
      </c>
      <c r="B1453" s="227">
        <v>6.0499999999999998E-2</v>
      </c>
      <c r="C1453" s="228">
        <v>6.1299999999999993E-2</v>
      </c>
      <c r="D1453" s="226">
        <v>947.21</v>
      </c>
      <c r="E1453" s="226">
        <v>937.86</v>
      </c>
      <c r="F1453" s="225">
        <v>937.5</v>
      </c>
    </row>
    <row r="1454" spans="1:6">
      <c r="A1454" s="229">
        <v>40701</v>
      </c>
      <c r="B1454" s="227">
        <v>6.0699999999999997E-2</v>
      </c>
      <c r="C1454" s="228">
        <v>6.1499999999999992E-2</v>
      </c>
      <c r="D1454" s="226">
        <v>945.22</v>
      </c>
      <c r="E1454" s="226">
        <v>935.91</v>
      </c>
      <c r="F1454" s="225">
        <v>935.54</v>
      </c>
    </row>
    <row r="1455" spans="1:6">
      <c r="A1455" s="229">
        <v>40702</v>
      </c>
      <c r="B1455" s="227">
        <v>6.0600000000000001E-2</v>
      </c>
      <c r="C1455" s="228">
        <v>6.1399999999999996E-2</v>
      </c>
      <c r="D1455" s="226">
        <v>946.76</v>
      </c>
      <c r="E1455" s="226">
        <v>937.43</v>
      </c>
      <c r="F1455" s="225">
        <v>937.07</v>
      </c>
    </row>
    <row r="1456" spans="1:6">
      <c r="A1456" s="229">
        <v>40703</v>
      </c>
      <c r="B1456" s="227">
        <v>6.0400000000000002E-2</v>
      </c>
      <c r="C1456" s="228">
        <v>6.1199999999999997E-2</v>
      </c>
      <c r="D1456" s="226">
        <v>949.48</v>
      </c>
      <c r="E1456" s="226">
        <v>940.12</v>
      </c>
      <c r="F1456" s="225">
        <v>939.75</v>
      </c>
    </row>
    <row r="1457" spans="1:6">
      <c r="A1457" s="229">
        <v>40704</v>
      </c>
      <c r="B1457" s="227">
        <v>6.0299999999999999E-2</v>
      </c>
      <c r="C1457" s="228">
        <v>6.1099999999999995E-2</v>
      </c>
      <c r="D1457" s="226">
        <v>951.3</v>
      </c>
      <c r="E1457" s="226">
        <v>941.93</v>
      </c>
      <c r="F1457" s="225">
        <v>941.28</v>
      </c>
    </row>
    <row r="1458" spans="1:6">
      <c r="A1458" s="229">
        <v>40707</v>
      </c>
      <c r="B1458" s="227">
        <v>6.0400000000000002E-2</v>
      </c>
      <c r="C1458" s="228">
        <v>6.1199999999999997E-2</v>
      </c>
      <c r="D1458" s="226">
        <v>950.49</v>
      </c>
      <c r="E1458" s="226">
        <v>941.13</v>
      </c>
      <c r="F1458" s="225">
        <v>940.76</v>
      </c>
    </row>
    <row r="1459" spans="1:6">
      <c r="A1459" s="229">
        <v>40708</v>
      </c>
      <c r="B1459" s="227">
        <v>6.0299999999999999E-2</v>
      </c>
      <c r="C1459" s="228">
        <v>6.1099999999999995E-2</v>
      </c>
      <c r="D1459" s="226">
        <v>952.04</v>
      </c>
      <c r="E1459" s="226">
        <v>942.66</v>
      </c>
      <c r="F1459" s="225">
        <v>942.42</v>
      </c>
    </row>
    <row r="1460" spans="1:6">
      <c r="A1460" s="229">
        <v>40709</v>
      </c>
      <c r="B1460" s="227">
        <v>6.0600000000000001E-2</v>
      </c>
      <c r="C1460" s="228">
        <v>6.1399999999999996E-2</v>
      </c>
      <c r="D1460" s="226">
        <v>948.75</v>
      </c>
      <c r="E1460" s="226">
        <v>939.41</v>
      </c>
      <c r="F1460" s="225">
        <v>939.17</v>
      </c>
    </row>
    <row r="1461" spans="1:6">
      <c r="A1461" s="229">
        <v>40710</v>
      </c>
      <c r="B1461" s="227">
        <v>6.0499999999999998E-2</v>
      </c>
      <c r="C1461" s="228">
        <v>6.1299999999999993E-2</v>
      </c>
      <c r="D1461" s="226">
        <v>950.16</v>
      </c>
      <c r="E1461" s="226">
        <v>940.81</v>
      </c>
      <c r="F1461" s="225">
        <v>940.57</v>
      </c>
    </row>
    <row r="1462" spans="1:6">
      <c r="A1462" s="229">
        <v>40711</v>
      </c>
      <c r="B1462" s="227">
        <v>6.0499999999999998E-2</v>
      </c>
      <c r="C1462" s="228">
        <v>6.1299999999999993E-2</v>
      </c>
      <c r="D1462" s="226">
        <v>950.44</v>
      </c>
      <c r="E1462" s="226">
        <v>941.09</v>
      </c>
      <c r="F1462" s="225">
        <v>940.81</v>
      </c>
    </row>
    <row r="1463" spans="1:6">
      <c r="A1463" s="229">
        <v>40714</v>
      </c>
      <c r="B1463" s="227">
        <v>6.0499999999999998E-2</v>
      </c>
      <c r="C1463" s="228">
        <v>6.1299999999999993E-2</v>
      </c>
      <c r="D1463" s="226">
        <v>950.68</v>
      </c>
      <c r="E1463" s="226">
        <v>941.33</v>
      </c>
      <c r="F1463" s="225">
        <v>941.09</v>
      </c>
    </row>
    <row r="1464" spans="1:6">
      <c r="A1464" s="229">
        <v>40715</v>
      </c>
      <c r="B1464" s="227">
        <v>6.0499999999999998E-2</v>
      </c>
      <c r="C1464" s="228">
        <v>6.1299999999999993E-2</v>
      </c>
      <c r="D1464" s="226">
        <v>950.92</v>
      </c>
      <c r="E1464" s="226">
        <v>941.57</v>
      </c>
      <c r="F1464" s="225">
        <v>941.33</v>
      </c>
    </row>
    <row r="1465" spans="1:6">
      <c r="A1465" s="229">
        <v>40716</v>
      </c>
      <c r="B1465" s="227">
        <v>6.0600000000000001E-2</v>
      </c>
      <c r="C1465" s="228">
        <v>6.1399999999999996E-2</v>
      </c>
      <c r="D1465" s="226">
        <v>950.04</v>
      </c>
      <c r="E1465" s="226">
        <v>940.7</v>
      </c>
      <c r="F1465" s="225">
        <v>940.43</v>
      </c>
    </row>
    <row r="1466" spans="1:6">
      <c r="A1466" s="229">
        <v>40718</v>
      </c>
      <c r="B1466" s="227">
        <v>6.0699999999999997E-2</v>
      </c>
      <c r="C1466" s="228">
        <v>6.1499999999999992E-2</v>
      </c>
      <c r="D1466" s="226">
        <v>949.15</v>
      </c>
      <c r="E1466" s="226">
        <v>939.83</v>
      </c>
      <c r="F1466" s="225">
        <v>939.54</v>
      </c>
    </row>
    <row r="1467" spans="1:6">
      <c r="A1467" s="229">
        <v>40721</v>
      </c>
      <c r="B1467" s="227">
        <v>6.0699999999999997E-2</v>
      </c>
      <c r="C1467" s="228">
        <v>6.1499999999999992E-2</v>
      </c>
      <c r="D1467" s="226">
        <v>949.4</v>
      </c>
      <c r="E1467" s="226">
        <v>940.07</v>
      </c>
      <c r="F1467" s="225">
        <v>939.83</v>
      </c>
    </row>
    <row r="1468" spans="1:6">
      <c r="A1468" s="229">
        <v>40722</v>
      </c>
      <c r="B1468" s="227">
        <v>6.1100000000000002E-2</v>
      </c>
      <c r="C1468" s="228">
        <v>6.1899999999999997E-2</v>
      </c>
      <c r="D1468" s="226">
        <v>944.97</v>
      </c>
      <c r="E1468" s="226">
        <v>935.69</v>
      </c>
      <c r="F1468" s="225">
        <v>935.45</v>
      </c>
    </row>
    <row r="1469" spans="1:6">
      <c r="A1469" s="229">
        <v>40723</v>
      </c>
      <c r="B1469" s="227">
        <v>6.2200000000000005E-2</v>
      </c>
      <c r="C1469" s="228">
        <v>6.3E-2</v>
      </c>
      <c r="D1469" s="226">
        <v>932.48</v>
      </c>
      <c r="E1469" s="226">
        <v>923.35</v>
      </c>
      <c r="F1469" s="225">
        <v>923.1</v>
      </c>
    </row>
    <row r="1470" spans="1:6">
      <c r="A1470" s="229">
        <v>40724</v>
      </c>
      <c r="B1470" s="227">
        <v>6.1699999999999998E-2</v>
      </c>
      <c r="C1470" s="228">
        <v>6.2499999999999993E-2</v>
      </c>
      <c r="D1470" s="226">
        <v>938.49</v>
      </c>
      <c r="E1470" s="226">
        <v>929.29</v>
      </c>
      <c r="F1470" s="225">
        <v>929.05</v>
      </c>
    </row>
    <row r="1471" spans="1:6">
      <c r="A1471" s="229">
        <v>40725</v>
      </c>
      <c r="B1471" s="227">
        <v>6.1800000000000001E-2</v>
      </c>
      <c r="C1471" s="228">
        <v>6.2600000000000003E-2</v>
      </c>
      <c r="D1471" s="226">
        <v>937.62</v>
      </c>
      <c r="E1471" s="226">
        <v>928.44</v>
      </c>
      <c r="F1471" s="225">
        <v>928.15</v>
      </c>
    </row>
    <row r="1472" spans="1:6">
      <c r="A1472" s="229">
        <v>40728</v>
      </c>
      <c r="B1472" s="227">
        <v>6.1800000000000001E-2</v>
      </c>
      <c r="C1472" s="228">
        <v>6.2600000000000003E-2</v>
      </c>
      <c r="D1472" s="226">
        <v>937.87</v>
      </c>
      <c r="E1472" s="226">
        <v>928.68</v>
      </c>
      <c r="F1472" s="225">
        <v>928.44</v>
      </c>
    </row>
    <row r="1473" spans="1:6">
      <c r="A1473" s="229">
        <v>40729</v>
      </c>
      <c r="B1473" s="227">
        <v>6.1699999999999998E-2</v>
      </c>
      <c r="C1473" s="228">
        <v>6.2499999999999993E-2</v>
      </c>
      <c r="D1473" s="226">
        <v>939.27</v>
      </c>
      <c r="E1473" s="226">
        <v>930.07</v>
      </c>
      <c r="F1473" s="225">
        <v>929.83</v>
      </c>
    </row>
    <row r="1474" spans="1:6">
      <c r="A1474" s="229">
        <v>40730</v>
      </c>
      <c r="B1474" s="227">
        <v>6.1800000000000001E-2</v>
      </c>
      <c r="C1474" s="228">
        <v>6.2600000000000003E-2</v>
      </c>
      <c r="D1474" s="226">
        <v>938.36</v>
      </c>
      <c r="E1474" s="226">
        <v>929.17</v>
      </c>
      <c r="F1474" s="225">
        <v>928.93</v>
      </c>
    </row>
    <row r="1475" spans="1:6">
      <c r="A1475" s="229">
        <v>40731</v>
      </c>
      <c r="B1475" s="227">
        <v>6.1800000000000001E-2</v>
      </c>
      <c r="C1475" s="228">
        <v>6.2600000000000003E-2</v>
      </c>
      <c r="D1475" s="226">
        <v>939.18</v>
      </c>
      <c r="E1475" s="226">
        <v>929.99</v>
      </c>
      <c r="F1475" s="225">
        <v>929.72</v>
      </c>
    </row>
    <row r="1476" spans="1:6">
      <c r="A1476" s="229">
        <v>40732</v>
      </c>
      <c r="B1476" s="227">
        <v>6.1899999999999997E-2</v>
      </c>
      <c r="C1476" s="228">
        <v>6.2699999999999992E-2</v>
      </c>
      <c r="D1476" s="226">
        <v>938.39</v>
      </c>
      <c r="E1476" s="226">
        <v>929.21</v>
      </c>
      <c r="F1476" s="225">
        <v>928.85</v>
      </c>
    </row>
    <row r="1477" spans="1:6">
      <c r="A1477" s="229">
        <v>40735</v>
      </c>
      <c r="B1477" s="227">
        <v>6.2E-2</v>
      </c>
      <c r="C1477" s="228">
        <v>6.2799999999999995E-2</v>
      </c>
      <c r="D1477" s="226">
        <v>937.51</v>
      </c>
      <c r="E1477" s="226">
        <v>928.34</v>
      </c>
      <c r="F1477" s="225">
        <v>928.07</v>
      </c>
    </row>
    <row r="1478" spans="1:6">
      <c r="A1478" s="229">
        <v>40736</v>
      </c>
      <c r="B1478" s="227">
        <v>6.2100000000000002E-2</v>
      </c>
      <c r="C1478" s="228">
        <v>6.2899999999999998E-2</v>
      </c>
      <c r="D1478" s="226">
        <v>936.63</v>
      </c>
      <c r="E1478" s="226">
        <v>927.47</v>
      </c>
      <c r="F1478" s="225">
        <v>927.2</v>
      </c>
    </row>
    <row r="1479" spans="1:6">
      <c r="A1479" s="229">
        <v>40737</v>
      </c>
      <c r="B1479" s="227">
        <v>6.2300000000000008E-2</v>
      </c>
      <c r="C1479" s="228">
        <v>6.3100000000000003E-2</v>
      </c>
      <c r="D1479" s="226">
        <v>934.6</v>
      </c>
      <c r="E1479" s="226">
        <v>925.47</v>
      </c>
      <c r="F1479" s="225">
        <v>925.2</v>
      </c>
    </row>
    <row r="1480" spans="1:6">
      <c r="A1480" s="229">
        <v>40738</v>
      </c>
      <c r="B1480" s="227">
        <v>6.2200000000000005E-2</v>
      </c>
      <c r="C1480" s="228">
        <v>6.3E-2</v>
      </c>
      <c r="D1480" s="226">
        <v>936.02</v>
      </c>
      <c r="E1480" s="226">
        <v>926.87</v>
      </c>
      <c r="F1480" s="225">
        <v>926.58</v>
      </c>
    </row>
    <row r="1481" spans="1:6">
      <c r="A1481" s="229">
        <v>40739</v>
      </c>
      <c r="B1481" s="227">
        <v>6.2100000000000002E-2</v>
      </c>
      <c r="C1481" s="228">
        <v>6.2899999999999998E-2</v>
      </c>
      <c r="D1481" s="226">
        <v>937.59</v>
      </c>
      <c r="E1481" s="226">
        <v>928.43</v>
      </c>
      <c r="F1481" s="225">
        <v>928.01</v>
      </c>
    </row>
    <row r="1482" spans="1:6">
      <c r="A1482" s="229">
        <v>40742</v>
      </c>
      <c r="B1482" s="227">
        <v>6.2E-2</v>
      </c>
      <c r="C1482" s="228">
        <v>6.2799999999999995E-2</v>
      </c>
      <c r="D1482" s="226">
        <v>939.03</v>
      </c>
      <c r="E1482" s="226">
        <v>929.86</v>
      </c>
      <c r="F1482" s="225">
        <v>929.57</v>
      </c>
    </row>
    <row r="1483" spans="1:6">
      <c r="A1483" s="229">
        <v>40743</v>
      </c>
      <c r="B1483" s="227">
        <v>6.2100000000000002E-2</v>
      </c>
      <c r="C1483" s="228">
        <v>6.2899999999999998E-2</v>
      </c>
      <c r="D1483" s="226">
        <v>938.17</v>
      </c>
      <c r="E1483" s="226">
        <v>929.02</v>
      </c>
      <c r="F1483" s="225">
        <v>928.72</v>
      </c>
    </row>
    <row r="1484" spans="1:6">
      <c r="A1484" s="229">
        <v>40744</v>
      </c>
      <c r="B1484" s="227">
        <v>6.2100000000000002E-2</v>
      </c>
      <c r="C1484" s="228">
        <v>6.2899999999999998E-2</v>
      </c>
      <c r="D1484" s="226">
        <v>938.46</v>
      </c>
      <c r="E1484" s="226">
        <v>929.31</v>
      </c>
      <c r="F1484" s="225">
        <v>929.02</v>
      </c>
    </row>
    <row r="1485" spans="1:6">
      <c r="A1485" s="229">
        <v>40745</v>
      </c>
      <c r="B1485" s="227">
        <v>6.2100000000000002E-2</v>
      </c>
      <c r="C1485" s="228">
        <v>6.2899999999999998E-2</v>
      </c>
      <c r="D1485" s="226">
        <v>938.69</v>
      </c>
      <c r="E1485" s="226">
        <v>929.53</v>
      </c>
      <c r="F1485" s="225">
        <v>929.25</v>
      </c>
    </row>
    <row r="1486" spans="1:6">
      <c r="A1486" s="229">
        <v>40746</v>
      </c>
      <c r="B1486" s="227">
        <v>6.2E-2</v>
      </c>
      <c r="C1486" s="228">
        <v>6.2799999999999995E-2</v>
      </c>
      <c r="D1486" s="226">
        <v>940.24</v>
      </c>
      <c r="E1486" s="226">
        <v>931.07</v>
      </c>
      <c r="F1486" s="225">
        <v>930.67</v>
      </c>
    </row>
    <row r="1487" spans="1:6">
      <c r="A1487" s="229">
        <v>40749</v>
      </c>
      <c r="B1487" s="227">
        <v>6.2E-2</v>
      </c>
      <c r="C1487" s="228">
        <v>6.2799999999999995E-2</v>
      </c>
      <c r="D1487" s="226">
        <v>940.52</v>
      </c>
      <c r="E1487" s="226">
        <v>931.35</v>
      </c>
      <c r="F1487" s="225">
        <v>931.07</v>
      </c>
    </row>
    <row r="1488" spans="1:6">
      <c r="A1488" s="229">
        <v>40750</v>
      </c>
      <c r="B1488" s="227">
        <v>6.2200000000000005E-2</v>
      </c>
      <c r="C1488" s="228">
        <v>6.3E-2</v>
      </c>
      <c r="D1488" s="226">
        <v>938.5</v>
      </c>
      <c r="E1488" s="226">
        <v>929.36</v>
      </c>
      <c r="F1488" s="225">
        <v>929.07</v>
      </c>
    </row>
    <row r="1489" spans="1:6">
      <c r="A1489" s="229">
        <v>40751</v>
      </c>
      <c r="B1489" s="227">
        <v>6.2200000000000005E-2</v>
      </c>
      <c r="C1489" s="228">
        <v>6.3E-2</v>
      </c>
      <c r="D1489" s="226">
        <v>938.78</v>
      </c>
      <c r="E1489" s="226">
        <v>929.64</v>
      </c>
      <c r="F1489" s="225">
        <v>929.36</v>
      </c>
    </row>
    <row r="1490" spans="1:6">
      <c r="A1490" s="229">
        <v>40752</v>
      </c>
      <c r="B1490" s="227">
        <v>6.2200000000000005E-2</v>
      </c>
      <c r="C1490" s="228">
        <v>6.3E-2</v>
      </c>
      <c r="D1490" s="226">
        <v>939.07</v>
      </c>
      <c r="E1490" s="226">
        <v>929.92</v>
      </c>
      <c r="F1490" s="225">
        <v>929.64</v>
      </c>
    </row>
    <row r="1491" spans="1:6">
      <c r="A1491" s="229">
        <v>40753</v>
      </c>
      <c r="B1491" s="227">
        <v>6.2200000000000005E-2</v>
      </c>
      <c r="C1491" s="228">
        <v>6.3E-2</v>
      </c>
      <c r="D1491" s="226">
        <v>939.46</v>
      </c>
      <c r="E1491" s="226">
        <v>930.32</v>
      </c>
      <c r="F1491" s="225">
        <v>929.92</v>
      </c>
    </row>
    <row r="1492" spans="1:6">
      <c r="A1492" s="229">
        <v>40756</v>
      </c>
      <c r="B1492" s="227">
        <v>6.2100000000000002E-2</v>
      </c>
      <c r="C1492" s="228">
        <v>6.2899999999999998E-2</v>
      </c>
      <c r="D1492" s="226">
        <v>940.9</v>
      </c>
      <c r="E1492" s="226">
        <v>931.74</v>
      </c>
      <c r="F1492" s="225">
        <v>931.45</v>
      </c>
    </row>
    <row r="1493" spans="1:6">
      <c r="A1493" s="229">
        <v>40757</v>
      </c>
      <c r="B1493" s="227">
        <v>6.2200000000000005E-2</v>
      </c>
      <c r="C1493" s="228">
        <v>6.3E-2</v>
      </c>
      <c r="D1493" s="226">
        <v>940.03</v>
      </c>
      <c r="E1493" s="226">
        <v>930.88</v>
      </c>
      <c r="F1493" s="225">
        <v>930.6</v>
      </c>
    </row>
    <row r="1494" spans="1:6">
      <c r="A1494" s="229">
        <v>40758</v>
      </c>
      <c r="B1494" s="227">
        <v>6.2200000000000005E-2</v>
      </c>
      <c r="C1494" s="228">
        <v>6.3E-2</v>
      </c>
      <c r="D1494" s="226">
        <v>940.31</v>
      </c>
      <c r="E1494" s="226">
        <v>931.16</v>
      </c>
      <c r="F1494" s="225">
        <v>930.88</v>
      </c>
    </row>
    <row r="1495" spans="1:6">
      <c r="A1495" s="229">
        <v>40759</v>
      </c>
      <c r="B1495" s="227">
        <v>6.2300000000000008E-2</v>
      </c>
      <c r="C1495" s="228">
        <v>6.3100000000000003E-2</v>
      </c>
      <c r="D1495" s="226">
        <v>939.45</v>
      </c>
      <c r="E1495" s="226">
        <v>930.31</v>
      </c>
      <c r="F1495" s="225">
        <v>930.03</v>
      </c>
    </row>
    <row r="1496" spans="1:6">
      <c r="A1496" s="229">
        <v>40760</v>
      </c>
      <c r="B1496" s="227">
        <v>6.2399999999999997E-2</v>
      </c>
      <c r="C1496" s="228">
        <v>6.3199999999999992E-2</v>
      </c>
      <c r="D1496" s="226">
        <v>938.48</v>
      </c>
      <c r="E1496" s="226">
        <v>929.36</v>
      </c>
      <c r="F1496" s="225">
        <v>928.99</v>
      </c>
    </row>
    <row r="1497" spans="1:6">
      <c r="A1497" s="229">
        <v>40763</v>
      </c>
      <c r="B1497" s="227">
        <v>6.2600000000000003E-2</v>
      </c>
      <c r="C1497" s="228">
        <v>6.3399999999999998E-2</v>
      </c>
      <c r="D1497" s="226">
        <v>936.46</v>
      </c>
      <c r="E1497" s="226">
        <v>927.36</v>
      </c>
      <c r="F1497" s="225">
        <v>927.09</v>
      </c>
    </row>
    <row r="1498" spans="1:6">
      <c r="A1498" s="229">
        <v>40764</v>
      </c>
      <c r="B1498" s="227">
        <v>6.2700000000000006E-2</v>
      </c>
      <c r="C1498" s="228">
        <v>6.3500000000000001E-2</v>
      </c>
      <c r="D1498" s="226">
        <v>935.6</v>
      </c>
      <c r="E1498" s="226">
        <v>926.51</v>
      </c>
      <c r="F1498" s="225">
        <v>926.23</v>
      </c>
    </row>
    <row r="1499" spans="1:6">
      <c r="A1499" s="229">
        <v>40765</v>
      </c>
      <c r="B1499" s="227">
        <v>6.2600000000000003E-2</v>
      </c>
      <c r="C1499" s="228">
        <v>6.3399999999999998E-2</v>
      </c>
      <c r="D1499" s="226">
        <v>937.01</v>
      </c>
      <c r="E1499" s="226">
        <v>927.91</v>
      </c>
      <c r="F1499" s="225">
        <v>927.64</v>
      </c>
    </row>
    <row r="1500" spans="1:6">
      <c r="A1500" s="229">
        <v>40766</v>
      </c>
      <c r="B1500" s="227">
        <v>6.2700000000000006E-2</v>
      </c>
      <c r="C1500" s="228">
        <v>6.3500000000000001E-2</v>
      </c>
      <c r="D1500" s="226">
        <v>936.14</v>
      </c>
      <c r="E1500" s="226">
        <v>927.06</v>
      </c>
      <c r="F1500" s="225">
        <v>926.78</v>
      </c>
    </row>
    <row r="1501" spans="1:6">
      <c r="A1501" s="229">
        <v>40767</v>
      </c>
      <c r="B1501" s="227">
        <v>6.2899999999999998E-2</v>
      </c>
      <c r="C1501" s="228">
        <v>6.3699999999999993E-2</v>
      </c>
      <c r="D1501" s="226">
        <v>934.23</v>
      </c>
      <c r="E1501" s="226">
        <v>925.17</v>
      </c>
      <c r="F1501" s="225">
        <v>924.69</v>
      </c>
    </row>
    <row r="1502" spans="1:6">
      <c r="A1502" s="229">
        <v>40770</v>
      </c>
      <c r="B1502" s="227">
        <v>6.2700000000000006E-2</v>
      </c>
      <c r="C1502" s="228">
        <v>6.3500000000000001E-2</v>
      </c>
      <c r="D1502" s="226">
        <v>936.83</v>
      </c>
      <c r="E1502" s="226">
        <v>927.74</v>
      </c>
      <c r="F1502" s="225">
        <v>927.43</v>
      </c>
    </row>
    <row r="1503" spans="1:6">
      <c r="A1503" s="229">
        <v>40771</v>
      </c>
      <c r="B1503" s="227">
        <v>6.2300000000000008E-2</v>
      </c>
      <c r="C1503" s="228">
        <v>6.3100000000000003E-2</v>
      </c>
      <c r="D1503" s="226">
        <v>941.72</v>
      </c>
      <c r="E1503" s="226">
        <v>932.58</v>
      </c>
      <c r="F1503" s="225">
        <v>932.27</v>
      </c>
    </row>
    <row r="1504" spans="1:6">
      <c r="A1504" s="229">
        <v>40772</v>
      </c>
      <c r="B1504" s="227">
        <v>6.1699999999999998E-2</v>
      </c>
      <c r="C1504" s="228">
        <v>6.2499999999999993E-2</v>
      </c>
      <c r="D1504" s="226">
        <v>948.94</v>
      </c>
      <c r="E1504" s="226">
        <v>939.73</v>
      </c>
      <c r="F1504" s="225">
        <v>939.42</v>
      </c>
    </row>
    <row r="1505" spans="1:6">
      <c r="A1505" s="229">
        <v>40773</v>
      </c>
      <c r="B1505" s="227">
        <v>6.1199999999999997E-2</v>
      </c>
      <c r="C1505" s="228">
        <v>6.1999999999999993E-2</v>
      </c>
      <c r="D1505" s="226">
        <v>955.05</v>
      </c>
      <c r="E1505" s="226">
        <v>945.79</v>
      </c>
      <c r="F1505" s="225">
        <v>945.48</v>
      </c>
    </row>
    <row r="1506" spans="1:6">
      <c r="A1506" s="229">
        <v>40774</v>
      </c>
      <c r="B1506" s="227">
        <v>6.0299999999999999E-2</v>
      </c>
      <c r="C1506" s="228">
        <v>6.1099999999999995E-2</v>
      </c>
      <c r="D1506" s="226">
        <v>966.09</v>
      </c>
      <c r="E1506" s="226">
        <v>956.7</v>
      </c>
      <c r="F1506" s="225">
        <v>956.22</v>
      </c>
    </row>
    <row r="1507" spans="1:6">
      <c r="A1507" s="229">
        <v>40777</v>
      </c>
      <c r="B1507" s="227">
        <v>0.06</v>
      </c>
      <c r="C1507" s="228">
        <v>6.0799999999999993E-2</v>
      </c>
      <c r="D1507" s="226">
        <v>970.09</v>
      </c>
      <c r="E1507" s="226">
        <v>960.67</v>
      </c>
      <c r="F1507" s="225">
        <v>960.34</v>
      </c>
    </row>
    <row r="1508" spans="1:6">
      <c r="A1508" s="229">
        <v>40778</v>
      </c>
      <c r="B1508" s="227">
        <v>0.06</v>
      </c>
      <c r="C1508" s="228">
        <v>6.0799999999999993E-2</v>
      </c>
      <c r="D1508" s="226">
        <v>970.42</v>
      </c>
      <c r="E1508" s="226">
        <v>961</v>
      </c>
      <c r="F1508" s="225">
        <v>960.67</v>
      </c>
    </row>
    <row r="1509" spans="1:6">
      <c r="A1509" s="229">
        <v>40779</v>
      </c>
      <c r="B1509" s="227">
        <v>5.9799999999999999E-2</v>
      </c>
      <c r="C1509" s="228">
        <v>6.0599999999999994E-2</v>
      </c>
      <c r="D1509" s="226">
        <v>973.12</v>
      </c>
      <c r="E1509" s="226">
        <v>963.68</v>
      </c>
      <c r="F1509" s="225">
        <v>963.35</v>
      </c>
    </row>
    <row r="1510" spans="1:6">
      <c r="A1510" s="229">
        <v>40780</v>
      </c>
      <c r="B1510" s="227">
        <v>5.9700000000000003E-2</v>
      </c>
      <c r="C1510" s="228">
        <v>6.0499999999999998E-2</v>
      </c>
      <c r="D1510" s="226">
        <v>974.64</v>
      </c>
      <c r="E1510" s="226">
        <v>965.18</v>
      </c>
      <c r="F1510" s="225">
        <v>964.85</v>
      </c>
    </row>
    <row r="1511" spans="1:6">
      <c r="A1511" s="229">
        <v>40781</v>
      </c>
      <c r="B1511" s="227">
        <v>5.9499999999999997E-2</v>
      </c>
      <c r="C1511" s="228">
        <v>6.0299999999999992E-2</v>
      </c>
      <c r="D1511" s="226">
        <v>977.56</v>
      </c>
      <c r="E1511" s="226">
        <v>968.08</v>
      </c>
      <c r="F1511" s="225">
        <v>967.54</v>
      </c>
    </row>
    <row r="1512" spans="1:6">
      <c r="A1512" s="229">
        <v>40784</v>
      </c>
      <c r="B1512" s="227">
        <v>5.8500000000000003E-2</v>
      </c>
      <c r="C1512" s="228">
        <v>5.9299999999999999E-2</v>
      </c>
      <c r="D1512" s="226">
        <v>989.89</v>
      </c>
      <c r="E1512" s="226">
        <v>980.28</v>
      </c>
      <c r="F1512" s="225">
        <v>979.95</v>
      </c>
    </row>
    <row r="1513" spans="1:6">
      <c r="A1513" s="229">
        <v>40785</v>
      </c>
      <c r="B1513" s="227">
        <v>5.6500000000000002E-2</v>
      </c>
      <c r="C1513" s="228">
        <v>5.7299999999999997E-2</v>
      </c>
      <c r="D1513" s="226">
        <v>1014.7</v>
      </c>
      <c r="E1513" s="226">
        <v>1004.83</v>
      </c>
      <c r="F1513" s="225">
        <v>1004.5</v>
      </c>
    </row>
    <row r="1514" spans="1:6">
      <c r="A1514" s="229">
        <v>40786</v>
      </c>
      <c r="B1514" s="227">
        <v>5.7099999999999998E-2</v>
      </c>
      <c r="C1514" s="228">
        <v>5.7899999999999993E-2</v>
      </c>
      <c r="D1514" s="226">
        <v>1007.62</v>
      </c>
      <c r="E1514" s="226">
        <v>997.83</v>
      </c>
      <c r="F1514" s="225">
        <v>997.5</v>
      </c>
    </row>
    <row r="1515" spans="1:6">
      <c r="A1515" s="229">
        <v>40787</v>
      </c>
      <c r="B1515" s="227">
        <v>5.7000000000000002E-2</v>
      </c>
      <c r="C1515" s="228">
        <v>5.7799999999999997E-2</v>
      </c>
      <c r="D1515" s="226">
        <v>1009.18</v>
      </c>
      <c r="E1515" s="226">
        <v>999.38</v>
      </c>
      <c r="F1515" s="225">
        <v>999.05</v>
      </c>
    </row>
    <row r="1516" spans="1:6">
      <c r="A1516" s="229">
        <v>40788</v>
      </c>
      <c r="B1516" s="227">
        <v>5.5300000000000002E-2</v>
      </c>
      <c r="C1516" s="228">
        <v>5.6099999999999997E-2</v>
      </c>
      <c r="D1516" s="226">
        <v>1030.92</v>
      </c>
      <c r="E1516" s="226">
        <v>1020.89</v>
      </c>
      <c r="F1516" s="225">
        <v>1020.33</v>
      </c>
    </row>
    <row r="1517" spans="1:6">
      <c r="A1517" s="229">
        <v>40791</v>
      </c>
      <c r="B1517" s="227">
        <v>5.6300000000000003E-2</v>
      </c>
      <c r="C1517" s="228">
        <v>5.7099999999999998E-2</v>
      </c>
      <c r="D1517" s="226">
        <v>1018.73</v>
      </c>
      <c r="E1517" s="226">
        <v>1008.84</v>
      </c>
      <c r="F1517" s="225">
        <v>1008.5</v>
      </c>
    </row>
    <row r="1518" spans="1:6">
      <c r="A1518" s="229">
        <v>40792</v>
      </c>
      <c r="B1518" s="227">
        <v>5.67E-2</v>
      </c>
      <c r="C1518" s="228">
        <v>5.7499999999999996E-2</v>
      </c>
      <c r="D1518" s="226">
        <v>1014.45</v>
      </c>
      <c r="E1518" s="226">
        <v>1004.6</v>
      </c>
      <c r="F1518" s="225">
        <v>1004.14</v>
      </c>
    </row>
    <row r="1519" spans="1:6">
      <c r="A1519" s="229">
        <v>40794</v>
      </c>
      <c r="B1519" s="227">
        <v>5.6599999999999998E-2</v>
      </c>
      <c r="C1519" s="228">
        <v>5.7399999999999993E-2</v>
      </c>
      <c r="D1519" s="226">
        <v>1016.03</v>
      </c>
      <c r="E1519" s="226">
        <v>1006.17</v>
      </c>
      <c r="F1519" s="225">
        <v>1005.83</v>
      </c>
    </row>
    <row r="1520" spans="1:6">
      <c r="A1520" s="229">
        <v>40795</v>
      </c>
      <c r="B1520" s="227">
        <v>5.7099999999999998E-2</v>
      </c>
      <c r="C1520" s="228">
        <v>5.7899999999999993E-2</v>
      </c>
      <c r="D1520" s="226">
        <v>1010.44</v>
      </c>
      <c r="E1520" s="226">
        <v>1000.64</v>
      </c>
      <c r="F1520" s="225">
        <v>1000.06</v>
      </c>
    </row>
    <row r="1521" spans="1:6">
      <c r="A1521" s="229">
        <v>40798</v>
      </c>
      <c r="B1521" s="227">
        <v>5.7000000000000002E-2</v>
      </c>
      <c r="C1521" s="228">
        <v>5.7799999999999997E-2</v>
      </c>
      <c r="D1521" s="226">
        <v>1012.02</v>
      </c>
      <c r="E1521" s="226">
        <v>1002.2</v>
      </c>
      <c r="F1521" s="225">
        <v>1001.86</v>
      </c>
    </row>
    <row r="1522" spans="1:6">
      <c r="A1522" s="229">
        <v>40799</v>
      </c>
      <c r="B1522" s="227">
        <v>5.6899999999999999E-2</v>
      </c>
      <c r="C1522" s="228">
        <v>5.7699999999999994E-2</v>
      </c>
      <c r="D1522" s="226">
        <v>1013.59</v>
      </c>
      <c r="E1522" s="226">
        <v>1003.77</v>
      </c>
      <c r="F1522" s="225">
        <v>1003.43</v>
      </c>
    </row>
    <row r="1523" spans="1:6">
      <c r="A1523" s="229">
        <v>40800</v>
      </c>
      <c r="B1523" s="227">
        <v>5.7099999999999998E-2</v>
      </c>
      <c r="C1523" s="228">
        <v>5.7899999999999993E-2</v>
      </c>
      <c r="D1523" s="226">
        <v>1011.47</v>
      </c>
      <c r="E1523" s="226">
        <v>1001.67</v>
      </c>
      <c r="F1523" s="225">
        <v>1001.29</v>
      </c>
    </row>
    <row r="1524" spans="1:6">
      <c r="A1524" s="229">
        <v>40801</v>
      </c>
      <c r="B1524" s="227">
        <v>5.7299999999999997E-2</v>
      </c>
      <c r="C1524" s="228">
        <v>5.8099999999999992E-2</v>
      </c>
      <c r="D1524" s="226">
        <v>1009.39</v>
      </c>
      <c r="E1524" s="226">
        <v>999.62</v>
      </c>
      <c r="F1524" s="225">
        <v>999.24</v>
      </c>
    </row>
    <row r="1525" spans="1:6">
      <c r="A1525" s="229">
        <v>40802</v>
      </c>
      <c r="B1525" s="227">
        <v>5.7200000000000001E-2</v>
      </c>
      <c r="C1525" s="228">
        <v>5.7999999999999996E-2</v>
      </c>
      <c r="D1525" s="226">
        <v>1011.32</v>
      </c>
      <c r="E1525" s="226">
        <v>1001.53</v>
      </c>
      <c r="F1525" s="225">
        <v>1000.83</v>
      </c>
    </row>
    <row r="1526" spans="1:6">
      <c r="A1526" s="229">
        <v>40805</v>
      </c>
      <c r="B1526" s="227">
        <v>5.7200000000000001E-2</v>
      </c>
      <c r="C1526" s="228">
        <v>5.7999999999999996E-2</v>
      </c>
      <c r="D1526" s="226">
        <v>1011.7</v>
      </c>
      <c r="E1526" s="226">
        <v>1001.91</v>
      </c>
      <c r="F1526" s="225">
        <v>1001.53</v>
      </c>
    </row>
    <row r="1527" spans="1:6">
      <c r="A1527" s="229">
        <v>40806</v>
      </c>
      <c r="B1527" s="227">
        <v>5.7500000000000002E-2</v>
      </c>
      <c r="C1527" s="228">
        <v>5.8299999999999998E-2</v>
      </c>
      <c r="D1527" s="226">
        <v>1008.4</v>
      </c>
      <c r="E1527" s="226">
        <v>998.64</v>
      </c>
      <c r="F1527" s="225">
        <v>998.26</v>
      </c>
    </row>
    <row r="1528" spans="1:6">
      <c r="A1528" s="229">
        <v>40807</v>
      </c>
      <c r="B1528" s="227">
        <v>5.8000000000000003E-2</v>
      </c>
      <c r="C1528" s="228">
        <v>5.8799999999999998E-2</v>
      </c>
      <c r="D1528" s="226">
        <v>1002.83</v>
      </c>
      <c r="E1528" s="226">
        <v>993.14</v>
      </c>
      <c r="F1528" s="225">
        <v>992.74</v>
      </c>
    </row>
    <row r="1529" spans="1:6">
      <c r="A1529" s="229">
        <v>40808</v>
      </c>
      <c r="B1529" s="227">
        <v>5.8799999999999998E-2</v>
      </c>
      <c r="C1529" s="228">
        <v>5.9599999999999993E-2</v>
      </c>
      <c r="D1529" s="226">
        <v>993.54</v>
      </c>
      <c r="E1529" s="226">
        <v>983.95</v>
      </c>
      <c r="F1529" s="225">
        <v>983.55</v>
      </c>
    </row>
    <row r="1530" spans="1:6">
      <c r="A1530" s="229">
        <v>40809</v>
      </c>
      <c r="B1530" s="227">
        <v>5.9499999999999997E-2</v>
      </c>
      <c r="C1530" s="228">
        <v>6.0299999999999992E-2</v>
      </c>
      <c r="D1530" s="226">
        <v>985.9</v>
      </c>
      <c r="E1530" s="226">
        <v>976.39</v>
      </c>
      <c r="F1530" s="225">
        <v>975.64</v>
      </c>
    </row>
    <row r="1531" spans="1:6">
      <c r="A1531" s="229">
        <v>40812</v>
      </c>
      <c r="B1531" s="227">
        <v>5.9799999999999999E-2</v>
      </c>
      <c r="C1531" s="228">
        <v>6.0599999999999994E-2</v>
      </c>
      <c r="D1531" s="226">
        <v>982.73</v>
      </c>
      <c r="E1531" s="226">
        <v>973.25</v>
      </c>
      <c r="F1531" s="225">
        <v>972.85</v>
      </c>
    </row>
    <row r="1532" spans="1:6">
      <c r="A1532" s="229">
        <v>40813</v>
      </c>
      <c r="B1532" s="227">
        <v>5.9400000000000001E-2</v>
      </c>
      <c r="C1532" s="228">
        <v>6.0199999999999997E-2</v>
      </c>
      <c r="D1532" s="226">
        <v>987.9</v>
      </c>
      <c r="E1532" s="226">
        <v>978.38</v>
      </c>
      <c r="F1532" s="225">
        <v>977.98</v>
      </c>
    </row>
    <row r="1533" spans="1:6">
      <c r="A1533" s="229">
        <v>40814</v>
      </c>
      <c r="B1533" s="227">
        <v>5.9499999999999997E-2</v>
      </c>
      <c r="C1533" s="228">
        <v>6.0299999999999992E-2</v>
      </c>
      <c r="D1533" s="226">
        <v>987.11</v>
      </c>
      <c r="E1533" s="226">
        <v>977.6</v>
      </c>
      <c r="F1533" s="225">
        <v>977.2</v>
      </c>
    </row>
    <row r="1534" spans="1:6">
      <c r="A1534" s="229">
        <v>40815</v>
      </c>
      <c r="B1534" s="227">
        <v>5.91E-2</v>
      </c>
      <c r="C1534" s="228">
        <v>5.9899999999999995E-2</v>
      </c>
      <c r="D1534" s="226">
        <v>992.31</v>
      </c>
      <c r="E1534" s="226">
        <v>982.75</v>
      </c>
      <c r="F1534" s="225">
        <v>982.34</v>
      </c>
    </row>
    <row r="1535" spans="1:6">
      <c r="A1535" s="229">
        <v>40816</v>
      </c>
      <c r="B1535" s="227">
        <v>5.8999999999999997E-2</v>
      </c>
      <c r="C1535" s="228">
        <v>5.9799999999999992E-2</v>
      </c>
      <c r="D1535" s="226">
        <v>994.27</v>
      </c>
      <c r="E1535" s="226">
        <v>984.69</v>
      </c>
      <c r="F1535" s="225">
        <v>983.93</v>
      </c>
    </row>
    <row r="1536" spans="1:6">
      <c r="A1536" s="229">
        <v>40819</v>
      </c>
      <c r="B1536" s="227">
        <v>5.8299999999999998E-2</v>
      </c>
      <c r="C1536" s="228">
        <v>5.9099999999999993E-2</v>
      </c>
      <c r="D1536" s="226">
        <v>1003.14</v>
      </c>
      <c r="E1536" s="226">
        <v>993.47</v>
      </c>
      <c r="F1536" s="225">
        <v>993.07</v>
      </c>
    </row>
    <row r="1537" spans="1:6">
      <c r="A1537" s="229">
        <v>40820</v>
      </c>
      <c r="B1537" s="227">
        <v>5.74E-2</v>
      </c>
      <c r="C1537" s="228">
        <v>5.8199999999999995E-2</v>
      </c>
      <c r="D1537" s="226">
        <v>1014.55</v>
      </c>
      <c r="E1537" s="226">
        <v>1004.76</v>
      </c>
      <c r="F1537" s="225">
        <v>1004.36</v>
      </c>
    </row>
    <row r="1538" spans="1:6">
      <c r="A1538" s="229">
        <v>40821</v>
      </c>
      <c r="B1538" s="227">
        <v>5.7500000000000002E-2</v>
      </c>
      <c r="C1538" s="228">
        <v>5.8299999999999998E-2</v>
      </c>
      <c r="D1538" s="226">
        <v>1013.73</v>
      </c>
      <c r="E1538" s="226">
        <v>1003.96</v>
      </c>
      <c r="F1538" s="225">
        <v>1003.55</v>
      </c>
    </row>
    <row r="1539" spans="1:6">
      <c r="A1539" s="229">
        <v>40822</v>
      </c>
      <c r="B1539" s="227">
        <v>5.7200000000000001E-2</v>
      </c>
      <c r="C1539" s="228">
        <v>5.7999999999999996E-2</v>
      </c>
      <c r="D1539" s="226">
        <v>1017.83</v>
      </c>
      <c r="E1539" s="226">
        <v>1008.01</v>
      </c>
      <c r="F1539" s="225">
        <v>1007.61</v>
      </c>
    </row>
    <row r="1540" spans="1:6">
      <c r="A1540" s="229">
        <v>40823</v>
      </c>
      <c r="B1540" s="227">
        <v>5.74E-2</v>
      </c>
      <c r="C1540" s="228">
        <v>5.8199999999999995E-2</v>
      </c>
      <c r="D1540" s="226">
        <v>1016.05</v>
      </c>
      <c r="E1540" s="226">
        <v>1006.26</v>
      </c>
      <c r="F1540" s="225">
        <v>1005.5</v>
      </c>
    </row>
    <row r="1541" spans="1:6">
      <c r="A1541" s="229">
        <v>40826</v>
      </c>
      <c r="B1541" s="227">
        <v>5.6899999999999999E-2</v>
      </c>
      <c r="C1541" s="228">
        <v>5.7699999999999994E-2</v>
      </c>
      <c r="D1541" s="226">
        <v>1022.63</v>
      </c>
      <c r="E1541" s="226">
        <v>1012.77</v>
      </c>
      <c r="F1541" s="225">
        <v>1012.37</v>
      </c>
    </row>
    <row r="1542" spans="1:6">
      <c r="A1542" s="229">
        <v>40827</v>
      </c>
      <c r="B1542" s="227">
        <v>5.6899999999999999E-2</v>
      </c>
      <c r="C1542" s="228">
        <v>5.7699999999999994E-2</v>
      </c>
      <c r="D1542" s="226">
        <v>1023.21</v>
      </c>
      <c r="E1542" s="226">
        <v>1013.35</v>
      </c>
      <c r="F1542" s="225">
        <v>1012.77</v>
      </c>
    </row>
    <row r="1543" spans="1:6">
      <c r="A1543" s="229">
        <v>40829</v>
      </c>
      <c r="B1543" s="227">
        <v>5.62E-2</v>
      </c>
      <c r="C1543" s="228">
        <v>5.6999999999999995E-2</v>
      </c>
      <c r="D1543" s="226">
        <v>1032.33</v>
      </c>
      <c r="E1543" s="226">
        <v>1022.38</v>
      </c>
      <c r="F1543" s="225">
        <v>1021.97</v>
      </c>
    </row>
    <row r="1544" spans="1:6">
      <c r="A1544" s="229">
        <v>40830</v>
      </c>
      <c r="B1544" s="227">
        <v>5.6300000000000003E-2</v>
      </c>
      <c r="C1544" s="228">
        <v>5.7099999999999998E-2</v>
      </c>
      <c r="D1544" s="226">
        <v>1031.79</v>
      </c>
      <c r="E1544" s="226">
        <v>1021.85</v>
      </c>
      <c r="F1544" s="225">
        <v>1021.17</v>
      </c>
    </row>
    <row r="1545" spans="1:6">
      <c r="A1545" s="229">
        <v>40833</v>
      </c>
      <c r="B1545" s="227">
        <v>5.6800000000000003E-2</v>
      </c>
      <c r="C1545" s="228">
        <v>5.7599999999999998E-2</v>
      </c>
      <c r="D1545" s="226">
        <v>1025.94</v>
      </c>
      <c r="E1545" s="226">
        <v>1016.07</v>
      </c>
      <c r="F1545" s="225">
        <v>1015.69</v>
      </c>
    </row>
    <row r="1546" spans="1:6">
      <c r="A1546" s="229">
        <v>40834</v>
      </c>
      <c r="B1546" s="227">
        <v>5.7000000000000002E-2</v>
      </c>
      <c r="C1546" s="228">
        <v>5.7799999999999997E-2</v>
      </c>
      <c r="D1546" s="226">
        <v>1023.84</v>
      </c>
      <c r="E1546" s="226">
        <v>1013.99</v>
      </c>
      <c r="F1546" s="225">
        <v>1013.62</v>
      </c>
    </row>
    <row r="1547" spans="1:6">
      <c r="A1547" s="229">
        <v>40835</v>
      </c>
      <c r="B1547" s="227">
        <v>5.6800000000000003E-2</v>
      </c>
      <c r="C1547" s="228">
        <v>5.7599999999999998E-2</v>
      </c>
      <c r="D1547" s="226">
        <v>1026.7</v>
      </c>
      <c r="E1547" s="226">
        <v>1016.82</v>
      </c>
      <c r="F1547" s="225">
        <v>1016.44</v>
      </c>
    </row>
    <row r="1548" spans="1:6">
      <c r="A1548" s="229">
        <v>40836</v>
      </c>
      <c r="B1548" s="227">
        <v>5.6899999999999999E-2</v>
      </c>
      <c r="C1548" s="228">
        <v>5.7699999999999994E-2</v>
      </c>
      <c r="D1548" s="226">
        <v>1025.83</v>
      </c>
      <c r="E1548" s="226">
        <v>1015.97</v>
      </c>
      <c r="F1548" s="225">
        <v>1015.59</v>
      </c>
    </row>
    <row r="1549" spans="1:6">
      <c r="A1549" s="229">
        <v>40837</v>
      </c>
      <c r="B1549" s="227">
        <v>5.79E-2</v>
      </c>
      <c r="C1549" s="228">
        <v>5.8699999999999995E-2</v>
      </c>
      <c r="D1549" s="226">
        <v>1014.14</v>
      </c>
      <c r="E1549" s="226">
        <v>1004.4</v>
      </c>
      <c r="F1549" s="225">
        <v>1003.74</v>
      </c>
    </row>
    <row r="1550" spans="1:6">
      <c r="A1550" s="229">
        <v>40840</v>
      </c>
      <c r="B1550" s="227">
        <v>5.7799999999999997E-2</v>
      </c>
      <c r="C1550" s="228">
        <v>5.8599999999999992E-2</v>
      </c>
      <c r="D1550" s="226">
        <v>1015.73</v>
      </c>
      <c r="E1550" s="226">
        <v>1005.98</v>
      </c>
      <c r="F1550" s="225">
        <v>1005.61</v>
      </c>
    </row>
    <row r="1551" spans="1:6">
      <c r="A1551" s="229">
        <v>40841</v>
      </c>
      <c r="B1551" s="227">
        <v>5.79E-2</v>
      </c>
      <c r="C1551" s="228">
        <v>5.8699999999999995E-2</v>
      </c>
      <c r="D1551" s="226">
        <v>1014.88</v>
      </c>
      <c r="E1551" s="226">
        <v>1005.14</v>
      </c>
      <c r="F1551" s="225">
        <v>1004.77</v>
      </c>
    </row>
    <row r="1552" spans="1:6">
      <c r="A1552" s="229">
        <v>40842</v>
      </c>
      <c r="B1552" s="227">
        <v>5.8000000000000003E-2</v>
      </c>
      <c r="C1552" s="228">
        <v>5.8799999999999998E-2</v>
      </c>
      <c r="D1552" s="226">
        <v>1014.03</v>
      </c>
      <c r="E1552" s="226">
        <v>1004.3</v>
      </c>
      <c r="F1552" s="225">
        <v>1003.93</v>
      </c>
    </row>
    <row r="1553" spans="1:6">
      <c r="A1553" s="229">
        <v>40843</v>
      </c>
      <c r="B1553" s="227">
        <v>5.7799999999999997E-2</v>
      </c>
      <c r="C1553" s="228">
        <v>5.8599999999999992E-2</v>
      </c>
      <c r="D1553" s="226">
        <v>1016.84</v>
      </c>
      <c r="E1553" s="226">
        <v>1007.09</v>
      </c>
      <c r="F1553" s="225">
        <v>1006.72</v>
      </c>
    </row>
    <row r="1554" spans="1:6">
      <c r="A1554" s="229">
        <v>40844</v>
      </c>
      <c r="B1554" s="227">
        <v>5.7700000000000001E-2</v>
      </c>
      <c r="C1554" s="228">
        <v>5.8499999999999996E-2</v>
      </c>
      <c r="D1554" s="226">
        <v>1018.73</v>
      </c>
      <c r="E1554" s="226">
        <v>1008.96</v>
      </c>
      <c r="F1554" s="225">
        <v>1008.3</v>
      </c>
    </row>
    <row r="1555" spans="1:6">
      <c r="A1555" s="229">
        <v>40847</v>
      </c>
      <c r="B1555" s="227">
        <v>5.7099999999999998E-2</v>
      </c>
      <c r="C1555" s="228">
        <v>5.7899999999999993E-2</v>
      </c>
      <c r="D1555" s="226">
        <v>1026.5</v>
      </c>
      <c r="E1555" s="226">
        <v>1016.65</v>
      </c>
      <c r="F1555" s="225">
        <v>1016.28</v>
      </c>
    </row>
    <row r="1556" spans="1:6">
      <c r="A1556" s="229">
        <v>40848</v>
      </c>
      <c r="B1556" s="227">
        <v>5.67E-2</v>
      </c>
      <c r="C1556" s="228">
        <v>5.7499999999999996E-2</v>
      </c>
      <c r="D1556" s="226">
        <v>1031.98</v>
      </c>
      <c r="E1556" s="226">
        <v>1022.07</v>
      </c>
      <c r="F1556" s="225">
        <v>1021.56</v>
      </c>
    </row>
    <row r="1557" spans="1:6">
      <c r="A1557" s="229">
        <v>40850</v>
      </c>
      <c r="B1557" s="227">
        <v>5.6899999999999999E-2</v>
      </c>
      <c r="C1557" s="228">
        <v>5.7699999999999994E-2</v>
      </c>
      <c r="D1557" s="226">
        <v>1029.8599999999999</v>
      </c>
      <c r="E1557" s="226">
        <v>1019.99</v>
      </c>
      <c r="F1557" s="225">
        <v>1019.62</v>
      </c>
    </row>
    <row r="1558" spans="1:6">
      <c r="A1558" s="229">
        <v>40851</v>
      </c>
      <c r="B1558" s="227">
        <v>5.7000000000000002E-2</v>
      </c>
      <c r="C1558" s="228">
        <v>5.7799999999999997E-2</v>
      </c>
      <c r="D1558" s="226">
        <v>1029.29</v>
      </c>
      <c r="E1558" s="226">
        <v>1019.42</v>
      </c>
      <c r="F1558" s="225">
        <v>1018.76</v>
      </c>
    </row>
    <row r="1559" spans="1:6">
      <c r="A1559" s="229">
        <v>40854</v>
      </c>
      <c r="B1559" s="227">
        <v>5.7200000000000001E-2</v>
      </c>
      <c r="C1559" s="228">
        <v>5.7999999999999996E-2</v>
      </c>
      <c r="D1559" s="226">
        <v>1027.18</v>
      </c>
      <c r="E1559" s="226">
        <v>1017.34</v>
      </c>
      <c r="F1559" s="225">
        <v>1016.97</v>
      </c>
    </row>
    <row r="1560" spans="1:6">
      <c r="A1560" s="229">
        <v>40855</v>
      </c>
      <c r="B1560" s="227">
        <v>5.7200000000000001E-2</v>
      </c>
      <c r="C1560" s="228">
        <v>5.7999999999999996E-2</v>
      </c>
      <c r="D1560" s="226">
        <v>1027.56</v>
      </c>
      <c r="E1560" s="226">
        <v>1017.71</v>
      </c>
      <c r="F1560" s="225">
        <v>1017.34</v>
      </c>
    </row>
    <row r="1561" spans="1:6">
      <c r="A1561" s="229">
        <v>40856</v>
      </c>
      <c r="B1561" s="227">
        <v>5.7000000000000002E-2</v>
      </c>
      <c r="C1561" s="228">
        <v>5.7799999999999997E-2</v>
      </c>
      <c r="D1561" s="226">
        <v>1030.4000000000001</v>
      </c>
      <c r="E1561" s="226">
        <v>1020.54</v>
      </c>
      <c r="F1561" s="225">
        <v>1020.16</v>
      </c>
    </row>
    <row r="1562" spans="1:6">
      <c r="A1562" s="229">
        <v>40857</v>
      </c>
      <c r="B1562" s="227">
        <v>5.6300000000000003E-2</v>
      </c>
      <c r="C1562" s="228">
        <v>5.7099999999999998E-2</v>
      </c>
      <c r="D1562" s="226">
        <v>1039.5</v>
      </c>
      <c r="E1562" s="226">
        <v>1029.54</v>
      </c>
      <c r="F1562" s="225">
        <v>1029.17</v>
      </c>
    </row>
    <row r="1563" spans="1:6">
      <c r="A1563" s="229">
        <v>40858</v>
      </c>
      <c r="B1563" s="227">
        <v>5.6399999999999999E-2</v>
      </c>
      <c r="C1563" s="228">
        <v>5.7199999999999994E-2</v>
      </c>
      <c r="D1563" s="226">
        <v>1038.81</v>
      </c>
      <c r="E1563" s="226">
        <v>1028.8699999999999</v>
      </c>
      <c r="F1563" s="225">
        <v>1028.21</v>
      </c>
    </row>
    <row r="1564" spans="1:6">
      <c r="A1564" s="229">
        <v>40861</v>
      </c>
      <c r="B1564" s="227">
        <v>5.5500000000000001E-2</v>
      </c>
      <c r="C1564" s="228">
        <v>5.6299999999999996E-2</v>
      </c>
      <c r="D1564" s="226">
        <v>1050.67</v>
      </c>
      <c r="E1564" s="226">
        <v>1040.6099999999999</v>
      </c>
      <c r="F1564" s="225">
        <v>1040.04</v>
      </c>
    </row>
    <row r="1565" spans="1:6">
      <c r="A1565" s="229">
        <v>40863</v>
      </c>
      <c r="B1565" s="227">
        <v>5.5199999999999999E-2</v>
      </c>
      <c r="C1565" s="228">
        <v>5.5999999999999994E-2</v>
      </c>
      <c r="D1565" s="226">
        <v>1054.8800000000001</v>
      </c>
      <c r="E1565" s="226">
        <v>1044.77</v>
      </c>
      <c r="F1565" s="225">
        <v>1044.3699999999999</v>
      </c>
    </row>
    <row r="1566" spans="1:6">
      <c r="A1566" s="229">
        <v>40864</v>
      </c>
      <c r="B1566" s="227">
        <v>5.5100000000000003E-2</v>
      </c>
      <c r="C1566" s="228">
        <v>5.5899999999999998E-2</v>
      </c>
      <c r="D1566" s="226">
        <v>1056.55</v>
      </c>
      <c r="E1566" s="226">
        <v>1046.43</v>
      </c>
      <c r="F1566" s="225">
        <v>1046.03</v>
      </c>
    </row>
    <row r="1567" spans="1:6">
      <c r="A1567" s="229">
        <v>40865</v>
      </c>
      <c r="B1567" s="227">
        <v>5.5E-2</v>
      </c>
      <c r="C1567" s="228">
        <v>5.5799999999999995E-2</v>
      </c>
      <c r="D1567" s="226">
        <v>1058.57</v>
      </c>
      <c r="E1567" s="226">
        <v>1048.43</v>
      </c>
      <c r="F1567" s="225">
        <v>1047.69</v>
      </c>
    </row>
    <row r="1568" spans="1:6">
      <c r="A1568" s="229">
        <v>40868</v>
      </c>
      <c r="B1568" s="227">
        <v>5.4800000000000001E-2</v>
      </c>
      <c r="C1568" s="228">
        <v>5.5599999999999997E-2</v>
      </c>
      <c r="D1568" s="226">
        <v>1061.52</v>
      </c>
      <c r="E1568" s="226">
        <v>1051.3599999999999</v>
      </c>
      <c r="F1568" s="225">
        <v>1050.96</v>
      </c>
    </row>
    <row r="1569" spans="1:6">
      <c r="A1569" s="229">
        <v>40869</v>
      </c>
      <c r="B1569" s="227">
        <v>5.5E-2</v>
      </c>
      <c r="C1569" s="228">
        <v>5.5799999999999995E-2</v>
      </c>
      <c r="D1569" s="226">
        <v>1059.3699999999999</v>
      </c>
      <c r="E1569" s="226">
        <v>1049.24</v>
      </c>
      <c r="F1569" s="225">
        <v>1048.8399999999999</v>
      </c>
    </row>
    <row r="1570" spans="1:6">
      <c r="A1570" s="229">
        <v>40870</v>
      </c>
      <c r="B1570" s="227">
        <v>5.5E-2</v>
      </c>
      <c r="C1570" s="228">
        <v>5.5799999999999995E-2</v>
      </c>
      <c r="D1570" s="226">
        <v>1059.78</v>
      </c>
      <c r="E1570" s="226">
        <v>1049.6400000000001</v>
      </c>
      <c r="F1570" s="225">
        <v>1049.24</v>
      </c>
    </row>
    <row r="1571" spans="1:6">
      <c r="A1571" s="229">
        <v>40871</v>
      </c>
      <c r="B1571" s="227">
        <v>5.5199999999999999E-2</v>
      </c>
      <c r="C1571" s="228">
        <v>5.5999999999999994E-2</v>
      </c>
      <c r="D1571" s="226">
        <v>1057.5999999999999</v>
      </c>
      <c r="E1571" s="226">
        <v>1047.48</v>
      </c>
      <c r="F1571" s="225">
        <v>1047.0899999999999</v>
      </c>
    </row>
    <row r="1572" spans="1:6">
      <c r="A1572" s="229">
        <v>40872</v>
      </c>
      <c r="B1572" s="227">
        <v>5.5300000000000002E-2</v>
      </c>
      <c r="C1572" s="228">
        <v>5.6099999999999997E-2</v>
      </c>
      <c r="D1572" s="226">
        <v>1057.07</v>
      </c>
      <c r="E1572" s="226">
        <v>1046.96</v>
      </c>
      <c r="F1572" s="225">
        <v>1046.23</v>
      </c>
    </row>
    <row r="1573" spans="1:6">
      <c r="A1573" s="229">
        <v>40875</v>
      </c>
      <c r="B1573" s="227">
        <v>5.5199999999999999E-2</v>
      </c>
      <c r="C1573" s="228">
        <v>5.5999999999999994E-2</v>
      </c>
      <c r="D1573" s="226">
        <v>1058.74</v>
      </c>
      <c r="E1573" s="226">
        <v>1048.6199999999999</v>
      </c>
      <c r="F1573" s="225">
        <v>1048.22</v>
      </c>
    </row>
    <row r="1574" spans="1:6">
      <c r="A1574" s="229">
        <v>40876</v>
      </c>
      <c r="B1574" s="227">
        <v>5.5199999999999999E-2</v>
      </c>
      <c r="C1574" s="228">
        <v>5.5999999999999994E-2</v>
      </c>
      <c r="D1574" s="226">
        <v>1059.1400000000001</v>
      </c>
      <c r="E1574" s="226">
        <v>1049.02</v>
      </c>
      <c r="F1574" s="225">
        <v>1048.6199999999999</v>
      </c>
    </row>
    <row r="1575" spans="1:6">
      <c r="A1575" s="229">
        <v>40877</v>
      </c>
      <c r="B1575" s="227">
        <v>5.4800000000000001E-2</v>
      </c>
      <c r="C1575" s="228">
        <v>5.5599999999999997E-2</v>
      </c>
      <c r="D1575" s="226">
        <v>1064.6300000000001</v>
      </c>
      <c r="E1575" s="226">
        <v>1054.46</v>
      </c>
      <c r="F1575" s="225">
        <v>1054.06</v>
      </c>
    </row>
    <row r="1576" spans="1:6">
      <c r="A1576" s="229">
        <v>40878</v>
      </c>
      <c r="B1576" s="227">
        <v>5.4399999999999997E-2</v>
      </c>
      <c r="C1576" s="228">
        <v>5.5199999999999992E-2</v>
      </c>
      <c r="D1576" s="226">
        <v>1070.1600000000001</v>
      </c>
      <c r="E1576" s="226">
        <v>1059.93</v>
      </c>
      <c r="F1576" s="225">
        <v>1059.54</v>
      </c>
    </row>
    <row r="1577" spans="1:6">
      <c r="A1577" s="229">
        <v>40879</v>
      </c>
      <c r="B1577" s="227">
        <v>5.4699999999999999E-2</v>
      </c>
      <c r="C1577" s="228">
        <v>5.5499999999999994E-2</v>
      </c>
      <c r="D1577" s="226">
        <v>1067.06</v>
      </c>
      <c r="E1577" s="226">
        <v>1056.8699999999999</v>
      </c>
      <c r="F1577" s="225">
        <v>1056.1300000000001</v>
      </c>
    </row>
    <row r="1578" spans="1:6">
      <c r="A1578" s="229">
        <v>40882</v>
      </c>
      <c r="B1578" s="227">
        <v>5.4699999999999999E-2</v>
      </c>
      <c r="C1578" s="228">
        <v>5.5499999999999994E-2</v>
      </c>
      <c r="D1578" s="226">
        <v>1067.46</v>
      </c>
      <c r="E1578" s="226">
        <v>1057.27</v>
      </c>
      <c r="F1578" s="225">
        <v>1056.8699999999999</v>
      </c>
    </row>
    <row r="1579" spans="1:6">
      <c r="A1579" s="229">
        <v>40883</v>
      </c>
      <c r="B1579" s="227">
        <v>5.4899999999999997E-2</v>
      </c>
      <c r="C1579" s="228">
        <v>5.5699999999999993E-2</v>
      </c>
      <c r="D1579" s="226">
        <v>1065.3</v>
      </c>
      <c r="E1579" s="226">
        <v>1055.1400000000001</v>
      </c>
      <c r="F1579" s="225">
        <v>1054.74</v>
      </c>
    </row>
    <row r="1580" spans="1:6">
      <c r="A1580" s="229">
        <v>40884</v>
      </c>
      <c r="B1580" s="227">
        <v>5.4899999999999997E-2</v>
      </c>
      <c r="C1580" s="228">
        <v>5.5699999999999993E-2</v>
      </c>
      <c r="D1580" s="226">
        <v>1065.7</v>
      </c>
      <c r="E1580" s="226">
        <v>1055.53</v>
      </c>
      <c r="F1580" s="225">
        <v>1055.1400000000001</v>
      </c>
    </row>
    <row r="1581" spans="1:6">
      <c r="A1581" s="229">
        <v>40885</v>
      </c>
      <c r="B1581" s="227">
        <v>5.4399999999999997E-2</v>
      </c>
      <c r="C1581" s="228">
        <v>5.5199999999999992E-2</v>
      </c>
      <c r="D1581" s="226">
        <v>1072.76</v>
      </c>
      <c r="E1581" s="226">
        <v>1062.53</v>
      </c>
      <c r="F1581" s="225">
        <v>1062.1199999999999</v>
      </c>
    </row>
    <row r="1582" spans="1:6">
      <c r="A1582" s="229">
        <v>40886</v>
      </c>
      <c r="B1582" s="227">
        <v>5.45E-2</v>
      </c>
      <c r="C1582" s="228">
        <v>5.5299999999999995E-2</v>
      </c>
      <c r="D1582" s="226">
        <v>1072.26</v>
      </c>
      <c r="E1582" s="226">
        <v>1062.03</v>
      </c>
      <c r="F1582" s="225">
        <v>1061.26</v>
      </c>
    </row>
    <row r="1583" spans="1:6">
      <c r="A1583" s="229">
        <v>40889</v>
      </c>
      <c r="B1583" s="227">
        <v>5.4100000000000002E-2</v>
      </c>
      <c r="C1583" s="228">
        <v>5.4899999999999997E-2</v>
      </c>
      <c r="D1583" s="226">
        <v>1077.82</v>
      </c>
      <c r="E1583" s="226">
        <v>1067.54</v>
      </c>
      <c r="F1583" s="225">
        <v>1067.1300000000001</v>
      </c>
    </row>
    <row r="1584" spans="1:6">
      <c r="A1584" s="229">
        <v>40890</v>
      </c>
      <c r="B1584" s="227">
        <v>5.3999999999999999E-2</v>
      </c>
      <c r="C1584" s="228">
        <v>5.4799999999999995E-2</v>
      </c>
      <c r="D1584" s="226">
        <v>1079.53</v>
      </c>
      <c r="E1584" s="226">
        <v>1069.23</v>
      </c>
      <c r="F1584" s="225">
        <v>1068.82</v>
      </c>
    </row>
    <row r="1585" spans="1:6">
      <c r="A1585" s="229">
        <v>40891</v>
      </c>
      <c r="B1585" s="227">
        <v>5.3999999999999999E-2</v>
      </c>
      <c r="C1585" s="228">
        <v>5.4799999999999995E-2</v>
      </c>
      <c r="D1585" s="226">
        <v>1079.94</v>
      </c>
      <c r="E1585" s="226">
        <v>1069.6500000000001</v>
      </c>
      <c r="F1585" s="225">
        <v>1069.24</v>
      </c>
    </row>
    <row r="1586" spans="1:6">
      <c r="A1586" s="229">
        <v>40892</v>
      </c>
      <c r="B1586" s="227">
        <v>5.4100000000000002E-2</v>
      </c>
      <c r="C1586" s="228">
        <v>5.4899999999999997E-2</v>
      </c>
      <c r="D1586" s="226">
        <v>1079.05</v>
      </c>
      <c r="E1586" s="226">
        <v>1068.77</v>
      </c>
      <c r="F1586" s="225">
        <v>1068.3699999999999</v>
      </c>
    </row>
    <row r="1587" spans="1:6">
      <c r="A1587" s="229">
        <v>40893</v>
      </c>
      <c r="B1587" s="227">
        <v>5.4399999999999997E-2</v>
      </c>
      <c r="C1587" s="228">
        <v>5.5199999999999992E-2</v>
      </c>
      <c r="D1587" s="226">
        <v>1075.94</v>
      </c>
      <c r="E1587" s="226">
        <v>1065.69</v>
      </c>
      <c r="F1587" s="225">
        <v>1064.94</v>
      </c>
    </row>
    <row r="1588" spans="1:6">
      <c r="A1588" s="229">
        <v>40896</v>
      </c>
      <c r="B1588" s="227">
        <v>5.4100000000000002E-2</v>
      </c>
      <c r="C1588" s="228">
        <v>5.4899999999999997E-2</v>
      </c>
      <c r="D1588" s="226">
        <v>1080.21</v>
      </c>
      <c r="E1588" s="226">
        <v>1069.92</v>
      </c>
      <c r="F1588" s="225">
        <v>1069.52</v>
      </c>
    </row>
    <row r="1589" spans="1:6">
      <c r="A1589" s="229">
        <v>40897</v>
      </c>
      <c r="B1589" s="227">
        <v>5.4600000000000003E-2</v>
      </c>
      <c r="C1589" s="228">
        <v>5.5399999999999998E-2</v>
      </c>
      <c r="D1589" s="226">
        <v>1074.17</v>
      </c>
      <c r="E1589" s="226">
        <v>1063.95</v>
      </c>
      <c r="F1589" s="225">
        <v>1063.55</v>
      </c>
    </row>
    <row r="1590" spans="1:6">
      <c r="A1590" s="229">
        <v>40898</v>
      </c>
      <c r="B1590" s="227">
        <v>5.4399999999999997E-2</v>
      </c>
      <c r="C1590" s="228">
        <v>5.5199999999999992E-2</v>
      </c>
      <c r="D1590" s="226">
        <v>1077.1500000000001</v>
      </c>
      <c r="E1590" s="226">
        <v>1066.9000000000001</v>
      </c>
      <c r="F1590" s="225">
        <v>1066.5</v>
      </c>
    </row>
    <row r="1591" spans="1:6">
      <c r="A1591" s="229">
        <v>40899</v>
      </c>
      <c r="B1591" s="227">
        <v>5.4199999999999998E-2</v>
      </c>
      <c r="C1591" s="228">
        <v>5.4999999999999993E-2</v>
      </c>
      <c r="D1591" s="226">
        <v>1080.18</v>
      </c>
      <c r="E1591" s="226">
        <v>1069.9100000000001</v>
      </c>
      <c r="F1591" s="225">
        <v>1069.5</v>
      </c>
    </row>
    <row r="1592" spans="1:6">
      <c r="A1592" s="229">
        <v>40900</v>
      </c>
      <c r="B1592" s="227">
        <v>5.4800000000000001E-2</v>
      </c>
      <c r="C1592" s="228">
        <v>5.5599999999999997E-2</v>
      </c>
      <c r="D1592" s="226">
        <v>1073.24</v>
      </c>
      <c r="E1592" s="226">
        <v>1063.04</v>
      </c>
      <c r="F1592" s="225">
        <v>1062.27</v>
      </c>
    </row>
    <row r="1593" spans="1:6">
      <c r="A1593" s="229">
        <v>40903</v>
      </c>
      <c r="B1593" s="227">
        <v>5.4899999999999997E-2</v>
      </c>
      <c r="C1593" s="228">
        <v>5.5699999999999993E-2</v>
      </c>
      <c r="D1593" s="226">
        <v>1072.3699999999999</v>
      </c>
      <c r="E1593" s="226">
        <v>1062.19</v>
      </c>
      <c r="F1593" s="225">
        <v>1061.78</v>
      </c>
    </row>
    <row r="1594" spans="1:6">
      <c r="A1594" s="229">
        <v>40904</v>
      </c>
      <c r="B1594" s="227">
        <v>5.5199999999999999E-2</v>
      </c>
      <c r="C1594" s="228">
        <v>5.5999999999999994E-2</v>
      </c>
      <c r="D1594" s="226">
        <v>1068.95</v>
      </c>
      <c r="E1594" s="226">
        <v>1058.8</v>
      </c>
      <c r="F1594" s="225">
        <v>1058.3900000000001</v>
      </c>
    </row>
    <row r="1595" spans="1:6">
      <c r="A1595" s="229">
        <v>40905</v>
      </c>
      <c r="B1595" s="227">
        <v>5.4899999999999997E-2</v>
      </c>
      <c r="C1595" s="228">
        <v>5.5699999999999993E-2</v>
      </c>
      <c r="D1595" s="226">
        <v>1073.19</v>
      </c>
      <c r="E1595" s="226">
        <v>1063</v>
      </c>
      <c r="F1595" s="225">
        <v>1062.5899999999999</v>
      </c>
    </row>
    <row r="1596" spans="1:6">
      <c r="A1596" s="229">
        <v>40906</v>
      </c>
      <c r="B1596" s="227">
        <v>5.4899999999999997E-2</v>
      </c>
      <c r="C1596" s="228">
        <v>5.5699999999999993E-2</v>
      </c>
      <c r="D1596" s="226">
        <v>1074.3800000000001</v>
      </c>
      <c r="E1596" s="226">
        <v>1064.19</v>
      </c>
      <c r="F1596" s="225">
        <v>1063</v>
      </c>
    </row>
    <row r="1597" spans="1:6">
      <c r="A1597" s="229">
        <v>40907</v>
      </c>
      <c r="B1597" s="227">
        <v>5.4600000000000003E-2</v>
      </c>
      <c r="C1597" s="228">
        <v>5.5399999999999998E-2</v>
      </c>
      <c r="D1597" s="226">
        <v>1078.23</v>
      </c>
      <c r="E1597" s="226">
        <v>1068</v>
      </c>
      <c r="F1597" s="225">
        <v>1067.22</v>
      </c>
    </row>
    <row r="1598" spans="1:6">
      <c r="A1598" s="229" t="s">
        <v>480</v>
      </c>
      <c r="B1598" s="234">
        <v>5.4600000000000003E-2</v>
      </c>
      <c r="C1598" s="233">
        <v>5.5399999999999998E-2</v>
      </c>
      <c r="D1598" s="235">
        <v>1078.6400000000001</v>
      </c>
      <c r="E1598" s="235">
        <v>1068.4100000000001</v>
      </c>
      <c r="F1598" s="236">
        <v>1068</v>
      </c>
    </row>
    <row r="1599" spans="1:6">
      <c r="A1599" s="229" t="s">
        <v>481</v>
      </c>
      <c r="B1599" s="234">
        <v>5.4199999999999998E-2</v>
      </c>
      <c r="C1599" s="233">
        <v>5.5E-2</v>
      </c>
      <c r="D1599" s="235">
        <v>1084.21</v>
      </c>
      <c r="E1599" s="235">
        <v>1073.92</v>
      </c>
      <c r="F1599" s="236">
        <v>1073.51</v>
      </c>
    </row>
    <row r="1600" spans="1:6">
      <c r="A1600" s="229" t="s">
        <v>482</v>
      </c>
      <c r="B1600" s="234">
        <v>5.4000000000000006E-2</v>
      </c>
      <c r="C1600" s="233">
        <v>5.4800000000000001E-2</v>
      </c>
      <c r="D1600" s="235">
        <v>1087.21</v>
      </c>
      <c r="E1600" s="235">
        <v>1076.9000000000001</v>
      </c>
      <c r="F1600" s="236">
        <v>1076.49</v>
      </c>
    </row>
    <row r="1601" spans="1:6">
      <c r="A1601" s="229" t="s">
        <v>483</v>
      </c>
      <c r="B1601" s="234">
        <v>5.4699999999999999E-2</v>
      </c>
      <c r="C1601" s="233">
        <v>5.5500000000000001E-2</v>
      </c>
      <c r="D1601" s="235">
        <v>1078.5899999999999</v>
      </c>
      <c r="E1601" s="235">
        <v>1068.3699999999999</v>
      </c>
      <c r="F1601" s="236">
        <v>1067.96</v>
      </c>
    </row>
    <row r="1602" spans="1:6">
      <c r="A1602" s="229" t="s">
        <v>484</v>
      </c>
      <c r="B1602" s="234">
        <v>5.5199999999999999E-2</v>
      </c>
      <c r="C1602" s="233">
        <v>5.5999999999999994E-2</v>
      </c>
      <c r="D1602" s="235">
        <v>1072.71</v>
      </c>
      <c r="E1602" s="235">
        <v>1062.55</v>
      </c>
      <c r="F1602" s="236">
        <v>1061.81</v>
      </c>
    </row>
    <row r="1603" spans="1:6">
      <c r="A1603" s="229" t="s">
        <v>485</v>
      </c>
      <c r="B1603" s="234">
        <v>5.5E-2</v>
      </c>
      <c r="C1603" s="233">
        <v>5.5800000000000002E-2</v>
      </c>
      <c r="D1603" s="235">
        <v>1075.67</v>
      </c>
      <c r="E1603" s="235">
        <v>1065.48</v>
      </c>
      <c r="F1603" s="236">
        <v>1065.08</v>
      </c>
    </row>
    <row r="1604" spans="1:6">
      <c r="A1604" s="229" t="s">
        <v>486</v>
      </c>
      <c r="B1604" s="234">
        <v>5.5300000000000002E-2</v>
      </c>
      <c r="C1604" s="233">
        <v>5.6100000000000004E-2</v>
      </c>
      <c r="D1604" s="235">
        <v>1072.24</v>
      </c>
      <c r="E1604" s="235">
        <v>1062.0899999999999</v>
      </c>
      <c r="F1604" s="236">
        <v>1061.69</v>
      </c>
    </row>
    <row r="1605" spans="1:6">
      <c r="A1605" s="229" t="s">
        <v>487</v>
      </c>
      <c r="B1605" s="234">
        <v>5.5099999999999996E-2</v>
      </c>
      <c r="C1605" s="233">
        <v>5.5899999999999998E-2</v>
      </c>
      <c r="D1605" s="235">
        <v>1075.19</v>
      </c>
      <c r="E1605" s="235">
        <v>1065.02</v>
      </c>
      <c r="F1605" s="236">
        <v>1064.6199999999999</v>
      </c>
    </row>
    <row r="1606" spans="1:6">
      <c r="A1606" s="229" t="s">
        <v>488</v>
      </c>
      <c r="B1606" s="234">
        <v>5.5099999999999996E-2</v>
      </c>
      <c r="C1606" s="233">
        <v>5.5899999999999998E-2</v>
      </c>
      <c r="D1606" s="235">
        <v>1075.5899999999999</v>
      </c>
      <c r="E1606" s="235">
        <v>1065.42</v>
      </c>
      <c r="F1606" s="236">
        <v>1065.02</v>
      </c>
    </row>
    <row r="1607" spans="1:6">
      <c r="A1607" s="229" t="s">
        <v>489</v>
      </c>
      <c r="B1607" s="234">
        <v>5.5300000000000002E-2</v>
      </c>
      <c r="C1607" s="233">
        <v>5.6100000000000004E-2</v>
      </c>
      <c r="D1607" s="235">
        <v>1073.82</v>
      </c>
      <c r="E1607" s="235">
        <v>1063.6600000000001</v>
      </c>
      <c r="F1607" s="236">
        <v>1062.8900000000001</v>
      </c>
    </row>
    <row r="1608" spans="1:6">
      <c r="A1608" s="229" t="s">
        <v>490</v>
      </c>
      <c r="B1608" s="234">
        <v>5.5199999999999999E-2</v>
      </c>
      <c r="C1608" s="233">
        <v>5.5999999999999994E-2</v>
      </c>
      <c r="D1608" s="235">
        <v>1075.53</v>
      </c>
      <c r="E1608" s="235">
        <v>1065.3599999999999</v>
      </c>
      <c r="F1608" s="236">
        <v>1064.93</v>
      </c>
    </row>
    <row r="1609" spans="1:6">
      <c r="A1609" s="229" t="s">
        <v>491</v>
      </c>
      <c r="B1609" s="234">
        <v>5.5099999999999996E-2</v>
      </c>
      <c r="C1609" s="233">
        <v>5.5899999999999998E-2</v>
      </c>
      <c r="D1609" s="235">
        <v>1077.24</v>
      </c>
      <c r="E1609" s="235">
        <v>1067.06</v>
      </c>
      <c r="F1609" s="236">
        <v>1066.6300000000001</v>
      </c>
    </row>
    <row r="1610" spans="1:6">
      <c r="A1610" s="229" t="s">
        <v>492</v>
      </c>
      <c r="B1610" s="234">
        <v>5.5099999999999996E-2</v>
      </c>
      <c r="C1610" s="233">
        <v>5.5899999999999998E-2</v>
      </c>
      <c r="D1610" s="235">
        <v>1077.67</v>
      </c>
      <c r="E1610" s="235">
        <v>1067.49</v>
      </c>
      <c r="F1610" s="236">
        <v>1067.06</v>
      </c>
    </row>
    <row r="1611" spans="1:6">
      <c r="A1611" s="229" t="s">
        <v>493</v>
      </c>
      <c r="B1611" s="234">
        <v>5.4800000000000001E-2</v>
      </c>
      <c r="C1611" s="233">
        <v>5.5599999999999997E-2</v>
      </c>
      <c r="D1611" s="235">
        <v>1081.95</v>
      </c>
      <c r="E1611" s="235">
        <v>1071.73</v>
      </c>
      <c r="F1611" s="236">
        <v>1071.3</v>
      </c>
    </row>
    <row r="1612" spans="1:6">
      <c r="A1612" s="229" t="s">
        <v>494</v>
      </c>
      <c r="B1612" s="234">
        <v>5.4900000000000004E-2</v>
      </c>
      <c r="C1612" s="233">
        <v>5.57E-2</v>
      </c>
      <c r="D1612" s="235">
        <v>1081.51</v>
      </c>
      <c r="E1612" s="235">
        <v>1071.3</v>
      </c>
      <c r="F1612" s="236">
        <v>1070.46</v>
      </c>
    </row>
    <row r="1613" spans="1:6">
      <c r="A1613" s="229" t="s">
        <v>495</v>
      </c>
      <c r="B1613" s="234">
        <v>5.4699999999999999E-2</v>
      </c>
      <c r="C1613" s="233">
        <v>5.5500000000000001E-2</v>
      </c>
      <c r="D1613" s="235">
        <v>1084.52</v>
      </c>
      <c r="E1613" s="235">
        <v>1074.28</v>
      </c>
      <c r="F1613" s="236">
        <v>1073.8399999999999</v>
      </c>
    </row>
    <row r="1614" spans="1:6">
      <c r="A1614" s="229" t="s">
        <v>496</v>
      </c>
      <c r="B1614" s="234">
        <v>5.45E-2</v>
      </c>
      <c r="C1614" s="233">
        <v>5.5300000000000002E-2</v>
      </c>
      <c r="D1614" s="235">
        <v>1087.53</v>
      </c>
      <c r="E1614" s="235">
        <v>1077.26</v>
      </c>
      <c r="F1614" s="236">
        <v>1076.83</v>
      </c>
    </row>
    <row r="1615" spans="1:6">
      <c r="A1615" s="229" t="s">
        <v>497</v>
      </c>
      <c r="B1615" s="234">
        <v>5.45E-2</v>
      </c>
      <c r="C1615" s="233">
        <v>5.5300000000000002E-2</v>
      </c>
      <c r="D1615" s="235">
        <v>1087.8900000000001</v>
      </c>
      <c r="E1615" s="235">
        <v>1077.6199999999999</v>
      </c>
      <c r="F1615" s="236">
        <v>1077.19</v>
      </c>
    </row>
    <row r="1616" spans="1:6">
      <c r="A1616" s="229" t="s">
        <v>498</v>
      </c>
      <c r="B1616" s="234">
        <v>5.45E-2</v>
      </c>
      <c r="C1616" s="233">
        <v>5.5300000000000002E-2</v>
      </c>
      <c r="D1616" s="235">
        <v>1088.32</v>
      </c>
      <c r="E1616" s="235">
        <v>1078.05</v>
      </c>
      <c r="F1616" s="236">
        <v>1077.6199999999999</v>
      </c>
    </row>
    <row r="1617" spans="1:6">
      <c r="A1617" s="229" t="s">
        <v>499</v>
      </c>
      <c r="B1617" s="234">
        <v>5.4100000000000002E-2</v>
      </c>
      <c r="C1617" s="233">
        <v>5.4900000000000004E-2</v>
      </c>
      <c r="D1617" s="235">
        <v>1094.32</v>
      </c>
      <c r="E1617" s="235">
        <v>1084</v>
      </c>
      <c r="F1617" s="236">
        <v>1083.17</v>
      </c>
    </row>
    <row r="1618" spans="1:6">
      <c r="A1618" s="229" t="s">
        <v>500</v>
      </c>
      <c r="B1618" s="234">
        <v>5.4000000000000006E-2</v>
      </c>
      <c r="C1618" s="233">
        <v>5.4800000000000001E-2</v>
      </c>
      <c r="D1618" s="235">
        <v>1096.05</v>
      </c>
      <c r="E1618" s="235">
        <v>1085.71</v>
      </c>
      <c r="F1618" s="236">
        <v>1085.28</v>
      </c>
    </row>
    <row r="1619" spans="1:6">
      <c r="A1619" s="229" t="s">
        <v>501</v>
      </c>
      <c r="B1619" s="234">
        <v>5.4000000000000006E-2</v>
      </c>
      <c r="C1619" s="233">
        <v>5.4800000000000001E-2</v>
      </c>
      <c r="D1619" s="235">
        <v>1096.48</v>
      </c>
      <c r="E1619" s="235">
        <v>1086.1400000000001</v>
      </c>
      <c r="F1619" s="236">
        <v>1085.71</v>
      </c>
    </row>
    <row r="1620" spans="1:6">
      <c r="A1620" s="229" t="s">
        <v>502</v>
      </c>
      <c r="B1620" s="234">
        <v>5.4600000000000003E-2</v>
      </c>
      <c r="C1620" s="233">
        <v>5.5399999999999998E-2</v>
      </c>
      <c r="D1620" s="235">
        <v>1089.1400000000001</v>
      </c>
      <c r="E1620" s="235">
        <v>1078.8800000000001</v>
      </c>
      <c r="F1620" s="236">
        <v>1078.45</v>
      </c>
    </row>
    <row r="1621" spans="1:6">
      <c r="A1621" s="229" t="s">
        <v>503</v>
      </c>
      <c r="B1621" s="234">
        <v>5.5099999999999996E-2</v>
      </c>
      <c r="C1621" s="233">
        <v>5.5899999999999998E-2</v>
      </c>
      <c r="D1621" s="235">
        <v>1083.1500000000001</v>
      </c>
      <c r="E1621" s="235">
        <v>1072.95</v>
      </c>
      <c r="F1621" s="236">
        <v>1072.52</v>
      </c>
    </row>
    <row r="1622" spans="1:6">
      <c r="A1622" s="229" t="s">
        <v>504</v>
      </c>
      <c r="B1622" s="234">
        <v>5.5599999999999997E-2</v>
      </c>
      <c r="C1622" s="233">
        <v>5.6399999999999999E-2</v>
      </c>
      <c r="D1622" s="235">
        <v>1077.58</v>
      </c>
      <c r="E1622" s="235">
        <v>1067.45</v>
      </c>
      <c r="F1622" s="236">
        <v>1066.6300000000001</v>
      </c>
    </row>
    <row r="1623" spans="1:6">
      <c r="A1623" s="229" t="s">
        <v>505</v>
      </c>
      <c r="B1623" s="234">
        <v>5.5800000000000002E-2</v>
      </c>
      <c r="C1623" s="233">
        <v>5.6600000000000004E-2</v>
      </c>
      <c r="D1623" s="235">
        <v>1075.47</v>
      </c>
      <c r="E1623" s="235">
        <v>1065.3599999999999</v>
      </c>
      <c r="F1623" s="236">
        <v>1064.93</v>
      </c>
    </row>
    <row r="1624" spans="1:6">
      <c r="A1624" s="229" t="s">
        <v>506</v>
      </c>
      <c r="B1624" s="234">
        <v>5.6100000000000004E-2</v>
      </c>
      <c r="C1624" s="233">
        <v>5.6900000000000006E-2</v>
      </c>
      <c r="D1624" s="235">
        <v>1072.0899999999999</v>
      </c>
      <c r="E1624" s="235">
        <v>1062.02</v>
      </c>
      <c r="F1624" s="236">
        <v>1061.5899999999999</v>
      </c>
    </row>
    <row r="1625" spans="1:6">
      <c r="A1625" s="229" t="s">
        <v>507</v>
      </c>
      <c r="B1625" s="234">
        <v>5.5899999999999998E-2</v>
      </c>
      <c r="C1625" s="233">
        <v>5.67E-2</v>
      </c>
      <c r="D1625" s="235">
        <v>1075.06</v>
      </c>
      <c r="E1625" s="235">
        <v>1064.96</v>
      </c>
      <c r="F1625" s="236">
        <v>1064.53</v>
      </c>
    </row>
    <row r="1626" spans="1:6">
      <c r="A1626" s="229" t="s">
        <v>508</v>
      </c>
      <c r="B1626" s="234">
        <v>5.5899999999999998E-2</v>
      </c>
      <c r="C1626" s="233">
        <v>5.67E-2</v>
      </c>
      <c r="D1626" s="235">
        <v>1075.49</v>
      </c>
      <c r="E1626" s="235">
        <v>1065.3800000000001</v>
      </c>
      <c r="F1626" s="236">
        <v>1064.96</v>
      </c>
    </row>
    <row r="1627" spans="1:6">
      <c r="A1627" s="229" t="s">
        <v>509</v>
      </c>
      <c r="B1627" s="234">
        <v>5.5199999999999999E-2</v>
      </c>
      <c r="C1627" s="233">
        <v>5.5999999999999994E-2</v>
      </c>
      <c r="D1627" s="235">
        <v>1085.1400000000001</v>
      </c>
      <c r="E1627" s="235">
        <v>1074.94</v>
      </c>
      <c r="F1627" s="236">
        <v>1074.1300000000001</v>
      </c>
    </row>
    <row r="1628" spans="1:6">
      <c r="A1628" s="229" t="s">
        <v>510</v>
      </c>
      <c r="B1628" s="234">
        <v>5.4600000000000003E-2</v>
      </c>
      <c r="C1628" s="233">
        <v>5.5399999999999998E-2</v>
      </c>
      <c r="D1628" s="235">
        <v>1093.28</v>
      </c>
      <c r="E1628" s="235">
        <v>1083.01</v>
      </c>
      <c r="F1628" s="236">
        <v>1082.58</v>
      </c>
    </row>
    <row r="1629" spans="1:6">
      <c r="A1629" s="229" t="s">
        <v>511</v>
      </c>
      <c r="B1629" s="234">
        <v>5.4400000000000004E-2</v>
      </c>
      <c r="C1629" s="233">
        <v>5.5199999999999999E-2</v>
      </c>
      <c r="D1629" s="235">
        <v>1096.29</v>
      </c>
      <c r="E1629" s="235">
        <v>1085.99</v>
      </c>
      <c r="F1629" s="236">
        <v>1085.56</v>
      </c>
    </row>
    <row r="1630" spans="1:6">
      <c r="A1630" s="229" t="s">
        <v>512</v>
      </c>
      <c r="B1630" s="234">
        <v>5.3800000000000001E-2</v>
      </c>
      <c r="C1630" s="233">
        <v>5.4600000000000003E-2</v>
      </c>
      <c r="D1630" s="235">
        <v>1104.51</v>
      </c>
      <c r="E1630" s="235">
        <v>1094.1199999999999</v>
      </c>
      <c r="F1630" s="236">
        <v>1093.71</v>
      </c>
    </row>
    <row r="1631" spans="1:6">
      <c r="A1631" s="229" t="s">
        <v>513</v>
      </c>
      <c r="B1631" s="234">
        <v>5.3600000000000002E-2</v>
      </c>
      <c r="C1631" s="233">
        <v>5.4400000000000004E-2</v>
      </c>
      <c r="D1631" s="235">
        <v>1107.53</v>
      </c>
      <c r="E1631" s="235">
        <v>1097.1199999999999</v>
      </c>
      <c r="F1631" s="236">
        <v>1096.71</v>
      </c>
    </row>
    <row r="1632" spans="1:6">
      <c r="A1632" s="229" t="s">
        <v>514</v>
      </c>
      <c r="B1632" s="234">
        <v>5.3600000000000002E-2</v>
      </c>
      <c r="C1632" s="233">
        <v>5.4400000000000004E-2</v>
      </c>
      <c r="D1632" s="235">
        <v>1108.7</v>
      </c>
      <c r="E1632" s="235">
        <v>1098.28</v>
      </c>
      <c r="F1632" s="236">
        <v>1097.1199999999999</v>
      </c>
    </row>
    <row r="1633" spans="1:6">
      <c r="A1633" s="229" t="s">
        <v>515</v>
      </c>
      <c r="B1633" s="234">
        <v>5.2900000000000003E-2</v>
      </c>
      <c r="C1633" s="233">
        <v>5.3699999999999998E-2</v>
      </c>
      <c r="D1633" s="235">
        <v>1118.19</v>
      </c>
      <c r="E1633" s="235">
        <v>1107.68</v>
      </c>
      <c r="F1633" s="236">
        <v>1107.28</v>
      </c>
    </row>
    <row r="1634" spans="1:6">
      <c r="A1634" s="229" t="s">
        <v>516</v>
      </c>
      <c r="B1634" s="234">
        <v>5.28E-2</v>
      </c>
      <c r="C1634" s="233">
        <v>5.3600000000000002E-2</v>
      </c>
      <c r="D1634" s="235">
        <v>1119.9100000000001</v>
      </c>
      <c r="E1634" s="235">
        <v>1109.3900000000001</v>
      </c>
      <c r="F1634" s="236">
        <v>1108.99</v>
      </c>
    </row>
    <row r="1635" spans="1:6">
      <c r="A1635" s="229" t="s">
        <v>517</v>
      </c>
      <c r="B1635" s="234">
        <v>5.28E-2</v>
      </c>
      <c r="C1635" s="233">
        <v>5.3600000000000002E-2</v>
      </c>
      <c r="D1635" s="235">
        <v>1120.6600000000001</v>
      </c>
      <c r="E1635" s="235">
        <v>1110.1400000000001</v>
      </c>
      <c r="F1635" s="236">
        <v>1109.3900000000001</v>
      </c>
    </row>
    <row r="1636" spans="1:6">
      <c r="A1636" s="229" t="s">
        <v>518</v>
      </c>
      <c r="B1636" s="234">
        <v>5.3200000000000004E-2</v>
      </c>
      <c r="C1636" s="233">
        <v>5.4000000000000006E-2</v>
      </c>
      <c r="D1636" s="235">
        <v>1115.79</v>
      </c>
      <c r="E1636" s="235">
        <v>1105.32</v>
      </c>
      <c r="F1636" s="236">
        <v>1104.9100000000001</v>
      </c>
    </row>
    <row r="1637" spans="1:6">
      <c r="A1637" s="229" t="s">
        <v>519</v>
      </c>
      <c r="B1637" s="234">
        <v>5.3399999999999996E-2</v>
      </c>
      <c r="C1637" s="233">
        <v>5.4199999999999998E-2</v>
      </c>
      <c r="D1637" s="235">
        <v>1113.56</v>
      </c>
      <c r="E1637" s="235">
        <v>1103.1199999999999</v>
      </c>
      <c r="F1637" s="236">
        <v>1102.71</v>
      </c>
    </row>
    <row r="1638" spans="1:6">
      <c r="A1638" s="229" t="s">
        <v>520</v>
      </c>
      <c r="B1638" s="234">
        <v>5.3200000000000004E-2</v>
      </c>
      <c r="C1638" s="233">
        <v>5.4000000000000006E-2</v>
      </c>
      <c r="D1638" s="235">
        <v>1116.5999999999999</v>
      </c>
      <c r="E1638" s="235">
        <v>1106.1199999999999</v>
      </c>
      <c r="F1638" s="236">
        <v>1105.72</v>
      </c>
    </row>
    <row r="1639" spans="1:6">
      <c r="A1639" s="229" t="s">
        <v>521</v>
      </c>
      <c r="B1639" s="234">
        <v>5.3200000000000004E-2</v>
      </c>
      <c r="C1639" s="233">
        <v>5.4000000000000006E-2</v>
      </c>
      <c r="D1639" s="235">
        <v>1117</v>
      </c>
      <c r="E1639" s="235">
        <v>1106.52</v>
      </c>
      <c r="F1639" s="236">
        <v>1106.1199999999999</v>
      </c>
    </row>
    <row r="1640" spans="1:6">
      <c r="A1640" s="229" t="s">
        <v>522</v>
      </c>
      <c r="B1640" s="234">
        <v>5.33E-2</v>
      </c>
      <c r="C1640" s="233">
        <v>5.4100000000000002E-2</v>
      </c>
      <c r="D1640" s="235">
        <v>1116.43</v>
      </c>
      <c r="E1640" s="235">
        <v>1105.97</v>
      </c>
      <c r="F1640" s="236">
        <v>1105.22</v>
      </c>
    </row>
    <row r="1641" spans="1:6">
      <c r="A1641" s="229" t="s">
        <v>523</v>
      </c>
      <c r="B1641" s="234">
        <v>5.3200000000000004E-2</v>
      </c>
      <c r="C1641" s="233">
        <v>5.4000000000000006E-2</v>
      </c>
      <c r="D1641" s="235">
        <v>1118.1500000000001</v>
      </c>
      <c r="E1641" s="235">
        <v>1107.67</v>
      </c>
      <c r="F1641" s="236">
        <v>1107.27</v>
      </c>
    </row>
    <row r="1642" spans="1:6">
      <c r="A1642" s="229" t="s">
        <v>524</v>
      </c>
      <c r="B1642" s="234">
        <v>5.3099999999999994E-2</v>
      </c>
      <c r="C1642" s="233">
        <v>5.3899999999999997E-2</v>
      </c>
      <c r="D1642" s="235">
        <v>1119.8699999999999</v>
      </c>
      <c r="E1642" s="235">
        <v>1109.3800000000001</v>
      </c>
      <c r="F1642" s="236">
        <v>1108.97</v>
      </c>
    </row>
    <row r="1643" spans="1:6">
      <c r="A1643" s="229" t="s">
        <v>525</v>
      </c>
      <c r="B1643" s="234">
        <v>5.2999999999999999E-2</v>
      </c>
      <c r="C1643" s="233">
        <v>5.3800000000000001E-2</v>
      </c>
      <c r="D1643" s="235">
        <v>1121.5899999999999</v>
      </c>
      <c r="E1643" s="235">
        <v>1111.0899999999999</v>
      </c>
      <c r="F1643" s="236">
        <v>1110.68</v>
      </c>
    </row>
    <row r="1644" spans="1:6">
      <c r="A1644" s="229" t="s">
        <v>526</v>
      </c>
      <c r="B1644" s="234">
        <v>5.2900000000000003E-2</v>
      </c>
      <c r="C1644" s="233">
        <v>5.3699999999999998E-2</v>
      </c>
      <c r="D1644" s="235">
        <v>1123.32</v>
      </c>
      <c r="E1644" s="235">
        <v>1112.8</v>
      </c>
      <c r="F1644" s="236">
        <v>1112.3900000000001</v>
      </c>
    </row>
    <row r="1645" spans="1:6">
      <c r="A1645" s="229" t="s">
        <v>527</v>
      </c>
      <c r="B1645" s="234">
        <v>5.2699999999999997E-2</v>
      </c>
      <c r="C1645" s="233">
        <v>5.3499999999999999E-2</v>
      </c>
      <c r="D1645" s="235">
        <v>1126.72</v>
      </c>
      <c r="E1645" s="235">
        <v>1116.17</v>
      </c>
      <c r="F1645" s="236">
        <v>1115.42</v>
      </c>
    </row>
    <row r="1646" spans="1:6">
      <c r="A1646" s="229" t="s">
        <v>528</v>
      </c>
      <c r="B1646" s="234">
        <v>5.21E-2</v>
      </c>
      <c r="C1646" s="233">
        <v>5.2900000000000003E-2</v>
      </c>
      <c r="D1646" s="235">
        <v>1135.1099999999999</v>
      </c>
      <c r="E1646" s="235">
        <v>1124.47</v>
      </c>
      <c r="F1646" s="236">
        <v>1124.07</v>
      </c>
    </row>
    <row r="1647" spans="1:6">
      <c r="A1647" s="229" t="s">
        <v>529</v>
      </c>
      <c r="B1647" s="234">
        <v>5.2300000000000006E-2</v>
      </c>
      <c r="C1647" s="233">
        <v>5.3099999999999994E-2</v>
      </c>
      <c r="D1647" s="235">
        <v>1132.8399999999999</v>
      </c>
      <c r="E1647" s="235">
        <v>1122.24</v>
      </c>
      <c r="F1647" s="236">
        <v>1121.83</v>
      </c>
    </row>
    <row r="1648" spans="1:6">
      <c r="A1648" s="229" t="s">
        <v>530</v>
      </c>
      <c r="B1648" s="234">
        <v>5.21E-2</v>
      </c>
      <c r="C1648" s="233">
        <v>5.2900000000000003E-2</v>
      </c>
      <c r="D1648" s="235">
        <v>1135.9100000000001</v>
      </c>
      <c r="E1648" s="235">
        <v>1125.28</v>
      </c>
      <c r="F1648" s="236">
        <v>1124.8800000000001</v>
      </c>
    </row>
    <row r="1649" spans="1:6">
      <c r="A1649" s="229" t="s">
        <v>531</v>
      </c>
      <c r="B1649" s="234">
        <v>5.2499999999999998E-2</v>
      </c>
      <c r="C1649" s="233">
        <v>5.33E-2</v>
      </c>
      <c r="D1649" s="235">
        <v>1130.98</v>
      </c>
      <c r="E1649" s="235">
        <v>1120.4000000000001</v>
      </c>
      <c r="F1649" s="236">
        <v>1120.01</v>
      </c>
    </row>
    <row r="1650" spans="1:6">
      <c r="A1650" s="229" t="s">
        <v>532</v>
      </c>
      <c r="B1650" s="234">
        <v>5.1500000000000004E-2</v>
      </c>
      <c r="C1650" s="233">
        <v>5.2300000000000006E-2</v>
      </c>
      <c r="D1650" s="235">
        <v>1145.08</v>
      </c>
      <c r="E1650" s="235">
        <v>1134.3599999999999</v>
      </c>
      <c r="F1650" s="236">
        <v>1133.6400000000001</v>
      </c>
    </row>
    <row r="1651" spans="1:6">
      <c r="A1651" s="229" t="s">
        <v>533</v>
      </c>
      <c r="B1651" s="234">
        <v>5.16E-2</v>
      </c>
      <c r="C1651" s="233">
        <v>5.2400000000000002E-2</v>
      </c>
      <c r="D1651" s="235">
        <v>1144.1300000000001</v>
      </c>
      <c r="E1651" s="235">
        <v>1133.42</v>
      </c>
      <c r="F1651" s="236">
        <v>1133.03</v>
      </c>
    </row>
    <row r="1652" spans="1:6">
      <c r="A1652" s="229" t="s">
        <v>534</v>
      </c>
      <c r="B1652" s="234">
        <v>5.21E-2</v>
      </c>
      <c r="C1652" s="233">
        <v>5.2900000000000003E-2</v>
      </c>
      <c r="D1652" s="235">
        <v>1137.82</v>
      </c>
      <c r="E1652" s="235">
        <v>1127.18</v>
      </c>
      <c r="F1652" s="236">
        <v>1126.79</v>
      </c>
    </row>
    <row r="1653" spans="1:6">
      <c r="A1653" s="229" t="s">
        <v>535</v>
      </c>
      <c r="B1653" s="234">
        <v>5.21E-2</v>
      </c>
      <c r="C1653" s="233">
        <v>5.2900000000000003E-2</v>
      </c>
      <c r="D1653" s="235">
        <v>1138.21</v>
      </c>
      <c r="E1653" s="235">
        <v>1127.57</v>
      </c>
      <c r="F1653" s="236">
        <v>1127.18</v>
      </c>
    </row>
    <row r="1654" spans="1:6">
      <c r="A1654" s="229" t="s">
        <v>536</v>
      </c>
      <c r="B1654" s="234">
        <v>5.2000000000000005E-2</v>
      </c>
      <c r="C1654" s="233">
        <v>5.28E-2</v>
      </c>
      <c r="D1654" s="235">
        <v>1139.94</v>
      </c>
      <c r="E1654" s="235">
        <v>1129.29</v>
      </c>
      <c r="F1654" s="236">
        <v>1128.9000000000001</v>
      </c>
    </row>
    <row r="1655" spans="1:6">
      <c r="A1655" s="229" t="s">
        <v>537</v>
      </c>
      <c r="B1655" s="234">
        <v>5.2000000000000005E-2</v>
      </c>
      <c r="C1655" s="233">
        <v>5.28E-2</v>
      </c>
      <c r="D1655" s="235">
        <v>1140.3499999999999</v>
      </c>
      <c r="E1655" s="235">
        <v>1129.69</v>
      </c>
      <c r="F1655" s="236">
        <v>1129.06</v>
      </c>
    </row>
    <row r="1656" spans="1:6">
      <c r="A1656" s="229" t="s">
        <v>538</v>
      </c>
      <c r="B1656" s="234">
        <v>5.1900000000000002E-2</v>
      </c>
      <c r="C1656" s="233">
        <v>5.2699999999999997E-2</v>
      </c>
      <c r="D1656" s="235">
        <v>1142.05</v>
      </c>
      <c r="E1656" s="235">
        <v>1131.3900000000001</v>
      </c>
      <c r="F1656" s="236">
        <v>1131.02</v>
      </c>
    </row>
    <row r="1657" spans="1:6">
      <c r="A1657" s="229" t="s">
        <v>539</v>
      </c>
      <c r="B1657" s="234">
        <v>5.2000000000000005E-2</v>
      </c>
      <c r="C1657" s="233">
        <v>5.28E-2</v>
      </c>
      <c r="D1657" s="235">
        <v>1141.08</v>
      </c>
      <c r="E1657" s="235">
        <v>1130.43</v>
      </c>
      <c r="F1657" s="236">
        <v>1130.06</v>
      </c>
    </row>
    <row r="1658" spans="1:6">
      <c r="A1658" s="229" t="s">
        <v>540</v>
      </c>
      <c r="B1658" s="234">
        <v>5.1699999999999996E-2</v>
      </c>
      <c r="C1658" s="233">
        <v>5.2499999999999998E-2</v>
      </c>
      <c r="D1658" s="235">
        <v>1145.47</v>
      </c>
      <c r="E1658" s="235">
        <v>1134.77</v>
      </c>
      <c r="F1658" s="236">
        <v>1134.4100000000001</v>
      </c>
    </row>
    <row r="1659" spans="1:6">
      <c r="A1659" s="229" t="s">
        <v>541</v>
      </c>
      <c r="B1659" s="234">
        <v>5.1399999999999994E-2</v>
      </c>
      <c r="C1659" s="233">
        <v>5.2199999999999996E-2</v>
      </c>
      <c r="D1659" s="235">
        <v>1149.8699999999999</v>
      </c>
      <c r="E1659" s="235">
        <v>1139.1300000000001</v>
      </c>
      <c r="F1659" s="236">
        <v>1138.77</v>
      </c>
    </row>
    <row r="1660" spans="1:6">
      <c r="A1660" s="229" t="s">
        <v>542</v>
      </c>
      <c r="B1660" s="234">
        <v>5.1399999999999994E-2</v>
      </c>
      <c r="C1660" s="233">
        <v>5.2199999999999996E-2</v>
      </c>
      <c r="D1660" s="235">
        <v>1150.51</v>
      </c>
      <c r="E1660" s="235">
        <v>1139.77</v>
      </c>
      <c r="F1660" s="236">
        <v>1139.1300000000001</v>
      </c>
    </row>
    <row r="1661" spans="1:6">
      <c r="A1661" s="229" t="s">
        <v>543</v>
      </c>
      <c r="B1661" s="234">
        <v>5.16E-2</v>
      </c>
      <c r="C1661" s="233">
        <v>5.2400000000000002E-2</v>
      </c>
      <c r="D1661" s="235">
        <v>1148.18</v>
      </c>
      <c r="E1661" s="235">
        <v>1137.47</v>
      </c>
      <c r="F1661" s="236">
        <v>1137.1099999999999</v>
      </c>
    </row>
    <row r="1662" spans="1:6">
      <c r="A1662" s="229" t="s">
        <v>544</v>
      </c>
      <c r="B1662" s="234">
        <v>5.1500000000000004E-2</v>
      </c>
      <c r="C1662" s="233">
        <v>5.2300000000000006E-2</v>
      </c>
      <c r="D1662" s="235">
        <v>1149.8900000000001</v>
      </c>
      <c r="E1662" s="235">
        <v>1139.17</v>
      </c>
      <c r="F1662" s="236">
        <v>1138.8</v>
      </c>
    </row>
    <row r="1663" spans="1:6">
      <c r="A1663" s="229" t="s">
        <v>545</v>
      </c>
      <c r="B1663" s="234">
        <v>5.1900000000000002E-2</v>
      </c>
      <c r="C1663" s="233">
        <v>5.2699999999999997E-2</v>
      </c>
      <c r="D1663" s="235">
        <v>1144.8800000000001</v>
      </c>
      <c r="E1663" s="235">
        <v>1134.22</v>
      </c>
      <c r="F1663" s="236">
        <v>1133.8499999999999</v>
      </c>
    </row>
    <row r="1664" spans="1:6">
      <c r="A1664" s="229" t="s">
        <v>546</v>
      </c>
      <c r="B1664" s="234">
        <v>5.1799999999999999E-2</v>
      </c>
      <c r="C1664" s="233">
        <v>5.2600000000000001E-2</v>
      </c>
      <c r="D1664" s="235">
        <v>1145.53</v>
      </c>
      <c r="E1664" s="235">
        <v>1134.8599999999999</v>
      </c>
      <c r="F1664" s="236">
        <v>1134.32</v>
      </c>
    </row>
    <row r="1665" spans="1:6">
      <c r="A1665" s="229" t="s">
        <v>547</v>
      </c>
      <c r="B1665" s="234">
        <v>5.1500000000000004E-2</v>
      </c>
      <c r="C1665" s="233">
        <v>5.2300000000000006E-2</v>
      </c>
      <c r="D1665" s="235">
        <v>1149.8599999999999</v>
      </c>
      <c r="E1665" s="235">
        <v>1139.1500000000001</v>
      </c>
      <c r="F1665" s="236">
        <v>1138.8399999999999</v>
      </c>
    </row>
    <row r="1666" spans="1:6">
      <c r="A1666" s="229" t="s">
        <v>548</v>
      </c>
      <c r="B1666" s="234">
        <v>5.0900000000000001E-2</v>
      </c>
      <c r="C1666" s="233">
        <v>5.1699999999999996E-2</v>
      </c>
      <c r="D1666" s="235">
        <v>1158.28</v>
      </c>
      <c r="E1666" s="235">
        <v>1147.48</v>
      </c>
      <c r="F1666" s="236">
        <v>1147.17</v>
      </c>
    </row>
    <row r="1667" spans="1:6">
      <c r="A1667" s="229" t="s">
        <v>549</v>
      </c>
      <c r="B1667" s="234">
        <v>5.04E-2</v>
      </c>
      <c r="C1667" s="233">
        <v>5.1200000000000002E-2</v>
      </c>
      <c r="D1667" s="235">
        <v>1165.3800000000001</v>
      </c>
      <c r="E1667" s="235">
        <v>1154.52</v>
      </c>
      <c r="F1667" s="236">
        <v>1154.21</v>
      </c>
    </row>
    <row r="1668" spans="1:6">
      <c r="A1668" s="229" t="s">
        <v>550</v>
      </c>
      <c r="B1668" s="234">
        <v>4.99E-2</v>
      </c>
      <c r="C1668" s="233">
        <v>5.0700000000000002E-2</v>
      </c>
      <c r="D1668" s="235">
        <v>1172.53</v>
      </c>
      <c r="E1668" s="235">
        <v>1161.5999999999999</v>
      </c>
      <c r="F1668" s="236">
        <v>1161.3</v>
      </c>
    </row>
    <row r="1669" spans="1:6">
      <c r="A1669" s="229" t="s">
        <v>551</v>
      </c>
      <c r="B1669" s="234">
        <v>4.9500000000000002E-2</v>
      </c>
      <c r="C1669" s="233">
        <v>5.0300000000000004E-2</v>
      </c>
      <c r="D1669" s="235">
        <v>1178.6400000000001</v>
      </c>
      <c r="E1669" s="235">
        <v>1167.6500000000001</v>
      </c>
      <c r="F1669" s="236">
        <v>1167.05</v>
      </c>
    </row>
    <row r="1670" spans="1:6">
      <c r="A1670" s="229" t="s">
        <v>552</v>
      </c>
      <c r="B1670" s="234">
        <v>4.9200000000000001E-2</v>
      </c>
      <c r="C1670" s="233">
        <v>0.05</v>
      </c>
      <c r="D1670" s="235">
        <v>1183.23</v>
      </c>
      <c r="E1670" s="235">
        <v>1172.2</v>
      </c>
      <c r="F1670" s="236">
        <v>1171.76</v>
      </c>
    </row>
    <row r="1671" spans="1:6">
      <c r="A1671" s="229" t="s">
        <v>553</v>
      </c>
      <c r="B1671" s="234">
        <v>4.8899999999999999E-2</v>
      </c>
      <c r="C1671" s="233">
        <v>4.9699999999999994E-2</v>
      </c>
      <c r="D1671" s="235">
        <v>1187.83</v>
      </c>
      <c r="E1671" s="235">
        <v>1176.76</v>
      </c>
      <c r="F1671" s="236">
        <v>1176.32</v>
      </c>
    </row>
    <row r="1672" spans="1:6">
      <c r="A1672" s="229" t="s">
        <v>554</v>
      </c>
      <c r="B1672" s="234">
        <v>4.8600000000000004E-2</v>
      </c>
      <c r="C1672" s="233">
        <v>4.9400000000000006E-2</v>
      </c>
      <c r="D1672" s="235">
        <v>1192.46</v>
      </c>
      <c r="E1672" s="235">
        <v>1181.3399999999999</v>
      </c>
      <c r="F1672" s="236">
        <v>1180.9000000000001</v>
      </c>
    </row>
    <row r="1673" spans="1:6">
      <c r="A1673" s="229" t="s">
        <v>555</v>
      </c>
      <c r="B1673" s="234">
        <v>4.8399999999999999E-2</v>
      </c>
      <c r="C1673" s="233">
        <v>4.9200000000000001E-2</v>
      </c>
      <c r="D1673" s="235">
        <v>1195.69</v>
      </c>
      <c r="E1673" s="235">
        <v>1184.55</v>
      </c>
      <c r="F1673" s="236">
        <v>1184.1099999999999</v>
      </c>
    </row>
    <row r="1674" spans="1:6">
      <c r="A1674" s="229" t="s">
        <v>556</v>
      </c>
      <c r="B1674" s="234">
        <v>4.7699999999999992E-2</v>
      </c>
      <c r="C1674" s="233">
        <v>4.8499999999999995E-2</v>
      </c>
      <c r="D1674" s="235">
        <v>1206.42</v>
      </c>
      <c r="E1674" s="235">
        <v>1195.18</v>
      </c>
      <c r="F1674" s="236">
        <v>1194.3</v>
      </c>
    </row>
    <row r="1675" spans="1:6">
      <c r="A1675" s="229" t="s">
        <v>557</v>
      </c>
      <c r="B1675" s="234">
        <v>4.7500000000000001E-2</v>
      </c>
      <c r="C1675" s="233">
        <v>4.8300000000000003E-2</v>
      </c>
      <c r="D1675" s="235">
        <v>1209.7</v>
      </c>
      <c r="E1675" s="235">
        <v>1198.42</v>
      </c>
      <c r="F1675" s="236">
        <v>1197.98</v>
      </c>
    </row>
    <row r="1676" spans="1:6">
      <c r="A1676" s="229" t="s">
        <v>558</v>
      </c>
      <c r="B1676" s="234">
        <v>4.7400000000000005E-2</v>
      </c>
      <c r="C1676" s="233">
        <v>4.82E-2</v>
      </c>
      <c r="D1676" s="235">
        <v>1211.56</v>
      </c>
      <c r="E1676" s="235">
        <v>1200.27</v>
      </c>
      <c r="F1676" s="236">
        <v>1199.82</v>
      </c>
    </row>
    <row r="1677" spans="1:6">
      <c r="A1677" s="229" t="s">
        <v>559</v>
      </c>
      <c r="B1677" s="234">
        <v>4.6600000000000003E-2</v>
      </c>
      <c r="C1677" s="233">
        <v>4.7400000000000005E-2</v>
      </c>
      <c r="D1677" s="235">
        <v>1223.6300000000001</v>
      </c>
      <c r="E1677" s="235">
        <v>1212.22</v>
      </c>
      <c r="F1677" s="236">
        <v>1211.76</v>
      </c>
    </row>
    <row r="1678" spans="1:6">
      <c r="A1678" s="229" t="s">
        <v>560</v>
      </c>
      <c r="B1678" s="234">
        <v>4.6100000000000002E-2</v>
      </c>
      <c r="C1678" s="233">
        <v>4.6900000000000004E-2</v>
      </c>
      <c r="D1678" s="235">
        <v>1231.28</v>
      </c>
      <c r="E1678" s="235">
        <v>1219.8</v>
      </c>
      <c r="F1678" s="236">
        <v>1219.3399999999999</v>
      </c>
    </row>
    <row r="1679" spans="1:6">
      <c r="A1679" s="229" t="s">
        <v>561</v>
      </c>
      <c r="B1679" s="234">
        <v>4.6100000000000002E-2</v>
      </c>
      <c r="C1679" s="233">
        <v>4.6900000000000004E-2</v>
      </c>
      <c r="D1679" s="235">
        <v>1232.24</v>
      </c>
      <c r="E1679" s="235">
        <v>1220.76</v>
      </c>
      <c r="F1679" s="236">
        <v>1219.8</v>
      </c>
    </row>
    <row r="1680" spans="1:6">
      <c r="A1680" s="229" t="s">
        <v>562</v>
      </c>
      <c r="B1680" s="234">
        <v>4.5899999999999996E-2</v>
      </c>
      <c r="C1680" s="233">
        <v>4.6699999999999998E-2</v>
      </c>
      <c r="D1680" s="235">
        <v>1235.8399999999999</v>
      </c>
      <c r="E1680" s="235">
        <v>1224.33</v>
      </c>
      <c r="F1680" s="236">
        <v>1223.6199999999999</v>
      </c>
    </row>
    <row r="1681" spans="1:6">
      <c r="A1681" s="229" t="s">
        <v>563</v>
      </c>
      <c r="B1681" s="234">
        <v>4.6100000000000002E-2</v>
      </c>
      <c r="C1681" s="233">
        <v>4.6900000000000004E-2</v>
      </c>
      <c r="D1681" s="235">
        <v>1233.42</v>
      </c>
      <c r="E1681" s="235">
        <v>1221.93</v>
      </c>
      <c r="F1681" s="236">
        <v>1221.46</v>
      </c>
    </row>
    <row r="1682" spans="1:6">
      <c r="A1682" s="229" t="s">
        <v>564</v>
      </c>
      <c r="B1682" s="234">
        <v>4.4600000000000001E-2</v>
      </c>
      <c r="C1682" s="233">
        <v>4.5400000000000003E-2</v>
      </c>
      <c r="D1682" s="235">
        <v>1255.75</v>
      </c>
      <c r="E1682" s="235">
        <v>1244.04</v>
      </c>
      <c r="F1682" s="236">
        <v>1243.57</v>
      </c>
    </row>
    <row r="1683" spans="1:6">
      <c r="A1683" s="229" t="s">
        <v>565</v>
      </c>
      <c r="B1683" s="234">
        <v>4.4500000000000005E-2</v>
      </c>
      <c r="C1683" s="233">
        <v>4.53E-2</v>
      </c>
      <c r="D1683" s="235">
        <v>1258.19</v>
      </c>
      <c r="E1683" s="235">
        <v>1246.46</v>
      </c>
      <c r="F1683" s="236">
        <v>1245.49</v>
      </c>
    </row>
    <row r="1684" spans="1:6">
      <c r="A1684" s="229" t="s">
        <v>566</v>
      </c>
      <c r="B1684" s="234">
        <v>4.1399999999999999E-2</v>
      </c>
      <c r="C1684" s="233">
        <v>4.2199999999999994E-2</v>
      </c>
      <c r="D1684" s="235">
        <v>1305.25</v>
      </c>
      <c r="E1684" s="235">
        <v>1293.05</v>
      </c>
      <c r="F1684" s="236">
        <v>1292.58</v>
      </c>
    </row>
    <row r="1685" spans="1:6">
      <c r="A1685" s="229" t="s">
        <v>567</v>
      </c>
      <c r="B1685" s="234">
        <v>3.9199999999999999E-2</v>
      </c>
      <c r="C1685" s="233">
        <v>0.04</v>
      </c>
      <c r="D1685" s="235">
        <v>1339.92</v>
      </c>
      <c r="E1685" s="235">
        <v>1327.38</v>
      </c>
      <c r="F1685" s="236">
        <v>1326.91</v>
      </c>
    </row>
    <row r="1686" spans="1:6">
      <c r="A1686" s="229" t="s">
        <v>568</v>
      </c>
      <c r="B1686" s="234">
        <v>4.0399999999999998E-2</v>
      </c>
      <c r="C1686" s="233">
        <v>4.1200000000000001E-2</v>
      </c>
      <c r="D1686" s="235">
        <v>1322.06</v>
      </c>
      <c r="E1686" s="235">
        <v>1309.7</v>
      </c>
      <c r="F1686" s="236">
        <v>1309.21</v>
      </c>
    </row>
    <row r="1687" spans="1:6">
      <c r="A1687" s="229" t="s">
        <v>569</v>
      </c>
      <c r="B1687" s="234">
        <v>4.3200000000000002E-2</v>
      </c>
      <c r="C1687" s="233">
        <v>4.4000000000000004E-2</v>
      </c>
      <c r="D1687" s="235">
        <v>1279.82</v>
      </c>
      <c r="E1687" s="235">
        <v>1267.8900000000001</v>
      </c>
      <c r="F1687" s="236">
        <v>1267.4100000000001</v>
      </c>
    </row>
    <row r="1688" spans="1:6">
      <c r="A1688" s="229" t="s">
        <v>570</v>
      </c>
      <c r="B1688" s="234">
        <v>4.0500000000000001E-2</v>
      </c>
      <c r="C1688" s="233">
        <v>4.1299999999999996E-2</v>
      </c>
      <c r="D1688" s="235">
        <v>1322.05</v>
      </c>
      <c r="E1688" s="235">
        <v>1309.69</v>
      </c>
      <c r="F1688" s="236">
        <v>1308.6500000000001</v>
      </c>
    </row>
    <row r="1689" spans="1:6">
      <c r="A1689" s="229" t="s">
        <v>571</v>
      </c>
      <c r="B1689" s="234">
        <v>4.0899999999999999E-2</v>
      </c>
      <c r="C1689" s="233">
        <v>4.1700000000000001E-2</v>
      </c>
      <c r="D1689" s="235">
        <v>1316.34</v>
      </c>
      <c r="E1689" s="235">
        <v>1304.05</v>
      </c>
      <c r="F1689" s="236">
        <v>1303.57</v>
      </c>
    </row>
    <row r="1690" spans="1:6">
      <c r="A1690" s="229" t="s">
        <v>572</v>
      </c>
      <c r="B1690" s="234">
        <v>4.0899999999999999E-2</v>
      </c>
      <c r="C1690" s="233">
        <v>4.1700000000000001E-2</v>
      </c>
      <c r="D1690" s="235">
        <v>1316.75</v>
      </c>
      <c r="E1690" s="235">
        <v>1304.46</v>
      </c>
      <c r="F1690" s="236">
        <v>1304.05</v>
      </c>
    </row>
    <row r="1691" spans="1:6">
      <c r="A1691" s="229" t="s">
        <v>573</v>
      </c>
      <c r="B1691" s="234">
        <v>4.0999999999999995E-2</v>
      </c>
      <c r="C1691" s="233">
        <v>4.1799999999999997E-2</v>
      </c>
      <c r="D1691" s="235">
        <v>1315.61</v>
      </c>
      <c r="E1691" s="235">
        <v>1303.3399999999999</v>
      </c>
      <c r="F1691" s="236">
        <v>1302.93</v>
      </c>
    </row>
    <row r="1692" spans="1:6">
      <c r="A1692" s="229" t="s">
        <v>574</v>
      </c>
      <c r="B1692" s="234">
        <v>4.0899999999999999E-2</v>
      </c>
      <c r="C1692" s="233">
        <v>4.1700000000000001E-2</v>
      </c>
      <c r="D1692" s="235">
        <v>1317.56</v>
      </c>
      <c r="E1692" s="235">
        <v>1305.27</v>
      </c>
      <c r="F1692" s="236">
        <v>1304.8599999999999</v>
      </c>
    </row>
    <row r="1693" spans="1:6">
      <c r="A1693" s="229" t="s">
        <v>575</v>
      </c>
      <c r="B1693" s="234">
        <v>4.0199999999999993E-2</v>
      </c>
      <c r="C1693" s="233">
        <v>4.0999999999999995E-2</v>
      </c>
      <c r="D1693" s="235">
        <v>1329.21</v>
      </c>
      <c r="E1693" s="235">
        <v>1316.81</v>
      </c>
      <c r="F1693" s="236">
        <v>1316.02</v>
      </c>
    </row>
    <row r="1694" spans="1:6">
      <c r="A1694" s="229" t="s">
        <v>576</v>
      </c>
      <c r="B1694" s="234">
        <v>4.0199999999999993E-2</v>
      </c>
      <c r="C1694" s="233">
        <v>4.0999999999999995E-2</v>
      </c>
      <c r="D1694" s="235">
        <v>1329.62</v>
      </c>
      <c r="E1694" s="235">
        <v>1317.21</v>
      </c>
      <c r="F1694" s="236">
        <v>1316.81</v>
      </c>
    </row>
    <row r="1695" spans="1:6">
      <c r="A1695" s="229" t="s">
        <v>577</v>
      </c>
      <c r="B1695" s="234">
        <v>4.0500000000000001E-2</v>
      </c>
      <c r="C1695" s="233">
        <v>4.1299999999999996E-2</v>
      </c>
      <c r="D1695" s="235">
        <v>1325.36</v>
      </c>
      <c r="E1695" s="235">
        <v>1313</v>
      </c>
      <c r="F1695" s="236">
        <v>1312.59</v>
      </c>
    </row>
    <row r="1696" spans="1:6">
      <c r="A1696" s="229" t="s">
        <v>578</v>
      </c>
      <c r="B1696" s="234">
        <v>4.36E-2</v>
      </c>
      <c r="C1696" s="233">
        <v>4.4400000000000002E-2</v>
      </c>
      <c r="D1696" s="235">
        <v>1278.43</v>
      </c>
      <c r="E1696" s="235">
        <v>1266.55</v>
      </c>
      <c r="F1696" s="236">
        <v>1266.1600000000001</v>
      </c>
    </row>
    <row r="1697" spans="1:6">
      <c r="A1697" s="229" t="s">
        <v>579</v>
      </c>
      <c r="B1697" s="234">
        <v>4.3299999999999998E-2</v>
      </c>
      <c r="C1697" s="233">
        <v>4.41E-2</v>
      </c>
      <c r="D1697" s="235">
        <v>1283.3</v>
      </c>
      <c r="E1697" s="235">
        <v>1271.3800000000001</v>
      </c>
      <c r="F1697" s="236">
        <v>1270.99</v>
      </c>
    </row>
    <row r="1698" spans="1:6">
      <c r="A1698" s="229" t="s">
        <v>580</v>
      </c>
      <c r="B1698" s="234">
        <v>4.4699999999999997E-2</v>
      </c>
      <c r="C1698" s="233">
        <v>4.5499999999999999E-2</v>
      </c>
      <c r="D1698" s="235">
        <v>1263.24</v>
      </c>
      <c r="E1698" s="235">
        <v>1251.53</v>
      </c>
      <c r="F1698" s="236">
        <v>1250.8</v>
      </c>
    </row>
    <row r="1699" spans="1:6">
      <c r="A1699" s="229" t="s">
        <v>581</v>
      </c>
      <c r="B1699" s="234">
        <v>4.3799999999999999E-2</v>
      </c>
      <c r="C1699" s="233">
        <v>4.4600000000000001E-2</v>
      </c>
      <c r="D1699" s="235">
        <v>1276.96</v>
      </c>
      <c r="E1699" s="235">
        <v>1265.1099999999999</v>
      </c>
      <c r="F1699" s="236">
        <v>1264.72</v>
      </c>
    </row>
    <row r="1700" spans="1:6">
      <c r="A1700" s="229" t="s">
        <v>582</v>
      </c>
      <c r="B1700" s="234">
        <v>4.3299999999999998E-2</v>
      </c>
      <c r="C1700" s="233">
        <v>4.41E-2</v>
      </c>
      <c r="D1700" s="235">
        <v>1284.82</v>
      </c>
      <c r="E1700" s="235">
        <v>1272.8900000000001</v>
      </c>
      <c r="F1700" s="236">
        <v>1272.5</v>
      </c>
    </row>
    <row r="1701" spans="1:6">
      <c r="A1701" s="229" t="s">
        <v>583</v>
      </c>
      <c r="B1701" s="234">
        <v>4.2900000000000001E-2</v>
      </c>
      <c r="C1701" s="233">
        <v>4.3700000000000003E-2</v>
      </c>
      <c r="D1701" s="235">
        <v>1291.21</v>
      </c>
      <c r="E1701" s="235">
        <v>1279.23</v>
      </c>
      <c r="F1701" s="236">
        <v>1278.8399999999999</v>
      </c>
    </row>
    <row r="1702" spans="1:6">
      <c r="A1702" s="229" t="s">
        <v>584</v>
      </c>
      <c r="B1702" s="234">
        <v>4.2999999999999997E-2</v>
      </c>
      <c r="C1702" s="233">
        <v>4.3799999999999999E-2</v>
      </c>
      <c r="D1702" s="235">
        <v>1290.0999999999999</v>
      </c>
      <c r="E1702" s="235">
        <v>1278.1300000000001</v>
      </c>
      <c r="F1702" s="236">
        <v>1277.74</v>
      </c>
    </row>
    <row r="1703" spans="1:6">
      <c r="A1703" s="229" t="s">
        <v>585</v>
      </c>
      <c r="B1703" s="234">
        <v>4.3400000000000001E-2</v>
      </c>
      <c r="C1703" s="233">
        <v>4.4199999999999996E-2</v>
      </c>
      <c r="D1703" s="235">
        <v>1284.8399999999999</v>
      </c>
      <c r="E1703" s="235">
        <v>1272.92</v>
      </c>
      <c r="F1703" s="236">
        <v>1272.19</v>
      </c>
    </row>
    <row r="1704" spans="1:6">
      <c r="A1704" s="229" t="s">
        <v>586</v>
      </c>
      <c r="B1704" s="234">
        <v>4.4400000000000002E-2</v>
      </c>
      <c r="C1704" s="233">
        <v>4.5199999999999997E-2</v>
      </c>
      <c r="D1704" s="235">
        <v>1270.3499999999999</v>
      </c>
      <c r="E1704" s="235">
        <v>1258.5899999999999</v>
      </c>
      <c r="F1704" s="236">
        <v>1258.2</v>
      </c>
    </row>
    <row r="1705" spans="1:6">
      <c r="A1705" s="229" t="s">
        <v>587</v>
      </c>
      <c r="B1705" s="234">
        <v>4.7199999999999999E-2</v>
      </c>
      <c r="C1705" s="233">
        <v>4.8000000000000001E-2</v>
      </c>
      <c r="D1705" s="235">
        <v>1230.08</v>
      </c>
      <c r="E1705" s="235">
        <v>1218.72</v>
      </c>
      <c r="F1705" s="236">
        <v>1218.33</v>
      </c>
    </row>
    <row r="1706" spans="1:6">
      <c r="A1706" s="229" t="s">
        <v>588</v>
      </c>
      <c r="B1706" s="234">
        <v>4.7599999999999996E-2</v>
      </c>
      <c r="C1706" s="233">
        <v>4.8399999999999999E-2</v>
      </c>
      <c r="D1706" s="235">
        <v>1224.3800000000001</v>
      </c>
      <c r="E1706" s="235">
        <v>1213.08</v>
      </c>
      <c r="F1706" s="236">
        <v>1212.58</v>
      </c>
    </row>
    <row r="1707" spans="1:6">
      <c r="A1707" s="229" t="s">
        <v>589</v>
      </c>
      <c r="B1707" s="234">
        <v>4.7300000000000002E-2</v>
      </c>
      <c r="C1707" s="233">
        <v>4.8099999999999997E-2</v>
      </c>
      <c r="D1707" s="235">
        <v>1229.3</v>
      </c>
      <c r="E1707" s="235">
        <v>1217.96</v>
      </c>
      <c r="F1707" s="236">
        <v>1217.31</v>
      </c>
    </row>
    <row r="1708" spans="1:6">
      <c r="A1708" s="229" t="s">
        <v>590</v>
      </c>
      <c r="B1708" s="234">
        <v>4.6100000000000002E-2</v>
      </c>
      <c r="C1708" s="233">
        <v>4.6900000000000004E-2</v>
      </c>
      <c r="D1708" s="235">
        <v>1246.8900000000001</v>
      </c>
      <c r="E1708" s="235">
        <v>1235.3800000000001</v>
      </c>
      <c r="F1708" s="236">
        <v>1235.01</v>
      </c>
    </row>
    <row r="1709" spans="1:6">
      <c r="A1709" s="229" t="s">
        <v>591</v>
      </c>
      <c r="B1709" s="234">
        <v>4.7400000000000005E-2</v>
      </c>
      <c r="C1709" s="233">
        <v>4.82E-2</v>
      </c>
      <c r="D1709" s="235">
        <v>1228.6099999999999</v>
      </c>
      <c r="E1709" s="235">
        <v>1217.28</v>
      </c>
      <c r="F1709" s="236">
        <v>1216.92</v>
      </c>
    </row>
    <row r="1710" spans="1:6">
      <c r="A1710" s="229" t="s">
        <v>592</v>
      </c>
      <c r="B1710" s="234">
        <v>4.7500000000000001E-2</v>
      </c>
      <c r="C1710" s="233">
        <v>4.8300000000000003E-2</v>
      </c>
      <c r="D1710" s="235">
        <v>1227.56</v>
      </c>
      <c r="E1710" s="235">
        <v>1216.25</v>
      </c>
      <c r="F1710" s="236">
        <v>1215.8800000000001</v>
      </c>
    </row>
    <row r="1711" spans="1:6">
      <c r="A1711" s="229" t="s">
        <v>593</v>
      </c>
      <c r="B1711" s="234">
        <v>4.7199999999999999E-2</v>
      </c>
      <c r="C1711" s="233">
        <v>4.8000000000000001E-2</v>
      </c>
      <c r="D1711" s="235">
        <v>1232.2</v>
      </c>
      <c r="E1711" s="235">
        <v>1220.8399999999999</v>
      </c>
      <c r="F1711" s="236">
        <v>1220.47</v>
      </c>
    </row>
    <row r="1712" spans="1:6">
      <c r="A1712" s="229" t="s">
        <v>594</v>
      </c>
      <c r="B1712" s="234">
        <v>4.6900000000000004E-2</v>
      </c>
      <c r="C1712" s="233">
        <v>4.7699999999999992E-2</v>
      </c>
      <c r="D1712" s="235">
        <v>1236.95</v>
      </c>
      <c r="E1712" s="235">
        <v>1225.56</v>
      </c>
      <c r="F1712" s="236">
        <v>1225.0899999999999</v>
      </c>
    </row>
    <row r="1713" spans="1:6">
      <c r="A1713" s="229" t="s">
        <v>595</v>
      </c>
      <c r="B1713" s="234">
        <v>4.7800000000000002E-2</v>
      </c>
      <c r="C1713" s="233">
        <v>4.8600000000000004E-2</v>
      </c>
      <c r="D1713" s="235">
        <v>1224.45</v>
      </c>
      <c r="E1713" s="235">
        <v>1213.18</v>
      </c>
      <c r="F1713" s="236">
        <v>1212.8699999999999</v>
      </c>
    </row>
    <row r="1714" spans="1:6">
      <c r="A1714" s="229" t="s">
        <v>596</v>
      </c>
      <c r="B1714" s="234">
        <v>4.7699999999999992E-2</v>
      </c>
      <c r="C1714" s="233">
        <v>4.8499999999999995E-2</v>
      </c>
      <c r="D1714" s="235">
        <v>1226.17</v>
      </c>
      <c r="E1714" s="235">
        <v>1214.8900000000001</v>
      </c>
      <c r="F1714" s="236">
        <v>1214.58</v>
      </c>
    </row>
    <row r="1715" spans="1:6">
      <c r="A1715" s="229" t="s">
        <v>597</v>
      </c>
      <c r="B1715" s="234">
        <v>4.7300000000000002E-2</v>
      </c>
      <c r="C1715" s="233">
        <v>4.8099999999999997E-2</v>
      </c>
      <c r="D1715" s="235">
        <v>1232.17</v>
      </c>
      <c r="E1715" s="235">
        <v>1220.83</v>
      </c>
      <c r="F1715" s="236">
        <v>1220.52</v>
      </c>
    </row>
    <row r="1716" spans="1:6">
      <c r="A1716" s="229" t="s">
        <v>598</v>
      </c>
      <c r="B1716" s="234">
        <v>4.7E-2</v>
      </c>
      <c r="C1716" s="233">
        <v>4.7800000000000002E-2</v>
      </c>
      <c r="D1716" s="235">
        <v>1236.75</v>
      </c>
      <c r="E1716" s="235">
        <v>1225.3800000000001</v>
      </c>
      <c r="F1716" s="236">
        <v>1225.07</v>
      </c>
    </row>
    <row r="1717" spans="1:6">
      <c r="A1717" s="229" t="s">
        <v>599</v>
      </c>
      <c r="B1717" s="234">
        <v>4.6500000000000007E-2</v>
      </c>
      <c r="C1717" s="233">
        <v>4.7300000000000002E-2</v>
      </c>
      <c r="D1717" s="235">
        <v>1244.07</v>
      </c>
      <c r="E1717" s="235">
        <v>1232.6199999999999</v>
      </c>
      <c r="F1717" s="236">
        <v>1232.24</v>
      </c>
    </row>
    <row r="1718" spans="1:6">
      <c r="A1718" s="229" t="s">
        <v>600</v>
      </c>
      <c r="B1718" s="234">
        <v>4.6500000000000007E-2</v>
      </c>
      <c r="C1718" s="233">
        <v>4.7300000000000002E-2</v>
      </c>
      <c r="D1718" s="235">
        <v>1244.3399999999999</v>
      </c>
      <c r="E1718" s="235">
        <v>1232.8900000000001</v>
      </c>
      <c r="F1718" s="236">
        <v>1232.6199999999999</v>
      </c>
    </row>
    <row r="1719" spans="1:6">
      <c r="A1719" s="229" t="s">
        <v>601</v>
      </c>
      <c r="B1719" s="234">
        <v>4.58E-2</v>
      </c>
      <c r="C1719" s="233">
        <v>4.6600000000000003E-2</v>
      </c>
      <c r="D1719" s="235">
        <v>1254.73</v>
      </c>
      <c r="E1719" s="235">
        <v>1243.18</v>
      </c>
      <c r="F1719" s="236">
        <v>1242.9100000000001</v>
      </c>
    </row>
    <row r="1720" spans="1:6">
      <c r="A1720" s="229" t="s">
        <v>602</v>
      </c>
      <c r="B1720" s="234">
        <v>4.58E-2</v>
      </c>
      <c r="C1720" s="233">
        <v>4.6600000000000003E-2</v>
      </c>
      <c r="D1720" s="235">
        <v>1255</v>
      </c>
      <c r="E1720" s="235">
        <v>1243.45</v>
      </c>
      <c r="F1720" s="236">
        <v>1243.18</v>
      </c>
    </row>
    <row r="1721" spans="1:6">
      <c r="A1721" s="229" t="s">
        <v>603</v>
      </c>
      <c r="B1721" s="234">
        <v>4.6100000000000002E-2</v>
      </c>
      <c r="C1721" s="233">
        <v>4.6900000000000004E-2</v>
      </c>
      <c r="D1721" s="235">
        <v>1250.93</v>
      </c>
      <c r="E1721" s="235">
        <v>1239.43</v>
      </c>
      <c r="F1721" s="236">
        <v>1239.1500000000001</v>
      </c>
    </row>
    <row r="1722" spans="1:6">
      <c r="A1722" s="229" t="s">
        <v>604</v>
      </c>
      <c r="B1722" s="234">
        <v>4.6699999999999998E-2</v>
      </c>
      <c r="C1722" s="233">
        <v>4.7500000000000001E-2</v>
      </c>
      <c r="D1722" s="235">
        <v>1242.67</v>
      </c>
      <c r="E1722" s="235">
        <v>1231.25</v>
      </c>
      <c r="F1722" s="236">
        <v>1230.8800000000001</v>
      </c>
    </row>
    <row r="1723" spans="1:6">
      <c r="A1723" s="229" t="s">
        <v>605</v>
      </c>
      <c r="B1723" s="234">
        <v>4.6199999999999998E-2</v>
      </c>
      <c r="C1723" s="233">
        <v>4.7E-2</v>
      </c>
      <c r="D1723" s="235">
        <v>1250.1300000000001</v>
      </c>
      <c r="E1723" s="235">
        <v>1238.6500000000001</v>
      </c>
      <c r="F1723" s="236">
        <v>1238.3699999999999</v>
      </c>
    </row>
    <row r="1724" spans="1:6">
      <c r="A1724" s="229" t="s">
        <v>606</v>
      </c>
      <c r="B1724" s="234">
        <v>4.58E-2</v>
      </c>
      <c r="C1724" s="233">
        <v>4.6600000000000003E-2</v>
      </c>
      <c r="D1724" s="235">
        <v>1256.19</v>
      </c>
      <c r="E1724" s="235">
        <v>1244.6500000000001</v>
      </c>
      <c r="F1724" s="236">
        <v>1244.3800000000001</v>
      </c>
    </row>
    <row r="1725" spans="1:6">
      <c r="A1725" s="229" t="s">
        <v>607</v>
      </c>
      <c r="B1725" s="234">
        <v>4.5899999999999996E-2</v>
      </c>
      <c r="C1725" s="233">
        <v>4.6699999999999998E-2</v>
      </c>
      <c r="D1725" s="235">
        <v>1255.02</v>
      </c>
      <c r="E1725" s="235">
        <v>1243.49</v>
      </c>
      <c r="F1725" s="236">
        <v>1243.22</v>
      </c>
    </row>
    <row r="1726" spans="1:6">
      <c r="A1726" s="229" t="s">
        <v>608</v>
      </c>
      <c r="B1726" s="234">
        <v>4.6300000000000001E-2</v>
      </c>
      <c r="C1726" s="233">
        <v>4.7100000000000003E-2</v>
      </c>
      <c r="D1726" s="235">
        <v>1249.51</v>
      </c>
      <c r="E1726" s="235">
        <v>1238.05</v>
      </c>
      <c r="F1726" s="236">
        <v>1237.77</v>
      </c>
    </row>
    <row r="1727" spans="1:6">
      <c r="A1727" s="229" t="s">
        <v>609</v>
      </c>
      <c r="B1727" s="234">
        <v>4.6900000000000004E-2</v>
      </c>
      <c r="C1727" s="233">
        <v>4.7699999999999992E-2</v>
      </c>
      <c r="D1727" s="235">
        <v>1240.8800000000001</v>
      </c>
      <c r="E1727" s="235">
        <v>1229.5</v>
      </c>
      <c r="F1727" s="236">
        <v>1229.18</v>
      </c>
    </row>
    <row r="1728" spans="1:6">
      <c r="A1728" s="229" t="s">
        <v>610</v>
      </c>
      <c r="B1728" s="234">
        <v>4.6399999999999997E-2</v>
      </c>
      <c r="C1728" s="233">
        <v>4.7199999999999999E-2</v>
      </c>
      <c r="D1728" s="235">
        <v>1248.31</v>
      </c>
      <c r="E1728" s="235">
        <v>1236.8599999999999</v>
      </c>
      <c r="F1728" s="236">
        <v>1236.5999999999999</v>
      </c>
    </row>
    <row r="1729" spans="1:6">
      <c r="A1729" s="229" t="s">
        <v>611</v>
      </c>
      <c r="B1729" s="234">
        <v>4.6399999999999997E-2</v>
      </c>
      <c r="C1729" s="233">
        <v>4.7199999999999999E-2</v>
      </c>
      <c r="D1729" s="235">
        <v>1248.57</v>
      </c>
      <c r="E1729" s="235">
        <v>1237.1199999999999</v>
      </c>
      <c r="F1729" s="236">
        <v>1236.8599999999999</v>
      </c>
    </row>
    <row r="1730" spans="1:6">
      <c r="A1730" s="229" t="s">
        <v>612</v>
      </c>
      <c r="B1730" s="234">
        <v>4.5999999999999999E-2</v>
      </c>
      <c r="C1730" s="233">
        <v>4.6799999999999994E-2</v>
      </c>
      <c r="D1730" s="235">
        <v>1254.5899999999999</v>
      </c>
      <c r="E1730" s="235">
        <v>1243.0899999999999</v>
      </c>
      <c r="F1730" s="236">
        <v>1242.83</v>
      </c>
    </row>
    <row r="1731" spans="1:6">
      <c r="A1731" s="229" t="s">
        <v>613</v>
      </c>
      <c r="B1731" s="234">
        <v>4.5100000000000001E-2</v>
      </c>
      <c r="C1731" s="233">
        <v>4.5899999999999996E-2</v>
      </c>
      <c r="D1731" s="235">
        <v>1267.92</v>
      </c>
      <c r="E1731" s="235">
        <v>1256.29</v>
      </c>
      <c r="F1731" s="236">
        <v>1256.03</v>
      </c>
    </row>
    <row r="1732" spans="1:6">
      <c r="A1732" s="229" t="s">
        <v>614</v>
      </c>
      <c r="B1732" s="234">
        <v>4.5400000000000003E-2</v>
      </c>
      <c r="C1732" s="233">
        <v>4.6199999999999998E-2</v>
      </c>
      <c r="D1732" s="235">
        <v>1263.93</v>
      </c>
      <c r="E1732" s="235">
        <v>1252.3399999999999</v>
      </c>
      <c r="F1732" s="236">
        <v>1251.96</v>
      </c>
    </row>
    <row r="1733" spans="1:6">
      <c r="A1733" s="229" t="s">
        <v>615</v>
      </c>
      <c r="B1733" s="234">
        <v>4.4800000000000006E-2</v>
      </c>
      <c r="C1733" s="233">
        <v>4.5599999999999995E-2</v>
      </c>
      <c r="D1733" s="235">
        <v>1273.01</v>
      </c>
      <c r="E1733" s="235">
        <v>1261.3399999999999</v>
      </c>
      <c r="F1733" s="236">
        <v>1261.02</v>
      </c>
    </row>
    <row r="1734" spans="1:6">
      <c r="A1734" s="229" t="s">
        <v>616</v>
      </c>
      <c r="B1734" s="234">
        <v>4.3799999999999999E-2</v>
      </c>
      <c r="C1734" s="233">
        <v>4.4600000000000001E-2</v>
      </c>
      <c r="D1734" s="235">
        <v>1288.08</v>
      </c>
      <c r="E1734" s="235">
        <v>1276.27</v>
      </c>
      <c r="F1734" s="236">
        <v>1275.95</v>
      </c>
    </row>
    <row r="1735" spans="1:6">
      <c r="A1735" s="229" t="s">
        <v>617</v>
      </c>
      <c r="B1735" s="234">
        <v>4.3799999999999999E-2</v>
      </c>
      <c r="C1735" s="233">
        <v>4.4600000000000001E-2</v>
      </c>
      <c r="D1735" s="235">
        <v>1288.4000000000001</v>
      </c>
      <c r="E1735" s="235">
        <v>1276.58</v>
      </c>
      <c r="F1735" s="236">
        <v>1276.27</v>
      </c>
    </row>
    <row r="1736" spans="1:6">
      <c r="A1736" s="229" t="s">
        <v>618</v>
      </c>
      <c r="B1736" s="234">
        <v>4.36E-2</v>
      </c>
      <c r="C1736" s="233">
        <v>4.4400000000000002E-2</v>
      </c>
      <c r="D1736" s="235">
        <v>1291.69</v>
      </c>
      <c r="E1736" s="235">
        <v>1279.8399999999999</v>
      </c>
      <c r="F1736" s="236">
        <v>1279.52</v>
      </c>
    </row>
    <row r="1737" spans="1:6">
      <c r="A1737" s="229" t="s">
        <v>619</v>
      </c>
      <c r="B1737" s="234">
        <v>4.3200000000000002E-2</v>
      </c>
      <c r="C1737" s="233">
        <v>4.4000000000000004E-2</v>
      </c>
      <c r="D1737" s="235">
        <v>1298.1600000000001</v>
      </c>
      <c r="E1737" s="235">
        <v>1286.25</v>
      </c>
      <c r="F1737" s="236">
        <v>1285.75</v>
      </c>
    </row>
    <row r="1738" spans="1:6">
      <c r="A1738" s="229" t="s">
        <v>620</v>
      </c>
      <c r="B1738" s="234">
        <v>4.2599999999999999E-2</v>
      </c>
      <c r="C1738" s="233">
        <v>4.3400000000000001E-2</v>
      </c>
      <c r="D1738" s="235">
        <v>1308.05</v>
      </c>
      <c r="E1738" s="235">
        <v>1296.05</v>
      </c>
      <c r="F1738" s="236">
        <v>1295.67</v>
      </c>
    </row>
    <row r="1739" spans="1:6">
      <c r="A1739" s="229" t="s">
        <v>621</v>
      </c>
      <c r="B1739" s="234">
        <v>4.1900000000000007E-2</v>
      </c>
      <c r="C1739" s="233">
        <v>4.2699999999999995E-2</v>
      </c>
      <c r="D1739" s="235">
        <v>1319.02</v>
      </c>
      <c r="E1739" s="235">
        <v>1306.92</v>
      </c>
      <c r="F1739" s="236">
        <v>1306.54</v>
      </c>
    </row>
    <row r="1740" spans="1:6">
      <c r="A1740" s="229" t="s">
        <v>622</v>
      </c>
      <c r="B1740" s="234">
        <v>4.2500000000000003E-2</v>
      </c>
      <c r="C1740" s="233">
        <v>4.3299999999999998E-2</v>
      </c>
      <c r="D1740" s="235">
        <v>1310.31</v>
      </c>
      <c r="E1740" s="235">
        <v>1298.3</v>
      </c>
      <c r="F1740" s="236">
        <v>1297.92</v>
      </c>
    </row>
    <row r="1741" spans="1:6">
      <c r="A1741" s="229" t="s">
        <v>623</v>
      </c>
      <c r="B1741" s="234">
        <v>4.2199999999999994E-2</v>
      </c>
      <c r="C1741" s="233">
        <v>4.2999999999999997E-2</v>
      </c>
      <c r="D1741" s="235">
        <v>1315.22</v>
      </c>
      <c r="E1741" s="235">
        <v>1303.17</v>
      </c>
      <c r="F1741" s="236">
        <v>1302.79</v>
      </c>
    </row>
    <row r="1742" spans="1:6">
      <c r="A1742" s="229" t="s">
        <v>624</v>
      </c>
      <c r="B1742" s="234">
        <v>4.2199999999999994E-2</v>
      </c>
      <c r="C1742" s="233">
        <v>4.2999999999999997E-2</v>
      </c>
      <c r="D1742" s="235">
        <v>1315.92</v>
      </c>
      <c r="E1742" s="235">
        <v>1303.8599999999999</v>
      </c>
      <c r="F1742" s="236">
        <v>1303.17</v>
      </c>
    </row>
    <row r="1743" spans="1:6">
      <c r="A1743" s="229" t="s">
        <v>625</v>
      </c>
      <c r="B1743" s="234">
        <v>4.3200000000000002E-2</v>
      </c>
      <c r="C1743" s="233">
        <v>4.4000000000000004E-2</v>
      </c>
      <c r="D1743" s="235">
        <v>1301.24</v>
      </c>
      <c r="E1743" s="235">
        <v>1289.33</v>
      </c>
      <c r="F1743" s="236">
        <v>1288.95</v>
      </c>
    </row>
    <row r="1744" spans="1:6">
      <c r="A1744" s="229" t="s">
        <v>626</v>
      </c>
      <c r="B1744" s="234">
        <v>4.3200000000000002E-2</v>
      </c>
      <c r="C1744" s="233">
        <v>4.4000000000000004E-2</v>
      </c>
      <c r="D1744" s="235">
        <v>1301.6199999999999</v>
      </c>
      <c r="E1744" s="235">
        <v>1289.71</v>
      </c>
      <c r="F1744" s="236">
        <v>1289.33</v>
      </c>
    </row>
    <row r="1745" spans="1:6">
      <c r="A1745" s="229" t="s">
        <v>627</v>
      </c>
      <c r="B1745" s="234">
        <v>4.2699999999999995E-2</v>
      </c>
      <c r="C1745" s="233">
        <v>4.3499999999999997E-2</v>
      </c>
      <c r="D1745" s="235">
        <v>1309.5</v>
      </c>
      <c r="E1745" s="235">
        <v>1297.52</v>
      </c>
      <c r="F1745" s="236">
        <v>1297.1400000000001</v>
      </c>
    </row>
    <row r="1746" spans="1:6">
      <c r="A1746" s="229" t="s">
        <v>628</v>
      </c>
      <c r="B1746" s="234">
        <v>4.24E-2</v>
      </c>
      <c r="C1746" s="233">
        <v>4.3200000000000002E-2</v>
      </c>
      <c r="D1746" s="235">
        <v>1314.4</v>
      </c>
      <c r="E1746" s="235">
        <v>1302.3699999999999</v>
      </c>
      <c r="F1746" s="236">
        <v>1302</v>
      </c>
    </row>
    <row r="1747" spans="1:6">
      <c r="A1747" s="229" t="s">
        <v>629</v>
      </c>
      <c r="B1747" s="234">
        <v>4.2300000000000004E-2</v>
      </c>
      <c r="C1747" s="233">
        <v>4.3099999999999999E-2</v>
      </c>
      <c r="D1747" s="235">
        <v>1316.62</v>
      </c>
      <c r="E1747" s="235">
        <v>1304.57</v>
      </c>
      <c r="F1747" s="236">
        <v>1303.8699999999999</v>
      </c>
    </row>
    <row r="1748" spans="1:6">
      <c r="A1748" s="229" t="s">
        <v>630</v>
      </c>
      <c r="B1748" s="234">
        <v>4.2300000000000004E-2</v>
      </c>
      <c r="C1748" s="233">
        <v>4.3099999999999999E-2</v>
      </c>
      <c r="D1748" s="235">
        <v>1316.99</v>
      </c>
      <c r="E1748" s="235">
        <v>1304.95</v>
      </c>
      <c r="F1748" s="236">
        <v>1304.57</v>
      </c>
    </row>
    <row r="1749" spans="1:6">
      <c r="A1749" s="229" t="s">
        <v>631</v>
      </c>
      <c r="B1749" s="234">
        <v>4.2199999999999994E-2</v>
      </c>
      <c r="C1749" s="233">
        <v>4.2999999999999997E-2</v>
      </c>
      <c r="D1749" s="235">
        <v>1318.89</v>
      </c>
      <c r="E1749" s="235">
        <v>1306.83</v>
      </c>
      <c r="F1749" s="236">
        <v>1306.45</v>
      </c>
    </row>
    <row r="1750" spans="1:6">
      <c r="A1750" s="229" t="s">
        <v>632</v>
      </c>
      <c r="B1750" s="234">
        <v>4.1299999999999996E-2</v>
      </c>
      <c r="C1750" s="233">
        <v>4.2099999999999999E-2</v>
      </c>
      <c r="D1750" s="235">
        <v>1333.51</v>
      </c>
      <c r="E1750" s="235">
        <v>1321.31</v>
      </c>
      <c r="F1750" s="236">
        <v>1320.91</v>
      </c>
    </row>
    <row r="1751" spans="1:6">
      <c r="A1751" s="229" t="s">
        <v>633</v>
      </c>
      <c r="B1751" s="234">
        <v>4.1200000000000001E-2</v>
      </c>
      <c r="C1751" s="233">
        <v>4.2000000000000003E-2</v>
      </c>
      <c r="D1751" s="235">
        <v>1335.44</v>
      </c>
      <c r="E1751" s="235">
        <v>1323.23</v>
      </c>
      <c r="F1751" s="236">
        <v>1322.83</v>
      </c>
    </row>
    <row r="1752" spans="1:6">
      <c r="A1752" s="229" t="s">
        <v>634</v>
      </c>
      <c r="B1752" s="234">
        <v>4.1399999999999999E-2</v>
      </c>
      <c r="C1752" s="233">
        <v>4.2199999999999994E-2</v>
      </c>
      <c r="D1752" s="235">
        <v>1333.15</v>
      </c>
      <c r="E1752" s="235">
        <v>1320.96</v>
      </c>
      <c r="F1752" s="236">
        <v>1320.19</v>
      </c>
    </row>
    <row r="1753" spans="1:6">
      <c r="A1753" s="229" t="s">
        <v>635</v>
      </c>
      <c r="B1753" s="234">
        <v>4.2000000000000003E-2</v>
      </c>
      <c r="C1753" s="233">
        <v>4.2800000000000005E-2</v>
      </c>
      <c r="D1753" s="235">
        <v>1324.39</v>
      </c>
      <c r="E1753" s="235">
        <v>1312.3</v>
      </c>
      <c r="F1753" s="236">
        <v>1311.9</v>
      </c>
    </row>
    <row r="1754" spans="1:6">
      <c r="A1754" s="229" t="s">
        <v>636</v>
      </c>
      <c r="B1754" s="234">
        <v>4.1900000000000007E-2</v>
      </c>
      <c r="C1754" s="233">
        <v>4.2699999999999995E-2</v>
      </c>
      <c r="D1754" s="235">
        <v>1326.31</v>
      </c>
      <c r="E1754" s="235">
        <v>1314.2</v>
      </c>
      <c r="F1754" s="236">
        <v>1313.8</v>
      </c>
    </row>
    <row r="1755" spans="1:6">
      <c r="A1755" s="229" t="s">
        <v>637</v>
      </c>
      <c r="B1755" s="234">
        <v>4.2099999999999999E-2</v>
      </c>
      <c r="C1755" s="233">
        <v>4.2900000000000001E-2</v>
      </c>
      <c r="D1755" s="235">
        <v>1323.65</v>
      </c>
      <c r="E1755" s="235">
        <v>1311.57</v>
      </c>
      <c r="F1755" s="236">
        <v>1311.19</v>
      </c>
    </row>
    <row r="1756" spans="1:6">
      <c r="A1756" s="229" t="s">
        <v>638</v>
      </c>
      <c r="B1756" s="234">
        <v>4.1500000000000002E-2</v>
      </c>
      <c r="C1756" s="233">
        <v>4.2300000000000004E-2</v>
      </c>
      <c r="D1756" s="235">
        <v>1333.16</v>
      </c>
      <c r="E1756" s="235">
        <v>1320.99</v>
      </c>
      <c r="F1756" s="236">
        <v>1320.62</v>
      </c>
    </row>
    <row r="1757" spans="1:6">
      <c r="A1757" s="229" t="s">
        <v>639</v>
      </c>
      <c r="B1757" s="234">
        <v>4.2099999999999999E-2</v>
      </c>
      <c r="C1757" s="233">
        <v>4.2900000000000001E-2</v>
      </c>
      <c r="D1757" s="235">
        <v>1324.71</v>
      </c>
      <c r="E1757" s="235">
        <v>1312.63</v>
      </c>
      <c r="F1757" s="236">
        <v>1311.94</v>
      </c>
    </row>
    <row r="1758" spans="1:6">
      <c r="A1758" s="229" t="s">
        <v>640</v>
      </c>
      <c r="B1758" s="234">
        <v>4.1799999999999997E-2</v>
      </c>
      <c r="C1758" s="233">
        <v>4.2599999999999999E-2</v>
      </c>
      <c r="D1758" s="235">
        <v>1329.65</v>
      </c>
      <c r="E1758" s="235">
        <v>1317.52</v>
      </c>
      <c r="F1758" s="236">
        <v>1317.15</v>
      </c>
    </row>
    <row r="1759" spans="1:6">
      <c r="A1759" s="229" t="s">
        <v>641</v>
      </c>
      <c r="B1759" s="234">
        <v>4.2500000000000003E-2</v>
      </c>
      <c r="C1759" s="233">
        <v>4.3299999999999998E-2</v>
      </c>
      <c r="D1759" s="235">
        <v>1319.41</v>
      </c>
      <c r="E1759" s="235">
        <v>1307.3900000000001</v>
      </c>
      <c r="F1759" s="236">
        <v>1307.01</v>
      </c>
    </row>
    <row r="1760" spans="1:6">
      <c r="A1760" s="229" t="s">
        <v>642</v>
      </c>
      <c r="B1760" s="234">
        <v>4.1799999999999997E-2</v>
      </c>
      <c r="C1760" s="233">
        <v>4.2599999999999999E-2</v>
      </c>
      <c r="D1760" s="235">
        <v>1330.4</v>
      </c>
      <c r="E1760" s="235">
        <v>1318.27</v>
      </c>
      <c r="F1760" s="236">
        <v>1317.9</v>
      </c>
    </row>
    <row r="1761" spans="1:6">
      <c r="A1761" s="229" t="s">
        <v>643</v>
      </c>
      <c r="B1761" s="234">
        <v>4.2199999999999994E-2</v>
      </c>
      <c r="C1761" s="233">
        <v>4.2999999999999997E-2</v>
      </c>
      <c r="D1761" s="235">
        <v>1324.74</v>
      </c>
      <c r="E1761" s="235">
        <v>1312.67</v>
      </c>
      <c r="F1761" s="236">
        <v>1312.29</v>
      </c>
    </row>
    <row r="1762" spans="1:6">
      <c r="A1762" s="229" t="s">
        <v>644</v>
      </c>
      <c r="B1762" s="234">
        <v>4.2099999999999999E-2</v>
      </c>
      <c r="C1762" s="233">
        <v>4.2900000000000001E-2</v>
      </c>
      <c r="D1762" s="235">
        <v>1326.95</v>
      </c>
      <c r="E1762" s="235">
        <v>1314.87</v>
      </c>
      <c r="F1762" s="236">
        <v>1314.17</v>
      </c>
    </row>
    <row r="1763" spans="1:6">
      <c r="A1763" s="229" t="s">
        <v>645</v>
      </c>
      <c r="B1763" s="234">
        <v>4.1799999999999997E-2</v>
      </c>
      <c r="C1763" s="233">
        <v>4.2599999999999999E-2</v>
      </c>
      <c r="D1763" s="235">
        <v>1331.9</v>
      </c>
      <c r="E1763" s="235">
        <v>1319.77</v>
      </c>
      <c r="F1763" s="236">
        <v>1319.39</v>
      </c>
    </row>
    <row r="1764" spans="1:6">
      <c r="A1764" s="229" t="s">
        <v>646</v>
      </c>
      <c r="B1764" s="234">
        <v>4.1399999999999999E-2</v>
      </c>
      <c r="C1764" s="233">
        <v>4.2199999999999994E-2</v>
      </c>
      <c r="D1764" s="235">
        <v>1338.39</v>
      </c>
      <c r="E1764" s="235">
        <v>1326.2</v>
      </c>
      <c r="F1764" s="236">
        <v>1325.82</v>
      </c>
    </row>
    <row r="1765" spans="1:6">
      <c r="A1765" s="229" t="s">
        <v>647</v>
      </c>
      <c r="B1765" s="234">
        <v>4.0999999999999995E-2</v>
      </c>
      <c r="C1765" s="233">
        <v>4.1799999999999997E-2</v>
      </c>
      <c r="D1765" s="235">
        <v>1344.9</v>
      </c>
      <c r="E1765" s="235">
        <v>1332.66</v>
      </c>
      <c r="F1765" s="236">
        <v>1332.28</v>
      </c>
    </row>
    <row r="1766" spans="1:6">
      <c r="A1766" s="229" t="s">
        <v>648</v>
      </c>
      <c r="B1766" s="234">
        <v>4.1100000000000005E-2</v>
      </c>
      <c r="C1766" s="233">
        <v>4.1900000000000007E-2</v>
      </c>
      <c r="D1766" s="235">
        <v>1343.74</v>
      </c>
      <c r="E1766" s="235">
        <v>1331.51</v>
      </c>
      <c r="F1766" s="236">
        <v>1331.13</v>
      </c>
    </row>
    <row r="1767" spans="1:6">
      <c r="A1767" s="229" t="s">
        <v>649</v>
      </c>
      <c r="B1767" s="234">
        <v>4.0800000000000003E-2</v>
      </c>
      <c r="C1767" s="233">
        <v>4.1599999999999998E-2</v>
      </c>
      <c r="D1767" s="235">
        <v>1349.07</v>
      </c>
      <c r="E1767" s="235">
        <v>1336.79</v>
      </c>
      <c r="F1767" s="236">
        <v>1336.09</v>
      </c>
    </row>
    <row r="1768" spans="1:6">
      <c r="A1768" s="229" t="s">
        <v>650</v>
      </c>
      <c r="B1768" s="234">
        <v>4.0300000000000002E-2</v>
      </c>
      <c r="C1768" s="233">
        <v>4.1100000000000005E-2</v>
      </c>
      <c r="D1768" s="235">
        <v>1357.19</v>
      </c>
      <c r="E1768" s="235">
        <v>1344.83</v>
      </c>
      <c r="F1768" s="236">
        <v>1344.45</v>
      </c>
    </row>
    <row r="1769" spans="1:6">
      <c r="A1769" s="229" t="s">
        <v>651</v>
      </c>
      <c r="B1769" s="234">
        <v>4.0099999999999997E-2</v>
      </c>
      <c r="C1769" s="233">
        <v>4.0899999999999999E-2</v>
      </c>
      <c r="D1769" s="235">
        <v>1360.68</v>
      </c>
      <c r="E1769" s="235">
        <v>1348.29</v>
      </c>
      <c r="F1769" s="236">
        <v>1347.91</v>
      </c>
    </row>
    <row r="1770" spans="1:6">
      <c r="A1770" s="229" t="s">
        <v>652</v>
      </c>
      <c r="B1770" s="234">
        <v>4.0199999999999993E-2</v>
      </c>
      <c r="C1770" s="233">
        <v>4.0999999999999995E-2</v>
      </c>
      <c r="D1770" s="235">
        <v>1359.79</v>
      </c>
      <c r="E1770" s="235">
        <v>1347.41</v>
      </c>
      <c r="F1770" s="236">
        <v>1347.02</v>
      </c>
    </row>
    <row r="1771" spans="1:6">
      <c r="A1771" s="229" t="s">
        <v>653</v>
      </c>
      <c r="B1771" s="234">
        <v>4.0199999999999993E-2</v>
      </c>
      <c r="C1771" s="233">
        <v>4.0999999999999995E-2</v>
      </c>
      <c r="D1771" s="235">
        <v>1360.72</v>
      </c>
      <c r="E1771" s="235">
        <v>1348.34</v>
      </c>
      <c r="F1771" s="236">
        <v>1347.41</v>
      </c>
    </row>
    <row r="1772" spans="1:6">
      <c r="A1772" s="229" t="s">
        <v>654</v>
      </c>
      <c r="B1772" s="234">
        <v>4.0399999999999998E-2</v>
      </c>
      <c r="C1772" s="233">
        <v>4.1200000000000001E-2</v>
      </c>
      <c r="D1772" s="235">
        <v>1358</v>
      </c>
      <c r="E1772" s="235">
        <v>1345.66</v>
      </c>
      <c r="F1772" s="236">
        <v>1345.27</v>
      </c>
    </row>
    <row r="1773" spans="1:6">
      <c r="A1773" s="229" t="s">
        <v>655</v>
      </c>
      <c r="B1773" s="234">
        <v>4.0500000000000001E-2</v>
      </c>
      <c r="C1773" s="233">
        <v>4.1299999999999996E-2</v>
      </c>
      <c r="D1773" s="235">
        <v>1356.85</v>
      </c>
      <c r="E1773" s="235">
        <v>1344.52</v>
      </c>
      <c r="F1773" s="236">
        <v>1344.13</v>
      </c>
    </row>
    <row r="1774" spans="1:6">
      <c r="A1774" s="229" t="s">
        <v>656</v>
      </c>
      <c r="B1774" s="234">
        <v>4.07E-2</v>
      </c>
      <c r="C1774" s="233">
        <v>4.1500000000000002E-2</v>
      </c>
      <c r="D1774" s="235">
        <v>1354.15</v>
      </c>
      <c r="E1774" s="235">
        <v>1341.85</v>
      </c>
      <c r="F1774" s="236">
        <v>1341.46</v>
      </c>
    </row>
    <row r="1775" spans="1:6">
      <c r="A1775" s="229" t="s">
        <v>657</v>
      </c>
      <c r="B1775" s="234">
        <v>4.0899999999999999E-2</v>
      </c>
      <c r="C1775" s="233">
        <v>4.1700000000000001E-2</v>
      </c>
      <c r="D1775" s="235">
        <v>1351.45</v>
      </c>
      <c r="E1775" s="235">
        <v>1339.19</v>
      </c>
      <c r="F1775" s="236">
        <v>1338.79</v>
      </c>
    </row>
    <row r="1776" spans="1:6">
      <c r="A1776" s="229" t="s">
        <v>658</v>
      </c>
      <c r="B1776" s="234">
        <v>4.0300000000000002E-2</v>
      </c>
      <c r="C1776" s="233">
        <v>4.1100000000000005E-2</v>
      </c>
      <c r="D1776" s="235">
        <v>1361.56</v>
      </c>
      <c r="E1776" s="235">
        <v>1349.2</v>
      </c>
      <c r="F1776" s="236">
        <v>1348.38</v>
      </c>
    </row>
    <row r="1777" spans="1:6">
      <c r="A1777" s="229" t="s">
        <v>659</v>
      </c>
      <c r="B1777" s="234">
        <v>4.0300000000000002E-2</v>
      </c>
      <c r="C1777" s="233">
        <v>4.1100000000000005E-2</v>
      </c>
      <c r="D1777" s="235">
        <v>1361.99</v>
      </c>
      <c r="E1777" s="235">
        <v>1349.63</v>
      </c>
      <c r="F1777" s="236">
        <v>1343.69</v>
      </c>
    </row>
    <row r="1778" spans="1:6">
      <c r="A1778" s="229" t="s">
        <v>660</v>
      </c>
      <c r="B1778" s="234">
        <v>4.0099999999999997E-2</v>
      </c>
      <c r="C1778" s="233">
        <v>4.0899999999999999E-2</v>
      </c>
      <c r="D1778" s="235">
        <v>1365.53</v>
      </c>
      <c r="E1778" s="235">
        <v>1353.14</v>
      </c>
      <c r="F1778" s="236">
        <v>1347.19</v>
      </c>
    </row>
    <row r="1779" spans="1:6">
      <c r="A1779" s="229" t="s">
        <v>661</v>
      </c>
      <c r="B1779" s="234">
        <v>4.0199999999999993E-2</v>
      </c>
      <c r="C1779" s="233">
        <v>4.0999999999999995E-2</v>
      </c>
      <c r="D1779" s="235">
        <v>1364.41</v>
      </c>
      <c r="E1779" s="235">
        <v>1352.03</v>
      </c>
      <c r="F1779" s="236">
        <v>1346.08</v>
      </c>
    </row>
    <row r="1780" spans="1:6">
      <c r="A1780" s="229" t="s">
        <v>662</v>
      </c>
      <c r="B1780" s="234">
        <v>4.0599999999999997E-2</v>
      </c>
      <c r="C1780" s="233">
        <v>4.1399999999999999E-2</v>
      </c>
      <c r="D1780" s="235">
        <v>1358.64</v>
      </c>
      <c r="E1780" s="235">
        <v>1346.32</v>
      </c>
      <c r="F1780" s="236">
        <v>1340.39</v>
      </c>
    </row>
    <row r="1781" spans="1:6">
      <c r="A1781" s="229" t="s">
        <v>663</v>
      </c>
      <c r="B1781" s="234">
        <v>4.0300000000000002E-2</v>
      </c>
      <c r="C1781" s="233">
        <v>4.1100000000000005E-2</v>
      </c>
      <c r="D1781" s="235">
        <v>1364.4</v>
      </c>
      <c r="E1781" s="235">
        <v>1352.03</v>
      </c>
      <c r="F1781" s="236">
        <v>1345.57</v>
      </c>
    </row>
    <row r="1782" spans="1:6">
      <c r="A1782" s="229" t="s">
        <v>664</v>
      </c>
      <c r="B1782" s="234">
        <v>4.0500000000000001E-2</v>
      </c>
      <c r="C1782" s="233">
        <v>4.1299999999999996E-2</v>
      </c>
      <c r="D1782" s="235">
        <v>1361.75</v>
      </c>
      <c r="E1782" s="235">
        <v>1349.42</v>
      </c>
      <c r="F1782" s="236">
        <v>1343.45</v>
      </c>
    </row>
    <row r="1783" spans="1:6">
      <c r="A1783" s="229" t="s">
        <v>665</v>
      </c>
      <c r="B1783" s="234">
        <v>4.0500000000000001E-2</v>
      </c>
      <c r="C1783" s="233">
        <v>4.1299999999999996E-2</v>
      </c>
      <c r="D1783" s="235">
        <v>1362.21</v>
      </c>
      <c r="E1783" s="235">
        <v>1349.88</v>
      </c>
      <c r="F1783" s="236">
        <v>1349.42</v>
      </c>
    </row>
    <row r="1784" spans="1:6">
      <c r="A1784" s="229" t="s">
        <v>666</v>
      </c>
      <c r="B1784" s="234">
        <v>4.0300000000000002E-2</v>
      </c>
      <c r="C1784" s="233">
        <v>4.1100000000000005E-2</v>
      </c>
      <c r="D1784" s="235">
        <v>1365.78</v>
      </c>
      <c r="E1784" s="235">
        <v>1353.41</v>
      </c>
      <c r="F1784" s="236">
        <v>1352.95</v>
      </c>
    </row>
    <row r="1785" spans="1:6">
      <c r="A1785" s="229" t="s">
        <v>667</v>
      </c>
      <c r="B1785" s="234">
        <v>4.0399999999999998E-2</v>
      </c>
      <c r="C1785" s="233">
        <v>4.1200000000000001E-2</v>
      </c>
      <c r="D1785" s="235">
        <v>1364.68</v>
      </c>
      <c r="E1785" s="235">
        <v>1352.33</v>
      </c>
      <c r="F1785" s="236">
        <v>1351.87</v>
      </c>
    </row>
    <row r="1786" spans="1:6">
      <c r="A1786" s="229" t="s">
        <v>668</v>
      </c>
      <c r="B1786" s="234">
        <v>4.0199999999999993E-2</v>
      </c>
      <c r="C1786" s="233">
        <v>4.0999999999999995E-2</v>
      </c>
      <c r="D1786" s="235">
        <v>1368.74</v>
      </c>
      <c r="E1786" s="235">
        <v>1356.35</v>
      </c>
      <c r="F1786" s="236">
        <v>1355.41</v>
      </c>
    </row>
    <row r="1787" spans="1:6">
      <c r="A1787" s="229" t="s">
        <v>669</v>
      </c>
      <c r="B1787" s="234">
        <v>3.9699999999999999E-2</v>
      </c>
      <c r="C1787" s="233">
        <v>4.0500000000000001E-2</v>
      </c>
      <c r="D1787" s="235">
        <v>1377</v>
      </c>
      <c r="E1787" s="235">
        <v>1364.54</v>
      </c>
      <c r="F1787" s="236">
        <v>1364.08</v>
      </c>
    </row>
    <row r="1788" spans="1:6">
      <c r="A1788" s="229" t="s">
        <v>670</v>
      </c>
      <c r="B1788" s="234">
        <v>3.9599999999999996E-2</v>
      </c>
      <c r="C1788" s="233">
        <v>4.0399999999999998E-2</v>
      </c>
      <c r="D1788" s="235">
        <v>1379.03</v>
      </c>
      <c r="E1788" s="235">
        <v>1366.55</v>
      </c>
      <c r="F1788" s="236">
        <v>1366.09</v>
      </c>
    </row>
    <row r="1789" spans="1:6">
      <c r="A1789" s="229" t="s">
        <v>671</v>
      </c>
      <c r="B1789" s="234">
        <v>3.9399999999999998E-2</v>
      </c>
      <c r="C1789" s="233">
        <v>4.0199999999999993E-2</v>
      </c>
      <c r="D1789" s="235">
        <v>1382.63</v>
      </c>
      <c r="E1789" s="235">
        <v>1370.12</v>
      </c>
      <c r="F1789" s="236">
        <v>1369.66</v>
      </c>
    </row>
    <row r="1790" spans="1:6">
      <c r="A1790" s="229" t="s">
        <v>672</v>
      </c>
      <c r="B1790" s="234">
        <v>3.9599999999999996E-2</v>
      </c>
      <c r="C1790" s="233">
        <v>4.0399999999999998E-2</v>
      </c>
      <c r="D1790" s="235">
        <v>1379.95</v>
      </c>
      <c r="E1790" s="235">
        <v>1367.47</v>
      </c>
      <c r="F1790" s="236">
        <v>1367.01</v>
      </c>
    </row>
    <row r="1791" spans="1:6">
      <c r="A1791" s="229" t="s">
        <v>673</v>
      </c>
      <c r="B1791" s="234">
        <v>3.9300000000000002E-2</v>
      </c>
      <c r="C1791" s="233">
        <v>4.0099999999999997E-2</v>
      </c>
      <c r="D1791" s="235">
        <v>1385.94</v>
      </c>
      <c r="E1791" s="235">
        <v>1373.4</v>
      </c>
      <c r="F1791" s="236">
        <v>1372.41</v>
      </c>
    </row>
    <row r="1792" spans="1:6">
      <c r="A1792" s="229" t="s">
        <v>674</v>
      </c>
      <c r="B1792" s="234">
        <v>3.7699999999999997E-2</v>
      </c>
      <c r="C1792" s="233">
        <v>3.85E-2</v>
      </c>
      <c r="D1792" s="235">
        <v>1411.85</v>
      </c>
      <c r="E1792" s="235">
        <v>1399.07</v>
      </c>
      <c r="F1792" s="236">
        <v>1398.59</v>
      </c>
    </row>
    <row r="1793" spans="1:6">
      <c r="A1793" s="229" t="s">
        <v>675</v>
      </c>
      <c r="B1793" s="234">
        <v>3.85E-2</v>
      </c>
      <c r="C1793" s="233">
        <v>3.9300000000000002E-2</v>
      </c>
      <c r="D1793" s="235">
        <v>1399.54</v>
      </c>
      <c r="E1793" s="235">
        <v>1386.89</v>
      </c>
      <c r="F1793" s="236">
        <v>1386.41</v>
      </c>
    </row>
    <row r="1794" spans="1:6">
      <c r="A1794" s="229" t="s">
        <v>676</v>
      </c>
      <c r="B1794" s="234">
        <v>3.85E-2</v>
      </c>
      <c r="C1794" s="233">
        <v>3.9300000000000002E-2</v>
      </c>
      <c r="D1794" s="235">
        <v>1400.02</v>
      </c>
      <c r="E1794" s="235">
        <v>1387.36</v>
      </c>
      <c r="F1794" s="236">
        <v>1386.89</v>
      </c>
    </row>
    <row r="1795" spans="1:6">
      <c r="A1795" s="229" t="s">
        <v>677</v>
      </c>
      <c r="B1795" s="234">
        <v>3.8399999999999997E-2</v>
      </c>
      <c r="C1795" s="233">
        <v>3.9199999999999999E-2</v>
      </c>
      <c r="D1795" s="235">
        <v>1402.88</v>
      </c>
      <c r="E1795" s="235">
        <v>1390.2</v>
      </c>
      <c r="F1795" s="236">
        <v>1388.94</v>
      </c>
    </row>
    <row r="1796" spans="1:6">
      <c r="A1796" s="229" t="s">
        <v>678</v>
      </c>
      <c r="B1796" s="234">
        <v>3.7400000000000003E-2</v>
      </c>
      <c r="C1796" s="233">
        <v>3.8199999999999998E-2</v>
      </c>
      <c r="D1796" s="235">
        <v>1419.35</v>
      </c>
      <c r="E1796" s="235">
        <v>1406.52</v>
      </c>
      <c r="F1796" s="236">
        <v>1406.07</v>
      </c>
    </row>
    <row r="1797" spans="1:6">
      <c r="A1797" s="229" t="s">
        <v>679</v>
      </c>
      <c r="B1797" s="234">
        <v>3.7400000000000003E-2</v>
      </c>
      <c r="C1797" s="233">
        <v>3.8199999999999998E-2</v>
      </c>
      <c r="D1797" s="235">
        <v>1419.8</v>
      </c>
      <c r="E1797" s="235">
        <v>1406.96</v>
      </c>
      <c r="F1797" s="236">
        <v>1406.52</v>
      </c>
    </row>
    <row r="1798" spans="1:6">
      <c r="A1798" s="229" t="s">
        <v>680</v>
      </c>
      <c r="B1798" s="234">
        <v>3.7200000000000004E-2</v>
      </c>
      <c r="C1798" s="233">
        <v>3.7999999999999999E-2</v>
      </c>
      <c r="D1798" s="235">
        <v>1423.47</v>
      </c>
      <c r="E1798" s="235">
        <v>1410.6</v>
      </c>
      <c r="F1798" s="236">
        <v>1410.16</v>
      </c>
    </row>
    <row r="1799" spans="1:6">
      <c r="A1799" s="229" t="s">
        <v>681</v>
      </c>
      <c r="B1799" s="234">
        <v>3.73E-2</v>
      </c>
      <c r="C1799" s="233">
        <v>3.8100000000000002E-2</v>
      </c>
      <c r="D1799" s="235">
        <v>1422.3</v>
      </c>
      <c r="E1799" s="235">
        <v>1409.45</v>
      </c>
      <c r="F1799" s="236">
        <v>1409</v>
      </c>
    </row>
    <row r="1800" spans="1:6">
      <c r="A1800" s="229" t="s">
        <v>682</v>
      </c>
      <c r="B1800" s="234">
        <v>3.7599999999999995E-2</v>
      </c>
      <c r="C1800" s="233">
        <v>3.8399999999999997E-2</v>
      </c>
      <c r="D1800" s="235">
        <v>1418.39</v>
      </c>
      <c r="E1800" s="235">
        <v>1405.58</v>
      </c>
      <c r="F1800" s="236">
        <v>1404.66</v>
      </c>
    </row>
    <row r="1801" spans="1:6">
      <c r="A1801" s="229" t="s">
        <v>683</v>
      </c>
      <c r="B1801" s="234">
        <v>3.73E-2</v>
      </c>
      <c r="C1801" s="233">
        <v>3.8100000000000002E-2</v>
      </c>
      <c r="D1801" s="235">
        <v>1423.89</v>
      </c>
      <c r="E1801" s="235">
        <v>1411.03</v>
      </c>
      <c r="F1801" s="236">
        <v>1410.56</v>
      </c>
    </row>
    <row r="1802" spans="1:6">
      <c r="A1802" s="229" t="s">
        <v>684</v>
      </c>
      <c r="B1802" s="234">
        <v>3.6499999999999998E-2</v>
      </c>
      <c r="C1802" s="233">
        <v>3.73E-2</v>
      </c>
      <c r="D1802" s="235">
        <v>1437.34</v>
      </c>
      <c r="E1802" s="235">
        <v>1424.36</v>
      </c>
      <c r="F1802" s="236">
        <v>1423.89</v>
      </c>
    </row>
    <row r="1803" spans="1:6">
      <c r="A1803" s="229" t="s">
        <v>685</v>
      </c>
      <c r="B1803" s="234">
        <v>3.6200000000000003E-2</v>
      </c>
      <c r="C1803" s="233">
        <v>3.7000000000000005E-2</v>
      </c>
      <c r="D1803" s="235">
        <v>1442.72</v>
      </c>
      <c r="E1803" s="235">
        <v>1429.69</v>
      </c>
      <c r="F1803" s="236">
        <v>1429.21</v>
      </c>
    </row>
    <row r="1804" spans="1:6">
      <c r="A1804" s="229" t="s">
        <v>686</v>
      </c>
      <c r="B1804" s="234">
        <v>3.6600000000000001E-2</v>
      </c>
      <c r="C1804" s="233">
        <v>3.7400000000000003E-2</v>
      </c>
      <c r="D1804" s="235">
        <v>1436.66</v>
      </c>
      <c r="E1804" s="235">
        <v>1423.69</v>
      </c>
      <c r="F1804" s="236">
        <v>1423.22</v>
      </c>
    </row>
    <row r="1805" spans="1:6">
      <c r="A1805" s="229" t="s">
        <v>687</v>
      </c>
      <c r="B1805" s="234">
        <v>3.6799999999999999E-2</v>
      </c>
      <c r="C1805" s="233">
        <v>3.7599999999999995E-2</v>
      </c>
      <c r="D1805" s="235">
        <v>1434.41</v>
      </c>
      <c r="E1805" s="235">
        <v>1421.47</v>
      </c>
      <c r="F1805" s="236">
        <v>1420.47</v>
      </c>
    </row>
    <row r="1806" spans="1:6">
      <c r="A1806" s="229" t="s">
        <v>688</v>
      </c>
      <c r="B1806" s="234">
        <v>3.6799999999999999E-2</v>
      </c>
      <c r="C1806" s="233">
        <v>3.7599999999999995E-2</v>
      </c>
      <c r="D1806" s="235">
        <v>1434.89</v>
      </c>
      <c r="E1806" s="235">
        <v>1421.94</v>
      </c>
      <c r="F1806" s="236">
        <v>1421.47</v>
      </c>
    </row>
    <row r="1807" spans="1:6">
      <c r="A1807" s="229" t="s">
        <v>689</v>
      </c>
      <c r="B1807" s="234">
        <v>3.6799999999999999E-2</v>
      </c>
      <c r="C1807" s="233">
        <v>3.7599999999999995E-2</v>
      </c>
      <c r="D1807" s="235">
        <v>1435.36</v>
      </c>
      <c r="E1807" s="235">
        <v>1422.42</v>
      </c>
      <c r="F1807" s="236">
        <v>1421.94</v>
      </c>
    </row>
    <row r="1808" spans="1:6">
      <c r="A1808" s="229" t="s">
        <v>690</v>
      </c>
      <c r="B1808" s="234">
        <v>3.6900000000000002E-2</v>
      </c>
      <c r="C1808" s="233">
        <v>3.7699999999999997E-2</v>
      </c>
      <c r="D1808" s="235">
        <v>1434.21</v>
      </c>
      <c r="E1808" s="235">
        <v>1421.28</v>
      </c>
      <c r="F1808" s="236">
        <v>1420.81</v>
      </c>
    </row>
    <row r="1809" spans="1:6">
      <c r="A1809" s="229" t="s">
        <v>691</v>
      </c>
      <c r="B1809" s="234">
        <v>3.6799999999999999E-2</v>
      </c>
      <c r="C1809" s="233">
        <v>3.7599999999999995E-2</v>
      </c>
      <c r="D1809" s="235">
        <v>1437.11</v>
      </c>
      <c r="E1809" s="235">
        <v>1424.16</v>
      </c>
      <c r="F1809" s="236">
        <v>1422.89</v>
      </c>
    </row>
    <row r="1810" spans="1:6">
      <c r="A1810" s="229" t="s">
        <v>692</v>
      </c>
      <c r="B1810" s="234">
        <v>3.6900000000000002E-2</v>
      </c>
      <c r="C1810" s="233">
        <v>3.7699999999999997E-2</v>
      </c>
      <c r="D1810" s="235">
        <v>1435.96</v>
      </c>
      <c r="E1810" s="235">
        <v>1423.03</v>
      </c>
      <c r="F1810" s="236">
        <v>1422.55</v>
      </c>
    </row>
    <row r="1811" spans="1:6">
      <c r="A1811" s="229" t="s">
        <v>693</v>
      </c>
      <c r="B1811" s="234">
        <v>3.6900000000000002E-2</v>
      </c>
      <c r="C1811" s="233">
        <v>3.7699999999999997E-2</v>
      </c>
      <c r="D1811" s="235">
        <v>1436.43</v>
      </c>
      <c r="E1811" s="235">
        <v>1423.5</v>
      </c>
      <c r="F1811" s="236">
        <v>1423.03</v>
      </c>
    </row>
    <row r="1812" spans="1:6">
      <c r="A1812" s="229" t="s">
        <v>694</v>
      </c>
      <c r="B1812" s="234">
        <v>3.7100000000000001E-2</v>
      </c>
      <c r="C1812" s="233">
        <v>3.7900000000000003E-2</v>
      </c>
      <c r="D1812" s="235">
        <v>1433.77</v>
      </c>
      <c r="E1812" s="235">
        <v>1420.87</v>
      </c>
      <c r="F1812" s="236">
        <v>1420.39</v>
      </c>
    </row>
    <row r="1813" spans="1:6">
      <c r="A1813" s="229" t="s">
        <v>695</v>
      </c>
      <c r="B1813" s="234">
        <v>3.7200000000000004E-2</v>
      </c>
      <c r="C1813" s="233">
        <v>3.7999999999999999E-2</v>
      </c>
      <c r="D1813" s="235">
        <v>1432.64</v>
      </c>
      <c r="E1813" s="235">
        <v>1419.75</v>
      </c>
      <c r="F1813" s="236">
        <v>1419.27</v>
      </c>
    </row>
    <row r="1814" spans="1:6">
      <c r="A1814" s="229" t="s">
        <v>696</v>
      </c>
      <c r="B1814" s="234">
        <v>3.7200000000000004E-2</v>
      </c>
      <c r="C1814" s="233">
        <v>3.7999999999999999E-2</v>
      </c>
      <c r="D1814" s="235">
        <v>1433.66</v>
      </c>
      <c r="E1814" s="235">
        <v>1420.77</v>
      </c>
      <c r="F1814" s="236">
        <v>1419.75</v>
      </c>
    </row>
    <row r="1815" spans="1:6">
      <c r="A1815" s="229" t="s">
        <v>697</v>
      </c>
      <c r="B1815" s="234">
        <v>3.7499999999999999E-2</v>
      </c>
      <c r="C1815" s="233">
        <v>3.8300000000000001E-2</v>
      </c>
      <c r="D1815" s="235">
        <v>1429.29</v>
      </c>
      <c r="E1815" s="235">
        <v>1416.45</v>
      </c>
      <c r="F1815" s="236">
        <v>1415.97</v>
      </c>
    </row>
    <row r="1816" spans="1:6">
      <c r="A1816" s="229" t="s">
        <v>698</v>
      </c>
      <c r="B1816" s="234">
        <v>3.78E-2</v>
      </c>
      <c r="C1816" s="233">
        <v>3.8599999999999995E-2</v>
      </c>
      <c r="D1816" s="235">
        <v>1424.94</v>
      </c>
      <c r="E1816" s="235">
        <v>1412.14</v>
      </c>
      <c r="F1816" s="236">
        <v>1411.66</v>
      </c>
    </row>
    <row r="1817" spans="1:6">
      <c r="A1817" s="229" t="s">
        <v>699</v>
      </c>
      <c r="B1817" s="234">
        <v>3.8100000000000002E-2</v>
      </c>
      <c r="C1817" s="233">
        <v>3.8900000000000004E-2</v>
      </c>
      <c r="D1817" s="235">
        <v>1420.83</v>
      </c>
      <c r="E1817" s="235">
        <v>1408.08</v>
      </c>
      <c r="F1817" s="236">
        <v>1407.38</v>
      </c>
    </row>
    <row r="1818" spans="1:6">
      <c r="A1818" s="229" t="s">
        <v>700</v>
      </c>
      <c r="B1818" s="234">
        <v>3.8699999999999998E-2</v>
      </c>
      <c r="C1818" s="233">
        <v>3.95E-2</v>
      </c>
      <c r="D1818" s="235">
        <v>1412.15</v>
      </c>
      <c r="E1818" s="235">
        <v>1399.48</v>
      </c>
      <c r="F1818" s="236">
        <v>1398.6</v>
      </c>
    </row>
    <row r="1819" spans="1:6">
      <c r="A1819" s="229" t="s">
        <v>701</v>
      </c>
      <c r="B1819" s="234">
        <v>3.8300000000000001E-2</v>
      </c>
      <c r="C1819" s="233">
        <v>3.9100000000000003E-2</v>
      </c>
      <c r="D1819" s="235">
        <v>1418.96</v>
      </c>
      <c r="E1819" s="235">
        <v>1406.24</v>
      </c>
      <c r="F1819" s="236">
        <v>1405.8</v>
      </c>
    </row>
    <row r="1820" spans="1:6">
      <c r="A1820" s="229" t="s">
        <v>702</v>
      </c>
      <c r="B1820" s="234">
        <v>3.7999999999999999E-2</v>
      </c>
      <c r="C1820" s="233">
        <v>3.8800000000000001E-2</v>
      </c>
      <c r="D1820" s="235">
        <v>1424.2</v>
      </c>
      <c r="E1820" s="235">
        <v>1411.43</v>
      </c>
      <c r="F1820" s="236">
        <v>1410.99</v>
      </c>
    </row>
    <row r="1821" spans="1:6">
      <c r="A1821" s="229" t="s">
        <v>703</v>
      </c>
      <c r="B1821" s="234">
        <v>3.7999999999999999E-2</v>
      </c>
      <c r="C1821" s="233">
        <v>3.8800000000000001E-2</v>
      </c>
      <c r="D1821" s="235">
        <v>1424.64</v>
      </c>
      <c r="E1821" s="235">
        <v>1411.87</v>
      </c>
      <c r="F1821" s="236">
        <v>1411.43</v>
      </c>
    </row>
    <row r="1822" spans="1:6">
      <c r="A1822" s="229" t="s">
        <v>704</v>
      </c>
      <c r="B1822" s="234">
        <v>3.8199999999999998E-2</v>
      </c>
      <c r="C1822" s="233">
        <v>3.9E-2</v>
      </c>
      <c r="D1822" s="235">
        <v>1421.88</v>
      </c>
      <c r="E1822" s="235">
        <v>1409.14</v>
      </c>
      <c r="F1822" s="236">
        <v>1408.7</v>
      </c>
    </row>
    <row r="1823" spans="1:6">
      <c r="A1823" s="229" t="s">
        <v>705</v>
      </c>
      <c r="B1823" s="234">
        <v>3.8300000000000001E-2</v>
      </c>
      <c r="C1823" s="233">
        <v>3.9100000000000003E-2</v>
      </c>
      <c r="D1823" s="235">
        <v>1421.22</v>
      </c>
      <c r="E1823" s="235">
        <v>1408.49</v>
      </c>
      <c r="F1823" s="236">
        <v>1407.59</v>
      </c>
    </row>
    <row r="1824" spans="1:6">
      <c r="A1824" s="229" t="s">
        <v>706</v>
      </c>
      <c r="B1824" s="234">
        <v>3.7999999999999999E-2</v>
      </c>
      <c r="C1824" s="233">
        <v>3.8800000000000001E-2</v>
      </c>
      <c r="D1824" s="235">
        <v>1426.47</v>
      </c>
      <c r="E1824" s="235">
        <v>1413.7</v>
      </c>
      <c r="F1824" s="236">
        <v>1413.25</v>
      </c>
    </row>
    <row r="1825" spans="1:6">
      <c r="A1825" s="229" t="s">
        <v>707</v>
      </c>
      <c r="B1825" s="234">
        <v>3.8300000000000001E-2</v>
      </c>
      <c r="C1825" s="233">
        <v>3.9100000000000003E-2</v>
      </c>
      <c r="D1825" s="235">
        <v>1422.11</v>
      </c>
      <c r="E1825" s="235">
        <v>1409.38</v>
      </c>
      <c r="F1825" s="236">
        <v>1408.94</v>
      </c>
    </row>
    <row r="1826" spans="1:6">
      <c r="A1826" s="229" t="s">
        <v>708</v>
      </c>
      <c r="B1826" s="234">
        <v>3.8399999999999997E-2</v>
      </c>
      <c r="C1826" s="233">
        <v>3.9199999999999999E-2</v>
      </c>
      <c r="D1826" s="235">
        <v>1420.96</v>
      </c>
      <c r="E1826" s="235">
        <v>1408.25</v>
      </c>
      <c r="F1826" s="236">
        <v>1407.8</v>
      </c>
    </row>
    <row r="1827" spans="1:6">
      <c r="A1827" s="229" t="s">
        <v>709</v>
      </c>
      <c r="B1827" s="234">
        <v>3.8199999999999998E-2</v>
      </c>
      <c r="C1827" s="233">
        <v>3.9E-2</v>
      </c>
      <c r="D1827" s="235">
        <v>1424.6</v>
      </c>
      <c r="E1827" s="235">
        <v>1411.85</v>
      </c>
      <c r="F1827" s="236">
        <v>1411.41</v>
      </c>
    </row>
    <row r="1828" spans="1:6">
      <c r="A1828" s="229" t="s">
        <v>710</v>
      </c>
      <c r="B1828" s="234">
        <v>3.8100000000000002E-2</v>
      </c>
      <c r="C1828" s="233">
        <v>3.8900000000000004E-2</v>
      </c>
      <c r="D1828" s="235">
        <v>1427.11</v>
      </c>
      <c r="E1828" s="235">
        <v>1414.35</v>
      </c>
      <c r="F1828" s="236">
        <v>1413.44</v>
      </c>
    </row>
    <row r="1829" spans="1:6">
      <c r="A1829" s="229" t="s">
        <v>711</v>
      </c>
      <c r="B1829" s="234">
        <v>3.7900000000000003E-2</v>
      </c>
      <c r="C1829" s="233">
        <v>3.8699999999999998E-2</v>
      </c>
      <c r="D1829" s="235">
        <v>1430.76</v>
      </c>
      <c r="E1829" s="235">
        <v>1417.97</v>
      </c>
      <c r="F1829" s="236">
        <v>1417.52</v>
      </c>
    </row>
    <row r="1830" spans="1:6">
      <c r="A1830" s="229" t="s">
        <v>712</v>
      </c>
      <c r="B1830" s="234">
        <v>3.7699999999999997E-2</v>
      </c>
      <c r="C1830" s="233">
        <v>3.85E-2</v>
      </c>
      <c r="D1830" s="235">
        <v>1434.42</v>
      </c>
      <c r="E1830" s="235">
        <v>1421.6</v>
      </c>
      <c r="F1830" s="236">
        <v>1421.16</v>
      </c>
    </row>
    <row r="1831" spans="1:6">
      <c r="A1831" s="229" t="s">
        <v>713</v>
      </c>
      <c r="B1831" s="234">
        <v>3.6900000000000002E-2</v>
      </c>
      <c r="C1831" s="233">
        <v>3.7699999999999997E-2</v>
      </c>
      <c r="D1831" s="235">
        <v>1447.81</v>
      </c>
      <c r="E1831" s="235">
        <v>1434.86</v>
      </c>
      <c r="F1831" s="236">
        <v>1434.42</v>
      </c>
    </row>
    <row r="1832" spans="1:6">
      <c r="A1832" s="229" t="s">
        <v>714</v>
      </c>
      <c r="B1832" s="234">
        <v>3.7200000000000004E-2</v>
      </c>
      <c r="C1832" s="233">
        <v>3.7999999999999999E-2</v>
      </c>
      <c r="D1832" s="235">
        <v>1443.39</v>
      </c>
      <c r="E1832" s="235">
        <v>1430.49</v>
      </c>
      <c r="F1832" s="236">
        <v>1430.04</v>
      </c>
    </row>
    <row r="1833" spans="1:6">
      <c r="A1833" s="229" t="s">
        <v>715</v>
      </c>
      <c r="B1833" s="234">
        <v>3.6200000000000003E-2</v>
      </c>
      <c r="C1833" s="233">
        <v>3.7000000000000005E-2</v>
      </c>
      <c r="D1833" s="235">
        <v>1461.94</v>
      </c>
      <c r="E1833" s="235">
        <v>1448.87</v>
      </c>
      <c r="F1833" s="236">
        <v>1447.79</v>
      </c>
    </row>
    <row r="1834" spans="1:6">
      <c r="A1834" s="229" t="s">
        <v>716</v>
      </c>
      <c r="B1834" s="234">
        <v>3.6400000000000002E-2</v>
      </c>
      <c r="C1834" s="233">
        <v>3.7200000000000004E-2</v>
      </c>
      <c r="D1834" s="235">
        <v>1459.16</v>
      </c>
      <c r="E1834" s="235">
        <v>1446.12</v>
      </c>
      <c r="F1834" s="236">
        <v>1445.62</v>
      </c>
    </row>
    <row r="1835" spans="1:6">
      <c r="A1835" s="229" t="s">
        <v>717</v>
      </c>
      <c r="B1835" s="234">
        <v>3.6900000000000002E-2</v>
      </c>
      <c r="C1835" s="233">
        <v>3.7699999999999997E-2</v>
      </c>
      <c r="D1835" s="235">
        <v>1451.49</v>
      </c>
      <c r="E1835" s="235">
        <v>1438.53</v>
      </c>
      <c r="F1835" s="236">
        <v>1438.03</v>
      </c>
    </row>
    <row r="1836" spans="1:6">
      <c r="A1836" s="229" t="s">
        <v>718</v>
      </c>
      <c r="B1836" s="234">
        <v>3.73E-2</v>
      </c>
      <c r="C1836" s="233">
        <v>3.8100000000000002E-2</v>
      </c>
      <c r="D1836" s="235">
        <v>1445.49</v>
      </c>
      <c r="E1836" s="235">
        <v>1432.59</v>
      </c>
      <c r="F1836" s="236">
        <v>1432.09</v>
      </c>
    </row>
    <row r="1837" spans="1:6">
      <c r="A1837" s="229" t="s">
        <v>719</v>
      </c>
      <c r="B1837" s="234">
        <v>3.6699999999999997E-2</v>
      </c>
      <c r="C1837" s="233">
        <v>3.7499999999999999E-2</v>
      </c>
      <c r="D1837" s="235">
        <v>1455.75</v>
      </c>
      <c r="E1837" s="235">
        <v>1442.75</v>
      </c>
      <c r="F1837" s="236">
        <v>1442.26</v>
      </c>
    </row>
    <row r="1838" spans="1:6">
      <c r="A1838" s="229" t="s">
        <v>720</v>
      </c>
      <c r="B1838" s="234">
        <v>3.6299999999999999E-2</v>
      </c>
      <c r="C1838" s="233">
        <v>3.7100000000000001E-2</v>
      </c>
      <c r="D1838" s="235">
        <v>1463.37</v>
      </c>
      <c r="E1838" s="235">
        <v>1450.31</v>
      </c>
      <c r="F1838" s="236">
        <v>1449.23</v>
      </c>
    </row>
    <row r="1839" spans="1:6">
      <c r="A1839" s="229" t="s">
        <v>721</v>
      </c>
      <c r="B1839" s="234">
        <v>3.6400000000000002E-2</v>
      </c>
      <c r="C1839" s="233">
        <v>3.7200000000000004E-2</v>
      </c>
      <c r="D1839" s="235">
        <v>1462.23</v>
      </c>
      <c r="E1839" s="235">
        <v>1449.19</v>
      </c>
      <c r="F1839" s="236">
        <v>1448.69</v>
      </c>
    </row>
    <row r="1840" spans="1:6">
      <c r="A1840" s="229" t="s">
        <v>722</v>
      </c>
      <c r="B1840" s="234">
        <v>3.6299999999999999E-2</v>
      </c>
      <c r="C1840" s="233">
        <v>3.7100000000000001E-2</v>
      </c>
      <c r="D1840" s="235">
        <v>1464.37</v>
      </c>
      <c r="E1840" s="235">
        <v>1451.31</v>
      </c>
      <c r="F1840" s="236">
        <v>1450.81</v>
      </c>
    </row>
    <row r="1841" spans="1:6">
      <c r="A1841" s="229" t="s">
        <v>723</v>
      </c>
      <c r="B1841" s="234">
        <v>3.6400000000000002E-2</v>
      </c>
      <c r="C1841" s="233">
        <v>3.7200000000000004E-2</v>
      </c>
      <c r="D1841" s="235">
        <v>1463.23</v>
      </c>
      <c r="E1841" s="235">
        <v>1450.19</v>
      </c>
      <c r="F1841" s="236">
        <v>1449.69</v>
      </c>
    </row>
    <row r="1842" spans="1:6">
      <c r="A1842" s="229" t="s">
        <v>724</v>
      </c>
      <c r="B1842" s="234">
        <v>3.6299999999999999E-2</v>
      </c>
      <c r="C1842" s="233">
        <v>3.7100000000000001E-2</v>
      </c>
      <c r="D1842" s="235">
        <v>1465.71</v>
      </c>
      <c r="E1842" s="235">
        <v>1452.64</v>
      </c>
      <c r="F1842" s="236">
        <v>1452.09</v>
      </c>
    </row>
    <row r="1843" spans="1:6">
      <c r="A1843" s="229" t="s">
        <v>725</v>
      </c>
      <c r="B1843" s="234">
        <v>3.6900000000000002E-2</v>
      </c>
      <c r="C1843" s="233">
        <v>3.7699999999999997E-2</v>
      </c>
      <c r="D1843" s="235">
        <v>1458.05</v>
      </c>
      <c r="E1843" s="235">
        <v>1445.07</v>
      </c>
      <c r="F1843" s="236">
        <v>1442.93</v>
      </c>
    </row>
    <row r="1844" spans="1:6">
      <c r="A1844" s="229" t="s">
        <v>726</v>
      </c>
      <c r="B1844" s="234">
        <v>3.7000000000000005E-2</v>
      </c>
      <c r="C1844" s="233">
        <v>3.78E-2</v>
      </c>
      <c r="D1844" s="235">
        <v>1456.98</v>
      </c>
      <c r="E1844" s="235">
        <v>1444.01</v>
      </c>
      <c r="F1844" s="236">
        <v>1443.46</v>
      </c>
    </row>
    <row r="1845" spans="1:6">
      <c r="A1845" s="229" t="s">
        <v>727</v>
      </c>
      <c r="B1845" s="234">
        <v>3.6600000000000001E-2</v>
      </c>
      <c r="C1845" s="233">
        <v>3.7400000000000003E-2</v>
      </c>
      <c r="D1845" s="235">
        <v>1464.06</v>
      </c>
      <c r="E1845" s="235">
        <v>1451.03</v>
      </c>
      <c r="F1845" s="236">
        <v>1450.48</v>
      </c>
    </row>
    <row r="1846" spans="1:6">
      <c r="A1846" s="229" t="s">
        <v>728</v>
      </c>
      <c r="B1846" s="234">
        <v>3.6600000000000001E-2</v>
      </c>
      <c r="C1846" s="233">
        <v>3.7400000000000003E-2</v>
      </c>
      <c r="D1846" s="235">
        <v>1466.22</v>
      </c>
      <c r="E1846" s="235">
        <v>1453.19</v>
      </c>
      <c r="F1846" s="236">
        <v>1451.03</v>
      </c>
    </row>
    <row r="1847" spans="1:6">
      <c r="A1847" s="229" t="s">
        <v>729</v>
      </c>
      <c r="B1847" s="238">
        <v>3.6499999999999998E-2</v>
      </c>
      <c r="C1847" s="237">
        <v>3.73E-2</v>
      </c>
      <c r="D1847" s="239">
        <v>1468.42</v>
      </c>
      <c r="E1847" s="239">
        <v>1455.37</v>
      </c>
      <c r="F1847" s="240">
        <v>1454.81</v>
      </c>
    </row>
    <row r="1848" spans="1:6">
      <c r="A1848" s="229" t="s">
        <v>730</v>
      </c>
      <c r="B1848" s="238">
        <v>3.61E-2</v>
      </c>
      <c r="C1848" s="237">
        <v>3.6900000000000002E-2</v>
      </c>
      <c r="D1848" s="239">
        <v>1475.55</v>
      </c>
      <c r="E1848" s="239">
        <v>1462.44</v>
      </c>
      <c r="F1848" s="240">
        <v>1461.88</v>
      </c>
    </row>
    <row r="1849" spans="1:6">
      <c r="A1849" s="229" t="s">
        <v>731</v>
      </c>
      <c r="B1849" s="238">
        <v>3.5400000000000001E-2</v>
      </c>
      <c r="C1849" s="237">
        <v>3.6200000000000003E-2</v>
      </c>
      <c r="D1849" s="239">
        <v>1488.41</v>
      </c>
      <c r="E1849" s="239">
        <v>1475.17</v>
      </c>
      <c r="F1849" s="240">
        <v>1473.91</v>
      </c>
    </row>
    <row r="1850" spans="1:6">
      <c r="A1850" s="229" t="s">
        <v>732</v>
      </c>
      <c r="B1850" s="238">
        <v>3.5299999999999998E-2</v>
      </c>
      <c r="C1850" s="237">
        <v>3.61E-2</v>
      </c>
      <c r="D1850" s="239">
        <v>1490.63</v>
      </c>
      <c r="E1850" s="239">
        <v>1477.38</v>
      </c>
      <c r="F1850" s="240">
        <v>1476.82</v>
      </c>
    </row>
    <row r="1851" spans="1:6">
      <c r="A1851" s="229" t="s">
        <v>733</v>
      </c>
      <c r="B1851" s="238">
        <v>3.5200000000000002E-2</v>
      </c>
      <c r="C1851" s="237">
        <v>3.6000000000000004E-2</v>
      </c>
      <c r="D1851" s="239">
        <v>1492.86</v>
      </c>
      <c r="E1851" s="239">
        <v>1479.58</v>
      </c>
      <c r="F1851" s="240">
        <v>1479.03</v>
      </c>
    </row>
    <row r="1852" spans="1:6">
      <c r="A1852" s="229" t="s">
        <v>734</v>
      </c>
      <c r="B1852" s="238">
        <v>3.56E-2</v>
      </c>
      <c r="C1852" s="237">
        <v>3.6400000000000002E-2</v>
      </c>
      <c r="D1852" s="239">
        <v>1486.77</v>
      </c>
      <c r="E1852" s="239">
        <v>1473.56</v>
      </c>
      <c r="F1852" s="240">
        <v>1473</v>
      </c>
    </row>
    <row r="1853" spans="1:6">
      <c r="A1853" s="229" t="s">
        <v>735</v>
      </c>
      <c r="B1853" s="238">
        <v>3.5299999999999998E-2</v>
      </c>
      <c r="C1853" s="237">
        <v>3.61E-2</v>
      </c>
      <c r="D1853" s="239">
        <v>1492.95</v>
      </c>
      <c r="E1853" s="239">
        <v>1479.69</v>
      </c>
      <c r="F1853" s="240">
        <v>1479.11</v>
      </c>
    </row>
    <row r="1854" spans="1:6">
      <c r="A1854" s="229" t="s">
        <v>736</v>
      </c>
      <c r="B1854" s="238">
        <v>3.5200000000000002E-2</v>
      </c>
      <c r="C1854" s="237">
        <v>3.6000000000000004E-2</v>
      </c>
      <c r="D1854" s="239">
        <v>1495.97</v>
      </c>
      <c r="E1854" s="239">
        <v>1482.68</v>
      </c>
      <c r="F1854" s="240">
        <v>1481.34</v>
      </c>
    </row>
    <row r="1855" spans="1:6">
      <c r="A1855" s="229" t="s">
        <v>737</v>
      </c>
      <c r="B1855" s="238">
        <v>3.5099999999999999E-2</v>
      </c>
      <c r="C1855" s="237">
        <v>3.5900000000000001E-2</v>
      </c>
      <c r="D1855" s="239">
        <v>1498.22</v>
      </c>
      <c r="E1855" s="239">
        <v>1484.92</v>
      </c>
      <c r="F1855" s="240">
        <v>1484.34</v>
      </c>
    </row>
    <row r="1856" spans="1:6">
      <c r="A1856" s="229" t="s">
        <v>738</v>
      </c>
      <c r="B1856" s="238">
        <v>3.5000000000000003E-2</v>
      </c>
      <c r="C1856" s="237">
        <v>3.5799999999999998E-2</v>
      </c>
      <c r="D1856" s="239">
        <v>1500.48</v>
      </c>
      <c r="E1856" s="239">
        <v>1487.16</v>
      </c>
      <c r="F1856" s="240">
        <v>1486.58</v>
      </c>
    </row>
    <row r="1857" spans="1:6">
      <c r="A1857" s="229" t="s">
        <v>739</v>
      </c>
      <c r="B1857" s="238">
        <v>3.5000000000000003E-2</v>
      </c>
      <c r="C1857" s="237">
        <v>3.5799999999999998E-2</v>
      </c>
      <c r="D1857" s="239">
        <v>1501.07</v>
      </c>
      <c r="E1857" s="239">
        <v>1487.75</v>
      </c>
      <c r="F1857" s="240">
        <v>1487.16</v>
      </c>
    </row>
    <row r="1858" spans="1:6">
      <c r="A1858" s="229" t="s">
        <v>740</v>
      </c>
      <c r="B1858" s="238">
        <v>3.5000000000000003E-2</v>
      </c>
      <c r="C1858" s="237">
        <v>3.5799999999999998E-2</v>
      </c>
      <c r="D1858" s="239">
        <v>1501.65</v>
      </c>
      <c r="E1858" s="239">
        <v>1488.33</v>
      </c>
      <c r="F1858" s="240">
        <v>1487.75</v>
      </c>
    </row>
    <row r="1859" spans="1:6">
      <c r="A1859" s="229" t="s">
        <v>741</v>
      </c>
      <c r="B1859" s="238">
        <v>3.5200000000000002E-2</v>
      </c>
      <c r="C1859" s="237">
        <v>3.6000000000000004E-2</v>
      </c>
      <c r="D1859" s="239">
        <v>1499.66</v>
      </c>
      <c r="E1859" s="239">
        <v>1486.36</v>
      </c>
      <c r="F1859" s="240">
        <v>1485.02</v>
      </c>
    </row>
    <row r="1860" spans="1:6">
      <c r="A1860" s="229" t="s">
        <v>742</v>
      </c>
      <c r="B1860" s="238">
        <v>3.5799999999999998E-2</v>
      </c>
      <c r="C1860" s="237">
        <v>3.6600000000000001E-2</v>
      </c>
      <c r="D1860" s="239">
        <v>1490.26</v>
      </c>
      <c r="E1860" s="239">
        <v>1477.06</v>
      </c>
      <c r="F1860" s="240">
        <v>1476.47</v>
      </c>
    </row>
    <row r="1861" spans="1:6">
      <c r="A1861" s="229" t="s">
        <v>743</v>
      </c>
      <c r="B1861" s="238">
        <v>3.5000000000000003E-2</v>
      </c>
      <c r="C1861" s="237">
        <v>3.5799999999999998E-2</v>
      </c>
      <c r="D1861" s="239">
        <v>1504.18</v>
      </c>
      <c r="E1861" s="239">
        <v>1490.85</v>
      </c>
      <c r="F1861" s="240">
        <v>1490.26</v>
      </c>
    </row>
    <row r="1862" spans="1:6">
      <c r="A1862" s="229" t="s">
        <v>744</v>
      </c>
      <c r="B1862" s="238">
        <v>3.5099999999999999E-2</v>
      </c>
      <c r="C1862" s="237">
        <v>3.5900000000000001E-2</v>
      </c>
      <c r="D1862" s="239">
        <v>1503.09</v>
      </c>
      <c r="E1862" s="239">
        <v>1489.78</v>
      </c>
      <c r="F1862" s="240">
        <v>1489.19</v>
      </c>
    </row>
    <row r="1863" spans="1:6">
      <c r="A1863" s="229" t="s">
        <v>745</v>
      </c>
      <c r="B1863" s="238">
        <v>3.5000000000000003E-2</v>
      </c>
      <c r="C1863" s="237">
        <v>3.5799999999999998E-2</v>
      </c>
      <c r="D1863" s="239">
        <v>1507.39</v>
      </c>
      <c r="E1863" s="239">
        <v>1494.05</v>
      </c>
      <c r="F1863" s="240">
        <v>1491.91</v>
      </c>
    </row>
    <row r="1864" spans="1:6">
      <c r="A1864" s="229" t="s">
        <v>746</v>
      </c>
      <c r="B1864" s="238">
        <v>3.5200000000000002E-2</v>
      </c>
      <c r="C1864" s="237">
        <v>3.6000000000000004E-2</v>
      </c>
      <c r="D1864" s="239">
        <v>1504.69</v>
      </c>
      <c r="E1864" s="239">
        <v>1491.37</v>
      </c>
      <c r="F1864" s="240">
        <v>1490.73</v>
      </c>
    </row>
    <row r="1865" spans="1:6">
      <c r="A1865" s="229" t="s">
        <v>747</v>
      </c>
      <c r="B1865" s="238">
        <v>3.5699999999999996E-2</v>
      </c>
      <c r="C1865" s="237">
        <v>3.6499999999999998E-2</v>
      </c>
      <c r="D1865" s="239">
        <v>1496.99</v>
      </c>
      <c r="E1865" s="239">
        <v>1483.76</v>
      </c>
      <c r="F1865" s="240">
        <v>1483.12</v>
      </c>
    </row>
    <row r="1866" spans="1:6">
      <c r="A1866" s="229" t="s">
        <v>748</v>
      </c>
      <c r="B1866" s="238">
        <v>3.6299999999999999E-2</v>
      </c>
      <c r="C1866" s="237">
        <v>3.7100000000000001E-2</v>
      </c>
      <c r="D1866" s="239">
        <v>1487.69</v>
      </c>
      <c r="E1866" s="239">
        <v>1474.55</v>
      </c>
      <c r="F1866" s="240">
        <v>1473.91</v>
      </c>
    </row>
    <row r="1867" spans="1:6">
      <c r="A1867" s="229" t="s">
        <v>749</v>
      </c>
      <c r="B1867" s="238">
        <v>3.6699999999999997E-2</v>
      </c>
      <c r="C1867" s="237">
        <v>3.7499999999999999E-2</v>
      </c>
      <c r="D1867" s="239">
        <v>1481.75</v>
      </c>
      <c r="E1867" s="239">
        <v>1468.67</v>
      </c>
      <c r="F1867" s="240">
        <v>1468.03</v>
      </c>
    </row>
    <row r="1868" spans="1:6">
      <c r="A1868" s="229" t="s">
        <v>750</v>
      </c>
      <c r="B1868" s="238">
        <v>3.6799999999999999E-2</v>
      </c>
      <c r="C1868" s="237">
        <v>3.7599999999999995E-2</v>
      </c>
      <c r="D1868" s="239">
        <v>1481.6</v>
      </c>
      <c r="E1868" s="239">
        <v>1468.53</v>
      </c>
      <c r="F1868" s="240">
        <v>1467.05</v>
      </c>
    </row>
    <row r="1869" spans="1:6">
      <c r="A1869" s="229" t="s">
        <v>751</v>
      </c>
      <c r="B1869" s="238">
        <v>3.7699999999999997E-2</v>
      </c>
      <c r="C1869" s="237">
        <v>3.85E-2</v>
      </c>
      <c r="D1869" s="239">
        <v>1467.55</v>
      </c>
      <c r="E1869" s="239">
        <v>1454.62</v>
      </c>
      <c r="F1869" s="240">
        <v>1453.98</v>
      </c>
    </row>
    <row r="1870" spans="1:6">
      <c r="A1870" s="229" t="s">
        <v>752</v>
      </c>
      <c r="B1870" s="238">
        <v>3.8599999999999995E-2</v>
      </c>
      <c r="C1870" s="237">
        <v>3.9399999999999998E-2</v>
      </c>
      <c r="D1870" s="239">
        <v>1453.65</v>
      </c>
      <c r="E1870" s="239">
        <v>1440.85</v>
      </c>
      <c r="F1870" s="240">
        <v>1440.22</v>
      </c>
    </row>
    <row r="1871" spans="1:6">
      <c r="A1871" s="229" t="s">
        <v>753</v>
      </c>
      <c r="B1871" s="238">
        <v>3.9900000000000005E-2</v>
      </c>
      <c r="C1871" s="237">
        <v>4.07E-2</v>
      </c>
      <c r="D1871" s="239">
        <v>1433.56</v>
      </c>
      <c r="E1871" s="239">
        <v>1420.96</v>
      </c>
      <c r="F1871" s="240">
        <v>1420.33</v>
      </c>
    </row>
    <row r="1872" spans="1:6">
      <c r="A1872" s="229" t="s">
        <v>754</v>
      </c>
      <c r="B1872" s="238">
        <v>4.0300000000000002E-2</v>
      </c>
      <c r="C1872" s="237">
        <v>4.1100000000000005E-2</v>
      </c>
      <c r="D1872" s="239">
        <v>1427.44</v>
      </c>
      <c r="E1872" s="239">
        <v>1414.91</v>
      </c>
      <c r="F1872" s="240">
        <v>1414.29</v>
      </c>
    </row>
    <row r="1873" spans="1:6">
      <c r="A1873" s="229" t="s">
        <v>755</v>
      </c>
      <c r="B1873" s="238">
        <v>4.0899999999999999E-2</v>
      </c>
      <c r="C1873" s="237">
        <v>4.1700000000000001E-2</v>
      </c>
      <c r="D1873" s="239">
        <v>1420.22</v>
      </c>
      <c r="E1873" s="239">
        <v>1407.76</v>
      </c>
      <c r="F1873" s="240">
        <v>1405.59</v>
      </c>
    </row>
    <row r="1874" spans="1:6">
      <c r="A1874" s="229" t="s">
        <v>756</v>
      </c>
      <c r="B1874" s="238">
        <v>4.1599999999999998E-2</v>
      </c>
      <c r="C1874" s="237">
        <v>4.24E-2</v>
      </c>
      <c r="D1874" s="239">
        <v>1409.93</v>
      </c>
      <c r="E1874" s="239">
        <v>1397.57</v>
      </c>
      <c r="F1874" s="240">
        <v>1396.96</v>
      </c>
    </row>
    <row r="1875" spans="1:6">
      <c r="A1875" s="229" t="s">
        <v>757</v>
      </c>
      <c r="B1875" s="238">
        <v>4.1299999999999996E-2</v>
      </c>
      <c r="C1875" s="237">
        <v>4.2099999999999999E-2</v>
      </c>
      <c r="D1875" s="239">
        <v>1415.21</v>
      </c>
      <c r="E1875" s="239">
        <v>1402.81</v>
      </c>
      <c r="F1875" s="240">
        <v>1402.19</v>
      </c>
    </row>
    <row r="1876" spans="1:6">
      <c r="A1876" s="229" t="s">
        <v>758</v>
      </c>
      <c r="B1876" s="238">
        <v>4.1200000000000001E-2</v>
      </c>
      <c r="C1876" s="237">
        <v>4.2000000000000003E-2</v>
      </c>
      <c r="D1876" s="239">
        <v>1417.6</v>
      </c>
      <c r="E1876" s="239">
        <v>1405.18</v>
      </c>
      <c r="F1876" s="240">
        <v>1404.35</v>
      </c>
    </row>
    <row r="1877" spans="1:6">
      <c r="A1877" s="229" t="s">
        <v>759</v>
      </c>
      <c r="B1877" s="238">
        <v>4.0999999999999995E-2</v>
      </c>
      <c r="C1877" s="237">
        <v>4.1799999999999997E-2</v>
      </c>
      <c r="D1877" s="239">
        <v>1421.15</v>
      </c>
      <c r="E1877" s="239">
        <v>1408.71</v>
      </c>
      <c r="F1877" s="240">
        <v>1408.28</v>
      </c>
    </row>
    <row r="1878" spans="1:6">
      <c r="A1878" s="229" t="s">
        <v>760</v>
      </c>
      <c r="B1878" s="238">
        <v>4.07E-2</v>
      </c>
      <c r="C1878" s="237">
        <v>4.1500000000000002E-2</v>
      </c>
      <c r="D1878" s="239">
        <v>1426.28</v>
      </c>
      <c r="E1878" s="239">
        <v>1413.79</v>
      </c>
      <c r="F1878" s="240">
        <v>1413.36</v>
      </c>
    </row>
    <row r="1879" spans="1:6">
      <c r="A1879" s="229" t="s">
        <v>761</v>
      </c>
      <c r="B1879" s="238">
        <v>4.0399999999999998E-2</v>
      </c>
      <c r="C1879" s="237">
        <v>4.1200000000000001E-2</v>
      </c>
      <c r="D1879" s="239">
        <v>1431.43</v>
      </c>
      <c r="E1879" s="239">
        <v>1418.89</v>
      </c>
      <c r="F1879" s="240">
        <v>1418.46</v>
      </c>
    </row>
    <row r="1880" spans="1:6">
      <c r="A1880" s="229" t="s">
        <v>762</v>
      </c>
      <c r="B1880" s="238">
        <v>4.0500000000000001E-2</v>
      </c>
      <c r="C1880" s="237">
        <v>4.1299999999999996E-2</v>
      </c>
      <c r="D1880" s="239">
        <v>1430.28</v>
      </c>
      <c r="E1880" s="239">
        <v>1417.76</v>
      </c>
      <c r="F1880" s="240">
        <v>1417.33</v>
      </c>
    </row>
    <row r="1881" spans="1:6">
      <c r="A1881" s="229" t="s">
        <v>763</v>
      </c>
      <c r="B1881" s="238">
        <v>4.0199999999999993E-2</v>
      </c>
      <c r="C1881" s="237">
        <v>4.0999999999999995E-2</v>
      </c>
      <c r="D1881" s="239">
        <v>1435.85</v>
      </c>
      <c r="E1881" s="239">
        <v>1423.28</v>
      </c>
      <c r="F1881" s="240">
        <v>1422.44</v>
      </c>
    </row>
    <row r="1882" spans="1:6">
      <c r="A1882" s="229" t="s">
        <v>764</v>
      </c>
      <c r="B1882" s="238">
        <v>4.0399999999999998E-2</v>
      </c>
      <c r="C1882" s="237">
        <v>4.1200000000000001E-2</v>
      </c>
      <c r="D1882" s="239">
        <v>1433.57</v>
      </c>
      <c r="E1882" s="239">
        <v>1421.03</v>
      </c>
      <c r="F1882" s="240">
        <v>1420.56</v>
      </c>
    </row>
    <row r="1883" spans="1:6">
      <c r="A1883" s="229" t="s">
        <v>765</v>
      </c>
      <c r="B1883" s="238">
        <v>3.9900000000000005E-2</v>
      </c>
      <c r="C1883" s="237">
        <v>4.07E-2</v>
      </c>
      <c r="D1883" s="239">
        <v>1441.94</v>
      </c>
      <c r="E1883" s="239">
        <v>1429.32</v>
      </c>
      <c r="F1883" s="240">
        <v>1428.85</v>
      </c>
    </row>
    <row r="1884" spans="1:6">
      <c r="A1884" s="229" t="s">
        <v>766</v>
      </c>
      <c r="B1884" s="238">
        <v>3.9699999999999999E-2</v>
      </c>
      <c r="C1884" s="237">
        <v>4.0500000000000001E-2</v>
      </c>
      <c r="D1884" s="239">
        <v>1445.59</v>
      </c>
      <c r="E1884" s="239">
        <v>1432.94</v>
      </c>
      <c r="F1884" s="240">
        <v>1432.47</v>
      </c>
    </row>
    <row r="1885" spans="1:6">
      <c r="A1885" s="229" t="s">
        <v>767</v>
      </c>
      <c r="B1885" s="238">
        <v>3.9599999999999996E-2</v>
      </c>
      <c r="C1885" s="237">
        <v>4.0399999999999998E-2</v>
      </c>
      <c r="D1885" s="239">
        <v>1447.64</v>
      </c>
      <c r="E1885" s="239">
        <v>1434.98</v>
      </c>
      <c r="F1885" s="240">
        <v>1434.51</v>
      </c>
    </row>
    <row r="1886" spans="1:6">
      <c r="A1886" s="229" t="s">
        <v>768</v>
      </c>
      <c r="B1886" s="238">
        <v>3.9599999999999996E-2</v>
      </c>
      <c r="C1886" s="237">
        <v>4.0399999999999998E-2</v>
      </c>
      <c r="D1886" s="239">
        <v>1448.61</v>
      </c>
      <c r="E1886" s="239">
        <v>1435.95</v>
      </c>
      <c r="F1886" s="240">
        <v>1434.98</v>
      </c>
    </row>
    <row r="1887" spans="1:6">
      <c r="A1887" s="229" t="s">
        <v>769</v>
      </c>
      <c r="B1887" s="238">
        <v>3.9100000000000003E-2</v>
      </c>
      <c r="C1887" s="237">
        <v>3.9900000000000005E-2</v>
      </c>
      <c r="D1887" s="239">
        <v>1457.06</v>
      </c>
      <c r="E1887" s="239">
        <v>1444.32</v>
      </c>
      <c r="F1887" s="240">
        <v>1443.85</v>
      </c>
    </row>
    <row r="1888" spans="1:6">
      <c r="A1888" s="229" t="s">
        <v>770</v>
      </c>
      <c r="B1888" s="238">
        <v>3.9199999999999999E-2</v>
      </c>
      <c r="C1888" s="237">
        <v>0.04</v>
      </c>
      <c r="D1888" s="239">
        <v>1455.93</v>
      </c>
      <c r="E1888" s="239">
        <v>1443.21</v>
      </c>
      <c r="F1888" s="240">
        <v>1442.73</v>
      </c>
    </row>
    <row r="1889" spans="1:6">
      <c r="A1889" s="229" t="s">
        <v>771</v>
      </c>
      <c r="B1889" s="238">
        <v>3.8699999999999998E-2</v>
      </c>
      <c r="C1889" s="237">
        <v>3.95E-2</v>
      </c>
      <c r="D1889" s="239">
        <v>1464.42</v>
      </c>
      <c r="E1889" s="239">
        <v>1451.62</v>
      </c>
      <c r="F1889" s="240">
        <v>1451.15</v>
      </c>
    </row>
    <row r="1890" spans="1:6">
      <c r="A1890" s="229" t="s">
        <v>772</v>
      </c>
      <c r="B1890" s="238">
        <v>3.8100000000000002E-2</v>
      </c>
      <c r="C1890" s="237">
        <v>3.8900000000000004E-2</v>
      </c>
      <c r="D1890" s="239">
        <v>1474.57</v>
      </c>
      <c r="E1890" s="239">
        <v>1461.68</v>
      </c>
      <c r="F1890" s="240">
        <v>1461.21</v>
      </c>
    </row>
    <row r="1891" spans="1:6">
      <c r="A1891" s="229" t="s">
        <v>773</v>
      </c>
      <c r="B1891" s="238">
        <v>3.8399999999999997E-2</v>
      </c>
      <c r="C1891" s="237">
        <v>3.9199999999999999E-2</v>
      </c>
      <c r="D1891" s="239">
        <v>1472.2</v>
      </c>
      <c r="E1891" s="239">
        <v>1459.34</v>
      </c>
      <c r="F1891" s="240">
        <v>1458.18</v>
      </c>
    </row>
    <row r="1892" spans="1:6">
      <c r="A1892" s="229" t="s">
        <v>774</v>
      </c>
      <c r="B1892" s="238">
        <v>3.8900000000000004E-2</v>
      </c>
      <c r="C1892" s="237">
        <v>3.9699999999999999E-2</v>
      </c>
      <c r="D1892" s="239">
        <v>1464.68</v>
      </c>
      <c r="E1892" s="239">
        <v>1451.89</v>
      </c>
      <c r="F1892" s="240">
        <v>1451.36</v>
      </c>
    </row>
    <row r="1893" spans="1:6">
      <c r="A1893" s="229" t="s">
        <v>775</v>
      </c>
      <c r="B1893" s="238">
        <v>3.9199999999999999E-2</v>
      </c>
      <c r="C1893" s="237">
        <v>0.04</v>
      </c>
      <c r="D1893" s="239">
        <v>1460.41</v>
      </c>
      <c r="E1893" s="239">
        <v>1447.66</v>
      </c>
      <c r="F1893" s="240">
        <v>1447.13</v>
      </c>
    </row>
    <row r="1894" spans="1:6">
      <c r="A1894" s="229" t="s">
        <v>776</v>
      </c>
      <c r="B1894" s="238">
        <v>3.9800000000000002E-2</v>
      </c>
      <c r="C1894" s="237">
        <v>4.0599999999999997E-2</v>
      </c>
      <c r="D1894" s="239">
        <v>1451.37</v>
      </c>
      <c r="E1894" s="239">
        <v>1438.72</v>
      </c>
      <c r="F1894" s="240">
        <v>1438.18</v>
      </c>
    </row>
    <row r="1895" spans="1:6">
      <c r="A1895" s="229" t="s">
        <v>777</v>
      </c>
      <c r="B1895" s="238">
        <v>4.0300000000000002E-2</v>
      </c>
      <c r="C1895" s="237">
        <v>4.1100000000000005E-2</v>
      </c>
      <c r="D1895" s="239">
        <v>1443.98</v>
      </c>
      <c r="E1895" s="239">
        <v>1431.41</v>
      </c>
      <c r="F1895" s="240">
        <v>1430.87</v>
      </c>
    </row>
    <row r="1896" spans="1:6">
      <c r="A1896" s="229" t="s">
        <v>778</v>
      </c>
      <c r="B1896" s="238">
        <v>4.0300000000000002E-2</v>
      </c>
      <c r="C1896" s="237">
        <v>4.1100000000000005E-2</v>
      </c>
      <c r="D1896" s="239">
        <v>1444.94</v>
      </c>
      <c r="E1896" s="239">
        <v>1432.35</v>
      </c>
      <c r="F1896" s="240">
        <v>1431.41</v>
      </c>
    </row>
    <row r="1897" spans="1:6">
      <c r="A1897" s="229" t="s">
        <v>779</v>
      </c>
      <c r="B1897" s="238">
        <v>3.9900000000000005E-2</v>
      </c>
      <c r="C1897" s="237">
        <v>4.07E-2</v>
      </c>
      <c r="D1897" s="239">
        <v>1451.74</v>
      </c>
      <c r="E1897" s="239">
        <v>1439.1</v>
      </c>
      <c r="F1897" s="240">
        <v>1438.63</v>
      </c>
    </row>
    <row r="1898" spans="1:6">
      <c r="A1898" s="229" t="s">
        <v>780</v>
      </c>
      <c r="B1898" s="238">
        <v>3.9800000000000002E-2</v>
      </c>
      <c r="C1898" s="237">
        <v>4.0599999999999997E-2</v>
      </c>
      <c r="D1898" s="239">
        <v>1453.8</v>
      </c>
      <c r="E1898" s="239">
        <v>1441.14</v>
      </c>
      <c r="F1898" s="240">
        <v>1440.67</v>
      </c>
    </row>
    <row r="1899" spans="1:6">
      <c r="A1899" s="229" t="s">
        <v>781</v>
      </c>
      <c r="B1899" s="238">
        <v>3.9599999999999996E-2</v>
      </c>
      <c r="C1899" s="237">
        <v>4.0399999999999998E-2</v>
      </c>
      <c r="D1899" s="239">
        <v>1457.45</v>
      </c>
      <c r="E1899" s="239">
        <v>1444.76</v>
      </c>
      <c r="F1899" s="240">
        <v>1444.29</v>
      </c>
    </row>
    <row r="1900" spans="1:6">
      <c r="A1900" s="229" t="s">
        <v>782</v>
      </c>
      <c r="B1900" s="238">
        <v>0.04</v>
      </c>
      <c r="C1900" s="237">
        <v>4.0800000000000003E-2</v>
      </c>
      <c r="D1900" s="239">
        <v>1451.56</v>
      </c>
      <c r="E1900" s="239">
        <v>1438.93</v>
      </c>
      <c r="F1900" s="240">
        <v>1438.46</v>
      </c>
    </row>
    <row r="1901" spans="1:6">
      <c r="A1901" s="229" t="s">
        <v>783</v>
      </c>
      <c r="B1901" s="238">
        <v>4.0999999999999995E-2</v>
      </c>
      <c r="C1901" s="237">
        <v>4.1799999999999997E-2</v>
      </c>
      <c r="D1901" s="239">
        <v>1436.74</v>
      </c>
      <c r="E1901" s="239">
        <v>1424.27</v>
      </c>
      <c r="F1901" s="240">
        <v>1423.32</v>
      </c>
    </row>
    <row r="1902" spans="1:6">
      <c r="A1902" s="229" t="s">
        <v>784</v>
      </c>
      <c r="B1902" s="238">
        <v>4.0999999999999995E-2</v>
      </c>
      <c r="C1902" s="237">
        <v>4.1799999999999997E-2</v>
      </c>
      <c r="D1902" s="239">
        <v>1437.11</v>
      </c>
      <c r="E1902" s="239">
        <v>1424.64</v>
      </c>
      <c r="F1902" s="240">
        <v>1424.17</v>
      </c>
    </row>
    <row r="1903" spans="1:6">
      <c r="A1903" s="229" t="s">
        <v>785</v>
      </c>
      <c r="B1903" s="238">
        <v>4.0800000000000003E-2</v>
      </c>
      <c r="C1903" s="237">
        <v>4.1599999999999998E-2</v>
      </c>
      <c r="D1903" s="239">
        <v>1440.71</v>
      </c>
      <c r="E1903" s="239">
        <v>1428.2</v>
      </c>
      <c r="F1903" s="240">
        <v>1427.74</v>
      </c>
    </row>
    <row r="1904" spans="1:6">
      <c r="A1904" s="229" t="s">
        <v>786</v>
      </c>
      <c r="B1904" s="238">
        <v>4.0800000000000003E-2</v>
      </c>
      <c r="C1904" s="237">
        <v>4.1599999999999998E-2</v>
      </c>
      <c r="D1904" s="239">
        <v>1441.17</v>
      </c>
      <c r="E1904" s="239">
        <v>1428.66</v>
      </c>
      <c r="F1904" s="240">
        <v>1428.2</v>
      </c>
    </row>
    <row r="1905" spans="1:6">
      <c r="A1905" s="229" t="s">
        <v>787</v>
      </c>
      <c r="B1905" s="238">
        <v>4.0599999999999997E-2</v>
      </c>
      <c r="C1905" s="237">
        <v>4.1399999999999999E-2</v>
      </c>
      <c r="D1905" s="239">
        <v>1445.48</v>
      </c>
      <c r="E1905" s="239">
        <v>1432.93</v>
      </c>
      <c r="F1905" s="240">
        <v>1431.78</v>
      </c>
    </row>
    <row r="1906" spans="1:6">
      <c r="A1906" s="229" t="s">
        <v>788</v>
      </c>
      <c r="B1906" s="238">
        <v>4.0800000000000003E-2</v>
      </c>
      <c r="C1906" s="237">
        <v>4.1599999999999998E-2</v>
      </c>
      <c r="D1906" s="239">
        <v>1442.79</v>
      </c>
      <c r="E1906" s="239">
        <v>1430.28</v>
      </c>
      <c r="F1906" s="240">
        <v>1429.82</v>
      </c>
    </row>
    <row r="1907" spans="1:6">
      <c r="A1907" s="229" t="s">
        <v>789</v>
      </c>
      <c r="B1907" s="238">
        <v>4.2300000000000004E-2</v>
      </c>
      <c r="C1907" s="237">
        <v>4.3099999999999999E-2</v>
      </c>
      <c r="D1907" s="239">
        <v>1419.89</v>
      </c>
      <c r="E1907" s="239">
        <v>1407.59</v>
      </c>
      <c r="F1907" s="240">
        <v>1407.13</v>
      </c>
    </row>
    <row r="1908" spans="1:6">
      <c r="A1908" s="229" t="s">
        <v>790</v>
      </c>
      <c r="B1908" s="238">
        <v>4.24E-2</v>
      </c>
      <c r="C1908" s="237">
        <v>4.3200000000000002E-2</v>
      </c>
      <c r="D1908" s="239">
        <v>1418.81</v>
      </c>
      <c r="E1908" s="239">
        <v>1406.53</v>
      </c>
      <c r="F1908" s="240">
        <v>1406.06</v>
      </c>
    </row>
    <row r="1909" spans="1:6">
      <c r="A1909" s="229" t="s">
        <v>791</v>
      </c>
      <c r="B1909" s="238">
        <v>4.3499999999999997E-2</v>
      </c>
      <c r="C1909" s="237">
        <v>4.4299999999999999E-2</v>
      </c>
      <c r="D1909" s="239">
        <v>1402.42</v>
      </c>
      <c r="E1909" s="239">
        <v>1390.3</v>
      </c>
      <c r="F1909" s="240">
        <v>1389.83</v>
      </c>
    </row>
    <row r="1910" spans="1:6">
      <c r="A1910" s="229" t="s">
        <v>792</v>
      </c>
      <c r="B1910" s="238">
        <v>4.3400000000000001E-2</v>
      </c>
      <c r="C1910" s="237">
        <v>4.4199999999999996E-2</v>
      </c>
      <c r="D1910" s="239">
        <v>1404.85</v>
      </c>
      <c r="E1910" s="239">
        <v>1392.72</v>
      </c>
      <c r="F1910" s="240">
        <v>1391.8</v>
      </c>
    </row>
    <row r="1911" spans="1:6">
      <c r="A1911" s="229" t="s">
        <v>793</v>
      </c>
      <c r="B1911" s="238">
        <v>4.2000000000000003E-2</v>
      </c>
      <c r="C1911" s="237">
        <v>4.2800000000000005E-2</v>
      </c>
      <c r="D1911" s="239">
        <v>1426.83</v>
      </c>
      <c r="E1911" s="239">
        <v>1414.49</v>
      </c>
      <c r="F1911" s="240">
        <v>1414.03</v>
      </c>
    </row>
    <row r="1912" spans="1:6">
      <c r="A1912" s="229" t="s">
        <v>794</v>
      </c>
      <c r="B1912" s="238">
        <v>4.1799999999999997E-2</v>
      </c>
      <c r="C1912" s="237">
        <v>4.2599999999999999E-2</v>
      </c>
      <c r="D1912" s="239">
        <v>1430.4</v>
      </c>
      <c r="E1912" s="239">
        <v>1418.03</v>
      </c>
      <c r="F1912" s="240">
        <v>1417.57</v>
      </c>
    </row>
    <row r="1913" spans="1:6">
      <c r="A1913" s="229" t="s">
        <v>795</v>
      </c>
      <c r="B1913" s="238">
        <v>4.1700000000000001E-2</v>
      </c>
      <c r="C1913" s="237">
        <v>4.2500000000000003E-2</v>
      </c>
      <c r="D1913" s="239">
        <v>1432.04</v>
      </c>
      <c r="E1913" s="239">
        <v>1419.66</v>
      </c>
      <c r="F1913" s="240">
        <v>1419.22</v>
      </c>
    </row>
    <row r="1914" spans="1:6">
      <c r="A1914" s="229" t="s">
        <v>796</v>
      </c>
      <c r="B1914" s="238">
        <v>4.1700000000000001E-2</v>
      </c>
      <c r="C1914" s="237">
        <v>4.2500000000000003E-2</v>
      </c>
      <c r="D1914" s="239">
        <v>1432.49</v>
      </c>
      <c r="E1914" s="239">
        <v>1420.11</v>
      </c>
      <c r="F1914" s="240">
        <v>1419.66</v>
      </c>
    </row>
    <row r="1915" spans="1:6">
      <c r="A1915" s="229" t="s">
        <v>797</v>
      </c>
      <c r="B1915" s="238">
        <v>4.2199999999999994E-2</v>
      </c>
      <c r="C1915" s="237">
        <v>4.2999999999999997E-2</v>
      </c>
      <c r="D1915" s="239">
        <v>1425.62</v>
      </c>
      <c r="E1915" s="239">
        <v>1413.31</v>
      </c>
      <c r="F1915" s="240">
        <v>1412.44</v>
      </c>
    </row>
    <row r="1916" spans="1:6">
      <c r="A1916" s="229" t="s">
        <v>798</v>
      </c>
      <c r="B1916" s="238">
        <v>4.2699999999999995E-2</v>
      </c>
      <c r="C1916" s="237">
        <v>4.3499999999999997E-2</v>
      </c>
      <c r="D1916" s="239">
        <v>1418.36</v>
      </c>
      <c r="E1916" s="239">
        <v>1406.13</v>
      </c>
      <c r="F1916" s="240">
        <v>1405.68</v>
      </c>
    </row>
    <row r="1917" spans="1:6">
      <c r="A1917" s="229" t="s">
        <v>799</v>
      </c>
      <c r="B1917" s="238">
        <v>4.3099999999999999E-2</v>
      </c>
      <c r="C1917" s="237">
        <v>4.3899999999999995E-2</v>
      </c>
      <c r="D1917" s="239">
        <v>1412.68</v>
      </c>
      <c r="E1917" s="239">
        <v>1400.5</v>
      </c>
      <c r="F1917" s="240">
        <v>1400.05</v>
      </c>
    </row>
    <row r="1918" spans="1:6">
      <c r="A1918" s="229" t="s">
        <v>800</v>
      </c>
      <c r="B1918" s="238">
        <v>4.3200000000000002E-2</v>
      </c>
      <c r="C1918" s="237">
        <v>4.4000000000000004E-2</v>
      </c>
      <c r="D1918" s="239">
        <v>1411.6</v>
      </c>
      <c r="E1918" s="239">
        <v>1399.43</v>
      </c>
      <c r="F1918" s="240">
        <v>1398.99</v>
      </c>
    </row>
    <row r="1919" spans="1:6">
      <c r="A1919" s="229" t="s">
        <v>801</v>
      </c>
      <c r="B1919" s="238">
        <v>4.3200000000000002E-2</v>
      </c>
      <c r="C1919" s="237">
        <v>4.4000000000000004E-2</v>
      </c>
      <c r="D1919" s="239">
        <v>1412.05</v>
      </c>
      <c r="E1919" s="239">
        <v>1399.88</v>
      </c>
      <c r="F1919" s="240">
        <v>1399.43</v>
      </c>
    </row>
    <row r="1920" spans="1:6">
      <c r="A1920" s="229" t="s">
        <v>802</v>
      </c>
      <c r="B1920" s="238">
        <v>4.1700000000000001E-2</v>
      </c>
      <c r="C1920" s="237">
        <v>4.2500000000000003E-2</v>
      </c>
      <c r="D1920" s="239">
        <v>1436.04</v>
      </c>
      <c r="E1920" s="239">
        <v>1423.66</v>
      </c>
      <c r="F1920" s="240">
        <v>1422.78</v>
      </c>
    </row>
    <row r="1921" spans="1:6">
      <c r="A1921" s="229" t="s">
        <v>803</v>
      </c>
      <c r="B1921" s="238">
        <v>4.1299999999999996E-2</v>
      </c>
      <c r="C1921" s="237">
        <v>4.2099999999999999E-2</v>
      </c>
      <c r="D1921" s="239">
        <v>1442.84</v>
      </c>
      <c r="E1921" s="239">
        <v>1430.4</v>
      </c>
      <c r="F1921" s="240">
        <v>1429.94</v>
      </c>
    </row>
    <row r="1922" spans="1:6">
      <c r="A1922" s="229" t="s">
        <v>804</v>
      </c>
      <c r="B1922" s="238">
        <v>4.0999999999999995E-2</v>
      </c>
      <c r="C1922" s="237">
        <v>4.1799999999999997E-2</v>
      </c>
      <c r="D1922" s="239">
        <v>1448</v>
      </c>
      <c r="E1922" s="239">
        <v>1435.51</v>
      </c>
      <c r="F1922" s="240">
        <v>1435.05</v>
      </c>
    </row>
    <row r="1923" spans="1:6">
      <c r="A1923" s="229" t="s">
        <v>805</v>
      </c>
      <c r="B1923" s="238">
        <v>4.0999999999999995E-2</v>
      </c>
      <c r="C1923" s="237">
        <v>4.1799999999999997E-2</v>
      </c>
      <c r="D1923" s="239">
        <v>1448.46</v>
      </c>
      <c r="E1923" s="239">
        <v>1435.97</v>
      </c>
      <c r="F1923" s="240">
        <v>1435.51</v>
      </c>
    </row>
    <row r="1924" spans="1:6">
      <c r="A1924" s="229" t="s">
        <v>806</v>
      </c>
      <c r="B1924" s="238">
        <v>4.1399999999999999E-2</v>
      </c>
      <c r="C1924" s="237">
        <v>4.2199999999999994E-2</v>
      </c>
      <c r="D1924" s="239">
        <v>1442.66</v>
      </c>
      <c r="E1924" s="239">
        <v>1430.24</v>
      </c>
      <c r="F1924" s="240">
        <v>1429.78</v>
      </c>
    </row>
    <row r="1925" spans="1:6">
      <c r="A1925" s="229" t="s">
        <v>807</v>
      </c>
      <c r="B1925" s="238">
        <v>4.1900000000000007E-2</v>
      </c>
      <c r="C1925" s="237">
        <v>4.2699999999999995E-2</v>
      </c>
      <c r="D1925" s="239">
        <v>1435.81</v>
      </c>
      <c r="E1925" s="239">
        <v>1423.45</v>
      </c>
      <c r="F1925" s="240">
        <v>1422.53</v>
      </c>
    </row>
    <row r="1926" spans="1:6">
      <c r="A1926" s="229" t="s">
        <v>808</v>
      </c>
      <c r="B1926" s="238">
        <v>4.1900000000000007E-2</v>
      </c>
      <c r="C1926" s="237">
        <v>4.2699999999999995E-2</v>
      </c>
      <c r="D1926" s="239">
        <v>1436.27</v>
      </c>
      <c r="E1926" s="239">
        <v>1423.91</v>
      </c>
      <c r="F1926" s="240">
        <v>1423.45</v>
      </c>
    </row>
    <row r="1927" spans="1:6">
      <c r="A1927" s="229" t="s">
        <v>809</v>
      </c>
      <c r="B1927" s="238">
        <v>4.1799999999999997E-2</v>
      </c>
      <c r="C1927" s="237">
        <v>4.2599999999999999E-2</v>
      </c>
      <c r="D1927" s="239">
        <v>1438.51</v>
      </c>
      <c r="E1927" s="239">
        <v>1426.14</v>
      </c>
      <c r="F1927" s="240">
        <v>1425.45</v>
      </c>
    </row>
    <row r="1928" spans="1:6">
      <c r="A1928" s="229" t="s">
        <v>810</v>
      </c>
      <c r="B1928" s="238">
        <v>4.1599999999999998E-2</v>
      </c>
      <c r="C1928" s="237">
        <v>4.24E-2</v>
      </c>
      <c r="D1928" s="239">
        <v>1442.09</v>
      </c>
      <c r="E1928" s="239">
        <v>1429.69</v>
      </c>
      <c r="F1928" s="240">
        <v>1429.22</v>
      </c>
    </row>
    <row r="1929" spans="1:6">
      <c r="A1929" s="229" t="s">
        <v>811</v>
      </c>
      <c r="B1929" s="238">
        <v>4.0500000000000001E-2</v>
      </c>
      <c r="C1929" s="237">
        <v>4.1299999999999996E-2</v>
      </c>
      <c r="D1929" s="239">
        <v>1460.26</v>
      </c>
      <c r="E1929" s="239">
        <v>1447.69</v>
      </c>
      <c r="F1929" s="240">
        <v>1446.77</v>
      </c>
    </row>
    <row r="1930" spans="1:6">
      <c r="A1930" s="229" t="s">
        <v>812</v>
      </c>
      <c r="B1930" s="238">
        <v>4.0999999999999995E-2</v>
      </c>
      <c r="C1930" s="237">
        <v>4.1799999999999997E-2</v>
      </c>
      <c r="D1930" s="239">
        <v>1452.86</v>
      </c>
      <c r="E1930" s="239">
        <v>1440.36</v>
      </c>
      <c r="F1930" s="240">
        <v>1439.9</v>
      </c>
    </row>
    <row r="1931" spans="1:6">
      <c r="A1931" s="229" t="s">
        <v>813</v>
      </c>
      <c r="B1931" s="238">
        <v>4.0800000000000003E-2</v>
      </c>
      <c r="C1931" s="237">
        <v>4.1599999999999998E-2</v>
      </c>
      <c r="D1931" s="239">
        <v>1456.46</v>
      </c>
      <c r="E1931" s="239">
        <v>1443.94</v>
      </c>
      <c r="F1931" s="240">
        <v>1443.48</v>
      </c>
    </row>
    <row r="1932" spans="1:6">
      <c r="A1932" s="229" t="s">
        <v>814</v>
      </c>
      <c r="B1932" s="238">
        <v>4.07E-2</v>
      </c>
      <c r="C1932" s="237">
        <v>4.1500000000000002E-2</v>
      </c>
      <c r="D1932" s="239">
        <v>1459.31</v>
      </c>
      <c r="E1932" s="239">
        <v>1446.77</v>
      </c>
      <c r="F1932" s="240">
        <v>1446.27</v>
      </c>
    </row>
    <row r="1933" spans="1:6">
      <c r="A1933" s="229" t="s">
        <v>815</v>
      </c>
      <c r="B1933" s="238">
        <v>4.0399999999999998E-2</v>
      </c>
      <c r="C1933" s="237">
        <v>4.1200000000000001E-2</v>
      </c>
      <c r="D1933" s="239">
        <v>1464.54</v>
      </c>
      <c r="E1933" s="239">
        <v>1451.96</v>
      </c>
      <c r="F1933" s="240">
        <v>1451.46</v>
      </c>
    </row>
    <row r="1934" spans="1:6">
      <c r="A1934" s="229" t="s">
        <v>816</v>
      </c>
      <c r="B1934" s="238">
        <v>4.1200000000000001E-2</v>
      </c>
      <c r="C1934" s="237">
        <v>4.2000000000000003E-2</v>
      </c>
      <c r="D1934" s="239">
        <v>1452.99</v>
      </c>
      <c r="E1934" s="239">
        <v>1440.51</v>
      </c>
      <c r="F1934" s="240">
        <v>1439.49</v>
      </c>
    </row>
    <row r="1935" spans="1:6">
      <c r="A1935" s="229" t="s">
        <v>817</v>
      </c>
      <c r="B1935" s="238">
        <v>4.2000000000000003E-2</v>
      </c>
      <c r="C1935" s="237">
        <v>4.2800000000000005E-2</v>
      </c>
      <c r="D1935" s="239">
        <v>1441.01</v>
      </c>
      <c r="E1935" s="239">
        <v>1428.65</v>
      </c>
      <c r="F1935" s="240">
        <v>1428.15</v>
      </c>
    </row>
    <row r="1936" spans="1:6">
      <c r="A1936" s="229" t="s">
        <v>818</v>
      </c>
      <c r="B1936" s="238">
        <v>4.1799999999999997E-2</v>
      </c>
      <c r="C1936" s="237">
        <v>4.2599999999999999E-2</v>
      </c>
      <c r="D1936" s="239">
        <v>1444.62</v>
      </c>
      <c r="E1936" s="239">
        <v>1432.23</v>
      </c>
      <c r="F1936" s="240">
        <v>1431.73</v>
      </c>
    </row>
    <row r="1937" spans="1:6">
      <c r="A1937" s="229" t="s">
        <v>819</v>
      </c>
      <c r="B1937" s="238">
        <v>4.2999999999999997E-2</v>
      </c>
      <c r="C1937" s="237">
        <v>4.3799999999999999E-2</v>
      </c>
      <c r="D1937" s="239">
        <v>1426.48</v>
      </c>
      <c r="E1937" s="239">
        <v>1414.26</v>
      </c>
      <c r="F1937" s="240">
        <v>1413.87</v>
      </c>
    </row>
    <row r="1938" spans="1:6">
      <c r="A1938" s="229" t="s">
        <v>820</v>
      </c>
      <c r="B1938" s="238">
        <v>4.2599999999999999E-2</v>
      </c>
      <c r="C1938" s="237">
        <v>4.3400000000000001E-2</v>
      </c>
      <c r="D1938" s="239">
        <v>1433.02</v>
      </c>
      <c r="E1938" s="239">
        <v>1420.75</v>
      </c>
      <c r="F1938" s="240">
        <v>1420.36</v>
      </c>
    </row>
    <row r="1939" spans="1:6">
      <c r="A1939" s="229" t="s">
        <v>821</v>
      </c>
      <c r="B1939" s="238">
        <v>4.2099999999999999E-2</v>
      </c>
      <c r="C1939" s="237">
        <v>4.2900000000000001E-2</v>
      </c>
      <c r="D1939" s="239">
        <v>1441.46</v>
      </c>
      <c r="E1939" s="239">
        <v>1429.11</v>
      </c>
      <c r="F1939" s="240">
        <v>1428.41</v>
      </c>
    </row>
    <row r="1940" spans="1:6">
      <c r="A1940" s="229" t="s">
        <v>822</v>
      </c>
      <c r="B1940" s="238">
        <v>4.2099999999999999E-2</v>
      </c>
      <c r="C1940" s="237">
        <v>4.2900000000000001E-2</v>
      </c>
      <c r="D1940" s="239">
        <v>1441.85</v>
      </c>
      <c r="E1940" s="239">
        <v>1429.51</v>
      </c>
      <c r="F1940" s="240">
        <v>1429.11</v>
      </c>
    </row>
    <row r="1941" spans="1:6">
      <c r="A1941" s="229" t="s">
        <v>823</v>
      </c>
      <c r="B1941" s="238">
        <v>4.3099999999999999E-2</v>
      </c>
      <c r="C1941" s="237">
        <v>4.3899999999999995E-2</v>
      </c>
      <c r="D1941" s="239">
        <v>1426.83</v>
      </c>
      <c r="E1941" s="239">
        <v>1414.64</v>
      </c>
      <c r="F1941" s="240">
        <v>1414.24</v>
      </c>
    </row>
    <row r="1942" spans="1:6">
      <c r="A1942" s="229" t="s">
        <v>824</v>
      </c>
      <c r="B1942" s="238">
        <v>4.2900000000000001E-2</v>
      </c>
      <c r="C1942" s="237">
        <v>4.3700000000000003E-2</v>
      </c>
      <c r="D1942" s="239">
        <v>1430.3</v>
      </c>
      <c r="E1942" s="239">
        <v>1418.07</v>
      </c>
      <c r="F1942" s="240">
        <v>1417.68</v>
      </c>
    </row>
    <row r="1943" spans="1:6">
      <c r="A1943" s="229" t="s">
        <v>825</v>
      </c>
      <c r="B1943" s="238">
        <v>4.3099999999999999E-2</v>
      </c>
      <c r="C1943" s="237">
        <v>4.3899999999999995E-2</v>
      </c>
      <c r="D1943" s="239">
        <v>1427.79</v>
      </c>
      <c r="E1943" s="239">
        <v>1415.59</v>
      </c>
      <c r="F1943" s="240">
        <v>1415.18</v>
      </c>
    </row>
    <row r="1944" spans="1:6">
      <c r="A1944" s="229" t="s">
        <v>826</v>
      </c>
      <c r="B1944" s="238">
        <v>4.3499999999999997E-2</v>
      </c>
      <c r="C1944" s="237">
        <v>4.4299999999999999E-2</v>
      </c>
      <c r="D1944" s="239">
        <v>1422.44</v>
      </c>
      <c r="E1944" s="239">
        <v>1410.3</v>
      </c>
      <c r="F1944" s="240">
        <v>1409.54</v>
      </c>
    </row>
    <row r="1945" spans="1:6">
      <c r="A1945" s="229" t="s">
        <v>827</v>
      </c>
      <c r="B1945" s="238">
        <v>4.4199999999999996E-2</v>
      </c>
      <c r="C1945" s="237">
        <v>4.4999999999999998E-2</v>
      </c>
      <c r="D1945" s="239">
        <v>1412.22</v>
      </c>
      <c r="E1945" s="239">
        <v>1400.18</v>
      </c>
      <c r="F1945" s="240">
        <v>1399.77</v>
      </c>
    </row>
    <row r="1946" spans="1:6">
      <c r="A1946" s="229" t="s">
        <v>828</v>
      </c>
      <c r="B1946" s="238">
        <v>4.53E-2</v>
      </c>
      <c r="C1946" s="237">
        <v>4.6100000000000002E-2</v>
      </c>
      <c r="D1946" s="239">
        <v>1396.11</v>
      </c>
      <c r="E1946" s="239">
        <v>1384.22</v>
      </c>
      <c r="F1946" s="240">
        <v>1383.81</v>
      </c>
    </row>
    <row r="1947" spans="1:6">
      <c r="A1947" s="229" t="s">
        <v>829</v>
      </c>
      <c r="B1947" s="238">
        <v>4.6799999999999994E-2</v>
      </c>
      <c r="C1947" s="237">
        <v>4.7599999999999996E-2</v>
      </c>
      <c r="D1947" s="239">
        <v>1374.5</v>
      </c>
      <c r="E1947" s="239">
        <v>1362.81</v>
      </c>
      <c r="F1947" s="240">
        <v>1362.23</v>
      </c>
    </row>
    <row r="1948" spans="1:6">
      <c r="A1948" s="229" t="s">
        <v>830</v>
      </c>
      <c r="B1948" s="238">
        <v>4.6199999999999998E-2</v>
      </c>
      <c r="C1948" s="237">
        <v>4.7E-2</v>
      </c>
      <c r="D1948" s="239">
        <v>1384.09</v>
      </c>
      <c r="E1948" s="239">
        <v>1372.32</v>
      </c>
      <c r="F1948" s="240">
        <v>1371.56</v>
      </c>
    </row>
    <row r="1949" spans="1:6">
      <c r="A1949" s="229" t="s">
        <v>831</v>
      </c>
      <c r="B1949" s="238">
        <v>4.8600000000000004E-2</v>
      </c>
      <c r="C1949" s="237">
        <v>4.9400000000000006E-2</v>
      </c>
      <c r="D1949" s="239">
        <v>1349.53</v>
      </c>
      <c r="E1949" s="239">
        <v>1338.08</v>
      </c>
      <c r="F1949" s="240">
        <v>1337.66</v>
      </c>
    </row>
    <row r="1950" spans="1:6">
      <c r="A1950" s="229" t="s">
        <v>832</v>
      </c>
      <c r="B1950" s="238">
        <v>4.8799999999999996E-2</v>
      </c>
      <c r="C1950" s="237">
        <v>4.9599999999999998E-2</v>
      </c>
      <c r="D1950" s="239">
        <v>1347.08</v>
      </c>
      <c r="E1950" s="239">
        <v>1335.66</v>
      </c>
      <c r="F1950" s="240">
        <v>1335.24</v>
      </c>
    </row>
    <row r="1951" spans="1:6">
      <c r="A1951" s="229" t="s">
        <v>833</v>
      </c>
      <c r="B1951" s="238">
        <v>4.6100000000000002E-2</v>
      </c>
      <c r="C1951" s="237">
        <v>4.6900000000000004E-2</v>
      </c>
      <c r="D1951" s="239">
        <v>1386.82</v>
      </c>
      <c r="E1951" s="239">
        <v>1375.04</v>
      </c>
      <c r="F1951" s="240">
        <v>1374.62</v>
      </c>
    </row>
    <row r="1952" spans="1:6">
      <c r="A1952" s="229" t="s">
        <v>834</v>
      </c>
      <c r="B1952" s="238">
        <v>4.7899999999999998E-2</v>
      </c>
      <c r="C1952" s="237">
        <v>4.87E-2</v>
      </c>
      <c r="D1952" s="239">
        <v>1360.88</v>
      </c>
      <c r="E1952" s="239">
        <v>1349.35</v>
      </c>
      <c r="F1952" s="240">
        <v>1348.93</v>
      </c>
    </row>
    <row r="1953" spans="1:6">
      <c r="A1953" s="229" t="s">
        <v>835</v>
      </c>
      <c r="B1953" s="238">
        <v>4.9000000000000002E-2</v>
      </c>
      <c r="C1953" s="237">
        <v>4.9800000000000004E-2</v>
      </c>
      <c r="D1953" s="239">
        <v>1345.69</v>
      </c>
      <c r="E1953" s="239">
        <v>1334.3</v>
      </c>
      <c r="F1953" s="240">
        <v>1333.56</v>
      </c>
    </row>
    <row r="1954" spans="1:6">
      <c r="A1954" s="229" t="s">
        <v>836</v>
      </c>
      <c r="B1954" s="238">
        <v>4.9000000000000002E-2</v>
      </c>
      <c r="C1954" s="237">
        <v>4.9800000000000004E-2</v>
      </c>
      <c r="D1954" s="239">
        <v>1346.1</v>
      </c>
      <c r="E1954" s="239">
        <v>1334.71</v>
      </c>
      <c r="F1954" s="240">
        <v>1334.3</v>
      </c>
    </row>
    <row r="1955" spans="1:6">
      <c r="A1955" s="229" t="s">
        <v>837</v>
      </c>
      <c r="B1955" s="238">
        <v>5.5999999999999994E-2</v>
      </c>
      <c r="C1955" s="237">
        <v>5.6799999999999996E-2</v>
      </c>
      <c r="D1955" s="239">
        <v>1250.3399999999999</v>
      </c>
      <c r="E1955" s="239">
        <v>1239.83</v>
      </c>
      <c r="F1955" s="240">
        <v>1239.4100000000001</v>
      </c>
    </row>
    <row r="1956" spans="1:6">
      <c r="A1956" s="229" t="s">
        <v>838</v>
      </c>
      <c r="B1956" s="238">
        <v>5.33E-2</v>
      </c>
      <c r="C1956" s="237">
        <v>5.4100000000000002E-2</v>
      </c>
      <c r="D1956" s="239">
        <v>1286.94</v>
      </c>
      <c r="E1956" s="239">
        <v>1276.0999999999999</v>
      </c>
      <c r="F1956" s="240">
        <v>1275.68</v>
      </c>
    </row>
    <row r="1957" spans="1:6">
      <c r="A1957" s="229" t="s">
        <v>839</v>
      </c>
      <c r="B1957" s="238">
        <v>5.45E-2</v>
      </c>
      <c r="C1957" s="237">
        <v>5.5300000000000002E-2</v>
      </c>
      <c r="D1957" s="239">
        <v>1271.1400000000001</v>
      </c>
      <c r="E1957" s="239">
        <v>1260.45</v>
      </c>
      <c r="F1957" s="240">
        <v>1260.03</v>
      </c>
    </row>
    <row r="1958" spans="1:6">
      <c r="A1958" s="229" t="s">
        <v>840</v>
      </c>
      <c r="B1958" s="238">
        <v>5.2000000000000005E-2</v>
      </c>
      <c r="C1958" s="237">
        <v>5.28E-2</v>
      </c>
      <c r="D1958" s="239">
        <v>1305.9100000000001</v>
      </c>
      <c r="E1958" s="239">
        <v>1294.9100000000001</v>
      </c>
      <c r="F1958" s="240">
        <v>1294.18</v>
      </c>
    </row>
    <row r="1959" spans="1:6">
      <c r="A1959" s="229" t="s">
        <v>841</v>
      </c>
      <c r="B1959" s="238">
        <v>5.2999999999999999E-2</v>
      </c>
      <c r="C1959" s="237">
        <v>5.3800000000000001E-2</v>
      </c>
      <c r="D1959" s="239">
        <v>1292.5899999999999</v>
      </c>
      <c r="E1959" s="239">
        <v>1281.72</v>
      </c>
      <c r="F1959" s="240">
        <v>1281.3</v>
      </c>
    </row>
    <row r="1960" spans="1:6">
      <c r="A1960" s="229" t="s">
        <v>842</v>
      </c>
      <c r="B1960" s="238">
        <v>5.4800000000000001E-2</v>
      </c>
      <c r="C1960" s="237">
        <v>5.5599999999999997E-2</v>
      </c>
      <c r="D1960" s="239">
        <v>1268.68</v>
      </c>
      <c r="E1960" s="239">
        <v>1258.03</v>
      </c>
      <c r="F1960" s="240">
        <v>1257.6099999999999</v>
      </c>
    </row>
    <row r="1961" spans="1:6">
      <c r="A1961" s="229" t="s">
        <v>843</v>
      </c>
      <c r="B1961" s="238">
        <v>5.5300000000000002E-2</v>
      </c>
      <c r="C1961" s="237">
        <v>5.6100000000000004E-2</v>
      </c>
      <c r="D1961" s="239">
        <v>1262.43</v>
      </c>
      <c r="E1961" s="239">
        <v>1251.8399999999999</v>
      </c>
      <c r="F1961" s="240">
        <v>1251.42</v>
      </c>
    </row>
    <row r="1962" spans="1:6">
      <c r="A1962" s="229" t="s">
        <v>844</v>
      </c>
      <c r="B1962" s="238">
        <v>5.7999999999999996E-2</v>
      </c>
      <c r="C1962" s="237">
        <v>5.8799999999999998E-2</v>
      </c>
      <c r="D1962" s="239">
        <v>1227.49</v>
      </c>
      <c r="E1962" s="239">
        <v>1217.22</v>
      </c>
      <c r="F1962" s="240">
        <v>1216.8</v>
      </c>
    </row>
    <row r="1963" spans="1:6">
      <c r="A1963" s="229" t="s">
        <v>845</v>
      </c>
      <c r="B1963" s="238">
        <v>5.5199999999999999E-2</v>
      </c>
      <c r="C1963" s="237">
        <v>5.5999999999999994E-2</v>
      </c>
      <c r="D1963" s="239">
        <v>1264.9100000000001</v>
      </c>
      <c r="E1963" s="239">
        <v>1254.3</v>
      </c>
      <c r="F1963" s="240">
        <v>1253.58</v>
      </c>
    </row>
    <row r="1964" spans="1:6">
      <c r="A1964" s="229" t="s">
        <v>846</v>
      </c>
      <c r="B1964" s="238">
        <v>5.5300000000000002E-2</v>
      </c>
      <c r="C1964" s="237">
        <v>5.6100000000000004E-2</v>
      </c>
      <c r="D1964" s="239">
        <v>1263.83</v>
      </c>
      <c r="E1964" s="239">
        <v>1253.24</v>
      </c>
      <c r="F1964" s="240">
        <v>1252.83</v>
      </c>
    </row>
    <row r="1965" spans="1:6">
      <c r="A1965" s="229" t="s">
        <v>847</v>
      </c>
      <c r="B1965" s="238">
        <v>5.1799999999999999E-2</v>
      </c>
      <c r="C1965" s="237">
        <v>5.2600000000000001E-2</v>
      </c>
      <c r="D1965" s="239">
        <v>1311.74</v>
      </c>
      <c r="E1965" s="239">
        <v>1300.71</v>
      </c>
      <c r="F1965" s="240">
        <v>1300.31</v>
      </c>
    </row>
    <row r="1966" spans="1:6">
      <c r="A1966" s="229" t="s">
        <v>848</v>
      </c>
      <c r="B1966" s="238">
        <v>5.21E-2</v>
      </c>
      <c r="C1966" s="237">
        <v>5.2900000000000003E-2</v>
      </c>
      <c r="D1966" s="239">
        <v>1307.99</v>
      </c>
      <c r="E1966" s="239">
        <v>1297</v>
      </c>
      <c r="F1966" s="240">
        <v>1296.5999999999999</v>
      </c>
    </row>
    <row r="1967" spans="1:6">
      <c r="A1967" s="229" t="s">
        <v>849</v>
      </c>
      <c r="B1967" s="238">
        <v>5.1900000000000002E-2</v>
      </c>
      <c r="C1967" s="237">
        <v>5.2699999999999997E-2</v>
      </c>
      <c r="D1967" s="239">
        <v>1311.16</v>
      </c>
      <c r="E1967" s="239">
        <v>1300.1500000000001</v>
      </c>
      <c r="F1967" s="240">
        <v>1299.74</v>
      </c>
    </row>
    <row r="1968" spans="1:6">
      <c r="A1968" s="229" t="s">
        <v>850</v>
      </c>
      <c r="B1968" s="238">
        <v>5.1100000000000007E-2</v>
      </c>
      <c r="C1968" s="237">
        <v>5.1900000000000002E-2</v>
      </c>
      <c r="D1968" s="239">
        <v>1322.96</v>
      </c>
      <c r="E1968" s="239">
        <v>1311.84</v>
      </c>
      <c r="F1968" s="240">
        <v>1311.16</v>
      </c>
    </row>
    <row r="1969" spans="1:6">
      <c r="A1969" s="229" t="s">
        <v>851</v>
      </c>
      <c r="B1969" s="238">
        <v>5.2300000000000006E-2</v>
      </c>
      <c r="C1969" s="237">
        <v>5.3099999999999994E-2</v>
      </c>
      <c r="D1969" s="239">
        <v>1306.73</v>
      </c>
      <c r="E1969" s="239">
        <v>1295.76</v>
      </c>
      <c r="F1969" s="240">
        <v>1295.3599999999999</v>
      </c>
    </row>
    <row r="1970" spans="1:6">
      <c r="A1970" s="229" t="s">
        <v>852</v>
      </c>
      <c r="B1970" s="238">
        <v>5.2300000000000006E-2</v>
      </c>
      <c r="C1970" s="237">
        <v>5.3099999999999994E-2</v>
      </c>
      <c r="D1970" s="239">
        <v>1307.1300000000001</v>
      </c>
      <c r="E1970" s="239">
        <v>1296.17</v>
      </c>
      <c r="F1970" s="240">
        <v>1295.76</v>
      </c>
    </row>
    <row r="1971" spans="1:6">
      <c r="A1971" s="229" t="s">
        <v>853</v>
      </c>
      <c r="B1971" s="238">
        <v>5.0799999999999998E-2</v>
      </c>
      <c r="C1971" s="237">
        <v>5.16E-2</v>
      </c>
      <c r="D1971" s="239">
        <v>1328.36</v>
      </c>
      <c r="E1971" s="239">
        <v>1317.21</v>
      </c>
      <c r="F1971" s="240">
        <v>1316.8</v>
      </c>
    </row>
    <row r="1972" spans="1:6">
      <c r="A1972" s="229" t="s">
        <v>854</v>
      </c>
      <c r="B1972" s="238">
        <v>5.16E-2</v>
      </c>
      <c r="C1972" s="237">
        <v>5.2400000000000002E-2</v>
      </c>
      <c r="D1972" s="239">
        <v>1317.61</v>
      </c>
      <c r="E1972" s="239">
        <v>1306.56</v>
      </c>
      <c r="F1972" s="240">
        <v>1306.1500000000001</v>
      </c>
    </row>
    <row r="1973" spans="1:6">
      <c r="A1973" s="229" t="s">
        <v>855</v>
      </c>
      <c r="B1973" s="238">
        <v>5.3399999999999996E-2</v>
      </c>
      <c r="C1973" s="237">
        <v>5.4199999999999998E-2</v>
      </c>
      <c r="D1973" s="239">
        <v>1292.97</v>
      </c>
      <c r="E1973" s="239">
        <v>1282.1500000000001</v>
      </c>
      <c r="F1973" s="240">
        <v>1281.55</v>
      </c>
    </row>
    <row r="1974" spans="1:6">
      <c r="A1974" s="229" t="s">
        <v>856</v>
      </c>
      <c r="B1974" s="238">
        <v>5.3399999999999996E-2</v>
      </c>
      <c r="C1974" s="237">
        <v>5.4199999999999998E-2</v>
      </c>
      <c r="D1974" s="239">
        <v>1293.73</v>
      </c>
      <c r="E1974" s="239">
        <v>1282.9100000000001</v>
      </c>
      <c r="F1974" s="240">
        <v>1282.1500000000001</v>
      </c>
    </row>
    <row r="1975" spans="1:6">
      <c r="A1975" s="229" t="s">
        <v>857</v>
      </c>
      <c r="B1975" s="238">
        <v>5.2699999999999997E-2</v>
      </c>
      <c r="C1975" s="237">
        <v>5.3499999999999999E-2</v>
      </c>
      <c r="D1975" s="239">
        <v>1303.6600000000001</v>
      </c>
      <c r="E1975" s="239">
        <v>1292.75</v>
      </c>
      <c r="F1975" s="240">
        <v>1292.3699999999999</v>
      </c>
    </row>
    <row r="1976" spans="1:6">
      <c r="A1976" s="229" t="s">
        <v>858</v>
      </c>
      <c r="B1976" s="238">
        <v>5.2999999999999999E-2</v>
      </c>
      <c r="C1976" s="237">
        <v>5.3800000000000001E-2</v>
      </c>
      <c r="D1976" s="239">
        <v>1299.94</v>
      </c>
      <c r="E1976" s="239">
        <v>1289.07</v>
      </c>
      <c r="F1976" s="240">
        <v>1288.69</v>
      </c>
    </row>
    <row r="1977" spans="1:6">
      <c r="A1977" s="229" t="s">
        <v>859</v>
      </c>
      <c r="B1977" s="238">
        <v>5.3699999999999998E-2</v>
      </c>
      <c r="C1977" s="237">
        <v>5.45E-2</v>
      </c>
      <c r="D1977" s="239">
        <v>1291.03</v>
      </c>
      <c r="E1977" s="239">
        <v>1280.24</v>
      </c>
      <c r="F1977" s="240">
        <v>1279.6400000000001</v>
      </c>
    </row>
    <row r="1978" spans="1:6">
      <c r="A1978" s="229" t="s">
        <v>860</v>
      </c>
      <c r="B1978" s="238">
        <v>5.3899999999999997E-2</v>
      </c>
      <c r="C1978" s="237">
        <v>5.4699999999999999E-2</v>
      </c>
      <c r="D1978" s="239">
        <v>1288.6400000000001</v>
      </c>
      <c r="E1978" s="239">
        <v>1277.8900000000001</v>
      </c>
      <c r="F1978" s="240">
        <v>1277.56</v>
      </c>
    </row>
    <row r="1979" spans="1:6">
      <c r="A1979" s="229" t="s">
        <v>861</v>
      </c>
      <c r="B1979" s="238">
        <v>5.2699999999999997E-2</v>
      </c>
      <c r="C1979" s="237">
        <v>5.3499999999999999E-2</v>
      </c>
      <c r="D1979" s="239">
        <v>1305.29</v>
      </c>
      <c r="E1979" s="239">
        <v>1294.3800000000001</v>
      </c>
      <c r="F1979" s="240">
        <v>1294.06</v>
      </c>
    </row>
    <row r="1980" spans="1:6">
      <c r="A1980" s="229" t="s">
        <v>862</v>
      </c>
      <c r="B1980" s="238">
        <v>5.28E-2</v>
      </c>
      <c r="C1980" s="237">
        <v>5.3600000000000002E-2</v>
      </c>
      <c r="D1980" s="239">
        <v>1304.24</v>
      </c>
      <c r="E1980" s="239">
        <v>1293.3499999999999</v>
      </c>
      <c r="F1980" s="240">
        <v>1293.03</v>
      </c>
    </row>
    <row r="1981" spans="1:6">
      <c r="A1981" s="229" t="s">
        <v>863</v>
      </c>
      <c r="B1981" s="238">
        <v>5.1900000000000002E-2</v>
      </c>
      <c r="C1981" s="237">
        <v>5.2699999999999997E-2</v>
      </c>
      <c r="D1981" s="239">
        <v>1316.93</v>
      </c>
      <c r="E1981" s="239">
        <v>1305.93</v>
      </c>
      <c r="F1981" s="240">
        <v>1305.6099999999999</v>
      </c>
    </row>
    <row r="1982" spans="1:6">
      <c r="A1982" s="229" t="s">
        <v>864</v>
      </c>
      <c r="B1982" s="238">
        <v>5.0700000000000002E-2</v>
      </c>
      <c r="C1982" s="237">
        <v>5.1500000000000004E-2</v>
      </c>
      <c r="D1982" s="239">
        <v>1334.06</v>
      </c>
      <c r="E1982" s="239">
        <v>1322.9</v>
      </c>
      <c r="F1982" s="240">
        <v>1322.47</v>
      </c>
    </row>
    <row r="1983" spans="1:6">
      <c r="A1983" s="229" t="s">
        <v>865</v>
      </c>
      <c r="B1983" s="238">
        <v>0.05</v>
      </c>
      <c r="C1983" s="237">
        <v>5.0799999999999998E-2</v>
      </c>
      <c r="D1983" s="239">
        <v>1343.87</v>
      </c>
      <c r="E1983" s="239">
        <v>1332.63</v>
      </c>
      <c r="F1983" s="240">
        <v>1332.35</v>
      </c>
    </row>
    <row r="1984" spans="1:6">
      <c r="A1984" s="229" t="s">
        <v>866</v>
      </c>
      <c r="B1984" s="238">
        <v>4.9800000000000004E-2</v>
      </c>
      <c r="C1984" s="237">
        <v>5.0599999999999999E-2</v>
      </c>
      <c r="D1984" s="239">
        <v>1346.97</v>
      </c>
      <c r="E1984" s="239">
        <v>1335.7</v>
      </c>
      <c r="F1984" s="240">
        <v>1335.43</v>
      </c>
    </row>
    <row r="1985" spans="1:6">
      <c r="A1985" s="229" t="s">
        <v>867</v>
      </c>
      <c r="B1985" s="238">
        <v>4.9400000000000006E-2</v>
      </c>
      <c r="C1985" s="237">
        <v>5.0199999999999995E-2</v>
      </c>
      <c r="D1985" s="239">
        <v>1352.91</v>
      </c>
      <c r="E1985" s="239">
        <v>1341.6</v>
      </c>
      <c r="F1985" s="240">
        <v>1341.32</v>
      </c>
    </row>
    <row r="1986" spans="1:6">
      <c r="A1986" s="229" t="s">
        <v>868</v>
      </c>
      <c r="B1986" s="238">
        <v>5.0300000000000004E-2</v>
      </c>
      <c r="C1986" s="237">
        <v>5.1100000000000007E-2</v>
      </c>
      <c r="D1986" s="239">
        <v>1340.46</v>
      </c>
      <c r="E1986" s="239">
        <v>1329.27</v>
      </c>
      <c r="F1986" s="240">
        <v>1328.99</v>
      </c>
    </row>
    <row r="1987" spans="1:6">
      <c r="A1987" s="229" t="s">
        <v>869</v>
      </c>
      <c r="B1987" s="238">
        <v>5.0799999999999998E-2</v>
      </c>
      <c r="C1987" s="237">
        <v>5.16E-2</v>
      </c>
      <c r="D1987" s="239">
        <v>1333.75</v>
      </c>
      <c r="E1987" s="239">
        <v>1322.62</v>
      </c>
      <c r="F1987" s="240">
        <v>1322.32</v>
      </c>
    </row>
    <row r="1988" spans="1:6">
      <c r="A1988" s="229" t="s">
        <v>870</v>
      </c>
      <c r="B1988" s="238">
        <v>5.1200000000000002E-2</v>
      </c>
      <c r="C1988" s="237">
        <v>5.2000000000000005E-2</v>
      </c>
      <c r="D1988" s="239">
        <v>1328.45</v>
      </c>
      <c r="E1988" s="239">
        <v>1317.37</v>
      </c>
      <c r="F1988" s="240">
        <v>1317.1</v>
      </c>
    </row>
    <row r="1989" spans="1:6">
      <c r="A1989" s="229" t="s">
        <v>871</v>
      </c>
      <c r="B1989" s="238">
        <v>5.3099999999999994E-2</v>
      </c>
      <c r="C1989" s="237">
        <v>5.3899999999999997E-2</v>
      </c>
      <c r="D1989" s="239">
        <v>1302.5899999999999</v>
      </c>
      <c r="E1989" s="239">
        <v>1291.75</v>
      </c>
      <c r="F1989" s="240">
        <v>1291.47</v>
      </c>
    </row>
    <row r="1990" spans="1:6">
      <c r="A1990" s="229" t="s">
        <v>872</v>
      </c>
      <c r="B1990" s="238">
        <v>5.3600000000000002E-2</v>
      </c>
      <c r="C1990" s="237">
        <v>5.4400000000000004E-2</v>
      </c>
      <c r="D1990" s="239">
        <v>1296.08</v>
      </c>
      <c r="E1990" s="239">
        <v>1285.3</v>
      </c>
      <c r="F1990" s="240">
        <v>1285.02</v>
      </c>
    </row>
    <row r="1991" spans="1:6">
      <c r="A1991" s="229" t="s">
        <v>873</v>
      </c>
      <c r="B1991" s="238">
        <v>5.2999999999999999E-2</v>
      </c>
      <c r="C1991" s="237">
        <v>5.3800000000000001E-2</v>
      </c>
      <c r="D1991" s="239">
        <v>1304.51</v>
      </c>
      <c r="E1991" s="239">
        <v>1293.6600000000001</v>
      </c>
      <c r="F1991" s="240">
        <v>1293.3800000000001</v>
      </c>
    </row>
    <row r="1992" spans="1:6">
      <c r="A1992" s="229" t="s">
        <v>874</v>
      </c>
      <c r="B1992" s="238">
        <v>5.3699999999999998E-2</v>
      </c>
      <c r="C1992" s="237">
        <v>5.45E-2</v>
      </c>
      <c r="D1992" s="239">
        <v>1295.32</v>
      </c>
      <c r="E1992" s="239">
        <v>1284.55</v>
      </c>
      <c r="F1992" s="240">
        <v>1284.25</v>
      </c>
    </row>
    <row r="1993" spans="1:6">
      <c r="A1993" s="229" t="s">
        <v>875</v>
      </c>
      <c r="B1993" s="238">
        <v>5.2999999999999999E-2</v>
      </c>
      <c r="C1993" s="237">
        <v>5.3800000000000001E-2</v>
      </c>
      <c r="D1993" s="239">
        <v>1305.0899999999999</v>
      </c>
      <c r="E1993" s="239">
        <v>1294.25</v>
      </c>
      <c r="F1993" s="240">
        <v>1293.96</v>
      </c>
    </row>
    <row r="1994" spans="1:6">
      <c r="A1994" s="229" t="s">
        <v>876</v>
      </c>
      <c r="B1994" s="238">
        <v>5.2499999999999998E-2</v>
      </c>
      <c r="C1994" s="237">
        <v>5.33E-2</v>
      </c>
      <c r="D1994" s="239">
        <v>1312.2</v>
      </c>
      <c r="E1994" s="239">
        <v>1301.29</v>
      </c>
      <c r="F1994" s="240">
        <v>1301.01</v>
      </c>
    </row>
    <row r="1995" spans="1:6">
      <c r="A1995" s="229" t="s">
        <v>877</v>
      </c>
      <c r="B1995" s="238">
        <v>5.3200000000000004E-2</v>
      </c>
      <c r="C1995" s="237">
        <v>5.4000000000000006E-2</v>
      </c>
      <c r="D1995" s="239">
        <v>1302.93</v>
      </c>
      <c r="E1995" s="239">
        <v>1292.1099999999999</v>
      </c>
      <c r="F1995" s="240">
        <v>1291.83</v>
      </c>
    </row>
    <row r="1996" spans="1:6">
      <c r="A1996" s="229" t="s">
        <v>878</v>
      </c>
      <c r="B1996" s="238">
        <v>5.33E-2</v>
      </c>
      <c r="C1996" s="237">
        <v>5.4100000000000002E-2</v>
      </c>
      <c r="D1996" s="239">
        <v>1301.8599999999999</v>
      </c>
      <c r="E1996" s="239">
        <v>1291.05</v>
      </c>
      <c r="F1996" s="240">
        <v>1290.77</v>
      </c>
    </row>
    <row r="1997" spans="1:6">
      <c r="A1997" s="229" t="s">
        <v>879</v>
      </c>
      <c r="B1997" s="238">
        <v>5.2999999999999999E-2</v>
      </c>
      <c r="C1997" s="237">
        <v>5.3800000000000001E-2</v>
      </c>
      <c r="D1997" s="239">
        <v>1306.24</v>
      </c>
      <c r="E1997" s="239">
        <v>1295.4000000000001</v>
      </c>
      <c r="F1997" s="240">
        <v>1295.0899999999999</v>
      </c>
    </row>
    <row r="1998" spans="1:6">
      <c r="A1998" s="229" t="s">
        <v>880</v>
      </c>
      <c r="B1998" s="238">
        <v>5.2400000000000002E-2</v>
      </c>
      <c r="C1998" s="237">
        <v>5.3200000000000004E-2</v>
      </c>
      <c r="D1998" s="239">
        <v>1314.71</v>
      </c>
      <c r="E1998" s="239">
        <v>1303.8</v>
      </c>
      <c r="F1998" s="240">
        <v>1303.52</v>
      </c>
    </row>
    <row r="1999" spans="1:6">
      <c r="A1999" s="229" t="s">
        <v>881</v>
      </c>
      <c r="B1999" s="238">
        <v>5.45E-2</v>
      </c>
      <c r="C1999" s="237">
        <v>5.5300000000000002E-2</v>
      </c>
      <c r="D1999" s="239">
        <v>1286.56</v>
      </c>
      <c r="E1999" s="239">
        <v>1275.9100000000001</v>
      </c>
      <c r="F1999" s="240">
        <v>1275.6199999999999</v>
      </c>
    </row>
    <row r="2000" spans="1:6">
      <c r="A2000" s="229" t="s">
        <v>882</v>
      </c>
      <c r="B2000" s="238">
        <v>5.4400000000000004E-2</v>
      </c>
      <c r="C2000" s="237">
        <v>5.5199999999999999E-2</v>
      </c>
      <c r="D2000" s="239">
        <v>1288.18</v>
      </c>
      <c r="E2000" s="239">
        <v>1277.52</v>
      </c>
      <c r="F2000" s="240">
        <v>1277.24</v>
      </c>
    </row>
    <row r="2001" spans="1:6">
      <c r="A2001" s="229" t="s">
        <v>883</v>
      </c>
      <c r="B2001" s="238">
        <v>5.5999999999999994E-2</v>
      </c>
      <c r="C2001" s="237">
        <v>5.6799999999999996E-2</v>
      </c>
      <c r="D2001" s="239">
        <v>1267.3399999999999</v>
      </c>
      <c r="E2001" s="239">
        <v>1256.8699999999999</v>
      </c>
      <c r="F2001" s="240">
        <v>1256.48</v>
      </c>
    </row>
    <row r="2002" spans="1:6">
      <c r="A2002" s="229" t="s">
        <v>884</v>
      </c>
      <c r="B2002" s="238">
        <v>5.5399999999999998E-2</v>
      </c>
      <c r="C2002" s="237">
        <v>5.62E-2</v>
      </c>
      <c r="D2002" s="239">
        <v>1275.8900000000001</v>
      </c>
      <c r="E2002" s="239">
        <v>1265.3399999999999</v>
      </c>
      <c r="F2002" s="240">
        <v>1264.72</v>
      </c>
    </row>
    <row r="2003" spans="1:6">
      <c r="A2003" s="229" t="s">
        <v>885</v>
      </c>
      <c r="B2003" s="238">
        <v>5.5500000000000001E-2</v>
      </c>
      <c r="C2003" s="237">
        <v>5.6299999999999996E-2</v>
      </c>
      <c r="D2003" s="239">
        <v>1274.96</v>
      </c>
      <c r="E2003" s="239">
        <v>1264.43</v>
      </c>
      <c r="F2003" s="240">
        <v>1264.03</v>
      </c>
    </row>
    <row r="2004" spans="1:6">
      <c r="A2004" s="229" t="s">
        <v>886</v>
      </c>
      <c r="B2004" s="238">
        <v>5.6399999999999999E-2</v>
      </c>
      <c r="C2004" s="237">
        <v>5.7200000000000001E-2</v>
      </c>
      <c r="D2004" s="239">
        <v>1263.51</v>
      </c>
      <c r="E2004" s="239">
        <v>1253.0899999999999</v>
      </c>
      <c r="F2004" s="240">
        <v>1252.69</v>
      </c>
    </row>
    <row r="2005" spans="1:6">
      <c r="A2005" s="229" t="s">
        <v>887</v>
      </c>
      <c r="B2005" s="238">
        <v>5.3899999999999997E-2</v>
      </c>
      <c r="C2005" s="237">
        <v>5.4699999999999999E-2</v>
      </c>
      <c r="D2005" s="239">
        <v>1297.0899999999999</v>
      </c>
      <c r="E2005" s="239">
        <v>1286.3699999999999</v>
      </c>
      <c r="F2005" s="240">
        <v>1285.98</v>
      </c>
    </row>
    <row r="2006" spans="1:6">
      <c r="A2006" s="229" t="s">
        <v>888</v>
      </c>
      <c r="B2006" s="238">
        <v>5.6500000000000002E-2</v>
      </c>
      <c r="C2006" s="237">
        <v>5.7300000000000004E-2</v>
      </c>
      <c r="D2006" s="239">
        <v>1262.8900000000001</v>
      </c>
      <c r="E2006" s="239">
        <v>1252.48</v>
      </c>
      <c r="F2006" s="240">
        <v>1252.0999999999999</v>
      </c>
    </row>
    <row r="2007" spans="1:6">
      <c r="A2007" s="229" t="s">
        <v>889</v>
      </c>
      <c r="B2007" s="238">
        <v>5.4900000000000004E-2</v>
      </c>
      <c r="C2007" s="237">
        <v>5.57E-2</v>
      </c>
      <c r="D2007" s="239">
        <v>1284.5899999999999</v>
      </c>
      <c r="E2007" s="239">
        <v>1273.99</v>
      </c>
      <c r="F2007" s="240">
        <v>1273.4000000000001</v>
      </c>
    </row>
    <row r="2008" spans="1:6">
      <c r="A2008" s="229" t="s">
        <v>890</v>
      </c>
      <c r="B2008" s="238">
        <v>5.4000000000000006E-2</v>
      </c>
      <c r="C2008" s="237">
        <v>5.4800000000000001E-2</v>
      </c>
      <c r="D2008" s="239">
        <v>1297.01</v>
      </c>
      <c r="E2008" s="239">
        <v>1286.31</v>
      </c>
      <c r="F2008" s="240">
        <v>1285.92</v>
      </c>
    </row>
    <row r="2009" spans="1:6">
      <c r="A2009" s="229" t="s">
        <v>891</v>
      </c>
      <c r="B2009" s="238">
        <v>5.4600000000000003E-2</v>
      </c>
      <c r="C2009" s="237">
        <v>5.5399999999999998E-2</v>
      </c>
      <c r="D2009" s="239">
        <v>1289.3499999999999</v>
      </c>
      <c r="E2009" s="239">
        <v>1278.72</v>
      </c>
      <c r="F2009" s="240">
        <v>1278.33</v>
      </c>
    </row>
    <row r="2010" spans="1:6">
      <c r="A2010" s="229" t="s">
        <v>892</v>
      </c>
      <c r="B2010" s="238">
        <v>5.4699999999999999E-2</v>
      </c>
      <c r="C2010" s="237">
        <v>5.5500000000000001E-2</v>
      </c>
      <c r="D2010" s="239">
        <v>1288.4000000000001</v>
      </c>
      <c r="E2010" s="239">
        <v>1277.77</v>
      </c>
      <c r="F2010" s="240">
        <v>1277.3900000000001</v>
      </c>
    </row>
    <row r="2011" spans="1:6">
      <c r="A2011" s="229" t="s">
        <v>893</v>
      </c>
      <c r="B2011" s="238">
        <v>5.4199999999999998E-2</v>
      </c>
      <c r="C2011" s="237">
        <v>5.5E-2</v>
      </c>
      <c r="D2011" s="239">
        <v>1295.47</v>
      </c>
      <c r="E2011" s="239">
        <v>1284.78</v>
      </c>
      <c r="F2011" s="240">
        <v>1284.4000000000001</v>
      </c>
    </row>
    <row r="2012" spans="1:6">
      <c r="A2012" s="229" t="s">
        <v>894</v>
      </c>
      <c r="B2012" s="238">
        <v>5.6299999999999996E-2</v>
      </c>
      <c r="C2012" s="237">
        <v>5.7099999999999998E-2</v>
      </c>
      <c r="D2012" s="239">
        <v>1268.22</v>
      </c>
      <c r="E2012" s="239">
        <v>1257.79</v>
      </c>
      <c r="F2012" s="240">
        <v>1257.19</v>
      </c>
    </row>
    <row r="2013" spans="1:6">
      <c r="A2013" s="229" t="s">
        <v>895</v>
      </c>
      <c r="B2013" s="238">
        <v>5.6399999999999999E-2</v>
      </c>
      <c r="C2013" s="237">
        <v>5.7200000000000001E-2</v>
      </c>
      <c r="D2013" s="239">
        <v>1267.29</v>
      </c>
      <c r="E2013" s="239">
        <v>1256.8699999999999</v>
      </c>
      <c r="F2013" s="240">
        <v>1256.49</v>
      </c>
    </row>
    <row r="2014" spans="1:6">
      <c r="A2014" s="229" t="s">
        <v>896</v>
      </c>
      <c r="B2014" s="238">
        <v>5.67E-2</v>
      </c>
      <c r="C2014" s="237">
        <v>5.7500000000000002E-2</v>
      </c>
      <c r="D2014" s="239">
        <v>1263.76</v>
      </c>
      <c r="E2014" s="239">
        <v>1253.3699999999999</v>
      </c>
      <c r="F2014" s="240">
        <v>1252.99</v>
      </c>
    </row>
    <row r="2015" spans="1:6">
      <c r="A2015" s="229" t="s">
        <v>897</v>
      </c>
      <c r="B2015" s="238">
        <v>5.6799999999999996E-2</v>
      </c>
      <c r="C2015" s="237">
        <v>5.7599999999999998E-2</v>
      </c>
      <c r="D2015" s="239">
        <v>1262.8399999999999</v>
      </c>
      <c r="E2015" s="239">
        <v>1252.46</v>
      </c>
      <c r="F2015" s="240">
        <v>1252.08</v>
      </c>
    </row>
    <row r="2016" spans="1:6">
      <c r="A2016" s="229" t="s">
        <v>898</v>
      </c>
      <c r="B2016" s="238">
        <v>5.7000000000000002E-2</v>
      </c>
      <c r="C2016" s="237">
        <v>5.7800000000000004E-2</v>
      </c>
      <c r="D2016" s="239">
        <v>1260.6199999999999</v>
      </c>
      <c r="E2016" s="239">
        <v>1250.27</v>
      </c>
      <c r="F2016" s="240">
        <v>1249.8800000000001</v>
      </c>
    </row>
    <row r="2017" spans="1:6">
      <c r="A2017" s="229" t="s">
        <v>899</v>
      </c>
      <c r="B2017" s="238">
        <v>5.7300000000000004E-2</v>
      </c>
      <c r="C2017" s="237">
        <v>5.8099999999999999E-2</v>
      </c>
      <c r="D2017" s="239">
        <v>1257.1199999999999</v>
      </c>
      <c r="E2017" s="239">
        <v>1246.8</v>
      </c>
      <c r="F2017" s="240">
        <v>1246.23</v>
      </c>
    </row>
    <row r="2018" spans="1:6">
      <c r="A2018" s="229" t="s">
        <v>900</v>
      </c>
      <c r="B2018" s="238">
        <v>5.7000000000000002E-2</v>
      </c>
      <c r="C2018" s="237">
        <v>5.7800000000000004E-2</v>
      </c>
      <c r="D2018" s="239">
        <v>1261.3800000000001</v>
      </c>
      <c r="E2018" s="239">
        <v>1251.03</v>
      </c>
      <c r="F2018" s="240">
        <v>1250.6600000000001</v>
      </c>
    </row>
    <row r="2019" spans="1:6">
      <c r="A2019" s="229" t="s">
        <v>901</v>
      </c>
      <c r="B2019" s="238">
        <v>5.67E-2</v>
      </c>
      <c r="C2019" s="237">
        <v>5.7500000000000002E-2</v>
      </c>
      <c r="D2019" s="239">
        <v>1265.6600000000001</v>
      </c>
      <c r="E2019" s="239">
        <v>1255.28</v>
      </c>
      <c r="F2019" s="240">
        <v>1254.9000000000001</v>
      </c>
    </row>
    <row r="2020" spans="1:6">
      <c r="A2020" s="229" t="s">
        <v>902</v>
      </c>
      <c r="B2020" s="238">
        <v>5.6399999999999999E-2</v>
      </c>
      <c r="C2020" s="237">
        <v>5.7200000000000001E-2</v>
      </c>
      <c r="D2020" s="239">
        <v>1269.96</v>
      </c>
      <c r="E2020" s="239">
        <v>1259.54</v>
      </c>
      <c r="F2020" s="240">
        <v>1259.1600000000001</v>
      </c>
    </row>
    <row r="2021" spans="1:6">
      <c r="A2021" s="229" t="s">
        <v>903</v>
      </c>
      <c r="B2021" s="238">
        <v>5.62E-2</v>
      </c>
      <c r="C2021" s="237">
        <v>5.7000000000000002E-2</v>
      </c>
      <c r="D2021" s="239">
        <v>1272.95</v>
      </c>
      <c r="E2021" s="239">
        <v>1262.51</v>
      </c>
      <c r="F2021" s="240">
        <v>1262.1300000000001</v>
      </c>
    </row>
    <row r="2022" spans="1:6">
      <c r="A2022" s="229" t="s">
        <v>904</v>
      </c>
      <c r="B2022" s="238">
        <v>5.6600000000000004E-2</v>
      </c>
      <c r="C2022" s="237">
        <v>5.74E-2</v>
      </c>
      <c r="D2022" s="239">
        <v>1268.3599999999999</v>
      </c>
      <c r="E2022" s="239">
        <v>1257.97</v>
      </c>
      <c r="F2022" s="240">
        <v>1257.32</v>
      </c>
    </row>
    <row r="2023" spans="1:6">
      <c r="A2023" s="229" t="s">
        <v>905</v>
      </c>
      <c r="B2023" s="238">
        <v>5.6799999999999996E-2</v>
      </c>
      <c r="C2023" s="237">
        <v>5.7599999999999998E-2</v>
      </c>
      <c r="D2023" s="239">
        <v>1266.21</v>
      </c>
      <c r="E2023" s="239">
        <v>1255.83</v>
      </c>
      <c r="F2023" s="240">
        <v>1255.3800000000001</v>
      </c>
    </row>
    <row r="2024" spans="1:6">
      <c r="A2024" s="229" t="s">
        <v>906</v>
      </c>
      <c r="B2024" s="238">
        <v>5.67E-2</v>
      </c>
      <c r="C2024" s="237">
        <v>5.7500000000000002E-2</v>
      </c>
      <c r="D2024" s="239">
        <v>1267.96</v>
      </c>
      <c r="E2024" s="239">
        <v>1257.58</v>
      </c>
      <c r="F2024" s="240">
        <v>1257.1300000000001</v>
      </c>
    </row>
    <row r="2025" spans="1:6">
      <c r="A2025" s="229" t="s">
        <v>907</v>
      </c>
      <c r="B2025" s="238">
        <v>5.6900000000000006E-2</v>
      </c>
      <c r="C2025" s="237">
        <v>5.7699999999999994E-2</v>
      </c>
      <c r="D2025" s="239">
        <v>1265.8</v>
      </c>
      <c r="E2025" s="239">
        <v>1255.45</v>
      </c>
      <c r="F2025" s="240">
        <v>1255</v>
      </c>
    </row>
    <row r="2026" spans="1:6">
      <c r="A2026" s="229" t="s">
        <v>908</v>
      </c>
      <c r="B2026" s="238">
        <v>5.4400000000000004E-2</v>
      </c>
      <c r="C2026" s="237">
        <v>5.5199999999999999E-2</v>
      </c>
      <c r="D2026" s="239">
        <v>1299.24</v>
      </c>
      <c r="E2026" s="239">
        <v>1288.58</v>
      </c>
      <c r="F2026" s="240">
        <v>1288.1300000000001</v>
      </c>
    </row>
    <row r="2027" spans="1:6">
      <c r="A2027" s="229" t="s">
        <v>909</v>
      </c>
      <c r="B2027" s="238">
        <v>5.4600000000000003E-2</v>
      </c>
      <c r="C2027" s="237">
        <v>5.5399999999999998E-2</v>
      </c>
      <c r="D2027" s="239">
        <v>1297.3699999999999</v>
      </c>
      <c r="E2027" s="239">
        <v>1286.73</v>
      </c>
      <c r="F2027" s="240">
        <v>1285.93</v>
      </c>
    </row>
    <row r="2028" spans="1:6">
      <c r="A2028" s="229" t="s">
        <v>910</v>
      </c>
      <c r="B2028" s="238">
        <v>5.4400000000000004E-2</v>
      </c>
      <c r="C2028" s="237">
        <v>5.5199999999999999E-2</v>
      </c>
      <c r="D2028" s="239">
        <v>1300.22</v>
      </c>
      <c r="E2028" s="239">
        <v>1289.56</v>
      </c>
      <c r="F2028" s="240">
        <v>1289.1400000000001</v>
      </c>
    </row>
    <row r="2029" spans="1:6">
      <c r="A2029" s="229" t="s">
        <v>911</v>
      </c>
      <c r="B2029" s="238">
        <v>5.4800000000000001E-2</v>
      </c>
      <c r="C2029" s="237">
        <v>5.5599999999999997E-2</v>
      </c>
      <c r="D2029" s="239">
        <v>1295.3</v>
      </c>
      <c r="E2029" s="239">
        <v>1284.69</v>
      </c>
      <c r="F2029" s="240">
        <v>1284.27</v>
      </c>
    </row>
    <row r="2030" spans="1:6">
      <c r="A2030" s="229" t="s">
        <v>912</v>
      </c>
      <c r="B2030" s="238">
        <v>5.4800000000000001E-2</v>
      </c>
      <c r="C2030" s="237">
        <v>5.5599999999999997E-2</v>
      </c>
      <c r="D2030" s="239">
        <v>1295.72</v>
      </c>
      <c r="E2030" s="239">
        <v>1285.1099999999999</v>
      </c>
      <c r="F2030" s="240">
        <v>1284.69</v>
      </c>
    </row>
    <row r="2031" spans="1:6">
      <c r="A2031" s="229" t="s">
        <v>913</v>
      </c>
      <c r="B2031" s="238">
        <v>5.5500000000000001E-2</v>
      </c>
      <c r="C2031" s="237">
        <v>5.6299999999999996E-2</v>
      </c>
      <c r="D2031" s="239">
        <v>1286.8599999999999</v>
      </c>
      <c r="E2031" s="239">
        <v>1276.33</v>
      </c>
      <c r="F2031" s="240">
        <v>1275.9100000000001</v>
      </c>
    </row>
    <row r="2032" spans="1:6">
      <c r="A2032" s="229" t="s">
        <v>914</v>
      </c>
      <c r="B2032" s="238">
        <v>5.6100000000000004E-2</v>
      </c>
      <c r="C2032" s="237">
        <v>5.6900000000000006E-2</v>
      </c>
      <c r="D2032" s="239">
        <v>1279.67</v>
      </c>
      <c r="E2032" s="239">
        <v>1269.21</v>
      </c>
      <c r="F2032" s="240">
        <v>1268.5</v>
      </c>
    </row>
    <row r="2033" spans="1:6">
      <c r="A2033" s="229" t="s">
        <v>915</v>
      </c>
      <c r="B2033" s="238">
        <v>5.6299999999999996E-2</v>
      </c>
      <c r="C2033" s="237">
        <v>5.7099999999999998E-2</v>
      </c>
      <c r="D2033" s="239">
        <v>1277.47</v>
      </c>
      <c r="E2033" s="239">
        <v>1267.04</v>
      </c>
      <c r="F2033" s="240">
        <v>1266.6099999999999</v>
      </c>
    </row>
    <row r="2034" spans="1:6">
      <c r="A2034" s="229" t="s">
        <v>916</v>
      </c>
      <c r="B2034" s="238">
        <v>5.62E-2</v>
      </c>
      <c r="C2034" s="237">
        <v>5.7000000000000002E-2</v>
      </c>
      <c r="D2034" s="239">
        <v>1279.2</v>
      </c>
      <c r="E2034" s="239">
        <v>1268.76</v>
      </c>
      <c r="F2034" s="240">
        <v>1268.33</v>
      </c>
    </row>
    <row r="2035" spans="1:6">
      <c r="A2035" s="229" t="s">
        <v>917</v>
      </c>
      <c r="B2035" s="238">
        <v>5.6600000000000004E-2</v>
      </c>
      <c r="C2035" s="237">
        <v>5.74E-2</v>
      </c>
      <c r="D2035" s="239">
        <v>1274.3900000000001</v>
      </c>
      <c r="E2035" s="239">
        <v>1263.99</v>
      </c>
      <c r="F2035" s="240">
        <v>1263.57</v>
      </c>
    </row>
    <row r="2036" spans="1:6">
      <c r="A2036" s="229" t="s">
        <v>918</v>
      </c>
      <c r="B2036" s="238">
        <v>5.6500000000000002E-2</v>
      </c>
      <c r="C2036" s="237">
        <v>5.7300000000000004E-2</v>
      </c>
      <c r="D2036" s="239">
        <v>1276.1199999999999</v>
      </c>
      <c r="E2036" s="239">
        <v>1265.71</v>
      </c>
      <c r="F2036" s="240">
        <v>1265.29</v>
      </c>
    </row>
    <row r="2037" spans="1:6">
      <c r="A2037" s="229" t="s">
        <v>919</v>
      </c>
      <c r="B2037" s="238">
        <v>5.6600000000000004E-2</v>
      </c>
      <c r="C2037" s="237">
        <v>5.74E-2</v>
      </c>
      <c r="D2037" s="239">
        <v>1275.52</v>
      </c>
      <c r="E2037" s="239">
        <v>1265.1300000000001</v>
      </c>
      <c r="F2037" s="240">
        <v>1264.42</v>
      </c>
    </row>
    <row r="2038" spans="1:6">
      <c r="A2038" s="229" t="s">
        <v>920</v>
      </c>
      <c r="B2038" s="238">
        <v>5.7099999999999998E-2</v>
      </c>
      <c r="C2038" s="237">
        <v>5.79E-2</v>
      </c>
      <c r="D2038" s="239">
        <v>1269.44</v>
      </c>
      <c r="E2038" s="239">
        <v>1259.0999999999999</v>
      </c>
      <c r="F2038" s="240">
        <v>1258.67</v>
      </c>
    </row>
    <row r="2039" spans="1:6">
      <c r="A2039" s="229" t="s">
        <v>921</v>
      </c>
      <c r="B2039" s="238">
        <v>5.7000000000000002E-2</v>
      </c>
      <c r="C2039" s="237">
        <v>5.7800000000000004E-2</v>
      </c>
      <c r="D2039" s="239">
        <v>1271.1600000000001</v>
      </c>
      <c r="E2039" s="239">
        <v>1260.81</v>
      </c>
      <c r="F2039" s="240">
        <v>1260.3900000000001</v>
      </c>
    </row>
    <row r="2040" spans="1:6">
      <c r="A2040" s="229" t="s">
        <v>922</v>
      </c>
      <c r="B2040" s="238">
        <v>5.6900000000000006E-2</v>
      </c>
      <c r="C2040" s="237">
        <v>5.7699999999999994E-2</v>
      </c>
      <c r="D2040" s="239">
        <v>1272.99</v>
      </c>
      <c r="E2040" s="239">
        <v>1262.6300000000001</v>
      </c>
      <c r="F2040" s="240">
        <v>1262.2</v>
      </c>
    </row>
    <row r="2041" spans="1:6">
      <c r="A2041" s="229" t="s">
        <v>923</v>
      </c>
      <c r="B2041" s="238">
        <v>5.6399999999999999E-2</v>
      </c>
      <c r="C2041" s="237">
        <v>5.7200000000000001E-2</v>
      </c>
      <c r="D2041" s="239">
        <v>1279.94</v>
      </c>
      <c r="E2041" s="239">
        <v>1269.52</v>
      </c>
      <c r="F2041" s="240">
        <v>1269.0899999999999</v>
      </c>
    </row>
    <row r="2042" spans="1:6">
      <c r="A2042" s="229" t="s">
        <v>924</v>
      </c>
      <c r="B2042" s="238">
        <v>5.6799999999999996E-2</v>
      </c>
      <c r="C2042" s="237">
        <v>5.7599999999999998E-2</v>
      </c>
      <c r="D2042" s="239">
        <v>1275.44</v>
      </c>
      <c r="E2042" s="239">
        <v>1265.07</v>
      </c>
      <c r="F2042" s="240">
        <v>1264.3499999999999</v>
      </c>
    </row>
    <row r="2043" spans="1:6">
      <c r="A2043" s="229" t="s">
        <v>925</v>
      </c>
      <c r="B2043" s="238">
        <v>5.7099999999999998E-2</v>
      </c>
      <c r="C2043" s="237">
        <v>5.79E-2</v>
      </c>
      <c r="D2043" s="239">
        <v>1271.97</v>
      </c>
      <c r="E2043" s="239">
        <v>1261.6300000000001</v>
      </c>
      <c r="F2043" s="240">
        <v>1261.2</v>
      </c>
    </row>
    <row r="2044" spans="1:6">
      <c r="A2044" s="229" t="s">
        <v>926</v>
      </c>
      <c r="B2044" s="238">
        <v>5.7000000000000002E-2</v>
      </c>
      <c r="C2044" s="237">
        <v>5.7800000000000004E-2</v>
      </c>
      <c r="D2044" s="239">
        <v>1273.78</v>
      </c>
      <c r="E2044" s="239">
        <v>1263.43</v>
      </c>
      <c r="F2044" s="240">
        <v>1262.92</v>
      </c>
    </row>
    <row r="2045" spans="1:6">
      <c r="A2045" s="229" t="s">
        <v>927</v>
      </c>
      <c r="B2045" s="238">
        <v>5.7000000000000002E-2</v>
      </c>
      <c r="C2045" s="237">
        <v>5.7800000000000004E-2</v>
      </c>
      <c r="D2045" s="239">
        <v>1274.3</v>
      </c>
      <c r="E2045" s="239">
        <v>1263.94</v>
      </c>
      <c r="F2045" s="240">
        <v>1263.43</v>
      </c>
    </row>
    <row r="2046" spans="1:6">
      <c r="A2046" s="229" t="s">
        <v>928</v>
      </c>
      <c r="B2046" s="238">
        <v>5.7000000000000002E-2</v>
      </c>
      <c r="C2046" s="237">
        <v>5.7800000000000004E-2</v>
      </c>
      <c r="D2046" s="239">
        <v>1274.81</v>
      </c>
      <c r="E2046" s="239">
        <v>1264.46</v>
      </c>
      <c r="F2046" s="240">
        <v>1263.94</v>
      </c>
    </row>
    <row r="2047" spans="1:6">
      <c r="A2047" s="229" t="s">
        <v>929</v>
      </c>
      <c r="B2047" s="238">
        <v>5.67E-2</v>
      </c>
      <c r="C2047" s="237">
        <v>5.7500000000000002E-2</v>
      </c>
      <c r="D2047" s="239">
        <v>1279.7</v>
      </c>
      <c r="E2047" s="239">
        <v>1269.31</v>
      </c>
      <c r="F2047" s="240">
        <v>1268.33</v>
      </c>
    </row>
    <row r="2048" spans="1:6">
      <c r="A2048" s="229" t="s">
        <v>930</v>
      </c>
      <c r="B2048" s="238">
        <v>5.7300000000000004E-2</v>
      </c>
      <c r="C2048" s="237">
        <v>5.8099999999999999E-2</v>
      </c>
      <c r="D2048" s="239">
        <v>1272.47</v>
      </c>
      <c r="E2048" s="239">
        <v>1262.1500000000001</v>
      </c>
      <c r="F2048" s="240">
        <v>1261.6300000000001</v>
      </c>
    </row>
    <row r="2049" spans="1:6">
      <c r="A2049" s="229" t="s">
        <v>931</v>
      </c>
      <c r="B2049" s="238">
        <v>5.7699999999999994E-2</v>
      </c>
      <c r="C2049" s="237">
        <v>5.8499999999999996E-2</v>
      </c>
      <c r="D2049" s="239">
        <v>1267.82</v>
      </c>
      <c r="E2049" s="239">
        <v>1257.54</v>
      </c>
      <c r="F2049" s="240">
        <v>1257.02</v>
      </c>
    </row>
    <row r="2050" spans="1:6">
      <c r="A2050" s="229" t="s">
        <v>932</v>
      </c>
      <c r="B2050" s="238">
        <v>5.7500000000000002E-2</v>
      </c>
      <c r="C2050" s="237">
        <v>5.8299999999999998E-2</v>
      </c>
      <c r="D2050" s="239">
        <v>1270.93</v>
      </c>
      <c r="E2050" s="239">
        <v>1260.6300000000001</v>
      </c>
      <c r="F2050" s="240">
        <v>1260.0999999999999</v>
      </c>
    </row>
    <row r="2051" spans="1:6">
      <c r="A2051" s="229" t="s">
        <v>933</v>
      </c>
      <c r="B2051" s="238">
        <v>5.7200000000000001E-2</v>
      </c>
      <c r="C2051" s="237">
        <v>5.7999999999999996E-2</v>
      </c>
      <c r="D2051" s="239">
        <v>1275.3399999999999</v>
      </c>
      <c r="E2051" s="239">
        <v>1265</v>
      </c>
      <c r="F2051" s="240">
        <v>1264.48</v>
      </c>
    </row>
    <row r="2052" spans="1:6">
      <c r="A2052" s="229" t="s">
        <v>934</v>
      </c>
      <c r="B2052" s="238">
        <v>5.7300000000000004E-2</v>
      </c>
      <c r="C2052" s="237">
        <v>5.8099999999999999E-2</v>
      </c>
      <c r="D2052" s="239">
        <v>1275.05</v>
      </c>
      <c r="E2052" s="239">
        <v>1264.72</v>
      </c>
      <c r="F2052" s="240">
        <v>1263.72</v>
      </c>
    </row>
    <row r="2053" spans="1:6">
      <c r="A2053" s="229" t="s">
        <v>935</v>
      </c>
      <c r="B2053" s="238">
        <v>5.7000000000000002E-2</v>
      </c>
      <c r="C2053" s="237">
        <v>5.7800000000000004E-2</v>
      </c>
      <c r="D2053" s="239">
        <v>1279.47</v>
      </c>
      <c r="E2053" s="239">
        <v>1269.1099999999999</v>
      </c>
      <c r="F2053" s="240">
        <v>1268.58</v>
      </c>
    </row>
    <row r="2054" spans="1:6">
      <c r="A2054" s="229" t="s">
        <v>936</v>
      </c>
      <c r="B2054" s="238">
        <v>5.6900000000000006E-2</v>
      </c>
      <c r="C2054" s="237">
        <v>5.7699999999999994E-2</v>
      </c>
      <c r="D2054" s="239">
        <v>1281.29</v>
      </c>
      <c r="E2054" s="239">
        <v>1270.92</v>
      </c>
      <c r="F2054" s="240">
        <v>1270.3900000000001</v>
      </c>
    </row>
    <row r="2055" spans="1:6">
      <c r="A2055" s="229" t="s">
        <v>937</v>
      </c>
      <c r="B2055" s="238">
        <v>5.6799999999999996E-2</v>
      </c>
      <c r="C2055" s="237">
        <v>5.7599999999999998E-2</v>
      </c>
      <c r="D2055" s="239">
        <v>1283.1199999999999</v>
      </c>
      <c r="E2055" s="239">
        <v>1272.73</v>
      </c>
      <c r="F2055" s="240">
        <v>1272.21</v>
      </c>
    </row>
    <row r="2056" spans="1:6">
      <c r="A2056" s="229" t="s">
        <v>938</v>
      </c>
      <c r="B2056" s="238">
        <v>5.6900000000000006E-2</v>
      </c>
      <c r="C2056" s="237">
        <v>5.7699999999999994E-2</v>
      </c>
      <c r="D2056" s="239">
        <v>1282.3399999999999</v>
      </c>
      <c r="E2056" s="239">
        <v>1271.97</v>
      </c>
      <c r="F2056" s="240">
        <v>1271.44</v>
      </c>
    </row>
    <row r="2057" spans="1:6">
      <c r="A2057" s="229" t="s">
        <v>939</v>
      </c>
      <c r="B2057" s="238">
        <v>5.7500000000000002E-2</v>
      </c>
      <c r="C2057" s="237">
        <v>5.8299999999999998E-2</v>
      </c>
      <c r="D2057" s="239">
        <v>1275.56</v>
      </c>
      <c r="E2057" s="239">
        <v>1265.25</v>
      </c>
      <c r="F2057" s="240">
        <v>1264.25</v>
      </c>
    </row>
    <row r="2058" spans="1:6">
      <c r="A2058" s="229" t="s">
        <v>940</v>
      </c>
      <c r="B2058" s="238">
        <v>5.8600000000000006E-2</v>
      </c>
      <c r="C2058" s="237">
        <v>5.9400000000000001E-2</v>
      </c>
      <c r="D2058" s="239">
        <v>1261.93</v>
      </c>
      <c r="E2058" s="239">
        <v>1251.74</v>
      </c>
      <c r="F2058" s="240">
        <v>1251.22</v>
      </c>
    </row>
    <row r="2059" spans="1:6">
      <c r="A2059" s="229" t="s">
        <v>941</v>
      </c>
      <c r="B2059" s="238">
        <v>5.9000000000000004E-2</v>
      </c>
      <c r="C2059" s="237">
        <v>5.9800000000000006E-2</v>
      </c>
      <c r="D2059" s="239">
        <v>1257.3499999999999</v>
      </c>
      <c r="E2059" s="239">
        <v>1247.21</v>
      </c>
      <c r="F2059" s="240">
        <v>1246.68</v>
      </c>
    </row>
    <row r="2060" spans="1:6">
      <c r="A2060" s="229" t="s">
        <v>942</v>
      </c>
      <c r="B2060" s="238">
        <v>0.06</v>
      </c>
      <c r="C2060" s="237">
        <v>6.08E-2</v>
      </c>
      <c r="D2060" s="239">
        <v>1245.21</v>
      </c>
      <c r="E2060" s="239">
        <v>1235.18</v>
      </c>
      <c r="F2060" s="240">
        <v>1234.6500000000001</v>
      </c>
    </row>
    <row r="2061" spans="1:6">
      <c r="A2061" s="229" t="s">
        <v>943</v>
      </c>
      <c r="B2061" s="238">
        <v>6.0400000000000002E-2</v>
      </c>
      <c r="C2061" s="237">
        <v>6.1200000000000004E-2</v>
      </c>
      <c r="D2061" s="239">
        <v>1240.52</v>
      </c>
      <c r="E2061" s="239">
        <v>1230.53</v>
      </c>
      <c r="F2061" s="240">
        <v>1230.01</v>
      </c>
    </row>
    <row r="2062" spans="1:6">
      <c r="A2062" s="229" t="s">
        <v>944</v>
      </c>
      <c r="B2062" s="238">
        <v>6.2E-2</v>
      </c>
      <c r="C2062" s="237">
        <v>6.2800000000000009E-2</v>
      </c>
      <c r="D2062" s="239">
        <v>1221.5899999999999</v>
      </c>
      <c r="E2062" s="239">
        <v>1211.78</v>
      </c>
      <c r="F2062" s="240">
        <v>1210.82</v>
      </c>
    </row>
    <row r="2063" spans="1:6">
      <c r="A2063" s="229" t="s">
        <v>945</v>
      </c>
      <c r="B2063" s="238">
        <v>6.25E-2</v>
      </c>
      <c r="C2063" s="237">
        <v>6.3299999999999995E-2</v>
      </c>
      <c r="D2063" s="239">
        <v>1215.96</v>
      </c>
      <c r="E2063" s="239">
        <v>1206.2</v>
      </c>
      <c r="F2063" s="240">
        <v>1205.69</v>
      </c>
    </row>
    <row r="2064" spans="1:6">
      <c r="A2064" s="229" t="s">
        <v>946</v>
      </c>
      <c r="B2064" s="238">
        <v>6.2600000000000003E-2</v>
      </c>
      <c r="C2064" s="237">
        <v>6.3399999999999998E-2</v>
      </c>
      <c r="D2064" s="239">
        <v>1215.25</v>
      </c>
      <c r="E2064" s="239">
        <v>1205.5</v>
      </c>
      <c r="F2064" s="240">
        <v>1204.98</v>
      </c>
    </row>
    <row r="2065" spans="1:6">
      <c r="A2065" s="229" t="s">
        <v>947</v>
      </c>
      <c r="B2065" s="238">
        <v>6.1600000000000002E-2</v>
      </c>
      <c r="C2065" s="237">
        <v>6.2400000000000004E-2</v>
      </c>
      <c r="D2065" s="239">
        <v>1228.08</v>
      </c>
      <c r="E2065" s="239">
        <v>1218.22</v>
      </c>
      <c r="F2065" s="240">
        <v>1217.7</v>
      </c>
    </row>
    <row r="2066" spans="1:6">
      <c r="A2066" s="229" t="s">
        <v>948</v>
      </c>
      <c r="B2066" s="238">
        <v>6.0299999999999999E-2</v>
      </c>
      <c r="C2066" s="237">
        <v>6.1100000000000002E-2</v>
      </c>
      <c r="D2066" s="239">
        <v>1245.6500000000001</v>
      </c>
      <c r="E2066" s="239">
        <v>1235.6400000000001</v>
      </c>
      <c r="F2066" s="240">
        <v>1234.29</v>
      </c>
    </row>
    <row r="2067" spans="1:6">
      <c r="A2067" s="229" t="s">
        <v>949</v>
      </c>
      <c r="B2067" s="238">
        <v>6.0100000000000001E-2</v>
      </c>
      <c r="C2067" s="237">
        <v>6.0899999999999996E-2</v>
      </c>
      <c r="D2067" s="239">
        <v>1248.74</v>
      </c>
      <c r="E2067" s="239">
        <v>1238.71</v>
      </c>
      <c r="F2067" s="240">
        <v>1238.1400000000001</v>
      </c>
    </row>
    <row r="2068" spans="1:6">
      <c r="A2068" s="229" t="s">
        <v>950</v>
      </c>
      <c r="B2068" s="238">
        <v>5.9400000000000001E-2</v>
      </c>
      <c r="C2068" s="237">
        <v>6.0199999999999997E-2</v>
      </c>
      <c r="D2068" s="239">
        <v>1258.74</v>
      </c>
      <c r="E2068" s="239">
        <v>1248.6300000000001</v>
      </c>
      <c r="F2068" s="240">
        <v>1247.48</v>
      </c>
    </row>
    <row r="2069" spans="1:6">
      <c r="A2069" s="229" t="s">
        <v>951</v>
      </c>
      <c r="B2069" s="238">
        <v>6.0400000000000002E-2</v>
      </c>
      <c r="C2069" s="237">
        <v>6.1200000000000004E-2</v>
      </c>
      <c r="D2069" s="239">
        <v>1245.9100000000001</v>
      </c>
      <c r="E2069" s="239">
        <v>1235.9100000000001</v>
      </c>
      <c r="F2069" s="240">
        <v>1235.3699999999999</v>
      </c>
    </row>
    <row r="2070" spans="1:6">
      <c r="A2070" s="229" t="s">
        <v>952</v>
      </c>
      <c r="B2070" s="238">
        <v>6.0400000000000002E-2</v>
      </c>
      <c r="C2070" s="237">
        <v>6.1200000000000004E-2</v>
      </c>
      <c r="D2070" s="239">
        <v>1246.45</v>
      </c>
      <c r="E2070" s="239">
        <v>1236.45</v>
      </c>
      <c r="F2070" s="240">
        <v>1235.9100000000001</v>
      </c>
    </row>
    <row r="2071" spans="1:6">
      <c r="A2071" s="229" t="s">
        <v>953</v>
      </c>
      <c r="B2071" s="238">
        <v>6.1900000000000004E-2</v>
      </c>
      <c r="C2071" s="237">
        <v>6.2699999999999992E-2</v>
      </c>
      <c r="D2071" s="239">
        <v>1228.8</v>
      </c>
      <c r="E2071" s="239">
        <v>1218.96</v>
      </c>
      <c r="F2071" s="240">
        <v>1217.93</v>
      </c>
    </row>
    <row r="2072" spans="1:6">
      <c r="A2072" s="229" t="s">
        <v>954</v>
      </c>
      <c r="B2072" s="238">
        <v>6.2100000000000002E-2</v>
      </c>
      <c r="C2072" s="237">
        <v>6.2899999999999998E-2</v>
      </c>
      <c r="D2072" s="239">
        <v>1226.8699999999999</v>
      </c>
      <c r="E2072" s="239">
        <v>1217.04</v>
      </c>
      <c r="F2072" s="240">
        <v>1216.51</v>
      </c>
    </row>
    <row r="2073" spans="1:6">
      <c r="A2073" s="229" t="s">
        <v>955</v>
      </c>
      <c r="B2073" s="238">
        <v>6.3E-2</v>
      </c>
      <c r="C2073" s="237">
        <v>6.3799999999999996E-2</v>
      </c>
      <c r="D2073" s="239">
        <v>1216.3599999999999</v>
      </c>
      <c r="E2073" s="239">
        <v>1206.6400000000001</v>
      </c>
      <c r="F2073" s="240">
        <v>1206.0999999999999</v>
      </c>
    </row>
    <row r="2074" spans="1:6">
      <c r="A2074" s="229" t="s">
        <v>956</v>
      </c>
      <c r="B2074" s="238">
        <v>6.3E-2</v>
      </c>
      <c r="C2074" s="237">
        <v>6.3799999999999996E-2</v>
      </c>
      <c r="D2074" s="239">
        <v>1216.9000000000001</v>
      </c>
      <c r="E2074" s="239">
        <v>1207.17</v>
      </c>
      <c r="F2074" s="240">
        <v>1206.6400000000001</v>
      </c>
    </row>
    <row r="2075" spans="1:6">
      <c r="A2075" s="229" t="s">
        <v>957</v>
      </c>
      <c r="B2075" s="238">
        <v>6.3E-2</v>
      </c>
      <c r="C2075" s="237">
        <v>6.3799999999999996E-2</v>
      </c>
      <c r="D2075" s="239">
        <v>1217.44</v>
      </c>
      <c r="E2075" s="239">
        <v>1207.71</v>
      </c>
      <c r="F2075" s="240">
        <v>1207.17</v>
      </c>
    </row>
    <row r="2076" spans="1:6">
      <c r="A2076" s="229" t="s">
        <v>958</v>
      </c>
      <c r="B2076" s="238">
        <v>6.3399999999999998E-2</v>
      </c>
      <c r="C2076" s="237">
        <v>6.4199999999999993E-2</v>
      </c>
      <c r="D2076" s="239">
        <v>1213.58</v>
      </c>
      <c r="E2076" s="239">
        <v>1203.8900000000001</v>
      </c>
      <c r="F2076" s="240">
        <v>1202.8800000000001</v>
      </c>
    </row>
    <row r="2077" spans="1:6">
      <c r="A2077" s="229" t="s">
        <v>959</v>
      </c>
      <c r="B2077" s="238">
        <v>6.480000000000001E-2</v>
      </c>
      <c r="C2077" s="237">
        <v>6.5599999999999992E-2</v>
      </c>
      <c r="D2077" s="239">
        <v>1197.22</v>
      </c>
      <c r="E2077" s="239">
        <v>1187.68</v>
      </c>
      <c r="F2077" s="240">
        <v>1187.1400000000001</v>
      </c>
    </row>
    <row r="2078" spans="1:6">
      <c r="A2078" s="229" t="s">
        <v>960</v>
      </c>
      <c r="B2078" s="238">
        <v>6.6100000000000006E-2</v>
      </c>
      <c r="C2078" s="237">
        <v>6.6900000000000001E-2</v>
      </c>
      <c r="D2078" s="239">
        <v>1182.29</v>
      </c>
      <c r="E2078" s="239">
        <v>1172.8800000000001</v>
      </c>
      <c r="F2078" s="240">
        <v>1172.3499999999999</v>
      </c>
    </row>
    <row r="2079" spans="1:6">
      <c r="A2079" s="229" t="s">
        <v>961</v>
      </c>
      <c r="B2079" s="238">
        <v>6.6600000000000006E-2</v>
      </c>
      <c r="C2079" s="237">
        <v>6.7400000000000002E-2</v>
      </c>
      <c r="D2079" s="239">
        <v>1176.94</v>
      </c>
      <c r="E2079" s="239">
        <v>1167.58</v>
      </c>
      <c r="F2079" s="240">
        <v>1167.05</v>
      </c>
    </row>
    <row r="2080" spans="1:6">
      <c r="A2080" s="229" t="s">
        <v>962</v>
      </c>
      <c r="B2080" s="238">
        <v>6.6699999999999995E-2</v>
      </c>
      <c r="C2080" s="237">
        <v>6.7500000000000004E-2</v>
      </c>
      <c r="D2080" s="239">
        <v>1176.3</v>
      </c>
      <c r="E2080" s="239">
        <v>1166.95</v>
      </c>
      <c r="F2080" s="240">
        <v>1166.42</v>
      </c>
    </row>
    <row r="2081" spans="1:6">
      <c r="A2081" s="229" t="s">
        <v>963</v>
      </c>
      <c r="B2081" s="238">
        <v>6.5700000000000008E-2</v>
      </c>
      <c r="C2081" s="237">
        <v>6.6500000000000004E-2</v>
      </c>
      <c r="D2081" s="239">
        <v>1188.55</v>
      </c>
      <c r="E2081" s="239">
        <v>1179.0899999999999</v>
      </c>
      <c r="F2081" s="240">
        <v>1178.1600000000001</v>
      </c>
    </row>
    <row r="2082" spans="1:6">
      <c r="A2082" s="229" t="s">
        <v>964</v>
      </c>
      <c r="B2082" s="238">
        <v>6.54E-2</v>
      </c>
      <c r="C2082" s="237">
        <v>6.6199999999999995E-2</v>
      </c>
      <c r="D2082" s="239">
        <v>1192.6199999999999</v>
      </c>
      <c r="E2082" s="239">
        <v>1183.1400000000001</v>
      </c>
      <c r="F2082" s="240">
        <v>1182.6300000000001</v>
      </c>
    </row>
    <row r="2083" spans="1:6">
      <c r="A2083" s="229" t="s">
        <v>965</v>
      </c>
      <c r="B2083" s="238">
        <v>6.4899999999999999E-2</v>
      </c>
      <c r="C2083" s="237">
        <v>6.5700000000000008E-2</v>
      </c>
      <c r="D2083" s="239">
        <v>1199.1099999999999</v>
      </c>
      <c r="E2083" s="239">
        <v>1189.57</v>
      </c>
      <c r="F2083" s="240">
        <v>1189.06</v>
      </c>
    </row>
    <row r="2084" spans="1:6">
      <c r="A2084" s="229" t="s">
        <v>966</v>
      </c>
      <c r="B2084" s="238">
        <v>6.3899999999999998E-2</v>
      </c>
      <c r="C2084" s="237">
        <v>6.4699999999999994E-2</v>
      </c>
      <c r="D2084" s="239">
        <v>1211.6600000000001</v>
      </c>
      <c r="E2084" s="239">
        <v>1202.02</v>
      </c>
      <c r="F2084" s="240">
        <v>1201.5</v>
      </c>
    </row>
    <row r="2085" spans="1:6">
      <c r="A2085" s="229" t="s">
        <v>967</v>
      </c>
      <c r="B2085" s="238">
        <v>6.4000000000000001E-2</v>
      </c>
      <c r="C2085" s="237">
        <v>6.480000000000001E-2</v>
      </c>
      <c r="D2085" s="239">
        <v>1210.96</v>
      </c>
      <c r="E2085" s="239">
        <v>1201.33</v>
      </c>
      <c r="F2085" s="240">
        <v>1200.82</v>
      </c>
    </row>
    <row r="2086" spans="1:6">
      <c r="A2086" s="229" t="s">
        <v>968</v>
      </c>
      <c r="B2086" s="238">
        <v>6.3799999999999996E-2</v>
      </c>
      <c r="C2086" s="237">
        <v>6.4600000000000005E-2</v>
      </c>
      <c r="D2086" s="239">
        <v>1214.4000000000001</v>
      </c>
      <c r="E2086" s="239">
        <v>1204.75</v>
      </c>
      <c r="F2086" s="240">
        <v>1203.73</v>
      </c>
    </row>
    <row r="2087" spans="1:6">
      <c r="A2087" s="229" t="s">
        <v>969</v>
      </c>
      <c r="B2087" s="238">
        <v>6.3899999999999998E-2</v>
      </c>
      <c r="C2087" s="237">
        <v>6.4699999999999994E-2</v>
      </c>
      <c r="D2087" s="239">
        <v>1213.77</v>
      </c>
      <c r="E2087" s="239">
        <v>1204.1199999999999</v>
      </c>
      <c r="F2087" s="240">
        <v>1203.54</v>
      </c>
    </row>
    <row r="2088" spans="1:6">
      <c r="A2088" s="229" t="s">
        <v>970</v>
      </c>
      <c r="B2088" s="238">
        <v>6.3799999999999996E-2</v>
      </c>
      <c r="C2088" s="237">
        <v>6.4600000000000005E-2</v>
      </c>
      <c r="D2088" s="239">
        <v>1215.56</v>
      </c>
      <c r="E2088" s="239">
        <v>1205.9000000000001</v>
      </c>
      <c r="F2088" s="240">
        <v>1205.32</v>
      </c>
    </row>
    <row r="2089" spans="1:6">
      <c r="A2089" s="229" t="s">
        <v>971</v>
      </c>
      <c r="B2089" s="238">
        <v>6.3500000000000001E-2</v>
      </c>
      <c r="C2089" s="237">
        <v>6.4299999999999996E-2</v>
      </c>
      <c r="D2089" s="239">
        <v>1219.79</v>
      </c>
      <c r="E2089" s="239">
        <v>1210.0899999999999</v>
      </c>
      <c r="F2089" s="240">
        <v>1209.51</v>
      </c>
    </row>
    <row r="2090" spans="1:6">
      <c r="A2090" s="229" t="s">
        <v>972</v>
      </c>
      <c r="B2090" s="238">
        <v>6.3399999999999998E-2</v>
      </c>
      <c r="C2090" s="237">
        <v>6.4199999999999993E-2</v>
      </c>
      <c r="D2090" s="239">
        <v>1221.58</v>
      </c>
      <c r="E2090" s="239">
        <v>1211.8800000000001</v>
      </c>
      <c r="F2090" s="240">
        <v>1211.3</v>
      </c>
    </row>
    <row r="2091" spans="1:6">
      <c r="A2091" s="229" t="s">
        <v>973</v>
      </c>
      <c r="B2091" s="238">
        <v>6.4299999999999996E-2</v>
      </c>
      <c r="C2091" s="237">
        <v>6.5099999999999991E-2</v>
      </c>
      <c r="D2091" s="239">
        <v>1212.1199999999999</v>
      </c>
      <c r="E2091" s="239">
        <v>1202.51</v>
      </c>
      <c r="F2091" s="240">
        <v>1201.26</v>
      </c>
    </row>
    <row r="2092" spans="1:6">
      <c r="A2092" s="229" t="s">
        <v>974</v>
      </c>
      <c r="B2092" s="238">
        <v>6.480000000000001E-2</v>
      </c>
      <c r="C2092" s="237">
        <v>6.5599999999999992E-2</v>
      </c>
      <c r="D2092" s="239">
        <v>1207.6600000000001</v>
      </c>
      <c r="E2092" s="239">
        <v>1198.0899999999999</v>
      </c>
      <c r="F2092" s="240">
        <v>1196.54</v>
      </c>
    </row>
    <row r="2093" spans="1:6">
      <c r="A2093" s="229" t="s">
        <v>975</v>
      </c>
      <c r="B2093" s="238">
        <v>6.4500000000000002E-2</v>
      </c>
      <c r="C2093" s="237">
        <v>6.5299999999999997E-2</v>
      </c>
      <c r="D2093" s="239">
        <v>1211.27</v>
      </c>
      <c r="E2093" s="239">
        <v>1201.67</v>
      </c>
      <c r="F2093" s="240">
        <v>1200.74</v>
      </c>
    </row>
    <row r="2094" spans="1:6">
      <c r="A2094" s="229" t="s">
        <v>976</v>
      </c>
      <c r="B2094" s="238">
        <v>6.4500000000000002E-2</v>
      </c>
      <c r="C2094" s="237">
        <v>6.5299999999999997E-2</v>
      </c>
      <c r="D2094" s="239">
        <v>1211.8900000000001</v>
      </c>
      <c r="E2094" s="239">
        <v>1202.29</v>
      </c>
      <c r="F2094" s="240">
        <v>1201.67</v>
      </c>
    </row>
    <row r="2095" spans="1:6">
      <c r="A2095" s="229" t="s">
        <v>977</v>
      </c>
      <c r="B2095" s="238">
        <v>6.5000000000000002E-2</v>
      </c>
      <c r="C2095" s="237">
        <v>6.5799999999999997E-2</v>
      </c>
      <c r="D2095" s="239">
        <v>1207.1300000000001</v>
      </c>
      <c r="E2095" s="239">
        <v>1197.58</v>
      </c>
      <c r="F2095" s="240">
        <v>1196.33</v>
      </c>
    </row>
    <row r="2096" spans="1:6">
      <c r="A2096" s="229" t="s">
        <v>978</v>
      </c>
      <c r="B2096" s="238">
        <v>6.4399999999999999E-2</v>
      </c>
      <c r="C2096" s="237">
        <v>6.5199999999999994E-2</v>
      </c>
      <c r="D2096" s="239">
        <v>1215.92</v>
      </c>
      <c r="E2096" s="239">
        <v>1206.29</v>
      </c>
      <c r="F2096" s="240">
        <v>1204.74</v>
      </c>
    </row>
    <row r="2097" spans="1:6">
      <c r="A2097" s="229" t="s">
        <v>979</v>
      </c>
      <c r="B2097" s="238">
        <v>6.4299999999999996E-2</v>
      </c>
      <c r="C2097" s="237">
        <v>6.5099999999999991E-2</v>
      </c>
      <c r="D2097" s="239">
        <v>1217.1300000000001</v>
      </c>
      <c r="E2097" s="239">
        <v>1207.49</v>
      </c>
      <c r="F2097" s="240">
        <v>1206.55</v>
      </c>
    </row>
    <row r="2098" spans="1:6">
      <c r="A2098" s="229" t="s">
        <v>980</v>
      </c>
      <c r="B2098" s="242">
        <v>6.4299999999999996E-2</v>
      </c>
      <c r="C2098" s="241">
        <v>6.5099999999999991E-2</v>
      </c>
      <c r="D2098" s="243">
        <v>1217.75</v>
      </c>
      <c r="E2098" s="243">
        <v>1208.1099999999999</v>
      </c>
      <c r="F2098" s="244">
        <v>1207.49</v>
      </c>
    </row>
    <row r="2099" spans="1:6">
      <c r="A2099" s="229" t="s">
        <v>981</v>
      </c>
      <c r="B2099" s="242">
        <v>6.4699999999999994E-2</v>
      </c>
      <c r="C2099" s="241">
        <v>6.5500000000000003E-2</v>
      </c>
      <c r="D2099" s="243">
        <v>1214.18</v>
      </c>
      <c r="E2099" s="243">
        <v>1204.58</v>
      </c>
      <c r="F2099" s="244">
        <v>1203.33</v>
      </c>
    </row>
    <row r="2100" spans="1:6">
      <c r="A2100" s="229" t="s">
        <v>982</v>
      </c>
      <c r="B2100" s="242">
        <v>6.4699999999999994E-2</v>
      </c>
      <c r="C2100" s="241">
        <v>6.5500000000000003E-2</v>
      </c>
      <c r="D2100" s="243">
        <v>1214.8</v>
      </c>
      <c r="E2100" s="243">
        <v>1205.2</v>
      </c>
      <c r="F2100" s="244">
        <v>1204.58</v>
      </c>
    </row>
    <row r="2101" spans="1:6">
      <c r="A2101" s="229" t="s">
        <v>983</v>
      </c>
      <c r="B2101" s="242">
        <v>6.480000000000001E-2</v>
      </c>
      <c r="C2101" s="241">
        <v>6.5599999999999992E-2</v>
      </c>
      <c r="D2101" s="243">
        <v>1214.22</v>
      </c>
      <c r="E2101" s="243">
        <v>1204.6300000000001</v>
      </c>
      <c r="F2101" s="244">
        <v>1204.01</v>
      </c>
    </row>
    <row r="2102" spans="1:6">
      <c r="A2102" s="229" t="s">
        <v>984</v>
      </c>
      <c r="B2102" s="242">
        <v>6.4600000000000005E-2</v>
      </c>
      <c r="C2102" s="241">
        <v>6.54E-2</v>
      </c>
      <c r="D2102" s="243">
        <v>1217.26</v>
      </c>
      <c r="E2102" s="243">
        <v>1207.6400000000001</v>
      </c>
      <c r="F2102" s="244">
        <v>1207.02</v>
      </c>
    </row>
    <row r="2103" spans="1:6">
      <c r="A2103" s="229" t="s">
        <v>985</v>
      </c>
      <c r="B2103" s="242">
        <v>6.5000000000000002E-2</v>
      </c>
      <c r="C2103" s="241">
        <v>6.5799999999999997E-2</v>
      </c>
      <c r="D2103" s="243">
        <v>1213.06</v>
      </c>
      <c r="E2103" s="243">
        <v>1203.49</v>
      </c>
      <c r="F2103" s="244">
        <v>1202.8699999999999</v>
      </c>
    </row>
    <row r="2104" spans="1:6">
      <c r="A2104" s="229" t="s">
        <v>986</v>
      </c>
      <c r="B2104" s="242">
        <v>6.54E-2</v>
      </c>
      <c r="C2104" s="241">
        <v>6.6199999999999995E-2</v>
      </c>
      <c r="D2104" s="243">
        <v>1210.6500000000001</v>
      </c>
      <c r="E2104" s="243">
        <v>1201.0999999999999</v>
      </c>
      <c r="F2104" s="244">
        <v>1199.73</v>
      </c>
    </row>
    <row r="2105" spans="1:6">
      <c r="A2105" s="229" t="s">
        <v>987</v>
      </c>
      <c r="B2105" s="242">
        <v>6.5199999999999994E-2</v>
      </c>
      <c r="C2105" s="241">
        <v>6.6000000000000003E-2</v>
      </c>
      <c r="D2105" s="243">
        <v>1213.71</v>
      </c>
      <c r="E2105" s="243">
        <v>1204.1400000000001</v>
      </c>
      <c r="F2105" s="244">
        <v>1203.48</v>
      </c>
    </row>
    <row r="2106" spans="1:6">
      <c r="A2106" s="229" t="s">
        <v>988</v>
      </c>
      <c r="B2106" s="242">
        <v>6.5199999999999994E-2</v>
      </c>
      <c r="C2106" s="241">
        <v>6.6000000000000003E-2</v>
      </c>
      <c r="D2106" s="243">
        <v>1214.3699999999999</v>
      </c>
      <c r="E2106" s="243">
        <v>1204.8</v>
      </c>
      <c r="F2106" s="244">
        <v>1204.1400000000001</v>
      </c>
    </row>
    <row r="2107" spans="1:6">
      <c r="A2107" s="229" t="s">
        <v>989</v>
      </c>
      <c r="B2107" s="242">
        <v>6.6100000000000006E-2</v>
      </c>
      <c r="C2107" s="241">
        <v>6.6900000000000001E-2</v>
      </c>
      <c r="D2107" s="243">
        <v>1204.19</v>
      </c>
      <c r="E2107" s="243">
        <v>1194.72</v>
      </c>
      <c r="F2107" s="244">
        <v>1194.1300000000001</v>
      </c>
    </row>
    <row r="2108" spans="1:6">
      <c r="A2108" s="229" t="s">
        <v>990</v>
      </c>
      <c r="B2108" s="242">
        <v>6.59E-2</v>
      </c>
      <c r="C2108" s="241">
        <v>6.6699999999999995E-2</v>
      </c>
      <c r="D2108" s="243">
        <v>1207.17</v>
      </c>
      <c r="E2108" s="243">
        <v>1197.67</v>
      </c>
      <c r="F2108" s="244">
        <v>1197.08</v>
      </c>
    </row>
    <row r="2109" spans="1:6">
      <c r="A2109" s="229" t="s">
        <v>991</v>
      </c>
      <c r="B2109" s="242">
        <v>6.5799999999999997E-2</v>
      </c>
      <c r="C2109" s="241">
        <v>6.6600000000000006E-2</v>
      </c>
      <c r="D2109" s="243">
        <v>1209.52</v>
      </c>
      <c r="E2109" s="243">
        <v>1200</v>
      </c>
      <c r="F2109" s="244">
        <v>1198.8499999999999</v>
      </c>
    </row>
    <row r="2110" spans="1:6">
      <c r="A2110" s="229" t="s">
        <v>992</v>
      </c>
      <c r="B2110" s="242">
        <v>6.5199999999999994E-2</v>
      </c>
      <c r="C2110" s="241">
        <v>6.6000000000000003E-2</v>
      </c>
      <c r="D2110" s="243">
        <v>1217.3</v>
      </c>
      <c r="E2110" s="243">
        <v>1207.72</v>
      </c>
      <c r="F2110" s="244">
        <v>1207.1300000000001</v>
      </c>
    </row>
    <row r="2111" spans="1:6">
      <c r="A2111" s="229" t="s">
        <v>993</v>
      </c>
      <c r="B2111" s="242">
        <v>6.59E-2</v>
      </c>
      <c r="C2111" s="241">
        <v>6.6699999999999995E-2</v>
      </c>
      <c r="D2111" s="243">
        <v>1209.5</v>
      </c>
      <c r="E2111" s="243">
        <v>1200</v>
      </c>
      <c r="F2111" s="244">
        <v>1199.4100000000001</v>
      </c>
    </row>
    <row r="2112" spans="1:6">
      <c r="A2112" s="229" t="s">
        <v>994</v>
      </c>
      <c r="B2112" s="242">
        <v>6.7000000000000004E-2</v>
      </c>
      <c r="C2112" s="241">
        <v>6.7799999999999999E-2</v>
      </c>
      <c r="D2112" s="243">
        <v>1197.04</v>
      </c>
      <c r="E2112" s="243">
        <v>1187.6400000000001</v>
      </c>
      <c r="F2112" s="244">
        <v>1187.05</v>
      </c>
    </row>
    <row r="2113" spans="1:6">
      <c r="A2113" s="229" t="s">
        <v>995</v>
      </c>
      <c r="B2113" s="242">
        <v>6.7199999999999996E-2</v>
      </c>
      <c r="C2113" s="241">
        <v>6.8000000000000005E-2</v>
      </c>
      <c r="D2113" s="243">
        <v>1195.27</v>
      </c>
      <c r="E2113" s="243">
        <v>1185.8900000000001</v>
      </c>
      <c r="F2113" s="244">
        <v>1185.3</v>
      </c>
    </row>
    <row r="2114" spans="1:6">
      <c r="A2114" s="229" t="s">
        <v>996</v>
      </c>
      <c r="B2114" s="242">
        <v>7.0199999999999999E-2</v>
      </c>
      <c r="C2114" s="241">
        <v>7.0999999999999994E-2</v>
      </c>
      <c r="D2114" s="243">
        <v>1161.24</v>
      </c>
      <c r="E2114" s="243">
        <v>1152.1600000000001</v>
      </c>
      <c r="F2114" s="244">
        <v>1151.1300000000001</v>
      </c>
    </row>
    <row r="2115" spans="1:6">
      <c r="A2115" s="229" t="s">
        <v>997</v>
      </c>
      <c r="B2115" s="242">
        <v>6.88E-2</v>
      </c>
      <c r="C2115" s="241">
        <v>6.9599999999999995E-2</v>
      </c>
      <c r="D2115" s="243">
        <v>1177.8800000000001</v>
      </c>
      <c r="E2115" s="243">
        <v>1168.6600000000001</v>
      </c>
      <c r="F2115" s="244">
        <v>1168.1099999999999</v>
      </c>
    </row>
    <row r="2116" spans="1:6">
      <c r="A2116" s="229" t="s">
        <v>998</v>
      </c>
      <c r="B2116" s="242">
        <v>6.93E-2</v>
      </c>
      <c r="C2116" s="241">
        <v>7.0099999999999996E-2</v>
      </c>
      <c r="D2116" s="243">
        <v>1172.6600000000001</v>
      </c>
      <c r="E2116" s="243">
        <v>1163.49</v>
      </c>
      <c r="F2116" s="244">
        <v>1162.93</v>
      </c>
    </row>
    <row r="2117" spans="1:6">
      <c r="A2117" s="229" t="s">
        <v>999</v>
      </c>
      <c r="B2117" s="242">
        <v>6.9400000000000003E-2</v>
      </c>
      <c r="C2117" s="241">
        <v>7.0199999999999999E-2</v>
      </c>
      <c r="D2117" s="243">
        <v>1172.06</v>
      </c>
      <c r="E2117" s="243">
        <v>1162.9000000000001</v>
      </c>
      <c r="F2117" s="244">
        <v>1162.3499999999999</v>
      </c>
    </row>
    <row r="2118" spans="1:6">
      <c r="A2118" s="229" t="s">
        <v>1000</v>
      </c>
      <c r="B2118" s="242">
        <v>7.0300000000000001E-2</v>
      </c>
      <c r="C2118" s="241">
        <v>7.1099999999999997E-2</v>
      </c>
      <c r="D2118" s="243">
        <v>1162.31</v>
      </c>
      <c r="E2118" s="243">
        <v>1153.24</v>
      </c>
      <c r="F2118" s="244">
        <v>1152.68</v>
      </c>
    </row>
    <row r="2119" spans="1:6">
      <c r="A2119" s="229" t="s">
        <v>1001</v>
      </c>
      <c r="B2119" s="242">
        <v>7.0000000000000007E-2</v>
      </c>
      <c r="C2119" s="241">
        <v>7.0800000000000002E-2</v>
      </c>
      <c r="D2119" s="243">
        <v>1166.77</v>
      </c>
      <c r="E2119" s="243">
        <v>1157.6600000000001</v>
      </c>
      <c r="F2119" s="244">
        <v>1156.6300000000001</v>
      </c>
    </row>
    <row r="2120" spans="1:6">
      <c r="A2120" s="229" t="s">
        <v>1002</v>
      </c>
      <c r="B2120" s="242">
        <v>6.9900000000000004E-2</v>
      </c>
      <c r="C2120" s="241">
        <v>7.0699999999999999E-2</v>
      </c>
      <c r="D2120" s="243">
        <v>1168.47</v>
      </c>
      <c r="E2120" s="243">
        <v>1159.3499999999999</v>
      </c>
      <c r="F2120" s="244">
        <v>1158.79</v>
      </c>
    </row>
    <row r="2121" spans="1:6">
      <c r="A2121" s="229" t="s">
        <v>1003</v>
      </c>
      <c r="B2121" s="242">
        <v>7.0300000000000001E-2</v>
      </c>
      <c r="C2121" s="241">
        <v>7.1099999999999997E-2</v>
      </c>
      <c r="D2121" s="243">
        <v>1164.45</v>
      </c>
      <c r="E2121" s="243">
        <v>1155.3699999999999</v>
      </c>
      <c r="F2121" s="244">
        <v>1154.81</v>
      </c>
    </row>
    <row r="2122" spans="1:6">
      <c r="A2122" s="229" t="s">
        <v>1004</v>
      </c>
      <c r="B2122" s="242">
        <v>7.0099999999999996E-2</v>
      </c>
      <c r="C2122" s="241">
        <v>7.0900000000000005E-2</v>
      </c>
      <c r="D2122" s="243">
        <v>1167.29</v>
      </c>
      <c r="E2122" s="243">
        <v>1158.18</v>
      </c>
      <c r="F2122" s="244">
        <v>1157.6300000000001</v>
      </c>
    </row>
    <row r="2123" spans="1:6">
      <c r="A2123" s="229" t="s">
        <v>1005</v>
      </c>
      <c r="B2123" s="242">
        <v>6.93E-2</v>
      </c>
      <c r="C2123" s="241">
        <v>7.0099999999999996E-2</v>
      </c>
      <c r="D2123" s="243">
        <v>1177.02</v>
      </c>
      <c r="E2123" s="243">
        <v>1167.8399999999999</v>
      </c>
      <c r="F2123" s="244">
        <v>1167.29</v>
      </c>
    </row>
    <row r="2124" spans="1:6">
      <c r="A2124" s="229" t="s">
        <v>1006</v>
      </c>
      <c r="B2124" s="242">
        <v>6.9199999999999998E-2</v>
      </c>
      <c r="C2124" s="241">
        <v>7.0000000000000007E-2</v>
      </c>
      <c r="D2124" s="243">
        <v>1178.33</v>
      </c>
      <c r="E2124" s="243">
        <v>1169.1400000000001</v>
      </c>
      <c r="F2124" s="244">
        <v>1168.21</v>
      </c>
    </row>
    <row r="2125" spans="1:6">
      <c r="A2125" s="229" t="s">
        <v>1007</v>
      </c>
      <c r="B2125" s="242">
        <v>6.8400000000000002E-2</v>
      </c>
      <c r="C2125" s="241">
        <v>6.9199999999999998E-2</v>
      </c>
      <c r="D2125" s="243">
        <v>1188.1199999999999</v>
      </c>
      <c r="E2125" s="243">
        <v>1178.8499999999999</v>
      </c>
      <c r="F2125" s="244">
        <v>1178.33</v>
      </c>
    </row>
    <row r="2126" spans="1:6">
      <c r="A2126" s="229" t="s">
        <v>1008</v>
      </c>
      <c r="B2126" s="242">
        <v>6.8699999999999997E-2</v>
      </c>
      <c r="C2126" s="241">
        <v>6.9500000000000006E-2</v>
      </c>
      <c r="D2126" s="243">
        <v>1185.1600000000001</v>
      </c>
      <c r="E2126" s="243">
        <v>1175.92</v>
      </c>
      <c r="F2126" s="244">
        <v>1175.4000000000001</v>
      </c>
    </row>
    <row r="2127" spans="1:6">
      <c r="A2127" s="229" t="s">
        <v>1009</v>
      </c>
      <c r="B2127" s="242">
        <v>6.9000000000000006E-2</v>
      </c>
      <c r="C2127" s="241">
        <v>6.9800000000000001E-2</v>
      </c>
      <c r="D2127" s="243">
        <v>1182.21</v>
      </c>
      <c r="E2127" s="243">
        <v>1173</v>
      </c>
      <c r="F2127" s="244">
        <v>1172.47</v>
      </c>
    </row>
    <row r="2128" spans="1:6">
      <c r="A2128" s="229" t="s">
        <v>1010</v>
      </c>
      <c r="B2128" s="242">
        <v>6.9099999999999995E-2</v>
      </c>
      <c r="C2128" s="241">
        <v>6.9900000000000004E-2</v>
      </c>
      <c r="D2128" s="243">
        <v>1181.57</v>
      </c>
      <c r="E2128" s="243">
        <v>1172.3699999999999</v>
      </c>
      <c r="F2128" s="244">
        <v>1171.8499999999999</v>
      </c>
    </row>
    <row r="2129" spans="1:6">
      <c r="A2129" s="229" t="s">
        <v>1011</v>
      </c>
      <c r="B2129" s="242">
        <v>6.8400000000000002E-2</v>
      </c>
      <c r="C2129" s="241">
        <v>6.9199999999999998E-2</v>
      </c>
      <c r="D2129" s="243">
        <v>1190.77</v>
      </c>
      <c r="E2129" s="243">
        <v>1181.49</v>
      </c>
      <c r="F2129" s="244">
        <v>1180.42</v>
      </c>
    </row>
    <row r="2130" spans="1:6">
      <c r="A2130" s="229" t="s">
        <v>1012</v>
      </c>
      <c r="B2130" s="242">
        <v>6.8199999999999997E-2</v>
      </c>
      <c r="C2130" s="241">
        <v>6.9000000000000006E-2</v>
      </c>
      <c r="D2130" s="243">
        <v>1193.69</v>
      </c>
      <c r="E2130" s="243">
        <v>1184.3900000000001</v>
      </c>
      <c r="F2130" s="244">
        <v>1183.8</v>
      </c>
    </row>
    <row r="2131" spans="1:6">
      <c r="A2131" s="229" t="s">
        <v>1013</v>
      </c>
      <c r="B2131" s="242">
        <v>6.7900000000000002E-2</v>
      </c>
      <c r="C2131" s="241">
        <v>6.8699999999999997E-2</v>
      </c>
      <c r="D2131" s="243">
        <v>1197.78</v>
      </c>
      <c r="E2131" s="243">
        <v>1188.45</v>
      </c>
      <c r="F2131" s="244">
        <v>1187.8699999999999</v>
      </c>
    </row>
    <row r="2132" spans="1:6">
      <c r="A2132" s="229" t="s">
        <v>1014</v>
      </c>
      <c r="B2132" s="242">
        <v>6.7400000000000002E-2</v>
      </c>
      <c r="C2132" s="241">
        <v>6.8199999999999997E-2</v>
      </c>
      <c r="D2132" s="243">
        <v>1204.24</v>
      </c>
      <c r="E2132" s="243">
        <v>1194.8599999999999</v>
      </c>
      <c r="F2132" s="244">
        <v>1194.28</v>
      </c>
    </row>
    <row r="2133" spans="1:6">
      <c r="A2133" s="229" t="s">
        <v>1015</v>
      </c>
      <c r="B2133" s="242">
        <v>6.7699999999999996E-2</v>
      </c>
      <c r="C2133" s="241">
        <v>6.8499999999999991E-2</v>
      </c>
      <c r="D2133" s="243">
        <v>1201.31</v>
      </c>
      <c r="E2133" s="243">
        <v>1191.96</v>
      </c>
      <c r="F2133" s="244">
        <v>1191.3699999999999</v>
      </c>
    </row>
    <row r="2134" spans="1:6">
      <c r="A2134" s="229" t="s">
        <v>1016</v>
      </c>
      <c r="B2134" s="242">
        <v>6.6600000000000006E-2</v>
      </c>
      <c r="C2134" s="241">
        <v>6.7400000000000002E-2</v>
      </c>
      <c r="D2134" s="243">
        <v>1215.45</v>
      </c>
      <c r="E2134" s="243">
        <v>1205.98</v>
      </c>
      <c r="F2134" s="244">
        <v>1204.83</v>
      </c>
    </row>
    <row r="2135" spans="1:6">
      <c r="A2135" s="229" t="s">
        <v>1017</v>
      </c>
      <c r="B2135" s="242">
        <v>6.5700000000000008E-2</v>
      </c>
      <c r="C2135" s="241">
        <v>6.6500000000000004E-2</v>
      </c>
      <c r="D2135" s="243">
        <v>1226.75</v>
      </c>
      <c r="E2135" s="243">
        <v>1217.19</v>
      </c>
      <c r="F2135" s="244">
        <v>1216.5999999999999</v>
      </c>
    </row>
    <row r="2136" spans="1:6">
      <c r="A2136" s="229" t="s">
        <v>1018</v>
      </c>
      <c r="B2136" s="242">
        <v>6.5500000000000003E-2</v>
      </c>
      <c r="C2136" s="241">
        <v>6.6299999999999998E-2</v>
      </c>
      <c r="D2136" s="243">
        <v>1229.74</v>
      </c>
      <c r="E2136" s="243">
        <v>1220.1600000000001</v>
      </c>
      <c r="F2136" s="244">
        <v>1219.57</v>
      </c>
    </row>
    <row r="2137" spans="1:6">
      <c r="A2137" s="229" t="s">
        <v>1019</v>
      </c>
      <c r="B2137" s="242">
        <v>6.54E-2</v>
      </c>
      <c r="C2137" s="241">
        <v>6.6199999999999995E-2</v>
      </c>
      <c r="D2137" s="243">
        <v>1231.53</v>
      </c>
      <c r="E2137" s="243">
        <v>1221.94</v>
      </c>
      <c r="F2137" s="244">
        <v>1221.3499999999999</v>
      </c>
    </row>
    <row r="2138" spans="1:6">
      <c r="A2138" s="229" t="s">
        <v>1020</v>
      </c>
      <c r="B2138" s="242">
        <v>6.4899999999999999E-2</v>
      </c>
      <c r="C2138" s="241">
        <v>6.5700000000000008E-2</v>
      </c>
      <c r="D2138" s="243">
        <v>1238.1600000000001</v>
      </c>
      <c r="E2138" s="243">
        <v>1228.52</v>
      </c>
      <c r="F2138" s="244">
        <v>1227.93</v>
      </c>
    </row>
    <row r="2139" spans="1:6">
      <c r="A2139" s="229" t="s">
        <v>1021</v>
      </c>
      <c r="B2139" s="242">
        <v>6.3799999999999996E-2</v>
      </c>
      <c r="C2139" s="241">
        <v>6.4600000000000005E-2</v>
      </c>
      <c r="D2139" s="243">
        <v>1253.29</v>
      </c>
      <c r="E2139" s="243">
        <v>1243.52</v>
      </c>
      <c r="F2139" s="244">
        <v>1241.8</v>
      </c>
    </row>
    <row r="2140" spans="1:6">
      <c r="A2140" s="229" t="s">
        <v>1022</v>
      </c>
      <c r="B2140" s="242">
        <v>6.4899999999999999E-2</v>
      </c>
      <c r="C2140" s="241">
        <v>6.5700000000000008E-2</v>
      </c>
      <c r="D2140" s="243">
        <v>1240.47</v>
      </c>
      <c r="E2140" s="243">
        <v>1230.82</v>
      </c>
      <c r="F2140" s="244">
        <v>1230.23</v>
      </c>
    </row>
    <row r="2141" spans="1:6">
      <c r="A2141" s="229" t="s">
        <v>1023</v>
      </c>
      <c r="B2141" s="242">
        <v>6.5000000000000002E-2</v>
      </c>
      <c r="C2141" s="241">
        <v>6.5799999999999997E-2</v>
      </c>
      <c r="D2141" s="243">
        <v>1239.8499999999999</v>
      </c>
      <c r="E2141" s="243">
        <v>1230.21</v>
      </c>
      <c r="F2141" s="244">
        <v>1229.6199999999999</v>
      </c>
    </row>
    <row r="2142" spans="1:6">
      <c r="A2142" s="229" t="s">
        <v>1024</v>
      </c>
      <c r="B2142" s="242">
        <v>6.54E-2</v>
      </c>
      <c r="C2142" s="241">
        <v>6.6199999999999995E-2</v>
      </c>
      <c r="D2142" s="243">
        <v>1236.18</v>
      </c>
      <c r="E2142" s="243">
        <v>1226.57</v>
      </c>
      <c r="F2142" s="244">
        <v>1225.42</v>
      </c>
    </row>
    <row r="2143" spans="1:6">
      <c r="A2143" s="229" t="s">
        <v>1025</v>
      </c>
      <c r="B2143" s="242">
        <v>6.6199999999999995E-2</v>
      </c>
      <c r="C2143" s="241">
        <v>6.7000000000000004E-2</v>
      </c>
      <c r="D2143" s="243">
        <v>1227.1600000000001</v>
      </c>
      <c r="E2143" s="243">
        <v>1217.6300000000001</v>
      </c>
      <c r="F2143" s="244">
        <v>1217.04</v>
      </c>
    </row>
    <row r="2144" spans="1:6">
      <c r="A2144" s="229" t="s">
        <v>1026</v>
      </c>
      <c r="B2144" s="242">
        <v>6.7199999999999996E-2</v>
      </c>
      <c r="C2144" s="241">
        <v>6.8000000000000005E-2</v>
      </c>
      <c r="D2144" s="243">
        <v>1215.8499999999999</v>
      </c>
      <c r="E2144" s="243">
        <v>1206.42</v>
      </c>
      <c r="F2144" s="244">
        <v>1205.83</v>
      </c>
    </row>
    <row r="2145" spans="1:6">
      <c r="A2145" s="229" t="s">
        <v>1027</v>
      </c>
      <c r="B2145" s="242">
        <v>6.7799999999999999E-2</v>
      </c>
      <c r="C2145" s="241">
        <v>6.8600000000000008E-2</v>
      </c>
      <c r="D2145" s="243">
        <v>1209.92</v>
      </c>
      <c r="E2145" s="243">
        <v>1200.55</v>
      </c>
      <c r="F2145" s="244">
        <v>1199.94</v>
      </c>
    </row>
    <row r="2146" spans="1:6">
      <c r="A2146" s="229" t="s">
        <v>1028</v>
      </c>
      <c r="B2146" s="242">
        <v>6.7500000000000004E-2</v>
      </c>
      <c r="C2146" s="241">
        <v>6.83E-2</v>
      </c>
      <c r="D2146" s="243">
        <v>1214.07</v>
      </c>
      <c r="E2146" s="243">
        <v>1204.6600000000001</v>
      </c>
      <c r="F2146" s="244">
        <v>1204.05</v>
      </c>
    </row>
    <row r="2147" spans="1:6">
      <c r="A2147" s="229" t="s">
        <v>1029</v>
      </c>
      <c r="B2147" s="242">
        <v>6.7099999999999993E-2</v>
      </c>
      <c r="C2147" s="241">
        <v>6.7900000000000002E-2</v>
      </c>
      <c r="D2147" s="243">
        <v>1220.01</v>
      </c>
      <c r="E2147" s="243">
        <v>1210.56</v>
      </c>
      <c r="F2147" s="244">
        <v>1209.3599999999999</v>
      </c>
    </row>
    <row r="2148" spans="1:6">
      <c r="A2148" s="229" t="s">
        <v>1030</v>
      </c>
      <c r="B2148" s="242">
        <v>6.7500000000000004E-2</v>
      </c>
      <c r="C2148" s="241">
        <v>6.83E-2</v>
      </c>
      <c r="D2148" s="243">
        <v>1215.8800000000001</v>
      </c>
      <c r="E2148" s="243">
        <v>1206.47</v>
      </c>
      <c r="F2148" s="244">
        <v>1205.8599999999999</v>
      </c>
    </row>
    <row r="2149" spans="1:6">
      <c r="A2149" s="229" t="s">
        <v>1031</v>
      </c>
      <c r="B2149" s="242">
        <v>6.7699999999999996E-2</v>
      </c>
      <c r="C2149" s="241">
        <v>6.8499999999999991E-2</v>
      </c>
      <c r="D2149" s="243">
        <v>1214.1300000000001</v>
      </c>
      <c r="E2149" s="243">
        <v>1204.74</v>
      </c>
      <c r="F2149" s="244">
        <v>1204.1300000000001</v>
      </c>
    </row>
    <row r="2150" spans="1:6">
      <c r="A2150" s="229" t="s">
        <v>1032</v>
      </c>
      <c r="B2150" s="242">
        <v>6.8199999999999997E-2</v>
      </c>
      <c r="C2150" s="241">
        <v>6.9000000000000006E-2</v>
      </c>
      <c r="D2150" s="243">
        <v>1208.8699999999999</v>
      </c>
      <c r="E2150" s="243">
        <v>1199.52</v>
      </c>
      <c r="F2150" s="244">
        <v>1198.9100000000001</v>
      </c>
    </row>
    <row r="2151" spans="1:6">
      <c r="A2151" s="229" t="s">
        <v>1033</v>
      </c>
      <c r="B2151" s="242">
        <v>6.9099999999999995E-2</v>
      </c>
      <c r="C2151" s="241">
        <v>6.9900000000000004E-2</v>
      </c>
      <c r="D2151" s="243">
        <v>1198.97</v>
      </c>
      <c r="E2151" s="243">
        <v>1189.71</v>
      </c>
      <c r="F2151" s="244">
        <v>1189.1099999999999</v>
      </c>
    </row>
    <row r="2152" spans="1:6">
      <c r="A2152" s="229" t="s">
        <v>1034</v>
      </c>
      <c r="B2152" s="242">
        <v>6.8400000000000002E-2</v>
      </c>
      <c r="C2152" s="241">
        <v>6.9199999999999998E-2</v>
      </c>
      <c r="D2152" s="243">
        <v>1208.3399999999999</v>
      </c>
      <c r="E2152" s="243">
        <v>1199</v>
      </c>
      <c r="F2152" s="244">
        <v>1197.81</v>
      </c>
    </row>
    <row r="2153" spans="1:6">
      <c r="A2153" s="229" t="s">
        <v>1035</v>
      </c>
      <c r="B2153" s="242">
        <v>6.7699999999999996E-2</v>
      </c>
      <c r="C2153" s="241">
        <v>6.8499999999999991E-2</v>
      </c>
      <c r="D2153" s="243">
        <v>1217.49</v>
      </c>
      <c r="E2153" s="243">
        <v>1208.0899999999999</v>
      </c>
      <c r="F2153" s="244">
        <v>1207.44</v>
      </c>
    </row>
    <row r="2154" spans="1:6">
      <c r="A2154" s="229" t="s">
        <v>1036</v>
      </c>
      <c r="B2154" s="242">
        <v>6.7099999999999993E-2</v>
      </c>
      <c r="C2154" s="241">
        <v>6.7900000000000002E-2</v>
      </c>
      <c r="D2154" s="243">
        <v>1225.24</v>
      </c>
      <c r="E2154" s="243">
        <v>1215.78</v>
      </c>
      <c r="F2154" s="244">
        <v>1215.1300000000001</v>
      </c>
    </row>
    <row r="2155" spans="1:6">
      <c r="A2155" s="229" t="s">
        <v>1037</v>
      </c>
      <c r="B2155" s="242">
        <v>6.6400000000000001E-2</v>
      </c>
      <c r="C2155" s="241">
        <v>6.7199999999999996E-2</v>
      </c>
      <c r="D2155" s="243">
        <v>1234.24</v>
      </c>
      <c r="E2155" s="243">
        <v>1224.7</v>
      </c>
      <c r="F2155" s="244">
        <v>1224.06</v>
      </c>
    </row>
    <row r="2156" spans="1:6">
      <c r="A2156" s="229" t="s">
        <v>1038</v>
      </c>
      <c r="B2156" s="242">
        <v>6.5799999999999997E-2</v>
      </c>
      <c r="C2156" s="241">
        <v>6.6600000000000006E-2</v>
      </c>
      <c r="D2156" s="243">
        <v>1242.0999999999999</v>
      </c>
      <c r="E2156" s="243">
        <v>1232.5</v>
      </c>
      <c r="F2156" s="244">
        <v>1231.8499999999999</v>
      </c>
    </row>
    <row r="2157" spans="1:6">
      <c r="A2157" s="229" t="s">
        <v>1039</v>
      </c>
      <c r="B2157" s="242">
        <v>6.480000000000001E-2</v>
      </c>
      <c r="C2157" s="241">
        <v>6.5599999999999992E-2</v>
      </c>
      <c r="D2157" s="243">
        <v>1255.54</v>
      </c>
      <c r="E2157" s="243">
        <v>1245.83</v>
      </c>
      <c r="F2157" s="244">
        <v>1244.51</v>
      </c>
    </row>
    <row r="2158" spans="1:6">
      <c r="A2158" s="229" t="s">
        <v>1040</v>
      </c>
      <c r="B2158" s="242">
        <v>6.54E-2</v>
      </c>
      <c r="C2158" s="241">
        <v>6.6199999999999995E-2</v>
      </c>
      <c r="D2158" s="243">
        <v>1248.9000000000001</v>
      </c>
      <c r="E2158" s="243">
        <v>1239.25</v>
      </c>
      <c r="F2158" s="244">
        <v>1238.5999999999999</v>
      </c>
    </row>
    <row r="2159" spans="1:6">
      <c r="A2159" s="229" t="s">
        <v>1041</v>
      </c>
      <c r="B2159" s="242">
        <v>6.5500000000000003E-2</v>
      </c>
      <c r="C2159" s="241">
        <v>6.6299999999999998E-2</v>
      </c>
      <c r="D2159" s="243">
        <v>1248.3399999999999</v>
      </c>
      <c r="E2159" s="243">
        <v>1238.7</v>
      </c>
      <c r="F2159" s="244">
        <v>1238.05</v>
      </c>
    </row>
    <row r="2160" spans="1:6">
      <c r="A2160" s="229" t="s">
        <v>1042</v>
      </c>
      <c r="B2160" s="242">
        <v>6.54E-2</v>
      </c>
      <c r="C2160" s="241">
        <v>6.6199999999999995E-2</v>
      </c>
      <c r="D2160" s="243">
        <v>1250.2</v>
      </c>
      <c r="E2160" s="243">
        <v>1240.55</v>
      </c>
      <c r="F2160" s="244">
        <v>1239.9000000000001</v>
      </c>
    </row>
    <row r="2161" spans="1:6">
      <c r="A2161" s="229" t="s">
        <v>1043</v>
      </c>
      <c r="B2161" s="242">
        <v>6.54E-2</v>
      </c>
      <c r="C2161" s="241">
        <v>6.6199999999999995E-2</v>
      </c>
      <c r="D2161" s="243">
        <v>1250.8599999999999</v>
      </c>
      <c r="E2161" s="243">
        <v>1241.2</v>
      </c>
      <c r="F2161" s="244">
        <v>1240.55</v>
      </c>
    </row>
    <row r="2162" spans="1:6">
      <c r="A2162" s="229" t="s">
        <v>1044</v>
      </c>
      <c r="B2162" s="242">
        <v>6.54E-2</v>
      </c>
      <c r="C2162" s="241">
        <v>6.6199999999999995E-2</v>
      </c>
      <c r="D2162" s="243">
        <v>1252.19</v>
      </c>
      <c r="E2162" s="243">
        <v>1242.52</v>
      </c>
      <c r="F2162" s="244">
        <v>1241.2</v>
      </c>
    </row>
    <row r="2163" spans="1:6">
      <c r="A2163" s="229" t="s">
        <v>1045</v>
      </c>
      <c r="B2163" s="242">
        <v>6.5199999999999994E-2</v>
      </c>
      <c r="C2163" s="241">
        <v>6.6000000000000003E-2</v>
      </c>
      <c r="D2163" s="243">
        <v>1255.27</v>
      </c>
      <c r="E2163" s="243">
        <v>1245.58</v>
      </c>
      <c r="F2163" s="244">
        <v>1244.93</v>
      </c>
    </row>
    <row r="2164" spans="1:6">
      <c r="A2164" s="229" t="s">
        <v>1046</v>
      </c>
      <c r="B2164" s="242">
        <v>6.5000000000000002E-2</v>
      </c>
      <c r="C2164" s="241">
        <v>6.5799999999999997E-2</v>
      </c>
      <c r="D2164" s="243">
        <v>1258.3499999999999</v>
      </c>
      <c r="E2164" s="243">
        <v>1248.6500000000001</v>
      </c>
      <c r="F2164" s="244">
        <v>1248</v>
      </c>
    </row>
    <row r="2165" spans="1:6">
      <c r="A2165" s="229" t="s">
        <v>1047</v>
      </c>
      <c r="B2165" s="242">
        <v>6.4500000000000002E-2</v>
      </c>
      <c r="C2165" s="241">
        <v>6.5299999999999997E-2</v>
      </c>
      <c r="D2165" s="243">
        <v>1265.96</v>
      </c>
      <c r="E2165" s="243">
        <v>1256.19</v>
      </c>
      <c r="F2165" s="244">
        <v>1255.51</v>
      </c>
    </row>
    <row r="2166" spans="1:6">
      <c r="A2166" s="229" t="s">
        <v>1048</v>
      </c>
      <c r="B2166" s="242">
        <v>6.4500000000000002E-2</v>
      </c>
      <c r="C2166" s="241">
        <v>6.5299999999999997E-2</v>
      </c>
      <c r="D2166" s="243">
        <v>1266.6400000000001</v>
      </c>
      <c r="E2166" s="243">
        <v>1256.8800000000001</v>
      </c>
      <c r="F2166" s="244">
        <v>1256.19</v>
      </c>
    </row>
    <row r="2167" spans="1:6">
      <c r="A2167" s="229" t="s">
        <v>1049</v>
      </c>
      <c r="B2167" s="242">
        <v>6.480000000000001E-2</v>
      </c>
      <c r="C2167" s="241">
        <v>6.5599999999999992E-2</v>
      </c>
      <c r="D2167" s="243">
        <v>1264.4100000000001</v>
      </c>
      <c r="E2167" s="243">
        <v>1254.67</v>
      </c>
      <c r="F2167" s="244">
        <v>1253.24</v>
      </c>
    </row>
    <row r="2168" spans="1:6">
      <c r="A2168" s="229" t="s">
        <v>1050</v>
      </c>
      <c r="B2168" s="242">
        <v>6.4699999999999994E-2</v>
      </c>
      <c r="C2168" s="241">
        <v>6.5500000000000003E-2</v>
      </c>
      <c r="D2168" s="243">
        <v>1266.32</v>
      </c>
      <c r="E2168" s="243">
        <v>1256.57</v>
      </c>
      <c r="F2168" s="244">
        <v>1255.8800000000001</v>
      </c>
    </row>
    <row r="2169" spans="1:6">
      <c r="A2169" s="229" t="s">
        <v>1051</v>
      </c>
      <c r="B2169" s="242">
        <v>6.4899999999999999E-2</v>
      </c>
      <c r="C2169" s="241">
        <v>6.5700000000000008E-2</v>
      </c>
      <c r="D2169" s="243">
        <v>1264.52</v>
      </c>
      <c r="E2169" s="243">
        <v>1254.79</v>
      </c>
      <c r="F2169" s="244">
        <v>1254.1400000000001</v>
      </c>
    </row>
    <row r="2170" spans="1:6">
      <c r="A2170" s="229" t="s">
        <v>1052</v>
      </c>
      <c r="B2170" s="242">
        <v>6.4699999999999994E-2</v>
      </c>
      <c r="C2170" s="241">
        <v>6.5500000000000003E-2</v>
      </c>
      <c r="D2170" s="243">
        <v>1267.6099999999999</v>
      </c>
      <c r="E2170" s="243">
        <v>1257.8499999999999</v>
      </c>
      <c r="F2170" s="244">
        <v>1257.21</v>
      </c>
    </row>
    <row r="2171" spans="1:6">
      <c r="A2171" s="229" t="s">
        <v>1053</v>
      </c>
      <c r="B2171" s="242">
        <v>6.4500000000000002E-2</v>
      </c>
      <c r="C2171" s="241">
        <v>6.5299999999999997E-2</v>
      </c>
      <c r="D2171" s="243">
        <v>1272.02</v>
      </c>
      <c r="E2171" s="243">
        <v>1262.23</v>
      </c>
      <c r="F2171" s="244">
        <v>1260.28</v>
      </c>
    </row>
    <row r="2172" spans="1:6">
      <c r="A2172" s="229" t="s">
        <v>1054</v>
      </c>
      <c r="B2172" s="242">
        <v>6.4399999999999999E-2</v>
      </c>
      <c r="C2172" s="241">
        <v>6.5199999999999994E-2</v>
      </c>
      <c r="D2172" s="243">
        <v>1273.93</v>
      </c>
      <c r="E2172" s="243">
        <v>1264.1300000000001</v>
      </c>
      <c r="F2172" s="244">
        <v>1263.48</v>
      </c>
    </row>
    <row r="2173" spans="1:6">
      <c r="A2173" s="229" t="s">
        <v>1055</v>
      </c>
      <c r="B2173" s="242">
        <v>6.4399999999999999E-2</v>
      </c>
      <c r="C2173" s="241">
        <v>6.5199999999999994E-2</v>
      </c>
      <c r="D2173" s="243">
        <v>1274.58</v>
      </c>
      <c r="E2173" s="243">
        <v>1264.78</v>
      </c>
      <c r="F2173" s="244">
        <v>1264.1300000000001</v>
      </c>
    </row>
    <row r="2174" spans="1:6">
      <c r="A2174" s="229" t="s">
        <v>1056</v>
      </c>
      <c r="B2174" s="242">
        <v>6.3799999999999996E-2</v>
      </c>
      <c r="C2174" s="241">
        <v>6.4600000000000005E-2</v>
      </c>
      <c r="D2174" s="243">
        <v>1282.6400000000001</v>
      </c>
      <c r="E2174" s="243">
        <v>1272.77</v>
      </c>
      <c r="F2174" s="244">
        <v>1272.1199999999999</v>
      </c>
    </row>
    <row r="2175" spans="1:6">
      <c r="A2175" s="229" t="s">
        <v>1057</v>
      </c>
      <c r="B2175" s="242">
        <v>6.3799999999999996E-2</v>
      </c>
      <c r="C2175" s="241">
        <v>6.4600000000000005E-2</v>
      </c>
      <c r="D2175" s="243">
        <v>1283.96</v>
      </c>
      <c r="E2175" s="243">
        <v>1274.0899999999999</v>
      </c>
      <c r="F2175" s="244">
        <v>1272.77</v>
      </c>
    </row>
    <row r="2176" spans="1:6">
      <c r="A2176" s="229" t="s">
        <v>1058</v>
      </c>
      <c r="B2176" s="242">
        <v>6.3600000000000004E-2</v>
      </c>
      <c r="C2176" s="241">
        <v>6.4399999999999999E-2</v>
      </c>
      <c r="D2176" s="243">
        <v>1287.0899999999999</v>
      </c>
      <c r="E2176" s="243">
        <v>1277.2</v>
      </c>
      <c r="F2176" s="244">
        <v>1276.55</v>
      </c>
    </row>
    <row r="2177" spans="1:6">
      <c r="A2177" s="229" t="s">
        <v>1059</v>
      </c>
      <c r="B2177" s="242">
        <v>6.4000000000000001E-2</v>
      </c>
      <c r="C2177" s="241">
        <v>6.480000000000001E-2</v>
      </c>
      <c r="D2177" s="243">
        <v>1282.79</v>
      </c>
      <c r="E2177" s="243">
        <v>1272.94</v>
      </c>
      <c r="F2177" s="244">
        <v>1272.29</v>
      </c>
    </row>
    <row r="2178" spans="1:6">
      <c r="A2178" s="229" t="s">
        <v>1060</v>
      </c>
      <c r="B2178" s="242">
        <v>6.3899999999999998E-2</v>
      </c>
      <c r="C2178" s="241">
        <v>6.4699999999999994E-2</v>
      </c>
      <c r="D2178" s="243">
        <v>1285.02</v>
      </c>
      <c r="E2178" s="243">
        <v>1275.1500000000001</v>
      </c>
      <c r="F2178" s="244">
        <v>1274.1600000000001</v>
      </c>
    </row>
    <row r="2179" spans="1:6">
      <c r="A2179" s="229" t="s">
        <v>1061</v>
      </c>
      <c r="B2179" s="242">
        <v>6.3700000000000007E-2</v>
      </c>
      <c r="C2179" s="241">
        <v>6.4500000000000002E-2</v>
      </c>
      <c r="D2179" s="243">
        <v>1288.83</v>
      </c>
      <c r="E2179" s="243">
        <v>1278.93</v>
      </c>
      <c r="F2179" s="244">
        <v>1277.6099999999999</v>
      </c>
    </row>
    <row r="2180" spans="1:6">
      <c r="A2180" s="229" t="s">
        <v>1062</v>
      </c>
      <c r="B2180" s="242">
        <v>6.3099999999999989E-2</v>
      </c>
      <c r="C2180" s="241">
        <v>6.3899999999999998E-2</v>
      </c>
      <c r="D2180" s="243">
        <v>1296.95</v>
      </c>
      <c r="E2180" s="243">
        <v>1287</v>
      </c>
      <c r="F2180" s="244">
        <v>1286.3399999999999</v>
      </c>
    </row>
    <row r="2181" spans="1:6">
      <c r="A2181" s="229" t="s">
        <v>1063</v>
      </c>
      <c r="B2181" s="242">
        <v>6.3500000000000001E-2</v>
      </c>
      <c r="C2181" s="241">
        <v>6.4299999999999996E-2</v>
      </c>
      <c r="D2181" s="243">
        <v>1292.6199999999999</v>
      </c>
      <c r="E2181" s="243">
        <v>1282.7</v>
      </c>
      <c r="F2181" s="244">
        <v>1282.05</v>
      </c>
    </row>
    <row r="2182" spans="1:6">
      <c r="A2182" s="229" t="s">
        <v>1064</v>
      </c>
      <c r="B2182" s="242">
        <v>6.2400000000000004E-2</v>
      </c>
      <c r="C2182" s="241">
        <v>6.3200000000000006E-2</v>
      </c>
      <c r="D2182" s="243">
        <v>1307.05</v>
      </c>
      <c r="E2182" s="243">
        <v>1297.02</v>
      </c>
      <c r="F2182" s="244">
        <v>1296.3599999999999</v>
      </c>
    </row>
    <row r="2183" spans="1:6">
      <c r="A2183" s="229" t="s">
        <v>1065</v>
      </c>
      <c r="B2183" s="242">
        <v>6.2400000000000004E-2</v>
      </c>
      <c r="C2183" s="241">
        <v>6.3200000000000006E-2</v>
      </c>
      <c r="D2183" s="243">
        <v>1307.71</v>
      </c>
      <c r="E2183" s="243">
        <v>1297.67</v>
      </c>
      <c r="F2183" s="244">
        <v>1297.02</v>
      </c>
    </row>
    <row r="2184" spans="1:6">
      <c r="A2184" s="229" t="s">
        <v>1066</v>
      </c>
      <c r="B2184" s="242">
        <v>6.2699999999999992E-2</v>
      </c>
      <c r="C2184" s="241">
        <v>6.3500000000000001E-2</v>
      </c>
      <c r="D2184" s="243">
        <v>1303.8800000000001</v>
      </c>
      <c r="E2184" s="243">
        <v>1293.8800000000001</v>
      </c>
      <c r="F2184" s="244">
        <v>1292.7</v>
      </c>
    </row>
    <row r="2185" spans="1:6">
      <c r="A2185" s="229" t="s">
        <v>1067</v>
      </c>
      <c r="B2185" s="242">
        <v>6.2899999999999998E-2</v>
      </c>
      <c r="C2185" s="241">
        <v>6.3700000000000007E-2</v>
      </c>
      <c r="D2185" s="243">
        <v>1301.97</v>
      </c>
      <c r="E2185" s="243">
        <v>1291.99</v>
      </c>
      <c r="F2185" s="244">
        <v>1291.3900000000001</v>
      </c>
    </row>
    <row r="2186" spans="1:6">
      <c r="A2186" s="229" t="s">
        <v>1068</v>
      </c>
      <c r="B2186" s="242">
        <v>6.3200000000000006E-2</v>
      </c>
      <c r="C2186" s="241">
        <v>6.4000000000000001E-2</v>
      </c>
      <c r="D2186" s="243">
        <v>1298.83</v>
      </c>
      <c r="E2186" s="243">
        <v>1288.8800000000001</v>
      </c>
      <c r="F2186" s="244">
        <v>1288.27</v>
      </c>
    </row>
    <row r="2187" spans="1:6">
      <c r="A2187" s="229" t="s">
        <v>1069</v>
      </c>
      <c r="B2187" s="242">
        <v>6.3099999999999989E-2</v>
      </c>
      <c r="C2187" s="241">
        <v>6.3899999999999998E-2</v>
      </c>
      <c r="D2187" s="243">
        <v>1300.68</v>
      </c>
      <c r="E2187" s="243">
        <v>1290.72</v>
      </c>
      <c r="F2187" s="244">
        <v>1290.1199999999999</v>
      </c>
    </row>
    <row r="2188" spans="1:6">
      <c r="A2188" s="229" t="s">
        <v>1070</v>
      </c>
      <c r="B2188" s="242">
        <v>6.2400000000000004E-2</v>
      </c>
      <c r="C2188" s="241">
        <v>6.3200000000000006E-2</v>
      </c>
      <c r="D2188" s="243">
        <v>1309.98</v>
      </c>
      <c r="E2188" s="243">
        <v>1299.94</v>
      </c>
      <c r="F2188" s="244">
        <v>1299.43</v>
      </c>
    </row>
    <row r="2189" spans="1:6">
      <c r="A2189" s="229" t="s">
        <v>1071</v>
      </c>
      <c r="B2189" s="242">
        <v>6.3E-2</v>
      </c>
      <c r="C2189" s="241">
        <v>6.3799999999999996E-2</v>
      </c>
      <c r="D2189" s="243">
        <v>1303.3499999999999</v>
      </c>
      <c r="E2189" s="243">
        <v>1293.3800000000001</v>
      </c>
      <c r="F2189" s="244">
        <v>1292.47</v>
      </c>
    </row>
    <row r="2190" spans="1:6">
      <c r="A2190" s="229" t="s">
        <v>1072</v>
      </c>
      <c r="B2190" s="242">
        <v>6.3E-2</v>
      </c>
      <c r="C2190" s="241">
        <v>6.3799999999999996E-2</v>
      </c>
      <c r="D2190" s="243">
        <v>1303.8599999999999</v>
      </c>
      <c r="E2190" s="243">
        <v>1293.8900000000001</v>
      </c>
      <c r="F2190" s="244">
        <v>1293.3800000000001</v>
      </c>
    </row>
    <row r="2191" spans="1:6">
      <c r="A2191" s="229" t="s">
        <v>1073</v>
      </c>
      <c r="B2191" s="242">
        <v>6.2800000000000009E-2</v>
      </c>
      <c r="C2191" s="241">
        <v>6.3600000000000004E-2</v>
      </c>
      <c r="D2191" s="243">
        <v>1306.8900000000001</v>
      </c>
      <c r="E2191" s="243">
        <v>1296.8900000000001</v>
      </c>
      <c r="F2191" s="244">
        <v>1296.3800000000001</v>
      </c>
    </row>
    <row r="2192" spans="1:6">
      <c r="A2192" s="229" t="s">
        <v>1074</v>
      </c>
      <c r="B2192" s="242">
        <v>6.2600000000000003E-2</v>
      </c>
      <c r="C2192" s="241">
        <v>6.3399999999999998E-2</v>
      </c>
      <c r="D2192" s="243">
        <v>1309.9100000000001</v>
      </c>
      <c r="E2192" s="243">
        <v>1299.9000000000001</v>
      </c>
      <c r="F2192" s="244">
        <v>1299.3800000000001</v>
      </c>
    </row>
    <row r="2193" spans="1:6">
      <c r="A2193" s="229" t="s">
        <v>1075</v>
      </c>
      <c r="B2193" s="242">
        <v>6.1500000000000006E-2</v>
      </c>
      <c r="C2193" s="241">
        <v>6.2300000000000001E-2</v>
      </c>
      <c r="D2193" s="243">
        <v>1324.33</v>
      </c>
      <c r="E2193" s="243">
        <v>1314.2</v>
      </c>
      <c r="F2193" s="244">
        <v>1313.69</v>
      </c>
    </row>
    <row r="2194" spans="1:6">
      <c r="A2194" s="229" t="s">
        <v>1076</v>
      </c>
      <c r="B2194" s="242">
        <v>6.0999999999999999E-2</v>
      </c>
      <c r="C2194" s="241">
        <v>6.1799999999999994E-2</v>
      </c>
      <c r="D2194" s="243">
        <v>1331.63</v>
      </c>
      <c r="E2194" s="243">
        <v>1321.44</v>
      </c>
      <c r="F2194" s="244">
        <v>1320.52</v>
      </c>
    </row>
    <row r="2195" spans="1:6">
      <c r="A2195" s="229" t="s">
        <v>1077</v>
      </c>
      <c r="B2195" s="242">
        <v>6.1500000000000006E-2</v>
      </c>
      <c r="C2195" s="241">
        <v>6.2300000000000001E-2</v>
      </c>
      <c r="D2195" s="243">
        <v>1325.76</v>
      </c>
      <c r="E2195" s="243">
        <v>1315.63</v>
      </c>
      <c r="F2195" s="244">
        <v>1315.11</v>
      </c>
    </row>
    <row r="2196" spans="1:6">
      <c r="A2196" s="229" t="s">
        <v>1078</v>
      </c>
      <c r="B2196" s="242">
        <v>6.13E-2</v>
      </c>
      <c r="C2196" s="241">
        <v>6.2100000000000002E-2</v>
      </c>
      <c r="D2196" s="243">
        <v>1328.82</v>
      </c>
      <c r="E2196" s="243">
        <v>1318.67</v>
      </c>
      <c r="F2196" s="244">
        <v>1318.15</v>
      </c>
    </row>
    <row r="2197" spans="1:6">
      <c r="A2197" s="229" t="s">
        <v>1079</v>
      </c>
      <c r="B2197" s="242">
        <v>6.2E-2</v>
      </c>
      <c r="C2197" s="241">
        <v>6.2800000000000009E-2</v>
      </c>
      <c r="D2197" s="243">
        <v>1320.45</v>
      </c>
      <c r="E2197" s="243">
        <v>1310.3699999999999</v>
      </c>
      <c r="F2197" s="244">
        <v>1309.8499999999999</v>
      </c>
    </row>
    <row r="2198" spans="1:6">
      <c r="A2198" s="229" t="s">
        <v>1080</v>
      </c>
      <c r="B2198" s="242">
        <v>6.1200000000000004E-2</v>
      </c>
      <c r="C2198" s="241">
        <v>6.2E-2</v>
      </c>
      <c r="D2198" s="243">
        <v>1331.13</v>
      </c>
      <c r="E2198" s="243">
        <v>1320.96</v>
      </c>
      <c r="F2198" s="244">
        <v>1320.45</v>
      </c>
    </row>
    <row r="2199" spans="1:6">
      <c r="A2199" s="229" t="s">
        <v>1081</v>
      </c>
      <c r="B2199" s="242">
        <v>6.0299999999999999E-2</v>
      </c>
      <c r="C2199" s="241">
        <v>6.1100000000000002E-2</v>
      </c>
      <c r="D2199" s="243">
        <v>1343.59</v>
      </c>
      <c r="E2199" s="243">
        <v>1333.33</v>
      </c>
      <c r="F2199" s="244">
        <v>1332.41</v>
      </c>
    </row>
    <row r="2200" spans="1:6">
      <c r="A2200" s="229" t="s">
        <v>1082</v>
      </c>
      <c r="B2200" s="242">
        <v>5.9699999999999996E-2</v>
      </c>
      <c r="C2200" s="241">
        <v>6.0499999999999998E-2</v>
      </c>
      <c r="D2200" s="243">
        <v>1351.87</v>
      </c>
      <c r="E2200" s="243">
        <v>1341.53</v>
      </c>
      <c r="F2200" s="244">
        <v>1341.02</v>
      </c>
    </row>
    <row r="2201" spans="1:6">
      <c r="A2201" s="229" t="s">
        <v>1083</v>
      </c>
      <c r="B2201" s="242">
        <v>6.0899999999999996E-2</v>
      </c>
      <c r="C2201" s="241">
        <v>6.1699999999999998E-2</v>
      </c>
      <c r="D2201" s="243">
        <v>1336.92</v>
      </c>
      <c r="E2201" s="243">
        <v>1326.71</v>
      </c>
      <c r="F2201" s="244">
        <v>1326.2</v>
      </c>
    </row>
    <row r="2202" spans="1:6">
      <c r="A2202" s="229" t="s">
        <v>1084</v>
      </c>
      <c r="B2202" s="242">
        <v>6.1799999999999994E-2</v>
      </c>
      <c r="C2202" s="241">
        <v>6.2600000000000003E-2</v>
      </c>
      <c r="D2202" s="243">
        <v>1325.96</v>
      </c>
      <c r="E2202" s="243">
        <v>1315.85</v>
      </c>
      <c r="F2202" s="244">
        <v>1315.34</v>
      </c>
    </row>
    <row r="2203" spans="1:6">
      <c r="A2203" s="229" t="s">
        <v>1085</v>
      </c>
      <c r="B2203" s="242">
        <v>6.2100000000000002E-2</v>
      </c>
      <c r="C2203" s="241">
        <v>6.2899999999999998E-2</v>
      </c>
      <c r="D2203" s="243">
        <v>1322.68</v>
      </c>
      <c r="E2203" s="243">
        <v>1312.6</v>
      </c>
      <c r="F2203" s="244">
        <v>1312.09</v>
      </c>
    </row>
    <row r="2204" spans="1:6">
      <c r="A2204" s="229" t="s">
        <v>1086</v>
      </c>
      <c r="B2204" s="242">
        <v>6.2199999999999998E-2</v>
      </c>
      <c r="C2204" s="241">
        <v>6.3E-2</v>
      </c>
      <c r="D2204" s="243">
        <v>1322.22</v>
      </c>
      <c r="E2204" s="243">
        <v>1312.16</v>
      </c>
      <c r="F2204" s="244">
        <v>1311.25</v>
      </c>
    </row>
    <row r="2205" spans="1:6">
      <c r="A2205" s="229" t="s">
        <v>1087</v>
      </c>
      <c r="B2205" s="242">
        <v>6.0199999999999997E-2</v>
      </c>
      <c r="C2205" s="241">
        <v>6.0999999999999999E-2</v>
      </c>
      <c r="D2205" s="243">
        <v>1348.27</v>
      </c>
      <c r="E2205" s="243">
        <v>1337.99</v>
      </c>
      <c r="F2205" s="244">
        <v>1337.48</v>
      </c>
    </row>
    <row r="2206" spans="1:6">
      <c r="A2206" s="229" t="s">
        <v>1088</v>
      </c>
      <c r="B2206" s="242">
        <v>6.08E-2</v>
      </c>
      <c r="C2206" s="241">
        <v>6.1600000000000002E-2</v>
      </c>
      <c r="D2206" s="243">
        <v>1341.07</v>
      </c>
      <c r="E2206" s="243">
        <v>1330.85</v>
      </c>
      <c r="F2206" s="244">
        <v>1330.34</v>
      </c>
    </row>
    <row r="2207" spans="1:6">
      <c r="A2207" s="229" t="s">
        <v>1089</v>
      </c>
      <c r="B2207" s="242">
        <v>6.13E-2</v>
      </c>
      <c r="C2207" s="241">
        <v>6.2100000000000002E-2</v>
      </c>
      <c r="D2207" s="243">
        <v>1335.7</v>
      </c>
      <c r="E2207" s="243">
        <v>1325.54</v>
      </c>
      <c r="F2207" s="244">
        <v>1324.51</v>
      </c>
    </row>
    <row r="2208" spans="1:6">
      <c r="A2208" s="229" t="s">
        <v>1090</v>
      </c>
      <c r="B2208" s="242">
        <v>6.08E-2</v>
      </c>
      <c r="C2208" s="241">
        <v>6.1600000000000002E-2</v>
      </c>
      <c r="D2208" s="243">
        <v>1342.1</v>
      </c>
      <c r="E2208" s="243">
        <v>1331.88</v>
      </c>
      <c r="F2208" s="244">
        <v>1331.37</v>
      </c>
    </row>
    <row r="2209" spans="1:6">
      <c r="A2209" s="229" t="s">
        <v>1091</v>
      </c>
      <c r="B2209" s="242">
        <v>6.08E-2</v>
      </c>
      <c r="C2209" s="241">
        <v>6.1600000000000002E-2</v>
      </c>
      <c r="D2209" s="243">
        <v>1342.96</v>
      </c>
      <c r="E2209" s="243">
        <v>1332.74</v>
      </c>
      <c r="F2209" s="244">
        <v>1331.88</v>
      </c>
    </row>
    <row r="2210" spans="1:6">
      <c r="A2210" s="229" t="s">
        <v>1092</v>
      </c>
      <c r="B2210" s="242">
        <v>5.9900000000000002E-2</v>
      </c>
      <c r="C2210" s="241">
        <v>6.0700000000000004E-2</v>
      </c>
      <c r="D2210" s="243">
        <v>1355.5</v>
      </c>
      <c r="E2210" s="243">
        <v>1345.19</v>
      </c>
      <c r="F2210" s="244">
        <v>1344.25</v>
      </c>
    </row>
    <row r="2211" spans="1:6">
      <c r="A2211" s="229" t="s">
        <v>1093</v>
      </c>
      <c r="B2211" s="242">
        <v>6.1399999999999996E-2</v>
      </c>
      <c r="C2211" s="241">
        <v>6.2199999999999998E-2</v>
      </c>
      <c r="D2211" s="243">
        <v>1336.23</v>
      </c>
      <c r="E2211" s="243">
        <v>1326.08</v>
      </c>
      <c r="F2211" s="244">
        <v>1325.61</v>
      </c>
    </row>
    <row r="2212" spans="1:6">
      <c r="A2212" s="229" t="s">
        <v>1094</v>
      </c>
      <c r="B2212" s="242">
        <v>6.1799999999999994E-2</v>
      </c>
      <c r="C2212" s="241">
        <v>6.2600000000000003E-2</v>
      </c>
      <c r="D2212" s="243">
        <v>1331.77</v>
      </c>
      <c r="E2212" s="243">
        <v>1321.66</v>
      </c>
      <c r="F2212" s="244">
        <v>1321.04</v>
      </c>
    </row>
    <row r="2213" spans="1:6">
      <c r="A2213" s="229" t="s">
        <v>1095</v>
      </c>
      <c r="B2213" s="242">
        <v>6.1200000000000004E-2</v>
      </c>
      <c r="C2213" s="241">
        <v>6.2E-2</v>
      </c>
      <c r="D2213" s="243">
        <v>1340.79</v>
      </c>
      <c r="E2213" s="243">
        <v>1330.61</v>
      </c>
      <c r="F2213" s="244">
        <v>1329.3</v>
      </c>
    </row>
    <row r="2214" spans="1:6">
      <c r="A2214" s="229" t="s">
        <v>1096</v>
      </c>
      <c r="B2214" s="242">
        <v>6.1200000000000004E-2</v>
      </c>
      <c r="C2214" s="241">
        <v>6.2E-2</v>
      </c>
      <c r="D2214" s="243">
        <v>1340.79</v>
      </c>
      <c r="E2214" s="243">
        <v>1330.61</v>
      </c>
      <c r="F2214" s="244">
        <v>1330.13</v>
      </c>
    </row>
    <row r="2215" spans="1:6">
      <c r="A2215" s="229" t="s">
        <v>1097</v>
      </c>
      <c r="B2215" s="242">
        <v>6.1100000000000002E-2</v>
      </c>
      <c r="C2215" s="241">
        <v>6.1900000000000004E-2</v>
      </c>
      <c r="D2215" s="243">
        <v>1342.55</v>
      </c>
      <c r="E2215" s="243">
        <v>1332.36</v>
      </c>
      <c r="F2215" s="244">
        <v>1331.88</v>
      </c>
    </row>
    <row r="2216" spans="1:6">
      <c r="A2216" s="229" t="s">
        <v>1098</v>
      </c>
      <c r="B2216" s="242">
        <v>6.0299999999999999E-2</v>
      </c>
      <c r="C2216" s="241">
        <v>6.1100000000000002E-2</v>
      </c>
      <c r="D2216" s="243">
        <v>1353.8</v>
      </c>
      <c r="E2216" s="243">
        <v>1343.52</v>
      </c>
      <c r="F2216" s="244">
        <v>1342.55</v>
      </c>
    </row>
    <row r="2217" spans="1:6">
      <c r="A2217" s="229" t="s">
        <v>1099</v>
      </c>
      <c r="B2217" s="242">
        <v>6.0100000000000001E-2</v>
      </c>
      <c r="C2217" s="241">
        <v>6.0899999999999996E-2</v>
      </c>
      <c r="D2217" s="243">
        <v>1356.38</v>
      </c>
      <c r="E2217" s="243">
        <v>1346.09</v>
      </c>
      <c r="F2217" s="244">
        <v>1345.6</v>
      </c>
    </row>
    <row r="2218" spans="1:6">
      <c r="A2218" s="229" t="s">
        <v>1100</v>
      </c>
      <c r="B2218" s="242">
        <v>5.9500000000000004E-2</v>
      </c>
      <c r="C2218" s="241">
        <v>6.0299999999999999E-2</v>
      </c>
      <c r="D2218" s="243">
        <v>1365.47</v>
      </c>
      <c r="E2218" s="243">
        <v>1355.11</v>
      </c>
      <c r="F2218" s="244">
        <v>1353.8</v>
      </c>
    </row>
    <row r="2219" spans="1:6">
      <c r="A2219" s="229" t="s">
        <v>1101</v>
      </c>
      <c r="B2219" s="242">
        <v>6.08E-2</v>
      </c>
      <c r="C2219" s="241">
        <v>6.1600000000000002E-2</v>
      </c>
      <c r="D2219" s="243">
        <v>1348.68</v>
      </c>
      <c r="E2219" s="243">
        <v>1338.46</v>
      </c>
      <c r="F2219" s="244">
        <v>1337.97</v>
      </c>
    </row>
    <row r="2220" spans="1:6">
      <c r="A2220" s="229" t="s">
        <v>1102</v>
      </c>
      <c r="B2220" s="242">
        <v>6.0999999999999999E-2</v>
      </c>
      <c r="C2220" s="241">
        <v>6.1799999999999994E-2</v>
      </c>
      <c r="D2220" s="243">
        <v>1346.6</v>
      </c>
      <c r="E2220" s="243">
        <v>1336.4</v>
      </c>
      <c r="F2220" s="244">
        <v>1335.92</v>
      </c>
    </row>
    <row r="2221" spans="1:6">
      <c r="A2221" s="229" t="s">
        <v>1103</v>
      </c>
      <c r="B2221" s="242">
        <v>6.0199999999999997E-2</v>
      </c>
      <c r="C2221" s="241">
        <v>6.0999999999999999E-2</v>
      </c>
      <c r="D2221" s="243">
        <v>1357.37</v>
      </c>
      <c r="E2221" s="243">
        <v>1347.09</v>
      </c>
      <c r="F2221" s="244">
        <v>1346.6</v>
      </c>
    </row>
    <row r="2222" spans="1:6">
      <c r="A2222" s="229" t="s">
        <v>1104</v>
      </c>
      <c r="B2222" s="242">
        <v>6.08E-2</v>
      </c>
      <c r="C2222" s="241">
        <v>6.1600000000000002E-2</v>
      </c>
      <c r="D2222" s="243">
        <v>1350.97</v>
      </c>
      <c r="E2222" s="243">
        <v>1340.75</v>
      </c>
      <c r="F2222" s="244">
        <v>1339.43</v>
      </c>
    </row>
    <row r="2223" spans="1:6">
      <c r="A2223" s="229" t="s">
        <v>1105</v>
      </c>
      <c r="B2223" s="242">
        <v>6.0499999999999998E-2</v>
      </c>
      <c r="C2223" s="241">
        <v>6.13E-2</v>
      </c>
      <c r="D2223" s="243">
        <v>1354.82</v>
      </c>
      <c r="E2223" s="243">
        <v>1344.57</v>
      </c>
      <c r="F2223" s="244">
        <v>1343.74</v>
      </c>
    </row>
    <row r="2224" spans="1:6">
      <c r="A2224" s="229" t="s">
        <v>1106</v>
      </c>
      <c r="B2224" s="242">
        <v>6.0400000000000002E-2</v>
      </c>
      <c r="C2224" s="241">
        <v>6.1200000000000004E-2</v>
      </c>
      <c r="D2224" s="243">
        <v>1357.57</v>
      </c>
      <c r="E2224" s="243">
        <v>1347.31</v>
      </c>
      <c r="F2224" s="244">
        <v>1345.85</v>
      </c>
    </row>
    <row r="2225" spans="1:6">
      <c r="A2225" s="229" t="s">
        <v>1107</v>
      </c>
      <c r="B2225" s="242">
        <v>6.0199999999999997E-2</v>
      </c>
      <c r="C2225" s="241">
        <v>6.0999999999999999E-2</v>
      </c>
      <c r="D2225" s="243">
        <v>1360.38</v>
      </c>
      <c r="E2225" s="243">
        <v>1350.09</v>
      </c>
      <c r="F2225" s="244">
        <v>1349.1</v>
      </c>
    </row>
    <row r="2226" spans="1:6">
      <c r="A2226" s="229" t="s">
        <v>1108</v>
      </c>
      <c r="B2226" s="242">
        <v>6.0100000000000001E-2</v>
      </c>
      <c r="C2226" s="241">
        <v>6.0899999999999996E-2</v>
      </c>
      <c r="D2226" s="243">
        <v>1361.67</v>
      </c>
      <c r="E2226" s="243">
        <v>1351.37</v>
      </c>
      <c r="F2226" s="244">
        <v>1350.88</v>
      </c>
    </row>
    <row r="2227" spans="1:6">
      <c r="A2227" s="229" t="s">
        <v>1109</v>
      </c>
      <c r="B2227" s="242">
        <v>6.0100000000000001E-2</v>
      </c>
      <c r="C2227" s="241">
        <v>6.0899999999999996E-2</v>
      </c>
      <c r="D2227" s="243">
        <v>1362.17</v>
      </c>
      <c r="E2227" s="243">
        <v>1351.87</v>
      </c>
      <c r="F2227" s="244">
        <v>1351.37</v>
      </c>
    </row>
    <row r="2228" spans="1:6">
      <c r="A2228" s="229" t="s">
        <v>1110</v>
      </c>
      <c r="B2228" s="242">
        <v>6.0299999999999999E-2</v>
      </c>
      <c r="C2228" s="241">
        <v>6.1100000000000002E-2</v>
      </c>
      <c r="D2228" s="243">
        <v>1360.44</v>
      </c>
      <c r="E2228" s="243">
        <v>1350.17</v>
      </c>
      <c r="F2228" s="244">
        <v>1349.31</v>
      </c>
    </row>
    <row r="2229" spans="1:6">
      <c r="A2229" s="229" t="s">
        <v>1111</v>
      </c>
      <c r="B2229" s="242">
        <v>6.0499999999999998E-2</v>
      </c>
      <c r="C2229" s="241">
        <v>6.13E-2</v>
      </c>
      <c r="D2229" s="243">
        <v>1358.36</v>
      </c>
      <c r="E2229" s="243">
        <v>1348.11</v>
      </c>
      <c r="F2229" s="244">
        <v>1347.61</v>
      </c>
    </row>
    <row r="2230" spans="1:6">
      <c r="A2230" s="229" t="s">
        <v>1112</v>
      </c>
      <c r="B2230" s="242">
        <v>6.0100000000000001E-2</v>
      </c>
      <c r="C2230" s="241">
        <v>6.0899999999999996E-2</v>
      </c>
      <c r="D2230" s="243">
        <v>1363.95</v>
      </c>
      <c r="E2230" s="243">
        <v>1353.65</v>
      </c>
      <c r="F2230" s="244">
        <v>1353.22</v>
      </c>
    </row>
    <row r="2231" spans="1:6">
      <c r="A2231" s="229" t="s">
        <v>1113</v>
      </c>
      <c r="B2231" s="242">
        <v>6.0400000000000002E-2</v>
      </c>
      <c r="C2231" s="241">
        <v>6.1200000000000004E-2</v>
      </c>
      <c r="D2231" s="243">
        <v>1360.5</v>
      </c>
      <c r="E2231" s="243">
        <v>1350.24</v>
      </c>
      <c r="F2231" s="244">
        <v>1349.81</v>
      </c>
    </row>
    <row r="2232" spans="1:6">
      <c r="A2232" s="229" t="s">
        <v>1114</v>
      </c>
      <c r="B2232" s="242">
        <v>6.0299999999999999E-2</v>
      </c>
      <c r="C2232" s="241">
        <v>6.1100000000000002E-2</v>
      </c>
      <c r="D2232" s="243">
        <v>1362.22</v>
      </c>
      <c r="E2232" s="243">
        <v>1351.94</v>
      </c>
      <c r="F2232" s="244">
        <v>1351.52</v>
      </c>
    </row>
    <row r="2233" spans="1:6">
      <c r="A2233" s="229" t="s">
        <v>1115</v>
      </c>
      <c r="B2233" s="242">
        <v>6.0299999999999999E-2</v>
      </c>
      <c r="C2233" s="241">
        <v>6.1100000000000002E-2</v>
      </c>
      <c r="D2233" s="243">
        <v>1362.86</v>
      </c>
      <c r="E2233" s="243">
        <v>1352.59</v>
      </c>
      <c r="F2233" s="244">
        <v>1351.94</v>
      </c>
    </row>
    <row r="2234" spans="1:6">
      <c r="A2234" s="229" t="s">
        <v>1116</v>
      </c>
      <c r="B2234" s="242">
        <v>5.8799999999999998E-2</v>
      </c>
      <c r="C2234" s="241">
        <v>5.96E-2</v>
      </c>
      <c r="D2234" s="243">
        <v>1382.79</v>
      </c>
      <c r="E2234" s="243">
        <v>1372.35</v>
      </c>
      <c r="F2234" s="244">
        <v>1371.93</v>
      </c>
    </row>
    <row r="2235" spans="1:6">
      <c r="A2235" s="229" t="s">
        <v>1117</v>
      </c>
      <c r="B2235" s="242">
        <v>5.8099999999999999E-2</v>
      </c>
      <c r="C2235" s="241">
        <v>5.8899999999999994E-2</v>
      </c>
      <c r="D2235" s="243">
        <v>1392.42</v>
      </c>
      <c r="E2235" s="243">
        <v>1381.91</v>
      </c>
      <c r="F2235" s="244">
        <v>1381.48</v>
      </c>
    </row>
    <row r="2236" spans="1:6">
      <c r="A2236" s="229" t="s">
        <v>1118</v>
      </c>
      <c r="B2236" s="242">
        <v>5.7300000000000004E-2</v>
      </c>
      <c r="C2236" s="241">
        <v>5.8099999999999999E-2</v>
      </c>
      <c r="D2236" s="243">
        <v>1402.91</v>
      </c>
      <c r="E2236" s="243">
        <v>1392.32</v>
      </c>
      <c r="F2236" s="244">
        <v>1391.95</v>
      </c>
    </row>
    <row r="2237" spans="1:6">
      <c r="A2237" s="229" t="s">
        <v>1119</v>
      </c>
      <c r="B2237" s="242">
        <v>5.8099999999999999E-2</v>
      </c>
      <c r="C2237" s="241">
        <v>5.8899999999999994E-2</v>
      </c>
      <c r="D2237" s="243">
        <v>1392.68</v>
      </c>
      <c r="E2237" s="243">
        <v>1382.18</v>
      </c>
      <c r="F2237" s="244">
        <v>1381.81</v>
      </c>
    </row>
    <row r="2238" spans="1:6">
      <c r="A2238" s="229" t="s">
        <v>1120</v>
      </c>
      <c r="B2238" s="242">
        <v>5.8700000000000002E-2</v>
      </c>
      <c r="C2238" s="241">
        <v>5.9500000000000004E-2</v>
      </c>
      <c r="D2238" s="243">
        <v>1385.27</v>
      </c>
      <c r="E2238" s="243">
        <v>1374.83</v>
      </c>
      <c r="F2238" s="244">
        <v>1374.36</v>
      </c>
    </row>
    <row r="2239" spans="1:6">
      <c r="A2239" s="229" t="s">
        <v>1121</v>
      </c>
      <c r="B2239" s="242">
        <v>5.8200000000000002E-2</v>
      </c>
      <c r="C2239" s="241">
        <v>5.9000000000000004E-2</v>
      </c>
      <c r="D2239" s="243">
        <v>1392.21</v>
      </c>
      <c r="E2239" s="243">
        <v>1381.71</v>
      </c>
      <c r="F2239" s="244">
        <v>1381.35</v>
      </c>
    </row>
    <row r="2240" spans="1:6">
      <c r="A2240" s="229" t="s">
        <v>1122</v>
      </c>
      <c r="B2240" s="242">
        <v>5.8600000000000006E-2</v>
      </c>
      <c r="C2240" s="241">
        <v>5.9400000000000001E-2</v>
      </c>
      <c r="D2240" s="243">
        <v>1387.32</v>
      </c>
      <c r="E2240" s="243">
        <v>1376.87</v>
      </c>
      <c r="F2240" s="244">
        <v>1376.5</v>
      </c>
    </row>
    <row r="2241" spans="1:6">
      <c r="A2241" s="229" t="s">
        <v>1123</v>
      </c>
      <c r="B2241" s="242">
        <v>5.9400000000000001E-2</v>
      </c>
      <c r="C2241" s="241">
        <v>6.0199999999999997E-2</v>
      </c>
      <c r="D2241" s="243">
        <v>1377.24</v>
      </c>
      <c r="E2241" s="243">
        <v>1366.88</v>
      </c>
      <c r="F2241" s="244">
        <v>1366.5</v>
      </c>
    </row>
    <row r="2242" spans="1:6">
      <c r="A2242" s="229" t="s">
        <v>1124</v>
      </c>
      <c r="B2242" s="242">
        <v>5.9900000000000002E-2</v>
      </c>
      <c r="C2242" s="241">
        <v>6.0700000000000004E-2</v>
      </c>
      <c r="D2242" s="243">
        <v>1371.12</v>
      </c>
      <c r="E2242" s="243">
        <v>1360.81</v>
      </c>
      <c r="F2242" s="244">
        <v>1360.44</v>
      </c>
    </row>
    <row r="2243" spans="1:6">
      <c r="A2243" s="229" t="s">
        <v>1125</v>
      </c>
      <c r="B2243" s="242">
        <v>6.0499999999999998E-2</v>
      </c>
      <c r="C2243" s="241">
        <v>6.13E-2</v>
      </c>
      <c r="D2243" s="243">
        <v>1363.86</v>
      </c>
      <c r="E2243" s="243">
        <v>1353.62</v>
      </c>
      <c r="F2243" s="244">
        <v>1353.14</v>
      </c>
    </row>
    <row r="2244" spans="1:6">
      <c r="A2244" s="229" t="s">
        <v>1126</v>
      </c>
      <c r="B2244" s="242">
        <v>6.1399999999999996E-2</v>
      </c>
      <c r="C2244" s="241">
        <v>6.2199999999999998E-2</v>
      </c>
      <c r="D2244" s="243">
        <v>1352.71</v>
      </c>
      <c r="E2244" s="243">
        <v>1342.57</v>
      </c>
      <c r="F2244" s="244">
        <v>1342.19</v>
      </c>
    </row>
    <row r="2245" spans="1:6">
      <c r="A2245" s="229" t="s">
        <v>1127</v>
      </c>
      <c r="B2245" s="242">
        <v>6.0700000000000004E-2</v>
      </c>
      <c r="C2245" s="241">
        <v>6.1500000000000006E-2</v>
      </c>
      <c r="D2245" s="243">
        <v>1362.03</v>
      </c>
      <c r="E2245" s="243">
        <v>1351.81</v>
      </c>
      <c r="F2245" s="244">
        <v>1351.44</v>
      </c>
    </row>
    <row r="2246" spans="1:6">
      <c r="A2246" s="229" t="s">
        <v>1128</v>
      </c>
      <c r="B2246" s="242">
        <v>6.1900000000000004E-2</v>
      </c>
      <c r="C2246" s="241">
        <v>6.2699999999999992E-2</v>
      </c>
      <c r="D2246" s="243">
        <v>1347.11</v>
      </c>
      <c r="E2246" s="243">
        <v>1337.02</v>
      </c>
      <c r="F2246" s="244">
        <v>1336.65</v>
      </c>
    </row>
    <row r="2247" spans="1:6">
      <c r="A2247" s="229" t="s">
        <v>1129</v>
      </c>
      <c r="B2247" s="242">
        <v>6.0299999999999999E-2</v>
      </c>
      <c r="C2247" s="241">
        <v>6.1100000000000002E-2</v>
      </c>
      <c r="D2247" s="243">
        <v>1367.91</v>
      </c>
      <c r="E2247" s="243">
        <v>1357.66</v>
      </c>
      <c r="F2247" s="244">
        <v>1357.28</v>
      </c>
    </row>
    <row r="2248" spans="1:6">
      <c r="A2248" s="229" t="s">
        <v>1130</v>
      </c>
      <c r="B2248" s="242">
        <v>6.0700000000000004E-2</v>
      </c>
      <c r="C2248" s="241">
        <v>6.1500000000000006E-2</v>
      </c>
      <c r="D2248" s="243">
        <v>1361.95</v>
      </c>
      <c r="E2248" s="243">
        <v>1351.74</v>
      </c>
      <c r="F2248" s="244">
        <v>1351.41</v>
      </c>
    </row>
    <row r="2249" spans="1:6">
      <c r="A2249" s="229" t="s">
        <v>1131</v>
      </c>
      <c r="B2249" s="242">
        <v>5.9900000000000002E-2</v>
      </c>
      <c r="C2249" s="241">
        <v>6.0700000000000004E-2</v>
      </c>
      <c r="D2249" s="243">
        <v>1372.56</v>
      </c>
      <c r="E2249" s="243">
        <v>1362.27</v>
      </c>
      <c r="F2249" s="244">
        <v>1361.95</v>
      </c>
    </row>
    <row r="2250" spans="1:6">
      <c r="A2250" s="229" t="s">
        <v>1132</v>
      </c>
      <c r="B2250" s="242">
        <v>5.9900000000000002E-2</v>
      </c>
      <c r="C2250" s="241">
        <v>6.0700000000000004E-2</v>
      </c>
      <c r="D2250" s="243">
        <v>1372.88</v>
      </c>
      <c r="E2250" s="243">
        <v>1362.59</v>
      </c>
      <c r="F2250" s="244">
        <v>1362.27</v>
      </c>
    </row>
    <row r="2251" spans="1:6">
      <c r="A2251" s="229" t="s">
        <v>1133</v>
      </c>
      <c r="B2251" s="242">
        <v>6.0100000000000001E-2</v>
      </c>
      <c r="C2251" s="241">
        <v>6.0899999999999996E-2</v>
      </c>
      <c r="D2251" s="243">
        <v>1370.62</v>
      </c>
      <c r="E2251" s="243">
        <v>1360.36</v>
      </c>
      <c r="F2251" s="244">
        <v>1360.03</v>
      </c>
    </row>
    <row r="2252" spans="1:6">
      <c r="A2252" s="229" t="s">
        <v>1134</v>
      </c>
      <c r="B2252" s="242">
        <v>6.0999999999999999E-2</v>
      </c>
      <c r="C2252" s="241">
        <v>6.1799999999999994E-2</v>
      </c>
      <c r="D2252" s="243">
        <v>1359.41</v>
      </c>
      <c r="E2252" s="243">
        <v>1349.24</v>
      </c>
      <c r="F2252" s="244">
        <v>1348.91</v>
      </c>
    </row>
    <row r="2253" spans="1:6">
      <c r="A2253" s="229" t="s">
        <v>1135</v>
      </c>
      <c r="B2253" s="242">
        <v>6.0199999999999997E-2</v>
      </c>
      <c r="C2253" s="241">
        <v>6.0999999999999999E-2</v>
      </c>
      <c r="D2253" s="243">
        <v>1370.28</v>
      </c>
      <c r="E2253" s="243">
        <v>1360.03</v>
      </c>
      <c r="F2253" s="244">
        <v>1359.41</v>
      </c>
    </row>
    <row r="2254" spans="1:6">
      <c r="A2254" s="229" t="s">
        <v>1136</v>
      </c>
      <c r="B2254" s="242">
        <v>5.8099999999999999E-2</v>
      </c>
      <c r="C2254" s="241">
        <v>5.8899999999999994E-2</v>
      </c>
      <c r="D2254" s="243">
        <v>1398.02</v>
      </c>
      <c r="E2254" s="243">
        <v>1387.54</v>
      </c>
      <c r="F2254" s="244">
        <v>1387.12</v>
      </c>
    </row>
    <row r="2255" spans="1:6">
      <c r="A2255" s="229" t="s">
        <v>1137</v>
      </c>
      <c r="B2255" s="242">
        <v>5.7200000000000001E-2</v>
      </c>
      <c r="C2255" s="241">
        <v>5.7999999999999996E-2</v>
      </c>
      <c r="D2255" s="243">
        <v>1410.32</v>
      </c>
      <c r="E2255" s="243">
        <v>1399.75</v>
      </c>
      <c r="F2255" s="244">
        <v>1399.33</v>
      </c>
    </row>
    <row r="2256" spans="1:6">
      <c r="A2256" s="229" t="s">
        <v>1138</v>
      </c>
      <c r="B2256" s="242">
        <v>5.7300000000000004E-2</v>
      </c>
      <c r="C2256" s="241">
        <v>5.8099999999999999E-2</v>
      </c>
      <c r="D2256" s="243">
        <v>1409.41</v>
      </c>
      <c r="E2256" s="243">
        <v>1398.85</v>
      </c>
      <c r="F2256" s="244">
        <v>1398.43</v>
      </c>
    </row>
    <row r="2257" spans="1:6">
      <c r="A2257" s="229" t="s">
        <v>1139</v>
      </c>
      <c r="B2257" s="242">
        <v>5.79E-2</v>
      </c>
      <c r="C2257" s="241">
        <v>5.8700000000000002E-2</v>
      </c>
      <c r="D2257" s="243">
        <v>1401.96</v>
      </c>
      <c r="E2257" s="243">
        <v>1391.47</v>
      </c>
      <c r="F2257" s="244">
        <v>1391.04</v>
      </c>
    </row>
    <row r="2258" spans="1:6">
      <c r="A2258" s="229" t="s">
        <v>1140</v>
      </c>
      <c r="B2258" s="242">
        <v>5.8600000000000006E-2</v>
      </c>
      <c r="C2258" s="241">
        <v>5.9400000000000001E-2</v>
      </c>
      <c r="D2258" s="243">
        <v>1393.43</v>
      </c>
      <c r="E2258" s="243">
        <v>1383</v>
      </c>
      <c r="F2258" s="244">
        <v>1382.35</v>
      </c>
    </row>
    <row r="2259" spans="1:6">
      <c r="A2259" s="229" t="s">
        <v>1141</v>
      </c>
      <c r="B2259" s="242">
        <v>5.7599999999999998E-2</v>
      </c>
      <c r="C2259" s="241">
        <v>5.8400000000000001E-2</v>
      </c>
      <c r="D2259" s="243">
        <v>1407</v>
      </c>
      <c r="E2259" s="243">
        <v>1396.47</v>
      </c>
      <c r="F2259" s="244">
        <v>1396.04</v>
      </c>
    </row>
    <row r="2260" spans="1:6">
      <c r="A2260" s="229" t="s">
        <v>1142</v>
      </c>
      <c r="B2260" s="242">
        <v>5.7000000000000002E-2</v>
      </c>
      <c r="C2260" s="241">
        <v>5.7800000000000004E-2</v>
      </c>
      <c r="D2260" s="243">
        <v>1415.38</v>
      </c>
      <c r="E2260" s="243">
        <v>1404.79</v>
      </c>
      <c r="F2260" s="244">
        <v>1404.36</v>
      </c>
    </row>
    <row r="2261" spans="1:6">
      <c r="A2261" s="229" t="s">
        <v>1143</v>
      </c>
      <c r="B2261" s="242">
        <v>5.7000000000000002E-2</v>
      </c>
      <c r="C2261" s="241">
        <v>5.7800000000000004E-2</v>
      </c>
      <c r="D2261" s="243">
        <v>1415.8</v>
      </c>
      <c r="E2261" s="243">
        <v>1405.21</v>
      </c>
      <c r="F2261" s="244">
        <v>1404.79</v>
      </c>
    </row>
    <row r="2262" spans="1:6">
      <c r="A2262" s="229" t="s">
        <v>1144</v>
      </c>
      <c r="B2262" s="242">
        <v>5.5300000000000002E-2</v>
      </c>
      <c r="C2262" s="241">
        <v>5.6100000000000004E-2</v>
      </c>
      <c r="D2262" s="243">
        <v>1439.02</v>
      </c>
      <c r="E2262" s="243">
        <v>1428.25</v>
      </c>
      <c r="F2262" s="244">
        <v>1427.82</v>
      </c>
    </row>
    <row r="2263" spans="1:6">
      <c r="A2263" s="229" t="s">
        <v>1145</v>
      </c>
      <c r="B2263" s="242">
        <v>5.5099999999999996E-2</v>
      </c>
      <c r="C2263" s="241">
        <v>5.5899999999999998E-2</v>
      </c>
      <c r="D2263" s="243">
        <v>1442.39</v>
      </c>
      <c r="E2263" s="243">
        <v>1431.59</v>
      </c>
      <c r="F2263" s="244">
        <v>1430.93</v>
      </c>
    </row>
    <row r="2264" spans="1:6">
      <c r="A2264" s="229" t="s">
        <v>1146</v>
      </c>
      <c r="B2264" s="242">
        <v>5.4800000000000001E-2</v>
      </c>
      <c r="C2264" s="241">
        <v>5.5599999999999997E-2</v>
      </c>
      <c r="D2264" s="243">
        <v>1446.88</v>
      </c>
      <c r="E2264" s="243">
        <v>1436.05</v>
      </c>
      <c r="F2264" s="244">
        <v>1435.63</v>
      </c>
    </row>
    <row r="2265" spans="1:6">
      <c r="A2265" s="229" t="s">
        <v>1147</v>
      </c>
      <c r="B2265" s="242">
        <v>5.4100000000000002E-2</v>
      </c>
      <c r="C2265" s="241">
        <v>5.4900000000000004E-2</v>
      </c>
      <c r="D2265" s="243">
        <v>1456.86</v>
      </c>
      <c r="E2265" s="243">
        <v>1445.95</v>
      </c>
      <c r="F2265" s="244">
        <v>1445.53</v>
      </c>
    </row>
    <row r="2266" spans="1:6">
      <c r="A2266" s="229" t="s">
        <v>1148</v>
      </c>
      <c r="B2266" s="242">
        <v>5.28E-2</v>
      </c>
      <c r="C2266" s="241">
        <v>5.3600000000000002E-2</v>
      </c>
      <c r="D2266" s="243">
        <v>1475.2</v>
      </c>
      <c r="E2266" s="243">
        <v>1464.14</v>
      </c>
      <c r="F2266" s="244">
        <v>1463.72</v>
      </c>
    </row>
    <row r="2267" spans="1:6">
      <c r="A2267" s="229" t="s">
        <v>1149</v>
      </c>
      <c r="B2267" s="242">
        <v>5.33E-2</v>
      </c>
      <c r="C2267" s="241">
        <v>5.4100000000000002E-2</v>
      </c>
      <c r="D2267" s="243">
        <v>1468.7</v>
      </c>
      <c r="E2267" s="243">
        <v>1457.7</v>
      </c>
      <c r="F2267" s="244">
        <v>1457.28</v>
      </c>
    </row>
    <row r="2268" spans="1:6">
      <c r="A2268" s="229" t="s">
        <v>1150</v>
      </c>
      <c r="B2268" s="242">
        <v>5.3499999999999999E-2</v>
      </c>
      <c r="C2268" s="241">
        <v>5.4299999999999994E-2</v>
      </c>
      <c r="D2268" s="243">
        <v>1466.6</v>
      </c>
      <c r="E2268" s="243">
        <v>1455.63</v>
      </c>
      <c r="F2268" s="244">
        <v>1454.97</v>
      </c>
    </row>
    <row r="2269" spans="1:6">
      <c r="A2269" s="229" t="s">
        <v>1151</v>
      </c>
      <c r="B2269" s="242">
        <v>5.4100000000000002E-2</v>
      </c>
      <c r="C2269" s="241">
        <v>5.4900000000000004E-2</v>
      </c>
      <c r="D2269" s="243">
        <v>1458.78</v>
      </c>
      <c r="E2269" s="243">
        <v>1447.87</v>
      </c>
      <c r="F2269" s="244">
        <v>1447.45</v>
      </c>
    </row>
    <row r="2270" spans="1:6">
      <c r="A2270" s="229" t="s">
        <v>1152</v>
      </c>
      <c r="B2270" s="242">
        <v>5.5300000000000002E-2</v>
      </c>
      <c r="C2270" s="241">
        <v>5.6100000000000004E-2</v>
      </c>
      <c r="D2270" s="243">
        <v>1442.88</v>
      </c>
      <c r="E2270" s="243">
        <v>1432.11</v>
      </c>
      <c r="F2270" s="244">
        <v>1431.68</v>
      </c>
    </row>
    <row r="2271" spans="1:6">
      <c r="A2271" s="229" t="s">
        <v>1153</v>
      </c>
      <c r="B2271" s="242">
        <v>5.6799999999999996E-2</v>
      </c>
      <c r="C2271" s="241">
        <v>5.7599999999999998E-2</v>
      </c>
      <c r="D2271" s="243">
        <v>1423.18</v>
      </c>
      <c r="E2271" s="243">
        <v>1412.57</v>
      </c>
      <c r="F2271" s="244">
        <v>1412.15</v>
      </c>
    </row>
    <row r="2272" spans="1:6">
      <c r="A2272" s="229" t="s">
        <v>1154</v>
      </c>
      <c r="B2272" s="242">
        <v>5.6399999999999999E-2</v>
      </c>
      <c r="C2272" s="241">
        <v>5.7200000000000001E-2</v>
      </c>
      <c r="D2272" s="243">
        <v>1428.94</v>
      </c>
      <c r="E2272" s="243">
        <v>1418.29</v>
      </c>
      <c r="F2272" s="244">
        <v>1417.87</v>
      </c>
    </row>
    <row r="2273" spans="1:6">
      <c r="A2273" s="229" t="s">
        <v>1155</v>
      </c>
      <c r="B2273" s="242">
        <v>5.6100000000000004E-2</v>
      </c>
      <c r="C2273" s="241">
        <v>5.6900000000000006E-2</v>
      </c>
      <c r="D2273" s="243">
        <v>1433.62</v>
      </c>
      <c r="E2273" s="243">
        <v>1422.93</v>
      </c>
      <c r="F2273" s="244">
        <v>1422.28</v>
      </c>
    </row>
    <row r="2274" spans="1:6">
      <c r="A2274" s="229" t="s">
        <v>1156</v>
      </c>
      <c r="B2274" s="242">
        <v>5.9200000000000003E-2</v>
      </c>
      <c r="C2274" s="241">
        <v>0.06</v>
      </c>
      <c r="D2274" s="243">
        <v>1393.22</v>
      </c>
      <c r="E2274" s="243">
        <v>1382.87</v>
      </c>
      <c r="F2274" s="244">
        <v>1382.36</v>
      </c>
    </row>
    <row r="2275" spans="1:6">
      <c r="A2275" s="229" t="s">
        <v>1157</v>
      </c>
      <c r="B2275" s="242">
        <v>5.8899999999999994E-2</v>
      </c>
      <c r="C2275" s="241">
        <v>5.9699999999999996E-2</v>
      </c>
      <c r="D2275" s="243">
        <v>1397.63</v>
      </c>
      <c r="E2275" s="243">
        <v>1387.25</v>
      </c>
      <c r="F2275" s="244">
        <v>1386.74</v>
      </c>
    </row>
    <row r="2276" spans="1:6">
      <c r="A2276" s="229" t="s">
        <v>1158</v>
      </c>
      <c r="B2276" s="242">
        <v>5.7999999999999996E-2</v>
      </c>
      <c r="C2276" s="241">
        <v>5.8799999999999998E-2</v>
      </c>
      <c r="D2276" s="243">
        <v>1409.91</v>
      </c>
      <c r="E2276" s="243">
        <v>1399.44</v>
      </c>
      <c r="F2276" s="244">
        <v>1398.93</v>
      </c>
    </row>
    <row r="2277" spans="1:6">
      <c r="A2277" s="229" t="s">
        <v>1159</v>
      </c>
      <c r="B2277" s="242">
        <v>5.79E-2</v>
      </c>
      <c r="C2277" s="241">
        <v>5.8700000000000002E-2</v>
      </c>
      <c r="D2277" s="243">
        <v>1411.73</v>
      </c>
      <c r="E2277" s="243">
        <v>1401.25</v>
      </c>
      <c r="F2277" s="244">
        <v>1400.74</v>
      </c>
    </row>
    <row r="2278" spans="1:6">
      <c r="A2278" s="229" t="s">
        <v>1160</v>
      </c>
      <c r="B2278" s="242">
        <v>5.8499999999999996E-2</v>
      </c>
      <c r="C2278" s="241">
        <v>5.9299999999999999E-2</v>
      </c>
      <c r="D2278" s="243">
        <v>1404.76</v>
      </c>
      <c r="E2278" s="243">
        <v>1394.33</v>
      </c>
      <c r="F2278" s="244">
        <v>1393.44</v>
      </c>
    </row>
    <row r="2279" spans="1:6">
      <c r="A2279" s="229" t="s">
        <v>1161</v>
      </c>
      <c r="B2279" s="242">
        <v>5.7999999999999996E-2</v>
      </c>
      <c r="C2279" s="241">
        <v>5.8799999999999998E-2</v>
      </c>
      <c r="D2279" s="243">
        <v>1412.04</v>
      </c>
      <c r="E2279" s="243">
        <v>1401.57</v>
      </c>
      <c r="F2279" s="244">
        <v>1401.03</v>
      </c>
    </row>
    <row r="2280" spans="1:6">
      <c r="A2280" s="229" t="s">
        <v>1162</v>
      </c>
      <c r="B2280" s="242">
        <v>0.06</v>
      </c>
      <c r="C2280" s="241">
        <v>6.08E-2</v>
      </c>
      <c r="D2280" s="243">
        <v>1386.55</v>
      </c>
      <c r="E2280" s="243">
        <v>1376.29</v>
      </c>
      <c r="F2280" s="244">
        <v>1375.75</v>
      </c>
    </row>
    <row r="2281" spans="1:6">
      <c r="A2281" s="229" t="s">
        <v>1163</v>
      </c>
      <c r="B2281" s="242">
        <v>5.8899999999999994E-2</v>
      </c>
      <c r="C2281" s="241">
        <v>5.9699999999999996E-2</v>
      </c>
      <c r="D2281" s="243">
        <v>1401.34</v>
      </c>
      <c r="E2281" s="243">
        <v>1390.96</v>
      </c>
      <c r="F2281" s="244">
        <v>1390.42</v>
      </c>
    </row>
    <row r="2282" spans="1:6">
      <c r="A2282" s="229" t="s">
        <v>1164</v>
      </c>
      <c r="B2282" s="242">
        <v>5.7800000000000004E-2</v>
      </c>
      <c r="C2282" s="241">
        <v>5.8600000000000006E-2</v>
      </c>
      <c r="D2282" s="243">
        <v>1416.29</v>
      </c>
      <c r="E2282" s="243">
        <v>1405.79</v>
      </c>
      <c r="F2282" s="244">
        <v>1405.25</v>
      </c>
    </row>
    <row r="2283" spans="1:6">
      <c r="A2283" s="229" t="s">
        <v>1165</v>
      </c>
      <c r="B2283" s="242">
        <v>5.8099999999999999E-2</v>
      </c>
      <c r="C2283" s="241">
        <v>5.8899999999999994E-2</v>
      </c>
      <c r="D2283" s="243">
        <v>1413.32</v>
      </c>
      <c r="E2283" s="243">
        <v>1402.85</v>
      </c>
      <c r="F2283" s="244">
        <v>1401.88</v>
      </c>
    </row>
    <row r="2284" spans="1:6">
      <c r="A2284" s="229" t="s">
        <v>1166</v>
      </c>
      <c r="B2284" s="242">
        <v>6.0199999999999997E-2</v>
      </c>
      <c r="C2284" s="241">
        <v>6.0999999999999999E-2</v>
      </c>
      <c r="D2284" s="243">
        <v>1386.56</v>
      </c>
      <c r="E2284" s="243">
        <v>1376.31</v>
      </c>
      <c r="F2284" s="244">
        <v>1375.77</v>
      </c>
    </row>
    <row r="2285" spans="1:6">
      <c r="A2285" s="229" t="s">
        <v>1167</v>
      </c>
      <c r="B2285" s="242">
        <v>6.0499999999999998E-2</v>
      </c>
      <c r="C2285" s="241">
        <v>6.13E-2</v>
      </c>
      <c r="D2285" s="243">
        <v>1383.25</v>
      </c>
      <c r="E2285" s="243">
        <v>1373.03</v>
      </c>
      <c r="F2285" s="244">
        <v>1372.49</v>
      </c>
    </row>
    <row r="2286" spans="1:6">
      <c r="A2286" s="229" t="s">
        <v>1168</v>
      </c>
      <c r="B2286" s="242">
        <v>5.9699999999999996E-2</v>
      </c>
      <c r="C2286" s="241">
        <v>6.0499999999999998E-2</v>
      </c>
      <c r="D2286" s="243">
        <v>1394.08</v>
      </c>
      <c r="E2286" s="243">
        <v>1383.79</v>
      </c>
      <c r="F2286" s="244">
        <v>1383.25</v>
      </c>
    </row>
    <row r="2287" spans="1:6">
      <c r="A2287" s="229" t="s">
        <v>1169</v>
      </c>
      <c r="B2287" s="242">
        <v>6.0400000000000002E-2</v>
      </c>
      <c r="C2287" s="241">
        <v>6.1200000000000004E-2</v>
      </c>
      <c r="D2287" s="243">
        <v>1385.61</v>
      </c>
      <c r="E2287" s="243">
        <v>1375.38</v>
      </c>
      <c r="F2287" s="244">
        <v>1374.84</v>
      </c>
    </row>
    <row r="2288" spans="1:6">
      <c r="A2288" s="229" t="s">
        <v>1170</v>
      </c>
      <c r="B2288" s="242">
        <v>5.9800000000000006E-2</v>
      </c>
      <c r="C2288" s="241">
        <v>6.0599999999999994E-2</v>
      </c>
      <c r="D2288" s="243">
        <v>1394.31</v>
      </c>
      <c r="E2288" s="243">
        <v>1384.02</v>
      </c>
      <c r="F2288" s="244">
        <v>1383.04</v>
      </c>
    </row>
    <row r="2289" spans="1:6">
      <c r="A2289" s="229" t="s">
        <v>1171</v>
      </c>
      <c r="B2289" s="242">
        <v>5.5399999999999998E-2</v>
      </c>
      <c r="C2289" s="241">
        <v>5.62E-2</v>
      </c>
      <c r="D2289" s="243">
        <v>1452.97</v>
      </c>
      <c r="E2289" s="243">
        <v>1442.21</v>
      </c>
      <c r="F2289" s="244">
        <v>1441.67</v>
      </c>
    </row>
    <row r="2290" spans="1:6">
      <c r="A2290" s="229" t="s">
        <v>1172</v>
      </c>
      <c r="B2290" s="242">
        <v>5.7000000000000002E-2</v>
      </c>
      <c r="C2290" s="241">
        <v>5.7599999999999998E-2</v>
      </c>
      <c r="D2290" s="243">
        <v>1432.07</v>
      </c>
      <c r="E2290" s="243">
        <v>1424.12</v>
      </c>
      <c r="F2290" s="244">
        <v>1423.58</v>
      </c>
    </row>
    <row r="2291" spans="1:6">
      <c r="A2291" s="229" t="s">
        <v>1173</v>
      </c>
      <c r="B2291" s="242">
        <v>5.5800000000000002E-2</v>
      </c>
      <c r="C2291" s="241">
        <v>5.6399999999999999E-2</v>
      </c>
      <c r="D2291" s="243">
        <v>1449.81</v>
      </c>
      <c r="E2291" s="243">
        <v>1441.75</v>
      </c>
      <c r="F2291" s="244">
        <v>1441.17</v>
      </c>
    </row>
    <row r="2292" spans="1:6">
      <c r="A2292" s="229" t="s">
        <v>1174</v>
      </c>
      <c r="B2292" s="242">
        <v>5.5999999999999994E-2</v>
      </c>
      <c r="C2292" s="241">
        <v>5.6600000000000004E-2</v>
      </c>
      <c r="D2292" s="243">
        <v>1447.71</v>
      </c>
      <c r="E2292" s="243">
        <v>1439.67</v>
      </c>
      <c r="F2292" s="244">
        <v>1439.08</v>
      </c>
    </row>
    <row r="2293" spans="1:6">
      <c r="A2293" s="229" t="s">
        <v>1175</v>
      </c>
      <c r="B2293" s="242">
        <v>5.5999999999999994E-2</v>
      </c>
      <c r="C2293" s="241">
        <v>5.6600000000000004E-2</v>
      </c>
      <c r="D2293" s="243">
        <v>1448.84</v>
      </c>
      <c r="E2293" s="243">
        <v>1440.8</v>
      </c>
      <c r="F2293" s="244">
        <v>1439.67</v>
      </c>
    </row>
    <row r="2294" spans="1:6">
      <c r="A2294" s="229" t="s">
        <v>1176</v>
      </c>
      <c r="B2294" s="242">
        <v>5.5199999999999999E-2</v>
      </c>
      <c r="C2294" s="241">
        <v>5.5800000000000002E-2</v>
      </c>
      <c r="D2294" s="243">
        <v>1460.23</v>
      </c>
      <c r="E2294" s="243">
        <v>1452.12</v>
      </c>
      <c r="F2294" s="244">
        <v>1451.53</v>
      </c>
    </row>
    <row r="2295" spans="1:6">
      <c r="A2295" s="229" t="s">
        <v>1177</v>
      </c>
      <c r="B2295" s="242">
        <v>5.4600000000000003E-2</v>
      </c>
      <c r="C2295" s="241">
        <v>5.5199999999999999E-2</v>
      </c>
      <c r="D2295" s="243">
        <v>1468.97</v>
      </c>
      <c r="E2295" s="243">
        <v>1460.82</v>
      </c>
      <c r="F2295" s="244">
        <v>1460.23</v>
      </c>
    </row>
    <row r="2296" spans="1:6">
      <c r="A2296" s="229" t="s">
        <v>1178</v>
      </c>
      <c r="B2296" s="242">
        <v>5.5099999999999996E-2</v>
      </c>
      <c r="C2296" s="241">
        <v>5.57E-2</v>
      </c>
      <c r="D2296" s="243">
        <v>1462.72</v>
      </c>
      <c r="E2296" s="243">
        <v>1454.61</v>
      </c>
      <c r="F2296" s="244">
        <v>1454.06</v>
      </c>
    </row>
    <row r="2297" spans="1:6">
      <c r="A2297" s="229" t="s">
        <v>1179</v>
      </c>
      <c r="B2297" s="242">
        <v>5.7999999999999996E-2</v>
      </c>
      <c r="C2297" s="241">
        <v>5.8600000000000006E-2</v>
      </c>
      <c r="D2297" s="243">
        <v>1424.51</v>
      </c>
      <c r="E2297" s="243">
        <v>1416.63</v>
      </c>
      <c r="F2297" s="244">
        <v>1416.08</v>
      </c>
    </row>
    <row r="2298" spans="1:6">
      <c r="A2298" s="229" t="s">
        <v>1180</v>
      </c>
      <c r="B2298" s="242">
        <v>5.6299999999999996E-2</v>
      </c>
      <c r="C2298" s="241">
        <v>5.6900000000000006E-2</v>
      </c>
      <c r="D2298" s="243">
        <v>1448.12</v>
      </c>
      <c r="E2298" s="243">
        <v>1440.1</v>
      </c>
      <c r="F2298" s="244">
        <v>1439.08</v>
      </c>
    </row>
    <row r="2299" spans="1:6">
      <c r="A2299" s="229" t="s">
        <v>1181</v>
      </c>
      <c r="B2299" s="242">
        <v>5.5999999999999994E-2</v>
      </c>
      <c r="C2299" s="241">
        <v>5.6600000000000004E-2</v>
      </c>
      <c r="D2299" s="243">
        <v>1452.7</v>
      </c>
      <c r="E2299" s="243">
        <v>1444.66</v>
      </c>
      <c r="F2299" s="244">
        <v>1444.11</v>
      </c>
    </row>
    <row r="2300" spans="1:6">
      <c r="A2300" s="229" t="s">
        <v>1182</v>
      </c>
      <c r="B2300" s="242">
        <v>5.9699999999999996E-2</v>
      </c>
      <c r="C2300" s="241">
        <v>6.0299999999999999E-2</v>
      </c>
      <c r="D2300" s="243">
        <v>1404.43</v>
      </c>
      <c r="E2300" s="243">
        <v>1396.69</v>
      </c>
      <c r="F2300" s="244">
        <v>1396.14</v>
      </c>
    </row>
    <row r="2301" spans="1:6">
      <c r="A2301" s="229" t="s">
        <v>1183</v>
      </c>
      <c r="B2301" s="242">
        <v>5.9699999999999996E-2</v>
      </c>
      <c r="C2301" s="241">
        <v>6.0299999999999999E-2</v>
      </c>
      <c r="D2301" s="243">
        <v>1404.88</v>
      </c>
      <c r="E2301" s="243">
        <v>1397.13</v>
      </c>
      <c r="F2301" s="244">
        <v>1396.59</v>
      </c>
    </row>
    <row r="2302" spans="1:6">
      <c r="A2302" s="229" t="s">
        <v>1184</v>
      </c>
      <c r="B2302" s="242">
        <v>5.9500000000000004E-2</v>
      </c>
      <c r="C2302" s="241">
        <v>6.0100000000000001E-2</v>
      </c>
      <c r="D2302" s="243">
        <v>1408.01</v>
      </c>
      <c r="E2302" s="243">
        <v>1400.25</v>
      </c>
      <c r="F2302" s="244">
        <v>1399.71</v>
      </c>
    </row>
    <row r="2303" spans="1:6">
      <c r="A2303" s="229" t="s">
        <v>1185</v>
      </c>
      <c r="B2303" s="242">
        <v>0.06</v>
      </c>
      <c r="C2303" s="241">
        <v>6.0599999999999994E-2</v>
      </c>
      <c r="D2303" s="243">
        <v>1402.51</v>
      </c>
      <c r="E2303" s="243">
        <v>1394.79</v>
      </c>
      <c r="F2303" s="244">
        <v>1393.82</v>
      </c>
    </row>
    <row r="2304" spans="1:6">
      <c r="A2304" s="229" t="s">
        <v>1186</v>
      </c>
      <c r="B2304" s="242">
        <v>5.7999999999999996E-2</v>
      </c>
      <c r="C2304" s="241">
        <v>5.8600000000000006E-2</v>
      </c>
      <c r="D2304" s="243">
        <v>1429.14</v>
      </c>
      <c r="E2304" s="243">
        <v>1421.26</v>
      </c>
      <c r="F2304" s="244">
        <v>1420.72</v>
      </c>
    </row>
    <row r="2305" spans="1:6">
      <c r="A2305" s="229" t="s">
        <v>1187</v>
      </c>
      <c r="B2305" s="242">
        <v>5.9000000000000004E-2</v>
      </c>
      <c r="C2305" s="241">
        <v>5.96E-2</v>
      </c>
      <c r="D2305" s="243">
        <v>1416.57</v>
      </c>
      <c r="E2305" s="243">
        <v>1408.77</v>
      </c>
      <c r="F2305" s="244">
        <v>1408.23</v>
      </c>
    </row>
    <row r="2306" spans="1:6">
      <c r="A2306" s="229" t="s">
        <v>1188</v>
      </c>
      <c r="B2306" s="242">
        <v>5.79E-2</v>
      </c>
      <c r="C2306" s="241">
        <v>5.8499999999999996E-2</v>
      </c>
      <c r="D2306" s="243">
        <v>1431.54</v>
      </c>
      <c r="E2306" s="243">
        <v>1423.65</v>
      </c>
      <c r="F2306" s="244">
        <v>1423.11</v>
      </c>
    </row>
    <row r="2307" spans="1:6">
      <c r="A2307" s="229" t="s">
        <v>1189</v>
      </c>
      <c r="B2307" s="242">
        <v>5.9500000000000004E-2</v>
      </c>
      <c r="C2307" s="241">
        <v>6.0100000000000001E-2</v>
      </c>
      <c r="D2307" s="243">
        <v>1411.15</v>
      </c>
      <c r="E2307" s="243">
        <v>1403.39</v>
      </c>
      <c r="F2307" s="244">
        <v>1402.85</v>
      </c>
    </row>
    <row r="2308" spans="1:6">
      <c r="A2308" s="229" t="s">
        <v>1190</v>
      </c>
      <c r="B2308" s="242">
        <v>5.9400000000000001E-2</v>
      </c>
      <c r="C2308" s="241">
        <v>0.06</v>
      </c>
      <c r="D2308" s="243">
        <v>1413.43</v>
      </c>
      <c r="E2308" s="243">
        <v>1405.66</v>
      </c>
      <c r="F2308" s="244">
        <v>1404.68</v>
      </c>
    </row>
    <row r="2309" spans="1:6">
      <c r="A2309" s="229" t="s">
        <v>1191</v>
      </c>
      <c r="B2309" s="242">
        <v>5.8499999999999996E-2</v>
      </c>
      <c r="C2309" s="241">
        <v>5.91E-2</v>
      </c>
      <c r="D2309" s="243">
        <v>1425.72</v>
      </c>
      <c r="E2309" s="243">
        <v>1417.87</v>
      </c>
      <c r="F2309" s="244">
        <v>1417.33</v>
      </c>
    </row>
    <row r="2310" spans="1:6">
      <c r="A2310" s="229" t="s">
        <v>1192</v>
      </c>
      <c r="B2310" s="242">
        <v>5.9500000000000004E-2</v>
      </c>
      <c r="C2310" s="241">
        <v>6.0100000000000001E-2</v>
      </c>
      <c r="D2310" s="243">
        <v>1413.22</v>
      </c>
      <c r="E2310" s="243">
        <v>1405.45</v>
      </c>
      <c r="F2310" s="244">
        <v>1404.91</v>
      </c>
    </row>
    <row r="2311" spans="1:6">
      <c r="A2311" s="229" t="s">
        <v>1193</v>
      </c>
      <c r="B2311" s="242">
        <v>6.0400000000000002E-2</v>
      </c>
      <c r="C2311" s="241">
        <v>6.0999999999999999E-2</v>
      </c>
      <c r="D2311" s="243">
        <v>1402.13</v>
      </c>
      <c r="E2311" s="243">
        <v>1394.44</v>
      </c>
      <c r="F2311" s="244">
        <v>1393.89</v>
      </c>
    </row>
    <row r="2312" spans="1:6">
      <c r="A2312" s="229" t="s">
        <v>1194</v>
      </c>
      <c r="B2312" s="242">
        <v>5.9500000000000004E-2</v>
      </c>
      <c r="C2312" s="241">
        <v>6.0100000000000001E-2</v>
      </c>
      <c r="D2312" s="243">
        <v>1414.3</v>
      </c>
      <c r="E2312" s="243">
        <v>1406.54</v>
      </c>
      <c r="F2312" s="244">
        <v>1405.99</v>
      </c>
    </row>
    <row r="2313" spans="1:6">
      <c r="A2313" s="229" t="s">
        <v>1195</v>
      </c>
      <c r="B2313" s="242">
        <v>6.08E-2</v>
      </c>
      <c r="C2313" s="241">
        <v>6.1399999999999996E-2</v>
      </c>
      <c r="D2313" s="243">
        <v>1397.81</v>
      </c>
      <c r="E2313" s="243">
        <v>1390.15</v>
      </c>
      <c r="F2313" s="244">
        <v>1389.26</v>
      </c>
    </row>
    <row r="2314" spans="1:6">
      <c r="A2314" s="229" t="s">
        <v>1196</v>
      </c>
      <c r="B2314" s="242">
        <v>6.1200000000000004E-2</v>
      </c>
      <c r="C2314" s="241">
        <v>6.1799999999999994E-2</v>
      </c>
      <c r="D2314" s="243">
        <v>1393.22</v>
      </c>
      <c r="E2314" s="243">
        <v>1385.59</v>
      </c>
      <c r="F2314" s="244">
        <v>1385.07</v>
      </c>
    </row>
    <row r="2315" spans="1:6">
      <c r="A2315" s="229" t="s">
        <v>1197</v>
      </c>
      <c r="B2315" s="242">
        <v>6.0499999999999998E-2</v>
      </c>
      <c r="C2315" s="241">
        <v>6.1100000000000002E-2</v>
      </c>
      <c r="D2315" s="243">
        <v>1402.69</v>
      </c>
      <c r="E2315" s="243">
        <v>1395.01</v>
      </c>
      <c r="F2315" s="244">
        <v>1394.49</v>
      </c>
    </row>
    <row r="2316" spans="1:6">
      <c r="A2316" s="229" t="s">
        <v>1198</v>
      </c>
      <c r="B2316" s="242">
        <v>6.1200000000000004E-2</v>
      </c>
      <c r="C2316" s="241">
        <v>6.1799999999999994E-2</v>
      </c>
      <c r="D2316" s="243">
        <v>1394.25</v>
      </c>
      <c r="E2316" s="243">
        <v>1386.62</v>
      </c>
      <c r="F2316" s="244">
        <v>1386.11</v>
      </c>
    </row>
    <row r="2317" spans="1:6">
      <c r="A2317" s="229" t="s">
        <v>1199</v>
      </c>
      <c r="B2317" s="242">
        <v>6.1600000000000002E-2</v>
      </c>
      <c r="C2317" s="241">
        <v>6.2199999999999998E-2</v>
      </c>
      <c r="D2317" s="243">
        <v>1389.68</v>
      </c>
      <c r="E2317" s="243">
        <v>1382.08</v>
      </c>
      <c r="F2317" s="244">
        <v>1381.56</v>
      </c>
    </row>
    <row r="2318" spans="1:6">
      <c r="A2318" s="229" t="s">
        <v>1200</v>
      </c>
      <c r="B2318" s="242">
        <v>6.2400000000000004E-2</v>
      </c>
      <c r="C2318" s="241">
        <v>6.3E-2</v>
      </c>
      <c r="D2318" s="243">
        <v>1380.64</v>
      </c>
      <c r="E2318" s="243">
        <v>1373.1</v>
      </c>
      <c r="F2318" s="244">
        <v>1372.02</v>
      </c>
    </row>
    <row r="2319" spans="1:6">
      <c r="A2319" s="229" t="s">
        <v>1201</v>
      </c>
      <c r="B2319" s="242">
        <v>6.2199999999999998E-2</v>
      </c>
      <c r="C2319" s="241">
        <v>6.2800000000000009E-2</v>
      </c>
      <c r="D2319" s="243">
        <v>1383.77</v>
      </c>
      <c r="E2319" s="243">
        <v>1376.21</v>
      </c>
      <c r="F2319" s="244">
        <v>1375.61</v>
      </c>
    </row>
    <row r="2320" spans="1:6">
      <c r="A2320" s="229" t="s">
        <v>1202</v>
      </c>
      <c r="B2320" s="242">
        <v>6.25E-2</v>
      </c>
      <c r="C2320" s="241">
        <v>6.3099999999999989E-2</v>
      </c>
      <c r="D2320" s="243">
        <v>1380.6</v>
      </c>
      <c r="E2320" s="243">
        <v>1373.07</v>
      </c>
      <c r="F2320" s="244">
        <v>1372.46</v>
      </c>
    </row>
    <row r="2321" spans="1:6">
      <c r="A2321" s="229" t="s">
        <v>1203</v>
      </c>
      <c r="B2321" s="242">
        <v>6.1799999999999994E-2</v>
      </c>
      <c r="C2321" s="241">
        <v>6.2400000000000004E-2</v>
      </c>
      <c r="D2321" s="243">
        <v>1390.67</v>
      </c>
      <c r="E2321" s="243">
        <v>1383.08</v>
      </c>
      <c r="F2321" s="244">
        <v>1381.86</v>
      </c>
    </row>
    <row r="2322" spans="1:6">
      <c r="A2322" s="229" t="s">
        <v>1204</v>
      </c>
      <c r="B2322" s="242">
        <v>6.0199999999999997E-2</v>
      </c>
      <c r="C2322" s="241">
        <v>6.08E-2</v>
      </c>
      <c r="D2322" s="243">
        <v>1410.9</v>
      </c>
      <c r="E2322" s="243">
        <v>1403.19</v>
      </c>
      <c r="F2322" s="244">
        <v>1402.62</v>
      </c>
    </row>
    <row r="2323" spans="1:6">
      <c r="A2323" s="229" t="s">
        <v>1205</v>
      </c>
      <c r="B2323" s="242">
        <v>6.0199999999999997E-2</v>
      </c>
      <c r="C2323" s="241">
        <v>6.08E-2</v>
      </c>
      <c r="D2323" s="243">
        <v>1411.97</v>
      </c>
      <c r="E2323" s="243">
        <v>1404.26</v>
      </c>
      <c r="F2323" s="244">
        <v>1403.19</v>
      </c>
    </row>
    <row r="2324" spans="1:6">
      <c r="A2324" s="229" t="s">
        <v>1206</v>
      </c>
      <c r="B2324" s="242">
        <v>5.7099999999999998E-2</v>
      </c>
      <c r="C2324" s="241">
        <v>5.7699999999999994E-2</v>
      </c>
      <c r="D2324" s="243">
        <v>1453.14</v>
      </c>
      <c r="E2324" s="243">
        <v>1445.18</v>
      </c>
      <c r="F2324" s="244">
        <v>1444.61</v>
      </c>
    </row>
    <row r="2325" spans="1:6">
      <c r="A2325" s="229" t="s">
        <v>1207</v>
      </c>
      <c r="B2325" s="242">
        <v>5.7099999999999998E-2</v>
      </c>
      <c r="C2325" s="241">
        <v>5.7699999999999994E-2</v>
      </c>
      <c r="D2325" s="243">
        <v>1453.71</v>
      </c>
      <c r="E2325" s="243">
        <v>1445.76</v>
      </c>
      <c r="F2325" s="244">
        <v>1445.18</v>
      </c>
    </row>
    <row r="2326" spans="1:6">
      <c r="A2326" s="229" t="s">
        <v>1208</v>
      </c>
      <c r="B2326" s="242">
        <v>5.67E-2</v>
      </c>
      <c r="C2326" s="241">
        <v>5.7300000000000004E-2</v>
      </c>
      <c r="D2326" s="243">
        <v>1459.62</v>
      </c>
      <c r="E2326" s="243">
        <v>1451.64</v>
      </c>
      <c r="F2326" s="244">
        <v>1451.06</v>
      </c>
    </row>
    <row r="2327" spans="1:6">
      <c r="A2327" s="229" t="s">
        <v>1209</v>
      </c>
      <c r="B2327" s="242">
        <v>5.6399999999999999E-2</v>
      </c>
      <c r="C2327" s="241">
        <v>5.7000000000000002E-2</v>
      </c>
      <c r="D2327" s="243">
        <v>1464.21</v>
      </c>
      <c r="E2327" s="243">
        <v>1456.2</v>
      </c>
      <c r="F2327" s="244">
        <v>1455.62</v>
      </c>
    </row>
    <row r="2328" spans="1:6">
      <c r="A2328" s="229" t="s">
        <v>1210</v>
      </c>
      <c r="B2328" s="242">
        <v>5.6399999999999999E-2</v>
      </c>
      <c r="C2328" s="241">
        <v>5.7000000000000002E-2</v>
      </c>
      <c r="D2328" s="243">
        <v>1465.3</v>
      </c>
      <c r="E2328" s="243">
        <v>1457.29</v>
      </c>
      <c r="F2328" s="244">
        <v>1456.2</v>
      </c>
    </row>
    <row r="2329" spans="1:6">
      <c r="A2329" s="229" t="s">
        <v>1211</v>
      </c>
      <c r="B2329" s="242">
        <v>5.7300000000000004E-2</v>
      </c>
      <c r="C2329" s="241">
        <v>5.79E-2</v>
      </c>
      <c r="D2329" s="243">
        <v>1453.88</v>
      </c>
      <c r="E2329" s="243">
        <v>1445.94</v>
      </c>
      <c r="F2329" s="244">
        <v>1445.36</v>
      </c>
    </row>
    <row r="2330" spans="1:6">
      <c r="A2330" s="229" t="s">
        <v>1212</v>
      </c>
      <c r="B2330" s="242">
        <v>5.8899999999999994E-2</v>
      </c>
      <c r="C2330" s="241">
        <v>5.9500000000000004E-2</v>
      </c>
      <c r="D2330" s="243">
        <v>1433.39</v>
      </c>
      <c r="E2330" s="243">
        <v>1425.57</v>
      </c>
      <c r="F2330" s="244">
        <v>1424.99</v>
      </c>
    </row>
    <row r="2331" spans="1:6">
      <c r="A2331" s="229" t="s">
        <v>1213</v>
      </c>
      <c r="B2331" s="242">
        <v>6.0499999999999998E-2</v>
      </c>
      <c r="C2331" s="241">
        <v>6.1100000000000002E-2</v>
      </c>
      <c r="D2331" s="243">
        <v>1413.23</v>
      </c>
      <c r="E2331" s="243">
        <v>1405.54</v>
      </c>
      <c r="F2331" s="244">
        <v>1404.96</v>
      </c>
    </row>
    <row r="2332" spans="1:6">
      <c r="A2332" s="229" t="s">
        <v>1214</v>
      </c>
      <c r="B2332" s="242">
        <v>5.9500000000000004E-2</v>
      </c>
      <c r="C2332" s="241">
        <v>6.0100000000000001E-2</v>
      </c>
      <c r="D2332" s="243">
        <v>1426.73</v>
      </c>
      <c r="E2332" s="243">
        <v>1418.96</v>
      </c>
      <c r="F2332" s="244">
        <v>1418.38</v>
      </c>
    </row>
    <row r="2333" spans="1:6">
      <c r="A2333" s="229" t="s">
        <v>1215</v>
      </c>
      <c r="B2333" s="242">
        <v>5.91E-2</v>
      </c>
      <c r="C2333" s="241">
        <v>5.9699999999999996E-2</v>
      </c>
      <c r="D2333" s="243">
        <v>1432.8</v>
      </c>
      <c r="E2333" s="243">
        <v>1425</v>
      </c>
      <c r="F2333" s="244">
        <v>1423.94</v>
      </c>
    </row>
    <row r="2334" spans="1:6">
      <c r="A2334" s="229" t="s">
        <v>1216</v>
      </c>
      <c r="B2334" s="242">
        <v>5.8700000000000002E-2</v>
      </c>
      <c r="C2334" s="241">
        <v>5.9299999999999999E-2</v>
      </c>
      <c r="D2334" s="243">
        <v>1438.59</v>
      </c>
      <c r="E2334" s="243">
        <v>1430.76</v>
      </c>
      <c r="F2334" s="244">
        <v>1430.19</v>
      </c>
    </row>
    <row r="2335" spans="1:6">
      <c r="A2335" s="229" t="s">
        <v>1217</v>
      </c>
      <c r="B2335" s="242">
        <v>5.9200000000000003E-2</v>
      </c>
      <c r="C2335" s="241">
        <v>5.9800000000000006E-2</v>
      </c>
      <c r="D2335" s="243">
        <v>1432.63</v>
      </c>
      <c r="E2335" s="243">
        <v>1424.84</v>
      </c>
      <c r="F2335" s="244">
        <v>1424.27</v>
      </c>
    </row>
    <row r="2336" spans="1:6">
      <c r="A2336" s="229" t="s">
        <v>1218</v>
      </c>
      <c r="B2336" s="242">
        <v>5.9699999999999996E-2</v>
      </c>
      <c r="C2336" s="241">
        <v>6.0299999999999999E-2</v>
      </c>
      <c r="D2336" s="243">
        <v>1426.71</v>
      </c>
      <c r="E2336" s="243">
        <v>1418.95</v>
      </c>
      <c r="F2336" s="244">
        <v>1418.38</v>
      </c>
    </row>
    <row r="2337" spans="1:6">
      <c r="A2337" s="229" t="s">
        <v>1219</v>
      </c>
      <c r="B2337" s="242">
        <v>6.0700000000000004E-2</v>
      </c>
      <c r="C2337" s="241">
        <v>6.13E-2</v>
      </c>
      <c r="D2337" s="243">
        <v>1414.38</v>
      </c>
      <c r="E2337" s="243">
        <v>1406.7</v>
      </c>
      <c r="F2337" s="244">
        <v>1406.13</v>
      </c>
    </row>
    <row r="2338" spans="1:6">
      <c r="A2338" s="229" t="s">
        <v>1220</v>
      </c>
      <c r="B2338" s="242">
        <v>6.1799999999999994E-2</v>
      </c>
      <c r="C2338" s="241">
        <v>6.2400000000000004E-2</v>
      </c>
      <c r="D2338" s="243">
        <v>1401.39</v>
      </c>
      <c r="E2338" s="243">
        <v>1393.79</v>
      </c>
      <c r="F2338" s="244">
        <v>1392.75</v>
      </c>
    </row>
    <row r="2339" spans="1:6">
      <c r="A2339" s="229" t="s">
        <v>1221</v>
      </c>
      <c r="B2339" s="242">
        <v>6.2300000000000001E-2</v>
      </c>
      <c r="C2339" s="241">
        <v>6.2899999999999998E-2</v>
      </c>
      <c r="D2339" s="243">
        <v>1395.75</v>
      </c>
      <c r="E2339" s="243">
        <v>1388.19</v>
      </c>
      <c r="F2339" s="244">
        <v>1387.5</v>
      </c>
    </row>
    <row r="2340" spans="1:6">
      <c r="A2340" s="229" t="s">
        <v>1222</v>
      </c>
      <c r="B2340" s="242">
        <v>6.3299999999999995E-2</v>
      </c>
      <c r="C2340" s="241">
        <v>6.3899999999999998E-2</v>
      </c>
      <c r="D2340" s="243">
        <v>1383.86</v>
      </c>
      <c r="E2340" s="243">
        <v>1376.38</v>
      </c>
      <c r="F2340" s="244">
        <v>1375.69</v>
      </c>
    </row>
    <row r="2341" spans="1:6">
      <c r="A2341" s="229" t="s">
        <v>1223</v>
      </c>
      <c r="B2341" s="242">
        <v>6.3399999999999998E-2</v>
      </c>
      <c r="C2341" s="241">
        <v>6.4000000000000001E-2</v>
      </c>
      <c r="D2341" s="243">
        <v>1383.3</v>
      </c>
      <c r="E2341" s="243">
        <v>1375.82</v>
      </c>
      <c r="F2341" s="244">
        <v>1375.14</v>
      </c>
    </row>
    <row r="2342" spans="1:6">
      <c r="A2342" s="229" t="s">
        <v>1224</v>
      </c>
      <c r="B2342" s="242">
        <v>6.3500000000000001E-2</v>
      </c>
      <c r="C2342" s="241">
        <v>6.4100000000000004E-2</v>
      </c>
      <c r="D2342" s="243">
        <v>1382.74</v>
      </c>
      <c r="E2342" s="243">
        <v>1375.27</v>
      </c>
      <c r="F2342" s="244">
        <v>1374.58</v>
      </c>
    </row>
    <row r="2343" spans="1:6">
      <c r="A2343" s="229" t="s">
        <v>1225</v>
      </c>
      <c r="B2343" s="242">
        <v>6.3299999999999995E-2</v>
      </c>
      <c r="C2343" s="241">
        <v>6.3899999999999998E-2</v>
      </c>
      <c r="D2343" s="243">
        <v>1386.63</v>
      </c>
      <c r="E2343" s="243">
        <v>1379.14</v>
      </c>
      <c r="F2343" s="244">
        <v>1377.76</v>
      </c>
    </row>
    <row r="2344" spans="1:6">
      <c r="A2344" s="229" t="s">
        <v>1226</v>
      </c>
      <c r="B2344" s="242">
        <v>6.25E-2</v>
      </c>
      <c r="C2344" s="241">
        <v>6.3099999999999989E-2</v>
      </c>
      <c r="D2344" s="243">
        <v>1397.38</v>
      </c>
      <c r="E2344" s="243">
        <v>1389.83</v>
      </c>
      <c r="F2344" s="244">
        <v>1389.14</v>
      </c>
    </row>
    <row r="2345" spans="1:6">
      <c r="A2345" s="229" t="s">
        <v>1227</v>
      </c>
      <c r="B2345" s="242">
        <v>6.2E-2</v>
      </c>
      <c r="C2345" s="241">
        <v>6.2600000000000003E-2</v>
      </c>
      <c r="D2345" s="243">
        <v>1405.44</v>
      </c>
      <c r="E2345" s="243">
        <v>1397.85</v>
      </c>
      <c r="F2345" s="244">
        <v>1396.12</v>
      </c>
    </row>
    <row r="2346" spans="1:6">
      <c r="A2346" s="229" t="s">
        <v>1228</v>
      </c>
      <c r="B2346" s="242">
        <v>6.2E-2</v>
      </c>
      <c r="C2346" s="241">
        <v>6.2600000000000003E-2</v>
      </c>
      <c r="D2346" s="243">
        <v>1405.44</v>
      </c>
      <c r="E2346" s="243">
        <v>1397.85</v>
      </c>
      <c r="F2346" s="244">
        <v>1396.81</v>
      </c>
    </row>
    <row r="2347" spans="1:6">
      <c r="A2347" s="229" t="s">
        <v>1229</v>
      </c>
      <c r="B2347" s="242">
        <v>6.2E-2</v>
      </c>
      <c r="C2347" s="241">
        <v>6.2600000000000003E-2</v>
      </c>
      <c r="D2347" s="243">
        <v>1406.85</v>
      </c>
      <c r="E2347" s="243">
        <v>1399.26</v>
      </c>
      <c r="F2347" s="244">
        <v>1397.85</v>
      </c>
    </row>
    <row r="2348" spans="1:6">
      <c r="A2348" s="229" t="s">
        <v>1230</v>
      </c>
      <c r="B2348" s="242">
        <v>6.2100000000000002E-2</v>
      </c>
      <c r="C2348" s="241">
        <v>6.2699999999999992E-2</v>
      </c>
      <c r="D2348" s="243">
        <v>1406.27</v>
      </c>
      <c r="E2348" s="243">
        <v>1398.69</v>
      </c>
      <c r="F2348" s="244">
        <v>1397.99</v>
      </c>
    </row>
    <row r="2349" spans="1:6">
      <c r="A2349" s="229" t="s">
        <v>1231</v>
      </c>
      <c r="B2349" s="242">
        <v>6.25E-2</v>
      </c>
      <c r="C2349" s="241">
        <v>6.3099999999999989E-2</v>
      </c>
      <c r="D2349" s="243">
        <v>1404.36</v>
      </c>
      <c r="E2349" s="243">
        <v>1396.8</v>
      </c>
      <c r="F2349" s="244">
        <v>1393.65</v>
      </c>
    </row>
    <row r="2350" spans="1:6">
      <c r="A2350" s="229" t="s">
        <v>1232</v>
      </c>
      <c r="B2350" s="242">
        <v>6.13E-2</v>
      </c>
      <c r="C2350" s="241">
        <v>6.1900000000000004E-2</v>
      </c>
      <c r="D2350" s="243">
        <v>1419.63</v>
      </c>
      <c r="E2350" s="243">
        <v>1411.97</v>
      </c>
      <c r="F2350" s="244">
        <v>1409.51</v>
      </c>
    </row>
    <row r="2351" spans="1:6">
      <c r="A2351" s="229" t="s">
        <v>1233</v>
      </c>
      <c r="B2351" s="246">
        <v>6.13E-2</v>
      </c>
      <c r="C2351" s="245">
        <v>6.1900000000000004E-2</v>
      </c>
      <c r="D2351" s="247">
        <v>1419.63</v>
      </c>
      <c r="E2351" s="247">
        <v>1411.97</v>
      </c>
      <c r="F2351" s="248">
        <v>1410.56</v>
      </c>
    </row>
    <row r="2352" spans="1:6">
      <c r="A2352" s="229" t="s">
        <v>1234</v>
      </c>
      <c r="B2352" s="246">
        <v>6.1399999999999996E-2</v>
      </c>
      <c r="C2352" s="245">
        <v>6.2E-2</v>
      </c>
      <c r="D2352" s="247">
        <v>1419.04</v>
      </c>
      <c r="E2352" s="247">
        <v>1411.39</v>
      </c>
      <c r="F2352" s="248">
        <v>1410.7</v>
      </c>
    </row>
    <row r="2353" spans="1:6">
      <c r="A2353" s="229" t="s">
        <v>1235</v>
      </c>
      <c r="B2353" s="246">
        <v>6.0499999999999998E-2</v>
      </c>
      <c r="C2353" s="245">
        <v>6.1100000000000002E-2</v>
      </c>
      <c r="D2353" s="247">
        <v>1431.3</v>
      </c>
      <c r="E2353" s="247">
        <v>1423.58</v>
      </c>
      <c r="F2353" s="248">
        <v>1422.89</v>
      </c>
    </row>
    <row r="2354" spans="1:6">
      <c r="A2354" s="229" t="s">
        <v>1236</v>
      </c>
      <c r="B2354" s="246">
        <v>5.9699999999999996E-2</v>
      </c>
      <c r="C2354" s="245">
        <v>6.0299999999999999E-2</v>
      </c>
      <c r="D2354" s="247">
        <v>1442.36</v>
      </c>
      <c r="E2354" s="247">
        <v>1434.58</v>
      </c>
      <c r="F2354" s="248">
        <v>1433.88</v>
      </c>
    </row>
    <row r="2355" spans="1:6">
      <c r="A2355" s="229" t="s">
        <v>1237</v>
      </c>
      <c r="B2355" s="246">
        <v>0.06</v>
      </c>
      <c r="C2355" s="245">
        <v>6.0599999999999994E-2</v>
      </c>
      <c r="D2355" s="247">
        <v>1439.16</v>
      </c>
      <c r="E2355" s="247">
        <v>1431.4</v>
      </c>
      <c r="F2355" s="248">
        <v>1430.71</v>
      </c>
    </row>
    <row r="2356" spans="1:6">
      <c r="A2356" s="229" t="s">
        <v>1238</v>
      </c>
      <c r="B2356" s="246">
        <v>5.9699999999999996E-2</v>
      </c>
      <c r="C2356" s="245">
        <v>6.0299999999999999E-2</v>
      </c>
      <c r="D2356" s="247">
        <v>1444.36</v>
      </c>
      <c r="E2356" s="247">
        <v>1436.57</v>
      </c>
      <c r="F2356" s="248">
        <v>1435.16</v>
      </c>
    </row>
    <row r="2357" spans="1:6">
      <c r="A2357" s="229" t="s">
        <v>1239</v>
      </c>
      <c r="B2357" s="246">
        <v>5.8899999999999994E-2</v>
      </c>
      <c r="C2357" s="245">
        <v>5.9500000000000004E-2</v>
      </c>
      <c r="D2357" s="247">
        <v>1455.51</v>
      </c>
      <c r="E2357" s="247">
        <v>1447.66</v>
      </c>
      <c r="F2357" s="248">
        <v>1446.97</v>
      </c>
    </row>
    <row r="2358" spans="1:6">
      <c r="A2358" s="229" t="s">
        <v>1240</v>
      </c>
      <c r="B2358" s="246">
        <v>5.9900000000000002E-2</v>
      </c>
      <c r="C2358" s="245">
        <v>6.0499999999999998E-2</v>
      </c>
      <c r="D2358" s="247">
        <v>1443.15</v>
      </c>
      <c r="E2358" s="247">
        <v>1435.38</v>
      </c>
      <c r="F2358" s="248">
        <v>1434.69</v>
      </c>
    </row>
    <row r="2359" spans="1:6">
      <c r="A2359" s="229" t="s">
        <v>1241</v>
      </c>
      <c r="B2359" s="246">
        <v>5.9699999999999996E-2</v>
      </c>
      <c r="C2359" s="245">
        <v>6.0299999999999999E-2</v>
      </c>
      <c r="D2359" s="247">
        <v>1446.44</v>
      </c>
      <c r="E2359" s="247">
        <v>1438.66</v>
      </c>
      <c r="F2359" s="248">
        <v>1437.96</v>
      </c>
    </row>
    <row r="2360" spans="1:6">
      <c r="A2360" s="229" t="s">
        <v>1242</v>
      </c>
      <c r="B2360" s="246">
        <v>5.9900000000000002E-2</v>
      </c>
      <c r="C2360" s="245">
        <v>6.0499999999999998E-2</v>
      </c>
      <c r="D2360" s="247">
        <v>1444.71</v>
      </c>
      <c r="E2360" s="247">
        <v>1436.93</v>
      </c>
      <c r="F2360" s="248">
        <v>1436.07</v>
      </c>
    </row>
    <row r="2361" spans="1:6">
      <c r="A2361" s="229" t="s">
        <v>1243</v>
      </c>
      <c r="B2361" s="246">
        <v>5.9500000000000004E-2</v>
      </c>
      <c r="C2361" s="245">
        <v>6.0100000000000001E-2</v>
      </c>
      <c r="D2361" s="247">
        <v>1451.84</v>
      </c>
      <c r="E2361" s="247">
        <v>1444.03</v>
      </c>
      <c r="F2361" s="248">
        <v>1442.11</v>
      </c>
    </row>
    <row r="2362" spans="1:6">
      <c r="A2362" s="229" t="s">
        <v>1244</v>
      </c>
      <c r="B2362" s="246">
        <v>5.8700000000000002E-2</v>
      </c>
      <c r="C2362" s="245">
        <v>5.9299999999999999E-2</v>
      </c>
      <c r="D2362" s="247">
        <v>1463.19</v>
      </c>
      <c r="E2362" s="247">
        <v>1455.31</v>
      </c>
      <c r="F2362" s="248">
        <v>1454.45</v>
      </c>
    </row>
    <row r="2363" spans="1:6">
      <c r="A2363" s="229" t="s">
        <v>1245</v>
      </c>
      <c r="B2363" s="246">
        <v>5.9000000000000004E-2</v>
      </c>
      <c r="C2363" s="245">
        <v>5.96E-2</v>
      </c>
      <c r="D2363" s="247">
        <v>1460.11</v>
      </c>
      <c r="E2363" s="247">
        <v>1452.26</v>
      </c>
      <c r="F2363" s="248">
        <v>1451.39</v>
      </c>
    </row>
    <row r="2364" spans="1:6">
      <c r="A2364" s="229" t="s">
        <v>1246</v>
      </c>
      <c r="B2364" s="246">
        <v>5.79E-2</v>
      </c>
      <c r="C2364" s="245">
        <v>5.8499999999999996E-2</v>
      </c>
      <c r="D2364" s="247">
        <v>1475.5</v>
      </c>
      <c r="E2364" s="247">
        <v>1467.56</v>
      </c>
      <c r="F2364" s="248">
        <v>1466.69</v>
      </c>
    </row>
    <row r="2365" spans="1:6">
      <c r="A2365" s="229" t="s">
        <v>1247</v>
      </c>
      <c r="B2365" s="246">
        <v>5.7800000000000004E-2</v>
      </c>
      <c r="C2365" s="245">
        <v>5.8400000000000001E-2</v>
      </c>
      <c r="D2365" s="247">
        <v>1477.7</v>
      </c>
      <c r="E2365" s="247">
        <v>1469.75</v>
      </c>
      <c r="F2365" s="248">
        <v>1468.88</v>
      </c>
    </row>
    <row r="2366" spans="1:6">
      <c r="A2366" s="229" t="s">
        <v>1248</v>
      </c>
      <c r="B2366" s="246">
        <v>5.8499999999999996E-2</v>
      </c>
      <c r="C2366" s="245">
        <v>5.91E-2</v>
      </c>
      <c r="D2366" s="247">
        <v>1470.37</v>
      </c>
      <c r="E2366" s="247">
        <v>1462.47</v>
      </c>
      <c r="F2366" s="248">
        <v>1460.53</v>
      </c>
    </row>
    <row r="2367" spans="1:6">
      <c r="A2367" s="229" t="s">
        <v>1249</v>
      </c>
      <c r="B2367" s="246">
        <v>5.74E-2</v>
      </c>
      <c r="C2367" s="245">
        <v>5.7999999999999996E-2</v>
      </c>
      <c r="D2367" s="247">
        <v>1486.42</v>
      </c>
      <c r="E2367" s="247">
        <v>1478.43</v>
      </c>
      <c r="F2367" s="248">
        <v>1477.51</v>
      </c>
    </row>
    <row r="2368" spans="1:6">
      <c r="A2368" s="229" t="s">
        <v>1250</v>
      </c>
      <c r="B2368" s="246">
        <v>5.8099999999999999E-2</v>
      </c>
      <c r="C2368" s="245">
        <v>5.8700000000000002E-2</v>
      </c>
      <c r="D2368" s="247">
        <v>1478.02</v>
      </c>
      <c r="E2368" s="247">
        <v>1470.08</v>
      </c>
      <c r="F2368" s="248">
        <v>1469.16</v>
      </c>
    </row>
    <row r="2369" spans="1:6">
      <c r="A2369" s="229" t="s">
        <v>1251</v>
      </c>
      <c r="B2369" s="246">
        <v>5.8400000000000001E-2</v>
      </c>
      <c r="C2369" s="245">
        <v>5.9000000000000004E-2</v>
      </c>
      <c r="D2369" s="247">
        <v>1474.96</v>
      </c>
      <c r="E2369" s="247">
        <v>1467.04</v>
      </c>
      <c r="F2369" s="248">
        <v>1466.13</v>
      </c>
    </row>
    <row r="2370" spans="1:6">
      <c r="A2370" s="229" t="s">
        <v>1252</v>
      </c>
      <c r="B2370" s="246">
        <v>5.8600000000000006E-2</v>
      </c>
      <c r="C2370" s="245">
        <v>5.9200000000000003E-2</v>
      </c>
      <c r="D2370" s="247">
        <v>1473.23</v>
      </c>
      <c r="E2370" s="247">
        <v>1465.33</v>
      </c>
      <c r="F2370" s="248">
        <v>1464.42</v>
      </c>
    </row>
    <row r="2371" spans="1:6">
      <c r="A2371" s="229" t="s">
        <v>1253</v>
      </c>
      <c r="B2371" s="246">
        <v>5.8099999999999999E-2</v>
      </c>
      <c r="C2371" s="245">
        <v>5.8700000000000002E-2</v>
      </c>
      <c r="D2371" s="247">
        <v>1481.95</v>
      </c>
      <c r="E2371" s="247">
        <v>1474.01</v>
      </c>
      <c r="F2371" s="248">
        <v>1471.91</v>
      </c>
    </row>
    <row r="2372" spans="1:6">
      <c r="A2372" s="229" t="s">
        <v>1254</v>
      </c>
      <c r="B2372" s="246">
        <v>5.8600000000000006E-2</v>
      </c>
      <c r="C2372" s="245">
        <v>5.9200000000000003E-2</v>
      </c>
      <c r="D2372" s="247">
        <v>1476.25</v>
      </c>
      <c r="E2372" s="247">
        <v>1468.33</v>
      </c>
      <c r="F2372" s="248">
        <v>1467.42</v>
      </c>
    </row>
    <row r="2373" spans="1:6">
      <c r="A2373" s="229" t="s">
        <v>1255</v>
      </c>
      <c r="B2373" s="246">
        <v>5.96E-2</v>
      </c>
      <c r="C2373" s="245">
        <v>6.0199999999999997E-2</v>
      </c>
      <c r="D2373" s="247">
        <v>1464</v>
      </c>
      <c r="E2373" s="247">
        <v>1456.17</v>
      </c>
      <c r="F2373" s="248">
        <v>1455.25</v>
      </c>
    </row>
    <row r="2374" spans="1:6">
      <c r="A2374" s="229" t="s">
        <v>1256</v>
      </c>
      <c r="B2374" s="246">
        <v>5.9400000000000001E-2</v>
      </c>
      <c r="C2374" s="245">
        <v>0.06</v>
      </c>
      <c r="D2374" s="247">
        <v>1467.54</v>
      </c>
      <c r="E2374" s="247">
        <v>1459.69</v>
      </c>
      <c r="F2374" s="248">
        <v>1458.77</v>
      </c>
    </row>
    <row r="2375" spans="1:6">
      <c r="A2375" s="229" t="s">
        <v>1257</v>
      </c>
      <c r="B2375" s="246">
        <v>5.9900000000000002E-2</v>
      </c>
      <c r="C2375" s="245">
        <v>6.0499999999999998E-2</v>
      </c>
      <c r="D2375" s="247">
        <v>1461.92</v>
      </c>
      <c r="E2375" s="247">
        <v>1454.1</v>
      </c>
      <c r="F2375" s="248">
        <v>1453.18</v>
      </c>
    </row>
    <row r="2376" spans="1:6">
      <c r="A2376" s="229" t="s">
        <v>1258</v>
      </c>
      <c r="B2376" s="246">
        <v>6.0499999999999998E-2</v>
      </c>
      <c r="C2376" s="245">
        <v>6.1100000000000002E-2</v>
      </c>
      <c r="D2376" s="247">
        <v>1456.18</v>
      </c>
      <c r="E2376" s="247">
        <v>1448.4</v>
      </c>
      <c r="F2376" s="248">
        <v>1446.33</v>
      </c>
    </row>
    <row r="2377" spans="1:6">
      <c r="A2377" s="229" t="s">
        <v>1259</v>
      </c>
      <c r="B2377" s="246">
        <v>6.0999999999999999E-2</v>
      </c>
      <c r="C2377" s="245">
        <v>6.1600000000000002E-2</v>
      </c>
      <c r="D2377" s="247">
        <v>1450.61</v>
      </c>
      <c r="E2377" s="247">
        <v>1442.87</v>
      </c>
      <c r="F2377" s="248">
        <v>1441.95</v>
      </c>
    </row>
    <row r="2378" spans="1:6">
      <c r="A2378" s="229" t="s">
        <v>1260</v>
      </c>
      <c r="B2378" s="246">
        <v>6.1500000000000006E-2</v>
      </c>
      <c r="C2378" s="245">
        <v>6.2100000000000002E-2</v>
      </c>
      <c r="D2378" s="247">
        <v>1445.07</v>
      </c>
      <c r="E2378" s="247">
        <v>1437.37</v>
      </c>
      <c r="F2378" s="248">
        <v>1436.45</v>
      </c>
    </row>
    <row r="2379" spans="1:6">
      <c r="A2379" s="229" t="s">
        <v>1261</v>
      </c>
      <c r="B2379" s="246">
        <v>6.2400000000000004E-2</v>
      </c>
      <c r="C2379" s="245">
        <v>6.3E-2</v>
      </c>
      <c r="D2379" s="247">
        <v>1434.45</v>
      </c>
      <c r="E2379" s="247">
        <v>1426.81</v>
      </c>
      <c r="F2379" s="248">
        <v>1425.9</v>
      </c>
    </row>
    <row r="2380" spans="1:6">
      <c r="A2380" s="229" t="s">
        <v>1262</v>
      </c>
      <c r="B2380" s="246">
        <v>6.3700000000000007E-2</v>
      </c>
      <c r="C2380" s="245">
        <v>6.4299999999999996E-2</v>
      </c>
      <c r="D2380" s="247">
        <v>1418.86</v>
      </c>
      <c r="E2380" s="247">
        <v>1411.32</v>
      </c>
      <c r="F2380" s="248">
        <v>1410.41</v>
      </c>
    </row>
    <row r="2381" spans="1:6">
      <c r="A2381" s="229" t="s">
        <v>1263</v>
      </c>
      <c r="B2381" s="246">
        <v>6.2300000000000001E-2</v>
      </c>
      <c r="C2381" s="245">
        <v>6.2899999999999998E-2</v>
      </c>
      <c r="D2381" s="247">
        <v>1439.7</v>
      </c>
      <c r="E2381" s="247">
        <v>1432.04</v>
      </c>
      <c r="F2381" s="248">
        <v>1428.99</v>
      </c>
    </row>
    <row r="2382" spans="1:6">
      <c r="A2382" s="229" t="s">
        <v>1264</v>
      </c>
      <c r="B2382" s="246">
        <v>6.2600000000000003E-2</v>
      </c>
      <c r="C2382" s="245">
        <v>6.3200000000000006E-2</v>
      </c>
      <c r="D2382" s="247">
        <v>1436.74</v>
      </c>
      <c r="E2382" s="247">
        <v>1429.1</v>
      </c>
      <c r="F2382" s="248">
        <v>1428.23</v>
      </c>
    </row>
    <row r="2383" spans="1:6">
      <c r="A2383" s="229" t="s">
        <v>1265</v>
      </c>
      <c r="B2383" s="246">
        <v>6.3099999999999989E-2</v>
      </c>
      <c r="C2383" s="245">
        <v>6.3700000000000007E-2</v>
      </c>
      <c r="D2383" s="247">
        <v>1431.24</v>
      </c>
      <c r="E2383" s="247">
        <v>1423.64</v>
      </c>
      <c r="F2383" s="248">
        <v>1422.77</v>
      </c>
    </row>
    <row r="2384" spans="1:6">
      <c r="A2384" s="229" t="s">
        <v>1266</v>
      </c>
      <c r="B2384" s="246">
        <v>6.2800000000000009E-2</v>
      </c>
      <c r="C2384" s="245">
        <v>6.3399999999999998E-2</v>
      </c>
      <c r="D2384" s="247">
        <v>1436.98</v>
      </c>
      <c r="E2384" s="247">
        <v>1429.35</v>
      </c>
      <c r="F2384" s="248">
        <v>1427.44</v>
      </c>
    </row>
    <row r="2385" spans="1:6">
      <c r="A2385" s="229" t="s">
        <v>1267</v>
      </c>
      <c r="B2385" s="246">
        <v>6.3200000000000006E-2</v>
      </c>
      <c r="C2385" s="245">
        <v>6.3799999999999996E-2</v>
      </c>
      <c r="D2385" s="247">
        <v>1432.76</v>
      </c>
      <c r="E2385" s="247">
        <v>1425.16</v>
      </c>
      <c r="F2385" s="248">
        <v>1424.29</v>
      </c>
    </row>
    <row r="2386" spans="1:6">
      <c r="A2386" s="229" t="s">
        <v>1268</v>
      </c>
      <c r="B2386" s="246">
        <v>6.3200000000000006E-2</v>
      </c>
      <c r="C2386" s="245">
        <v>6.3799999999999996E-2</v>
      </c>
      <c r="D2386" s="247">
        <v>1433.64</v>
      </c>
      <c r="E2386" s="247">
        <v>1426.03</v>
      </c>
      <c r="F2386" s="248">
        <v>1425.16</v>
      </c>
    </row>
    <row r="2387" spans="1:6">
      <c r="A2387" s="229" t="s">
        <v>1269</v>
      </c>
      <c r="B2387" s="246">
        <v>6.3799999999999996E-2</v>
      </c>
      <c r="C2387" s="245">
        <v>6.4399999999999999E-2</v>
      </c>
      <c r="D2387" s="247">
        <v>1427.18</v>
      </c>
      <c r="E2387" s="247">
        <v>1419.62</v>
      </c>
      <c r="F2387" s="248">
        <v>1418.72</v>
      </c>
    </row>
    <row r="2388" spans="1:6">
      <c r="A2388" s="229" t="s">
        <v>1270</v>
      </c>
      <c r="B2388" s="246">
        <v>6.3E-2</v>
      </c>
      <c r="C2388" s="245">
        <v>6.3600000000000004E-2</v>
      </c>
      <c r="D2388" s="247">
        <v>1438.23</v>
      </c>
      <c r="E2388" s="247">
        <v>1430.61</v>
      </c>
      <c r="F2388" s="248">
        <v>1429.71</v>
      </c>
    </row>
    <row r="2389" spans="1:6">
      <c r="A2389" s="229" t="s">
        <v>1271</v>
      </c>
      <c r="B2389" s="246">
        <v>6.2699999999999992E-2</v>
      </c>
      <c r="C2389" s="245">
        <v>6.3299999999999995E-2</v>
      </c>
      <c r="D2389" s="247">
        <v>1444.07</v>
      </c>
      <c r="E2389" s="247">
        <v>1436.42</v>
      </c>
      <c r="F2389" s="248">
        <v>1434.42</v>
      </c>
    </row>
    <row r="2390" spans="1:6">
      <c r="A2390" s="229" t="s">
        <v>1272</v>
      </c>
      <c r="B2390" s="246">
        <v>6.0499999999999998E-2</v>
      </c>
      <c r="C2390" s="245">
        <v>6.1100000000000002E-2</v>
      </c>
      <c r="D2390" s="247">
        <v>1473.44</v>
      </c>
      <c r="E2390" s="247">
        <v>1465.62</v>
      </c>
      <c r="F2390" s="248">
        <v>1464.71</v>
      </c>
    </row>
    <row r="2391" spans="1:6">
      <c r="A2391" s="229" t="s">
        <v>1273</v>
      </c>
      <c r="B2391" s="246">
        <v>6.13E-2</v>
      </c>
      <c r="C2391" s="245">
        <v>6.1900000000000004E-2</v>
      </c>
      <c r="D2391" s="247">
        <v>1463.93</v>
      </c>
      <c r="E2391" s="247">
        <v>1456.16</v>
      </c>
      <c r="F2391" s="248">
        <v>1455.26</v>
      </c>
    </row>
    <row r="2392" spans="1:6">
      <c r="A2392" s="229" t="s">
        <v>1274</v>
      </c>
      <c r="B2392" s="246">
        <v>6.25E-2</v>
      </c>
      <c r="C2392" s="245">
        <v>6.3099999999999989E-2</v>
      </c>
      <c r="D2392" s="247">
        <v>1449.35</v>
      </c>
      <c r="E2392" s="247">
        <v>1441.67</v>
      </c>
      <c r="F2392" s="248">
        <v>1440.77</v>
      </c>
    </row>
    <row r="2393" spans="1:6">
      <c r="A2393" s="229" t="s">
        <v>1275</v>
      </c>
      <c r="B2393" s="246">
        <v>6.2300000000000001E-2</v>
      </c>
      <c r="C2393" s="245">
        <v>6.2899999999999998E-2</v>
      </c>
      <c r="D2393" s="247">
        <v>1452.82</v>
      </c>
      <c r="E2393" s="247">
        <v>1445.13</v>
      </c>
      <c r="F2393" s="248">
        <v>1444.22</v>
      </c>
    </row>
    <row r="2394" spans="1:6">
      <c r="A2394" s="229" t="s">
        <v>1276</v>
      </c>
      <c r="B2394" s="246">
        <v>6.3299999999999995E-2</v>
      </c>
      <c r="C2394" s="245">
        <v>6.3899999999999998E-2</v>
      </c>
      <c r="D2394" s="247">
        <v>1443.61</v>
      </c>
      <c r="E2394" s="247">
        <v>1435.97</v>
      </c>
      <c r="F2394" s="248">
        <v>1433.76</v>
      </c>
    </row>
    <row r="2395" spans="1:6">
      <c r="A2395" s="229" t="s">
        <v>1277</v>
      </c>
      <c r="B2395" s="246">
        <v>6.4600000000000005E-2</v>
      </c>
      <c r="C2395" s="245">
        <v>6.5199999999999994E-2</v>
      </c>
      <c r="D2395" s="247">
        <v>1428.1</v>
      </c>
      <c r="E2395" s="247">
        <v>1420.56</v>
      </c>
      <c r="F2395" s="248">
        <v>1419.59</v>
      </c>
    </row>
    <row r="2396" spans="1:6">
      <c r="A2396" s="229" t="s">
        <v>471</v>
      </c>
      <c r="B2396" s="246">
        <v>6.5099999999999991E-2</v>
      </c>
      <c r="C2396" s="245">
        <v>6.5700000000000008E-2</v>
      </c>
      <c r="D2396" s="247">
        <v>1422.79</v>
      </c>
      <c r="E2396" s="247">
        <v>1415.28</v>
      </c>
      <c r="F2396" s="248">
        <v>1414.31</v>
      </c>
    </row>
    <row r="2397" spans="1:6">
      <c r="A2397" s="229" t="s">
        <v>470</v>
      </c>
      <c r="B2397" s="246">
        <v>6.480000000000001E-2</v>
      </c>
      <c r="C2397" s="245">
        <v>6.54E-2</v>
      </c>
      <c r="D2397" s="247">
        <v>1427.53</v>
      </c>
      <c r="E2397" s="247">
        <v>1420</v>
      </c>
      <c r="F2397" s="248">
        <v>1419.03</v>
      </c>
    </row>
    <row r="2398" spans="1:6">
      <c r="A2398" s="229" t="s">
        <v>469</v>
      </c>
      <c r="B2398" s="246">
        <v>6.3899999999999998E-2</v>
      </c>
      <c r="C2398" s="245">
        <v>6.4500000000000002E-2</v>
      </c>
      <c r="D2398" s="247">
        <v>1439.88</v>
      </c>
      <c r="E2398" s="247">
        <v>1432.28</v>
      </c>
      <c r="F2398" s="248">
        <v>1431.31</v>
      </c>
    </row>
    <row r="2399" spans="1:6">
      <c r="A2399" s="229" t="s">
        <v>468</v>
      </c>
      <c r="B2399" s="246">
        <v>6.5500000000000003E-2</v>
      </c>
      <c r="C2399" s="245">
        <v>6.6100000000000006E-2</v>
      </c>
      <c r="D2399" s="247">
        <v>1421.94</v>
      </c>
      <c r="E2399" s="247">
        <v>1414.46</v>
      </c>
      <c r="F2399" s="248">
        <v>1412.24</v>
      </c>
    </row>
    <row r="2400" spans="1:6">
      <c r="A2400" s="229" t="s">
        <v>467</v>
      </c>
      <c r="B2400" s="246">
        <v>6.4100000000000004E-2</v>
      </c>
      <c r="C2400" s="245">
        <v>6.4699999999999994E-2</v>
      </c>
      <c r="D2400" s="247">
        <v>1440.58</v>
      </c>
      <c r="E2400" s="247">
        <v>1432.99</v>
      </c>
      <c r="F2400" s="248">
        <v>1431.99</v>
      </c>
    </row>
    <row r="2401" spans="1:6">
      <c r="A2401" s="229" t="s">
        <v>466</v>
      </c>
      <c r="B2401" s="246">
        <v>6.4100000000000004E-2</v>
      </c>
      <c r="C2401" s="245">
        <v>6.4699999999999994E-2</v>
      </c>
      <c r="D2401" s="247">
        <v>1441.57</v>
      </c>
      <c r="E2401" s="247">
        <v>1433.98</v>
      </c>
      <c r="F2401" s="248">
        <v>1432.99</v>
      </c>
    </row>
    <row r="2402" spans="1:6">
      <c r="A2402" s="229" t="s">
        <v>465</v>
      </c>
      <c r="B2402" s="246">
        <v>6.2199999999999998E-2</v>
      </c>
      <c r="C2402" s="245">
        <v>6.2800000000000009E-2</v>
      </c>
      <c r="D2402" s="247">
        <v>1466.92</v>
      </c>
      <c r="E2402" s="247">
        <v>1459.18</v>
      </c>
      <c r="F2402" s="248">
        <v>1458.18</v>
      </c>
    </row>
    <row r="2403" spans="1:6">
      <c r="A2403" s="229" t="s">
        <v>464</v>
      </c>
      <c r="B2403" s="246">
        <v>6.2E-2</v>
      </c>
      <c r="C2403" s="245">
        <v>6.2600000000000003E-2</v>
      </c>
      <c r="D2403" s="247">
        <v>1470.51</v>
      </c>
      <c r="E2403" s="247">
        <v>1462.76</v>
      </c>
      <c r="F2403" s="248">
        <v>1461.76</v>
      </c>
    </row>
    <row r="2404" spans="1:6">
      <c r="A2404" s="229" t="s">
        <v>463</v>
      </c>
      <c r="B2404" s="246">
        <v>6.4100000000000004E-2</v>
      </c>
      <c r="C2404" s="245">
        <v>6.4699999999999994E-2</v>
      </c>
      <c r="D2404" s="247">
        <v>1445.86</v>
      </c>
      <c r="E2404" s="247">
        <v>1438.25</v>
      </c>
      <c r="F2404" s="248">
        <v>1435.97</v>
      </c>
    </row>
    <row r="2405" spans="1:6">
      <c r="A2405" s="229" t="s">
        <v>462</v>
      </c>
      <c r="B2405" s="246">
        <v>6.3899999999999998E-2</v>
      </c>
      <c r="C2405" s="245">
        <v>6.4500000000000002E-2</v>
      </c>
      <c r="D2405" s="247">
        <v>1449.49</v>
      </c>
      <c r="E2405" s="247">
        <v>1441.86</v>
      </c>
      <c r="F2405" s="248">
        <v>1440.85</v>
      </c>
    </row>
    <row r="2406" spans="1:6">
      <c r="A2406" s="229" t="s">
        <v>461</v>
      </c>
      <c r="B2406" s="246">
        <v>6.3600000000000004E-2</v>
      </c>
      <c r="C2406" s="245">
        <v>6.4199999999999993E-2</v>
      </c>
      <c r="D2406" s="247">
        <v>1454.33</v>
      </c>
      <c r="E2406" s="247">
        <v>1446.68</v>
      </c>
      <c r="F2406" s="248">
        <v>1445.67</v>
      </c>
    </row>
    <row r="2407" spans="1:6">
      <c r="A2407" s="229" t="s">
        <v>460</v>
      </c>
      <c r="B2407" s="246">
        <v>6.4100000000000004E-2</v>
      </c>
      <c r="C2407" s="245">
        <v>6.4699999999999994E-2</v>
      </c>
      <c r="D2407" s="247">
        <v>1448.96</v>
      </c>
      <c r="E2407" s="247">
        <v>1441.35</v>
      </c>
      <c r="F2407" s="248">
        <v>1440.34</v>
      </c>
    </row>
    <row r="2408" spans="1:6">
      <c r="A2408" s="229" t="s">
        <v>459</v>
      </c>
      <c r="B2408" s="246">
        <v>6.4299999999999996E-2</v>
      </c>
      <c r="C2408" s="245">
        <v>6.4899999999999999E-2</v>
      </c>
      <c r="D2408" s="247">
        <v>1447.43</v>
      </c>
      <c r="E2408" s="247">
        <v>1439.83</v>
      </c>
      <c r="F2408" s="248">
        <v>1438.82</v>
      </c>
    </row>
    <row r="2409" spans="1:6">
      <c r="A2409" s="229" t="s">
        <v>458</v>
      </c>
      <c r="B2409" s="246">
        <v>6.4500000000000002E-2</v>
      </c>
      <c r="C2409" s="245">
        <v>6.5099999999999991E-2</v>
      </c>
      <c r="D2409" s="247">
        <v>1447.21</v>
      </c>
      <c r="E2409" s="247">
        <v>1439.62</v>
      </c>
      <c r="F2409" s="248">
        <v>1437.31</v>
      </c>
    </row>
    <row r="2410" spans="1:6">
      <c r="A2410" s="229" t="s">
        <v>457</v>
      </c>
      <c r="B2410" s="246">
        <v>6.4899999999999999E-2</v>
      </c>
      <c r="C2410" s="245">
        <v>6.5500000000000003E-2</v>
      </c>
      <c r="D2410" s="247">
        <v>1443.15</v>
      </c>
      <c r="E2410" s="247">
        <v>1435.59</v>
      </c>
      <c r="F2410" s="248">
        <v>1434.58</v>
      </c>
    </row>
    <row r="2411" spans="1:6">
      <c r="A2411" s="229" t="s">
        <v>456</v>
      </c>
      <c r="B2411" s="246">
        <v>6.4500000000000002E-2</v>
      </c>
      <c r="C2411" s="245">
        <v>6.5099999999999991E-2</v>
      </c>
      <c r="D2411" s="247">
        <v>1449.24</v>
      </c>
      <c r="E2411" s="247">
        <v>1441.64</v>
      </c>
      <c r="F2411" s="248">
        <v>1440.63</v>
      </c>
    </row>
    <row r="2412" spans="1:6">
      <c r="A2412" s="229" t="s">
        <v>455</v>
      </c>
      <c r="B2412" s="246">
        <v>6.4000000000000001E-2</v>
      </c>
      <c r="C2412" s="245">
        <v>6.4600000000000005E-2</v>
      </c>
      <c r="D2412" s="247">
        <v>1456.62</v>
      </c>
      <c r="E2412" s="247">
        <v>1448.98</v>
      </c>
      <c r="F2412" s="248">
        <v>1447.97</v>
      </c>
    </row>
    <row r="2413" spans="1:6">
      <c r="A2413" s="229" t="s">
        <v>454</v>
      </c>
      <c r="B2413" s="246">
        <v>6.2800000000000009E-2</v>
      </c>
      <c r="C2413" s="245">
        <v>6.3399999999999998E-2</v>
      </c>
      <c r="D2413" s="247">
        <v>1475.05</v>
      </c>
      <c r="E2413" s="247">
        <v>1467.31</v>
      </c>
      <c r="F2413" s="248">
        <v>1464.3</v>
      </c>
    </row>
    <row r="2414" spans="1:6">
      <c r="A2414" s="229" t="s">
        <v>453</v>
      </c>
      <c r="B2414" s="246">
        <v>6.3299999999999995E-2</v>
      </c>
      <c r="C2414" s="245">
        <v>6.3899999999999998E-2</v>
      </c>
      <c r="D2414" s="247">
        <v>1469.62</v>
      </c>
      <c r="E2414" s="247">
        <v>1461.91</v>
      </c>
      <c r="F2414" s="248">
        <v>1460.89</v>
      </c>
    </row>
    <row r="2415" spans="1:6">
      <c r="A2415" s="229" t="s">
        <v>452</v>
      </c>
      <c r="B2415" s="246">
        <v>6.3E-2</v>
      </c>
      <c r="C2415" s="245">
        <v>6.3600000000000004E-2</v>
      </c>
      <c r="D2415" s="247">
        <v>1474.51</v>
      </c>
      <c r="E2415" s="247">
        <v>1466.78</v>
      </c>
      <c r="F2415" s="248">
        <v>1465.76</v>
      </c>
    </row>
    <row r="2416" spans="1:6">
      <c r="A2416" s="229" t="s">
        <v>451</v>
      </c>
      <c r="B2416" s="246">
        <v>6.3099999999999989E-2</v>
      </c>
      <c r="C2416" s="245">
        <v>6.3700000000000007E-2</v>
      </c>
      <c r="D2416" s="247">
        <v>1473.18</v>
      </c>
      <c r="E2416" s="247">
        <v>1465.47</v>
      </c>
      <c r="F2416" s="248">
        <v>1464.49</v>
      </c>
    </row>
    <row r="2417" spans="1:6">
      <c r="A2417" s="229" t="s">
        <v>450</v>
      </c>
      <c r="B2417" s="246">
        <v>6.1900000000000004E-2</v>
      </c>
      <c r="C2417" s="245">
        <v>6.25E-2</v>
      </c>
      <c r="D2417" s="247">
        <v>1489.74</v>
      </c>
      <c r="E2417" s="247">
        <v>1481.93</v>
      </c>
      <c r="F2417" s="248">
        <v>1480.95</v>
      </c>
    </row>
    <row r="2418" spans="1:6">
      <c r="A2418" s="229" t="s">
        <v>449</v>
      </c>
      <c r="B2418" s="246">
        <v>6.2E-2</v>
      </c>
      <c r="C2418" s="245">
        <v>6.2600000000000003E-2</v>
      </c>
      <c r="D2418" s="247">
        <v>1490.68</v>
      </c>
      <c r="E2418" s="247">
        <v>1482.87</v>
      </c>
      <c r="F2418" s="248">
        <v>1480.63</v>
      </c>
    </row>
    <row r="2419" spans="1:6">
      <c r="A2419" s="229" t="s">
        <v>448</v>
      </c>
      <c r="B2419" s="246">
        <v>6.1600000000000002E-2</v>
      </c>
      <c r="C2419" s="245">
        <v>6.2199999999999998E-2</v>
      </c>
      <c r="D2419" s="247">
        <v>1496.9</v>
      </c>
      <c r="E2419" s="247">
        <v>1489.06</v>
      </c>
      <c r="F2419" s="248">
        <v>1488.07</v>
      </c>
    </row>
    <row r="2420" spans="1:6">
      <c r="A2420" s="229" t="s">
        <v>447</v>
      </c>
      <c r="B2420" s="246">
        <v>6.1799999999999994E-2</v>
      </c>
      <c r="C2420" s="245">
        <v>6.2400000000000004E-2</v>
      </c>
      <c r="D2420" s="247">
        <v>1495.27</v>
      </c>
      <c r="E2420" s="247">
        <v>1487.44</v>
      </c>
      <c r="F2420" s="248">
        <v>1486.45</v>
      </c>
    </row>
    <row r="2421" spans="1:6">
      <c r="A2421" s="229" t="s">
        <v>446</v>
      </c>
      <c r="B2421" s="246">
        <v>6.0700000000000004E-2</v>
      </c>
      <c r="C2421" s="245">
        <v>6.13E-2</v>
      </c>
      <c r="D2421" s="247">
        <v>1510.43</v>
      </c>
      <c r="E2421" s="247">
        <v>1502.52</v>
      </c>
      <c r="F2421" s="248">
        <v>1501.83</v>
      </c>
    </row>
    <row r="2422" spans="1:6">
      <c r="A2422" s="229" t="s">
        <v>445</v>
      </c>
      <c r="B2422" s="246">
        <v>0.06</v>
      </c>
      <c r="C2422" s="245">
        <v>6.0599999999999994E-2</v>
      </c>
      <c r="D2422" s="247">
        <v>1520.41</v>
      </c>
      <c r="E2422" s="247">
        <v>1512.44</v>
      </c>
      <c r="F2422" s="248">
        <v>1511.75</v>
      </c>
    </row>
    <row r="2423" spans="1:6">
      <c r="A2423" s="229" t="s">
        <v>444</v>
      </c>
      <c r="B2423" s="246">
        <v>6.0100000000000001E-2</v>
      </c>
      <c r="C2423" s="245">
        <v>6.0700000000000004E-2</v>
      </c>
      <c r="D2423" s="247">
        <v>1520.43</v>
      </c>
      <c r="E2423" s="247">
        <v>1512.46</v>
      </c>
      <c r="F2423" s="248">
        <v>1511.11</v>
      </c>
    </row>
    <row r="2424" spans="1:6">
      <c r="A2424" s="229" t="s">
        <v>443</v>
      </c>
      <c r="B2424" s="246">
        <v>6.0599999999999994E-2</v>
      </c>
      <c r="C2424" s="245">
        <v>6.1200000000000004E-2</v>
      </c>
      <c r="D2424" s="247">
        <v>1515.08</v>
      </c>
      <c r="E2424" s="247">
        <v>1507.16</v>
      </c>
      <c r="F2424" s="248">
        <v>1506.06</v>
      </c>
    </row>
    <row r="2425" spans="1:6">
      <c r="A2425" s="229" t="s">
        <v>442</v>
      </c>
      <c r="B2425" s="246">
        <v>6.3099999999999989E-2</v>
      </c>
      <c r="C2425" s="245">
        <v>6.3700000000000007E-2</v>
      </c>
      <c r="D2425" s="247">
        <v>1483.07</v>
      </c>
      <c r="E2425" s="247">
        <v>1475.33</v>
      </c>
      <c r="F2425" s="248">
        <v>1474.61</v>
      </c>
    </row>
    <row r="2426" spans="1:6">
      <c r="A2426" s="229" t="s">
        <v>441</v>
      </c>
      <c r="B2426" s="246">
        <v>6.2600000000000003E-2</v>
      </c>
      <c r="C2426" s="245">
        <v>6.3200000000000006E-2</v>
      </c>
      <c r="D2426" s="247">
        <v>1490.28</v>
      </c>
      <c r="E2426" s="247">
        <v>1482.51</v>
      </c>
      <c r="F2426" s="248">
        <v>1481.78</v>
      </c>
    </row>
    <row r="2427" spans="1:6">
      <c r="A2427" s="229" t="s">
        <v>440</v>
      </c>
      <c r="B2427" s="246">
        <v>6.2899999999999998E-2</v>
      </c>
      <c r="C2427" s="245">
        <v>6.3500000000000001E-2</v>
      </c>
      <c r="D2427" s="247">
        <v>1487.84</v>
      </c>
      <c r="E2427" s="247">
        <v>1480.09</v>
      </c>
      <c r="F2427" s="248">
        <v>1478.63</v>
      </c>
    </row>
    <row r="2428" spans="1:6">
      <c r="A2428" s="229" t="s">
        <v>439</v>
      </c>
      <c r="B2428" s="246">
        <v>6.2899999999999998E-2</v>
      </c>
      <c r="C2428" s="245">
        <v>6.3500000000000001E-2</v>
      </c>
      <c r="D2428" s="247">
        <v>1488.57</v>
      </c>
      <c r="E2428" s="247">
        <v>1480.81</v>
      </c>
      <c r="F2428" s="248">
        <v>1480.09</v>
      </c>
    </row>
    <row r="2429" spans="1:6">
      <c r="A2429" s="229" t="s">
        <v>438</v>
      </c>
      <c r="B2429" s="246">
        <v>6.2100000000000002E-2</v>
      </c>
      <c r="C2429" s="245">
        <v>6.2699999999999992E-2</v>
      </c>
      <c r="D2429" s="247">
        <v>1499.71</v>
      </c>
      <c r="E2429" s="247">
        <v>1491.9</v>
      </c>
      <c r="F2429" s="248">
        <v>1491.17</v>
      </c>
    </row>
    <row r="2430" spans="1:6">
      <c r="A2430" s="229" t="s">
        <v>437</v>
      </c>
      <c r="B2430" s="246">
        <v>6.2100000000000002E-2</v>
      </c>
      <c r="C2430" s="245">
        <v>6.2699999999999992E-2</v>
      </c>
      <c r="D2430" s="247">
        <v>1500.44</v>
      </c>
      <c r="E2430" s="247">
        <v>1492.62</v>
      </c>
      <c r="F2430" s="248">
        <v>1491.9</v>
      </c>
    </row>
    <row r="2431" spans="1:6">
      <c r="A2431" s="229" t="s">
        <v>436</v>
      </c>
      <c r="B2431" s="246">
        <v>6.1799999999999994E-2</v>
      </c>
      <c r="C2431" s="245">
        <v>6.2400000000000004E-2</v>
      </c>
      <c r="D2431" s="247">
        <v>1506.21</v>
      </c>
      <c r="E2431" s="247">
        <v>1498.36</v>
      </c>
      <c r="F2431" s="248">
        <v>1496.52</v>
      </c>
    </row>
    <row r="2432" spans="1:6">
      <c r="A2432" s="229" t="s">
        <v>435</v>
      </c>
      <c r="B2432" s="246">
        <v>6.2800000000000009E-2</v>
      </c>
      <c r="C2432" s="245">
        <v>6.3399999999999998E-2</v>
      </c>
      <c r="D2432" s="247">
        <v>1493.88</v>
      </c>
      <c r="E2432" s="247">
        <v>1486.1</v>
      </c>
      <c r="F2432" s="248">
        <v>1485.38</v>
      </c>
    </row>
    <row r="2433" spans="1:6">
      <c r="A2433" s="229" t="s">
        <v>434</v>
      </c>
      <c r="B2433" s="246">
        <v>6.3200000000000006E-2</v>
      </c>
      <c r="C2433" s="245">
        <v>6.3799999999999996E-2</v>
      </c>
      <c r="D2433" s="247">
        <v>1489.42</v>
      </c>
      <c r="E2433" s="247">
        <v>1481.67</v>
      </c>
      <c r="F2433" s="248">
        <v>1480.94</v>
      </c>
    </row>
    <row r="2434" spans="1:6">
      <c r="A2434" s="229" t="s">
        <v>433</v>
      </c>
      <c r="B2434" s="246">
        <v>6.3E-2</v>
      </c>
      <c r="C2434" s="245">
        <v>6.3600000000000004E-2</v>
      </c>
      <c r="D2434" s="247">
        <v>1492.74</v>
      </c>
      <c r="E2434" s="247">
        <v>1484.98</v>
      </c>
      <c r="F2434" s="248">
        <v>1484.25</v>
      </c>
    </row>
    <row r="2435" spans="1:6">
      <c r="A2435" s="229" t="s">
        <v>432</v>
      </c>
      <c r="B2435" s="246">
        <v>6.2800000000000009E-2</v>
      </c>
      <c r="C2435" s="245">
        <v>6.3399999999999998E-2</v>
      </c>
      <c r="D2435" s="247">
        <v>1496.06</v>
      </c>
      <c r="E2435" s="247">
        <v>1488.29</v>
      </c>
      <c r="F2435" s="248">
        <v>1487.56</v>
      </c>
    </row>
    <row r="2436" spans="1:6">
      <c r="A2436" s="229" t="s">
        <v>431</v>
      </c>
      <c r="B2436" s="246">
        <v>6.2899999999999998E-2</v>
      </c>
      <c r="C2436" s="245">
        <v>6.3500000000000001E-2</v>
      </c>
      <c r="D2436" s="247">
        <v>1495.84</v>
      </c>
      <c r="E2436" s="247">
        <v>1488.07</v>
      </c>
      <c r="F2436" s="248">
        <v>1486.66</v>
      </c>
    </row>
    <row r="2437" spans="1:6">
      <c r="A2437" s="229" t="s">
        <v>430</v>
      </c>
      <c r="B2437" s="246">
        <v>6.1399999999999996E-2</v>
      </c>
      <c r="C2437" s="245">
        <v>6.2E-2</v>
      </c>
      <c r="D2437" s="247">
        <v>1516.19</v>
      </c>
      <c r="E2437" s="247">
        <v>1508.3</v>
      </c>
      <c r="F2437" s="248">
        <v>1507.59</v>
      </c>
    </row>
    <row r="2438" spans="1:6">
      <c r="A2438" s="229" t="s">
        <v>429</v>
      </c>
      <c r="B2438" s="246">
        <v>6.2100000000000002E-2</v>
      </c>
      <c r="C2438" s="245">
        <v>6.2699999999999992E-2</v>
      </c>
      <c r="D2438" s="247">
        <v>1507.71</v>
      </c>
      <c r="E2438" s="247">
        <v>1499.87</v>
      </c>
      <c r="F2438" s="248">
        <v>1499.16</v>
      </c>
    </row>
    <row r="2439" spans="1:6">
      <c r="A2439" s="229" t="s">
        <v>428</v>
      </c>
      <c r="B2439" s="246">
        <v>6.2699999999999992E-2</v>
      </c>
      <c r="C2439" s="245">
        <v>6.3299999999999995E-2</v>
      </c>
      <c r="D2439" s="247">
        <v>1500.59</v>
      </c>
      <c r="E2439" s="247">
        <v>1492.8</v>
      </c>
      <c r="F2439" s="248">
        <v>1492.09</v>
      </c>
    </row>
    <row r="2440" spans="1:6">
      <c r="A2440" s="229" t="s">
        <v>427</v>
      </c>
      <c r="B2440" s="246">
        <v>6.2600000000000003E-2</v>
      </c>
      <c r="C2440" s="245">
        <v>6.3200000000000006E-2</v>
      </c>
      <c r="D2440" s="247">
        <v>1502.61</v>
      </c>
      <c r="E2440" s="247">
        <v>1494.81</v>
      </c>
      <c r="F2440" s="248">
        <v>1494.1</v>
      </c>
    </row>
    <row r="2441" spans="1:6">
      <c r="A2441" s="229" t="s">
        <v>426</v>
      </c>
      <c r="B2441" s="246">
        <v>6.0899999999999996E-2</v>
      </c>
      <c r="C2441" s="245">
        <v>6.1500000000000006E-2</v>
      </c>
      <c r="D2441" s="247">
        <v>1526.09</v>
      </c>
      <c r="E2441" s="247">
        <v>1518.17</v>
      </c>
      <c r="F2441" s="248">
        <v>1517.02</v>
      </c>
    </row>
    <row r="2442" spans="1:6">
      <c r="A2442" s="229" t="s">
        <v>425</v>
      </c>
      <c r="B2442" s="246">
        <v>6.0199999999999997E-2</v>
      </c>
      <c r="C2442" s="245">
        <v>6.08E-2</v>
      </c>
      <c r="D2442" s="247">
        <v>1536.02</v>
      </c>
      <c r="E2442" s="247">
        <v>1528.04</v>
      </c>
      <c r="F2442" s="248">
        <v>1527.42</v>
      </c>
    </row>
    <row r="2443" spans="1:6">
      <c r="A2443" s="229" t="s">
        <v>424</v>
      </c>
      <c r="B2443" s="246">
        <v>6.1699999999999998E-2</v>
      </c>
      <c r="C2443" s="245">
        <v>6.2300000000000001E-2</v>
      </c>
      <c r="D2443" s="247">
        <v>1516.78</v>
      </c>
      <c r="E2443" s="247">
        <v>1508.92</v>
      </c>
      <c r="F2443" s="248">
        <v>1508.3</v>
      </c>
    </row>
    <row r="2444" spans="1:6">
      <c r="A2444" s="229" t="s">
        <v>423</v>
      </c>
      <c r="B2444" s="246">
        <v>6.2100000000000002E-2</v>
      </c>
      <c r="C2444" s="245">
        <v>6.2699999999999992E-2</v>
      </c>
      <c r="D2444" s="247">
        <v>1512.16</v>
      </c>
      <c r="E2444" s="247">
        <v>1504.32</v>
      </c>
      <c r="F2444" s="248">
        <v>1503.7</v>
      </c>
    </row>
    <row r="2445" spans="1:6">
      <c r="A2445" s="229" t="s">
        <v>422</v>
      </c>
      <c r="B2445" s="246">
        <v>6.1399999999999996E-2</v>
      </c>
      <c r="C2445" s="245">
        <v>6.2E-2</v>
      </c>
      <c r="D2445" s="247">
        <v>1521.98</v>
      </c>
      <c r="E2445" s="247">
        <v>1514.09</v>
      </c>
      <c r="F2445" s="248">
        <v>1513.47</v>
      </c>
    </row>
    <row r="2446" spans="1:6">
      <c r="A2446" s="229" t="s">
        <v>421</v>
      </c>
      <c r="B2446" s="246">
        <v>6.1399999999999996E-2</v>
      </c>
      <c r="C2446" s="245">
        <v>6.2E-2</v>
      </c>
      <c r="D2446" s="247">
        <v>1523.13</v>
      </c>
      <c r="E2446" s="247">
        <v>1515.24</v>
      </c>
      <c r="F2446" s="248">
        <v>1514.09</v>
      </c>
    </row>
    <row r="2447" spans="1:6">
      <c r="A2447" s="229" t="s">
        <v>420</v>
      </c>
      <c r="B2447" s="246">
        <v>6.0700000000000004E-2</v>
      </c>
      <c r="C2447" s="245">
        <v>6.13E-2</v>
      </c>
      <c r="D2447" s="247">
        <v>1533.13</v>
      </c>
      <c r="E2447" s="247">
        <v>1525.19</v>
      </c>
      <c r="F2447" s="248">
        <v>1524.55</v>
      </c>
    </row>
    <row r="2448" spans="1:6">
      <c r="A2448" s="229" t="s">
        <v>419</v>
      </c>
      <c r="B2448" s="246">
        <v>6.13E-2</v>
      </c>
      <c r="C2448" s="245">
        <v>6.1900000000000004E-2</v>
      </c>
      <c r="D2448" s="247">
        <v>1525.82</v>
      </c>
      <c r="E2448" s="247">
        <v>1517.92</v>
      </c>
      <c r="F2448" s="248">
        <v>1517.29</v>
      </c>
    </row>
    <row r="2449" spans="1:6">
      <c r="A2449" s="229" t="s">
        <v>418</v>
      </c>
      <c r="B2449" s="246">
        <v>6.1500000000000006E-2</v>
      </c>
      <c r="C2449" s="245">
        <v>6.2100000000000002E-2</v>
      </c>
      <c r="D2449" s="247">
        <v>1523.82</v>
      </c>
      <c r="E2449" s="247">
        <v>1515.94</v>
      </c>
      <c r="F2449" s="248">
        <v>1515.3</v>
      </c>
    </row>
    <row r="2450" spans="1:6">
      <c r="A2450" s="229" t="s">
        <v>417</v>
      </c>
      <c r="B2450" s="246">
        <v>6.1799999999999994E-2</v>
      </c>
      <c r="C2450" s="245">
        <v>6.2400000000000004E-2</v>
      </c>
      <c r="D2450" s="247">
        <v>1520.51</v>
      </c>
      <c r="E2450" s="247">
        <v>1512.65</v>
      </c>
      <c r="F2450" s="248">
        <v>1512.01</v>
      </c>
    </row>
    <row r="2451" spans="1:6">
      <c r="A2451" s="229" t="s">
        <v>416</v>
      </c>
      <c r="B2451" s="246">
        <v>6.1100000000000002E-2</v>
      </c>
      <c r="C2451" s="245">
        <v>6.1699999999999998E-2</v>
      </c>
      <c r="D2451" s="247">
        <v>1530.92</v>
      </c>
      <c r="E2451" s="247">
        <v>1523.01</v>
      </c>
      <c r="F2451" s="248">
        <v>1521.82</v>
      </c>
    </row>
    <row r="2452" spans="1:6">
      <c r="A2452" s="229" t="s">
        <v>415</v>
      </c>
      <c r="B2452" s="246">
        <v>6.1699999999999998E-2</v>
      </c>
      <c r="C2452" s="245">
        <v>6.2300000000000001E-2</v>
      </c>
      <c r="D2452" s="247">
        <v>1523.64</v>
      </c>
      <c r="E2452" s="247">
        <v>1515.77</v>
      </c>
      <c r="F2452" s="248">
        <v>1515.14</v>
      </c>
    </row>
    <row r="2453" spans="1:6">
      <c r="A2453" s="229" t="s">
        <v>414</v>
      </c>
      <c r="B2453" s="246">
        <v>6.13E-2</v>
      </c>
      <c r="C2453" s="245">
        <v>6.1900000000000004E-2</v>
      </c>
      <c r="D2453" s="247">
        <v>1529.55</v>
      </c>
      <c r="E2453" s="247">
        <v>1521.65</v>
      </c>
      <c r="F2453" s="248">
        <v>1521.01</v>
      </c>
    </row>
    <row r="2454" spans="1:6">
      <c r="A2454" s="229" t="s">
        <v>413</v>
      </c>
      <c r="B2454" s="246">
        <v>6.1699999999999998E-2</v>
      </c>
      <c r="C2454" s="245">
        <v>6.2300000000000001E-2</v>
      </c>
      <c r="D2454" s="247">
        <v>1525.19</v>
      </c>
      <c r="E2454" s="247">
        <v>1517.32</v>
      </c>
      <c r="F2454" s="248">
        <v>1516.41</v>
      </c>
    </row>
    <row r="2455" spans="1:6">
      <c r="A2455" s="229" t="s">
        <v>412</v>
      </c>
      <c r="B2455" s="246">
        <v>6.2E-2</v>
      </c>
      <c r="C2455" s="245">
        <v>6.2600000000000003E-2</v>
      </c>
      <c r="D2455" s="247">
        <v>1522.44</v>
      </c>
      <c r="E2455" s="247">
        <v>1514.58</v>
      </c>
      <c r="F2455" s="248">
        <v>1513.4</v>
      </c>
    </row>
    <row r="2456" spans="1:6">
      <c r="A2456" s="229" t="s">
        <v>411</v>
      </c>
      <c r="B2456" s="246">
        <v>6.2100000000000002E-2</v>
      </c>
      <c r="C2456" s="245">
        <v>6.2699999999999992E-2</v>
      </c>
      <c r="D2456" s="247">
        <v>1521.76</v>
      </c>
      <c r="E2456" s="247">
        <v>1513.92</v>
      </c>
      <c r="F2456" s="248">
        <v>1513.28</v>
      </c>
    </row>
    <row r="2457" spans="1:6">
      <c r="A2457" s="229" t="s">
        <v>410</v>
      </c>
      <c r="B2457" s="246">
        <v>6.1399999999999996E-2</v>
      </c>
      <c r="C2457" s="245">
        <v>6.2E-2</v>
      </c>
      <c r="D2457" s="247">
        <v>1531.61</v>
      </c>
      <c r="E2457" s="247">
        <v>1523.71</v>
      </c>
      <c r="F2457" s="248">
        <v>1523.07</v>
      </c>
    </row>
    <row r="2458" spans="1:6">
      <c r="A2458" s="229" t="s">
        <v>409</v>
      </c>
      <c r="B2458" s="246">
        <v>6.1200000000000004E-2</v>
      </c>
      <c r="C2458" s="245">
        <v>6.1799999999999994E-2</v>
      </c>
      <c r="D2458" s="247">
        <v>1537.28</v>
      </c>
      <c r="E2458" s="247">
        <v>1529.36</v>
      </c>
      <c r="F2458" s="248">
        <v>1528.63</v>
      </c>
    </row>
    <row r="2459" spans="1:6">
      <c r="A2459" s="229" t="s">
        <v>408</v>
      </c>
      <c r="B2459" s="246">
        <v>6.1799999999999994E-2</v>
      </c>
      <c r="C2459" s="245">
        <v>6.2400000000000004E-2</v>
      </c>
      <c r="D2459" s="247">
        <v>1530.09</v>
      </c>
      <c r="E2459" s="247">
        <v>1522.21</v>
      </c>
      <c r="F2459" s="248">
        <v>1521.48</v>
      </c>
    </row>
    <row r="2460" spans="1:6">
      <c r="A2460" s="229" t="s">
        <v>407</v>
      </c>
      <c r="B2460" s="246">
        <v>6.2E-2</v>
      </c>
      <c r="C2460" s="245">
        <v>6.2600000000000003E-2</v>
      </c>
      <c r="D2460" s="247">
        <v>1528.91</v>
      </c>
      <c r="E2460" s="247">
        <v>1521.04</v>
      </c>
      <c r="F2460" s="248">
        <v>1519.59</v>
      </c>
    </row>
    <row r="2461" spans="1:6">
      <c r="A2461" s="229" t="s">
        <v>406</v>
      </c>
      <c r="B2461" s="246">
        <v>6.1900000000000004E-2</v>
      </c>
      <c r="C2461" s="245">
        <v>6.25E-2</v>
      </c>
      <c r="D2461" s="247">
        <v>1530.91</v>
      </c>
      <c r="E2461" s="247">
        <v>1523.03</v>
      </c>
      <c r="F2461" s="248">
        <v>1522.35</v>
      </c>
    </row>
    <row r="2462" spans="1:6">
      <c r="A2462" s="229" t="s">
        <v>405</v>
      </c>
      <c r="B2462" s="246">
        <v>6.2400000000000004E-2</v>
      </c>
      <c r="C2462" s="245">
        <v>6.3E-2</v>
      </c>
      <c r="D2462" s="247">
        <v>1525.03</v>
      </c>
      <c r="E2462" s="247">
        <v>1517.19</v>
      </c>
      <c r="F2462" s="248">
        <v>1516.5</v>
      </c>
    </row>
    <row r="2463" spans="1:6">
      <c r="A2463" s="229" t="s">
        <v>404</v>
      </c>
      <c r="B2463" s="246">
        <v>6.2100000000000002E-2</v>
      </c>
      <c r="C2463" s="245">
        <v>6.2699999999999992E-2</v>
      </c>
      <c r="D2463" s="247">
        <v>1529.65</v>
      </c>
      <c r="E2463" s="247">
        <v>1521.79</v>
      </c>
      <c r="F2463" s="248">
        <v>1521.1</v>
      </c>
    </row>
    <row r="2464" spans="1:6">
      <c r="A2464" s="229" t="s">
        <v>403</v>
      </c>
      <c r="B2464" s="246">
        <v>6.1600000000000002E-2</v>
      </c>
      <c r="C2464" s="245">
        <v>6.2199999999999998E-2</v>
      </c>
      <c r="D2464" s="247">
        <v>1536.92</v>
      </c>
      <c r="E2464" s="247">
        <v>1529.02</v>
      </c>
      <c r="F2464" s="248">
        <v>1528.34</v>
      </c>
    </row>
    <row r="2465" spans="1:6">
      <c r="A2465" s="229" t="s">
        <v>402</v>
      </c>
      <c r="B2465" s="246">
        <v>6.0999999999999999E-2</v>
      </c>
      <c r="C2465" s="245">
        <v>6.1600000000000002E-2</v>
      </c>
      <c r="D2465" s="247">
        <v>1546.2</v>
      </c>
      <c r="E2465" s="247">
        <v>1538.25</v>
      </c>
      <c r="F2465" s="248">
        <v>1536.92</v>
      </c>
    </row>
    <row r="2466" spans="1:6">
      <c r="A2466" s="229" t="s">
        <v>401</v>
      </c>
      <c r="B2466" s="246">
        <v>6.0999999999999999E-2</v>
      </c>
      <c r="C2466" s="245">
        <v>6.1600000000000002E-2</v>
      </c>
      <c r="D2466" s="247">
        <v>1547.58</v>
      </c>
      <c r="E2466" s="247">
        <v>1539.63</v>
      </c>
      <c r="F2466" s="248">
        <v>1538.86</v>
      </c>
    </row>
    <row r="2467" spans="1:6">
      <c r="A2467" s="229" t="s">
        <v>400</v>
      </c>
      <c r="B2467" s="246">
        <v>6.0400000000000002E-2</v>
      </c>
      <c r="C2467" s="245">
        <v>6.0999999999999999E-2</v>
      </c>
      <c r="D2467" s="247">
        <v>1556.35</v>
      </c>
      <c r="E2467" s="247">
        <v>1548.36</v>
      </c>
      <c r="F2467" s="248">
        <v>1547.58</v>
      </c>
    </row>
    <row r="2468" spans="1:6">
      <c r="A2468" s="229" t="s">
        <v>399</v>
      </c>
      <c r="B2468" s="246">
        <v>6.0700000000000004E-2</v>
      </c>
      <c r="C2468" s="245">
        <v>6.13E-2</v>
      </c>
      <c r="D2468" s="247">
        <v>1553.12</v>
      </c>
      <c r="E2468" s="247">
        <v>1545.15</v>
      </c>
      <c r="F2468" s="248">
        <v>1544.38</v>
      </c>
    </row>
    <row r="2469" spans="1:6">
      <c r="A2469" s="229" t="s">
        <v>398</v>
      </c>
      <c r="B2469" s="246">
        <v>6.08E-2</v>
      </c>
      <c r="C2469" s="245">
        <v>6.1399999999999996E-2</v>
      </c>
      <c r="D2469" s="247">
        <v>1552.57</v>
      </c>
      <c r="E2469" s="247">
        <v>1544.6</v>
      </c>
      <c r="F2469" s="248">
        <v>1543.82</v>
      </c>
    </row>
    <row r="2470" spans="1:6">
      <c r="A2470" s="229" t="s">
        <v>397</v>
      </c>
      <c r="B2470" s="246">
        <v>6.1900000000000004E-2</v>
      </c>
      <c r="C2470" s="245">
        <v>6.25E-2</v>
      </c>
      <c r="D2470" s="247">
        <v>1539.59</v>
      </c>
      <c r="E2470" s="247">
        <v>1531.7</v>
      </c>
      <c r="F2470" s="248">
        <v>1530.11</v>
      </c>
    </row>
    <row r="2471" spans="1:6">
      <c r="A2471" s="229" t="s">
        <v>396</v>
      </c>
      <c r="B2471" s="246">
        <v>6.1500000000000006E-2</v>
      </c>
      <c r="C2471" s="245">
        <v>6.2100000000000002E-2</v>
      </c>
      <c r="D2471" s="247">
        <v>1545.65</v>
      </c>
      <c r="E2471" s="247">
        <v>1537.73</v>
      </c>
      <c r="F2471" s="248">
        <v>1536.95</v>
      </c>
    </row>
    <row r="2472" spans="1:6">
      <c r="A2472" s="229" t="s">
        <v>395</v>
      </c>
      <c r="B2472" s="246">
        <v>6.2600000000000003E-2</v>
      </c>
      <c r="C2472" s="245">
        <v>6.3200000000000006E-2</v>
      </c>
      <c r="D2472" s="247">
        <v>1531.94</v>
      </c>
      <c r="E2472" s="247">
        <v>1524.1</v>
      </c>
      <c r="F2472" s="248">
        <v>1523.33</v>
      </c>
    </row>
    <row r="2473" spans="1:6">
      <c r="A2473" s="229" t="s">
        <v>394</v>
      </c>
      <c r="B2473" s="246">
        <v>6.3E-2</v>
      </c>
      <c r="C2473" s="245">
        <v>6.3600000000000004E-2</v>
      </c>
      <c r="D2473" s="247">
        <v>1527.48</v>
      </c>
      <c r="E2473" s="247">
        <v>1519.68</v>
      </c>
      <c r="F2473" s="248">
        <v>1518.9</v>
      </c>
    </row>
    <row r="2474" spans="1:6">
      <c r="A2474" s="229" t="s">
        <v>393</v>
      </c>
      <c r="B2474" s="246">
        <v>6.3600000000000004E-2</v>
      </c>
      <c r="C2474" s="245">
        <v>6.4199999999999993E-2</v>
      </c>
      <c r="D2474" s="247">
        <v>1520.45</v>
      </c>
      <c r="E2474" s="247">
        <v>1512.69</v>
      </c>
      <c r="F2474" s="248">
        <v>1511.91</v>
      </c>
    </row>
    <row r="2475" spans="1:6">
      <c r="A2475" s="229" t="s">
        <v>392</v>
      </c>
      <c r="B2475" s="246">
        <v>6.2899999999999998E-2</v>
      </c>
      <c r="C2475" s="245">
        <v>6.3500000000000001E-2</v>
      </c>
      <c r="D2475" s="247">
        <v>1531.16</v>
      </c>
      <c r="E2475" s="247">
        <v>1523.33</v>
      </c>
      <c r="F2475" s="248">
        <v>1521.75</v>
      </c>
    </row>
    <row r="2476" spans="1:6">
      <c r="A2476" s="229" t="s">
        <v>391</v>
      </c>
      <c r="B2476" s="246">
        <v>6.2699999999999992E-2</v>
      </c>
      <c r="C2476" s="245">
        <v>6.3299999999999995E-2</v>
      </c>
      <c r="D2476" s="247">
        <v>1534.55</v>
      </c>
      <c r="E2476" s="247">
        <v>1526.71</v>
      </c>
      <c r="F2476" s="248">
        <v>1525.94</v>
      </c>
    </row>
    <row r="2477" spans="1:6">
      <c r="A2477" s="229" t="s">
        <v>390</v>
      </c>
      <c r="B2477" s="246">
        <v>6.3099999999999989E-2</v>
      </c>
      <c r="C2477" s="245">
        <v>6.3700000000000007E-2</v>
      </c>
      <c r="D2477" s="247">
        <v>1530.1</v>
      </c>
      <c r="E2477" s="247">
        <v>1522.29</v>
      </c>
      <c r="F2477" s="248">
        <v>1521.51</v>
      </c>
    </row>
    <row r="2478" spans="1:6">
      <c r="A2478" s="229" t="s">
        <v>389</v>
      </c>
      <c r="B2478" s="246">
        <v>6.3200000000000006E-2</v>
      </c>
      <c r="C2478" s="245">
        <v>6.3799999999999996E-2</v>
      </c>
      <c r="D2478" s="247">
        <v>1530.23</v>
      </c>
      <c r="E2478" s="247">
        <v>1522.43</v>
      </c>
      <c r="F2478" s="248">
        <v>1520.88</v>
      </c>
    </row>
    <row r="2479" spans="1:6">
      <c r="A2479" s="229" t="s">
        <v>388</v>
      </c>
      <c r="B2479" s="246">
        <v>6.3600000000000004E-2</v>
      </c>
      <c r="C2479" s="245">
        <v>6.4199999999999993E-2</v>
      </c>
      <c r="D2479" s="247">
        <v>1525.02</v>
      </c>
      <c r="E2479" s="247">
        <v>1517.25</v>
      </c>
      <c r="F2479" s="248">
        <v>1516.48</v>
      </c>
    </row>
    <row r="2480" spans="1:6">
      <c r="A2480" s="229" t="s">
        <v>387</v>
      </c>
      <c r="B2480" s="246">
        <v>6.3600000000000004E-2</v>
      </c>
      <c r="C2480" s="245">
        <v>6.4199999999999993E-2</v>
      </c>
      <c r="D2480" s="247">
        <v>1526.59</v>
      </c>
      <c r="E2480" s="247">
        <v>1518.82</v>
      </c>
      <c r="F2480" s="248">
        <v>1517.25</v>
      </c>
    </row>
    <row r="2481" spans="1:6">
      <c r="A2481" s="229" t="s">
        <v>386</v>
      </c>
      <c r="B2481" s="246">
        <v>6.3600000000000004E-2</v>
      </c>
      <c r="C2481" s="245">
        <v>6.4199999999999993E-2</v>
      </c>
      <c r="D2481" s="247">
        <v>1527.37</v>
      </c>
      <c r="E2481" s="247">
        <v>1519.59</v>
      </c>
      <c r="F2481" s="248">
        <v>1518.82</v>
      </c>
    </row>
    <row r="2482" spans="1:6">
      <c r="A2482" s="229" t="s">
        <v>385</v>
      </c>
      <c r="B2482" s="246">
        <v>6.3700000000000007E-2</v>
      </c>
      <c r="C2482" s="245">
        <v>6.4299999999999996E-2</v>
      </c>
      <c r="D2482" s="247">
        <v>1526.84</v>
      </c>
      <c r="E2482" s="247">
        <v>1519.07</v>
      </c>
      <c r="F2482" s="248">
        <v>1518.3</v>
      </c>
    </row>
    <row r="2483" spans="1:6">
      <c r="A2483" s="229" t="s">
        <v>384</v>
      </c>
      <c r="B2483" s="246">
        <v>6.3899999999999998E-2</v>
      </c>
      <c r="C2483" s="245">
        <v>6.4500000000000002E-2</v>
      </c>
      <c r="D2483" s="247">
        <v>1524.88</v>
      </c>
      <c r="E2483" s="247">
        <v>1517.12</v>
      </c>
      <c r="F2483" s="248">
        <v>1516.49</v>
      </c>
    </row>
    <row r="2484" spans="1:6">
      <c r="A2484" s="229" t="s">
        <v>383</v>
      </c>
      <c r="B2484" s="246">
        <v>6.3500000000000001E-2</v>
      </c>
      <c r="C2484" s="245">
        <v>6.4100000000000004E-2</v>
      </c>
      <c r="D2484" s="247">
        <v>1530.7</v>
      </c>
      <c r="E2484" s="247">
        <v>1522.92</v>
      </c>
      <c r="F2484" s="248">
        <v>1522.29</v>
      </c>
    </row>
    <row r="2485" spans="1:6">
      <c r="A2485" s="229" t="s">
        <v>382</v>
      </c>
      <c r="B2485" s="246">
        <v>6.3200000000000006E-2</v>
      </c>
      <c r="C2485" s="245">
        <v>6.3799999999999996E-2</v>
      </c>
      <c r="D2485" s="247">
        <v>1535.76</v>
      </c>
      <c r="E2485" s="247">
        <v>1527.95</v>
      </c>
      <c r="F2485" s="248">
        <v>1526.81</v>
      </c>
    </row>
    <row r="2486" spans="1:6">
      <c r="A2486" s="229" t="s">
        <v>381</v>
      </c>
      <c r="B2486" s="246">
        <v>6.3500000000000001E-2</v>
      </c>
      <c r="C2486" s="245">
        <v>6.4100000000000004E-2</v>
      </c>
      <c r="D2486" s="247">
        <v>1532.48</v>
      </c>
      <c r="E2486" s="247">
        <v>1524.69</v>
      </c>
      <c r="F2486" s="248">
        <v>1524.06</v>
      </c>
    </row>
    <row r="2487" spans="1:6">
      <c r="A2487" s="229" t="s">
        <v>380</v>
      </c>
      <c r="B2487" s="246">
        <v>6.2699999999999992E-2</v>
      </c>
      <c r="C2487" s="245">
        <v>6.3299999999999995E-2</v>
      </c>
      <c r="D2487" s="247">
        <v>1543.56</v>
      </c>
      <c r="E2487" s="247">
        <v>1535.71</v>
      </c>
      <c r="F2487" s="248">
        <v>1535.08</v>
      </c>
    </row>
    <row r="2488" spans="1:6">
      <c r="A2488" s="229" t="s">
        <v>379</v>
      </c>
      <c r="B2488" s="246">
        <v>6.2199999999999998E-2</v>
      </c>
      <c r="C2488" s="245">
        <v>6.2800000000000009E-2</v>
      </c>
      <c r="D2488" s="247">
        <v>1550.76</v>
      </c>
      <c r="E2488" s="247">
        <v>1542.88</v>
      </c>
      <c r="F2488" s="248">
        <v>1542.25</v>
      </c>
    </row>
    <row r="2489" spans="1:6">
      <c r="A2489" s="229" t="s">
        <v>378</v>
      </c>
      <c r="B2489" s="246">
        <v>6.480000000000001E-2</v>
      </c>
      <c r="C2489" s="245">
        <v>6.54E-2</v>
      </c>
      <c r="D2489" s="247">
        <v>1517.91</v>
      </c>
      <c r="E2489" s="247">
        <v>1510.21</v>
      </c>
      <c r="F2489" s="248">
        <v>1509.54</v>
      </c>
    </row>
    <row r="2490" spans="1:6">
      <c r="A2490" s="229" t="s">
        <v>377</v>
      </c>
      <c r="B2490" s="246">
        <v>6.7000000000000004E-2</v>
      </c>
      <c r="C2490" s="245">
        <v>6.7599999999999993E-2</v>
      </c>
      <c r="D2490" s="247">
        <v>1491.16</v>
      </c>
      <c r="E2490" s="247">
        <v>1483.62</v>
      </c>
      <c r="F2490" s="248">
        <v>1482.37</v>
      </c>
    </row>
    <row r="2491" spans="1:6">
      <c r="A2491" s="229" t="s">
        <v>376</v>
      </c>
      <c r="B2491" s="246">
        <v>6.7199999999999996E-2</v>
      </c>
      <c r="C2491" s="245">
        <v>6.7799999999999999E-2</v>
      </c>
      <c r="D2491" s="247">
        <v>1489.31</v>
      </c>
      <c r="E2491" s="247">
        <v>1481.79</v>
      </c>
      <c r="F2491" s="248">
        <v>1481.11</v>
      </c>
    </row>
    <row r="2492" spans="1:6">
      <c r="A2492" s="229" t="s">
        <v>375</v>
      </c>
      <c r="B2492" s="246">
        <v>6.7000000000000004E-2</v>
      </c>
      <c r="C2492" s="245">
        <v>6.7599999999999993E-2</v>
      </c>
      <c r="D2492" s="247">
        <v>1492.5</v>
      </c>
      <c r="E2492" s="247">
        <v>1484.96</v>
      </c>
      <c r="F2492" s="248">
        <v>1484.29</v>
      </c>
    </row>
    <row r="2493" spans="1:6">
      <c r="A2493" s="229" t="s">
        <v>374</v>
      </c>
      <c r="B2493" s="246">
        <v>6.7099999999999993E-2</v>
      </c>
      <c r="C2493" s="245">
        <v>6.7699999999999996E-2</v>
      </c>
      <c r="D2493" s="247">
        <v>1491.91</v>
      </c>
      <c r="E2493" s="247">
        <v>1484.38</v>
      </c>
      <c r="F2493" s="248">
        <v>1483.71</v>
      </c>
    </row>
    <row r="2494" spans="1:6">
      <c r="A2494" s="229" t="s">
        <v>373</v>
      </c>
      <c r="B2494" s="246">
        <v>6.59E-2</v>
      </c>
      <c r="C2494" s="245">
        <v>6.6500000000000004E-2</v>
      </c>
      <c r="D2494" s="247">
        <v>1507.78</v>
      </c>
      <c r="E2494" s="247">
        <v>1500.16</v>
      </c>
      <c r="F2494" s="248">
        <v>1499.49</v>
      </c>
    </row>
    <row r="2495" spans="1:6">
      <c r="A2495" s="229" t="s">
        <v>372</v>
      </c>
      <c r="B2495" s="246">
        <v>6.6299999999999998E-2</v>
      </c>
      <c r="C2495" s="245">
        <v>6.6900000000000001E-2</v>
      </c>
      <c r="D2495" s="247">
        <v>1503.95</v>
      </c>
      <c r="E2495" s="247">
        <v>1496.35</v>
      </c>
      <c r="F2495" s="248">
        <v>1495.11</v>
      </c>
    </row>
    <row r="2496" spans="1:6">
      <c r="A2496" s="229" t="s">
        <v>371</v>
      </c>
      <c r="B2496" s="246">
        <v>6.6100000000000006E-2</v>
      </c>
      <c r="C2496" s="245">
        <v>6.6699999999999995E-2</v>
      </c>
      <c r="D2496" s="247">
        <v>1507.16</v>
      </c>
      <c r="E2496" s="247">
        <v>1499.55</v>
      </c>
      <c r="F2496" s="248">
        <v>1498.88</v>
      </c>
    </row>
    <row r="2497" spans="1:6">
      <c r="A2497" s="229" t="s">
        <v>370</v>
      </c>
      <c r="B2497" s="246">
        <v>6.7299999999999999E-2</v>
      </c>
      <c r="C2497" s="245">
        <v>6.7900000000000002E-2</v>
      </c>
      <c r="D2497" s="247">
        <v>1492.67</v>
      </c>
      <c r="E2497" s="247">
        <v>1485.14</v>
      </c>
      <c r="F2497" s="248">
        <v>1484.47</v>
      </c>
    </row>
    <row r="2498" spans="1:6">
      <c r="A2498" s="229" t="s">
        <v>369</v>
      </c>
      <c r="B2498" s="246">
        <v>6.7000000000000004E-2</v>
      </c>
      <c r="C2498" s="245">
        <v>6.7599999999999993E-2</v>
      </c>
      <c r="D2498" s="247">
        <v>1497.12</v>
      </c>
      <c r="E2498" s="247">
        <v>1489.57</v>
      </c>
      <c r="F2498" s="248">
        <v>1488.9</v>
      </c>
    </row>
    <row r="2499" spans="1:6">
      <c r="A2499" s="229" t="s">
        <v>368</v>
      </c>
      <c r="B2499" s="246">
        <v>6.8499999999999991E-2</v>
      </c>
      <c r="C2499" s="245">
        <v>6.9099999999999995E-2</v>
      </c>
      <c r="D2499" s="247">
        <v>1479.01</v>
      </c>
      <c r="E2499" s="247">
        <v>1471.58</v>
      </c>
      <c r="F2499" s="248">
        <v>1470.9</v>
      </c>
    </row>
    <row r="2500" spans="1:6">
      <c r="A2500" s="229" t="s">
        <v>367</v>
      </c>
      <c r="B2500" s="246">
        <v>7.0800000000000002E-2</v>
      </c>
      <c r="C2500" s="245">
        <v>7.1399999999999991E-2</v>
      </c>
      <c r="D2500" s="247">
        <v>1452.2</v>
      </c>
      <c r="E2500" s="247">
        <v>1444.92</v>
      </c>
      <c r="F2500" s="248">
        <v>1443.66</v>
      </c>
    </row>
    <row r="2501" spans="1:6">
      <c r="A2501" s="229" t="s">
        <v>366</v>
      </c>
      <c r="B2501" s="246">
        <v>7.1300000000000002E-2</v>
      </c>
      <c r="C2501" s="245">
        <v>7.1900000000000006E-2</v>
      </c>
      <c r="D2501" s="247">
        <v>1446.82</v>
      </c>
      <c r="E2501" s="247">
        <v>1439.57</v>
      </c>
      <c r="F2501" s="248">
        <v>1438.88</v>
      </c>
    </row>
    <row r="2502" spans="1:6">
      <c r="A2502" s="229" t="s">
        <v>365</v>
      </c>
      <c r="B2502" s="246">
        <v>7.0900000000000005E-2</v>
      </c>
      <c r="C2502" s="245">
        <v>7.1500000000000008E-2</v>
      </c>
      <c r="D2502" s="247">
        <v>1452.36</v>
      </c>
      <c r="E2502" s="247">
        <v>1445.08</v>
      </c>
      <c r="F2502" s="248">
        <v>1444.4</v>
      </c>
    </row>
    <row r="2503" spans="1:6">
      <c r="A2503" s="229" t="s">
        <v>364</v>
      </c>
      <c r="B2503" s="246">
        <v>7.0900000000000005E-2</v>
      </c>
      <c r="C2503" s="245">
        <v>7.1500000000000008E-2</v>
      </c>
      <c r="D2503" s="247">
        <v>1453.04</v>
      </c>
      <c r="E2503" s="247">
        <v>1445.76</v>
      </c>
      <c r="F2503" s="248">
        <v>1445.08</v>
      </c>
    </row>
    <row r="2504" spans="1:6">
      <c r="A2504" s="229" t="s">
        <v>363</v>
      </c>
      <c r="B2504" s="246">
        <v>7.0300000000000001E-2</v>
      </c>
      <c r="C2504" s="245">
        <v>7.0900000000000005E-2</v>
      </c>
      <c r="D2504" s="247">
        <v>1461.04</v>
      </c>
      <c r="E2504" s="247">
        <v>1453.72</v>
      </c>
      <c r="F2504" s="248">
        <v>1453.04</v>
      </c>
    </row>
    <row r="2505" spans="1:6">
      <c r="A2505" s="229" t="s">
        <v>362</v>
      </c>
      <c r="B2505" s="246">
        <v>7.0400000000000004E-2</v>
      </c>
      <c r="C2505" s="245">
        <v>7.0999999999999994E-2</v>
      </c>
      <c r="D2505" s="247">
        <v>1460.78</v>
      </c>
      <c r="E2505" s="247">
        <v>1453.47</v>
      </c>
      <c r="F2505" s="248">
        <v>1452.51</v>
      </c>
    </row>
    <row r="2506" spans="1:6">
      <c r="A2506" s="229" t="s">
        <v>361</v>
      </c>
      <c r="B2506" s="246">
        <v>7.0300000000000001E-2</v>
      </c>
      <c r="C2506" s="245">
        <v>7.0900000000000005E-2</v>
      </c>
      <c r="D2506" s="247">
        <v>1462.53</v>
      </c>
      <c r="E2506" s="247">
        <v>1455.21</v>
      </c>
      <c r="F2506" s="248">
        <v>1454.68</v>
      </c>
    </row>
    <row r="2507" spans="1:6">
      <c r="A2507" s="229" t="s">
        <v>360</v>
      </c>
      <c r="B2507" s="246">
        <v>7.0300000000000001E-2</v>
      </c>
      <c r="C2507" s="245">
        <v>7.0900000000000005E-2</v>
      </c>
      <c r="D2507" s="247">
        <v>1463.06</v>
      </c>
      <c r="E2507" s="247">
        <v>1455.74</v>
      </c>
      <c r="F2507" s="248">
        <v>1455.21</v>
      </c>
    </row>
    <row r="2508" spans="1:6">
      <c r="A2508" s="229" t="s">
        <v>359</v>
      </c>
      <c r="B2508" s="246">
        <v>6.8499999999999991E-2</v>
      </c>
      <c r="C2508" s="245">
        <v>6.9099999999999995E-2</v>
      </c>
      <c r="D2508" s="247">
        <v>1485.8</v>
      </c>
      <c r="E2508" s="247">
        <v>1478.35</v>
      </c>
      <c r="F2508" s="248">
        <v>1477.82</v>
      </c>
    </row>
    <row r="2509" spans="1:6">
      <c r="A2509" s="229" t="s">
        <v>358</v>
      </c>
      <c r="B2509" s="246">
        <v>6.9099999999999995E-2</v>
      </c>
      <c r="C2509" s="245">
        <v>6.9699999999999998E-2</v>
      </c>
      <c r="D2509" s="247">
        <v>1478.88</v>
      </c>
      <c r="E2509" s="247">
        <v>1471.48</v>
      </c>
      <c r="F2509" s="248">
        <v>1470.95</v>
      </c>
    </row>
    <row r="2510" spans="1:6">
      <c r="A2510" s="229" t="s">
        <v>357</v>
      </c>
      <c r="B2510" s="246">
        <v>6.9599999999999995E-2</v>
      </c>
      <c r="C2510" s="245">
        <v>7.0199999999999999E-2</v>
      </c>
      <c r="D2510" s="247">
        <v>1473.52</v>
      </c>
      <c r="E2510" s="247">
        <v>1466.15</v>
      </c>
      <c r="F2510" s="248">
        <v>1465.35</v>
      </c>
    </row>
    <row r="2511" spans="1:6">
      <c r="A2511" s="229" t="s">
        <v>356</v>
      </c>
      <c r="B2511" s="246">
        <v>7.2499999999999995E-2</v>
      </c>
      <c r="C2511" s="245">
        <v>7.3099999999999998E-2</v>
      </c>
      <c r="D2511" s="247">
        <v>1438.55</v>
      </c>
      <c r="E2511" s="247">
        <v>1431.38</v>
      </c>
      <c r="F2511" s="248">
        <v>1430.87</v>
      </c>
    </row>
    <row r="2512" spans="1:6">
      <c r="A2512" s="229" t="s">
        <v>355</v>
      </c>
      <c r="B2512" s="246">
        <v>7.1800000000000003E-2</v>
      </c>
      <c r="C2512" s="245">
        <v>7.2400000000000006E-2</v>
      </c>
      <c r="D2512" s="247">
        <v>1447.47</v>
      </c>
      <c r="E2512" s="247">
        <v>1440.25</v>
      </c>
      <c r="F2512" s="248">
        <v>1439.75</v>
      </c>
    </row>
    <row r="2513" spans="1:6">
      <c r="A2513" s="229" t="s">
        <v>354</v>
      </c>
      <c r="B2513" s="246">
        <v>7.1399999999999991E-2</v>
      </c>
      <c r="C2513" s="245">
        <v>7.2000000000000008E-2</v>
      </c>
      <c r="D2513" s="247">
        <v>1452.81</v>
      </c>
      <c r="E2513" s="247">
        <v>1445.57</v>
      </c>
      <c r="F2513" s="248">
        <v>1445.06</v>
      </c>
    </row>
    <row r="2514" spans="1:6">
      <c r="A2514" s="229" t="s">
        <v>353</v>
      </c>
      <c r="B2514" s="246">
        <v>7.0400000000000004E-2</v>
      </c>
      <c r="C2514" s="245">
        <v>7.0999999999999994E-2</v>
      </c>
      <c r="D2514" s="247">
        <v>1465.47</v>
      </c>
      <c r="E2514" s="247">
        <v>1458.16</v>
      </c>
      <c r="F2514" s="248">
        <v>1457.66</v>
      </c>
    </row>
    <row r="2515" spans="1:6">
      <c r="A2515" s="229" t="s">
        <v>352</v>
      </c>
      <c r="B2515" s="246">
        <v>7.1099999999999997E-2</v>
      </c>
      <c r="C2515" s="245">
        <v>7.17E-2</v>
      </c>
      <c r="D2515" s="247">
        <v>1457.67</v>
      </c>
      <c r="E2515" s="247">
        <v>1450.41</v>
      </c>
      <c r="F2515" s="248">
        <v>1449.69</v>
      </c>
    </row>
    <row r="2516" spans="1:6">
      <c r="A2516" s="229" t="s">
        <v>351</v>
      </c>
      <c r="B2516" s="246">
        <v>7.2499999999999995E-2</v>
      </c>
      <c r="C2516" s="245">
        <v>7.3099999999999998E-2</v>
      </c>
      <c r="D2516" s="247">
        <v>1441.3</v>
      </c>
      <c r="E2516" s="247">
        <v>1434.13</v>
      </c>
      <c r="F2516" s="248">
        <v>1433.62</v>
      </c>
    </row>
    <row r="2517" spans="1:6">
      <c r="A2517" s="229" t="s">
        <v>350</v>
      </c>
      <c r="B2517" s="246">
        <v>7.17E-2</v>
      </c>
      <c r="C2517" s="245">
        <v>7.2300000000000003E-2</v>
      </c>
      <c r="D2517" s="247">
        <v>1451.42</v>
      </c>
      <c r="E2517" s="247">
        <v>1444.2</v>
      </c>
      <c r="F2517" s="248">
        <v>1443.69</v>
      </c>
    </row>
    <row r="2518" spans="1:6">
      <c r="A2518" s="229" t="s">
        <v>349</v>
      </c>
      <c r="B2518" s="246">
        <v>7.400000000000001E-2</v>
      </c>
      <c r="C2518" s="245">
        <v>7.46E-2</v>
      </c>
      <c r="D2518" s="247">
        <v>1424.47</v>
      </c>
      <c r="E2518" s="247">
        <v>1417.4</v>
      </c>
      <c r="F2518" s="248">
        <v>1416.9</v>
      </c>
    </row>
    <row r="2519" spans="1:6">
      <c r="A2519" s="229" t="s">
        <v>348</v>
      </c>
      <c r="B2519" s="246">
        <v>7.5700000000000003E-2</v>
      </c>
      <c r="C2519" s="245">
        <v>7.6299999999999993E-2</v>
      </c>
      <c r="D2519" s="247">
        <v>1405.06</v>
      </c>
      <c r="E2519" s="247">
        <v>1398.11</v>
      </c>
      <c r="F2519" s="248">
        <v>1397.59</v>
      </c>
    </row>
    <row r="2520" spans="1:6">
      <c r="A2520" s="229" t="s">
        <v>347</v>
      </c>
      <c r="B2520" s="246">
        <v>7.4299999999999991E-2</v>
      </c>
      <c r="C2520" s="245">
        <v>7.4900000000000008E-2</v>
      </c>
      <c r="D2520" s="247">
        <v>1422.27</v>
      </c>
      <c r="E2520" s="247">
        <v>1415.22</v>
      </c>
      <c r="F2520" s="248">
        <v>1414.4</v>
      </c>
    </row>
    <row r="2521" spans="1:6">
      <c r="A2521" s="229" t="s">
        <v>346</v>
      </c>
      <c r="B2521" s="246">
        <v>7.4999999999999997E-2</v>
      </c>
      <c r="C2521" s="245">
        <v>7.5600000000000001E-2</v>
      </c>
      <c r="D2521" s="247">
        <v>1414.56</v>
      </c>
      <c r="E2521" s="247">
        <v>1407.56</v>
      </c>
      <c r="F2521" s="248">
        <v>1407.05</v>
      </c>
    </row>
    <row r="2522" spans="1:6">
      <c r="A2522" s="229" t="s">
        <v>345</v>
      </c>
      <c r="B2522" s="246">
        <v>7.4999999999999997E-2</v>
      </c>
      <c r="C2522" s="245">
        <v>7.5600000000000001E-2</v>
      </c>
      <c r="D2522" s="247">
        <v>1415.07</v>
      </c>
      <c r="E2522" s="247">
        <v>1408.07</v>
      </c>
      <c r="F2522" s="248">
        <v>1407.56</v>
      </c>
    </row>
    <row r="2523" spans="1:6">
      <c r="A2523" s="229" t="s">
        <v>344</v>
      </c>
      <c r="B2523" s="246">
        <v>7.5999999999999998E-2</v>
      </c>
      <c r="C2523" s="245">
        <v>7.6600000000000001E-2</v>
      </c>
      <c r="D2523" s="247">
        <v>1403.82</v>
      </c>
      <c r="E2523" s="247">
        <v>1396.88</v>
      </c>
      <c r="F2523" s="248">
        <v>1396.37</v>
      </c>
    </row>
    <row r="2524" spans="1:6">
      <c r="A2524" s="229" t="s">
        <v>343</v>
      </c>
      <c r="B2524" s="246">
        <v>7.5800000000000006E-2</v>
      </c>
      <c r="C2524" s="245">
        <v>7.6399999999999996E-2</v>
      </c>
      <c r="D2524" s="247">
        <v>1406.84</v>
      </c>
      <c r="E2524" s="247">
        <v>1399.89</v>
      </c>
      <c r="F2524" s="248">
        <v>1399.19</v>
      </c>
    </row>
    <row r="2525" spans="1:6">
      <c r="A2525" s="229" t="s">
        <v>342</v>
      </c>
      <c r="B2525" s="246">
        <v>7.4800000000000005E-2</v>
      </c>
      <c r="C2525" s="245">
        <v>7.5399999999999995E-2</v>
      </c>
      <c r="D2525" s="247">
        <v>1419.02</v>
      </c>
      <c r="E2525" s="247">
        <v>1412</v>
      </c>
      <c r="F2525" s="248">
        <v>1411.5</v>
      </c>
    </row>
    <row r="2526" spans="1:6">
      <c r="A2526" s="229" t="s">
        <v>341</v>
      </c>
      <c r="B2526" s="246">
        <v>7.3899999999999993E-2</v>
      </c>
      <c r="C2526" s="245">
        <v>7.4499999999999997E-2</v>
      </c>
      <c r="D2526" s="247">
        <v>1430.22</v>
      </c>
      <c r="E2526" s="247">
        <v>1423.15</v>
      </c>
      <c r="F2526" s="248">
        <v>1422.54</v>
      </c>
    </row>
    <row r="2527" spans="1:6">
      <c r="A2527" s="229" t="s">
        <v>340</v>
      </c>
      <c r="B2527" s="246">
        <v>7.3300000000000004E-2</v>
      </c>
      <c r="C2527" s="245">
        <v>7.3899999999999993E-2</v>
      </c>
      <c r="D2527" s="247">
        <v>1437.94</v>
      </c>
      <c r="E2527" s="247">
        <v>1430.84</v>
      </c>
      <c r="F2527" s="248">
        <v>1430.22</v>
      </c>
    </row>
    <row r="2528" spans="1:6">
      <c r="A2528" s="229" t="s">
        <v>339</v>
      </c>
      <c r="B2528" s="246">
        <v>7.400000000000001E-2</v>
      </c>
      <c r="C2528" s="245">
        <v>7.46E-2</v>
      </c>
      <c r="D2528" s="247">
        <v>1430.27</v>
      </c>
      <c r="E2528" s="247">
        <v>1423.21</v>
      </c>
      <c r="F2528" s="248">
        <v>1422.59</v>
      </c>
    </row>
    <row r="2529" spans="1:6">
      <c r="A2529" s="229" t="s">
        <v>338</v>
      </c>
      <c r="B2529" s="246">
        <v>7.3300000000000004E-2</v>
      </c>
      <c r="C2529" s="245">
        <v>7.3899999999999993E-2</v>
      </c>
      <c r="D2529" s="247">
        <v>1439.6</v>
      </c>
      <c r="E2529" s="247">
        <v>1432.48</v>
      </c>
      <c r="F2529" s="248">
        <v>1431.45</v>
      </c>
    </row>
    <row r="2530" spans="1:6">
      <c r="A2530" s="229" t="s">
        <v>337</v>
      </c>
      <c r="B2530" s="246">
        <v>7.5600000000000001E-2</v>
      </c>
      <c r="C2530" s="245">
        <v>7.6200000000000004E-2</v>
      </c>
      <c r="D2530" s="247">
        <v>1413.16</v>
      </c>
      <c r="E2530" s="247">
        <v>1406.2</v>
      </c>
      <c r="F2530" s="248">
        <v>1405.58</v>
      </c>
    </row>
    <row r="2531" spans="1:6">
      <c r="A2531" s="229" t="s">
        <v>336</v>
      </c>
      <c r="B2531" s="246">
        <v>7.7800000000000008E-2</v>
      </c>
      <c r="C2531" s="245">
        <v>7.8399999999999997E-2</v>
      </c>
      <c r="D2531" s="247">
        <v>1388.43</v>
      </c>
      <c r="E2531" s="247">
        <v>1381.61</v>
      </c>
      <c r="F2531" s="248">
        <v>1380.99</v>
      </c>
    </row>
    <row r="2532" spans="1:6">
      <c r="A2532" s="229" t="s">
        <v>335</v>
      </c>
      <c r="B2532" s="246">
        <v>7.7499999999999999E-2</v>
      </c>
      <c r="C2532" s="245">
        <v>7.8100000000000003E-2</v>
      </c>
      <c r="D2532" s="247">
        <v>1392.77</v>
      </c>
      <c r="E2532" s="247">
        <v>1385.92</v>
      </c>
      <c r="F2532" s="248">
        <v>1385.27</v>
      </c>
    </row>
    <row r="2533" spans="1:6">
      <c r="A2533" s="229" t="s">
        <v>334</v>
      </c>
      <c r="B2533" s="246">
        <v>7.9600000000000004E-2</v>
      </c>
      <c r="C2533" s="245">
        <v>8.0199999999999994E-2</v>
      </c>
      <c r="D2533" s="247">
        <v>1369.62</v>
      </c>
      <c r="E2533" s="247">
        <v>1362.91</v>
      </c>
      <c r="F2533" s="248">
        <v>1362.26</v>
      </c>
    </row>
    <row r="2534" spans="1:6">
      <c r="A2534" s="229" t="s">
        <v>333</v>
      </c>
      <c r="B2534" s="246">
        <v>7.2000000000000008E-2</v>
      </c>
      <c r="C2534" s="245">
        <v>7.2599999999999998E-2</v>
      </c>
      <c r="D2534" s="247">
        <v>1459.08</v>
      </c>
      <c r="E2534" s="247">
        <v>1451.88</v>
      </c>
      <c r="F2534" s="248">
        <v>1450.74</v>
      </c>
    </row>
    <row r="2535" spans="1:6">
      <c r="A2535" s="229" t="s">
        <v>332</v>
      </c>
      <c r="B2535" s="246">
        <v>7.2800000000000004E-2</v>
      </c>
      <c r="C2535" s="245">
        <v>7.3399999999999993E-2</v>
      </c>
      <c r="D2535" s="247">
        <v>1450.14</v>
      </c>
      <c r="E2535" s="247">
        <v>1442.99</v>
      </c>
      <c r="F2535" s="248">
        <v>1442.34</v>
      </c>
    </row>
    <row r="2536" spans="1:6">
      <c r="A2536" s="229" t="s">
        <v>331</v>
      </c>
      <c r="B2536" s="246">
        <v>7.7499999999999999E-2</v>
      </c>
      <c r="C2536" s="245">
        <v>7.8100000000000003E-2</v>
      </c>
      <c r="D2536" s="247">
        <v>1395.84</v>
      </c>
      <c r="E2536" s="247">
        <v>1388.99</v>
      </c>
      <c r="F2536" s="248">
        <v>1388.34</v>
      </c>
    </row>
    <row r="2537" spans="1:6">
      <c r="A2537" s="229" t="s">
        <v>330</v>
      </c>
      <c r="B2537" s="246">
        <v>7.4099999999999999E-2</v>
      </c>
      <c r="C2537" s="245">
        <v>7.4700000000000003E-2</v>
      </c>
      <c r="D2537" s="247">
        <v>1436</v>
      </c>
      <c r="E2537" s="247">
        <v>1428.94</v>
      </c>
      <c r="F2537" s="248">
        <v>1428.29</v>
      </c>
    </row>
    <row r="2538" spans="1:6">
      <c r="A2538" s="229" t="s">
        <v>329</v>
      </c>
      <c r="B2538" s="246">
        <v>7.4400000000000008E-2</v>
      </c>
      <c r="C2538" s="245">
        <v>7.4999999999999997E-2</v>
      </c>
      <c r="D2538" s="247">
        <v>1433.12</v>
      </c>
      <c r="E2538" s="247">
        <v>1426.07</v>
      </c>
      <c r="F2538" s="248">
        <v>1425.42</v>
      </c>
    </row>
    <row r="2539" spans="1:6">
      <c r="A2539" s="229" t="s">
        <v>328</v>
      </c>
      <c r="B2539" s="246">
        <v>7.4299999999999991E-2</v>
      </c>
      <c r="C2539" s="245">
        <v>7.4900000000000008E-2</v>
      </c>
      <c r="D2539" s="247">
        <v>1435.43</v>
      </c>
      <c r="E2539" s="247">
        <v>1428.38</v>
      </c>
      <c r="F2539" s="248">
        <v>1427.25</v>
      </c>
    </row>
    <row r="2540" spans="1:6">
      <c r="A2540" s="229" t="s">
        <v>327</v>
      </c>
      <c r="B2540" s="246">
        <v>7.1500000000000008E-2</v>
      </c>
      <c r="C2540" s="245">
        <v>7.2099999999999997E-2</v>
      </c>
      <c r="D2540" s="247">
        <v>1469.51</v>
      </c>
      <c r="E2540" s="247">
        <v>1462.28</v>
      </c>
      <c r="F2540" s="248">
        <v>1461.63</v>
      </c>
    </row>
    <row r="2541" spans="1:6">
      <c r="A2541" s="229" t="s">
        <v>326</v>
      </c>
      <c r="B2541" s="246">
        <v>7.2599999999999998E-2</v>
      </c>
      <c r="C2541" s="245">
        <v>7.3200000000000001E-2</v>
      </c>
      <c r="D2541" s="247">
        <v>1456.93</v>
      </c>
      <c r="E2541" s="247">
        <v>1449.77</v>
      </c>
      <c r="F2541" s="248">
        <v>1449.12</v>
      </c>
    </row>
    <row r="2542" spans="1:6">
      <c r="A2542" s="229" t="s">
        <v>325</v>
      </c>
      <c r="B2542" s="246">
        <v>7.2700000000000001E-2</v>
      </c>
      <c r="C2542" s="245">
        <v>7.3300000000000004E-2</v>
      </c>
      <c r="D2542" s="247">
        <v>1456.72</v>
      </c>
      <c r="E2542" s="247">
        <v>1449.56</v>
      </c>
      <c r="F2542" s="248">
        <v>1448.9</v>
      </c>
    </row>
    <row r="2543" spans="1:6">
      <c r="A2543" s="229" t="s">
        <v>324</v>
      </c>
      <c r="B2543" s="246">
        <v>7.4200000000000002E-2</v>
      </c>
      <c r="C2543" s="245">
        <v>7.4800000000000005E-2</v>
      </c>
      <c r="D2543" s="247">
        <v>1439.56</v>
      </c>
      <c r="E2543" s="247">
        <v>1432.51</v>
      </c>
      <c r="F2543" s="248">
        <v>1431.84</v>
      </c>
    </row>
    <row r="2544" spans="1:6">
      <c r="A2544" s="229" t="s">
        <v>323</v>
      </c>
      <c r="B2544" s="246">
        <v>7.3399999999999993E-2</v>
      </c>
      <c r="C2544" s="245">
        <v>7.400000000000001E-2</v>
      </c>
      <c r="D2544" s="247">
        <v>1450.49</v>
      </c>
      <c r="E2544" s="247">
        <v>1443.37</v>
      </c>
      <c r="F2544" s="248">
        <v>1441.93</v>
      </c>
    </row>
    <row r="2545" spans="1:6">
      <c r="A2545" s="229" t="s">
        <v>322</v>
      </c>
      <c r="B2545" s="246">
        <v>7.46E-2</v>
      </c>
      <c r="C2545" s="245">
        <v>7.5199999999999989E-2</v>
      </c>
      <c r="D2545" s="247">
        <v>1436.96</v>
      </c>
      <c r="E2545" s="247">
        <v>1429.92</v>
      </c>
      <c r="F2545" s="248">
        <v>1429.26</v>
      </c>
    </row>
    <row r="2546" spans="1:6">
      <c r="A2546" s="229" t="s">
        <v>321</v>
      </c>
      <c r="B2546" s="246">
        <v>7.5499999999999998E-2</v>
      </c>
      <c r="C2546" s="245">
        <v>7.6100000000000001E-2</v>
      </c>
      <c r="D2546" s="247">
        <v>1427.09</v>
      </c>
      <c r="E2546" s="247">
        <v>1420.1</v>
      </c>
      <c r="F2546" s="248">
        <v>1419.44</v>
      </c>
    </row>
    <row r="2547" spans="1:6">
      <c r="A2547" s="229" t="s">
        <v>320</v>
      </c>
      <c r="B2547" s="246">
        <v>7.4200000000000002E-2</v>
      </c>
      <c r="C2547" s="245">
        <v>7.4800000000000005E-2</v>
      </c>
      <c r="D2547" s="247">
        <v>1443.09</v>
      </c>
      <c r="E2547" s="247">
        <v>1436.03</v>
      </c>
      <c r="F2547" s="248">
        <v>1435.28</v>
      </c>
    </row>
    <row r="2548" spans="1:6">
      <c r="A2548" s="229" t="s">
        <v>319</v>
      </c>
      <c r="B2548" s="246">
        <v>7.4200000000000002E-2</v>
      </c>
      <c r="C2548" s="245">
        <v>7.4800000000000005E-2</v>
      </c>
      <c r="D2548" s="247">
        <v>1444.52</v>
      </c>
      <c r="E2548" s="247">
        <v>1437.45</v>
      </c>
      <c r="F2548" s="248">
        <v>1436.03</v>
      </c>
    </row>
    <row r="2549" spans="1:6">
      <c r="A2549" s="229" t="s">
        <v>318</v>
      </c>
      <c r="B2549" s="246">
        <v>7.5600000000000001E-2</v>
      </c>
      <c r="C2549" s="245">
        <v>7.6200000000000004E-2</v>
      </c>
      <c r="D2549" s="247">
        <v>1428.83</v>
      </c>
      <c r="E2549" s="247">
        <v>1421.85</v>
      </c>
      <c r="F2549" s="248">
        <v>1421.1</v>
      </c>
    </row>
    <row r="2550" spans="1:6">
      <c r="A2550" s="229" t="s">
        <v>317</v>
      </c>
      <c r="B2550" s="246">
        <v>7.5399999999999995E-2</v>
      </c>
      <c r="C2550" s="245">
        <v>7.5999999999999998E-2</v>
      </c>
      <c r="D2550" s="247">
        <v>1431.92</v>
      </c>
      <c r="E2550" s="247">
        <v>1424.92</v>
      </c>
      <c r="F2550" s="248">
        <v>1424.17</v>
      </c>
    </row>
    <row r="2551" spans="1:6">
      <c r="A2551" s="229" t="s">
        <v>316</v>
      </c>
      <c r="B2551" s="246">
        <v>7.5300000000000006E-2</v>
      </c>
      <c r="C2551" s="245">
        <v>7.5899999999999995E-2</v>
      </c>
      <c r="D2551" s="247">
        <v>1433.84</v>
      </c>
      <c r="E2551" s="247">
        <v>1426.84</v>
      </c>
      <c r="F2551" s="248">
        <v>1426.09</v>
      </c>
    </row>
    <row r="2552" spans="1:6">
      <c r="A2552" s="229" t="s">
        <v>315</v>
      </c>
      <c r="B2552" s="246">
        <v>7.5300000000000006E-2</v>
      </c>
      <c r="C2552" s="245">
        <v>7.5899999999999995E-2</v>
      </c>
      <c r="D2552" s="247">
        <v>1434.77</v>
      </c>
      <c r="E2552" s="247">
        <v>1427.77</v>
      </c>
      <c r="F2552" s="248">
        <v>1427</v>
      </c>
    </row>
    <row r="2553" spans="1:6">
      <c r="A2553" s="229" t="s">
        <v>314</v>
      </c>
      <c r="B2553" s="246">
        <v>7.3899999999999993E-2</v>
      </c>
      <c r="C2553" s="245">
        <v>7.4499999999999997E-2</v>
      </c>
      <c r="D2553" s="247">
        <v>1452.76</v>
      </c>
      <c r="E2553" s="247">
        <v>1445.66</v>
      </c>
      <c r="F2553" s="248">
        <v>1444.17</v>
      </c>
    </row>
    <row r="2554" spans="1:6">
      <c r="A2554" s="229" t="s">
        <v>313</v>
      </c>
      <c r="B2554" s="246">
        <v>7.4400000000000008E-2</v>
      </c>
      <c r="C2554" s="245">
        <v>7.4999999999999997E-2</v>
      </c>
      <c r="D2554" s="247">
        <v>1447.62</v>
      </c>
      <c r="E2554" s="247">
        <v>1440.55</v>
      </c>
      <c r="F2554" s="248">
        <v>1439.78</v>
      </c>
    </row>
    <row r="2555" spans="1:6">
      <c r="A2555" s="229" t="s">
        <v>312</v>
      </c>
      <c r="B2555" s="246">
        <v>7.4400000000000008E-2</v>
      </c>
      <c r="C2555" s="245">
        <v>7.4999999999999997E-2</v>
      </c>
      <c r="D2555" s="247">
        <v>1448.39</v>
      </c>
      <c r="E2555" s="247">
        <v>1441.33</v>
      </c>
      <c r="F2555" s="248">
        <v>1440.55</v>
      </c>
    </row>
    <row r="2556" spans="1:6">
      <c r="A2556" s="229" t="s">
        <v>311</v>
      </c>
      <c r="B2556" s="246">
        <v>7.3599999999999999E-2</v>
      </c>
      <c r="C2556" s="245">
        <v>7.4200000000000002E-2</v>
      </c>
      <c r="D2556" s="247">
        <v>1458.65</v>
      </c>
      <c r="E2556" s="247">
        <v>1451.53</v>
      </c>
      <c r="F2556" s="248">
        <v>1450.76</v>
      </c>
    </row>
    <row r="2557" spans="1:6">
      <c r="A2557" s="229" t="s">
        <v>310</v>
      </c>
      <c r="B2557" s="246">
        <v>7.3399999999999993E-2</v>
      </c>
      <c r="C2557" s="245">
        <v>7.400000000000001E-2</v>
      </c>
      <c r="D2557" s="247">
        <v>1461.81</v>
      </c>
      <c r="E2557" s="247">
        <v>1454.68</v>
      </c>
      <c r="F2557" s="248">
        <v>1453.9</v>
      </c>
    </row>
    <row r="2558" spans="1:6">
      <c r="A2558" s="229" t="s">
        <v>309</v>
      </c>
      <c r="B2558" s="246">
        <v>7.4400000000000008E-2</v>
      </c>
      <c r="C2558" s="245">
        <v>7.4999999999999997E-2</v>
      </c>
      <c r="D2558" s="247">
        <v>1451.81</v>
      </c>
      <c r="E2558" s="247">
        <v>1444.74</v>
      </c>
      <c r="F2558" s="248">
        <v>1442.88</v>
      </c>
    </row>
    <row r="2559" spans="1:6">
      <c r="A2559" s="229" t="s">
        <v>308</v>
      </c>
      <c r="B2559" s="246">
        <v>7.4900000000000008E-2</v>
      </c>
      <c r="C2559" s="245">
        <v>7.5499999999999998E-2</v>
      </c>
      <c r="D2559" s="247">
        <v>1446.69</v>
      </c>
      <c r="E2559" s="247">
        <v>1439.65</v>
      </c>
      <c r="F2559" s="248">
        <v>1438.88</v>
      </c>
    </row>
    <row r="2560" spans="1:6">
      <c r="A2560" s="229" t="s">
        <v>307</v>
      </c>
      <c r="B2560" s="246">
        <v>7.4200000000000002E-2</v>
      </c>
      <c r="C2560" s="245">
        <v>7.4800000000000005E-2</v>
      </c>
      <c r="D2560" s="247">
        <v>1455.73</v>
      </c>
      <c r="E2560" s="247">
        <v>1448.65</v>
      </c>
      <c r="F2560" s="248">
        <v>1447.87</v>
      </c>
    </row>
    <row r="2561" spans="1:6">
      <c r="A2561" s="229" t="s">
        <v>306</v>
      </c>
      <c r="B2561" s="246">
        <v>7.3499999999999996E-2</v>
      </c>
      <c r="C2561" s="245">
        <v>7.4099999999999999E-2</v>
      </c>
      <c r="D2561" s="247">
        <v>1464.83</v>
      </c>
      <c r="E2561" s="247">
        <v>1457.7</v>
      </c>
      <c r="F2561" s="248">
        <v>1456.92</v>
      </c>
    </row>
    <row r="2562" spans="1:6">
      <c r="A2562" s="229" t="s">
        <v>305</v>
      </c>
      <c r="B2562" s="246">
        <v>7.3700000000000002E-2</v>
      </c>
      <c r="C2562" s="245">
        <v>7.4299999999999991E-2</v>
      </c>
      <c r="D2562" s="247">
        <v>1464.43</v>
      </c>
      <c r="E2562" s="247">
        <v>1457.3</v>
      </c>
      <c r="F2562" s="248">
        <v>1455.74</v>
      </c>
    </row>
    <row r="2563" spans="1:6">
      <c r="A2563" s="229" t="s">
        <v>304</v>
      </c>
      <c r="B2563" s="246">
        <v>7.3899999999999993E-2</v>
      </c>
      <c r="C2563" s="245">
        <v>7.4499999999999997E-2</v>
      </c>
      <c r="D2563" s="247">
        <v>1462.85</v>
      </c>
      <c r="E2563" s="247">
        <v>1455.74</v>
      </c>
      <c r="F2563" s="248">
        <v>1454.94</v>
      </c>
    </row>
    <row r="2564" spans="1:6">
      <c r="A2564" s="229" t="s">
        <v>303</v>
      </c>
      <c r="B2564" s="246">
        <v>7.3200000000000001E-2</v>
      </c>
      <c r="C2564" s="245">
        <v>7.3800000000000004E-2</v>
      </c>
      <c r="D2564" s="247">
        <v>1472</v>
      </c>
      <c r="E2564" s="247">
        <v>1464.84</v>
      </c>
      <c r="F2564" s="248">
        <v>1464.04</v>
      </c>
    </row>
    <row r="2565" spans="1:6">
      <c r="A2565" s="229" t="s">
        <v>302</v>
      </c>
      <c r="B2565" s="246">
        <v>7.22E-2</v>
      </c>
      <c r="C2565" s="245">
        <v>7.2800000000000004E-2</v>
      </c>
      <c r="D2565" s="247">
        <v>1484.82</v>
      </c>
      <c r="E2565" s="247">
        <v>1477.59</v>
      </c>
      <c r="F2565" s="248">
        <v>1476.79</v>
      </c>
    </row>
    <row r="2566" spans="1:6">
      <c r="A2566" s="229" t="s">
        <v>301</v>
      </c>
      <c r="B2566" s="246">
        <v>7.1399999999999991E-2</v>
      </c>
      <c r="C2566" s="245">
        <v>7.2000000000000008E-2</v>
      </c>
      <c r="D2566" s="247">
        <v>1495.31</v>
      </c>
      <c r="E2566" s="247">
        <v>1488.03</v>
      </c>
      <c r="F2566" s="248">
        <v>1487.23</v>
      </c>
    </row>
    <row r="2567" spans="1:6">
      <c r="A2567" s="229" t="s">
        <v>300</v>
      </c>
      <c r="B2567" s="246">
        <v>7.0900000000000005E-2</v>
      </c>
      <c r="C2567" s="245">
        <v>7.1500000000000008E-2</v>
      </c>
      <c r="D2567" s="247">
        <v>1502.93</v>
      </c>
      <c r="E2567" s="247">
        <v>1495.62</v>
      </c>
      <c r="F2567" s="248">
        <v>1494.1</v>
      </c>
    </row>
    <row r="2568" spans="1:6">
      <c r="A2568" s="229" t="s">
        <v>299</v>
      </c>
      <c r="B2568" s="246">
        <v>7.0800000000000002E-2</v>
      </c>
      <c r="C2568" s="245">
        <v>7.1399999999999991E-2</v>
      </c>
      <c r="D2568" s="247">
        <v>1504.89</v>
      </c>
      <c r="E2568" s="247">
        <v>1497.57</v>
      </c>
      <c r="F2568" s="248">
        <v>1496.83</v>
      </c>
    </row>
    <row r="2569" spans="1:6">
      <c r="A2569" s="229" t="s">
        <v>298</v>
      </c>
      <c r="B2569" s="246">
        <v>7.0099999999999996E-2</v>
      </c>
      <c r="C2569" s="245">
        <v>7.0699999999999999E-2</v>
      </c>
      <c r="D2569" s="247">
        <v>1514.21</v>
      </c>
      <c r="E2569" s="247">
        <v>1506.85</v>
      </c>
      <c r="F2569" s="248">
        <v>1506.11</v>
      </c>
    </row>
    <row r="2570" spans="1:6">
      <c r="A2570" s="229" t="s">
        <v>297</v>
      </c>
      <c r="B2570" s="246">
        <v>6.9900000000000004E-2</v>
      </c>
      <c r="C2570" s="245">
        <v>7.0499999999999993E-2</v>
      </c>
      <c r="D2570" s="247">
        <v>1517.41</v>
      </c>
      <c r="E2570" s="247">
        <v>1510.03</v>
      </c>
      <c r="F2570" s="248">
        <v>1509.29</v>
      </c>
    </row>
    <row r="2571" spans="1:6">
      <c r="A2571" s="229" t="s">
        <v>296</v>
      </c>
      <c r="B2571" s="246">
        <v>6.9199999999999998E-2</v>
      </c>
      <c r="C2571" s="245">
        <v>6.9800000000000001E-2</v>
      </c>
      <c r="D2571" s="247">
        <v>1528.21</v>
      </c>
      <c r="E2571" s="247">
        <v>1520.77</v>
      </c>
      <c r="F2571" s="248">
        <v>1518.65</v>
      </c>
    </row>
    <row r="2572" spans="1:6">
      <c r="A2572" s="229" t="s">
        <v>295</v>
      </c>
      <c r="B2572" s="246">
        <v>6.8199999999999997E-2</v>
      </c>
      <c r="C2572" s="245">
        <v>6.88E-2</v>
      </c>
      <c r="D2572" s="247">
        <v>1541.66</v>
      </c>
      <c r="E2572" s="247">
        <v>1534.16</v>
      </c>
      <c r="F2572" s="248">
        <v>1532.39</v>
      </c>
    </row>
    <row r="2573" spans="1:6">
      <c r="A2573" s="229" t="s">
        <v>294</v>
      </c>
      <c r="B2573" s="246">
        <v>6.8199999999999997E-2</v>
      </c>
      <c r="C2573" s="245">
        <v>6.88E-2</v>
      </c>
      <c r="D2573" s="247">
        <v>1542.52</v>
      </c>
      <c r="E2573" s="247">
        <v>1535.02</v>
      </c>
      <c r="F2573" s="248">
        <v>1534.16</v>
      </c>
    </row>
    <row r="2574" spans="1:6">
      <c r="A2574" s="229" t="s">
        <v>293</v>
      </c>
      <c r="B2574" s="246">
        <v>6.8499999999999991E-2</v>
      </c>
      <c r="C2574" s="245">
        <v>6.9099999999999995E-2</v>
      </c>
      <c r="D2574" s="247">
        <v>1539.62</v>
      </c>
      <c r="E2574" s="247">
        <v>1532.14</v>
      </c>
      <c r="F2574" s="248">
        <v>1531.28</v>
      </c>
    </row>
    <row r="2575" spans="1:6">
      <c r="A2575" s="229" t="s">
        <v>292</v>
      </c>
      <c r="B2575" s="246">
        <v>7.0800000000000002E-2</v>
      </c>
      <c r="C2575" s="245">
        <v>7.1399999999999991E-2</v>
      </c>
      <c r="D2575" s="247">
        <v>1512</v>
      </c>
      <c r="E2575" s="247">
        <v>1504.67</v>
      </c>
      <c r="F2575" s="248">
        <v>1503.81</v>
      </c>
    </row>
    <row r="2576" spans="1:6">
      <c r="A2576" s="229" t="s">
        <v>291</v>
      </c>
      <c r="B2576" s="246">
        <v>7.22E-2</v>
      </c>
      <c r="C2576" s="245">
        <v>7.2800000000000004E-2</v>
      </c>
      <c r="D2576" s="247">
        <v>1495.81</v>
      </c>
      <c r="E2576" s="247">
        <v>1488.57</v>
      </c>
      <c r="F2576" s="248">
        <v>1487.71</v>
      </c>
    </row>
    <row r="2577" spans="1:6">
      <c r="A2577" s="229" t="s">
        <v>290</v>
      </c>
      <c r="B2577" s="246">
        <v>7.2099999999999997E-2</v>
      </c>
      <c r="C2577" s="245">
        <v>7.2700000000000001E-2</v>
      </c>
      <c r="D2577" s="247">
        <v>1498.76</v>
      </c>
      <c r="E2577" s="247">
        <v>1491.51</v>
      </c>
      <c r="F2577" s="248">
        <v>1489.77</v>
      </c>
    </row>
    <row r="2578" spans="1:6">
      <c r="A2578" s="229" t="s">
        <v>289</v>
      </c>
      <c r="B2578" s="246">
        <v>7.3599999999999999E-2</v>
      </c>
      <c r="C2578" s="245">
        <v>7.4200000000000002E-2</v>
      </c>
      <c r="D2578" s="247">
        <v>1481.55</v>
      </c>
      <c r="E2578" s="247">
        <v>1474.4</v>
      </c>
      <c r="F2578" s="248">
        <v>1473.54</v>
      </c>
    </row>
    <row r="2579" spans="1:6">
      <c r="A2579" s="229" t="s">
        <v>288</v>
      </c>
      <c r="B2579" s="246">
        <v>7.3700000000000002E-2</v>
      </c>
      <c r="C2579" s="245">
        <v>7.4299999999999991E-2</v>
      </c>
      <c r="D2579" s="247">
        <v>1481.22</v>
      </c>
      <c r="E2579" s="247">
        <v>1474.06</v>
      </c>
      <c r="F2579" s="248">
        <v>1473.21</v>
      </c>
    </row>
    <row r="2580" spans="1:6">
      <c r="A2580" s="229" t="s">
        <v>287</v>
      </c>
      <c r="B2580" s="246">
        <v>7.3700000000000002E-2</v>
      </c>
      <c r="C2580" s="245">
        <v>7.4299999999999991E-2</v>
      </c>
      <c r="D2580" s="247">
        <v>1482.07</v>
      </c>
      <c r="E2580" s="247">
        <v>1474.92</v>
      </c>
      <c r="F2580" s="248">
        <v>1474.06</v>
      </c>
    </row>
    <row r="2581" spans="1:6">
      <c r="A2581" s="229" t="s">
        <v>286</v>
      </c>
      <c r="B2581" s="246">
        <v>7.2800000000000004E-2</v>
      </c>
      <c r="C2581" s="245">
        <v>7.3399999999999993E-2</v>
      </c>
      <c r="D2581" s="247">
        <v>1493.73</v>
      </c>
      <c r="E2581" s="247">
        <v>1486.52</v>
      </c>
      <c r="F2581" s="248">
        <v>1485.66</v>
      </c>
    </row>
    <row r="2582" spans="1:6">
      <c r="A2582" s="229" t="s">
        <v>285</v>
      </c>
      <c r="B2582" s="246">
        <v>7.3200000000000001E-2</v>
      </c>
      <c r="C2582" s="245">
        <v>7.3800000000000004E-2</v>
      </c>
      <c r="D2582" s="247">
        <v>1490.66</v>
      </c>
      <c r="E2582" s="247">
        <v>1483.47</v>
      </c>
      <c r="F2582" s="248">
        <v>1481.73</v>
      </c>
    </row>
    <row r="2583" spans="1:6">
      <c r="A2583" s="229" t="s">
        <v>284</v>
      </c>
      <c r="B2583" s="246">
        <v>7.2999999999999995E-2</v>
      </c>
      <c r="C2583" s="245">
        <v>7.3599999999999999E-2</v>
      </c>
      <c r="D2583" s="247">
        <v>1493.92</v>
      </c>
      <c r="E2583" s="247">
        <v>1486.71</v>
      </c>
      <c r="F2583" s="248">
        <v>1485.86</v>
      </c>
    </row>
    <row r="2584" spans="1:6">
      <c r="A2584" s="229" t="s">
        <v>283</v>
      </c>
      <c r="B2584" s="246">
        <v>7.3200000000000001E-2</v>
      </c>
      <c r="C2584" s="245">
        <v>7.3800000000000004E-2</v>
      </c>
      <c r="D2584" s="247">
        <v>1492.37</v>
      </c>
      <c r="E2584" s="247">
        <v>1485.18</v>
      </c>
      <c r="F2584" s="248">
        <v>1484.32</v>
      </c>
    </row>
    <row r="2585" spans="1:6">
      <c r="A2585" s="229" t="s">
        <v>282</v>
      </c>
      <c r="B2585" s="246">
        <v>7.3200000000000001E-2</v>
      </c>
      <c r="C2585" s="245">
        <v>7.3800000000000004E-2</v>
      </c>
      <c r="D2585" s="247">
        <v>1494.71</v>
      </c>
      <c r="E2585" s="247">
        <v>1487.51</v>
      </c>
      <c r="F2585" s="248">
        <v>1486.59</v>
      </c>
    </row>
    <row r="2586" spans="1:6">
      <c r="A2586" s="229" t="s">
        <v>281</v>
      </c>
      <c r="B2586" s="246">
        <v>7.3099999999999998E-2</v>
      </c>
      <c r="C2586" s="245">
        <v>7.3700000000000002E-2</v>
      </c>
      <c r="D2586" s="247">
        <v>1496.84</v>
      </c>
      <c r="E2586" s="247">
        <v>1489.63</v>
      </c>
      <c r="F2586" s="248">
        <v>1488.71</v>
      </c>
    </row>
    <row r="2587" spans="1:6">
      <c r="A2587" s="229" t="s">
        <v>280</v>
      </c>
      <c r="B2587" s="246">
        <v>7.3499999999999996E-2</v>
      </c>
      <c r="C2587" s="245">
        <v>7.4099999999999999E-2</v>
      </c>
      <c r="D2587" s="247">
        <v>1493.95</v>
      </c>
      <c r="E2587" s="247">
        <v>1486.76</v>
      </c>
      <c r="F2587" s="248">
        <v>1484.85</v>
      </c>
    </row>
    <row r="2588" spans="1:6">
      <c r="A2588" s="229" t="s">
        <v>279</v>
      </c>
      <c r="B2588" s="246">
        <v>7.3499999999999996E-2</v>
      </c>
      <c r="C2588" s="245">
        <v>7.4099999999999999E-2</v>
      </c>
      <c r="D2588" s="247">
        <v>1494.87</v>
      </c>
      <c r="E2588" s="247">
        <v>1487.68</v>
      </c>
      <c r="F2588" s="248">
        <v>1486.76</v>
      </c>
    </row>
    <row r="2589" spans="1:6">
      <c r="A2589" s="229" t="s">
        <v>278</v>
      </c>
      <c r="B2589" s="246">
        <v>7.3700000000000002E-2</v>
      </c>
      <c r="C2589" s="245">
        <v>7.4299999999999991E-2</v>
      </c>
      <c r="D2589" s="247">
        <v>1493.34</v>
      </c>
      <c r="E2589" s="247">
        <v>1486.16</v>
      </c>
      <c r="F2589" s="248">
        <v>1485.29</v>
      </c>
    </row>
    <row r="2590" spans="1:6">
      <c r="A2590" s="229" t="s">
        <v>277</v>
      </c>
      <c r="B2590" s="246">
        <v>7.4999999999999997E-2</v>
      </c>
      <c r="C2590" s="245">
        <v>7.5600000000000001E-2</v>
      </c>
      <c r="D2590" s="247">
        <v>1478.71</v>
      </c>
      <c r="E2590" s="247">
        <v>1471.61</v>
      </c>
      <c r="F2590" s="248">
        <v>1470.74</v>
      </c>
    </row>
    <row r="2591" spans="1:6">
      <c r="A2591" s="229" t="s">
        <v>276</v>
      </c>
      <c r="B2591" s="246">
        <v>7.4099999999999999E-2</v>
      </c>
      <c r="C2591" s="245">
        <v>7.4700000000000003E-2</v>
      </c>
      <c r="D2591" s="247">
        <v>1490.29</v>
      </c>
      <c r="E2591" s="247">
        <v>1483.14</v>
      </c>
      <c r="F2591" s="248">
        <v>1482.27</v>
      </c>
    </row>
    <row r="2592" spans="1:6">
      <c r="A2592" s="229" t="s">
        <v>275</v>
      </c>
      <c r="B2592" s="246">
        <v>7.3700000000000002E-2</v>
      </c>
      <c r="C2592" s="245">
        <v>7.4299999999999991E-2</v>
      </c>
      <c r="D2592" s="247">
        <v>1496.86</v>
      </c>
      <c r="E2592" s="247">
        <v>1489.68</v>
      </c>
      <c r="F2592" s="248">
        <v>1487.91</v>
      </c>
    </row>
    <row r="2593" spans="1:6">
      <c r="A2593" s="229" t="s">
        <v>274</v>
      </c>
      <c r="B2593" s="246">
        <v>7.3599999999999999E-2</v>
      </c>
      <c r="C2593" s="245">
        <v>7.4200000000000002E-2</v>
      </c>
      <c r="D2593" s="247">
        <v>1499.2</v>
      </c>
      <c r="E2593" s="247">
        <v>1492.01</v>
      </c>
      <c r="F2593" s="248">
        <v>1491.1</v>
      </c>
    </row>
    <row r="2594" spans="1:6">
      <c r="A2594" s="229" t="s">
        <v>273</v>
      </c>
      <c r="B2594" s="246">
        <v>7.3800000000000004E-2</v>
      </c>
      <c r="C2594" s="245">
        <v>7.4400000000000008E-2</v>
      </c>
      <c r="D2594" s="247">
        <v>1497.72</v>
      </c>
      <c r="E2594" s="247">
        <v>1490.54</v>
      </c>
      <c r="F2594" s="248">
        <v>1489.62</v>
      </c>
    </row>
    <row r="2595" spans="1:6">
      <c r="A2595" s="229" t="s">
        <v>272</v>
      </c>
      <c r="B2595" s="246">
        <v>7.400000000000001E-2</v>
      </c>
      <c r="C2595" s="245">
        <v>7.46E-2</v>
      </c>
      <c r="D2595" s="247">
        <v>1498.62</v>
      </c>
      <c r="E2595" s="247">
        <v>1491.44</v>
      </c>
      <c r="F2595" s="248">
        <v>1488.15</v>
      </c>
    </row>
    <row r="2596" spans="1:6">
      <c r="A2596" s="229" t="s">
        <v>271</v>
      </c>
      <c r="B2596" s="246">
        <v>7.3700000000000002E-2</v>
      </c>
      <c r="C2596" s="245">
        <v>7.4299999999999991E-2</v>
      </c>
      <c r="D2596" s="247">
        <v>1502.22</v>
      </c>
      <c r="E2596" s="247">
        <v>1495.02</v>
      </c>
      <c r="F2596" s="248">
        <v>1492.64</v>
      </c>
    </row>
    <row r="2597" spans="1:6">
      <c r="A2597" s="229" t="s">
        <v>270</v>
      </c>
      <c r="B2597" s="246">
        <v>7.3700000000000002E-2</v>
      </c>
      <c r="C2597" s="245">
        <v>7.4299999999999991E-2</v>
      </c>
      <c r="D2597" s="247">
        <v>1503.14</v>
      </c>
      <c r="E2597" s="247">
        <v>1495.94</v>
      </c>
      <c r="F2597" s="248">
        <v>1495.02</v>
      </c>
    </row>
    <row r="2598" spans="1:6">
      <c r="A2598" s="229" t="s">
        <v>269</v>
      </c>
      <c r="B2598" s="246">
        <v>7.3499999999999996E-2</v>
      </c>
      <c r="C2598" s="245">
        <v>7.4099999999999999E-2</v>
      </c>
      <c r="D2598" s="247">
        <v>1506.46</v>
      </c>
      <c r="E2598" s="247">
        <v>1499.25</v>
      </c>
      <c r="F2598" s="248">
        <v>1498.34</v>
      </c>
    </row>
    <row r="2599" spans="1:6">
      <c r="A2599" s="229" t="s">
        <v>268</v>
      </c>
      <c r="B2599" s="246">
        <v>7.3399999999999993E-2</v>
      </c>
      <c r="C2599" s="245">
        <v>7.400000000000001E-2</v>
      </c>
      <c r="D2599" s="247">
        <v>1511.91</v>
      </c>
      <c r="E2599" s="247">
        <v>1504.68</v>
      </c>
      <c r="F2599" s="248">
        <v>1500.45</v>
      </c>
    </row>
    <row r="2600" spans="1:6">
      <c r="A2600" s="229" t="s">
        <v>267</v>
      </c>
      <c r="B2600" s="246">
        <v>7.3499999999999996E-2</v>
      </c>
      <c r="C2600" s="245">
        <v>7.4099999999999999E-2</v>
      </c>
      <c r="D2600" s="247">
        <v>1510.7</v>
      </c>
      <c r="E2600" s="247">
        <v>1503.48</v>
      </c>
      <c r="F2600" s="248">
        <v>1500.17</v>
      </c>
    </row>
    <row r="2601" spans="1:6">
      <c r="A2601" s="229" t="s">
        <v>103</v>
      </c>
      <c r="B2601" s="250">
        <v>7.3499999999999996E-2</v>
      </c>
      <c r="C2601" s="249">
        <v>7.4099999999999999E-2</v>
      </c>
      <c r="D2601" s="251">
        <v>1510.7</v>
      </c>
      <c r="E2601" s="251">
        <v>1503.48</v>
      </c>
      <c r="F2601" s="252">
        <v>1502.56</v>
      </c>
    </row>
    <row r="2602" spans="1:6">
      <c r="A2602" s="229" t="s">
        <v>104</v>
      </c>
      <c r="B2602" s="250">
        <v>7.3300000000000004E-2</v>
      </c>
      <c r="C2602" s="249">
        <v>7.3899999999999993E-2</v>
      </c>
      <c r="D2602" s="251">
        <v>1514.03</v>
      </c>
      <c r="E2602" s="251">
        <v>1506.8</v>
      </c>
      <c r="F2602" s="252">
        <v>1505.88</v>
      </c>
    </row>
    <row r="2603" spans="1:6">
      <c r="A2603" s="229" t="s">
        <v>105</v>
      </c>
      <c r="B2603" s="250">
        <v>7.2300000000000003E-2</v>
      </c>
      <c r="C2603" s="249">
        <v>7.2900000000000006E-2</v>
      </c>
      <c r="D2603" s="251">
        <v>1527.1</v>
      </c>
      <c r="E2603" s="251">
        <v>1519.8</v>
      </c>
      <c r="F2603" s="252">
        <v>1518.88</v>
      </c>
    </row>
    <row r="2604" spans="1:6">
      <c r="A2604" s="229" t="s">
        <v>106</v>
      </c>
      <c r="B2604" s="250">
        <v>7.2099999999999997E-2</v>
      </c>
      <c r="C2604" s="249">
        <v>7.2700000000000001E-2</v>
      </c>
      <c r="D2604" s="251">
        <v>1530.47</v>
      </c>
      <c r="E2604" s="251">
        <v>1523.15</v>
      </c>
      <c r="F2604" s="252">
        <v>1522.23</v>
      </c>
    </row>
    <row r="2605" spans="1:6">
      <c r="A2605" s="229" t="s">
        <v>107</v>
      </c>
      <c r="B2605" s="250">
        <v>7.2499999999999995E-2</v>
      </c>
      <c r="C2605" s="249">
        <v>7.3099999999999998E-2</v>
      </c>
      <c r="D2605" s="251">
        <v>1526.72</v>
      </c>
      <c r="E2605" s="251">
        <v>1519.43</v>
      </c>
      <c r="F2605" s="252">
        <v>1517.6</v>
      </c>
    </row>
    <row r="2606" spans="1:6">
      <c r="A2606" s="229" t="s">
        <v>108</v>
      </c>
      <c r="B2606" s="250">
        <v>7.2800000000000004E-2</v>
      </c>
      <c r="C2606" s="249">
        <v>7.3399999999999993E-2</v>
      </c>
      <c r="D2606" s="251">
        <v>1523.96</v>
      </c>
      <c r="E2606" s="251">
        <v>1516.69</v>
      </c>
      <c r="F2606" s="252">
        <v>1515.8</v>
      </c>
    </row>
    <row r="2607" spans="1:6">
      <c r="A2607" s="229" t="s">
        <v>109</v>
      </c>
      <c r="B2607" s="250">
        <v>7.2700000000000001E-2</v>
      </c>
      <c r="C2607" s="249">
        <v>7.3300000000000004E-2</v>
      </c>
      <c r="D2607" s="251">
        <v>1526.07</v>
      </c>
      <c r="E2607" s="251">
        <v>1518.79</v>
      </c>
      <c r="F2607" s="252">
        <v>1517.9</v>
      </c>
    </row>
    <row r="2608" spans="1:6">
      <c r="A2608" s="229" t="s">
        <v>110</v>
      </c>
      <c r="B2608" s="250">
        <v>7.2599999999999998E-2</v>
      </c>
      <c r="C2608" s="249">
        <v>7.3200000000000001E-2</v>
      </c>
      <c r="D2608" s="251">
        <v>1528.19</v>
      </c>
      <c r="E2608" s="251">
        <v>1520.9</v>
      </c>
      <c r="F2608" s="252">
        <v>1520.01</v>
      </c>
    </row>
    <row r="2609" spans="1:6">
      <c r="A2609" s="229" t="s">
        <v>111</v>
      </c>
      <c r="B2609" s="250">
        <v>7.2900000000000006E-2</v>
      </c>
      <c r="C2609" s="249">
        <v>7.3499999999999996E-2</v>
      </c>
      <c r="D2609" s="251">
        <v>1525.43</v>
      </c>
      <c r="E2609" s="251">
        <v>1518.16</v>
      </c>
      <c r="F2609" s="252">
        <v>1517.27</v>
      </c>
    </row>
    <row r="2610" spans="1:6">
      <c r="A2610" s="229" t="s">
        <v>112</v>
      </c>
      <c r="B2610" s="250">
        <v>7.2700000000000001E-2</v>
      </c>
      <c r="C2610" s="249">
        <v>7.3300000000000004E-2</v>
      </c>
      <c r="D2610" s="251">
        <v>1529.69</v>
      </c>
      <c r="E2610" s="251">
        <v>1522.4</v>
      </c>
      <c r="F2610" s="252">
        <v>1520.58</v>
      </c>
    </row>
    <row r="2611" spans="1:6">
      <c r="A2611" s="229" t="s">
        <v>113</v>
      </c>
      <c r="B2611" s="250">
        <v>7.2800000000000004E-2</v>
      </c>
      <c r="C2611" s="249">
        <v>7.3399999999999993E-2</v>
      </c>
      <c r="D2611" s="251">
        <v>1529.37</v>
      </c>
      <c r="E2611" s="251">
        <v>1522.08</v>
      </c>
      <c r="F2611" s="252">
        <v>1521.19</v>
      </c>
    </row>
    <row r="2612" spans="1:6">
      <c r="A2612" s="229" t="s">
        <v>114</v>
      </c>
      <c r="B2612" s="250">
        <v>7.2499999999999995E-2</v>
      </c>
      <c r="C2612" s="249">
        <v>7.3099999999999998E-2</v>
      </c>
      <c r="D2612" s="251">
        <v>1533.92</v>
      </c>
      <c r="E2612" s="251">
        <v>1526.61</v>
      </c>
      <c r="F2612" s="252">
        <v>1525.72</v>
      </c>
    </row>
    <row r="2613" spans="1:6">
      <c r="A2613" s="229" t="s">
        <v>115</v>
      </c>
      <c r="B2613" s="250">
        <v>7.3499999999999996E-2</v>
      </c>
      <c r="C2613" s="249">
        <v>7.4099999999999999E-2</v>
      </c>
      <c r="D2613" s="251">
        <v>1522.66</v>
      </c>
      <c r="E2613" s="251">
        <v>1515.42</v>
      </c>
      <c r="F2613" s="252">
        <v>1514.53</v>
      </c>
    </row>
    <row r="2614" spans="1:6">
      <c r="A2614" s="229" t="s">
        <v>116</v>
      </c>
      <c r="B2614" s="250">
        <v>7.400000000000001E-2</v>
      </c>
      <c r="C2614" s="249">
        <v>7.46E-2</v>
      </c>
      <c r="D2614" s="251">
        <v>1517.52</v>
      </c>
      <c r="E2614" s="251">
        <v>1510.31</v>
      </c>
      <c r="F2614" s="252">
        <v>1509.42</v>
      </c>
    </row>
    <row r="2615" spans="1:6">
      <c r="A2615" s="229" t="s">
        <v>117</v>
      </c>
      <c r="B2615" s="250">
        <v>7.4200000000000002E-2</v>
      </c>
      <c r="C2615" s="249">
        <v>7.4800000000000005E-2</v>
      </c>
      <c r="D2615" s="251">
        <v>1517.82</v>
      </c>
      <c r="E2615" s="251">
        <v>1510.62</v>
      </c>
      <c r="F2615" s="252">
        <v>1507.91</v>
      </c>
    </row>
    <row r="2616" spans="1:6">
      <c r="A2616" s="229" t="s">
        <v>118</v>
      </c>
      <c r="B2616" s="250">
        <v>7.4200000000000002E-2</v>
      </c>
      <c r="C2616" s="249">
        <v>7.4800000000000005E-2</v>
      </c>
      <c r="D2616" s="251">
        <v>1518.52</v>
      </c>
      <c r="E2616" s="251">
        <v>1511.31</v>
      </c>
      <c r="F2616" s="252">
        <v>1510.35</v>
      </c>
    </row>
    <row r="2617" spans="1:6">
      <c r="A2617" s="229" t="s">
        <v>119</v>
      </c>
      <c r="B2617" s="250">
        <v>7.4200000000000002E-2</v>
      </c>
      <c r="C2617" s="249">
        <v>7.4800000000000005E-2</v>
      </c>
      <c r="D2617" s="251">
        <v>1519.47</v>
      </c>
      <c r="E2617" s="251">
        <v>1512.27</v>
      </c>
      <c r="F2617" s="252">
        <v>1511.31</v>
      </c>
    </row>
    <row r="2618" spans="1:6">
      <c r="A2618" s="229" t="s">
        <v>120</v>
      </c>
      <c r="B2618" s="250">
        <v>7.4099999999999999E-2</v>
      </c>
      <c r="C2618" s="249">
        <v>7.4700000000000003E-2</v>
      </c>
      <c r="D2618" s="251">
        <v>1521.64</v>
      </c>
      <c r="E2618" s="251">
        <v>1514.42</v>
      </c>
      <c r="F2618" s="252">
        <v>1513.47</v>
      </c>
    </row>
    <row r="2619" spans="1:6">
      <c r="A2619" s="229" t="s">
        <v>121</v>
      </c>
      <c r="B2619" s="250">
        <v>7.51E-2</v>
      </c>
      <c r="C2619" s="249">
        <v>7.5700000000000003E-2</v>
      </c>
      <c r="D2619" s="251">
        <v>1510.59</v>
      </c>
      <c r="E2619" s="251">
        <v>1503.44</v>
      </c>
      <c r="F2619" s="252">
        <v>1502.49</v>
      </c>
    </row>
    <row r="2620" spans="1:6">
      <c r="A2620" s="229" t="s">
        <v>122</v>
      </c>
      <c r="B2620" s="250">
        <v>7.3899999999999993E-2</v>
      </c>
      <c r="C2620" s="249">
        <v>7.4499999999999997E-2</v>
      </c>
      <c r="D2620" s="251">
        <v>1527.03</v>
      </c>
      <c r="E2620" s="251">
        <v>1519.79</v>
      </c>
      <c r="F2620" s="252">
        <v>1517.78</v>
      </c>
    </row>
    <row r="2621" spans="1:6">
      <c r="A2621" s="229" t="s">
        <v>123</v>
      </c>
      <c r="B2621" s="250">
        <v>7.4400000000000008E-2</v>
      </c>
      <c r="C2621" s="249">
        <v>7.4999999999999997E-2</v>
      </c>
      <c r="D2621" s="251">
        <v>1521.96</v>
      </c>
      <c r="E2621" s="251">
        <v>1514.75</v>
      </c>
      <c r="F2621" s="252">
        <v>1513.8</v>
      </c>
    </row>
    <row r="2622" spans="1:6">
      <c r="A2622" s="229" t="s">
        <v>124</v>
      </c>
      <c r="B2622" s="250">
        <v>7.3300000000000004E-2</v>
      </c>
      <c r="C2622" s="249">
        <v>7.3899999999999993E-2</v>
      </c>
      <c r="D2622" s="251">
        <v>1536.22</v>
      </c>
      <c r="E2622" s="251">
        <v>1528.95</v>
      </c>
      <c r="F2622" s="252">
        <v>1527.99</v>
      </c>
    </row>
    <row r="2623" spans="1:6">
      <c r="A2623" s="229" t="s">
        <v>125</v>
      </c>
      <c r="B2623" s="250">
        <v>7.4700000000000003E-2</v>
      </c>
      <c r="C2623" s="249">
        <v>7.5300000000000006E-2</v>
      </c>
      <c r="D2623" s="251">
        <v>1520.27</v>
      </c>
      <c r="E2623" s="251">
        <v>1513.09</v>
      </c>
      <c r="F2623" s="252">
        <v>1512.13</v>
      </c>
    </row>
    <row r="2624" spans="1:6">
      <c r="A2624" s="229" t="s">
        <v>126</v>
      </c>
      <c r="B2624" s="250">
        <v>7.4200000000000002E-2</v>
      </c>
      <c r="C2624" s="249">
        <v>7.4800000000000005E-2</v>
      </c>
      <c r="D2624" s="251">
        <v>1527.25</v>
      </c>
      <c r="E2624" s="251">
        <v>1520.03</v>
      </c>
      <c r="F2624" s="252">
        <v>1519.07</v>
      </c>
    </row>
    <row r="2625" spans="1:6">
      <c r="A2625" s="229" t="s">
        <v>127</v>
      </c>
      <c r="B2625" s="250">
        <v>7.4700000000000003E-2</v>
      </c>
      <c r="C2625" s="249">
        <v>7.5300000000000006E-2</v>
      </c>
      <c r="D2625" s="251">
        <v>1526.71</v>
      </c>
      <c r="E2625" s="251">
        <v>1519.5</v>
      </c>
      <c r="F2625" s="252">
        <v>1515.98</v>
      </c>
    </row>
    <row r="2626" spans="1:6">
      <c r="A2626" s="229" t="s">
        <v>128</v>
      </c>
      <c r="B2626" s="250">
        <v>7.3899999999999993E-2</v>
      </c>
      <c r="C2626" s="249">
        <v>7.4499999999999997E-2</v>
      </c>
      <c r="D2626" s="251">
        <v>1537.44</v>
      </c>
      <c r="E2626" s="251">
        <v>1530.18</v>
      </c>
      <c r="F2626" s="252">
        <v>1529.12</v>
      </c>
    </row>
    <row r="2627" spans="1:6">
      <c r="A2627" s="229" t="s">
        <v>129</v>
      </c>
      <c r="B2627" s="250">
        <v>7.3200000000000001E-2</v>
      </c>
      <c r="C2627" s="249">
        <v>7.3800000000000004E-2</v>
      </c>
      <c r="D2627" s="251">
        <v>1547.03</v>
      </c>
      <c r="E2627" s="251">
        <v>1539.72</v>
      </c>
      <c r="F2627" s="252">
        <v>1538.66</v>
      </c>
    </row>
    <row r="2628" spans="1:6">
      <c r="A2628" s="229" t="s">
        <v>130</v>
      </c>
      <c r="B2628" s="250">
        <v>7.3399999999999993E-2</v>
      </c>
      <c r="C2628" s="249">
        <v>7.400000000000001E-2</v>
      </c>
      <c r="D2628" s="251">
        <v>1546.91</v>
      </c>
      <c r="E2628" s="251">
        <v>1539.6</v>
      </c>
      <c r="F2628" s="252">
        <v>1537.29</v>
      </c>
    </row>
    <row r="2629" spans="1:6">
      <c r="A2629" s="229" t="s">
        <v>131</v>
      </c>
      <c r="B2629" s="250">
        <v>7.2300000000000003E-2</v>
      </c>
      <c r="C2629" s="249">
        <v>7.2900000000000006E-2</v>
      </c>
      <c r="D2629" s="251">
        <v>1561.33</v>
      </c>
      <c r="E2629" s="251">
        <v>1553.95</v>
      </c>
      <c r="F2629" s="252">
        <v>1553.02</v>
      </c>
    </row>
    <row r="2630" spans="1:6">
      <c r="A2630" s="229" t="s">
        <v>132</v>
      </c>
      <c r="B2630" s="250">
        <v>7.2000000000000008E-2</v>
      </c>
      <c r="C2630" s="249">
        <v>7.2599999999999998E-2</v>
      </c>
      <c r="D2630" s="251">
        <v>1565.96</v>
      </c>
      <c r="E2630" s="251">
        <v>1558.57</v>
      </c>
      <c r="F2630" s="252">
        <v>1557.63</v>
      </c>
    </row>
    <row r="2631" spans="1:6">
      <c r="A2631" s="229" t="s">
        <v>133</v>
      </c>
      <c r="B2631" s="250">
        <v>7.2000000000000008E-2</v>
      </c>
      <c r="C2631" s="249">
        <v>7.2599999999999998E-2</v>
      </c>
      <c r="D2631" s="251">
        <v>1566.89</v>
      </c>
      <c r="E2631" s="251">
        <v>1559.5</v>
      </c>
      <c r="F2631" s="252">
        <v>1558.57</v>
      </c>
    </row>
    <row r="2632" spans="1:6">
      <c r="A2632" s="229" t="s">
        <v>134</v>
      </c>
      <c r="B2632" s="250">
        <v>7.2000000000000008E-2</v>
      </c>
      <c r="C2632" s="249">
        <v>7.2599999999999998E-2</v>
      </c>
      <c r="D2632" s="251">
        <v>1567.83</v>
      </c>
      <c r="E2632" s="251">
        <v>1560.43</v>
      </c>
      <c r="F2632" s="252">
        <v>1559.5</v>
      </c>
    </row>
    <row r="2633" spans="1:6">
      <c r="A2633" s="229" t="s">
        <v>135</v>
      </c>
      <c r="B2633" s="250">
        <v>7.2999999999999995E-2</v>
      </c>
      <c r="C2633" s="249">
        <v>7.3599999999999999E-2</v>
      </c>
      <c r="D2633" s="251">
        <v>1557.44</v>
      </c>
      <c r="E2633" s="251">
        <v>1550.11</v>
      </c>
      <c r="F2633" s="252">
        <v>1548.19</v>
      </c>
    </row>
    <row r="2634" spans="1:6">
      <c r="A2634" s="229" t="s">
        <v>136</v>
      </c>
      <c r="B2634" s="250">
        <v>7.2700000000000001E-2</v>
      </c>
      <c r="C2634" s="249">
        <v>7.3300000000000004E-2</v>
      </c>
      <c r="D2634" s="251">
        <v>1562.06</v>
      </c>
      <c r="E2634" s="251">
        <v>1554.7</v>
      </c>
      <c r="F2634" s="252">
        <v>1553.77</v>
      </c>
    </row>
    <row r="2635" spans="1:6">
      <c r="A2635" s="229" t="s">
        <v>137</v>
      </c>
      <c r="B2635" s="250">
        <v>7.1500000000000008E-2</v>
      </c>
      <c r="C2635" s="249">
        <v>7.2099999999999997E-2</v>
      </c>
      <c r="D2635" s="251">
        <v>1577.83</v>
      </c>
      <c r="E2635" s="251">
        <v>1570.39</v>
      </c>
      <c r="F2635" s="252">
        <v>1569.46</v>
      </c>
    </row>
    <row r="2636" spans="1:6">
      <c r="A2636" s="229" t="s">
        <v>138</v>
      </c>
      <c r="B2636" s="250">
        <v>7.1399999999999991E-2</v>
      </c>
      <c r="C2636" s="249">
        <v>7.2000000000000008E-2</v>
      </c>
      <c r="D2636" s="251">
        <v>1580.28</v>
      </c>
      <c r="E2636" s="251">
        <v>1572.84</v>
      </c>
      <c r="F2636" s="252">
        <v>1571.87</v>
      </c>
    </row>
    <row r="2637" spans="1:6">
      <c r="A2637" s="229" t="s">
        <v>139</v>
      </c>
      <c r="B2637" s="250">
        <v>7.0999999999999994E-2</v>
      </c>
      <c r="C2637" s="249">
        <v>7.1599999999999997E-2</v>
      </c>
      <c r="D2637" s="251">
        <v>1586.23</v>
      </c>
      <c r="E2637" s="251">
        <v>1578.76</v>
      </c>
      <c r="F2637" s="252">
        <v>1577.8</v>
      </c>
    </row>
    <row r="2638" spans="1:6">
      <c r="A2638" s="229" t="s">
        <v>140</v>
      </c>
      <c r="B2638" s="250">
        <v>7.1300000000000002E-2</v>
      </c>
      <c r="C2638" s="249">
        <v>7.1900000000000006E-2</v>
      </c>
      <c r="D2638" s="251">
        <v>1584.52</v>
      </c>
      <c r="E2638" s="251">
        <v>1577.06</v>
      </c>
      <c r="F2638" s="252">
        <v>1575.04</v>
      </c>
    </row>
    <row r="2639" spans="1:6">
      <c r="A2639" s="229" t="s">
        <v>141</v>
      </c>
      <c r="B2639" s="250">
        <v>7.1500000000000008E-2</v>
      </c>
      <c r="C2639" s="249">
        <v>7.2099999999999997E-2</v>
      </c>
      <c r="D2639" s="251">
        <v>1582.99</v>
      </c>
      <c r="E2639" s="251">
        <v>1575.55</v>
      </c>
      <c r="F2639" s="252">
        <v>1574.58</v>
      </c>
    </row>
    <row r="2640" spans="1:6">
      <c r="A2640" s="229" t="s">
        <v>142</v>
      </c>
      <c r="B2640" s="250">
        <v>7.0499999999999993E-2</v>
      </c>
      <c r="C2640" s="249">
        <v>7.1099999999999997E-2</v>
      </c>
      <c r="D2640" s="251">
        <v>1596.46</v>
      </c>
      <c r="E2640" s="251">
        <v>1588.95</v>
      </c>
      <c r="F2640" s="252">
        <v>1587.98</v>
      </c>
    </row>
    <row r="2641" spans="1:6">
      <c r="A2641" s="229" t="s">
        <v>143</v>
      </c>
      <c r="B2641" s="250">
        <v>6.9800000000000001E-2</v>
      </c>
      <c r="C2641" s="249">
        <v>7.0400000000000004E-2</v>
      </c>
      <c r="D2641" s="251">
        <v>1606.25</v>
      </c>
      <c r="E2641" s="251">
        <v>1598.69</v>
      </c>
      <c r="F2641" s="252">
        <v>1597.72</v>
      </c>
    </row>
    <row r="2642" spans="1:6">
      <c r="A2642" s="229" t="s">
        <v>144</v>
      </c>
      <c r="B2642" s="250">
        <v>6.9800000000000001E-2</v>
      </c>
      <c r="C2642" s="249">
        <v>7.0400000000000004E-2</v>
      </c>
      <c r="D2642" s="251">
        <v>1607.22</v>
      </c>
      <c r="E2642" s="251">
        <v>1599.66</v>
      </c>
      <c r="F2642" s="252">
        <v>1598.69</v>
      </c>
    </row>
    <row r="2643" spans="1:6">
      <c r="A2643" s="229" t="s">
        <v>145</v>
      </c>
      <c r="B2643" s="250">
        <v>6.4899999999999999E-2</v>
      </c>
      <c r="C2643" s="249">
        <v>6.5500000000000003E-2</v>
      </c>
      <c r="D2643" s="251">
        <v>1672.62</v>
      </c>
      <c r="E2643" s="251">
        <v>1664.71</v>
      </c>
      <c r="F2643" s="252">
        <v>1662.61</v>
      </c>
    </row>
    <row r="2644" spans="1:6">
      <c r="A2644" s="229" t="s">
        <v>146</v>
      </c>
      <c r="B2644" s="250">
        <v>6.7099999999999993E-2</v>
      </c>
      <c r="C2644" s="249">
        <v>6.7699999999999996E-2</v>
      </c>
      <c r="D2644" s="251">
        <v>1644.82</v>
      </c>
      <c r="E2644" s="251">
        <v>1637.06</v>
      </c>
      <c r="F2644" s="252">
        <v>1636.09</v>
      </c>
    </row>
    <row r="2645" spans="1:6">
      <c r="A2645" s="229" t="s">
        <v>147</v>
      </c>
      <c r="B2645" s="250">
        <v>6.88E-2</v>
      </c>
      <c r="C2645" s="249">
        <v>6.9400000000000003E-2</v>
      </c>
      <c r="D2645" s="251">
        <v>1623.93</v>
      </c>
      <c r="E2645" s="251">
        <v>1616.29</v>
      </c>
      <c r="F2645" s="252">
        <v>1615.32</v>
      </c>
    </row>
    <row r="2646" spans="1:6">
      <c r="A2646" s="229" t="s">
        <v>148</v>
      </c>
      <c r="B2646" s="250">
        <v>6.6500000000000004E-2</v>
      </c>
      <c r="C2646" s="249">
        <v>6.7099999999999993E-2</v>
      </c>
      <c r="D2646" s="251">
        <v>1653.48</v>
      </c>
      <c r="E2646" s="251">
        <v>1645.69</v>
      </c>
      <c r="F2646" s="252">
        <v>1644.76</v>
      </c>
    </row>
    <row r="2647" spans="1:6">
      <c r="A2647" s="229" t="s">
        <v>149</v>
      </c>
      <c r="B2647" s="250">
        <v>6.6100000000000006E-2</v>
      </c>
      <c r="C2647" s="249">
        <v>6.6699999999999995E-2</v>
      </c>
      <c r="D2647" s="251">
        <v>1659.63</v>
      </c>
      <c r="E2647" s="251">
        <v>1651.81</v>
      </c>
      <c r="F2647" s="252">
        <v>1650.88</v>
      </c>
    </row>
    <row r="2648" spans="1:6">
      <c r="A2648" s="229" t="s">
        <v>150</v>
      </c>
      <c r="B2648" s="250">
        <v>6.6000000000000003E-2</v>
      </c>
      <c r="C2648" s="249">
        <v>6.6600000000000006E-2</v>
      </c>
      <c r="D2648" s="251">
        <v>1662.9</v>
      </c>
      <c r="E2648" s="251">
        <v>1655.07</v>
      </c>
      <c r="F2648" s="252">
        <v>1653.11</v>
      </c>
    </row>
    <row r="2649" spans="1:6">
      <c r="A2649" s="229" t="s">
        <v>151</v>
      </c>
      <c r="B2649" s="250">
        <v>6.5299999999999997E-2</v>
      </c>
      <c r="C2649" s="249">
        <v>6.59E-2</v>
      </c>
      <c r="D2649" s="251">
        <v>1673.03</v>
      </c>
      <c r="E2649" s="251">
        <v>1665.15</v>
      </c>
      <c r="F2649" s="252">
        <v>1664.21</v>
      </c>
    </row>
    <row r="2650" spans="1:6">
      <c r="A2650" s="229" t="s">
        <v>152</v>
      </c>
      <c r="B2650" s="250">
        <v>6.7900000000000002E-2</v>
      </c>
      <c r="C2650" s="249">
        <v>6.8499999999999991E-2</v>
      </c>
      <c r="D2650" s="251">
        <v>1639.88</v>
      </c>
      <c r="E2650" s="251">
        <v>1632.18</v>
      </c>
      <c r="F2650" s="252">
        <v>1631.47</v>
      </c>
    </row>
    <row r="2651" spans="1:6">
      <c r="A2651" s="229" t="s">
        <v>153</v>
      </c>
      <c r="B2651" s="250">
        <v>7.0199999999999999E-2</v>
      </c>
      <c r="C2651" s="249">
        <v>7.0800000000000002E-2</v>
      </c>
      <c r="D2651" s="251">
        <v>1611.28</v>
      </c>
      <c r="E2651" s="251">
        <v>1603.73</v>
      </c>
      <c r="F2651" s="252">
        <v>1603.02</v>
      </c>
    </row>
    <row r="2652" spans="1:6">
      <c r="A2652" s="229" t="s">
        <v>154</v>
      </c>
      <c r="B2652" s="250">
        <v>6.7500000000000004E-2</v>
      </c>
      <c r="C2652" s="249">
        <v>6.8099999999999994E-2</v>
      </c>
      <c r="D2652" s="251">
        <v>1646.44</v>
      </c>
      <c r="E2652" s="251">
        <v>1638.71</v>
      </c>
      <c r="F2652" s="252">
        <v>1638.01</v>
      </c>
    </row>
    <row r="2653" spans="1:6">
      <c r="A2653" s="229" t="s">
        <v>155</v>
      </c>
      <c r="B2653" s="250">
        <v>6.59E-2</v>
      </c>
      <c r="C2653" s="249">
        <v>6.6500000000000004E-2</v>
      </c>
      <c r="D2653" s="251">
        <v>1668.51</v>
      </c>
      <c r="E2653" s="251">
        <v>1660.67</v>
      </c>
      <c r="F2653" s="252">
        <v>1659.41</v>
      </c>
    </row>
    <row r="2654" spans="1:6">
      <c r="A2654" s="229" t="s">
        <v>156</v>
      </c>
      <c r="B2654" s="250">
        <v>6.4899999999999999E-2</v>
      </c>
      <c r="C2654" s="249">
        <v>6.5500000000000003E-2</v>
      </c>
      <c r="D2654" s="251">
        <v>1682.36</v>
      </c>
      <c r="E2654" s="251">
        <v>1674.46</v>
      </c>
      <c r="F2654" s="252">
        <v>1673.75</v>
      </c>
    </row>
    <row r="2655" spans="1:6">
      <c r="A2655" s="229" t="s">
        <v>157</v>
      </c>
      <c r="B2655" s="250">
        <v>6.3600000000000004E-2</v>
      </c>
      <c r="C2655" s="249">
        <v>6.4199999999999993E-2</v>
      </c>
      <c r="D2655" s="251">
        <v>1700.35</v>
      </c>
      <c r="E2655" s="251">
        <v>1692.35</v>
      </c>
      <c r="F2655" s="252">
        <v>1691.65</v>
      </c>
    </row>
    <row r="2656" spans="1:6">
      <c r="A2656" s="229" t="s">
        <v>158</v>
      </c>
      <c r="B2656" s="250">
        <v>6.2E-2</v>
      </c>
      <c r="C2656" s="249">
        <v>6.2600000000000003E-2</v>
      </c>
      <c r="D2656" s="251">
        <v>1722.58</v>
      </c>
      <c r="E2656" s="251">
        <v>1714.47</v>
      </c>
      <c r="F2656" s="252">
        <v>1713.77</v>
      </c>
    </row>
    <row r="2657" spans="1:6">
      <c r="A2657" s="229" t="s">
        <v>159</v>
      </c>
      <c r="B2657" s="250">
        <v>6.5099999999999991E-2</v>
      </c>
      <c r="C2657" s="249">
        <v>6.5700000000000008E-2</v>
      </c>
      <c r="D2657" s="251">
        <v>1682.32</v>
      </c>
      <c r="E2657" s="251">
        <v>1674.43</v>
      </c>
      <c r="F2657" s="252">
        <v>1672.99</v>
      </c>
    </row>
    <row r="2658" spans="1:6">
      <c r="A2658" s="229" t="s">
        <v>160</v>
      </c>
      <c r="B2658" s="250">
        <v>6.4100000000000004E-2</v>
      </c>
      <c r="C2658" s="249">
        <v>6.4699999999999994E-2</v>
      </c>
      <c r="D2658" s="251">
        <v>1696.25</v>
      </c>
      <c r="E2658" s="251">
        <v>1688.29</v>
      </c>
      <c r="F2658" s="252">
        <v>1687.61</v>
      </c>
    </row>
    <row r="2659" spans="1:6">
      <c r="A2659" s="229" t="s">
        <v>161</v>
      </c>
      <c r="B2659" s="250">
        <v>6.3600000000000004E-2</v>
      </c>
      <c r="C2659" s="249">
        <v>6.4199999999999993E-2</v>
      </c>
      <c r="D2659" s="251">
        <v>1703.6</v>
      </c>
      <c r="E2659" s="251">
        <v>1695.6</v>
      </c>
      <c r="F2659" s="252">
        <v>1694.92</v>
      </c>
    </row>
    <row r="2660" spans="1:6">
      <c r="A2660" s="229" t="s">
        <v>162</v>
      </c>
      <c r="B2660" s="250">
        <v>6.3099999999999989E-2</v>
      </c>
      <c r="C2660" s="249">
        <v>6.3700000000000007E-2</v>
      </c>
      <c r="D2660" s="251">
        <v>1710.97</v>
      </c>
      <c r="E2660" s="251">
        <v>1702.93</v>
      </c>
      <c r="F2660" s="252">
        <v>1702.26</v>
      </c>
    </row>
    <row r="2661" spans="1:6">
      <c r="A2661" s="229" t="s">
        <v>163</v>
      </c>
      <c r="B2661" s="250">
        <v>6.5000000000000002E-2</v>
      </c>
      <c r="C2661" s="249">
        <v>6.5599999999999992E-2</v>
      </c>
      <c r="D2661" s="251">
        <v>1686.35</v>
      </c>
      <c r="E2661" s="251">
        <v>1678.45</v>
      </c>
      <c r="F2661" s="252">
        <v>1677.77</v>
      </c>
    </row>
    <row r="2662" spans="1:6">
      <c r="A2662" s="229" t="s">
        <v>164</v>
      </c>
      <c r="B2662" s="250">
        <v>6.5199999999999994E-2</v>
      </c>
      <c r="C2662" s="249">
        <v>6.5799999999999997E-2</v>
      </c>
      <c r="D2662" s="251">
        <v>1684.9</v>
      </c>
      <c r="E2662" s="251">
        <v>1677.01</v>
      </c>
      <c r="F2662" s="252">
        <v>1675.82</v>
      </c>
    </row>
    <row r="2663" spans="1:6">
      <c r="A2663" s="229" t="s">
        <v>165</v>
      </c>
      <c r="B2663" s="250">
        <v>6.4600000000000005E-2</v>
      </c>
      <c r="C2663" s="249">
        <v>6.5199999999999994E-2</v>
      </c>
      <c r="D2663" s="251">
        <v>1693.5</v>
      </c>
      <c r="E2663" s="251">
        <v>1685.57</v>
      </c>
      <c r="F2663" s="252">
        <v>1684.9</v>
      </c>
    </row>
    <row r="2664" spans="1:6">
      <c r="A2664" s="229" t="s">
        <v>166</v>
      </c>
      <c r="B2664" s="250">
        <v>6.6299999999999998E-2</v>
      </c>
      <c r="C2664" s="249">
        <v>6.6900000000000001E-2</v>
      </c>
      <c r="D2664" s="251">
        <v>1671.82</v>
      </c>
      <c r="E2664" s="251">
        <v>1664.01</v>
      </c>
      <c r="F2664" s="252">
        <v>1663.33</v>
      </c>
    </row>
    <row r="2665" spans="1:6">
      <c r="A2665" s="229" t="s">
        <v>167</v>
      </c>
      <c r="B2665" s="250">
        <v>6.6299999999999998E-2</v>
      </c>
      <c r="C2665" s="249">
        <v>6.6900000000000001E-2</v>
      </c>
      <c r="D2665" s="251">
        <v>1672.5</v>
      </c>
      <c r="E2665" s="251">
        <v>1664.69</v>
      </c>
      <c r="F2665" s="252">
        <v>1664.01</v>
      </c>
    </row>
    <row r="2666" spans="1:6">
      <c r="A2666" s="229" t="s">
        <v>168</v>
      </c>
      <c r="B2666" s="250">
        <v>6.6900000000000001E-2</v>
      </c>
      <c r="C2666" s="249">
        <v>6.7500000000000004E-2</v>
      </c>
      <c r="D2666" s="251">
        <v>1665.37</v>
      </c>
      <c r="E2666" s="251">
        <v>1657.6</v>
      </c>
      <c r="F2666" s="252">
        <v>1656.92</v>
      </c>
    </row>
    <row r="2667" spans="1:6">
      <c r="A2667" s="229" t="s">
        <v>169</v>
      </c>
      <c r="B2667" s="250">
        <v>6.59E-2</v>
      </c>
      <c r="C2667" s="249">
        <v>6.6500000000000004E-2</v>
      </c>
      <c r="D2667" s="251">
        <v>1679.02</v>
      </c>
      <c r="E2667" s="251">
        <v>1671.18</v>
      </c>
      <c r="F2667" s="252">
        <v>1670.06</v>
      </c>
    </row>
    <row r="2668" spans="1:6">
      <c r="A2668" s="229" t="s">
        <v>170</v>
      </c>
      <c r="B2668" s="250">
        <v>6.4899999999999999E-2</v>
      </c>
      <c r="C2668" s="249">
        <v>6.5500000000000003E-2</v>
      </c>
      <c r="D2668" s="251">
        <v>1692.82</v>
      </c>
      <c r="E2668" s="251">
        <v>1684.92</v>
      </c>
      <c r="F2668" s="252">
        <v>1684.26</v>
      </c>
    </row>
    <row r="2669" spans="1:6">
      <c r="A2669" s="229" t="s">
        <v>171</v>
      </c>
      <c r="B2669" s="250">
        <v>6.3700000000000007E-2</v>
      </c>
      <c r="C2669" s="249">
        <v>6.4299999999999996E-2</v>
      </c>
      <c r="D2669" s="251">
        <v>1709.41</v>
      </c>
      <c r="E2669" s="251">
        <v>1701.43</v>
      </c>
      <c r="F2669" s="252">
        <v>1700.77</v>
      </c>
    </row>
    <row r="2670" spans="1:6">
      <c r="A2670" s="229" t="s">
        <v>172</v>
      </c>
      <c r="B2670" s="250">
        <v>6.3200000000000006E-2</v>
      </c>
      <c r="C2670" s="249">
        <v>6.3799999999999996E-2</v>
      </c>
      <c r="D2670" s="251">
        <v>1716.76</v>
      </c>
      <c r="E2670" s="251">
        <v>1708.74</v>
      </c>
      <c r="F2670" s="252">
        <v>1708.08</v>
      </c>
    </row>
    <row r="2671" spans="1:6">
      <c r="A2671" s="229" t="s">
        <v>173</v>
      </c>
      <c r="B2671" s="250">
        <v>6.13E-2</v>
      </c>
      <c r="C2671" s="249">
        <v>6.1900000000000004E-2</v>
      </c>
      <c r="D2671" s="251">
        <v>1743.09</v>
      </c>
      <c r="E2671" s="251">
        <v>1734.94</v>
      </c>
      <c r="F2671" s="252">
        <v>1734.28</v>
      </c>
    </row>
    <row r="2672" spans="1:6">
      <c r="A2672" s="229" t="s">
        <v>174</v>
      </c>
      <c r="B2672" s="250">
        <v>6.1399999999999996E-2</v>
      </c>
      <c r="C2672" s="249">
        <v>6.2E-2</v>
      </c>
      <c r="D2672" s="251">
        <v>1743.15</v>
      </c>
      <c r="E2672" s="251">
        <v>1735</v>
      </c>
      <c r="F2672" s="252">
        <v>1733.58</v>
      </c>
    </row>
    <row r="2673" spans="1:6">
      <c r="A2673" s="229" t="s">
        <v>175</v>
      </c>
      <c r="B2673" s="250">
        <v>6.0299999999999999E-2</v>
      </c>
      <c r="C2673" s="249">
        <v>6.0899999999999996E-2</v>
      </c>
      <c r="D2673" s="251">
        <v>1758.95</v>
      </c>
      <c r="E2673" s="251">
        <v>1750.72</v>
      </c>
      <c r="F2673" s="252">
        <v>1749.98</v>
      </c>
    </row>
    <row r="2674" spans="1:6">
      <c r="A2674" s="229" t="s">
        <v>266</v>
      </c>
      <c r="B2674" s="250">
        <v>6.0199999999999997E-2</v>
      </c>
      <c r="C2674" s="249">
        <v>6.08E-2</v>
      </c>
      <c r="D2674" s="251">
        <v>1761.08</v>
      </c>
      <c r="E2674" s="251">
        <v>1752.84</v>
      </c>
      <c r="F2674" s="252">
        <v>1752.09</v>
      </c>
    </row>
    <row r="2675" spans="1:6">
      <c r="A2675" s="229" t="s">
        <v>265</v>
      </c>
      <c r="B2675" s="250">
        <v>6.1399999999999996E-2</v>
      </c>
      <c r="C2675" s="249">
        <v>6.2E-2</v>
      </c>
      <c r="D2675" s="251">
        <v>1745.73</v>
      </c>
      <c r="E2675" s="251">
        <v>1737.58</v>
      </c>
      <c r="F2675" s="252">
        <v>1736.5</v>
      </c>
    </row>
    <row r="2676" spans="1:6">
      <c r="A2676" s="229" t="s">
        <v>264</v>
      </c>
      <c r="B2676" s="250">
        <v>6.2100000000000002E-2</v>
      </c>
      <c r="C2676" s="249">
        <v>6.2699999999999992E-2</v>
      </c>
      <c r="D2676" s="251">
        <v>1737.42</v>
      </c>
      <c r="E2676" s="251">
        <v>1729.31</v>
      </c>
      <c r="F2676" s="252">
        <v>1727.97</v>
      </c>
    </row>
    <row r="2677" spans="1:6">
      <c r="A2677" s="229" t="s">
        <v>263</v>
      </c>
      <c r="B2677" s="250">
        <v>6.2699999999999992E-2</v>
      </c>
      <c r="C2677" s="249">
        <v>6.3299999999999995E-2</v>
      </c>
      <c r="D2677" s="251">
        <v>1730.04</v>
      </c>
      <c r="E2677" s="251">
        <v>1721.98</v>
      </c>
      <c r="F2677" s="252">
        <v>1721.25</v>
      </c>
    </row>
    <row r="2678" spans="1:6">
      <c r="A2678" s="229" t="s">
        <v>262</v>
      </c>
      <c r="B2678" s="250">
        <v>6.25E-2</v>
      </c>
      <c r="C2678" s="249">
        <v>6.3099999999999989E-2</v>
      </c>
      <c r="D2678" s="251">
        <v>1733.46</v>
      </c>
      <c r="E2678" s="251">
        <v>1725.39</v>
      </c>
      <c r="F2678" s="252">
        <v>1724.66</v>
      </c>
    </row>
    <row r="2679" spans="1:6">
      <c r="A2679" s="229" t="s">
        <v>261</v>
      </c>
      <c r="B2679" s="250">
        <v>6.3E-2</v>
      </c>
      <c r="C2679" s="249">
        <v>6.3600000000000004E-2</v>
      </c>
      <c r="D2679" s="251">
        <v>1727.46</v>
      </c>
      <c r="E2679" s="251">
        <v>1719.42</v>
      </c>
      <c r="F2679" s="252">
        <v>1718.69</v>
      </c>
    </row>
    <row r="2680" spans="1:6">
      <c r="A2680" s="229" t="s">
        <v>260</v>
      </c>
      <c r="B2680" s="250">
        <v>6.1799999999999994E-2</v>
      </c>
      <c r="C2680" s="249">
        <v>6.2400000000000004E-2</v>
      </c>
      <c r="D2680" s="251">
        <v>1744.39</v>
      </c>
      <c r="E2680" s="251">
        <v>1736.27</v>
      </c>
      <c r="F2680" s="252">
        <v>1735.54</v>
      </c>
    </row>
    <row r="2681" spans="1:6">
      <c r="A2681" s="229" t="s">
        <v>259</v>
      </c>
      <c r="B2681" s="250">
        <v>6.2400000000000004E-2</v>
      </c>
      <c r="C2681" s="249">
        <v>6.3E-2</v>
      </c>
      <c r="D2681" s="251">
        <v>1737.62</v>
      </c>
      <c r="E2681" s="251">
        <v>1729.54</v>
      </c>
      <c r="F2681" s="252">
        <v>1728.19</v>
      </c>
    </row>
    <row r="2682" spans="1:6">
      <c r="A2682" s="229" t="s">
        <v>258</v>
      </c>
      <c r="B2682" s="250">
        <v>6.0299999999999999E-2</v>
      </c>
      <c r="C2682" s="249">
        <v>6.0899999999999996E-2</v>
      </c>
      <c r="D2682" s="251">
        <v>1766.98</v>
      </c>
      <c r="E2682" s="251">
        <v>1758.74</v>
      </c>
      <c r="F2682" s="252">
        <v>1758.02</v>
      </c>
    </row>
    <row r="2683" spans="1:6">
      <c r="A2683" s="229" t="s">
        <v>257</v>
      </c>
      <c r="B2683" s="250">
        <v>6.0999999999999999E-2</v>
      </c>
      <c r="C2683" s="249">
        <v>6.1600000000000002E-2</v>
      </c>
      <c r="D2683" s="251">
        <v>1758.11</v>
      </c>
      <c r="E2683" s="251">
        <v>1749.93</v>
      </c>
      <c r="F2683" s="252">
        <v>1749.2</v>
      </c>
    </row>
    <row r="2684" spans="1:6">
      <c r="A2684" s="229" t="s">
        <v>256</v>
      </c>
      <c r="B2684" s="250">
        <v>6.0599999999999994E-2</v>
      </c>
      <c r="C2684" s="249">
        <v>6.1200000000000004E-2</v>
      </c>
      <c r="D2684" s="251">
        <v>1764.31</v>
      </c>
      <c r="E2684" s="251">
        <v>1756.1</v>
      </c>
      <c r="F2684" s="252">
        <v>1755.38</v>
      </c>
    </row>
    <row r="2685" spans="1:6">
      <c r="A2685" s="229" t="s">
        <v>255</v>
      </c>
      <c r="B2685" s="250">
        <v>6.1100000000000002E-2</v>
      </c>
      <c r="C2685" s="249">
        <v>6.1699999999999998E-2</v>
      </c>
      <c r="D2685" s="251">
        <v>1758.2</v>
      </c>
      <c r="E2685" s="251">
        <v>1750.03</v>
      </c>
      <c r="F2685" s="252">
        <v>1749.29</v>
      </c>
    </row>
    <row r="2686" spans="1:6">
      <c r="A2686" s="229" t="s">
        <v>254</v>
      </c>
      <c r="B2686" s="250">
        <v>6.0299999999999999E-2</v>
      </c>
      <c r="C2686" s="249">
        <v>6.0899999999999996E-2</v>
      </c>
      <c r="D2686" s="251">
        <v>1771.51</v>
      </c>
      <c r="E2686" s="251">
        <v>1763.27</v>
      </c>
      <c r="F2686" s="252">
        <v>1761.79</v>
      </c>
    </row>
    <row r="2687" spans="1:6">
      <c r="A2687" s="229" t="s">
        <v>253</v>
      </c>
      <c r="B2687" s="250">
        <v>6.0400000000000002E-2</v>
      </c>
      <c r="C2687" s="249">
        <v>6.0999999999999999E-2</v>
      </c>
      <c r="D2687" s="251">
        <v>1770.91</v>
      </c>
      <c r="E2687" s="251">
        <v>1762.68</v>
      </c>
      <c r="F2687" s="252">
        <v>1761.9</v>
      </c>
    </row>
    <row r="2688" spans="1:6">
      <c r="A2688" s="229" t="s">
        <v>252</v>
      </c>
      <c r="B2688" s="250">
        <v>6.1100000000000002E-2</v>
      </c>
      <c r="C2688" s="249">
        <v>6.1699999999999998E-2</v>
      </c>
      <c r="D2688" s="251">
        <v>1762.08</v>
      </c>
      <c r="E2688" s="251">
        <v>1753.9</v>
      </c>
      <c r="F2688" s="252">
        <v>1753.13</v>
      </c>
    </row>
    <row r="2689" spans="1:6">
      <c r="A2689" s="229" t="s">
        <v>251</v>
      </c>
      <c r="B2689" s="250">
        <v>5.8299999999999998E-2</v>
      </c>
      <c r="C2689" s="249">
        <v>5.8899999999999994E-2</v>
      </c>
      <c r="D2689" s="251">
        <v>1801.59</v>
      </c>
      <c r="E2689" s="251">
        <v>1793.21</v>
      </c>
      <c r="F2689" s="252">
        <v>1792.44</v>
      </c>
    </row>
    <row r="2690" spans="1:6">
      <c r="A2690" s="229" t="s">
        <v>250</v>
      </c>
      <c r="B2690" s="250">
        <v>5.8600000000000006E-2</v>
      </c>
      <c r="C2690" s="249">
        <v>5.9200000000000003E-2</v>
      </c>
      <c r="D2690" s="251">
        <v>1798.17</v>
      </c>
      <c r="E2690" s="251">
        <v>1789.81</v>
      </c>
      <c r="F2690" s="252">
        <v>1789.04</v>
      </c>
    </row>
    <row r="2691" spans="1:6">
      <c r="A2691" s="229" t="s">
        <v>249</v>
      </c>
      <c r="B2691" s="250">
        <v>5.7999999999999996E-2</v>
      </c>
      <c r="C2691" s="249">
        <v>5.8600000000000006E-2</v>
      </c>
      <c r="D2691" s="251">
        <v>1808.09</v>
      </c>
      <c r="E2691" s="251">
        <v>1799.69</v>
      </c>
      <c r="F2691" s="252">
        <v>1798.17</v>
      </c>
    </row>
    <row r="2692" spans="1:6">
      <c r="A2692" s="229" t="s">
        <v>248</v>
      </c>
      <c r="B2692" s="250">
        <v>5.74E-2</v>
      </c>
      <c r="C2692" s="249">
        <v>5.7999999999999996E-2</v>
      </c>
      <c r="D2692" s="251">
        <v>1817.34</v>
      </c>
      <c r="E2692" s="251">
        <v>1808.89</v>
      </c>
      <c r="F2692" s="252">
        <v>1808.09</v>
      </c>
    </row>
    <row r="2693" spans="1:6">
      <c r="A2693" s="229" t="s">
        <v>247</v>
      </c>
      <c r="B2693" s="250">
        <v>5.7000000000000002E-2</v>
      </c>
      <c r="C2693" s="249">
        <v>5.7599999999999998E-2</v>
      </c>
      <c r="D2693" s="251">
        <v>1823.79</v>
      </c>
      <c r="E2693" s="251">
        <v>1815.31</v>
      </c>
      <c r="F2693" s="252">
        <v>1814.52</v>
      </c>
    </row>
    <row r="2694" spans="1:6">
      <c r="A2694" s="229" t="s">
        <v>246</v>
      </c>
      <c r="B2694" s="250">
        <v>5.7200000000000001E-2</v>
      </c>
      <c r="C2694" s="249">
        <v>5.7800000000000004E-2</v>
      </c>
      <c r="D2694" s="251">
        <v>1821.75</v>
      </c>
      <c r="E2694" s="251">
        <v>1813.29</v>
      </c>
      <c r="F2694" s="252">
        <v>1812.5</v>
      </c>
    </row>
    <row r="2695" spans="1:6">
      <c r="A2695" s="229" t="s">
        <v>245</v>
      </c>
      <c r="B2695" s="250">
        <v>5.8499999999999996E-2</v>
      </c>
      <c r="C2695" s="249">
        <v>5.91E-2</v>
      </c>
      <c r="D2695" s="251">
        <v>1804.27</v>
      </c>
      <c r="E2695" s="251">
        <v>1795.9</v>
      </c>
      <c r="F2695" s="252">
        <v>1795.1</v>
      </c>
    </row>
    <row r="2696" spans="1:6">
      <c r="A2696" s="229" t="s">
        <v>244</v>
      </c>
      <c r="B2696" s="250">
        <v>5.7800000000000004E-2</v>
      </c>
      <c r="C2696" s="249">
        <v>5.8400000000000001E-2</v>
      </c>
      <c r="D2696" s="251">
        <v>1815.66</v>
      </c>
      <c r="E2696" s="251">
        <v>1807.24</v>
      </c>
      <c r="F2696" s="252">
        <v>1805.67</v>
      </c>
    </row>
    <row r="2697" spans="1:6">
      <c r="A2697" s="229" t="s">
        <v>243</v>
      </c>
      <c r="B2697" s="250">
        <v>5.8899999999999994E-2</v>
      </c>
      <c r="C2697" s="249">
        <v>5.9500000000000004E-2</v>
      </c>
      <c r="D2697" s="251">
        <v>1801.47</v>
      </c>
      <c r="E2697" s="251">
        <v>1793.13</v>
      </c>
      <c r="F2697" s="252">
        <v>1792.28</v>
      </c>
    </row>
    <row r="2698" spans="1:6">
      <c r="A2698" s="229" t="s">
        <v>242</v>
      </c>
      <c r="B2698" s="250">
        <v>6.0199999999999997E-2</v>
      </c>
      <c r="C2698" s="249">
        <v>6.08E-2</v>
      </c>
      <c r="D2698" s="251">
        <v>1784.29</v>
      </c>
      <c r="E2698" s="251">
        <v>1776.04</v>
      </c>
      <c r="F2698" s="252">
        <v>1775.2</v>
      </c>
    </row>
    <row r="2699" spans="1:6">
      <c r="A2699" s="229" t="s">
        <v>241</v>
      </c>
      <c r="B2699" s="250">
        <v>6.0400000000000002E-2</v>
      </c>
      <c r="C2699" s="249">
        <v>6.0999999999999999E-2</v>
      </c>
      <c r="D2699" s="251">
        <v>1782.81</v>
      </c>
      <c r="E2699" s="251">
        <v>1774.57</v>
      </c>
      <c r="F2699" s="252">
        <v>1773.3</v>
      </c>
    </row>
    <row r="2700" spans="1:6">
      <c r="A2700" s="229" t="s">
        <v>240</v>
      </c>
      <c r="B2700" s="250">
        <v>6.08E-2</v>
      </c>
      <c r="C2700" s="249">
        <v>6.1399999999999996E-2</v>
      </c>
      <c r="D2700" s="251">
        <v>1779.02</v>
      </c>
      <c r="E2700" s="251">
        <v>1770.81</v>
      </c>
      <c r="F2700" s="252">
        <v>1769.11</v>
      </c>
    </row>
    <row r="2701" spans="1:6">
      <c r="A2701" s="229" t="s">
        <v>239</v>
      </c>
      <c r="B2701" s="250">
        <v>6.1500000000000006E-2</v>
      </c>
      <c r="C2701" s="249">
        <v>6.2100000000000002E-2</v>
      </c>
      <c r="D2701" s="251">
        <v>1770.29</v>
      </c>
      <c r="E2701" s="251">
        <v>1762.12</v>
      </c>
      <c r="F2701" s="252">
        <v>1761.28</v>
      </c>
    </row>
    <row r="2702" spans="1:6">
      <c r="A2702" s="229" t="s">
        <v>238</v>
      </c>
      <c r="B2702" s="250">
        <v>6.0999999999999999E-2</v>
      </c>
      <c r="C2702" s="249">
        <v>6.1600000000000002E-2</v>
      </c>
      <c r="D2702" s="251">
        <v>1777.97</v>
      </c>
      <c r="E2702" s="251">
        <v>1769.77</v>
      </c>
      <c r="F2702" s="252">
        <v>1768.92</v>
      </c>
    </row>
    <row r="2703" spans="1:6">
      <c r="A2703" s="229" t="s">
        <v>237</v>
      </c>
      <c r="B2703" s="250">
        <v>6.1100000000000002E-2</v>
      </c>
      <c r="C2703" s="249">
        <v>6.1699999999999998E-2</v>
      </c>
      <c r="D2703" s="251">
        <v>1777.44</v>
      </c>
      <c r="E2703" s="251">
        <v>1769.25</v>
      </c>
      <c r="F2703" s="252">
        <v>1768.41</v>
      </c>
    </row>
    <row r="2704" spans="1:6">
      <c r="A2704" s="229" t="s">
        <v>236</v>
      </c>
      <c r="B2704" s="250">
        <v>6.1200000000000004E-2</v>
      </c>
      <c r="C2704" s="249">
        <v>6.1799999999999994E-2</v>
      </c>
      <c r="D2704" s="251">
        <v>1776.92</v>
      </c>
      <c r="E2704" s="251">
        <v>1768.74</v>
      </c>
      <c r="F2704" s="252">
        <v>1767.89</v>
      </c>
    </row>
    <row r="2705" spans="1:6">
      <c r="A2705" s="229" t="s">
        <v>235</v>
      </c>
      <c r="B2705" s="250">
        <v>6.0499999999999998E-2</v>
      </c>
      <c r="C2705" s="249">
        <v>6.1100000000000002E-2</v>
      </c>
      <c r="D2705" s="251">
        <v>1788.23</v>
      </c>
      <c r="E2705" s="251">
        <v>1780</v>
      </c>
      <c r="F2705" s="252">
        <v>1778.29</v>
      </c>
    </row>
    <row r="2706" spans="1:6">
      <c r="A2706" s="229" t="s">
        <v>234</v>
      </c>
      <c r="B2706" s="250">
        <v>5.9200000000000003E-2</v>
      </c>
      <c r="C2706" s="249">
        <v>5.9800000000000006E-2</v>
      </c>
      <c r="D2706" s="251">
        <v>1807.08</v>
      </c>
      <c r="E2706" s="251">
        <v>1798.74</v>
      </c>
      <c r="F2706" s="252">
        <v>1797.9</v>
      </c>
    </row>
    <row r="2707" spans="1:6">
      <c r="A2707" s="229" t="s">
        <v>233</v>
      </c>
      <c r="B2707" s="250">
        <v>5.9400000000000001E-2</v>
      </c>
      <c r="C2707" s="249">
        <v>0.06</v>
      </c>
      <c r="D2707" s="251">
        <v>1805.14</v>
      </c>
      <c r="E2707" s="251">
        <v>1796.83</v>
      </c>
      <c r="F2707" s="252">
        <v>1795.98</v>
      </c>
    </row>
    <row r="2708" spans="1:6">
      <c r="A2708" s="229" t="s">
        <v>232</v>
      </c>
      <c r="B2708" s="250">
        <v>6.0199999999999997E-2</v>
      </c>
      <c r="C2708" s="249">
        <v>6.08E-2</v>
      </c>
      <c r="D2708" s="251">
        <v>1795.35</v>
      </c>
      <c r="E2708" s="251">
        <v>1787.09</v>
      </c>
      <c r="F2708" s="252">
        <v>1786.22</v>
      </c>
    </row>
    <row r="2709" spans="1:6">
      <c r="A2709" s="229" t="s">
        <v>231</v>
      </c>
      <c r="B2709" s="250">
        <v>5.9800000000000006E-2</v>
      </c>
      <c r="C2709" s="249">
        <v>6.0400000000000002E-2</v>
      </c>
      <c r="D2709" s="251">
        <v>1801.74</v>
      </c>
      <c r="E2709" s="251">
        <v>1793.45</v>
      </c>
      <c r="F2709" s="252">
        <v>1792.59</v>
      </c>
    </row>
    <row r="2710" spans="1:6">
      <c r="A2710" s="229" t="s">
        <v>230</v>
      </c>
      <c r="B2710" s="250">
        <v>6.0100000000000001E-2</v>
      </c>
      <c r="C2710" s="249">
        <v>6.0700000000000004E-2</v>
      </c>
      <c r="D2710" s="251">
        <v>1799.36</v>
      </c>
      <c r="E2710" s="251">
        <v>1791.09</v>
      </c>
      <c r="F2710" s="252">
        <v>1789.32</v>
      </c>
    </row>
    <row r="2711" spans="1:6">
      <c r="A2711" s="229" t="s">
        <v>229</v>
      </c>
      <c r="B2711" s="250">
        <v>6.0999999999999999E-2</v>
      </c>
      <c r="C2711" s="249">
        <v>6.1600000000000002E-2</v>
      </c>
      <c r="D2711" s="251">
        <v>1787.84</v>
      </c>
      <c r="E2711" s="251">
        <v>1779.63</v>
      </c>
      <c r="F2711" s="252">
        <v>1778.76</v>
      </c>
    </row>
    <row r="2712" spans="1:6">
      <c r="A2712" s="229" t="s">
        <v>228</v>
      </c>
      <c r="B2712" s="250">
        <v>6.0499999999999998E-2</v>
      </c>
      <c r="C2712" s="249">
        <v>6.1100000000000002E-2</v>
      </c>
      <c r="D2712" s="251">
        <v>1795.58</v>
      </c>
      <c r="E2712" s="251">
        <v>1787.33</v>
      </c>
      <c r="F2712" s="252">
        <v>1786.47</v>
      </c>
    </row>
    <row r="2713" spans="1:6">
      <c r="A2713" s="229" t="s">
        <v>227</v>
      </c>
      <c r="B2713" s="250">
        <v>6.0299999999999999E-2</v>
      </c>
      <c r="C2713" s="249">
        <v>6.0899999999999996E-2</v>
      </c>
      <c r="D2713" s="251">
        <v>1798.96</v>
      </c>
      <c r="E2713" s="251">
        <v>1790.7</v>
      </c>
      <c r="F2713" s="252">
        <v>1790.08</v>
      </c>
    </row>
    <row r="2714" spans="1:6">
      <c r="A2714" s="229" t="s">
        <v>226</v>
      </c>
      <c r="B2714" s="250">
        <v>6.0299999999999999E-2</v>
      </c>
      <c r="C2714" s="249">
        <v>6.0899999999999996E-2</v>
      </c>
      <c r="D2714" s="251">
        <v>1799.58</v>
      </c>
      <c r="E2714" s="251">
        <v>1791.32</v>
      </c>
      <c r="F2714" s="252">
        <v>1790.7</v>
      </c>
    </row>
    <row r="2715" spans="1:6">
      <c r="A2715" s="229" t="s">
        <v>195</v>
      </c>
      <c r="B2715" s="250">
        <v>6.08E-2</v>
      </c>
      <c r="C2715" s="249">
        <v>6.1399999999999996E-2</v>
      </c>
      <c r="D2715" s="251">
        <v>1793.72</v>
      </c>
      <c r="E2715" s="251">
        <v>1785.5</v>
      </c>
      <c r="F2715" s="252">
        <v>1784.48</v>
      </c>
    </row>
    <row r="2716" spans="1:6">
      <c r="A2716" s="229" t="s">
        <v>199</v>
      </c>
      <c r="B2716" s="250">
        <v>6.0899999999999996E-2</v>
      </c>
      <c r="C2716" s="249">
        <v>6.1500000000000006E-2</v>
      </c>
      <c r="D2716" s="251">
        <v>1792.97</v>
      </c>
      <c r="E2716" s="251">
        <v>1784.76</v>
      </c>
      <c r="F2716" s="252">
        <v>1784.14</v>
      </c>
    </row>
    <row r="2717" spans="1:6">
      <c r="A2717" s="229" t="s">
        <v>200</v>
      </c>
      <c r="B2717" s="250">
        <v>6.13E-2</v>
      </c>
      <c r="C2717" s="249">
        <v>6.1900000000000004E-2</v>
      </c>
      <c r="D2717" s="251">
        <v>1788.12</v>
      </c>
      <c r="E2717" s="251">
        <v>1779.94</v>
      </c>
      <c r="F2717" s="252">
        <v>1779.31</v>
      </c>
    </row>
    <row r="2718" spans="1:6">
      <c r="A2718" s="229" t="s">
        <v>202</v>
      </c>
      <c r="B2718" s="250">
        <v>6.1600000000000002E-2</v>
      </c>
      <c r="C2718" s="249">
        <v>6.2199999999999998E-2</v>
      </c>
      <c r="D2718" s="251">
        <v>1784.74</v>
      </c>
      <c r="E2718" s="251">
        <v>1776.58</v>
      </c>
      <c r="F2718" s="252">
        <v>1775.94</v>
      </c>
    </row>
    <row r="2719" spans="1:6">
      <c r="A2719" s="229" t="s">
        <v>225</v>
      </c>
      <c r="B2719" s="250">
        <v>6.1500000000000006E-2</v>
      </c>
      <c r="C2719" s="249">
        <v>6.2100000000000002E-2</v>
      </c>
      <c r="D2719" s="251">
        <v>1786.74</v>
      </c>
      <c r="E2719" s="251">
        <v>1778.58</v>
      </c>
      <c r="F2719" s="252">
        <v>1777.94</v>
      </c>
    </row>
    <row r="2720" spans="1:6">
      <c r="A2720" s="229" t="s">
        <v>224</v>
      </c>
      <c r="B2720" s="250">
        <v>6.1399999999999996E-2</v>
      </c>
      <c r="C2720" s="249">
        <v>6.2E-2</v>
      </c>
      <c r="D2720" s="251">
        <v>1789.18</v>
      </c>
      <c r="E2720" s="251">
        <v>1781</v>
      </c>
      <c r="F2720" s="252">
        <v>1779.93</v>
      </c>
    </row>
    <row r="2721" spans="1:6">
      <c r="A2721" s="229" t="s">
        <v>223</v>
      </c>
      <c r="B2721" s="250">
        <v>6.08E-2</v>
      </c>
      <c r="C2721" s="249">
        <v>6.1399999999999996E-2</v>
      </c>
      <c r="D2721" s="251">
        <v>1798.03</v>
      </c>
      <c r="E2721" s="251">
        <v>1789.81</v>
      </c>
      <c r="F2721" s="252">
        <v>1789.18</v>
      </c>
    </row>
    <row r="2722" spans="1:6">
      <c r="A2722" s="229" t="s">
        <v>222</v>
      </c>
      <c r="B2722" s="250">
        <v>6.0100000000000001E-2</v>
      </c>
      <c r="C2722" s="249">
        <v>6.0700000000000004E-2</v>
      </c>
      <c r="D2722" s="251">
        <v>1808.3</v>
      </c>
      <c r="E2722" s="251">
        <v>1800.04</v>
      </c>
      <c r="F2722" s="252">
        <v>1799.4</v>
      </c>
    </row>
    <row r="2723" spans="1:6">
      <c r="A2723" s="229" t="s">
        <v>221</v>
      </c>
      <c r="B2723" s="250">
        <v>5.96E-2</v>
      </c>
      <c r="C2723" s="249">
        <v>6.0199999999999997E-2</v>
      </c>
      <c r="D2723" s="251">
        <v>1815.86</v>
      </c>
      <c r="E2723" s="251">
        <v>1807.56</v>
      </c>
      <c r="F2723" s="252">
        <v>1806.92</v>
      </c>
    </row>
    <row r="2724" spans="1:6">
      <c r="A2724" s="229" t="s">
        <v>220</v>
      </c>
      <c r="B2724" s="250">
        <v>6.1600000000000002E-2</v>
      </c>
      <c r="C2724" s="249">
        <v>6.2199999999999998E-2</v>
      </c>
      <c r="D2724" s="251">
        <v>1789</v>
      </c>
      <c r="E2724" s="251">
        <v>1780.84</v>
      </c>
      <c r="F2724" s="252">
        <v>1780.2</v>
      </c>
    </row>
    <row r="2725" spans="1:6">
      <c r="A2725" s="229" t="s">
        <v>219</v>
      </c>
      <c r="B2725" s="250">
        <v>6.1699999999999998E-2</v>
      </c>
      <c r="C2725" s="249">
        <v>6.2300000000000001E-2</v>
      </c>
      <c r="D2725" s="251">
        <v>1788.7</v>
      </c>
      <c r="E2725" s="251">
        <v>1780.55</v>
      </c>
      <c r="F2725" s="252">
        <v>1779.49</v>
      </c>
    </row>
    <row r="2726" spans="1:6">
      <c r="A2726" s="229" t="s">
        <v>204</v>
      </c>
      <c r="B2726" s="250">
        <v>6.0899999999999996E-2</v>
      </c>
      <c r="C2726" s="249">
        <v>6.1500000000000006E-2</v>
      </c>
      <c r="D2726" s="251">
        <v>1800.27</v>
      </c>
      <c r="E2726" s="251">
        <v>1792.07</v>
      </c>
      <c r="F2726" s="252">
        <v>1791.43</v>
      </c>
    </row>
    <row r="2727" spans="1:6">
      <c r="A2727" s="229" t="s">
        <v>205</v>
      </c>
      <c r="B2727" s="250">
        <v>6.1500000000000006E-2</v>
      </c>
      <c r="C2727" s="249">
        <v>6.2100000000000002E-2</v>
      </c>
      <c r="D2727" s="251">
        <v>1792.71</v>
      </c>
      <c r="E2727" s="251">
        <v>1784.54</v>
      </c>
      <c r="F2727" s="252">
        <v>1783.9</v>
      </c>
    </row>
    <row r="2728" spans="1:6">
      <c r="A2728" s="229" t="s">
        <v>206</v>
      </c>
      <c r="B2728" s="250">
        <v>6.2E-2</v>
      </c>
      <c r="C2728" s="249">
        <v>6.2600000000000003E-2</v>
      </c>
      <c r="D2728" s="251">
        <v>1786.54</v>
      </c>
      <c r="E2728" s="251">
        <v>1778.42</v>
      </c>
      <c r="F2728" s="252">
        <v>1777.78</v>
      </c>
    </row>
    <row r="2729" spans="1:6">
      <c r="A2729" s="229" t="s">
        <v>207</v>
      </c>
      <c r="B2729" s="250">
        <v>6.2199999999999998E-2</v>
      </c>
      <c r="C2729" s="249">
        <v>6.2800000000000009E-2</v>
      </c>
      <c r="D2729" s="251">
        <v>1784.47</v>
      </c>
      <c r="E2729" s="251">
        <v>1776.36</v>
      </c>
      <c r="F2729" s="252">
        <v>1775.72</v>
      </c>
    </row>
    <row r="2730" spans="1:6">
      <c r="A2730" s="229" t="s">
        <v>208</v>
      </c>
      <c r="B2730" s="250">
        <v>6.25E-2</v>
      </c>
      <c r="C2730" s="249">
        <v>6.3099999999999989E-2</v>
      </c>
      <c r="D2730" s="251">
        <v>1781.32</v>
      </c>
      <c r="E2730" s="251">
        <v>1773.23</v>
      </c>
      <c r="F2730" s="252">
        <v>1772.18</v>
      </c>
    </row>
    <row r="2731" spans="1:6">
      <c r="A2731" s="229" t="s">
        <v>209</v>
      </c>
      <c r="B2731" s="250">
        <v>6.1799999999999994E-2</v>
      </c>
      <c r="C2731" s="249">
        <v>6.2400000000000004E-2</v>
      </c>
      <c r="D2731" s="251">
        <v>1791.45</v>
      </c>
      <c r="E2731" s="251">
        <v>1783.31</v>
      </c>
      <c r="F2731" s="252">
        <v>1782.68</v>
      </c>
    </row>
    <row r="2732" spans="1:6">
      <c r="A2732" s="229" t="s">
        <v>210</v>
      </c>
      <c r="B2732" s="250">
        <v>6.1900000000000004E-2</v>
      </c>
      <c r="C2732" s="249">
        <v>6.25E-2</v>
      </c>
      <c r="D2732" s="251">
        <v>1790.73</v>
      </c>
      <c r="E2732" s="251">
        <v>1782.6</v>
      </c>
      <c r="F2732" s="252">
        <v>1781.96</v>
      </c>
    </row>
    <row r="2733" spans="1:6">
      <c r="A2733" s="229" t="s">
        <v>211</v>
      </c>
      <c r="B2733" s="250">
        <v>6.1600000000000002E-2</v>
      </c>
      <c r="C2733" s="249">
        <v>6.2199999999999998E-2</v>
      </c>
      <c r="D2733" s="251">
        <v>1795.44</v>
      </c>
      <c r="E2733" s="251">
        <v>1787.29</v>
      </c>
      <c r="F2733" s="252">
        <v>1786.66</v>
      </c>
    </row>
    <row r="2734" spans="1:6">
      <c r="A2734" s="229" t="s">
        <v>212</v>
      </c>
      <c r="B2734" s="250">
        <v>6.1100000000000002E-2</v>
      </c>
      <c r="C2734" s="249">
        <v>6.1699999999999998E-2</v>
      </c>
      <c r="D2734" s="251">
        <v>1802.9</v>
      </c>
      <c r="E2734" s="251">
        <v>1794.71</v>
      </c>
      <c r="F2734" s="252">
        <v>1794.08</v>
      </c>
    </row>
    <row r="2735" spans="1:6">
      <c r="A2735" s="229" t="s">
        <v>213</v>
      </c>
      <c r="B2735" s="250">
        <v>6.0400000000000002E-2</v>
      </c>
      <c r="C2735" s="249">
        <v>6.0999999999999999E-2</v>
      </c>
      <c r="D2735" s="251">
        <v>1813.71</v>
      </c>
      <c r="E2735" s="251">
        <v>1805.47</v>
      </c>
      <c r="F2735" s="252">
        <v>1804.26</v>
      </c>
    </row>
    <row r="2736" spans="1:6">
      <c r="A2736" s="229" t="s">
        <v>214</v>
      </c>
      <c r="B2736" s="250">
        <v>5.9900000000000002E-2</v>
      </c>
      <c r="C2736" s="249">
        <v>6.0499999999999998E-2</v>
      </c>
      <c r="D2736" s="251">
        <v>1821.29</v>
      </c>
      <c r="E2736" s="251">
        <v>1813.02</v>
      </c>
      <c r="F2736" s="252">
        <v>1812.33</v>
      </c>
    </row>
    <row r="2737" spans="1:12">
      <c r="A2737" s="229" t="s">
        <v>216</v>
      </c>
      <c r="B2737" s="250">
        <v>5.9900000000000002E-2</v>
      </c>
      <c r="C2737" s="249">
        <v>6.0499999999999998E-2</v>
      </c>
      <c r="D2737" s="251">
        <v>1821.97</v>
      </c>
      <c r="E2737" s="251">
        <v>1813.7</v>
      </c>
      <c r="F2737" s="252">
        <v>1813.02</v>
      </c>
    </row>
    <row r="2738" spans="1:12">
      <c r="A2738" s="229" t="s">
        <v>218</v>
      </c>
      <c r="B2738" s="250">
        <v>6.0499999999999998E-2</v>
      </c>
      <c r="C2738" s="249">
        <v>6.1100000000000002E-2</v>
      </c>
      <c r="D2738" s="251">
        <v>1814.39</v>
      </c>
      <c r="E2738" s="251">
        <v>1806.16</v>
      </c>
      <c r="F2738" s="252">
        <v>1805.48</v>
      </c>
    </row>
    <row r="2739" spans="1:12">
      <c r="A2739" s="229" t="s">
        <v>217</v>
      </c>
      <c r="B2739" s="250">
        <v>6.0100000000000001E-2</v>
      </c>
      <c r="C2739" s="249">
        <v>6.0700000000000004E-2</v>
      </c>
      <c r="D2739" s="251">
        <v>1820.58</v>
      </c>
      <c r="E2739" s="251">
        <v>1812.33</v>
      </c>
      <c r="F2739" s="252">
        <v>1811.64</v>
      </c>
    </row>
    <row r="2740" spans="1:12">
      <c r="A2740" s="229" t="s">
        <v>472</v>
      </c>
      <c r="B2740" s="250">
        <v>6.0299999999999999E-2</v>
      </c>
      <c r="C2740" s="249">
        <v>6.0899999999999996E-2</v>
      </c>
      <c r="D2740" s="251">
        <v>1818.92</v>
      </c>
      <c r="E2740" s="251">
        <v>1810.68</v>
      </c>
      <c r="F2740" s="252">
        <v>1809.51</v>
      </c>
    </row>
    <row r="2741" spans="1:12">
      <c r="A2741" s="151" t="s">
        <v>1279</v>
      </c>
      <c r="B2741" s="193">
        <v>6.0400000000000002E-2</v>
      </c>
      <c r="C2741" s="194">
        <v>6.0999999999999999E-2</v>
      </c>
      <c r="D2741" s="166">
        <v>1818.22</v>
      </c>
      <c r="E2741" s="166">
        <v>1809.99</v>
      </c>
      <c r="F2741" s="195">
        <v>1809.31</v>
      </c>
    </row>
    <row r="2742" spans="1:12">
      <c r="A2742" s="151" t="s">
        <v>1281</v>
      </c>
      <c r="B2742" s="193">
        <v>6.0299999999999999E-2</v>
      </c>
      <c r="C2742" s="194">
        <v>6.0899999999999996E-2</v>
      </c>
      <c r="D2742" s="166">
        <v>1820.27</v>
      </c>
      <c r="E2742" s="166">
        <v>1812.03</v>
      </c>
      <c r="F2742" s="195">
        <v>1811.36</v>
      </c>
    </row>
    <row r="2743" spans="1:12">
      <c r="A2743" s="151" t="s">
        <v>1282</v>
      </c>
      <c r="B2743" s="193">
        <v>5.9900000000000002E-2</v>
      </c>
      <c r="C2743" s="194">
        <v>6.0499999999999998E-2</v>
      </c>
      <c r="D2743" s="166">
        <v>1826.46</v>
      </c>
      <c r="E2743" s="166">
        <v>1818.19</v>
      </c>
      <c r="F2743" s="195">
        <v>1817.52</v>
      </c>
    </row>
    <row r="2744" spans="1:12">
      <c r="A2744" s="151" t="s">
        <v>1300</v>
      </c>
      <c r="B2744" s="193">
        <v>5.9500000000000004E-2</v>
      </c>
      <c r="C2744" s="194">
        <v>6.0100000000000001E-2</v>
      </c>
      <c r="D2744" s="166">
        <v>1832.66</v>
      </c>
      <c r="E2744" s="166">
        <v>1824.37</v>
      </c>
      <c r="F2744" s="195">
        <v>1823.7</v>
      </c>
    </row>
    <row r="2745" spans="1:12">
      <c r="A2745" s="151" t="s">
        <v>1305</v>
      </c>
      <c r="B2745" s="193">
        <v>5.9200000000000003E-2</v>
      </c>
      <c r="C2745" s="194">
        <v>5.9800000000000006E-2</v>
      </c>
      <c r="D2745" s="166">
        <v>1838.01</v>
      </c>
      <c r="E2745" s="166">
        <v>1829.7</v>
      </c>
      <c r="F2745" s="195">
        <v>1828.51</v>
      </c>
    </row>
    <row r="2746" spans="1:12">
      <c r="A2746" s="151" t="s">
        <v>1908</v>
      </c>
      <c r="B2746" s="193">
        <v>5.9400000000000001E-2</v>
      </c>
      <c r="C2746" s="194">
        <v>0.06</v>
      </c>
      <c r="D2746" s="166">
        <v>1835.91</v>
      </c>
      <c r="E2746" s="166">
        <v>1827.61</v>
      </c>
      <c r="F2746" s="195">
        <v>1826.93</v>
      </c>
    </row>
    <row r="2747" spans="1:12">
      <c r="A2747" s="151" t="s">
        <v>1821</v>
      </c>
      <c r="B2747" s="193">
        <v>5.9000000000000004E-2</v>
      </c>
      <c r="C2747" s="194">
        <v>5.96E-2</v>
      </c>
      <c r="D2747" s="166">
        <v>1842.13</v>
      </c>
      <c r="E2747" s="166">
        <v>1833.81</v>
      </c>
      <c r="F2747" s="195">
        <v>1833.14</v>
      </c>
    </row>
    <row r="2748" spans="1:12">
      <c r="A2748" s="151" t="s">
        <v>1902</v>
      </c>
      <c r="B2748" s="193">
        <v>5.9299999999999999E-2</v>
      </c>
      <c r="C2748" s="194">
        <v>5.9900000000000002E-2</v>
      </c>
      <c r="D2748" s="428">
        <v>1838.64</v>
      </c>
      <c r="E2748" s="428">
        <v>1830.34</v>
      </c>
      <c r="F2748" s="195">
        <v>1829.67</v>
      </c>
      <c r="G2748" s="152"/>
    </row>
    <row r="2749" spans="1:12">
      <c r="A2749" s="151" t="s">
        <v>1906</v>
      </c>
      <c r="B2749" s="193">
        <v>5.9000000000000004E-2</v>
      </c>
      <c r="C2749" s="194">
        <v>5.96E-2</v>
      </c>
      <c r="D2749" s="428">
        <v>1843.48</v>
      </c>
      <c r="E2749" s="428">
        <v>1835.16</v>
      </c>
      <c r="F2749" s="195">
        <v>1834.48</v>
      </c>
    </row>
    <row r="2750" spans="1:12">
      <c r="A2750" s="151" t="s">
        <v>1907</v>
      </c>
      <c r="B2750" s="193">
        <v>5.8700000000000002E-2</v>
      </c>
      <c r="C2750" s="194">
        <v>5.9299999999999999E-2</v>
      </c>
      <c r="D2750" s="428">
        <v>1848.85</v>
      </c>
      <c r="E2750" s="428">
        <v>1840.5</v>
      </c>
      <c r="F2750" s="195">
        <v>1839.32</v>
      </c>
    </row>
    <row r="2751" spans="1:12">
      <c r="A2751" s="151" t="s">
        <v>1962</v>
      </c>
      <c r="B2751" s="193">
        <v>5.79E-2</v>
      </c>
      <c r="C2751" s="194">
        <v>5.8499999999999996E-2</v>
      </c>
      <c r="D2751" s="428">
        <v>1860.71</v>
      </c>
      <c r="E2751" s="428">
        <v>1852.31</v>
      </c>
      <c r="F2751" s="195">
        <v>1851.64</v>
      </c>
    </row>
    <row r="2752" spans="1:12">
      <c r="A2752" s="539">
        <v>42591</v>
      </c>
      <c r="B2752" s="193">
        <v>5.8400000000000001E-2</v>
      </c>
      <c r="C2752" s="194">
        <v>5.9000000000000004E-2</v>
      </c>
      <c r="D2752" s="428">
        <v>1854.38</v>
      </c>
      <c r="E2752" s="428">
        <v>1846.02</v>
      </c>
      <c r="F2752" s="195">
        <v>1845.34</v>
      </c>
      <c r="L2752" s="456"/>
    </row>
    <row r="2753" spans="1:12">
      <c r="A2753" s="539">
        <v>42592</v>
      </c>
      <c r="B2753" s="193">
        <v>5.7999999999999996E-2</v>
      </c>
      <c r="C2753" s="194">
        <v>5.8600000000000006E-2</v>
      </c>
      <c r="D2753" s="428">
        <v>1860.66</v>
      </c>
      <c r="E2753" s="428">
        <v>1852.27</v>
      </c>
      <c r="F2753" s="195">
        <v>1851.59</v>
      </c>
      <c r="L2753" s="456"/>
    </row>
    <row r="2754" spans="1:12">
      <c r="A2754" s="539">
        <v>42593</v>
      </c>
      <c r="B2754" s="193">
        <v>5.7999999999999996E-2</v>
      </c>
      <c r="C2754" s="194">
        <v>5.8600000000000006E-2</v>
      </c>
      <c r="D2754" s="428">
        <v>1862.84</v>
      </c>
      <c r="E2754" s="428">
        <v>1854.44</v>
      </c>
      <c r="F2754" s="195">
        <v>1853.71</v>
      </c>
      <c r="L2754" s="456"/>
    </row>
    <row r="2755" spans="1:12">
      <c r="A2755" s="539">
        <v>42594</v>
      </c>
      <c r="B2755" s="193">
        <v>5.74E-2</v>
      </c>
      <c r="C2755" s="194">
        <v>5.7999999999999996E-2</v>
      </c>
      <c r="D2755" s="428">
        <v>1872.63</v>
      </c>
      <c r="E2755" s="428">
        <v>1864.19</v>
      </c>
      <c r="F2755" s="195">
        <v>1872.52</v>
      </c>
      <c r="L2755" s="456"/>
    </row>
    <row r="2756" spans="1:12">
      <c r="A2756" s="539">
        <v>42597</v>
      </c>
      <c r="B2756" s="193">
        <v>5.7599999999999998E-2</v>
      </c>
      <c r="C2756" s="194">
        <v>5.8200000000000002E-2</v>
      </c>
      <c r="D2756" s="428">
        <v>1870.46</v>
      </c>
      <c r="E2756" s="428">
        <v>1862.04</v>
      </c>
      <c r="F2756" s="195">
        <v>1861.39</v>
      </c>
      <c r="L2756" s="456"/>
    </row>
    <row r="2757" spans="1:12">
      <c r="A2757" s="539">
        <v>42598</v>
      </c>
      <c r="B2757" s="193">
        <v>5.7599999999999998E-2</v>
      </c>
      <c r="C2757" s="194">
        <v>5.8200000000000002E-2</v>
      </c>
      <c r="D2757" s="428">
        <v>1871.11</v>
      </c>
      <c r="E2757" s="428">
        <v>1862.69</v>
      </c>
      <c r="F2757" s="195">
        <v>1862.04</v>
      </c>
      <c r="L2757" s="456"/>
    </row>
    <row r="2758" spans="1:12">
      <c r="A2758" s="539">
        <v>42599</v>
      </c>
      <c r="B2758" s="193">
        <v>5.79E-2</v>
      </c>
      <c r="C2758" s="194">
        <v>5.8499999999999996E-2</v>
      </c>
      <c r="D2758" s="428">
        <v>1867.55</v>
      </c>
      <c r="E2758" s="428">
        <v>1859.14</v>
      </c>
      <c r="F2758" s="195">
        <v>1858.49</v>
      </c>
      <c r="L2758" s="456"/>
    </row>
    <row r="2759" spans="1:12">
      <c r="A2759" s="539">
        <v>42600</v>
      </c>
      <c r="B2759" s="193">
        <v>5.79E-2</v>
      </c>
      <c r="C2759" s="194">
        <v>5.8499999999999996E-2</v>
      </c>
      <c r="D2759" s="428">
        <v>1868.2</v>
      </c>
      <c r="E2759" s="428">
        <v>1859.8</v>
      </c>
      <c r="F2759" s="195">
        <v>1859.14</v>
      </c>
      <c r="L2759" s="456"/>
    </row>
    <row r="2760" spans="1:12">
      <c r="A2760" s="539">
        <v>42601</v>
      </c>
      <c r="B2760" s="193">
        <v>5.7699999999999994E-2</v>
      </c>
      <c r="C2760" s="194">
        <v>5.8299999999999998E-2</v>
      </c>
      <c r="D2760" s="428">
        <v>1872.13</v>
      </c>
      <c r="E2760" s="428">
        <v>1863.72</v>
      </c>
      <c r="F2760" s="195">
        <v>1862.6</v>
      </c>
      <c r="L2760" s="456"/>
    </row>
    <row r="2761" spans="1:12">
      <c r="A2761" s="539">
        <v>42604</v>
      </c>
      <c r="B2761" s="193">
        <v>5.7500000000000002E-2</v>
      </c>
      <c r="C2761" s="194">
        <v>5.8099999999999999E-2</v>
      </c>
      <c r="D2761" s="428">
        <v>1875.6</v>
      </c>
      <c r="E2761" s="428">
        <v>1867.17</v>
      </c>
      <c r="F2761" s="195">
        <v>1866.52</v>
      </c>
    </row>
    <row r="2762" spans="1:12">
      <c r="A2762" s="539">
        <v>42606</v>
      </c>
      <c r="B2762" s="193">
        <v>5.7800000000000004E-2</v>
      </c>
      <c r="C2762" s="194">
        <v>5.8400000000000001E-2</v>
      </c>
      <c r="D2762" s="428">
        <v>1872.68</v>
      </c>
      <c r="E2762" s="428">
        <v>1864.28</v>
      </c>
      <c r="F2762" s="195">
        <v>1863.63</v>
      </c>
    </row>
    <row r="2763" spans="1:12">
      <c r="A2763" s="539">
        <v>42607</v>
      </c>
      <c r="B2763" s="193">
        <v>5.7999999999999996E-2</v>
      </c>
      <c r="C2763" s="194">
        <v>5.8600000000000006E-2</v>
      </c>
      <c r="D2763" s="428">
        <v>1870.79</v>
      </c>
      <c r="E2763" s="428">
        <v>1862.4</v>
      </c>
      <c r="F2763" s="195">
        <v>1861.72</v>
      </c>
    </row>
    <row r="2764" spans="1:12">
      <c r="A2764" s="539">
        <v>42608</v>
      </c>
      <c r="B2764" s="193">
        <v>5.8299999999999998E-2</v>
      </c>
      <c r="C2764" s="194">
        <v>5.8899999999999994E-2</v>
      </c>
      <c r="D2764" s="428">
        <v>1867.79</v>
      </c>
      <c r="E2764" s="428">
        <v>1859.42</v>
      </c>
      <c r="F2764" s="195">
        <v>1858.22</v>
      </c>
    </row>
    <row r="2765" spans="1:12">
      <c r="A2765" s="539">
        <v>42611</v>
      </c>
      <c r="B2765" s="193">
        <v>5.8899999999999994E-2</v>
      </c>
      <c r="C2765" s="194">
        <v>5.9500000000000004E-2</v>
      </c>
      <c r="D2765" s="428">
        <v>1860.1</v>
      </c>
      <c r="E2765" s="428">
        <v>1851.77</v>
      </c>
      <c r="F2765" s="195">
        <v>1851.09</v>
      </c>
    </row>
    <row r="2766" spans="1:12">
      <c r="A2766" s="539">
        <v>42612</v>
      </c>
      <c r="B2766" s="193">
        <v>5.8499999999999996E-2</v>
      </c>
      <c r="C2766" s="194">
        <v>5.91E-2</v>
      </c>
      <c r="D2766" s="428">
        <v>1866.35</v>
      </c>
      <c r="E2766" s="428">
        <v>1858</v>
      </c>
      <c r="F2766" s="195">
        <v>1857.32</v>
      </c>
    </row>
    <row r="2767" spans="1:12">
      <c r="A2767" s="539">
        <v>42613</v>
      </c>
      <c r="B2767" s="193">
        <v>5.9200000000000003E-2</v>
      </c>
      <c r="C2767" s="194">
        <v>5.9800000000000006E-2</v>
      </c>
      <c r="D2767" s="428">
        <v>1857.29</v>
      </c>
      <c r="E2767" s="428">
        <v>1848.99</v>
      </c>
      <c r="F2767" s="195">
        <v>1848.3</v>
      </c>
    </row>
    <row r="2768" spans="1:12">
      <c r="A2768" s="539">
        <v>42614</v>
      </c>
      <c r="B2768" s="193">
        <v>5.8799999999999998E-2</v>
      </c>
      <c r="C2768" s="194">
        <v>5.9400000000000001E-2</v>
      </c>
      <c r="D2768" s="428">
        <v>1863.53</v>
      </c>
      <c r="E2768" s="428">
        <v>1855.2</v>
      </c>
      <c r="F2768" s="195">
        <v>1854.52</v>
      </c>
    </row>
    <row r="2769" spans="1:6">
      <c r="A2769" s="539">
        <v>42615</v>
      </c>
      <c r="B2769" s="193">
        <v>5.8499999999999996E-2</v>
      </c>
      <c r="C2769" s="194">
        <v>5.91E-2</v>
      </c>
      <c r="D2769" s="428">
        <v>1867.52</v>
      </c>
      <c r="E2769" s="428">
        <v>1859.18</v>
      </c>
      <c r="F2769" s="195">
        <v>1858.18</v>
      </c>
    </row>
    <row r="2770" spans="1:6">
      <c r="A2770" s="539">
        <v>42618</v>
      </c>
      <c r="B2770" s="193">
        <v>5.8200000000000002E-2</v>
      </c>
      <c r="C2770" s="194">
        <v>5.8799999999999998E-2</v>
      </c>
      <c r="D2770" s="428">
        <v>1872.32</v>
      </c>
      <c r="E2770" s="428">
        <v>1863.96</v>
      </c>
      <c r="F2770" s="195">
        <v>1863.34</v>
      </c>
    </row>
    <row r="2771" spans="1:6">
      <c r="A2771" s="539">
        <v>42619</v>
      </c>
      <c r="B2771" s="193">
        <v>5.8200000000000002E-2</v>
      </c>
      <c r="C2771" s="194">
        <v>5.8799999999999998E-2</v>
      </c>
      <c r="D2771" s="428">
        <v>1874.72</v>
      </c>
      <c r="E2771" s="428">
        <v>1866.35</v>
      </c>
      <c r="F2771" s="195">
        <v>1865.41</v>
      </c>
    </row>
    <row r="2772" spans="1:6">
      <c r="A2772" s="539">
        <v>42621</v>
      </c>
      <c r="B2772" s="193">
        <v>5.7999999999999996E-2</v>
      </c>
      <c r="C2772" s="194">
        <v>5.8600000000000006E-2</v>
      </c>
      <c r="D2772" s="428">
        <v>1878.2</v>
      </c>
      <c r="E2772" s="428">
        <v>1869.81</v>
      </c>
      <c r="F2772" s="195">
        <v>1869.13</v>
      </c>
    </row>
    <row r="2773" spans="1:6">
      <c r="A2773" s="539">
        <v>42622</v>
      </c>
      <c r="B2773" s="193">
        <v>5.8400000000000001E-2</v>
      </c>
      <c r="C2773" s="194">
        <v>5.9000000000000004E-2</v>
      </c>
      <c r="D2773" s="428">
        <v>1873.97</v>
      </c>
      <c r="E2773" s="428">
        <v>1865.61</v>
      </c>
      <c r="F2773" s="195">
        <v>1864.4</v>
      </c>
    </row>
    <row r="2774" spans="1:6">
      <c r="A2774" s="539">
        <v>42625</v>
      </c>
      <c r="B2774" s="193">
        <v>5.9500000000000004E-2</v>
      </c>
      <c r="C2774" s="194">
        <v>6.0100000000000001E-2</v>
      </c>
      <c r="D2774" s="428">
        <v>1859.37</v>
      </c>
      <c r="E2774" s="428">
        <v>1851.09</v>
      </c>
      <c r="F2774" s="195">
        <v>1850.4</v>
      </c>
    </row>
    <row r="2775" spans="1:6">
      <c r="A2775" s="539">
        <v>42626</v>
      </c>
      <c r="B2775" s="193">
        <v>5.9200000000000003E-2</v>
      </c>
      <c r="C2775" s="194">
        <v>5.9800000000000006E-2</v>
      </c>
      <c r="D2775" s="428">
        <v>1864.22</v>
      </c>
      <c r="E2775" s="428">
        <v>1855.91</v>
      </c>
      <c r="F2775" s="195">
        <v>1855.22</v>
      </c>
    </row>
    <row r="2776" spans="1:6">
      <c r="A2776" s="539">
        <v>42627</v>
      </c>
      <c r="B2776" s="193">
        <v>6.0400000000000002E-2</v>
      </c>
      <c r="C2776" s="194">
        <v>6.0999999999999999E-2</v>
      </c>
      <c r="D2776" s="428">
        <v>1848.35</v>
      </c>
      <c r="E2776" s="428">
        <v>1840.13</v>
      </c>
      <c r="F2776" s="195">
        <v>1839.44</v>
      </c>
    </row>
    <row r="2777" spans="1:6">
      <c r="A2777" s="539">
        <v>42628</v>
      </c>
      <c r="B2777" s="193">
        <v>6.0199999999999997E-2</v>
      </c>
      <c r="C2777" s="194">
        <v>6.08E-2</v>
      </c>
      <c r="D2777" s="428">
        <v>1851.71</v>
      </c>
      <c r="E2777" s="428">
        <v>1843.48</v>
      </c>
      <c r="F2777" s="195">
        <v>1842.86</v>
      </c>
    </row>
    <row r="2778" spans="1:6">
      <c r="A2778" s="539">
        <v>42629</v>
      </c>
      <c r="B2778" s="193">
        <v>6.0199999999999997E-2</v>
      </c>
      <c r="C2778" s="194">
        <v>6.08E-2</v>
      </c>
      <c r="D2778" s="428">
        <v>1852.72</v>
      </c>
      <c r="E2778" s="428">
        <v>1844.49</v>
      </c>
      <c r="F2778" s="195">
        <v>1843.48</v>
      </c>
    </row>
    <row r="2779" spans="1:6">
      <c r="A2779" s="539">
        <v>42632</v>
      </c>
      <c r="B2779" s="193">
        <v>6.0100000000000001E-2</v>
      </c>
      <c r="C2779" s="194">
        <v>6.0700000000000004E-2</v>
      </c>
      <c r="D2779" s="428">
        <v>1854.71</v>
      </c>
      <c r="E2779" s="428">
        <v>1846.48</v>
      </c>
      <c r="F2779" s="195">
        <v>1845.86</v>
      </c>
    </row>
    <row r="2780" spans="1:6">
      <c r="A2780" s="539">
        <v>42633</v>
      </c>
      <c r="B2780" s="193">
        <v>0.06</v>
      </c>
      <c r="C2780" s="194">
        <v>6.0599999999999994E-2</v>
      </c>
      <c r="D2780" s="428">
        <v>1856.71</v>
      </c>
      <c r="E2780" s="428">
        <v>1848.47</v>
      </c>
      <c r="F2780" s="195">
        <v>1847.85</v>
      </c>
    </row>
    <row r="2781" spans="1:6">
      <c r="A2781" s="539">
        <v>42634</v>
      </c>
      <c r="B2781" s="193">
        <v>6.0400000000000002E-2</v>
      </c>
      <c r="C2781" s="194">
        <v>6.0999999999999999E-2</v>
      </c>
      <c r="D2781" s="428">
        <v>1851.84</v>
      </c>
      <c r="E2781" s="428">
        <v>1843.62</v>
      </c>
      <c r="F2781" s="195">
        <v>1843</v>
      </c>
    </row>
    <row r="2782" spans="1:6">
      <c r="A2782" s="539">
        <v>42635</v>
      </c>
      <c r="B2782" s="193">
        <v>5.9500000000000004E-2</v>
      </c>
      <c r="C2782" s="194">
        <v>6.0100000000000001E-2</v>
      </c>
      <c r="D2782" s="428">
        <v>1864.85</v>
      </c>
      <c r="E2782" s="428">
        <v>1856.58</v>
      </c>
      <c r="F2782" s="195">
        <v>1855.96</v>
      </c>
    </row>
    <row r="2783" spans="1:6">
      <c r="A2783" s="539">
        <v>42636</v>
      </c>
      <c r="B2783" s="193">
        <v>5.8700000000000002E-2</v>
      </c>
      <c r="C2783" s="194">
        <v>5.9299999999999999E-2</v>
      </c>
      <c r="D2783" s="428">
        <v>1876.2</v>
      </c>
      <c r="E2783" s="428">
        <v>1867.87</v>
      </c>
      <c r="F2783" s="195">
        <v>1867.07</v>
      </c>
    </row>
    <row r="2784" spans="1:6">
      <c r="A2784" s="539">
        <v>42639</v>
      </c>
      <c r="B2784" s="193">
        <v>5.8499999999999996E-2</v>
      </c>
      <c r="C2784" s="194">
        <v>5.91E-2</v>
      </c>
      <c r="D2784" s="428">
        <v>1879.53</v>
      </c>
      <c r="E2784" s="428">
        <v>1871.19</v>
      </c>
      <c r="F2784" s="195">
        <v>1870.64</v>
      </c>
    </row>
    <row r="2785" spans="1:6">
      <c r="A2785" s="539">
        <v>42640</v>
      </c>
      <c r="B2785" s="193">
        <v>5.8700000000000002E-2</v>
      </c>
      <c r="C2785" s="194">
        <v>5.9299999999999999E-2</v>
      </c>
      <c r="D2785" s="428">
        <v>1877.3</v>
      </c>
      <c r="E2785" s="428">
        <v>1868.97</v>
      </c>
      <c r="F2785" s="195">
        <v>1868.42</v>
      </c>
    </row>
    <row r="2786" spans="1:6">
      <c r="A2786" s="539">
        <v>42641</v>
      </c>
      <c r="B2786" s="193">
        <v>5.8600000000000006E-2</v>
      </c>
      <c r="C2786" s="194">
        <v>5.9200000000000003E-2</v>
      </c>
      <c r="D2786" s="428">
        <v>1879.24</v>
      </c>
      <c r="E2786" s="428">
        <v>1870.91</v>
      </c>
      <c r="F2786" s="195">
        <v>1870.36</v>
      </c>
    </row>
    <row r="2787" spans="1:6">
      <c r="A2787" s="539">
        <v>42642</v>
      </c>
      <c r="B2787" s="193">
        <v>5.8400000000000001E-2</v>
      </c>
      <c r="C2787" s="194">
        <v>5.9000000000000004E-2</v>
      </c>
      <c r="D2787" s="428">
        <v>1882.57</v>
      </c>
      <c r="E2787" s="428">
        <v>1874.23</v>
      </c>
      <c r="F2787" s="195">
        <v>1873.68</v>
      </c>
    </row>
    <row r="2788" spans="1:6">
      <c r="A2788" s="539">
        <v>42643</v>
      </c>
      <c r="B2788" s="193">
        <v>5.8700000000000002E-2</v>
      </c>
      <c r="C2788" s="194">
        <v>5.9299999999999999E-2</v>
      </c>
      <c r="D2788" s="428">
        <v>1879.2</v>
      </c>
      <c r="E2788" s="428">
        <v>1870.88</v>
      </c>
      <c r="F2788" s="195">
        <v>1870.08</v>
      </c>
    </row>
    <row r="2789" spans="1:6">
      <c r="A2789" s="539">
        <v>42646</v>
      </c>
      <c r="B2789" s="193">
        <v>5.8600000000000006E-2</v>
      </c>
      <c r="C2789" s="194">
        <v>5.9200000000000003E-2</v>
      </c>
      <c r="D2789" s="428">
        <v>1881.14</v>
      </c>
      <c r="E2789" s="428">
        <v>1872.82</v>
      </c>
      <c r="F2789" s="195">
        <v>1872.26</v>
      </c>
    </row>
    <row r="2790" spans="1:6">
      <c r="A2790" s="539">
        <v>42647</v>
      </c>
      <c r="B2790" s="193">
        <v>5.7500000000000002E-2</v>
      </c>
      <c r="C2790" s="194">
        <v>5.8099999999999999E-2</v>
      </c>
      <c r="D2790" s="428">
        <v>1897.05</v>
      </c>
      <c r="E2790" s="428">
        <v>1888.65</v>
      </c>
      <c r="F2790" s="195">
        <v>1888.1</v>
      </c>
    </row>
    <row r="2791" spans="1:6">
      <c r="A2791" s="539">
        <v>42648</v>
      </c>
      <c r="B2791" s="193">
        <v>5.7999999999999996E-2</v>
      </c>
      <c r="C2791" s="194">
        <v>5.8600000000000006E-2</v>
      </c>
      <c r="D2791" s="428">
        <v>1890.6</v>
      </c>
      <c r="E2791" s="428">
        <v>1882.24</v>
      </c>
      <c r="F2791" s="195">
        <v>1881.69</v>
      </c>
    </row>
    <row r="2792" spans="1:6">
      <c r="A2792" s="539">
        <v>42649</v>
      </c>
      <c r="B2792" s="193">
        <v>5.7300000000000004E-2</v>
      </c>
      <c r="C2792" s="194">
        <v>5.79E-2</v>
      </c>
      <c r="D2792" s="428">
        <v>1900.95</v>
      </c>
      <c r="E2792" s="428">
        <v>1892.55</v>
      </c>
      <c r="F2792" s="195">
        <v>1892</v>
      </c>
    </row>
    <row r="2793" spans="1:6">
      <c r="A2793" s="542">
        <v>42650</v>
      </c>
      <c r="B2793" s="193">
        <v>5.7599999999999998E-2</v>
      </c>
      <c r="C2793" s="194">
        <v>5.8200000000000002E-2</v>
      </c>
      <c r="D2793" s="428">
        <v>1895.65</v>
      </c>
      <c r="E2793" s="428">
        <v>1887.27</v>
      </c>
      <c r="F2793" s="195">
        <v>1886.7</v>
      </c>
    </row>
    <row r="2794" spans="1:6">
      <c r="A2794" s="542">
        <v>42650</v>
      </c>
      <c r="B2794" s="193">
        <v>5.7599999999999998E-2</v>
      </c>
      <c r="C2794" s="194">
        <v>5.8200000000000002E-2</v>
      </c>
      <c r="D2794" s="428">
        <v>1895.65</v>
      </c>
      <c r="E2794" s="428">
        <v>1887.27</v>
      </c>
      <c r="F2794" s="195">
        <v>1886.7</v>
      </c>
    </row>
    <row r="2795" spans="1:6">
      <c r="A2795" s="542">
        <v>42650</v>
      </c>
      <c r="B2795" s="193">
        <v>5.7599999999999998E-2</v>
      </c>
      <c r="C2795" s="194">
        <v>5.8200000000000002E-2</v>
      </c>
      <c r="D2795" s="428">
        <v>1895.65</v>
      </c>
      <c r="E2795" s="428">
        <v>1887.27</v>
      </c>
      <c r="F2795" s="195">
        <v>1886.7</v>
      </c>
    </row>
    <row r="2796" spans="1:6">
      <c r="A2796" s="543">
        <v>42653</v>
      </c>
      <c r="B2796" s="193">
        <v>5.74E-2</v>
      </c>
      <c r="C2796" s="194">
        <v>5.7999999999999996E-2</v>
      </c>
      <c r="D2796" s="428">
        <v>1898.92</v>
      </c>
      <c r="E2796" s="428">
        <v>1890.54</v>
      </c>
      <c r="F2796" s="195">
        <v>1890.06</v>
      </c>
    </row>
    <row r="2797" spans="1:6">
      <c r="A2797" s="544">
        <v>42654</v>
      </c>
      <c r="B2797" s="193">
        <v>5.7300000000000004E-2</v>
      </c>
      <c r="C2797" s="194">
        <v>5.79E-2</v>
      </c>
      <c r="D2797" s="428">
        <v>1900.85</v>
      </c>
      <c r="E2797" s="428">
        <v>1892.45</v>
      </c>
      <c r="F2797" s="195">
        <v>1891.93</v>
      </c>
    </row>
    <row r="2798" spans="1:6">
      <c r="A2798" s="545">
        <v>42656</v>
      </c>
      <c r="B2798" s="193">
        <v>5.7800000000000004E-2</v>
      </c>
      <c r="C2798" s="194">
        <v>5.8400000000000001E-2</v>
      </c>
      <c r="D2798" s="428">
        <v>1894.32</v>
      </c>
      <c r="E2798" s="428">
        <v>1885.97</v>
      </c>
      <c r="F2798" s="195">
        <v>1885.49</v>
      </c>
    </row>
    <row r="2799" spans="1:6">
      <c r="A2799" s="546">
        <v>42657</v>
      </c>
      <c r="B2799" s="193">
        <v>5.7699999999999994E-2</v>
      </c>
      <c r="C2799" s="194">
        <v>5.8299999999999998E-2</v>
      </c>
      <c r="D2799" s="428">
        <v>1896.61</v>
      </c>
      <c r="E2799" s="428">
        <v>1888.24</v>
      </c>
      <c r="F2799" s="195">
        <v>1887.35</v>
      </c>
    </row>
    <row r="2800" spans="1:6">
      <c r="A2800" s="548">
        <v>42660</v>
      </c>
      <c r="B2800" s="193">
        <v>5.7699999999999994E-2</v>
      </c>
      <c r="C2800" s="194">
        <v>5.8299999999999998E-2</v>
      </c>
      <c r="D2800" s="428">
        <v>1897.24</v>
      </c>
      <c r="E2800" s="428">
        <v>1888.87</v>
      </c>
      <c r="F2800" s="195">
        <v>1888.24</v>
      </c>
    </row>
    <row r="2801" spans="1:6">
      <c r="A2801" s="550">
        <v>42661</v>
      </c>
      <c r="B2801" s="193">
        <v>5.7699999999999994E-2</v>
      </c>
      <c r="C2801" s="194">
        <v>5.8299999999999998E-2</v>
      </c>
      <c r="D2801" s="428">
        <v>1897.87</v>
      </c>
      <c r="E2801" s="428">
        <v>1889.51</v>
      </c>
      <c r="F2801" s="195">
        <v>1888.87</v>
      </c>
    </row>
    <row r="2802" spans="1:6">
      <c r="A2802" s="570">
        <v>42662</v>
      </c>
      <c r="B2802" s="193">
        <v>5.7599999999999998E-2</v>
      </c>
      <c r="C2802" s="194">
        <v>5.8200000000000002E-2</v>
      </c>
      <c r="D2802" s="428">
        <v>1899.9</v>
      </c>
      <c r="E2802" s="428">
        <v>1891.53</v>
      </c>
      <c r="F2802" s="195">
        <v>1890.9</v>
      </c>
    </row>
    <row r="2803" spans="1:6">
      <c r="A2803" s="571">
        <v>42663</v>
      </c>
      <c r="B2803" s="193">
        <v>5.74E-2</v>
      </c>
      <c r="C2803" s="194">
        <v>5.7999999999999996E-2</v>
      </c>
      <c r="D2803" s="428">
        <v>1903.32</v>
      </c>
      <c r="E2803" s="428">
        <v>1894.94</v>
      </c>
      <c r="F2803" s="195">
        <v>1894.31</v>
      </c>
    </row>
    <row r="2804" spans="1:6">
      <c r="A2804" s="572">
        <v>42664</v>
      </c>
      <c r="B2804" s="193">
        <v>5.6900000000000006E-2</v>
      </c>
      <c r="C2804" s="194">
        <v>5.7500000000000002E-2</v>
      </c>
      <c r="D2804" s="428">
        <v>1911.38</v>
      </c>
      <c r="E2804" s="428">
        <v>1902.97</v>
      </c>
      <c r="F2804" s="195">
        <v>1901.92</v>
      </c>
    </row>
    <row r="2805" spans="1:6">
      <c r="A2805" s="573">
        <v>42667</v>
      </c>
      <c r="B2805" s="193">
        <v>5.7500000000000002E-2</v>
      </c>
      <c r="C2805" s="194">
        <v>5.8099999999999999E-2</v>
      </c>
      <c r="D2805" s="428">
        <v>1903.3</v>
      </c>
      <c r="E2805" s="428">
        <v>1894.93</v>
      </c>
      <c r="F2805" s="195">
        <v>1894.32</v>
      </c>
    </row>
    <row r="2806" spans="1:6">
      <c r="A2806" s="574">
        <v>42668</v>
      </c>
      <c r="B2806" s="193">
        <v>5.7200000000000001E-2</v>
      </c>
      <c r="C2806" s="194">
        <v>5.7800000000000004E-2</v>
      </c>
      <c r="D2806" s="428">
        <v>1908.1</v>
      </c>
      <c r="E2806" s="428">
        <v>1899.71</v>
      </c>
      <c r="F2806" s="195">
        <v>1899.1</v>
      </c>
    </row>
    <row r="2807" spans="1:6">
      <c r="A2807" s="576">
        <v>42669</v>
      </c>
      <c r="B2807" s="193">
        <v>5.7699999999999994E-2</v>
      </c>
      <c r="C2807" s="194">
        <v>5.8299999999999998E-2</v>
      </c>
      <c r="D2807" s="428">
        <v>1901.7</v>
      </c>
      <c r="E2807" s="428">
        <v>1893.35</v>
      </c>
      <c r="F2807" s="195">
        <v>1892.75</v>
      </c>
    </row>
    <row r="2808" spans="1:6">
      <c r="A2808" s="577">
        <v>42670</v>
      </c>
      <c r="B2808" s="193">
        <v>5.8400000000000001E-2</v>
      </c>
      <c r="C2808" s="194">
        <v>5.9000000000000004E-2</v>
      </c>
      <c r="D2808" s="428">
        <v>1892.56</v>
      </c>
      <c r="E2808" s="428">
        <v>1884.26</v>
      </c>
      <c r="F2808" s="195">
        <v>1883.66</v>
      </c>
    </row>
    <row r="2809" spans="1:6">
      <c r="A2809" s="578">
        <v>42671</v>
      </c>
      <c r="B2809" s="193">
        <v>5.8899999999999994E-2</v>
      </c>
      <c r="C2809" s="194">
        <v>5.9500000000000004E-2</v>
      </c>
      <c r="D2809" s="428">
        <v>1886.6</v>
      </c>
      <c r="E2809" s="428">
        <v>1878.33</v>
      </c>
      <c r="F2809" s="195">
        <v>1877.37</v>
      </c>
    </row>
    <row r="2810" spans="1:6">
      <c r="A2810" s="578">
        <v>42674</v>
      </c>
      <c r="B2810" s="193">
        <v>5.9299999999999999E-2</v>
      </c>
      <c r="C2810" s="194">
        <v>5.9900000000000002E-2</v>
      </c>
      <c r="D2810" s="428">
        <v>1881.69</v>
      </c>
      <c r="E2810" s="428">
        <v>1873.45</v>
      </c>
      <c r="F2810" s="195">
        <v>1872.84</v>
      </c>
    </row>
    <row r="2811" spans="1:6">
      <c r="A2811" s="578">
        <v>42675</v>
      </c>
      <c r="B2811" s="193">
        <v>5.91E-2</v>
      </c>
      <c r="C2811" s="194">
        <v>5.9699999999999996E-2</v>
      </c>
      <c r="D2811" s="428">
        <v>1885.23</v>
      </c>
      <c r="E2811" s="428">
        <v>1876.97</v>
      </c>
      <c r="F2811" s="195">
        <v>1876.19</v>
      </c>
    </row>
    <row r="2812" spans="1:6">
      <c r="A2812" s="578">
        <v>42677</v>
      </c>
      <c r="B2812" s="193">
        <v>5.9200000000000003E-2</v>
      </c>
      <c r="C2812" s="194">
        <v>5.9800000000000006E-2</v>
      </c>
      <c r="D2812" s="428">
        <v>1884.45</v>
      </c>
      <c r="E2812" s="428">
        <v>1876.21</v>
      </c>
      <c r="F2812" s="195">
        <v>1875.6</v>
      </c>
    </row>
    <row r="2813" spans="1:6">
      <c r="A2813" s="579">
        <v>42678</v>
      </c>
      <c r="B2813" s="193">
        <v>5.91E-2</v>
      </c>
      <c r="C2813" s="194">
        <v>5.9699999999999996E-2</v>
      </c>
      <c r="D2813" s="428">
        <v>1886.79</v>
      </c>
      <c r="E2813" s="428">
        <v>1878.54</v>
      </c>
      <c r="F2813" s="195">
        <v>1877.58</v>
      </c>
    </row>
    <row r="2814" spans="1:6">
      <c r="A2814" s="580">
        <v>42681</v>
      </c>
      <c r="B2814" s="193">
        <v>5.9000000000000004E-2</v>
      </c>
      <c r="C2814" s="194">
        <v>5.96E-2</v>
      </c>
      <c r="D2814" s="428">
        <v>1888.77</v>
      </c>
      <c r="E2814" s="428">
        <v>1880.52</v>
      </c>
      <c r="F2814" s="195">
        <v>1879.91</v>
      </c>
    </row>
    <row r="2815" spans="1:6">
      <c r="A2815" s="580">
        <v>42682</v>
      </c>
      <c r="B2815" s="193">
        <v>5.8700000000000002E-2</v>
      </c>
      <c r="C2815" s="194">
        <v>5.9299999999999999E-2</v>
      </c>
      <c r="D2815" s="428">
        <v>1893.52</v>
      </c>
      <c r="E2815" s="428">
        <v>1885.25</v>
      </c>
      <c r="F2815" s="195">
        <v>1884.64</v>
      </c>
    </row>
    <row r="2816" spans="1:6">
      <c r="A2816" s="581">
        <v>42683</v>
      </c>
      <c r="B2816" s="193">
        <v>5.9800000000000006E-2</v>
      </c>
      <c r="C2816" s="194">
        <v>6.0400000000000002E-2</v>
      </c>
      <c r="D2816" s="428">
        <v>1878.52</v>
      </c>
      <c r="E2816" s="428">
        <v>1870.33</v>
      </c>
      <c r="F2816" s="195">
        <v>1869.73</v>
      </c>
    </row>
    <row r="2817" spans="1:6">
      <c r="A2817" s="581">
        <v>42684</v>
      </c>
      <c r="B2817" s="193">
        <v>5.9800000000000006E-2</v>
      </c>
      <c r="C2817" s="194">
        <v>6.0400000000000002E-2</v>
      </c>
      <c r="D2817" s="428">
        <v>1879.11</v>
      </c>
      <c r="E2817" s="428">
        <v>1870.92</v>
      </c>
      <c r="F2817" s="195">
        <v>1870.33</v>
      </c>
    </row>
    <row r="2818" spans="1:6">
      <c r="A2818" s="582">
        <v>42685</v>
      </c>
      <c r="B2818" s="193">
        <v>6.3399999999999998E-2</v>
      </c>
      <c r="C2818" s="194">
        <v>6.4000000000000001E-2</v>
      </c>
      <c r="D2818" s="428">
        <v>1831.45</v>
      </c>
      <c r="E2818" s="428">
        <v>1823.49</v>
      </c>
      <c r="F2818" s="195">
        <v>1822.58</v>
      </c>
    </row>
    <row r="2819" spans="1:6">
      <c r="A2819" s="583">
        <v>42688</v>
      </c>
      <c r="B2819" s="193">
        <v>6.4500000000000002E-2</v>
      </c>
      <c r="C2819" s="194">
        <v>6.5099999999999991E-2</v>
      </c>
      <c r="D2819" s="428">
        <v>1817.73</v>
      </c>
      <c r="E2819" s="428">
        <v>1809.85</v>
      </c>
      <c r="F2819" s="195">
        <v>1809.01</v>
      </c>
    </row>
    <row r="2820" spans="1:6">
      <c r="A2820" s="583">
        <v>42690</v>
      </c>
      <c r="B2820" s="193">
        <v>6.4600000000000005E-2</v>
      </c>
      <c r="C2820" s="194">
        <v>6.5199999999999994E-2</v>
      </c>
      <c r="D2820" s="428">
        <v>1817.1</v>
      </c>
      <c r="E2820" s="428">
        <v>1809.23</v>
      </c>
      <c r="F2820" s="195">
        <v>1808.54</v>
      </c>
    </row>
    <row r="2821" spans="1:6">
      <c r="A2821" s="584">
        <v>42691</v>
      </c>
      <c r="B2821" s="193">
        <v>6.3E-2</v>
      </c>
      <c r="C2821" s="194">
        <v>6.3600000000000004E-2</v>
      </c>
      <c r="D2821" s="428">
        <v>1838.98</v>
      </c>
      <c r="E2821" s="428">
        <v>1831</v>
      </c>
      <c r="F2821" s="195">
        <v>1830.32</v>
      </c>
    </row>
    <row r="2822" spans="1:6">
      <c r="A2822" s="585">
        <v>42692</v>
      </c>
      <c r="B2822" s="193">
        <v>6.3E-2</v>
      </c>
      <c r="C2822" s="194">
        <v>6.3600000000000004E-2</v>
      </c>
      <c r="D2822" s="428">
        <v>1840.15</v>
      </c>
      <c r="E2822" s="428">
        <v>1832.16</v>
      </c>
      <c r="F2822" s="195">
        <v>1831</v>
      </c>
    </row>
    <row r="2823" spans="1:6">
      <c r="A2823" s="586">
        <v>42695</v>
      </c>
      <c r="B2823" s="193">
        <v>6.3E-2</v>
      </c>
      <c r="C2823" s="194">
        <v>6.3600000000000004E-2</v>
      </c>
      <c r="D2823" s="428">
        <v>1840.83</v>
      </c>
      <c r="E2823" s="428">
        <v>1832.85</v>
      </c>
      <c r="F2823" s="195">
        <v>1832.16</v>
      </c>
    </row>
    <row r="2824" spans="1:6">
      <c r="A2824" s="587">
        <v>42696</v>
      </c>
      <c r="B2824" s="193">
        <v>6.1600000000000002E-2</v>
      </c>
      <c r="C2824" s="194">
        <v>6.2199999999999998E-2</v>
      </c>
      <c r="D2824" s="428">
        <v>1860.28</v>
      </c>
      <c r="E2824" s="428">
        <v>1852.21</v>
      </c>
      <c r="F2824" s="195">
        <v>1851.53</v>
      </c>
    </row>
    <row r="2825" spans="1:6">
      <c r="A2825" s="588">
        <v>42697</v>
      </c>
      <c r="B2825" s="193">
        <v>6.13E-2</v>
      </c>
      <c r="C2825" s="194">
        <v>6.1900000000000004E-2</v>
      </c>
      <c r="D2825" s="428">
        <v>1865.02</v>
      </c>
      <c r="E2825" s="428">
        <v>1856.93</v>
      </c>
      <c r="F2825" s="195">
        <v>1856.24</v>
      </c>
    </row>
    <row r="2826" spans="1:6">
      <c r="A2826" s="589">
        <v>42698</v>
      </c>
      <c r="B2826" s="193">
        <v>6.13E-2</v>
      </c>
      <c r="C2826" s="194">
        <v>6.1900000000000004E-2</v>
      </c>
      <c r="D2826" s="428">
        <v>1865.2</v>
      </c>
      <c r="E2826" s="428">
        <v>1857.12</v>
      </c>
      <c r="F2826" s="195">
        <v>1856.48</v>
      </c>
    </row>
    <row r="2827" spans="1:6">
      <c r="A2827" s="590">
        <v>42699</v>
      </c>
      <c r="B2827" s="193">
        <v>6.2199999999999998E-2</v>
      </c>
      <c r="C2827" s="194">
        <v>6.2800000000000009E-2</v>
      </c>
      <c r="D2827" s="428">
        <v>1854.11</v>
      </c>
      <c r="E2827" s="428">
        <v>1846.08</v>
      </c>
      <c r="F2827" s="195">
        <v>1845.06</v>
      </c>
    </row>
    <row r="2828" spans="1:6">
      <c r="A2828" s="590">
        <v>42702</v>
      </c>
      <c r="B2828" s="193">
        <v>6.1799999999999994E-2</v>
      </c>
      <c r="C2828" s="194">
        <v>6.2400000000000004E-2</v>
      </c>
      <c r="D2828" s="428">
        <v>1860.11</v>
      </c>
      <c r="E2828" s="428">
        <v>1852.06</v>
      </c>
      <c r="F2828" s="195">
        <v>1851.43</v>
      </c>
    </row>
    <row r="2829" spans="1:6">
      <c r="A2829" s="591">
        <v>42703</v>
      </c>
      <c r="B2829" s="193">
        <v>6.1100000000000002E-2</v>
      </c>
      <c r="C2829" s="194">
        <v>6.1699999999999998E-2</v>
      </c>
      <c r="D2829" s="428">
        <v>1870.19</v>
      </c>
      <c r="E2829" s="428">
        <v>1862.1</v>
      </c>
      <c r="F2829" s="195">
        <v>1861.46</v>
      </c>
    </row>
    <row r="2830" spans="1:6">
      <c r="A2830" s="592">
        <v>42704</v>
      </c>
      <c r="B2830" s="193">
        <v>6.08E-2</v>
      </c>
      <c r="C2830" s="194">
        <v>6.1399999999999996E-2</v>
      </c>
      <c r="D2830" s="428">
        <v>1874.89</v>
      </c>
      <c r="E2830" s="428">
        <v>1866.77</v>
      </c>
      <c r="F2830" s="195">
        <v>1866.14</v>
      </c>
    </row>
    <row r="2831" spans="1:6">
      <c r="A2831" s="593">
        <v>42705</v>
      </c>
      <c r="B2831" s="193">
        <v>6.0499999999999998E-2</v>
      </c>
      <c r="C2831" s="194">
        <v>6.1100000000000002E-2</v>
      </c>
      <c r="D2831" s="428">
        <v>1879.59</v>
      </c>
      <c r="E2831" s="428">
        <v>1871.46</v>
      </c>
      <c r="F2831" s="195">
        <v>1870.82</v>
      </c>
    </row>
    <row r="2832" spans="1:6">
      <c r="A2832" s="594">
        <v>42706</v>
      </c>
      <c r="B2832" s="193">
        <v>6.3799999999999996E-2</v>
      </c>
      <c r="C2832" s="194">
        <v>6.4399999999999999E-2</v>
      </c>
      <c r="D2832" s="428">
        <v>1836.37</v>
      </c>
      <c r="E2832" s="428">
        <v>1828.45</v>
      </c>
      <c r="F2832" s="195">
        <v>1827.43</v>
      </c>
    </row>
    <row r="2833" spans="1:6">
      <c r="A2833" s="595">
        <v>42709</v>
      </c>
      <c r="B2833" s="193">
        <v>6.2199999999999998E-2</v>
      </c>
      <c r="C2833" s="194">
        <v>6.3399999999999998E-2</v>
      </c>
      <c r="D2833" s="428">
        <v>1858.31</v>
      </c>
      <c r="E2833" s="428">
        <v>1842.31</v>
      </c>
      <c r="F2833" s="195">
        <v>1841.66</v>
      </c>
    </row>
    <row r="2834" spans="1:6">
      <c r="A2834" s="596">
        <v>42710</v>
      </c>
      <c r="B2834" s="193">
        <v>6.2199999999999998E-2</v>
      </c>
      <c r="C2834" s="194">
        <v>6.3399999999999998E-2</v>
      </c>
      <c r="D2834" s="428">
        <v>1858.94</v>
      </c>
      <c r="E2834" s="428">
        <v>1842.94</v>
      </c>
      <c r="F2834" s="195">
        <v>1842.31</v>
      </c>
    </row>
    <row r="2835" spans="1:6">
      <c r="A2835" s="597">
        <v>42711</v>
      </c>
      <c r="B2835" s="193">
        <v>6.1600000000000002E-2</v>
      </c>
      <c r="C2835" s="194">
        <v>6.2800000000000009E-2</v>
      </c>
      <c r="D2835" s="428">
        <v>1867.64</v>
      </c>
      <c r="E2835" s="428">
        <v>1851.56</v>
      </c>
      <c r="F2835" s="195">
        <v>1850.93</v>
      </c>
    </row>
    <row r="2836" spans="1:6">
      <c r="A2836" s="598">
        <v>42712</v>
      </c>
      <c r="B2836" s="193">
        <v>6.1100000000000002E-2</v>
      </c>
      <c r="C2836" s="194">
        <v>6.2300000000000001E-2</v>
      </c>
      <c r="D2836" s="428">
        <v>1875.02</v>
      </c>
      <c r="E2836" s="428">
        <v>1858.88</v>
      </c>
      <c r="F2836" s="195">
        <v>1858.24</v>
      </c>
    </row>
    <row r="2837" spans="1:6">
      <c r="A2837" s="600">
        <v>42713</v>
      </c>
      <c r="B2837" s="193">
        <v>6.0199999999999997E-2</v>
      </c>
      <c r="C2837" s="194">
        <v>6.1399999999999996E-2</v>
      </c>
      <c r="D2837" s="428">
        <v>1886.04</v>
      </c>
      <c r="E2837" s="428">
        <v>1869.8</v>
      </c>
      <c r="F2837" s="195">
        <v>1869.03</v>
      </c>
    </row>
    <row r="2838" spans="1:6">
      <c r="A2838" s="602">
        <v>42716</v>
      </c>
      <c r="B2838" s="193">
        <v>6.1500000000000006E-2</v>
      </c>
      <c r="C2838" s="194">
        <v>6.2699999999999992E-2</v>
      </c>
      <c r="D2838" s="428">
        <v>1869.01</v>
      </c>
      <c r="E2838" s="428">
        <v>1852.95</v>
      </c>
      <c r="F2838" s="195">
        <v>1852.39</v>
      </c>
    </row>
    <row r="2839" spans="1:6">
      <c r="A2839" s="602">
        <v>42717</v>
      </c>
      <c r="B2839" s="193">
        <v>6.1100000000000002E-2</v>
      </c>
      <c r="C2839" s="194">
        <v>6.2300000000000001E-2</v>
      </c>
      <c r="D2839" s="428">
        <v>1874.95</v>
      </c>
      <c r="E2839" s="428">
        <v>1858.84</v>
      </c>
      <c r="F2839" s="195">
        <v>1858.29</v>
      </c>
    </row>
    <row r="2840" spans="1:6">
      <c r="A2840" s="604">
        <v>42718</v>
      </c>
      <c r="B2840" s="193">
        <v>6.13E-2</v>
      </c>
      <c r="C2840" s="194">
        <v>6.25E-2</v>
      </c>
      <c r="D2840" s="428">
        <v>1872.81</v>
      </c>
      <c r="E2840" s="428">
        <v>1856.73</v>
      </c>
      <c r="F2840" s="195">
        <v>1856.18</v>
      </c>
    </row>
    <row r="2841" spans="1:6">
      <c r="A2841" s="606">
        <v>42719</v>
      </c>
      <c r="B2841" s="193">
        <v>6.2E-2</v>
      </c>
      <c r="C2841" s="194">
        <v>6.3200000000000006E-2</v>
      </c>
      <c r="D2841" s="428">
        <v>1864.15</v>
      </c>
      <c r="E2841" s="428">
        <v>1848.16</v>
      </c>
      <c r="F2841" s="195">
        <v>1847.43</v>
      </c>
    </row>
    <row r="2842" spans="1:6">
      <c r="A2842" s="610">
        <v>42720</v>
      </c>
      <c r="B2842" s="193">
        <v>6.0199999999999997E-2</v>
      </c>
      <c r="C2842" s="194">
        <v>6.1399999999999996E-2</v>
      </c>
      <c r="D2842" s="428">
        <v>1889.74</v>
      </c>
      <c r="E2842" s="428">
        <v>1873.51</v>
      </c>
      <c r="F2842" s="195">
        <v>1872.2</v>
      </c>
    </row>
    <row r="2843" spans="1:6">
      <c r="A2843" s="612">
        <v>42723</v>
      </c>
      <c r="B2843" s="193">
        <v>6.08E-2</v>
      </c>
      <c r="C2843" s="194">
        <v>6.2E-2</v>
      </c>
      <c r="D2843" s="428">
        <v>1882.34</v>
      </c>
      <c r="E2843" s="428">
        <v>1866.19</v>
      </c>
      <c r="F2843" s="195">
        <v>1865.46</v>
      </c>
    </row>
    <row r="2844" spans="1:6">
      <c r="A2844" s="614">
        <v>42724</v>
      </c>
      <c r="B2844" s="193">
        <v>6.0100000000000001E-2</v>
      </c>
      <c r="C2844" s="194">
        <v>6.13E-2</v>
      </c>
      <c r="D2844" s="428">
        <v>1892.56</v>
      </c>
      <c r="E2844" s="428">
        <v>1876.32</v>
      </c>
      <c r="F2844" s="195">
        <v>1875.59</v>
      </c>
    </row>
    <row r="2845" spans="1:6">
      <c r="A2845" s="616">
        <v>42725</v>
      </c>
      <c r="B2845" s="193">
        <v>5.9800000000000006E-2</v>
      </c>
      <c r="C2845" s="194">
        <v>6.0999999999999999E-2</v>
      </c>
      <c r="D2845" s="428">
        <v>1897.37</v>
      </c>
      <c r="E2845" s="428">
        <v>1881.1</v>
      </c>
      <c r="F2845" s="195">
        <v>1880.37</v>
      </c>
    </row>
    <row r="2846" spans="1:6">
      <c r="A2846" s="618">
        <v>42726</v>
      </c>
      <c r="B2846" s="193">
        <v>6.0299999999999999E-2</v>
      </c>
      <c r="C2846" s="194">
        <v>6.1500000000000006E-2</v>
      </c>
      <c r="D2846" s="428">
        <v>1890.48</v>
      </c>
      <c r="E2846" s="428">
        <v>1874.28</v>
      </c>
      <c r="F2846" s="195">
        <v>1873.65</v>
      </c>
    </row>
    <row r="2847" spans="1:6">
      <c r="A2847" s="624">
        <v>42727</v>
      </c>
      <c r="B2847" s="193">
        <v>5.9200000000000003E-2</v>
      </c>
      <c r="C2847" s="194">
        <v>6.0400000000000002E-2</v>
      </c>
      <c r="D2847" s="428">
        <v>1906.47</v>
      </c>
      <c r="E2847" s="428">
        <v>1890.13</v>
      </c>
      <c r="F2847" s="195">
        <v>1889.12</v>
      </c>
    </row>
    <row r="2848" spans="1:6">
      <c r="A2848" s="624">
        <v>42730</v>
      </c>
      <c r="B2848" s="193">
        <v>5.96E-2</v>
      </c>
      <c r="C2848" s="194">
        <v>6.08E-2</v>
      </c>
      <c r="D2848" s="428">
        <v>1901.63</v>
      </c>
      <c r="E2848" s="428">
        <v>1885.34</v>
      </c>
      <c r="F2848" s="195">
        <v>1884.72</v>
      </c>
    </row>
    <row r="2849" spans="1:6">
      <c r="A2849" s="624">
        <v>42731</v>
      </c>
      <c r="B2849" s="193">
        <v>5.9200000000000003E-2</v>
      </c>
      <c r="C2849" s="194">
        <v>6.0400000000000002E-2</v>
      </c>
      <c r="D2849" s="428">
        <v>1907.72</v>
      </c>
      <c r="E2849" s="428">
        <v>1891.38</v>
      </c>
      <c r="F2849" s="195">
        <v>1890.76</v>
      </c>
    </row>
    <row r="2850" spans="1:6">
      <c r="A2850" s="624">
        <v>42732</v>
      </c>
      <c r="B2850" s="193">
        <v>5.9500000000000004E-2</v>
      </c>
      <c r="C2850" s="194">
        <v>6.0700000000000004E-2</v>
      </c>
      <c r="D2850" s="428">
        <v>1904.25</v>
      </c>
      <c r="E2850" s="428">
        <v>1887.96</v>
      </c>
      <c r="F2850" s="195">
        <v>1887.32</v>
      </c>
    </row>
    <row r="2851" spans="1:6">
      <c r="A2851" s="624">
        <v>42733</v>
      </c>
      <c r="B2851" s="193">
        <v>5.8700000000000002E-2</v>
      </c>
      <c r="C2851" s="194">
        <v>5.9900000000000002E-2</v>
      </c>
      <c r="D2851" s="428">
        <v>1917.46</v>
      </c>
      <c r="E2851" s="428">
        <v>1901.06</v>
      </c>
      <c r="F2851" s="195">
        <v>1898.8</v>
      </c>
    </row>
    <row r="2852" spans="1:6">
      <c r="A2852" s="625">
        <v>42738</v>
      </c>
      <c r="B2852" s="193">
        <v>5.7599999999999998E-2</v>
      </c>
      <c r="C2852" s="194">
        <v>5.8799999999999998E-2</v>
      </c>
      <c r="D2852" s="428">
        <v>1933.25</v>
      </c>
      <c r="E2852" s="428">
        <v>1916.71</v>
      </c>
      <c r="F2852" s="195">
        <v>1916.09</v>
      </c>
    </row>
    <row r="2853" spans="1:6">
      <c r="A2853" s="625">
        <v>42739</v>
      </c>
      <c r="B2853" s="193">
        <v>5.7000000000000002E-2</v>
      </c>
      <c r="C2853" s="194">
        <v>5.8200000000000002E-2</v>
      </c>
      <c r="D2853" s="428">
        <v>1942.2</v>
      </c>
      <c r="E2853" s="428">
        <v>1925.58</v>
      </c>
      <c r="F2853" s="195">
        <v>1924.96</v>
      </c>
    </row>
    <row r="2854" spans="1:6">
      <c r="A2854" s="625">
        <v>42740</v>
      </c>
      <c r="B2854" s="193">
        <v>5.7000000000000002E-2</v>
      </c>
      <c r="C2854" s="194">
        <v>5.8200000000000002E-2</v>
      </c>
      <c r="D2854" s="428">
        <v>1942.82</v>
      </c>
      <c r="E2854" s="428">
        <v>1926.21</v>
      </c>
      <c r="F2854" s="195">
        <v>1925.58</v>
      </c>
    </row>
    <row r="2855" spans="1:6">
      <c r="A2855" s="625">
        <v>42741</v>
      </c>
      <c r="B2855" s="193">
        <v>5.7200000000000001E-2</v>
      </c>
      <c r="C2855" s="194">
        <v>5.8400000000000001E-2</v>
      </c>
      <c r="D2855" s="428">
        <v>1941.05</v>
      </c>
      <c r="E2855" s="428">
        <v>1924.47</v>
      </c>
      <c r="F2855" s="195">
        <v>1923.45</v>
      </c>
    </row>
    <row r="2856" spans="1:6">
      <c r="A2856" s="625">
        <v>42744</v>
      </c>
      <c r="B2856" s="193">
        <v>5.7699999999999994E-2</v>
      </c>
      <c r="C2856" s="194">
        <v>5.8899999999999994E-2</v>
      </c>
      <c r="D2856" s="428">
        <v>1934.74</v>
      </c>
      <c r="E2856" s="428">
        <v>1918.23</v>
      </c>
      <c r="F2856" s="195">
        <v>1917.6</v>
      </c>
    </row>
    <row r="2857" spans="1:6">
      <c r="A2857" s="625">
        <v>42745</v>
      </c>
      <c r="B2857" s="193">
        <v>5.7800000000000004E-2</v>
      </c>
      <c r="C2857" s="194">
        <v>5.9000000000000004E-2</v>
      </c>
      <c r="D2857" s="428">
        <v>1933.98</v>
      </c>
      <c r="E2857" s="428">
        <v>1917.49</v>
      </c>
      <c r="F2857" s="195">
        <v>1916.86</v>
      </c>
    </row>
    <row r="2858" spans="1:6">
      <c r="A2858" s="626">
        <v>42746</v>
      </c>
      <c r="B2858" s="193">
        <v>5.8499999999999996E-2</v>
      </c>
      <c r="C2858" s="194">
        <v>5.9699999999999996E-2</v>
      </c>
      <c r="D2858" s="428">
        <v>1924.79</v>
      </c>
      <c r="E2858" s="428">
        <v>1908.4</v>
      </c>
      <c r="F2858" s="195">
        <v>1907.77</v>
      </c>
    </row>
    <row r="2859" spans="1:6">
      <c r="A2859" s="632">
        <v>42747</v>
      </c>
      <c r="B2859" s="193">
        <v>5.7200000000000001E-2</v>
      </c>
      <c r="C2859" s="194">
        <v>5.8400000000000001E-2</v>
      </c>
      <c r="D2859" s="428">
        <v>1943.36</v>
      </c>
      <c r="E2859" s="428">
        <v>1926.79</v>
      </c>
      <c r="F2859" s="195">
        <v>1926.17</v>
      </c>
    </row>
    <row r="2860" spans="1:6">
      <c r="A2860" s="634">
        <v>42748</v>
      </c>
      <c r="B2860" s="193">
        <v>5.6299999999999996E-2</v>
      </c>
      <c r="C2860" s="194">
        <v>5.7500000000000002E-2</v>
      </c>
      <c r="D2860" s="428">
        <v>1957.04</v>
      </c>
      <c r="E2860" s="428">
        <v>1940.35</v>
      </c>
      <c r="F2860" s="195">
        <v>1939.2</v>
      </c>
    </row>
    <row r="2861" spans="1:6">
      <c r="A2861" s="636">
        <v>42751</v>
      </c>
      <c r="B2861" s="193">
        <v>5.5800000000000002E-2</v>
      </c>
      <c r="C2861" s="194">
        <v>5.7000000000000002E-2</v>
      </c>
      <c r="D2861" s="428">
        <v>1964.82</v>
      </c>
      <c r="E2861" s="428">
        <v>1948.07</v>
      </c>
      <c r="F2861" s="195">
        <v>1947.29</v>
      </c>
    </row>
    <row r="2862" spans="1:6">
      <c r="A2862" s="636">
        <v>42752</v>
      </c>
      <c r="B2862" s="193">
        <v>5.5E-2</v>
      </c>
      <c r="C2862" s="194">
        <v>5.62E-2</v>
      </c>
      <c r="D2862" s="428">
        <v>1976.86</v>
      </c>
      <c r="E2862" s="428">
        <v>1960</v>
      </c>
      <c r="F2862" s="195">
        <v>1959.22</v>
      </c>
    </row>
    <row r="2863" spans="1:6">
      <c r="A2863" s="636">
        <v>42753</v>
      </c>
      <c r="B2863" s="193">
        <v>5.5500000000000001E-2</v>
      </c>
      <c r="C2863" s="194">
        <v>5.67E-2</v>
      </c>
      <c r="D2863" s="428">
        <v>1970.59</v>
      </c>
      <c r="E2863" s="428">
        <v>1953.8</v>
      </c>
      <c r="F2863" s="195">
        <v>1953.02</v>
      </c>
    </row>
    <row r="2864" spans="1:6">
      <c r="A2864" s="636">
        <v>42754</v>
      </c>
      <c r="B2864" s="193">
        <v>5.57E-2</v>
      </c>
      <c r="C2864" s="194">
        <v>5.6900000000000006E-2</v>
      </c>
      <c r="D2864" s="428">
        <v>1968.56</v>
      </c>
      <c r="E2864" s="428">
        <v>1951.8</v>
      </c>
      <c r="F2864" s="195">
        <v>1951.02</v>
      </c>
    </row>
    <row r="2865" spans="1:6">
      <c r="A2865" s="638">
        <v>42755</v>
      </c>
      <c r="B2865" s="193">
        <v>5.5300000000000002E-2</v>
      </c>
      <c r="C2865" s="194">
        <v>5.6500000000000002E-2</v>
      </c>
      <c r="D2865" s="428">
        <v>1975.32</v>
      </c>
      <c r="E2865" s="428">
        <v>1958.5</v>
      </c>
      <c r="F2865" s="195">
        <v>1957.15</v>
      </c>
    </row>
    <row r="2866" spans="1:6">
      <c r="A2866" s="640">
        <v>42758</v>
      </c>
      <c r="B2866" s="193">
        <v>5.5399999999999998E-2</v>
      </c>
      <c r="C2866" s="194">
        <v>5.6600000000000004E-2</v>
      </c>
      <c r="D2866" s="428">
        <v>1974.64</v>
      </c>
      <c r="E2866" s="428">
        <v>1957.84</v>
      </c>
      <c r="F2866" s="195">
        <v>1957.11</v>
      </c>
    </row>
    <row r="2867" spans="1:6">
      <c r="A2867" s="640">
        <v>42759</v>
      </c>
      <c r="B2867" s="193">
        <v>5.5500000000000001E-2</v>
      </c>
      <c r="C2867" s="194">
        <v>5.67E-2</v>
      </c>
      <c r="D2867" s="428">
        <v>1974.71</v>
      </c>
      <c r="E2867" s="428">
        <v>1957.92</v>
      </c>
      <c r="F2867" s="195">
        <v>1956.45</v>
      </c>
    </row>
    <row r="2868" spans="1:6">
      <c r="A2868" s="642">
        <v>42761</v>
      </c>
      <c r="B2868" s="193">
        <v>5.5899999999999998E-2</v>
      </c>
      <c r="C2868" s="194">
        <v>5.7099999999999998E-2</v>
      </c>
      <c r="D2868" s="428">
        <v>1969.83</v>
      </c>
      <c r="E2868" s="428">
        <v>1953.1</v>
      </c>
      <c r="F2868" s="195">
        <v>1952.36</v>
      </c>
    </row>
    <row r="2869" spans="1:6">
      <c r="A2869" s="644">
        <v>42762</v>
      </c>
      <c r="B2869" s="193">
        <v>5.5999999999999994E-2</v>
      </c>
      <c r="C2869" s="194">
        <v>5.7200000000000001E-2</v>
      </c>
      <c r="D2869" s="428">
        <v>1969.79</v>
      </c>
      <c r="E2869" s="428">
        <v>1953.07</v>
      </c>
      <c r="F2869" s="195">
        <v>1951.71</v>
      </c>
    </row>
    <row r="2870" spans="1:6">
      <c r="A2870" s="644">
        <v>42765</v>
      </c>
      <c r="B2870" s="193">
        <v>5.62E-2</v>
      </c>
      <c r="C2870" s="194">
        <v>5.74E-2</v>
      </c>
      <c r="D2870" s="428">
        <v>1967.73</v>
      </c>
      <c r="E2870" s="428">
        <v>1951.04</v>
      </c>
      <c r="F2870" s="195">
        <v>1950.3</v>
      </c>
    </row>
    <row r="2871" spans="1:6">
      <c r="A2871" s="646">
        <v>42766</v>
      </c>
      <c r="B2871" s="193">
        <v>5.6399999999999999E-2</v>
      </c>
      <c r="C2871" s="194">
        <v>5.7599999999999998E-2</v>
      </c>
      <c r="D2871" s="428">
        <v>1965.67</v>
      </c>
      <c r="E2871" s="428">
        <v>1949.02</v>
      </c>
      <c r="F2871" s="195">
        <v>1948.28</v>
      </c>
    </row>
    <row r="2872" spans="1:6">
      <c r="A2872" s="648">
        <v>42767</v>
      </c>
      <c r="B2872" s="193">
        <v>5.6500000000000002E-2</v>
      </c>
      <c r="C2872" s="194">
        <v>5.7699999999999994E-2</v>
      </c>
      <c r="D2872" s="428">
        <v>1965.01</v>
      </c>
      <c r="E2872" s="428">
        <v>1948.37</v>
      </c>
      <c r="F2872" s="195">
        <v>1947.63</v>
      </c>
    </row>
    <row r="2873" spans="1:6">
      <c r="A2873" s="648">
        <v>42768</v>
      </c>
      <c r="B2873" s="193">
        <v>5.62E-2</v>
      </c>
      <c r="C2873" s="194">
        <v>5.74E-2</v>
      </c>
      <c r="D2873" s="428">
        <v>1969.94</v>
      </c>
      <c r="E2873" s="428">
        <v>1953.26</v>
      </c>
      <c r="F2873" s="195">
        <v>1952.52</v>
      </c>
    </row>
    <row r="2874" spans="1:6">
      <c r="A2874" s="650">
        <v>42769</v>
      </c>
      <c r="B2874" s="193">
        <v>5.5899999999999998E-2</v>
      </c>
      <c r="C2874" s="194">
        <v>5.7099999999999998E-2</v>
      </c>
      <c r="D2874" s="428">
        <v>1975.49</v>
      </c>
      <c r="E2874" s="428">
        <v>1958.77</v>
      </c>
      <c r="F2874" s="195">
        <v>1957.42</v>
      </c>
    </row>
    <row r="2875" spans="1:6">
      <c r="A2875" s="652">
        <v>42772</v>
      </c>
      <c r="B2875" s="193">
        <v>5.5500000000000001E-2</v>
      </c>
      <c r="C2875" s="194">
        <v>5.67E-2</v>
      </c>
      <c r="D2875" s="428">
        <v>1981.84</v>
      </c>
      <c r="E2875" s="428">
        <v>1965.07</v>
      </c>
      <c r="F2875" s="195">
        <v>1964.33</v>
      </c>
    </row>
    <row r="2876" spans="1:6">
      <c r="A2876" s="654">
        <v>42773</v>
      </c>
      <c r="B2876" s="193">
        <v>5.5500000000000001E-2</v>
      </c>
      <c r="C2876" s="194">
        <v>5.67E-2</v>
      </c>
      <c r="D2876" s="428">
        <v>1982.58</v>
      </c>
      <c r="E2876" s="428">
        <v>1965.81</v>
      </c>
      <c r="F2876" s="195">
        <v>1965.07</v>
      </c>
    </row>
    <row r="2877" spans="1:6">
      <c r="A2877" s="672">
        <v>42775</v>
      </c>
      <c r="B2877" s="193">
        <v>5.33E-2</v>
      </c>
      <c r="C2877" s="194">
        <v>5.45E-2</v>
      </c>
      <c r="D2877" s="428">
        <v>2013.36</v>
      </c>
      <c r="E2877" s="428">
        <v>1996.32</v>
      </c>
      <c r="F2877" s="195">
        <v>1995.65</v>
      </c>
    </row>
    <row r="2878" spans="1:6">
      <c r="A2878" s="672">
        <v>42776</v>
      </c>
      <c r="B2878" s="193">
        <v>5.2300000000000006E-2</v>
      </c>
      <c r="C2878" s="194">
        <v>5.3499999999999999E-2</v>
      </c>
      <c r="D2878" s="428">
        <v>2028.85</v>
      </c>
      <c r="E2878" s="428">
        <v>2011.66</v>
      </c>
      <c r="F2878" s="195">
        <v>2010.51</v>
      </c>
    </row>
    <row r="2879" spans="1:6">
      <c r="A2879" s="672">
        <v>42779</v>
      </c>
      <c r="B2879" s="193">
        <v>5.2400000000000002E-2</v>
      </c>
      <c r="C2879" s="194">
        <v>5.3600000000000002E-2</v>
      </c>
      <c r="D2879" s="428">
        <v>2028.07</v>
      </c>
      <c r="E2879" s="428">
        <v>2010.9</v>
      </c>
      <c r="F2879" s="195">
        <v>2010.24</v>
      </c>
    </row>
    <row r="2880" spans="1:6">
      <c r="A2880" s="675">
        <v>42780</v>
      </c>
      <c r="B2880" s="193">
        <v>5.2400000000000002E-2</v>
      </c>
      <c r="C2880" s="194">
        <v>5.3600000000000002E-2</v>
      </c>
      <c r="D2880" s="428">
        <v>2028.73</v>
      </c>
      <c r="E2880" s="428">
        <v>2011.57</v>
      </c>
      <c r="F2880" s="195">
        <v>2010.9</v>
      </c>
    </row>
    <row r="2881" spans="1:6">
      <c r="A2881" s="677">
        <v>42781</v>
      </c>
      <c r="B2881" s="193">
        <v>5.2499999999999998E-2</v>
      </c>
      <c r="C2881" s="194">
        <v>5.3699999999999998E-2</v>
      </c>
      <c r="D2881" s="428">
        <v>2028.05</v>
      </c>
      <c r="E2881" s="428">
        <v>2010.9</v>
      </c>
      <c r="F2881" s="195">
        <v>2010.14</v>
      </c>
    </row>
    <row r="2882" spans="1:6">
      <c r="A2882" s="679">
        <v>42782</v>
      </c>
      <c r="B2882" s="193">
        <v>5.2999999999999999E-2</v>
      </c>
      <c r="C2882" s="194">
        <v>5.4199999999999998E-2</v>
      </c>
      <c r="D2882" s="428">
        <v>2021.63</v>
      </c>
      <c r="E2882" s="428">
        <v>2004.55</v>
      </c>
      <c r="F2882" s="195">
        <v>2003.8</v>
      </c>
    </row>
    <row r="2883" spans="1:6">
      <c r="A2883" s="681">
        <v>42783</v>
      </c>
      <c r="B2883" s="193">
        <v>5.3800000000000001E-2</v>
      </c>
      <c r="C2883" s="194">
        <v>5.5E-2</v>
      </c>
      <c r="D2883" s="428">
        <v>2011.66</v>
      </c>
      <c r="E2883" s="428">
        <v>1994.69</v>
      </c>
      <c r="F2883" s="195">
        <v>1993.26</v>
      </c>
    </row>
    <row r="2884" spans="1:6">
      <c r="A2884" s="681">
        <v>42786</v>
      </c>
      <c r="B2884" s="193">
        <v>5.3699999999999998E-2</v>
      </c>
      <c r="C2884" s="194">
        <v>5.4900000000000004E-2</v>
      </c>
      <c r="D2884" s="428">
        <v>2013.84</v>
      </c>
      <c r="E2884" s="428">
        <v>1996.85</v>
      </c>
      <c r="F2884" s="195">
        <v>1996.09</v>
      </c>
    </row>
    <row r="2885" spans="1:6">
      <c r="A2885" s="683">
        <v>42787</v>
      </c>
      <c r="B2885" s="193">
        <v>5.3800000000000001E-2</v>
      </c>
      <c r="C2885" s="194">
        <v>5.5E-2</v>
      </c>
      <c r="D2885" s="428">
        <v>2013.17</v>
      </c>
      <c r="E2885" s="428">
        <v>1996.2</v>
      </c>
      <c r="F2885" s="195">
        <v>1995.45</v>
      </c>
    </row>
    <row r="2886" spans="1:6">
      <c r="A2886" s="685">
        <v>42788</v>
      </c>
      <c r="B2886" s="193">
        <v>5.3099999999999994E-2</v>
      </c>
      <c r="C2886" s="194">
        <v>5.4299999999999994E-2</v>
      </c>
      <c r="D2886" s="428">
        <v>2023.9</v>
      </c>
      <c r="E2886" s="428">
        <v>2006.84</v>
      </c>
      <c r="F2886" s="195">
        <v>2006.08</v>
      </c>
    </row>
    <row r="2887" spans="1:6">
      <c r="A2887" s="687">
        <v>42789</v>
      </c>
      <c r="B2887" s="193">
        <v>5.2499999999999998E-2</v>
      </c>
      <c r="C2887" s="194">
        <v>5.3699999999999998E-2</v>
      </c>
      <c r="D2887" s="428">
        <v>2033.05</v>
      </c>
      <c r="E2887" s="428">
        <v>2015.91</v>
      </c>
      <c r="F2887" s="195">
        <v>2015.17</v>
      </c>
    </row>
    <row r="2888" spans="1:6">
      <c r="A2888" s="689">
        <v>42790</v>
      </c>
      <c r="B2888" s="193">
        <v>5.2600000000000001E-2</v>
      </c>
      <c r="C2888" s="194">
        <v>5.3800000000000001E-2</v>
      </c>
      <c r="D2888" s="428">
        <v>2033.62</v>
      </c>
      <c r="E2888" s="428">
        <v>2016.49</v>
      </c>
      <c r="F2888" s="195">
        <v>2014.49</v>
      </c>
    </row>
    <row r="2889" spans="1:6">
      <c r="A2889" s="689">
        <v>42795</v>
      </c>
      <c r="B2889" s="193">
        <v>5.2199999999999996E-2</v>
      </c>
      <c r="C2889" s="194">
        <v>5.3399999999999996E-2</v>
      </c>
      <c r="D2889" s="428">
        <v>2040.1</v>
      </c>
      <c r="E2889" s="428">
        <v>2022.91</v>
      </c>
      <c r="F2889" s="195">
        <v>2022.18</v>
      </c>
    </row>
    <row r="2890" spans="1:6">
      <c r="A2890" s="691">
        <v>42796</v>
      </c>
      <c r="B2890" s="193">
        <v>5.1699999999999996E-2</v>
      </c>
      <c r="C2890" s="194">
        <v>5.2900000000000003E-2</v>
      </c>
      <c r="D2890" s="428">
        <v>2048.04</v>
      </c>
      <c r="E2890" s="428">
        <v>2030.79</v>
      </c>
      <c r="F2890" s="195">
        <v>2030.05</v>
      </c>
    </row>
    <row r="2891" spans="1:6">
      <c r="A2891" s="693">
        <v>42797</v>
      </c>
      <c r="B2891" s="193">
        <v>5.2600000000000001E-2</v>
      </c>
      <c r="C2891" s="194">
        <v>5.3800000000000001E-2</v>
      </c>
      <c r="D2891" s="428">
        <v>2036.45</v>
      </c>
      <c r="E2891" s="428">
        <v>2019.33</v>
      </c>
      <c r="F2891" s="195">
        <v>2017.96</v>
      </c>
    </row>
    <row r="2892" spans="1:6">
      <c r="A2892" s="708">
        <v>42800</v>
      </c>
      <c r="B2892" s="193">
        <v>5.2199999999999996E-2</v>
      </c>
      <c r="C2892" s="194">
        <v>5.3399999999999996E-2</v>
      </c>
      <c r="D2892" s="428">
        <v>2042.93</v>
      </c>
      <c r="E2892" s="428">
        <v>2025.75</v>
      </c>
      <c r="F2892" s="195">
        <v>2025.02</v>
      </c>
    </row>
    <row r="2893" spans="1:6">
      <c r="A2893" s="710">
        <v>42801</v>
      </c>
      <c r="B2893" s="193">
        <v>5.28E-2</v>
      </c>
      <c r="C2893" s="194">
        <v>5.4000000000000006E-2</v>
      </c>
      <c r="D2893" s="428">
        <v>2035.06</v>
      </c>
      <c r="E2893" s="428">
        <v>2017.96</v>
      </c>
      <c r="F2893" s="195">
        <v>2017.23</v>
      </c>
    </row>
    <row r="2894" spans="1:6">
      <c r="A2894" s="712">
        <v>42802</v>
      </c>
      <c r="B2894" s="193">
        <v>5.2900000000000003E-2</v>
      </c>
      <c r="C2894" s="194">
        <v>5.4100000000000002E-2</v>
      </c>
      <c r="D2894" s="428">
        <v>2034.36</v>
      </c>
      <c r="E2894" s="428">
        <v>2017.28</v>
      </c>
      <c r="F2894" s="195">
        <v>2016.55</v>
      </c>
    </row>
    <row r="2895" spans="1:6">
      <c r="A2895" s="714">
        <v>42803</v>
      </c>
      <c r="B2895" s="193">
        <v>5.3399999999999996E-2</v>
      </c>
      <c r="C2895" s="194">
        <v>5.4600000000000003E-2</v>
      </c>
      <c r="D2895" s="428">
        <v>2027.96</v>
      </c>
      <c r="E2895" s="428">
        <v>2010.96</v>
      </c>
      <c r="F2895" s="195">
        <v>2010.22</v>
      </c>
    </row>
    <row r="2896" spans="1:6">
      <c r="A2896" s="716">
        <v>42804</v>
      </c>
      <c r="B2896" s="193">
        <v>5.2900000000000003E-2</v>
      </c>
      <c r="C2896" s="194">
        <v>5.4100000000000002E-2</v>
      </c>
      <c r="D2896" s="428">
        <v>2034.4</v>
      </c>
      <c r="E2896" s="428">
        <v>2017.34</v>
      </c>
      <c r="F2896" s="195">
        <v>2016.21</v>
      </c>
    </row>
    <row r="2897" spans="1:6">
      <c r="A2897" s="716">
        <v>42807</v>
      </c>
      <c r="B2897" s="193">
        <v>5.2499999999999998E-2</v>
      </c>
      <c r="C2897" s="194">
        <v>5.3699999999999998E-2</v>
      </c>
      <c r="D2897" s="428">
        <v>2040.78</v>
      </c>
      <c r="E2897" s="428">
        <v>2023.67</v>
      </c>
      <c r="F2897" s="195">
        <v>2023.01</v>
      </c>
    </row>
    <row r="2898" spans="1:6">
      <c r="A2898" s="718">
        <v>42808</v>
      </c>
      <c r="B2898" s="193">
        <v>5.2900000000000003E-2</v>
      </c>
      <c r="C2898" s="194">
        <v>5.4100000000000002E-2</v>
      </c>
      <c r="D2898" s="428">
        <v>2035.71</v>
      </c>
      <c r="E2898" s="428">
        <v>2018.66</v>
      </c>
      <c r="F2898" s="195">
        <v>2018</v>
      </c>
    </row>
    <row r="2899" spans="1:6">
      <c r="A2899" s="720">
        <v>42809</v>
      </c>
      <c r="B2899" s="193">
        <v>5.33E-2</v>
      </c>
      <c r="C2899" s="194">
        <v>5.45E-2</v>
      </c>
      <c r="D2899" s="428">
        <v>2030.57</v>
      </c>
      <c r="E2899" s="428">
        <v>2013.58</v>
      </c>
      <c r="F2899" s="195">
        <v>2013.01</v>
      </c>
    </row>
    <row r="2900" spans="1:6">
      <c r="A2900" s="722">
        <v>42810</v>
      </c>
      <c r="B2900" s="193">
        <v>5.28E-2</v>
      </c>
      <c r="C2900" s="194">
        <v>5.4000000000000006E-2</v>
      </c>
      <c r="D2900" s="428">
        <v>2038.26</v>
      </c>
      <c r="E2900" s="428">
        <v>2021.21</v>
      </c>
      <c r="F2900" s="195">
        <v>2020.64</v>
      </c>
    </row>
    <row r="2901" spans="1:6">
      <c r="A2901" s="724">
        <v>42811</v>
      </c>
      <c r="B2901" s="193">
        <v>5.2600000000000001E-2</v>
      </c>
      <c r="C2901" s="194">
        <v>5.3800000000000001E-2</v>
      </c>
      <c r="D2901" s="428">
        <v>2041.97</v>
      </c>
      <c r="E2901" s="428">
        <v>2024.89</v>
      </c>
      <c r="F2901" s="195">
        <v>2024.04</v>
      </c>
    </row>
    <row r="2902" spans="1:6">
      <c r="A2902" s="724">
        <v>42814</v>
      </c>
      <c r="B2902" s="193">
        <v>5.21E-2</v>
      </c>
      <c r="C2902" s="194">
        <v>5.33E-2</v>
      </c>
      <c r="D2902" s="428">
        <v>2049.69</v>
      </c>
      <c r="E2902" s="428">
        <v>2032.55</v>
      </c>
      <c r="F2902" s="195">
        <v>2031.98</v>
      </c>
    </row>
    <row r="2903" spans="1:6">
      <c r="A2903" s="726">
        <v>42815</v>
      </c>
      <c r="B2903" s="193">
        <v>5.1699999999999996E-2</v>
      </c>
      <c r="C2903" s="194">
        <v>5.2900000000000003E-2</v>
      </c>
      <c r="D2903" s="428">
        <v>2056</v>
      </c>
      <c r="E2903" s="428">
        <v>2038.81</v>
      </c>
      <c r="F2903" s="195">
        <v>2038.25</v>
      </c>
    </row>
    <row r="2904" spans="1:6">
      <c r="A2904" s="728">
        <v>42816</v>
      </c>
      <c r="B2904" s="193">
        <v>5.2300000000000006E-2</v>
      </c>
      <c r="C2904" s="194">
        <v>5.3499999999999999E-2</v>
      </c>
      <c r="D2904" s="428">
        <v>2047.94</v>
      </c>
      <c r="E2904" s="428">
        <v>2030.83</v>
      </c>
      <c r="F2904" s="195">
        <v>2030.27</v>
      </c>
    </row>
    <row r="2905" spans="1:6">
      <c r="A2905" s="730">
        <v>42817</v>
      </c>
      <c r="B2905" s="193">
        <v>5.2400000000000002E-2</v>
      </c>
      <c r="C2905" s="194">
        <v>5.3600000000000002E-2</v>
      </c>
      <c r="D2905" s="428">
        <v>2047.19</v>
      </c>
      <c r="E2905" s="428">
        <v>2030.1</v>
      </c>
      <c r="F2905" s="195">
        <v>2029.52</v>
      </c>
    </row>
    <row r="2906" spans="1:6">
      <c r="A2906" s="732">
        <v>42818</v>
      </c>
      <c r="B2906" s="193">
        <v>5.1900000000000002E-2</v>
      </c>
      <c r="C2906" s="194">
        <v>5.3099999999999994E-2</v>
      </c>
      <c r="D2906" s="428">
        <v>2055.25</v>
      </c>
      <c r="E2906" s="428">
        <v>2038.09</v>
      </c>
      <c r="F2906" s="195">
        <v>2037.2</v>
      </c>
    </row>
    <row r="2907" spans="1:6">
      <c r="A2907" s="734">
        <v>42821</v>
      </c>
      <c r="B2907" s="193">
        <v>5.1699999999999996E-2</v>
      </c>
      <c r="C2907" s="194">
        <v>5.2900000000000003E-2</v>
      </c>
      <c r="D2907" s="428">
        <v>2058.69</v>
      </c>
      <c r="E2907" s="428">
        <v>2041.51</v>
      </c>
      <c r="F2907" s="195">
        <v>2040.94</v>
      </c>
    </row>
    <row r="2908" spans="1:6">
      <c r="A2908" s="736">
        <v>42822</v>
      </c>
      <c r="B2908" s="193">
        <v>5.1500000000000004E-2</v>
      </c>
      <c r="C2908" s="194">
        <v>5.2699999999999997E-2</v>
      </c>
      <c r="D2908" s="428">
        <v>2062.15</v>
      </c>
      <c r="E2908" s="428">
        <v>2044.94</v>
      </c>
      <c r="F2908" s="195">
        <v>2044.37</v>
      </c>
    </row>
    <row r="2909" spans="1:6">
      <c r="A2909" s="738">
        <v>42823</v>
      </c>
      <c r="B2909" s="193">
        <v>5.1399999999999994E-2</v>
      </c>
      <c r="C2909" s="194">
        <v>5.2600000000000001E-2</v>
      </c>
      <c r="D2909" s="428">
        <v>2064.16</v>
      </c>
      <c r="E2909" s="428">
        <v>2046.94</v>
      </c>
      <c r="F2909" s="195">
        <v>2046.37</v>
      </c>
    </row>
    <row r="2910" spans="1:6">
      <c r="A2910" s="740">
        <v>42824</v>
      </c>
      <c r="B2910" s="193">
        <v>5.1699999999999996E-2</v>
      </c>
      <c r="C2910" s="194">
        <v>5.2900000000000003E-2</v>
      </c>
      <c r="D2910" s="428">
        <v>2060.41</v>
      </c>
      <c r="E2910" s="428">
        <v>2043.24</v>
      </c>
      <c r="F2910" s="195">
        <v>2042.67</v>
      </c>
    </row>
    <row r="2911" spans="1:6">
      <c r="A2911" s="742">
        <v>42825</v>
      </c>
      <c r="B2911" s="193">
        <v>5.2300000000000006E-2</v>
      </c>
      <c r="C2911" s="194">
        <v>5.3499999999999999E-2</v>
      </c>
      <c r="D2911" s="428">
        <v>2052.6999999999998</v>
      </c>
      <c r="E2911" s="428">
        <v>2035.61</v>
      </c>
      <c r="F2911" s="195">
        <v>2034.72</v>
      </c>
    </row>
    <row r="2912" spans="1:6">
      <c r="A2912" s="744">
        <v>42828</v>
      </c>
      <c r="B2912" s="193">
        <v>5.1699999999999996E-2</v>
      </c>
      <c r="C2912" s="194">
        <v>5.2900000000000003E-2</v>
      </c>
      <c r="D2912" s="428">
        <v>2061.87</v>
      </c>
      <c r="E2912" s="428">
        <v>2044.71</v>
      </c>
      <c r="F2912" s="195">
        <v>2044.13</v>
      </c>
    </row>
    <row r="2913" spans="1:6">
      <c r="A2913" s="746">
        <v>42829</v>
      </c>
      <c r="B2913" s="193">
        <v>5.2000000000000005E-2</v>
      </c>
      <c r="C2913" s="194">
        <v>5.3200000000000004E-2</v>
      </c>
      <c r="D2913" s="428">
        <v>2058.14</v>
      </c>
      <c r="E2913" s="428">
        <v>2041.02</v>
      </c>
      <c r="F2913" s="195">
        <v>2040.45</v>
      </c>
    </row>
    <row r="2914" spans="1:6">
      <c r="A2914" s="746">
        <v>42830</v>
      </c>
      <c r="B2914" s="193">
        <v>5.1799999999999999E-2</v>
      </c>
      <c r="C2914" s="194">
        <v>5.2999999999999999E-2</v>
      </c>
      <c r="D2914" s="428">
        <v>2061.58</v>
      </c>
      <c r="E2914" s="428">
        <v>2044.44</v>
      </c>
      <c r="F2914" s="195">
        <v>2043.87</v>
      </c>
    </row>
    <row r="2915" spans="1:6">
      <c r="A2915" s="748">
        <v>42831</v>
      </c>
      <c r="B2915" s="193">
        <v>5.2199999999999996E-2</v>
      </c>
      <c r="C2915" s="194">
        <v>5.3399999999999996E-2</v>
      </c>
      <c r="D2915" s="428">
        <v>2056.42</v>
      </c>
      <c r="E2915" s="428">
        <v>2039.34</v>
      </c>
      <c r="F2915" s="195">
        <v>2038.76</v>
      </c>
    </row>
    <row r="2916" spans="1:6">
      <c r="A2916" s="750">
        <v>42832</v>
      </c>
      <c r="B2916" s="193">
        <v>5.2400000000000002E-2</v>
      </c>
      <c r="C2916" s="194">
        <v>5.3600000000000002E-2</v>
      </c>
      <c r="D2916" s="428">
        <v>2054.63</v>
      </c>
      <c r="E2916" s="428">
        <v>2037.58</v>
      </c>
      <c r="F2916" s="195">
        <v>2036.66</v>
      </c>
    </row>
    <row r="2917" spans="1:6">
      <c r="A2917" s="752">
        <v>42835</v>
      </c>
      <c r="B2917" s="193">
        <v>5.1900000000000002E-2</v>
      </c>
      <c r="C2917" s="194">
        <v>5.3099999999999994E-2</v>
      </c>
      <c r="D2917" s="428">
        <v>2062.36</v>
      </c>
      <c r="E2917" s="428">
        <v>2045.25</v>
      </c>
      <c r="F2917" s="195">
        <v>2044.66</v>
      </c>
    </row>
    <row r="2918" spans="1:6">
      <c r="A2918" s="754">
        <v>42836</v>
      </c>
      <c r="B2918" s="193">
        <v>5.1500000000000004E-2</v>
      </c>
      <c r="C2918" s="194">
        <v>5.2699999999999997E-2</v>
      </c>
      <c r="D2918" s="428">
        <v>2068.6799999999998</v>
      </c>
      <c r="E2918" s="428">
        <v>2051.52</v>
      </c>
      <c r="F2918" s="195">
        <v>2050.94</v>
      </c>
    </row>
    <row r="2919" spans="1:6">
      <c r="A2919" s="756">
        <v>42837</v>
      </c>
      <c r="B2919" s="193">
        <v>5.2000000000000005E-2</v>
      </c>
      <c r="C2919" s="194">
        <v>5.3200000000000004E-2</v>
      </c>
      <c r="D2919" s="428">
        <v>2062.09</v>
      </c>
      <c r="E2919" s="428">
        <v>2045</v>
      </c>
      <c r="F2919" s="195">
        <v>2044.41</v>
      </c>
    </row>
    <row r="2920" spans="1:6">
      <c r="A2920" s="756">
        <v>42838</v>
      </c>
      <c r="B2920" s="193">
        <v>5.1699999999999996E-2</v>
      </c>
      <c r="C2920" s="194">
        <v>5.2900000000000003E-2</v>
      </c>
      <c r="D2920" s="428">
        <v>2067.44</v>
      </c>
      <c r="E2920" s="428">
        <v>2050.31</v>
      </c>
      <c r="F2920" s="195">
        <v>2049.2600000000002</v>
      </c>
    </row>
    <row r="2921" spans="1:6">
      <c r="A2921" s="756">
        <v>42842</v>
      </c>
      <c r="B2921" s="193">
        <v>5.1399999999999994E-2</v>
      </c>
      <c r="C2921" s="194">
        <v>5.2600000000000001E-2</v>
      </c>
      <c r="D2921" s="428">
        <v>2072.31</v>
      </c>
      <c r="E2921" s="428">
        <v>2055.14</v>
      </c>
      <c r="F2921" s="195">
        <v>2054.5700000000002</v>
      </c>
    </row>
    <row r="2922" spans="1:6">
      <c r="A2922" s="758">
        <v>42843</v>
      </c>
      <c r="B2922" s="193">
        <v>5.1299999999999998E-2</v>
      </c>
      <c r="C2922" s="194">
        <v>5.2499999999999998E-2</v>
      </c>
      <c r="D2922" s="428">
        <v>2074.31</v>
      </c>
      <c r="E2922" s="428">
        <v>2057.13</v>
      </c>
      <c r="F2922" s="195">
        <v>2056.5700000000002</v>
      </c>
    </row>
    <row r="2923" spans="1:6">
      <c r="A2923" s="758">
        <v>42844</v>
      </c>
      <c r="B2923" s="193">
        <v>5.1299999999999998E-2</v>
      </c>
      <c r="C2923" s="194">
        <v>5.2499999999999998E-2</v>
      </c>
      <c r="D2923" s="428">
        <v>2074.88</v>
      </c>
      <c r="E2923" s="428">
        <v>2057.6999999999998</v>
      </c>
      <c r="F2923" s="195">
        <v>2057.13</v>
      </c>
    </row>
    <row r="2924" spans="1:6">
      <c r="A2924" s="758">
        <v>42845</v>
      </c>
      <c r="B2924" s="193">
        <v>5.1200000000000002E-2</v>
      </c>
      <c r="C2924" s="194">
        <v>5.2400000000000002E-2</v>
      </c>
      <c r="D2924" s="428">
        <v>2077.33</v>
      </c>
      <c r="E2924" s="428">
        <v>2060.15</v>
      </c>
      <c r="F2924" s="195">
        <v>2059.13</v>
      </c>
    </row>
    <row r="2925" spans="1:6">
      <c r="A2925" s="760">
        <v>42849</v>
      </c>
      <c r="B2925" s="193">
        <v>5.1500000000000004E-2</v>
      </c>
      <c r="C2925" s="194">
        <v>5.2699999999999997E-2</v>
      </c>
      <c r="D2925" s="428">
        <v>2073.1799999999998</v>
      </c>
      <c r="E2925" s="428">
        <v>2056.04</v>
      </c>
      <c r="F2925" s="195">
        <v>2055.5100000000002</v>
      </c>
    </row>
    <row r="2926" spans="1:6">
      <c r="A2926" s="760">
        <v>42850</v>
      </c>
      <c r="B2926" s="193">
        <v>5.2300000000000006E-2</v>
      </c>
      <c r="C2926" s="194">
        <v>5.3499999999999999E-2</v>
      </c>
      <c r="D2926" s="428">
        <v>2062.2600000000002</v>
      </c>
      <c r="E2926" s="428">
        <v>2045.23</v>
      </c>
      <c r="F2926" s="195">
        <v>2044.7</v>
      </c>
    </row>
    <row r="2927" spans="1:6">
      <c r="A2927" s="762">
        <v>42851</v>
      </c>
      <c r="B2927" s="193">
        <v>5.2999999999999999E-2</v>
      </c>
      <c r="C2927" s="194">
        <v>5.4199999999999998E-2</v>
      </c>
      <c r="D2927" s="428">
        <v>2052.84</v>
      </c>
      <c r="E2927" s="428">
        <v>2035.91</v>
      </c>
      <c r="F2927" s="195">
        <v>2035.37</v>
      </c>
    </row>
    <row r="2928" spans="1:6">
      <c r="A2928" s="764">
        <v>42852</v>
      </c>
      <c r="B2928" s="193">
        <v>5.2300000000000006E-2</v>
      </c>
      <c r="C2928" s="194">
        <v>5.3499999999999999E-2</v>
      </c>
      <c r="D2928" s="428">
        <v>2063.31</v>
      </c>
      <c r="E2928" s="428">
        <v>2046.3</v>
      </c>
      <c r="F2928" s="195">
        <v>2045.77</v>
      </c>
    </row>
    <row r="2929" spans="1:6">
      <c r="A2929" s="766">
        <v>42855</v>
      </c>
      <c r="B2929" s="193">
        <v>5.2999999999999999E-2</v>
      </c>
      <c r="C2929" s="194">
        <v>5.4199999999999998E-2</v>
      </c>
      <c r="D2929" s="428">
        <v>2054.23</v>
      </c>
      <c r="E2929" s="428">
        <v>2037.3</v>
      </c>
      <c r="F2929" s="195">
        <v>2036.45</v>
      </c>
    </row>
    <row r="2930" spans="1:6">
      <c r="A2930" s="768">
        <v>42857</v>
      </c>
      <c r="B2930" s="193">
        <v>5.28E-2</v>
      </c>
      <c r="C2930" s="194">
        <v>5.4000000000000006E-2</v>
      </c>
      <c r="D2930" s="428">
        <v>2057.59</v>
      </c>
      <c r="E2930" s="428">
        <v>2040.65</v>
      </c>
      <c r="F2930" s="195">
        <v>2040.11</v>
      </c>
    </row>
    <row r="2931" spans="1:6">
      <c r="A2931" s="770">
        <v>42858</v>
      </c>
      <c r="B2931" s="193">
        <v>5.2400000000000002E-2</v>
      </c>
      <c r="C2931" s="194">
        <v>5.3600000000000002E-2</v>
      </c>
      <c r="D2931" s="428">
        <v>2063.8000000000002</v>
      </c>
      <c r="E2931" s="428">
        <v>2046.81</v>
      </c>
      <c r="F2931" s="195">
        <v>2046.28</v>
      </c>
    </row>
    <row r="2932" spans="1:6">
      <c r="A2932" s="773">
        <v>42859</v>
      </c>
      <c r="B2932" s="193">
        <v>5.3099999999999994E-2</v>
      </c>
      <c r="C2932" s="194">
        <v>5.4299999999999994E-2</v>
      </c>
      <c r="D2932" s="428">
        <v>2054.4</v>
      </c>
      <c r="E2932" s="428">
        <v>2037.51</v>
      </c>
      <c r="F2932" s="195">
        <v>2036.97</v>
      </c>
    </row>
    <row r="2933" spans="1:6">
      <c r="A2933" s="776">
        <v>42860</v>
      </c>
      <c r="B2933" s="193">
        <v>5.2999999999999999E-2</v>
      </c>
      <c r="C2933" s="194">
        <v>5.4199999999999998E-2</v>
      </c>
      <c r="D2933" s="428">
        <v>2056.5700000000002</v>
      </c>
      <c r="E2933" s="428">
        <v>2039.67</v>
      </c>
      <c r="F2933" s="195">
        <v>2038.91</v>
      </c>
    </row>
    <row r="2934" spans="1:6">
      <c r="A2934" s="776">
        <v>42863</v>
      </c>
      <c r="B2934" s="193">
        <v>5.28E-2</v>
      </c>
      <c r="C2934" s="194">
        <v>5.4000000000000006E-2</v>
      </c>
      <c r="D2934" s="428">
        <v>2059.9299999999998</v>
      </c>
      <c r="E2934" s="428">
        <v>2043.01</v>
      </c>
      <c r="F2934" s="195">
        <v>2042.47</v>
      </c>
    </row>
    <row r="2935" spans="1:6">
      <c r="A2935" s="778">
        <v>42864</v>
      </c>
      <c r="B2935" s="193">
        <v>5.2699999999999997E-2</v>
      </c>
      <c r="C2935" s="194">
        <v>5.3899999999999997E-2</v>
      </c>
      <c r="D2935" s="428">
        <v>2061.88</v>
      </c>
      <c r="E2935" s="428">
        <v>2044.95</v>
      </c>
      <c r="F2935" s="195">
        <v>2044.41</v>
      </c>
    </row>
    <row r="2936" spans="1:6">
      <c r="A2936" s="780">
        <v>42865</v>
      </c>
      <c r="B2936" s="193">
        <v>5.2199999999999996E-2</v>
      </c>
      <c r="C2936" s="194">
        <v>5.3399999999999996E-2</v>
      </c>
      <c r="D2936" s="428">
        <v>2069.15</v>
      </c>
      <c r="E2936" s="428">
        <v>2052.16</v>
      </c>
      <c r="F2936" s="195">
        <v>2051.64</v>
      </c>
    </row>
    <row r="2937" spans="1:6">
      <c r="A2937" s="782">
        <v>42866</v>
      </c>
      <c r="B2937" s="193">
        <v>5.1799999999999999E-2</v>
      </c>
      <c r="C2937" s="194">
        <v>5.2999999999999999E-2</v>
      </c>
      <c r="D2937" s="428">
        <v>2075.36</v>
      </c>
      <c r="E2937" s="428">
        <v>2058.3200000000002</v>
      </c>
      <c r="F2937" s="195">
        <v>2057.81</v>
      </c>
    </row>
    <row r="2938" spans="1:6">
      <c r="A2938" s="782">
        <v>42867</v>
      </c>
      <c r="B2938" s="193">
        <v>5.1299999999999998E-2</v>
      </c>
      <c r="C2938" s="194">
        <v>5.2499999999999998E-2</v>
      </c>
      <c r="D2938" s="428">
        <v>2083.21</v>
      </c>
      <c r="E2938" s="428">
        <v>2066.11</v>
      </c>
      <c r="F2938" s="195">
        <v>2065.4</v>
      </c>
    </row>
    <row r="2939" spans="1:6">
      <c r="A2939" s="784">
        <v>42870</v>
      </c>
      <c r="B2939" s="193">
        <v>5.1100000000000007E-2</v>
      </c>
      <c r="C2939" s="194">
        <v>5.2300000000000006E-2</v>
      </c>
      <c r="D2939" s="428">
        <v>2086.83</v>
      </c>
      <c r="E2939" s="428">
        <v>2069.6999999999998</v>
      </c>
      <c r="F2939" s="195">
        <v>2068.9499999999998</v>
      </c>
    </row>
    <row r="2940" spans="1:6">
      <c r="A2940" s="784">
        <v>42871</v>
      </c>
      <c r="B2940" s="193">
        <v>5.0599999999999999E-2</v>
      </c>
      <c r="C2940" s="194">
        <v>5.1799999999999999E-2</v>
      </c>
      <c r="D2940" s="428">
        <v>2094.7600000000002</v>
      </c>
      <c r="E2940" s="428">
        <v>2077.5700000000002</v>
      </c>
      <c r="F2940" s="195">
        <v>2076.8200000000002</v>
      </c>
    </row>
    <row r="2941" spans="1:6">
      <c r="A2941" s="786">
        <v>42872</v>
      </c>
      <c r="B2941" s="193">
        <v>4.99E-2</v>
      </c>
      <c r="C2941" s="194">
        <v>5.1100000000000007E-2</v>
      </c>
      <c r="D2941" s="428">
        <v>2105.61</v>
      </c>
      <c r="E2941" s="428">
        <v>2088.33</v>
      </c>
      <c r="F2941" s="195">
        <v>2087.58</v>
      </c>
    </row>
    <row r="2942" spans="1:6">
      <c r="A2942" s="788">
        <v>42873</v>
      </c>
      <c r="B2942" s="193">
        <v>6.0100000000000001E-2</v>
      </c>
      <c r="C2942" s="194">
        <v>6.13E-2</v>
      </c>
      <c r="D2942" s="428">
        <v>1964.52</v>
      </c>
      <c r="E2942" s="428">
        <v>1948.56</v>
      </c>
      <c r="F2942" s="195">
        <v>1947.78</v>
      </c>
    </row>
    <row r="2943" spans="1:6">
      <c r="A2943" s="790">
        <v>42874</v>
      </c>
      <c r="B2943" s="193">
        <v>0.06</v>
      </c>
      <c r="C2943" s="194">
        <v>6.1200000000000004E-2</v>
      </c>
      <c r="D2943" s="428">
        <v>1967.26</v>
      </c>
      <c r="E2943" s="428">
        <v>1951.28</v>
      </c>
      <c r="F2943" s="195">
        <v>1949.88</v>
      </c>
    </row>
    <row r="2944" spans="1:6">
      <c r="A2944" s="790">
        <v>42877</v>
      </c>
      <c r="B2944" s="193">
        <v>5.8600000000000006E-2</v>
      </c>
      <c r="C2944" s="194">
        <v>5.9800000000000006E-2</v>
      </c>
      <c r="D2944" s="428">
        <v>1986.85</v>
      </c>
      <c r="E2944" s="428">
        <v>1970.71</v>
      </c>
      <c r="F2944" s="195">
        <v>1969.93</v>
      </c>
    </row>
    <row r="2945" spans="1:6">
      <c r="A2945" s="792">
        <v>42878</v>
      </c>
      <c r="B2945" s="193">
        <v>5.7000000000000002E-2</v>
      </c>
      <c r="C2945" s="194">
        <v>5.8200000000000002E-2</v>
      </c>
      <c r="D2945" s="428">
        <v>2009.38</v>
      </c>
      <c r="E2945" s="428">
        <v>1993.04</v>
      </c>
      <c r="F2945" s="195">
        <v>1992.27</v>
      </c>
    </row>
    <row r="2946" spans="1:6">
      <c r="A2946" s="794">
        <v>42879</v>
      </c>
      <c r="B2946" s="193">
        <v>5.5099999999999996E-2</v>
      </c>
      <c r="C2946" s="194">
        <v>5.6299999999999996E-2</v>
      </c>
      <c r="D2946" s="428">
        <v>2036.2</v>
      </c>
      <c r="E2946" s="428">
        <v>2019.62</v>
      </c>
      <c r="F2946" s="195">
        <v>2018.87</v>
      </c>
    </row>
    <row r="2947" spans="1:6">
      <c r="A2947" s="794">
        <v>42880</v>
      </c>
      <c r="B2947" s="193">
        <v>5.5300000000000002E-2</v>
      </c>
      <c r="C2947" s="194">
        <v>5.6500000000000002E-2</v>
      </c>
      <c r="D2947" s="428">
        <v>2034.18</v>
      </c>
      <c r="E2947" s="428">
        <v>2017.62</v>
      </c>
      <c r="F2947" s="195">
        <v>2016.87</v>
      </c>
    </row>
    <row r="2948" spans="1:6">
      <c r="A2948" s="796">
        <v>42881</v>
      </c>
      <c r="B2948" s="193">
        <v>5.4900000000000004E-2</v>
      </c>
      <c r="C2948" s="194">
        <v>5.6100000000000004E-2</v>
      </c>
      <c r="D2948" s="428">
        <v>2041.11</v>
      </c>
      <c r="E2948" s="428">
        <v>2024.5</v>
      </c>
      <c r="F2948" s="195">
        <v>2023.12</v>
      </c>
    </row>
    <row r="2949" spans="1:6">
      <c r="A2949" s="798">
        <v>42884</v>
      </c>
      <c r="B2949" s="193">
        <v>5.5399999999999998E-2</v>
      </c>
      <c r="C2949" s="194">
        <v>5.6600000000000004E-2</v>
      </c>
      <c r="D2949" s="428">
        <v>2034.92</v>
      </c>
      <c r="E2949" s="428">
        <v>2018.38</v>
      </c>
      <c r="F2949" s="195">
        <v>2017.63</v>
      </c>
    </row>
    <row r="2950" spans="1:6">
      <c r="A2950" s="800">
        <v>42885</v>
      </c>
      <c r="B2950" s="193">
        <v>5.4800000000000001E-2</v>
      </c>
      <c r="C2950" s="194">
        <v>5.5999999999999994E-2</v>
      </c>
      <c r="D2950" s="428">
        <v>2043.99</v>
      </c>
      <c r="E2950" s="428">
        <v>2027.38</v>
      </c>
      <c r="F2950" s="195">
        <v>2026.63</v>
      </c>
    </row>
    <row r="2951" spans="1:6">
      <c r="A2951" s="803">
        <v>42886</v>
      </c>
      <c r="B2951" s="193">
        <v>5.5E-2</v>
      </c>
      <c r="C2951" s="194">
        <v>5.62E-2</v>
      </c>
      <c r="D2951" s="428">
        <v>2041.97</v>
      </c>
      <c r="E2951" s="428">
        <v>2025.38</v>
      </c>
      <c r="F2951" s="195">
        <v>2024.63</v>
      </c>
    </row>
    <row r="2952" spans="1:6">
      <c r="A2952" s="805">
        <v>42887</v>
      </c>
      <c r="B2952" s="193">
        <v>5.4900000000000004E-2</v>
      </c>
      <c r="C2952" s="194">
        <v>5.6100000000000004E-2</v>
      </c>
      <c r="D2952" s="428">
        <v>2044.1</v>
      </c>
      <c r="E2952" s="428">
        <v>2027.51</v>
      </c>
      <c r="F2952" s="195">
        <v>2026.76</v>
      </c>
    </row>
    <row r="2953" spans="1:6">
      <c r="A2953" s="807">
        <v>42888</v>
      </c>
      <c r="B2953" s="193">
        <v>5.5500000000000001E-2</v>
      </c>
      <c r="C2953" s="194">
        <v>5.67E-2</v>
      </c>
      <c r="D2953" s="428">
        <v>2037.17</v>
      </c>
      <c r="E2953" s="428">
        <v>2020.65</v>
      </c>
      <c r="F2953" s="195">
        <v>2019.27</v>
      </c>
    </row>
    <row r="2954" spans="1:6">
      <c r="A2954" s="809">
        <v>42891</v>
      </c>
      <c r="B2954" s="193">
        <v>5.6399999999999999E-2</v>
      </c>
      <c r="C2954" s="194">
        <v>5.7599999999999998E-2</v>
      </c>
      <c r="D2954" s="428">
        <v>2025.52</v>
      </c>
      <c r="E2954" s="428">
        <v>2009.11</v>
      </c>
      <c r="F2954" s="195">
        <v>2008.35</v>
      </c>
    </row>
    <row r="2955" spans="1:6">
      <c r="A2955" s="811">
        <v>42892</v>
      </c>
      <c r="B2955" s="193">
        <v>5.5999999999999994E-2</v>
      </c>
      <c r="C2955" s="194">
        <v>5.7200000000000001E-2</v>
      </c>
      <c r="D2955" s="428">
        <v>2031.77</v>
      </c>
      <c r="E2955" s="428">
        <v>2015.32</v>
      </c>
      <c r="F2955" s="195">
        <v>2014.56</v>
      </c>
    </row>
    <row r="2956" spans="1:6">
      <c r="A2956" s="813">
        <v>42893</v>
      </c>
      <c r="B2956" s="193">
        <v>5.57E-2</v>
      </c>
      <c r="C2956" s="194">
        <v>5.6900000000000006E-2</v>
      </c>
      <c r="D2956" s="428">
        <v>2036.66</v>
      </c>
      <c r="E2956" s="428">
        <v>2020.17</v>
      </c>
      <c r="F2956" s="195">
        <v>2019.42</v>
      </c>
    </row>
    <row r="2957" spans="1:6">
      <c r="A2957" s="815">
        <v>42894</v>
      </c>
      <c r="B2957" s="193">
        <v>5.6600000000000004E-2</v>
      </c>
      <c r="C2957" s="194">
        <v>5.7800000000000004E-2</v>
      </c>
      <c r="D2957" s="428">
        <v>2025.03</v>
      </c>
      <c r="E2957" s="428">
        <v>2008.66</v>
      </c>
      <c r="F2957" s="195">
        <v>2007.91</v>
      </c>
    </row>
    <row r="2958" spans="1:6">
      <c r="A2958" s="817">
        <v>42895</v>
      </c>
      <c r="B2958" s="193">
        <v>5.5999999999999994E-2</v>
      </c>
      <c r="C2958" s="194">
        <v>5.7200000000000001E-2</v>
      </c>
      <c r="D2958" s="428">
        <v>2031.55</v>
      </c>
      <c r="E2958" s="428">
        <v>2015.13</v>
      </c>
      <c r="F2958" s="195">
        <v>2014.08</v>
      </c>
    </row>
    <row r="2959" spans="1:6">
      <c r="A2959" s="819">
        <v>42898</v>
      </c>
      <c r="B2959" s="193">
        <v>5.5800000000000002E-2</v>
      </c>
      <c r="C2959" s="194">
        <v>5.7000000000000002E-2</v>
      </c>
      <c r="D2959" s="428">
        <v>2034.94</v>
      </c>
      <c r="E2959" s="428">
        <v>2018.5</v>
      </c>
      <c r="F2959" s="195">
        <v>2017.85</v>
      </c>
    </row>
    <row r="2960" spans="1:6">
      <c r="A2960" s="821">
        <v>42899</v>
      </c>
      <c r="B2960" s="193">
        <v>5.5300000000000002E-2</v>
      </c>
      <c r="C2960" s="194">
        <v>5.6500000000000002E-2</v>
      </c>
      <c r="D2960" s="428">
        <v>2042.48</v>
      </c>
      <c r="E2960" s="428">
        <v>2025.97</v>
      </c>
      <c r="F2960" s="195">
        <v>2025.33</v>
      </c>
    </row>
    <row r="2961" spans="1:6">
      <c r="A2961" s="823">
        <v>42900</v>
      </c>
      <c r="B2961" s="193">
        <v>5.6100000000000004E-2</v>
      </c>
      <c r="C2961" s="194">
        <v>5.7300000000000004E-2</v>
      </c>
      <c r="D2961" s="428">
        <v>2032.02</v>
      </c>
      <c r="E2961" s="428">
        <v>2015.63</v>
      </c>
      <c r="F2961" s="195">
        <v>2015.06</v>
      </c>
    </row>
    <row r="2962" spans="1:6">
      <c r="A2962" s="825">
        <v>42905</v>
      </c>
      <c r="B2962" s="193">
        <v>5.4699999999999999E-2</v>
      </c>
      <c r="C2962" s="194">
        <v>5.5899999999999998E-2</v>
      </c>
      <c r="D2962" s="428">
        <v>2051.89</v>
      </c>
      <c r="E2962" s="428">
        <v>2035.32</v>
      </c>
      <c r="F2962" s="195">
        <v>2034.97</v>
      </c>
    </row>
    <row r="2963" spans="1:6">
      <c r="A2963" s="827">
        <v>42906</v>
      </c>
      <c r="B2963" s="193">
        <v>5.4199999999999998E-2</v>
      </c>
      <c r="C2963" s="194">
        <v>5.5399999999999998E-2</v>
      </c>
      <c r="D2963" s="428">
        <v>2059.1799999999998</v>
      </c>
      <c r="E2963" s="428">
        <v>2042.56</v>
      </c>
      <c r="F2963" s="195">
        <v>2042.2</v>
      </c>
    </row>
    <row r="2964" spans="1:6">
      <c r="A2964" s="829">
        <v>42907</v>
      </c>
      <c r="B2964" s="193">
        <v>5.45E-2</v>
      </c>
      <c r="C2964" s="194">
        <v>5.57E-2</v>
      </c>
      <c r="D2964" s="428">
        <v>2055.36</v>
      </c>
      <c r="E2964" s="428">
        <v>2038.79</v>
      </c>
      <c r="F2964" s="195">
        <v>2038.43</v>
      </c>
    </row>
    <row r="2965" spans="1:6">
      <c r="A2965" s="831">
        <v>42908</v>
      </c>
      <c r="B2965" s="193">
        <v>5.4699999999999999E-2</v>
      </c>
      <c r="C2965" s="194">
        <v>5.5899999999999998E-2</v>
      </c>
      <c r="D2965" s="428">
        <v>2052.94</v>
      </c>
      <c r="E2965" s="428">
        <v>2036.4</v>
      </c>
      <c r="F2965" s="195">
        <v>2036.04</v>
      </c>
    </row>
    <row r="2966" spans="1:6">
      <c r="A2966" s="831">
        <v>42909</v>
      </c>
      <c r="B2966" s="193">
        <v>5.5399999999999998E-2</v>
      </c>
      <c r="C2966" s="194">
        <v>5.6600000000000004E-2</v>
      </c>
      <c r="D2966" s="428">
        <v>2043.46</v>
      </c>
      <c r="E2966" s="428">
        <v>2027.02</v>
      </c>
      <c r="F2966" s="195">
        <v>2026.82</v>
      </c>
    </row>
    <row r="2967" spans="1:6">
      <c r="A2967" s="833">
        <v>42912</v>
      </c>
      <c r="B2967" s="193">
        <v>5.5300000000000002E-2</v>
      </c>
      <c r="C2967" s="194">
        <v>5.6500000000000002E-2</v>
      </c>
      <c r="D2967" s="428">
        <v>2044.78</v>
      </c>
      <c r="E2967" s="428">
        <v>2028.34</v>
      </c>
      <c r="F2967" s="195">
        <v>2028.01</v>
      </c>
    </row>
    <row r="2968" spans="1:6">
      <c r="A2968" s="835">
        <v>42913</v>
      </c>
      <c r="B2968" s="193">
        <v>5.57E-2</v>
      </c>
      <c r="C2968" s="194">
        <v>5.6900000000000006E-2</v>
      </c>
      <c r="D2968" s="428">
        <v>2039.61</v>
      </c>
      <c r="E2968" s="428">
        <v>2023.22</v>
      </c>
      <c r="F2968" s="195">
        <v>2022.89</v>
      </c>
    </row>
    <row r="2969" spans="1:6">
      <c r="A2969" s="837">
        <v>42914</v>
      </c>
      <c r="B2969" s="193">
        <v>5.5899999999999998E-2</v>
      </c>
      <c r="C2969" s="194">
        <v>5.7099999999999998E-2</v>
      </c>
      <c r="D2969" s="428">
        <v>2037.19</v>
      </c>
      <c r="E2969" s="428">
        <v>2020.83</v>
      </c>
      <c r="F2969" s="195">
        <v>2020.5</v>
      </c>
    </row>
    <row r="2970" spans="1:6">
      <c r="A2970" s="839">
        <v>42915</v>
      </c>
      <c r="B2970" s="193">
        <v>5.4600000000000003E-2</v>
      </c>
      <c r="C2970" s="194">
        <v>5.5800000000000002E-2</v>
      </c>
      <c r="D2970" s="428">
        <v>2055.4</v>
      </c>
      <c r="E2970" s="428">
        <v>2038.88</v>
      </c>
      <c r="F2970" s="195">
        <v>2038.56</v>
      </c>
    </row>
    <row r="2971" spans="1:6">
      <c r="A2971" s="841">
        <v>42916</v>
      </c>
      <c r="B2971" s="193">
        <v>5.5300000000000002E-2</v>
      </c>
      <c r="C2971" s="194">
        <v>5.6500000000000002E-2</v>
      </c>
      <c r="D2971" s="428">
        <v>2045.84</v>
      </c>
      <c r="E2971" s="428">
        <v>2029.42</v>
      </c>
      <c r="F2971" s="195">
        <v>2029.32</v>
      </c>
    </row>
    <row r="2972" spans="1:6">
      <c r="A2972" s="843">
        <v>42919</v>
      </c>
      <c r="B2972" s="193">
        <v>5.5099999999999996E-2</v>
      </c>
      <c r="C2972" s="194">
        <v>5.6299999999999996E-2</v>
      </c>
      <c r="D2972" s="428">
        <v>2048.91</v>
      </c>
      <c r="E2972" s="428">
        <v>2032.47</v>
      </c>
      <c r="F2972" s="195">
        <v>2032.14</v>
      </c>
    </row>
    <row r="2973" spans="1:6">
      <c r="A2973" s="845">
        <v>42920</v>
      </c>
      <c r="B2973" s="193">
        <v>5.5399999999999998E-2</v>
      </c>
      <c r="C2973" s="194">
        <v>5.6600000000000004E-2</v>
      </c>
      <c r="D2973" s="428">
        <v>2045.11</v>
      </c>
      <c r="E2973" s="428">
        <v>2028.71</v>
      </c>
      <c r="F2973" s="195">
        <v>2028.38</v>
      </c>
    </row>
    <row r="2974" spans="1:6">
      <c r="A2974" s="847">
        <v>42921</v>
      </c>
      <c r="B2974" s="193">
        <v>5.5300000000000002E-2</v>
      </c>
      <c r="C2974" s="194">
        <v>5.6500000000000002E-2</v>
      </c>
      <c r="D2974" s="428">
        <v>2046.8</v>
      </c>
      <c r="E2974" s="428">
        <v>2030.4</v>
      </c>
      <c r="F2974" s="195">
        <v>2030.07</v>
      </c>
    </row>
    <row r="2975" spans="1:6">
      <c r="A2975" s="849">
        <v>42922</v>
      </c>
      <c r="B2975" s="193">
        <v>5.5899999999999998E-2</v>
      </c>
      <c r="C2975" s="194">
        <v>5.7099999999999998E-2</v>
      </c>
      <c r="D2975" s="428">
        <v>2038.9</v>
      </c>
      <c r="E2975" s="428">
        <v>2022.58</v>
      </c>
      <c r="F2975" s="195">
        <v>2022.25</v>
      </c>
    </row>
    <row r="2976" spans="1:6">
      <c r="A2976" s="849">
        <v>42923</v>
      </c>
      <c r="B2976" s="193">
        <v>5.5800000000000002E-2</v>
      </c>
      <c r="C2976" s="194">
        <v>5.7000000000000002E-2</v>
      </c>
      <c r="D2976" s="428">
        <v>2039.34</v>
      </c>
      <c r="E2976" s="428">
        <v>2023.03</v>
      </c>
      <c r="F2976" s="195">
        <v>2023.05</v>
      </c>
    </row>
    <row r="2977" spans="1:6">
      <c r="A2977" s="851">
        <v>42926</v>
      </c>
      <c r="B2977" s="193">
        <v>5.5599999999999997E-2</v>
      </c>
      <c r="C2977" s="194">
        <v>5.6799999999999996E-2</v>
      </c>
      <c r="D2977" s="428">
        <v>2042.36</v>
      </c>
      <c r="E2977" s="428">
        <v>2026.02</v>
      </c>
      <c r="F2977" s="195">
        <v>2025.74</v>
      </c>
    </row>
    <row r="2978" spans="1:6">
      <c r="A2978" s="853">
        <v>42927</v>
      </c>
      <c r="B2978" s="193">
        <v>5.5800000000000002E-2</v>
      </c>
      <c r="C2978" s="194">
        <v>5.7000000000000002E-2</v>
      </c>
      <c r="D2978" s="428">
        <v>2039.91</v>
      </c>
      <c r="E2978" s="428">
        <v>2023.61</v>
      </c>
      <c r="F2978" s="195">
        <v>2023.32</v>
      </c>
    </row>
    <row r="2979" spans="1:6">
      <c r="A2979" s="855">
        <v>42928</v>
      </c>
      <c r="B2979" s="193">
        <v>5.5E-2</v>
      </c>
      <c r="C2979" s="194">
        <v>5.62E-2</v>
      </c>
      <c r="D2979" s="428">
        <v>2051.14</v>
      </c>
      <c r="E2979" s="428">
        <v>2034.74</v>
      </c>
      <c r="F2979" s="195">
        <v>2034.46</v>
      </c>
    </row>
    <row r="2980" spans="1:6">
      <c r="A2980" s="857">
        <v>42929</v>
      </c>
      <c r="B2980" s="193">
        <v>5.4299999999999994E-2</v>
      </c>
      <c r="C2980" s="194">
        <v>5.5500000000000001E-2</v>
      </c>
      <c r="D2980" s="428">
        <v>2061.0500000000002</v>
      </c>
      <c r="E2980" s="428">
        <v>2044.57</v>
      </c>
      <c r="F2980" s="195">
        <v>2044.29</v>
      </c>
    </row>
    <row r="2981" spans="1:6">
      <c r="A2981" s="859">
        <v>42930</v>
      </c>
      <c r="B2981" s="193">
        <v>5.3899999999999997E-2</v>
      </c>
      <c r="C2981" s="194">
        <v>5.5099999999999996E-2</v>
      </c>
      <c r="D2981" s="428">
        <v>2067.08</v>
      </c>
      <c r="E2981" s="428">
        <v>2050.56</v>
      </c>
      <c r="F2981" s="195">
        <v>2050.04</v>
      </c>
    </row>
    <row r="2982" spans="1:6">
      <c r="A2982" s="859">
        <v>42933</v>
      </c>
      <c r="B2982" s="193">
        <v>5.3099999999999994E-2</v>
      </c>
      <c r="C2982" s="194">
        <v>5.4299999999999994E-2</v>
      </c>
      <c r="D2982" s="428">
        <v>2078.73</v>
      </c>
      <c r="E2982" s="428">
        <v>2062.11</v>
      </c>
      <c r="F2982" s="195">
        <v>2061.56</v>
      </c>
    </row>
    <row r="2983" spans="1:6">
      <c r="A2983" s="861">
        <v>42934</v>
      </c>
      <c r="B2983" s="193">
        <v>5.2499999999999998E-2</v>
      </c>
      <c r="C2983" s="194">
        <v>5.3699999999999998E-2</v>
      </c>
      <c r="D2983" s="428">
        <v>2087.64</v>
      </c>
      <c r="E2983" s="428">
        <v>2070.9499999999998</v>
      </c>
      <c r="F2983" s="195">
        <v>2070.4</v>
      </c>
    </row>
    <row r="2984" spans="1:6">
      <c r="A2984" s="863">
        <v>42935</v>
      </c>
      <c r="B2984" s="193">
        <v>5.21E-2</v>
      </c>
      <c r="C2984" s="194">
        <v>5.33E-2</v>
      </c>
      <c r="D2984" s="428">
        <v>2093.7800000000002</v>
      </c>
      <c r="E2984" s="428">
        <v>2077.04</v>
      </c>
      <c r="F2984" s="195">
        <v>2076.5</v>
      </c>
    </row>
    <row r="2985" spans="1:6">
      <c r="A2985" s="865">
        <v>42936</v>
      </c>
      <c r="B2985" s="193">
        <v>5.1200000000000002E-2</v>
      </c>
      <c r="C2985" s="194">
        <v>5.2400000000000002E-2</v>
      </c>
      <c r="D2985" s="428">
        <v>2106.9699999999998</v>
      </c>
      <c r="E2985" s="428">
        <v>2090.13</v>
      </c>
      <c r="F2985" s="195">
        <v>2089.58</v>
      </c>
    </row>
    <row r="2986" spans="1:6">
      <c r="A2986" s="865">
        <v>42937</v>
      </c>
      <c r="B2986" s="193">
        <v>5.0900000000000001E-2</v>
      </c>
      <c r="C2986" s="194">
        <v>5.21E-2</v>
      </c>
      <c r="D2986" s="428">
        <v>2111.5</v>
      </c>
      <c r="E2986" s="428">
        <v>2094.62</v>
      </c>
      <c r="F2986" s="195">
        <v>2094</v>
      </c>
    </row>
    <row r="2987" spans="1:6">
      <c r="A2987" s="865">
        <v>42940</v>
      </c>
      <c r="B2987" s="193">
        <v>5.0799999999999998E-2</v>
      </c>
      <c r="C2987" s="194">
        <v>5.2000000000000005E-2</v>
      </c>
      <c r="D2987" s="428">
        <v>2113.4</v>
      </c>
      <c r="E2987" s="428">
        <v>2096.5100000000002</v>
      </c>
      <c r="F2987" s="195">
        <v>2096.02</v>
      </c>
    </row>
    <row r="2988" spans="1:6">
      <c r="A2988" s="867">
        <v>42941</v>
      </c>
      <c r="B2988" s="193">
        <v>5.1200000000000002E-2</v>
      </c>
      <c r="C2988" s="194">
        <v>5.2400000000000002E-2</v>
      </c>
      <c r="D2988" s="428">
        <v>2108.2399999999998</v>
      </c>
      <c r="E2988" s="428">
        <v>2091.41</v>
      </c>
      <c r="F2988" s="195">
        <v>2090.92</v>
      </c>
    </row>
    <row r="2989" spans="1:6">
      <c r="A2989" s="870">
        <v>42942</v>
      </c>
      <c r="B2989" s="193">
        <v>5.1900000000000002E-2</v>
      </c>
      <c r="C2989" s="194">
        <v>5.3099999999999994E-2</v>
      </c>
      <c r="D2989" s="428">
        <v>2098.89</v>
      </c>
      <c r="E2989" s="428">
        <v>2082.16</v>
      </c>
      <c r="F2989" s="195">
        <v>2081.67</v>
      </c>
    </row>
    <row r="2990" spans="1:6">
      <c r="A2990" s="920">
        <v>42943</v>
      </c>
      <c r="B2990" s="193">
        <v>5.1100000000000007E-2</v>
      </c>
      <c r="C2990" s="194">
        <v>5.2300000000000006E-2</v>
      </c>
      <c r="D2990" s="428">
        <v>2110.62</v>
      </c>
      <c r="E2990" s="428">
        <v>2093.79</v>
      </c>
      <c r="F2990" s="195">
        <v>2093.3000000000002</v>
      </c>
    </row>
    <row r="2991" spans="1:6">
      <c r="A2991" s="920">
        <v>42944</v>
      </c>
      <c r="B2991" s="193">
        <v>5.0499999999999996E-2</v>
      </c>
      <c r="C2991" s="194">
        <v>5.1699999999999996E-2</v>
      </c>
      <c r="D2991" s="428">
        <v>2119.71</v>
      </c>
      <c r="E2991" s="428">
        <v>2102.81</v>
      </c>
      <c r="F2991" s="195">
        <v>2102.1799999999998</v>
      </c>
    </row>
    <row r="2992" spans="1:6">
      <c r="A2992" s="920">
        <v>42947</v>
      </c>
      <c r="B2992" s="193">
        <v>0.05</v>
      </c>
      <c r="C2992" s="194">
        <v>5.1200000000000002E-2</v>
      </c>
      <c r="D2992" s="428">
        <v>2127.2800000000002</v>
      </c>
      <c r="E2992" s="428">
        <v>2110.3200000000002</v>
      </c>
      <c r="F2992" s="195">
        <v>2109.83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12"/>
  <sheetViews>
    <sheetView workbookViewId="0"/>
  </sheetViews>
  <sheetFormatPr defaultRowHeight="12.75"/>
  <cols>
    <col min="1" max="1" width="47.28515625" bestFit="1" customWidth="1"/>
    <col min="2" max="2" width="10.85546875" bestFit="1" customWidth="1"/>
    <col min="3" max="3" width="25.7109375" bestFit="1" customWidth="1"/>
    <col min="4" max="4" width="11.85546875" bestFit="1" customWidth="1"/>
    <col min="5" max="5" width="12.7109375" bestFit="1" customWidth="1"/>
  </cols>
  <sheetData>
    <row r="1" spans="1:7">
      <c r="A1" t="s">
        <v>0</v>
      </c>
      <c r="B1" t="s">
        <v>95</v>
      </c>
      <c r="C1" t="s">
        <v>2426</v>
      </c>
      <c r="D1" t="s">
        <v>2427</v>
      </c>
      <c r="E1" t="s">
        <v>2428</v>
      </c>
      <c r="G1" s="152" t="s">
        <v>2450</v>
      </c>
    </row>
    <row r="2" spans="1:7">
      <c r="A2" t="s">
        <v>2429</v>
      </c>
    </row>
    <row r="3" spans="1:7">
      <c r="A3" t="s">
        <v>1983</v>
      </c>
      <c r="B3" t="s">
        <v>2430</v>
      </c>
      <c r="C3">
        <v>5.24</v>
      </c>
      <c r="D3" t="s">
        <v>2431</v>
      </c>
      <c r="E3" t="s">
        <v>2432</v>
      </c>
      <c r="G3" s="659" t="str">
        <f>IF(ISNA(MATCH(A3,TítulosNegociaçãoTD!$A$3:$A$100,0)),"Sim","Não")</f>
        <v>Não</v>
      </c>
    </row>
    <row r="4" spans="1:7">
      <c r="A4" t="s">
        <v>1790</v>
      </c>
      <c r="B4" t="s">
        <v>188</v>
      </c>
      <c r="C4">
        <v>5.22</v>
      </c>
      <c r="D4" t="s">
        <v>2433</v>
      </c>
      <c r="E4" t="s">
        <v>2434</v>
      </c>
      <c r="G4" s="659" t="str">
        <f>IF(ISNA(MATCH(A4,TítulosNegociaçãoTD!$A$3:$A$100,0)),"Sim","Não")</f>
        <v>Não</v>
      </c>
    </row>
    <row r="5" spans="1:7">
      <c r="A5" t="s">
        <v>2384</v>
      </c>
      <c r="B5" t="s">
        <v>2435</v>
      </c>
      <c r="C5">
        <v>5.22</v>
      </c>
      <c r="D5" t="s">
        <v>2436</v>
      </c>
      <c r="E5" t="s">
        <v>2437</v>
      </c>
      <c r="G5" s="659" t="str">
        <f>IF(ISNA(MATCH(A5,TítulosNegociaçãoTD!$A$3:$A$100,0)),"Sim","Não")</f>
        <v>Não</v>
      </c>
    </row>
    <row r="6" spans="1:7">
      <c r="A6" t="s">
        <v>1791</v>
      </c>
      <c r="B6" t="s">
        <v>188</v>
      </c>
      <c r="C6">
        <v>5.24</v>
      </c>
      <c r="D6" t="s">
        <v>2438</v>
      </c>
      <c r="E6" t="s">
        <v>2439</v>
      </c>
      <c r="G6" s="659" t="str">
        <f>IF(ISNA(MATCH(A6,TítulosNegociaçãoTD!$A$3:$A$100,0)),"Sim","Não")</f>
        <v>Não</v>
      </c>
    </row>
    <row r="7" spans="1:7">
      <c r="A7" t="s">
        <v>2440</v>
      </c>
      <c r="G7" s="659"/>
    </row>
    <row r="8" spans="1:7">
      <c r="A8" t="s">
        <v>2382</v>
      </c>
      <c r="B8" s="658">
        <v>43831</v>
      </c>
      <c r="C8">
        <v>10.130000000000001</v>
      </c>
      <c r="D8" t="s">
        <v>2441</v>
      </c>
      <c r="E8" t="s">
        <v>2442</v>
      </c>
      <c r="G8" s="659" t="str">
        <f>IF(ISNA(MATCH(A8,TítulosNegociaçãoTD!$A$3:$A$100,0)),"Sim","Não")</f>
        <v>Não</v>
      </c>
    </row>
    <row r="9" spans="1:7">
      <c r="A9" t="s">
        <v>1796</v>
      </c>
      <c r="B9" s="658">
        <v>44927</v>
      </c>
      <c r="C9">
        <v>10.46</v>
      </c>
      <c r="D9" t="s">
        <v>2443</v>
      </c>
      <c r="E9" t="s">
        <v>2444</v>
      </c>
      <c r="G9" s="659" t="str">
        <f>IF(ISNA(MATCH(A9,TítulosNegociaçãoTD!$A$3:$A$100,0)),"Sim","Não")</f>
        <v>Não</v>
      </c>
    </row>
    <row r="10" spans="1:7">
      <c r="A10" t="s">
        <v>1981</v>
      </c>
      <c r="B10" s="658">
        <v>46388</v>
      </c>
      <c r="C10">
        <v>10.3</v>
      </c>
      <c r="D10" t="s">
        <v>2445</v>
      </c>
      <c r="E10" t="s">
        <v>2446</v>
      </c>
      <c r="G10" s="659" t="str">
        <f>IF(ISNA(MATCH(A10,TítulosNegociaçãoTD!$A$3:$A$100,0)),"Sim","Não")</f>
        <v>Não</v>
      </c>
    </row>
    <row r="11" spans="1:7">
      <c r="A11" t="s">
        <v>2447</v>
      </c>
      <c r="G11" s="659"/>
    </row>
    <row r="12" spans="1:7">
      <c r="A12" t="s">
        <v>2383</v>
      </c>
      <c r="B12" s="658">
        <v>44929</v>
      </c>
      <c r="C12">
        <v>0.06</v>
      </c>
      <c r="D12" t="s">
        <v>2448</v>
      </c>
      <c r="E12" t="s">
        <v>2449</v>
      </c>
      <c r="G12" s="659" t="str">
        <f>IF(ISNA(MATCH(A12,TítulosNegociaçãoTD!$A$3:$A$100,0)),"Sim","Não")</f>
        <v>Não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9"/>
  <dimension ref="A1:J28"/>
  <sheetViews>
    <sheetView workbookViewId="0"/>
  </sheetViews>
  <sheetFormatPr defaultRowHeight="12.75"/>
  <cols>
    <col min="1" max="1" width="47.28515625" customWidth="1"/>
    <col min="2" max="2" width="24.140625" style="154" customWidth="1"/>
    <col min="3" max="3" width="20.28515625" customWidth="1"/>
    <col min="4" max="4" width="26" style="664" bestFit="1" customWidth="1"/>
    <col min="5" max="5" width="12" style="657" customWidth="1"/>
    <col min="6" max="6" width="20.7109375" style="657" customWidth="1"/>
    <col min="7" max="7" width="13.28515625" bestFit="1" customWidth="1"/>
    <col min="8" max="8" width="17.85546875" bestFit="1" customWidth="1"/>
    <col min="9" max="9" width="16.28515625" bestFit="1" customWidth="1"/>
  </cols>
  <sheetData>
    <row r="1" spans="1:10">
      <c r="A1" s="7" t="s">
        <v>2419</v>
      </c>
      <c r="B1" s="401" t="s">
        <v>2418</v>
      </c>
      <c r="C1" s="7"/>
      <c r="D1" s="7"/>
      <c r="E1" s="178"/>
      <c r="F1" s="178"/>
      <c r="G1" s="656"/>
      <c r="H1" s="656"/>
    </row>
    <row r="2" spans="1:10">
      <c r="A2" s="178" t="s">
        <v>0</v>
      </c>
      <c r="B2" s="178" t="s">
        <v>2406</v>
      </c>
      <c r="C2" s="178" t="s">
        <v>2420</v>
      </c>
      <c r="D2" s="178" t="s">
        <v>2466</v>
      </c>
      <c r="E2" s="178" t="s">
        <v>2421</v>
      </c>
      <c r="F2" s="178" t="s">
        <v>2422</v>
      </c>
      <c r="G2" s="178" t="s">
        <v>2423</v>
      </c>
      <c r="H2" s="178" t="s">
        <v>2424</v>
      </c>
      <c r="I2" s="178" t="s">
        <v>2451</v>
      </c>
      <c r="J2" s="178"/>
    </row>
    <row r="3" spans="1:10">
      <c r="A3" s="7" t="s">
        <v>2407</v>
      </c>
      <c r="B3" s="655">
        <v>42917</v>
      </c>
      <c r="C3" s="7" t="s">
        <v>2392</v>
      </c>
      <c r="D3" s="7" t="str">
        <f>"'"&amp;C3&amp;"'"&amp;"!$A:$F"</f>
        <v>'NTN-C 010717'!$A:$F</v>
      </c>
      <c r="E3" s="178">
        <v>1</v>
      </c>
      <c r="F3" s="401" t="s">
        <v>2391</v>
      </c>
      <c r="G3" s="428" t="str">
        <f t="array" ref="G3">IF(OR(A3=Operações!$B$10:$B$401),"Sim","Não")</f>
        <v>Não</v>
      </c>
      <c r="H3" s="428" t="str">
        <f t="array" ref="H3">IF(OR(A3=TítulosDisponíveisCompra!$A$1:$A$20),"Sim","Não")</f>
        <v>Não</v>
      </c>
      <c r="I3" t="str">
        <f>IF(OR(G3="Sim",H3="Sim"),"Sim","Não")</f>
        <v>Não</v>
      </c>
    </row>
    <row r="4" spans="1:10">
      <c r="A4" s="7" t="s">
        <v>2408</v>
      </c>
      <c r="B4" s="655">
        <v>44287</v>
      </c>
      <c r="C4" s="7" t="s">
        <v>2393</v>
      </c>
      <c r="D4" s="7" t="str">
        <f t="shared" ref="D4:D28" si="0">"'"&amp;C4&amp;"'"&amp;"!$A:$F"</f>
        <v>'NTN-C 010421'!$A:$F</v>
      </c>
      <c r="E4" s="178">
        <v>2</v>
      </c>
      <c r="F4" s="401" t="s">
        <v>2391</v>
      </c>
      <c r="G4" s="428" t="str">
        <f t="array" ref="G4">IF(OR(A4=Operações!$B$10:$B$401),"Sim","Não")</f>
        <v>Não</v>
      </c>
      <c r="H4" s="428" t="str">
        <f t="array" ref="H4">IF(OR(A4=TítulosDisponíveisCompra!$A$1:$A$20),"Sim","Não")</f>
        <v>Não</v>
      </c>
      <c r="I4" s="659" t="str">
        <f t="shared" ref="I4:I28" si="1">IF(OR(G4="Sim",H4="Sim"),"Sim","Não")</f>
        <v>Não</v>
      </c>
      <c r="J4" s="659"/>
    </row>
    <row r="5" spans="1:10">
      <c r="A5" s="7" t="s">
        <v>2409</v>
      </c>
      <c r="B5" s="655">
        <v>47849</v>
      </c>
      <c r="C5" s="7" t="s">
        <v>2394</v>
      </c>
      <c r="D5" s="7" t="str">
        <f t="shared" si="0"/>
        <v>'NTN-C 010131'!$A:$F</v>
      </c>
      <c r="E5" s="178">
        <v>3</v>
      </c>
      <c r="F5" s="401" t="s">
        <v>2391</v>
      </c>
      <c r="G5" s="428" t="str">
        <f t="array" ref="G5">IF(OR(A5=Operações!$B$10:$B$401),"Sim","Não")</f>
        <v>Não</v>
      </c>
      <c r="H5" s="428" t="str">
        <f t="array" ref="H5">IF(OR(A5=TítulosDisponíveisCompra!$A$1:$A$20),"Sim","Não")</f>
        <v>Não</v>
      </c>
      <c r="I5" s="659" t="str">
        <f t="shared" si="1"/>
        <v>Não</v>
      </c>
      <c r="J5" s="659"/>
    </row>
    <row r="6" spans="1:10">
      <c r="A6" s="7" t="s">
        <v>1789</v>
      </c>
      <c r="B6" s="655">
        <v>43600</v>
      </c>
      <c r="C6" s="7" t="s">
        <v>1978</v>
      </c>
      <c r="D6" s="7" t="str">
        <f t="shared" si="0"/>
        <v>'NTN-B Principal 150519'!$A:$F</v>
      </c>
      <c r="E6" s="178">
        <v>1</v>
      </c>
      <c r="F6" s="401" t="s">
        <v>2401</v>
      </c>
      <c r="G6" s="428" t="str">
        <f t="array" ref="G6">IF(OR(A6=Operações!$B$10:$B$401),"Sim","Não")</f>
        <v>Sim</v>
      </c>
      <c r="H6" s="428" t="str">
        <f t="array" ref="H6">IF(OR(A6=TítulosDisponíveisCompra!$A$1:$A$20),"Sim","Não")</f>
        <v>Não</v>
      </c>
      <c r="I6" s="659" t="str">
        <f t="shared" si="1"/>
        <v>Sim</v>
      </c>
      <c r="J6" s="659"/>
    </row>
    <row r="7" spans="1:10">
      <c r="A7" s="7" t="s">
        <v>1983</v>
      </c>
      <c r="B7" s="655">
        <v>45519</v>
      </c>
      <c r="C7" s="7" t="s">
        <v>1986</v>
      </c>
      <c r="D7" s="7" t="str">
        <f t="shared" si="0"/>
        <v>'NTN-B Principal 150824'!$A:$F</v>
      </c>
      <c r="E7" s="178">
        <v>2</v>
      </c>
      <c r="F7" s="401" t="s">
        <v>2401</v>
      </c>
      <c r="G7" s="428" t="str">
        <f t="array" ref="G7">IF(OR(A7=Operações!$B$10:$B$401),"Sim","Não")</f>
        <v>Sim</v>
      </c>
      <c r="H7" s="428" t="str">
        <f t="array" ref="H7">IF(OR(A7=TítulosDisponíveisCompra!$A$1:$A$20),"Sim","Não")</f>
        <v>Sim</v>
      </c>
      <c r="I7" s="659" t="str">
        <f t="shared" si="1"/>
        <v>Sim</v>
      </c>
      <c r="J7" s="659"/>
    </row>
    <row r="8" spans="1:10">
      <c r="A8" s="7" t="s">
        <v>1790</v>
      </c>
      <c r="B8" s="655">
        <v>49444</v>
      </c>
      <c r="C8" s="7" t="s">
        <v>1979</v>
      </c>
      <c r="D8" s="7" t="str">
        <f t="shared" si="0"/>
        <v>'NTN-B Principal 150535'!$A:$F</v>
      </c>
      <c r="E8" s="178">
        <v>3</v>
      </c>
      <c r="F8" s="401" t="s">
        <v>2401</v>
      </c>
      <c r="G8" s="428" t="str">
        <f t="array" ref="G8">IF(OR(A8=Operações!$B$10:$B$401),"Sim","Não")</f>
        <v>Sim</v>
      </c>
      <c r="H8" s="428" t="str">
        <f t="array" ref="H8">IF(OR(A8=TítulosDisponíveisCompra!$A$1:$A$20),"Sim","Não")</f>
        <v>Sim</v>
      </c>
      <c r="I8" s="659" t="str">
        <f t="shared" si="1"/>
        <v>Sim</v>
      </c>
      <c r="J8" s="659"/>
    </row>
    <row r="9" spans="1:10">
      <c r="A9" s="7" t="s">
        <v>2384</v>
      </c>
      <c r="B9" s="655">
        <v>53097</v>
      </c>
      <c r="C9" s="7" t="s">
        <v>2402</v>
      </c>
      <c r="D9" s="7" t="str">
        <f t="shared" si="0"/>
        <v>'NTN-B Principal 150545'!$A:$F</v>
      </c>
      <c r="E9" s="178">
        <v>4</v>
      </c>
      <c r="F9" s="401" t="s">
        <v>2401</v>
      </c>
      <c r="G9" s="428" t="str">
        <f t="array" ref="G9">IF(OR(A9=Operações!$B$10:$B$401),"Sim","Não")</f>
        <v>Sim</v>
      </c>
      <c r="H9" s="428" t="str">
        <f t="array" ref="H9">IF(OR(A9=TítulosDisponíveisCompra!$A$1:$A$20),"Sim","Não")</f>
        <v>Sim</v>
      </c>
      <c r="I9" s="659" t="str">
        <f t="shared" si="1"/>
        <v>Sim</v>
      </c>
      <c r="J9" s="659"/>
    </row>
    <row r="10" spans="1:10">
      <c r="A10" s="7" t="s">
        <v>2410</v>
      </c>
      <c r="B10" s="655">
        <v>42870</v>
      </c>
      <c r="C10" s="7" t="s">
        <v>2396</v>
      </c>
      <c r="D10" s="7" t="str">
        <f t="shared" si="0"/>
        <v>'NTN-B 150517'!$A:$F</v>
      </c>
      <c r="E10" s="178">
        <v>1</v>
      </c>
      <c r="F10" s="401" t="s">
        <v>2395</v>
      </c>
      <c r="G10" s="428" t="str">
        <f t="array" ref="G10">IF(OR(A10=Operações!$B$10:$B$401),"Sim","Não")</f>
        <v>Não</v>
      </c>
      <c r="H10" s="428" t="str">
        <f t="array" ref="H10">IF(OR(A10=TítulosDisponíveisCompra!$A$1:$A$20),"Sim","Não")</f>
        <v>Não</v>
      </c>
      <c r="I10" s="659" t="str">
        <f t="shared" si="1"/>
        <v>Não</v>
      </c>
      <c r="J10" s="659"/>
    </row>
    <row r="11" spans="1:10">
      <c r="A11" s="7" t="s">
        <v>2411</v>
      </c>
      <c r="B11" s="655">
        <v>44058</v>
      </c>
      <c r="C11" s="7" t="s">
        <v>2397</v>
      </c>
      <c r="D11" s="7" t="str">
        <f t="shared" si="0"/>
        <v>'NTN-B 150820'!$A:$F</v>
      </c>
      <c r="E11" s="178">
        <v>2</v>
      </c>
      <c r="F11" s="401" t="s">
        <v>2395</v>
      </c>
      <c r="G11" s="428" t="str">
        <f t="array" ref="G11">IF(OR(A11=Operações!$B$10:$B$401),"Sim","Não")</f>
        <v>Não</v>
      </c>
      <c r="H11" s="428" t="str">
        <f t="array" ref="H11">IF(OR(A11=TítulosDisponíveisCompra!$A$1:$A$20),"Sim","Não")</f>
        <v>Não</v>
      </c>
      <c r="I11" s="659" t="str">
        <f t="shared" si="1"/>
        <v>Não</v>
      </c>
      <c r="J11" s="659"/>
    </row>
    <row r="12" spans="1:10">
      <c r="A12" s="7" t="s">
        <v>2412</v>
      </c>
      <c r="B12" s="655">
        <v>45519</v>
      </c>
      <c r="C12" s="7" t="s">
        <v>2398</v>
      </c>
      <c r="D12" s="7" t="str">
        <f>"'"&amp;C12&amp;"'"&amp;"!$A:$F"</f>
        <v>'NTN-B 150824'!$A:$F</v>
      </c>
      <c r="E12" s="178">
        <v>3</v>
      </c>
      <c r="F12" s="401" t="s">
        <v>2395</v>
      </c>
      <c r="G12" s="428" t="str">
        <f t="array" ref="G12">IF(OR(A12=Operações!$B$10:$B$401),"Sim","Não")</f>
        <v>Não</v>
      </c>
      <c r="H12" s="428" t="str">
        <f t="array" ref="H12">IF(OR(A12=TítulosDisponíveisCompra!$A$1:$A$20),"Sim","Não")</f>
        <v>Não</v>
      </c>
      <c r="I12" s="659" t="str">
        <f t="shared" si="1"/>
        <v>Não</v>
      </c>
      <c r="J12" s="659"/>
    </row>
    <row r="13" spans="1:10">
      <c r="A13" s="7" t="s">
        <v>2413</v>
      </c>
      <c r="B13" s="655">
        <v>46249</v>
      </c>
      <c r="C13" s="7" t="s">
        <v>2399</v>
      </c>
      <c r="D13" s="7" t="str">
        <f t="shared" si="0"/>
        <v>'NTN-B 150826'!$A:$F</v>
      </c>
      <c r="E13" s="178">
        <v>4</v>
      </c>
      <c r="F13" s="401" t="s">
        <v>2395</v>
      </c>
      <c r="G13" s="428" t="str">
        <f t="array" ref="G13">IF(OR(A13=Operações!$B$10:$B$401),"Sim","Não")</f>
        <v>Não</v>
      </c>
      <c r="H13" s="428" t="str">
        <f t="array" ref="H13">IF(OR(A13=TítulosDisponíveisCompra!$A$1:$A$20),"Sim","Não")</f>
        <v>Não</v>
      </c>
      <c r="I13" s="659" t="str">
        <f t="shared" si="1"/>
        <v>Não</v>
      </c>
      <c r="J13" s="659"/>
    </row>
    <row r="14" spans="1:10">
      <c r="A14" s="7" t="s">
        <v>1791</v>
      </c>
      <c r="B14" s="655">
        <v>49444</v>
      </c>
      <c r="C14" s="7" t="s">
        <v>1914</v>
      </c>
      <c r="D14" s="7" t="str">
        <f t="shared" si="0"/>
        <v>'NTN-B 150535'!$A:$F</v>
      </c>
      <c r="E14" s="178">
        <v>5</v>
      </c>
      <c r="F14" s="401" t="s">
        <v>2395</v>
      </c>
      <c r="G14" s="428" t="str">
        <f t="array" ref="G14">IF(OR(A14=Operações!$B$10:$B$401),"Sim","Não")</f>
        <v>Sim</v>
      </c>
      <c r="H14" s="428" t="str">
        <f t="array" ref="H14">IF(OR(A14=TítulosDisponíveisCompra!$A$1:$A$20),"Sim","Não")</f>
        <v>Sim</v>
      </c>
      <c r="I14" s="659" t="str">
        <f t="shared" si="1"/>
        <v>Sim</v>
      </c>
      <c r="J14" s="659"/>
    </row>
    <row r="15" spans="1:10">
      <c r="A15" s="7" t="s">
        <v>2414</v>
      </c>
      <c r="B15" s="655">
        <v>53097</v>
      </c>
      <c r="C15" s="7" t="s">
        <v>2400</v>
      </c>
      <c r="D15" s="7" t="str">
        <f t="shared" si="0"/>
        <v>'NTN-B 150545'!$A:$F</v>
      </c>
      <c r="E15" s="178">
        <v>6</v>
      </c>
      <c r="F15" s="401" t="s">
        <v>2395</v>
      </c>
      <c r="G15" s="428" t="str">
        <f t="array" ref="G15">IF(OR(A15=Operações!$B$10:$B$401),"Sim","Não")</f>
        <v>Não</v>
      </c>
      <c r="H15" s="428" t="str">
        <f t="array" ref="H15">IF(OR(A15=TítulosDisponíveisCompra!$A$1:$A$20),"Sim","Não")</f>
        <v>Não</v>
      </c>
      <c r="I15" s="659" t="str">
        <f t="shared" si="1"/>
        <v>Não</v>
      </c>
      <c r="J15" s="659"/>
    </row>
    <row r="16" spans="1:10">
      <c r="A16" s="7" t="s">
        <v>1982</v>
      </c>
      <c r="B16" s="655">
        <v>55015</v>
      </c>
      <c r="C16" s="7" t="s">
        <v>1985</v>
      </c>
      <c r="D16" s="7" t="str">
        <f t="shared" si="0"/>
        <v>'NTN-B 150850'!$A:$F</v>
      </c>
      <c r="E16" s="178">
        <v>7</v>
      </c>
      <c r="F16" s="401" t="s">
        <v>2395</v>
      </c>
      <c r="G16" s="428" t="str">
        <f t="array" ref="G16">IF(OR(A16=Operações!$B$10:$B$401),"Sim","Não")</f>
        <v>Não</v>
      </c>
      <c r="H16" s="428" t="str">
        <f t="array" ref="H16">IF(OR(A16=TítulosDisponíveisCompra!$A$1:$A$20),"Sim","Não")</f>
        <v>Não</v>
      </c>
      <c r="I16" s="659" t="str">
        <f t="shared" si="1"/>
        <v>Não</v>
      </c>
      <c r="J16" s="659"/>
    </row>
    <row r="17" spans="1:10">
      <c r="A17" s="7" t="s">
        <v>1793</v>
      </c>
      <c r="B17" s="655">
        <v>43101</v>
      </c>
      <c r="C17" s="7" t="s">
        <v>70</v>
      </c>
      <c r="D17" s="7" t="str">
        <f t="shared" si="0"/>
        <v>'LTN 010118'!$A:$F</v>
      </c>
      <c r="E17" s="178">
        <v>1</v>
      </c>
      <c r="F17" s="401" t="s">
        <v>2389</v>
      </c>
      <c r="G17" s="428" t="str">
        <f t="array" ref="G17">IF(OR(A17=Operações!$B$10:$B$401),"Sim","Não")</f>
        <v>Sim</v>
      </c>
      <c r="H17" s="428" t="str">
        <f t="array" ref="H17">IF(OR(A17=TítulosDisponíveisCompra!$A$1:$A$20),"Sim","Não")</f>
        <v>Não</v>
      </c>
      <c r="I17" s="659" t="str">
        <f t="shared" si="1"/>
        <v>Sim</v>
      </c>
      <c r="J17" s="659"/>
    </row>
    <row r="18" spans="1:10">
      <c r="A18" s="7" t="s">
        <v>1794</v>
      </c>
      <c r="B18" s="655">
        <v>43466</v>
      </c>
      <c r="C18" s="7" t="s">
        <v>94</v>
      </c>
      <c r="D18" s="7" t="str">
        <f t="shared" si="0"/>
        <v>'LTN 010119'!$A:$F</v>
      </c>
      <c r="E18" s="178">
        <v>2</v>
      </c>
      <c r="F18" s="401" t="s">
        <v>2389</v>
      </c>
      <c r="G18" s="428" t="str">
        <f t="array" ref="G18">IF(OR(A18=Operações!$B$10:$B$401),"Sim","Não")</f>
        <v>Sim</v>
      </c>
      <c r="H18" s="428" t="str">
        <f t="array" ref="H18">IF(OR(A18=TítulosDisponíveisCompra!$A$1:$A$20),"Sim","Não")</f>
        <v>Não</v>
      </c>
      <c r="I18" s="659" t="str">
        <f t="shared" si="1"/>
        <v>Sim</v>
      </c>
      <c r="J18" s="659"/>
    </row>
    <row r="19" spans="1:10">
      <c r="A19" s="7" t="s">
        <v>2382</v>
      </c>
      <c r="B19" s="655">
        <v>43831</v>
      </c>
      <c r="C19" s="7" t="s">
        <v>2390</v>
      </c>
      <c r="D19" s="7" t="str">
        <f t="shared" si="0"/>
        <v>'LTN 010120'!$A:$F</v>
      </c>
      <c r="E19" s="178">
        <v>3</v>
      </c>
      <c r="F19" s="401" t="s">
        <v>2389</v>
      </c>
      <c r="G19" s="428" t="str">
        <f t="array" ref="G19">IF(OR(A19=Operações!$B$10:$B$401),"Sim","Não")</f>
        <v>Não</v>
      </c>
      <c r="H19" s="428" t="str">
        <f t="array" ref="H19">IF(OR(A19=TítulosDisponíveisCompra!$A$1:$A$20),"Sim","Não")</f>
        <v>Sim</v>
      </c>
      <c r="I19" s="659" t="str">
        <f t="shared" si="1"/>
        <v>Sim</v>
      </c>
      <c r="J19" s="659"/>
    </row>
    <row r="20" spans="1:10">
      <c r="A20" s="7" t="s">
        <v>1795</v>
      </c>
      <c r="B20" s="655">
        <v>44197</v>
      </c>
      <c r="C20" s="7" t="s">
        <v>81</v>
      </c>
      <c r="D20" s="7" t="str">
        <f t="shared" si="0"/>
        <v>'LTN 010121'!$A:$F</v>
      </c>
      <c r="E20" s="178">
        <v>4</v>
      </c>
      <c r="F20" s="401" t="s">
        <v>2389</v>
      </c>
      <c r="G20" s="428" t="str">
        <f t="array" ref="G20">IF(OR(A20=Operações!$B$10:$B$401),"Sim","Não")</f>
        <v>Sim</v>
      </c>
      <c r="H20" s="428" t="str">
        <f t="array" ref="H20">IF(OR(A20=TítulosDisponíveisCompra!$A$1:$A$20),"Sim","Não")</f>
        <v>Não</v>
      </c>
      <c r="I20" s="659" t="str">
        <f t="shared" si="1"/>
        <v>Sim</v>
      </c>
      <c r="J20" s="659"/>
    </row>
    <row r="21" spans="1:10">
      <c r="A21" s="7" t="s">
        <v>1796</v>
      </c>
      <c r="B21" s="655">
        <v>44927</v>
      </c>
      <c r="C21" s="7" t="s">
        <v>184</v>
      </c>
      <c r="D21" s="7" t="str">
        <f t="shared" si="0"/>
        <v>'LTN 010123'!$A:$F</v>
      </c>
      <c r="E21" s="178">
        <v>5</v>
      </c>
      <c r="F21" s="401" t="s">
        <v>2389</v>
      </c>
      <c r="G21" s="428" t="str">
        <f t="array" ref="G21">IF(OR(A21=Operações!$B$10:$B$401),"Sim","Não")</f>
        <v>Sim</v>
      </c>
      <c r="H21" s="428" t="str">
        <f t="array" ref="H21">IF(OR(A21=TítulosDisponíveisCompra!$A$1:$A$20),"Sim","Não")</f>
        <v>Sim</v>
      </c>
      <c r="I21" s="659" t="str">
        <f t="shared" si="1"/>
        <v>Sim</v>
      </c>
      <c r="J21" s="659"/>
    </row>
    <row r="22" spans="1:10">
      <c r="A22" s="7" t="s">
        <v>2415</v>
      </c>
      <c r="B22" s="655">
        <v>44197</v>
      </c>
      <c r="C22" s="7" t="s">
        <v>2404</v>
      </c>
      <c r="D22" s="7" t="str">
        <f t="shared" si="0"/>
        <v>'NTN-F 010121'!$A:$F</v>
      </c>
      <c r="E22" s="178">
        <v>1</v>
      </c>
      <c r="F22" s="401" t="s">
        <v>2403</v>
      </c>
      <c r="G22" s="428" t="str">
        <f t="array" ref="G22">IF(OR(A22=Operações!$B$10:$B$401),"Sim","Não")</f>
        <v>Não</v>
      </c>
      <c r="H22" s="428" t="str">
        <f t="array" ref="H22">IF(OR(A22=TítulosDisponíveisCompra!$A$1:$A$20),"Sim","Não")</f>
        <v>Não</v>
      </c>
      <c r="I22" s="659" t="str">
        <f t="shared" si="1"/>
        <v>Não</v>
      </c>
      <c r="J22" s="659"/>
    </row>
    <row r="23" spans="1:10">
      <c r="A23" s="7" t="s">
        <v>2416</v>
      </c>
      <c r="B23" s="655">
        <v>44927</v>
      </c>
      <c r="C23" s="7" t="s">
        <v>2405</v>
      </c>
      <c r="D23" s="7" t="str">
        <f t="shared" si="0"/>
        <v>'NTN-F 010123'!$A:$F</v>
      </c>
      <c r="E23" s="178">
        <v>2</v>
      </c>
      <c r="F23" s="401" t="s">
        <v>2403</v>
      </c>
      <c r="G23" s="428" t="str">
        <f t="array" ref="G23">IF(OR(A23=Operações!$B$10:$B$401),"Sim","Não")</f>
        <v>Não</v>
      </c>
      <c r="H23" s="428" t="str">
        <f t="array" ref="H23">IF(OR(A23=TítulosDisponíveisCompra!$A$1:$A$20),"Sim","Não")</f>
        <v>Não</v>
      </c>
      <c r="I23" s="659" t="str">
        <f t="shared" si="1"/>
        <v>Não</v>
      </c>
      <c r="J23" s="659"/>
    </row>
    <row r="24" spans="1:10">
      <c r="A24" s="7" t="s">
        <v>1797</v>
      </c>
      <c r="B24" s="655">
        <v>45658</v>
      </c>
      <c r="C24" s="7" t="s">
        <v>1980</v>
      </c>
      <c r="D24" s="7" t="str">
        <f t="shared" si="0"/>
        <v>'NTN-F 010125'!$A:$F</v>
      </c>
      <c r="E24" s="178">
        <v>3</v>
      </c>
      <c r="F24" s="401" t="s">
        <v>2403</v>
      </c>
      <c r="G24" s="428" t="str">
        <f t="array" ref="G24">IF(OR(A24=Operações!$B$10:$B$401),"Sim","Não")</f>
        <v>Sim</v>
      </c>
      <c r="H24" s="428" t="str">
        <f t="array" ref="H24">IF(OR(A24=TítulosDisponíveisCompra!$A$1:$A$20),"Sim","Não")</f>
        <v>Não</v>
      </c>
      <c r="I24" s="659" t="str">
        <f t="shared" si="1"/>
        <v>Sim</v>
      </c>
      <c r="J24" s="659"/>
    </row>
    <row r="25" spans="1:10">
      <c r="A25" s="7" t="s">
        <v>1981</v>
      </c>
      <c r="B25" s="655">
        <v>46388</v>
      </c>
      <c r="C25" s="7" t="s">
        <v>1984</v>
      </c>
      <c r="D25" s="7" t="str">
        <f t="shared" si="0"/>
        <v>'NTN-F 010127'!$A:$F</v>
      </c>
      <c r="E25" s="178">
        <v>4</v>
      </c>
      <c r="F25" s="401" t="s">
        <v>2403</v>
      </c>
      <c r="G25" s="428" t="str">
        <f t="array" ref="G25">IF(OR(A25=Operações!$B$10:$B$401),"Sim","Não")</f>
        <v>Sim</v>
      </c>
      <c r="H25" s="428" t="str">
        <f t="array" ref="H25">IF(OR(A25=TítulosDisponíveisCompra!$A$1:$A$20),"Sim","Não")</f>
        <v>Sim</v>
      </c>
      <c r="I25" s="659" t="str">
        <f t="shared" si="1"/>
        <v>Sim</v>
      </c>
      <c r="J25" s="659"/>
    </row>
    <row r="26" spans="1:10">
      <c r="A26" s="7" t="s">
        <v>2417</v>
      </c>
      <c r="B26" s="655">
        <v>42801</v>
      </c>
      <c r="C26" s="7" t="s">
        <v>91</v>
      </c>
      <c r="D26" s="7" t="str">
        <f t="shared" si="0"/>
        <v>'LFT 010321'!$A:$F</v>
      </c>
      <c r="E26" s="178">
        <v>1</v>
      </c>
      <c r="F26" s="401" t="s">
        <v>2387</v>
      </c>
      <c r="G26" s="428" t="str">
        <f t="array" ref="G26">IF(OR(A26=Operações!$B$10:$B$401),"Sim","Não")</f>
        <v>Não</v>
      </c>
      <c r="H26" s="428" t="str">
        <f t="array" ref="H26">IF(OR(A26=TítulosDisponíveisCompra!$A$1:$A$20),"Sim","Não")</f>
        <v>Não</v>
      </c>
      <c r="I26" s="659" t="str">
        <f t="shared" si="1"/>
        <v>Não</v>
      </c>
      <c r="J26" s="659"/>
    </row>
    <row r="27" spans="1:10">
      <c r="A27" s="7" t="s">
        <v>1798</v>
      </c>
      <c r="B27" s="655">
        <v>44256</v>
      </c>
      <c r="C27" s="7" t="s">
        <v>91</v>
      </c>
      <c r="D27" s="7" t="str">
        <f t="shared" si="0"/>
        <v>'LFT 010321'!$A:$F</v>
      </c>
      <c r="E27" s="178">
        <v>2</v>
      </c>
      <c r="F27" s="401" t="s">
        <v>2387</v>
      </c>
      <c r="G27" s="428" t="str">
        <f t="array" ref="G27">IF(OR(A27=Operações!$B$10:$B$401),"Sim","Não")</f>
        <v>Sim</v>
      </c>
      <c r="H27" s="428" t="str">
        <f t="array" ref="H27">IF(OR(A27=TítulosDisponíveisCompra!$A$1:$A$20),"Sim","Não")</f>
        <v>Não</v>
      </c>
      <c r="I27" s="659" t="str">
        <f t="shared" si="1"/>
        <v>Sim</v>
      </c>
      <c r="J27" s="659"/>
    </row>
    <row r="28" spans="1:10">
      <c r="A28" s="659" t="s">
        <v>2383</v>
      </c>
      <c r="B28" s="655">
        <v>44986</v>
      </c>
      <c r="C28" s="7" t="s">
        <v>2388</v>
      </c>
      <c r="D28" s="7" t="str">
        <f t="shared" si="0"/>
        <v>'LFT 010323'!$A:$F</v>
      </c>
      <c r="E28" s="178">
        <v>3</v>
      </c>
      <c r="F28" s="401" t="s">
        <v>2387</v>
      </c>
      <c r="G28" s="428" t="str">
        <f t="array" ref="G28">IF(OR(A28=Operações!$B$10:$B$401),"Sim","Não")</f>
        <v>Sim</v>
      </c>
      <c r="H28" s="428" t="str">
        <f t="array" ref="H28">IF(OR(A28=TítulosDisponíveisCompra!$A$1:$A$20),"Sim","Não")</f>
        <v>Sim</v>
      </c>
      <c r="I28" s="659" t="str">
        <f t="shared" si="1"/>
        <v>Sim</v>
      </c>
      <c r="J28" s="659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:H27"/>
  <sheetViews>
    <sheetView workbookViewId="0"/>
  </sheetViews>
  <sheetFormatPr defaultRowHeight="12.75"/>
  <cols>
    <col min="1" max="1" width="14.85546875" customWidth="1"/>
  </cols>
  <sheetData>
    <row r="1" spans="1:2">
      <c r="A1" s="151">
        <v>42647</v>
      </c>
    </row>
    <row r="2" spans="1:2">
      <c r="A2" s="152" t="s">
        <v>2315</v>
      </c>
    </row>
    <row r="4" spans="1:2">
      <c r="A4" s="152" t="s">
        <v>2316</v>
      </c>
    </row>
    <row r="6" spans="1:2">
      <c r="A6" s="152" t="s">
        <v>2317</v>
      </c>
    </row>
    <row r="7" spans="1:2">
      <c r="A7" s="152" t="s">
        <v>2318</v>
      </c>
    </row>
    <row r="8" spans="1:2">
      <c r="A8" s="152" t="s">
        <v>2319</v>
      </c>
    </row>
    <row r="9" spans="1:2">
      <c r="A9" s="152" t="s">
        <v>2321</v>
      </c>
    </row>
    <row r="12" spans="1:2">
      <c r="A12" s="152" t="s">
        <v>2323</v>
      </c>
    </row>
    <row r="13" spans="1:2">
      <c r="A13" s="152" t="s">
        <v>2324</v>
      </c>
    </row>
    <row r="15" spans="1:2">
      <c r="A15" s="152" t="s">
        <v>2325</v>
      </c>
      <c r="B15" s="152" t="s">
        <v>2327</v>
      </c>
    </row>
    <row r="16" spans="1:2">
      <c r="A16" s="152" t="s">
        <v>2326</v>
      </c>
      <c r="B16" s="152" t="s">
        <v>2328</v>
      </c>
    </row>
    <row r="18" spans="1:8">
      <c r="A18" s="152" t="s">
        <v>2325</v>
      </c>
      <c r="B18" s="152" t="s">
        <v>2329</v>
      </c>
      <c r="C18" s="538"/>
      <c r="D18" s="538"/>
      <c r="E18" s="538"/>
    </row>
    <row r="21" spans="1:8">
      <c r="H21" s="152" t="s">
        <v>2363</v>
      </c>
    </row>
    <row r="23" spans="1:8">
      <c r="A23" s="152" t="s">
        <v>2362</v>
      </c>
    </row>
    <row r="25" spans="1:8">
      <c r="A25" s="152" t="s">
        <v>2364</v>
      </c>
    </row>
    <row r="27" spans="1:8">
      <c r="A27" s="152" t="s">
        <v>2365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Y1608"/>
  <sheetViews>
    <sheetView workbookViewId="0"/>
  </sheetViews>
  <sheetFormatPr defaultRowHeight="12.75"/>
  <cols>
    <col min="1" max="6" width="9.140625" style="264"/>
    <col min="7" max="7" width="14" customWidth="1"/>
    <col min="8" max="8" width="27.7109375" customWidth="1"/>
    <col min="9" max="9" width="12.85546875" customWidth="1"/>
    <col min="10" max="10" width="13.7109375" customWidth="1"/>
    <col min="16" max="16" width="45" bestFit="1" customWidth="1"/>
    <col min="17" max="17" width="47.28515625" bestFit="1" customWidth="1"/>
    <col min="18" max="18" width="22.7109375" customWidth="1"/>
    <col min="19" max="19" width="24.28515625" customWidth="1"/>
    <col min="20" max="20" width="13.28515625" bestFit="1" customWidth="1"/>
    <col min="22" max="22" width="13.5703125" bestFit="1" customWidth="1"/>
    <col min="23" max="23" width="47.28515625" bestFit="1" customWidth="1"/>
    <col min="24" max="24" width="13.5703125" bestFit="1" customWidth="1"/>
    <col min="25" max="25" width="21" bestFit="1" customWidth="1"/>
  </cols>
  <sheetData>
    <row r="1" spans="1:25" ht="25.5" customHeight="1">
      <c r="A1" s="265" t="s">
        <v>95</v>
      </c>
      <c r="B1" s="897" t="s">
        <v>193</v>
      </c>
      <c r="C1" s="898"/>
      <c r="D1" s="898"/>
      <c r="E1" s="898"/>
      <c r="F1" s="898"/>
      <c r="H1" s="152" t="s">
        <v>1988</v>
      </c>
      <c r="I1" s="152" t="s">
        <v>1990</v>
      </c>
      <c r="J1" s="294" t="s">
        <v>2000</v>
      </c>
      <c r="Q1" s="152" t="s">
        <v>1975</v>
      </c>
      <c r="R1" s="152" t="s">
        <v>1976</v>
      </c>
      <c r="S1" s="152" t="s">
        <v>1977</v>
      </c>
    </row>
    <row r="2" spans="1:25" ht="38.25">
      <c r="A2" s="265" t="s">
        <v>97</v>
      </c>
      <c r="B2" s="265" t="s">
        <v>98</v>
      </c>
      <c r="C2" s="265" t="s">
        <v>99</v>
      </c>
      <c r="D2" s="265" t="s">
        <v>100</v>
      </c>
      <c r="E2" s="265" t="s">
        <v>101</v>
      </c>
      <c r="F2" s="265" t="s">
        <v>102</v>
      </c>
      <c r="H2" s="432" t="s">
        <v>1989</v>
      </c>
      <c r="I2" s="432" t="s">
        <v>1991</v>
      </c>
      <c r="J2" s="465" t="s">
        <v>2001</v>
      </c>
      <c r="Q2" s="285" t="s">
        <v>1789</v>
      </c>
      <c r="R2" s="7" t="s">
        <v>53</v>
      </c>
      <c r="S2" s="395" t="s">
        <v>1978</v>
      </c>
      <c r="T2" t="b">
        <v>0</v>
      </c>
      <c r="W2" s="395" t="s">
        <v>1798</v>
      </c>
      <c r="X2" s="7" t="s">
        <v>91</v>
      </c>
      <c r="Y2" s="395" t="s">
        <v>91</v>
      </c>
    </row>
    <row r="3" spans="1:25">
      <c r="A3" s="266" t="s">
        <v>980</v>
      </c>
      <c r="B3" s="254">
        <v>0.12330000000000001</v>
      </c>
      <c r="C3" s="253">
        <v>0.12390000000000001</v>
      </c>
      <c r="D3" s="255">
        <v>946.95</v>
      </c>
      <c r="E3" s="255">
        <v>945.61</v>
      </c>
      <c r="F3" s="256">
        <v>945.17</v>
      </c>
      <c r="H3" s="152" t="s">
        <v>1992</v>
      </c>
      <c r="I3" s="152" t="s">
        <v>1991</v>
      </c>
      <c r="Q3" s="285" t="s">
        <v>1790</v>
      </c>
      <c r="R3" s="7" t="s">
        <v>39</v>
      </c>
      <c r="S3" s="395" t="s">
        <v>1979</v>
      </c>
      <c r="T3" s="395" t="b">
        <v>0</v>
      </c>
      <c r="W3" s="395" t="s">
        <v>1792</v>
      </c>
      <c r="X3" s="7" t="s">
        <v>54</v>
      </c>
      <c r="Y3" s="395" t="s">
        <v>54</v>
      </c>
    </row>
    <row r="4" spans="1:25">
      <c r="A4" s="266" t="s">
        <v>981</v>
      </c>
      <c r="B4" s="254">
        <v>0.124</v>
      </c>
      <c r="C4" s="253">
        <v>0.1246</v>
      </c>
      <c r="D4" s="255">
        <v>945.82</v>
      </c>
      <c r="E4" s="255">
        <v>944.49</v>
      </c>
      <c r="F4" s="256">
        <v>944.05</v>
      </c>
      <c r="G4" s="264"/>
      <c r="Q4" s="285" t="s">
        <v>1791</v>
      </c>
      <c r="R4" s="7" t="s">
        <v>4</v>
      </c>
      <c r="S4" s="395" t="s">
        <v>1914</v>
      </c>
      <c r="T4" s="395" t="b">
        <v>0</v>
      </c>
      <c r="W4" s="395" t="s">
        <v>1793</v>
      </c>
      <c r="X4" s="7" t="s">
        <v>70</v>
      </c>
      <c r="Y4" s="395" t="s">
        <v>70</v>
      </c>
    </row>
    <row r="5" spans="1:25">
      <c r="A5" s="266" t="s">
        <v>982</v>
      </c>
      <c r="B5" s="254">
        <v>0.12359999999999999</v>
      </c>
      <c r="C5" s="253">
        <v>0.1242</v>
      </c>
      <c r="D5" s="255">
        <v>947.15</v>
      </c>
      <c r="E5" s="255">
        <v>945.82</v>
      </c>
      <c r="F5" s="256">
        <v>945.38</v>
      </c>
      <c r="G5" s="264"/>
      <c r="H5" s="152" t="s">
        <v>2007</v>
      </c>
      <c r="Q5" s="285" t="s">
        <v>1792</v>
      </c>
      <c r="R5" s="7" t="s">
        <v>54</v>
      </c>
      <c r="S5" s="395" t="s">
        <v>54</v>
      </c>
      <c r="T5" s="395" t="b">
        <v>1</v>
      </c>
      <c r="W5" s="395" t="s">
        <v>1794</v>
      </c>
      <c r="X5" s="7" t="s">
        <v>94</v>
      </c>
      <c r="Y5" s="395" t="s">
        <v>94</v>
      </c>
    </row>
    <row r="6" spans="1:25">
      <c r="A6" s="266" t="s">
        <v>983</v>
      </c>
      <c r="B6" s="254">
        <v>0.12369999999999999</v>
      </c>
      <c r="C6" s="253">
        <v>0.12429999999999999</v>
      </c>
      <c r="D6" s="255">
        <v>947.37</v>
      </c>
      <c r="E6" s="255">
        <v>946.04</v>
      </c>
      <c r="F6" s="256">
        <v>945.6</v>
      </c>
      <c r="G6" s="264"/>
      <c r="Q6" s="285" t="s">
        <v>1793</v>
      </c>
      <c r="R6" s="7" t="s">
        <v>70</v>
      </c>
      <c r="S6" s="395" t="s">
        <v>70</v>
      </c>
      <c r="T6" s="395" t="b">
        <v>1</v>
      </c>
      <c r="W6" s="395" t="s">
        <v>1795</v>
      </c>
      <c r="X6" s="7" t="s">
        <v>81</v>
      </c>
      <c r="Y6" s="395" t="s">
        <v>81</v>
      </c>
    </row>
    <row r="7" spans="1:25">
      <c r="A7" s="266" t="s">
        <v>984</v>
      </c>
      <c r="B7" s="254">
        <v>0.12269999999999999</v>
      </c>
      <c r="C7" s="253">
        <v>0.12330000000000001</v>
      </c>
      <c r="D7" s="255">
        <v>950.03</v>
      </c>
      <c r="E7" s="255">
        <v>948.7</v>
      </c>
      <c r="F7" s="256">
        <v>948.26</v>
      </c>
      <c r="G7" s="264"/>
      <c r="Q7" s="285" t="s">
        <v>1794</v>
      </c>
      <c r="R7" s="7" t="s">
        <v>94</v>
      </c>
      <c r="S7" s="395" t="s">
        <v>94</v>
      </c>
      <c r="T7" s="395" t="b">
        <v>1</v>
      </c>
      <c r="W7" s="395" t="s">
        <v>1796</v>
      </c>
      <c r="X7" s="7" t="s">
        <v>184</v>
      </c>
      <c r="Y7" s="395" t="s">
        <v>184</v>
      </c>
    </row>
    <row r="8" spans="1:25">
      <c r="A8" s="266" t="s">
        <v>985</v>
      </c>
      <c r="B8" s="254">
        <v>0.12359999999999999</v>
      </c>
      <c r="C8" s="253">
        <v>0.1242</v>
      </c>
      <c r="D8" s="255">
        <v>948.47</v>
      </c>
      <c r="E8" s="255">
        <v>947.14</v>
      </c>
      <c r="F8" s="256">
        <v>946.7</v>
      </c>
      <c r="G8" s="264"/>
      <c r="Q8" s="285" t="s">
        <v>1795</v>
      </c>
      <c r="R8" s="7" t="s">
        <v>81</v>
      </c>
      <c r="S8" s="395" t="s">
        <v>81</v>
      </c>
      <c r="T8" s="395" t="b">
        <v>1</v>
      </c>
      <c r="W8" s="395" t="s">
        <v>1797</v>
      </c>
      <c r="X8" s="7" t="s">
        <v>69</v>
      </c>
      <c r="Y8" s="395" t="s">
        <v>1980</v>
      </c>
    </row>
    <row r="9" spans="1:25">
      <c r="A9" s="266" t="s">
        <v>986</v>
      </c>
      <c r="B9" s="254">
        <v>0.12390000000000001</v>
      </c>
      <c r="C9" s="253">
        <v>0.1245</v>
      </c>
      <c r="D9" s="255">
        <v>948.24</v>
      </c>
      <c r="E9" s="255">
        <v>946.91</v>
      </c>
      <c r="F9" s="256">
        <v>946.47</v>
      </c>
      <c r="G9" s="264"/>
      <c r="Q9" s="285" t="s">
        <v>1796</v>
      </c>
      <c r="R9" s="7" t="s">
        <v>184</v>
      </c>
      <c r="S9" s="395" t="s">
        <v>184</v>
      </c>
      <c r="T9" s="395" t="b">
        <v>1</v>
      </c>
      <c r="W9" s="152" t="s">
        <v>1981</v>
      </c>
      <c r="X9" s="395" t="s">
        <v>185</v>
      </c>
      <c r="Y9" s="152" t="s">
        <v>1984</v>
      </c>
    </row>
    <row r="10" spans="1:25">
      <c r="A10" s="266" t="s">
        <v>987</v>
      </c>
      <c r="B10" s="254">
        <v>0.12279999999999999</v>
      </c>
      <c r="C10" s="253">
        <v>0.1234</v>
      </c>
      <c r="D10" s="255">
        <v>951.12</v>
      </c>
      <c r="E10" s="255">
        <v>949.79</v>
      </c>
      <c r="F10" s="256">
        <v>949.35</v>
      </c>
      <c r="G10" s="264"/>
      <c r="Q10" s="285" t="s">
        <v>1797</v>
      </c>
      <c r="R10" s="7" t="s">
        <v>69</v>
      </c>
      <c r="S10" s="395" t="s">
        <v>1980</v>
      </c>
      <c r="T10" s="395" t="b">
        <v>0</v>
      </c>
      <c r="W10" s="395" t="s">
        <v>1789</v>
      </c>
      <c r="X10" s="7" t="s">
        <v>53</v>
      </c>
      <c r="Y10" s="395" t="s">
        <v>1978</v>
      </c>
    </row>
    <row r="11" spans="1:25">
      <c r="A11" s="266" t="s">
        <v>988</v>
      </c>
      <c r="B11" s="254">
        <v>0.12300000000000001</v>
      </c>
      <c r="C11" s="253">
        <v>0.12359999999999999</v>
      </c>
      <c r="D11" s="255">
        <v>951.11</v>
      </c>
      <c r="E11" s="255">
        <v>949.78</v>
      </c>
      <c r="F11" s="256">
        <v>949.34</v>
      </c>
      <c r="G11" s="264"/>
      <c r="Q11" s="285" t="s">
        <v>1798</v>
      </c>
      <c r="R11" s="7" t="s">
        <v>91</v>
      </c>
      <c r="S11" s="395" t="s">
        <v>91</v>
      </c>
      <c r="T11" s="395" t="b">
        <v>1</v>
      </c>
      <c r="W11" s="152" t="s">
        <v>1983</v>
      </c>
      <c r="X11" s="395" t="s">
        <v>6</v>
      </c>
      <c r="Y11" s="395" t="s">
        <v>1986</v>
      </c>
    </row>
    <row r="12" spans="1:25">
      <c r="A12" s="266" t="s">
        <v>989</v>
      </c>
      <c r="B12" s="254">
        <v>0.1241</v>
      </c>
      <c r="C12" s="253">
        <v>0.12470000000000001</v>
      </c>
      <c r="D12" s="255">
        <v>949.12</v>
      </c>
      <c r="E12" s="255">
        <v>947.8</v>
      </c>
      <c r="F12" s="256">
        <v>947.35</v>
      </c>
      <c r="G12" s="264"/>
      <c r="Q12" s="152" t="s">
        <v>1981</v>
      </c>
      <c r="R12" s="395" t="s">
        <v>185</v>
      </c>
      <c r="S12" s="152" t="s">
        <v>1984</v>
      </c>
      <c r="W12" s="395" t="s">
        <v>1790</v>
      </c>
      <c r="X12" s="7" t="s">
        <v>39</v>
      </c>
      <c r="Y12" s="395" t="s">
        <v>1979</v>
      </c>
    </row>
    <row r="13" spans="1:25">
      <c r="A13" s="266" t="s">
        <v>990</v>
      </c>
      <c r="B13" s="254">
        <v>0.12369999999999999</v>
      </c>
      <c r="C13" s="253">
        <v>0.12429999999999999</v>
      </c>
      <c r="D13" s="255">
        <v>950.44</v>
      </c>
      <c r="E13" s="255">
        <v>949.12</v>
      </c>
      <c r="F13" s="256">
        <v>948.68</v>
      </c>
      <c r="G13" s="264"/>
      <c r="Q13" s="152" t="s">
        <v>1982</v>
      </c>
      <c r="R13" t="s">
        <v>43</v>
      </c>
      <c r="S13" s="395" t="s">
        <v>1985</v>
      </c>
      <c r="W13" s="395" t="s">
        <v>1791</v>
      </c>
      <c r="X13" s="7" t="s">
        <v>4</v>
      </c>
      <c r="Y13" s="395" t="s">
        <v>1914</v>
      </c>
    </row>
    <row r="14" spans="1:25">
      <c r="A14" s="266" t="s">
        <v>991</v>
      </c>
      <c r="B14" s="254">
        <v>0.1242</v>
      </c>
      <c r="C14" s="253">
        <v>0.12480000000000001</v>
      </c>
      <c r="D14" s="255">
        <v>949.78</v>
      </c>
      <c r="E14" s="255">
        <v>948.46</v>
      </c>
      <c r="F14" s="256">
        <v>948.02</v>
      </c>
      <c r="G14" s="264"/>
      <c r="Q14" s="152" t="s">
        <v>1983</v>
      </c>
      <c r="R14" t="s">
        <v>6</v>
      </c>
      <c r="S14" s="395" t="s">
        <v>1986</v>
      </c>
      <c r="W14" s="152" t="s">
        <v>1982</v>
      </c>
      <c r="X14" s="395" t="s">
        <v>43</v>
      </c>
      <c r="Y14" s="395" t="s">
        <v>1985</v>
      </c>
    </row>
    <row r="15" spans="1:25">
      <c r="A15" s="266" t="s">
        <v>992</v>
      </c>
      <c r="B15" s="254">
        <v>0.1232</v>
      </c>
      <c r="C15" s="253">
        <v>0.12380000000000001</v>
      </c>
      <c r="D15" s="255">
        <v>952.42</v>
      </c>
      <c r="E15" s="255">
        <v>951.1</v>
      </c>
      <c r="F15" s="256">
        <v>950.66</v>
      </c>
      <c r="G15" s="264"/>
      <c r="Q15" s="152"/>
    </row>
    <row r="16" spans="1:25">
      <c r="A16" s="266" t="s">
        <v>993</v>
      </c>
      <c r="B16" s="254">
        <v>0.1244</v>
      </c>
      <c r="C16" s="253">
        <v>0.125</v>
      </c>
      <c r="D16" s="255">
        <v>950.22</v>
      </c>
      <c r="E16" s="255">
        <v>948.91</v>
      </c>
      <c r="F16" s="256">
        <v>948.47</v>
      </c>
      <c r="G16" s="264"/>
    </row>
    <row r="17" spans="1:21" ht="15.75" thickBot="1">
      <c r="A17" s="266" t="s">
        <v>994</v>
      </c>
      <c r="B17" s="254">
        <v>0.12539999999999998</v>
      </c>
      <c r="C17" s="253">
        <v>0.126</v>
      </c>
      <c r="D17" s="255">
        <v>948.48</v>
      </c>
      <c r="E17" s="255">
        <v>947.17</v>
      </c>
      <c r="F17" s="256">
        <v>946.72</v>
      </c>
      <c r="G17" s="264"/>
      <c r="P17" s="300">
        <v>6</v>
      </c>
      <c r="Q17" s="152" t="s">
        <v>1321</v>
      </c>
      <c r="R17" s="285"/>
      <c r="S17" s="285"/>
      <c r="T17" s="285"/>
    </row>
    <row r="18" spans="1:21" ht="22.5" thickTop="1" thickBot="1">
      <c r="A18" s="266" t="s">
        <v>995</v>
      </c>
      <c r="B18" s="254">
        <v>0.12539999999999998</v>
      </c>
      <c r="C18" s="253">
        <v>0.126</v>
      </c>
      <c r="D18" s="255">
        <v>948.92</v>
      </c>
      <c r="E18" s="255">
        <v>947.61</v>
      </c>
      <c r="F18" s="256">
        <v>947.17</v>
      </c>
      <c r="G18" s="264"/>
      <c r="P18" s="346" t="s">
        <v>1792</v>
      </c>
      <c r="Q18" s="345" t="s">
        <v>54</v>
      </c>
      <c r="R18" s="7" t="s">
        <v>1308</v>
      </c>
      <c r="S18" s="7" t="s">
        <v>2008</v>
      </c>
      <c r="T18" s="285"/>
      <c r="U18">
        <v>1</v>
      </c>
    </row>
    <row r="19" spans="1:21" ht="18.75" thickTop="1">
      <c r="A19" s="266" t="s">
        <v>996</v>
      </c>
      <c r="B19" s="254">
        <v>0.12809999999999999</v>
      </c>
      <c r="C19" s="253">
        <v>0.12869999999999998</v>
      </c>
      <c r="D19" s="255">
        <v>943.51</v>
      </c>
      <c r="E19" s="255">
        <v>942.21</v>
      </c>
      <c r="F19" s="256">
        <v>941.76</v>
      </c>
      <c r="G19" s="264"/>
      <c r="Q19" s="345" t="s">
        <v>70</v>
      </c>
      <c r="R19" s="7" t="s">
        <v>1310</v>
      </c>
      <c r="S19" s="7" t="s">
        <v>2009</v>
      </c>
      <c r="T19" s="285"/>
      <c r="U19">
        <v>2</v>
      </c>
    </row>
    <row r="20" spans="1:21" ht="18">
      <c r="A20" s="266" t="s">
        <v>997</v>
      </c>
      <c r="B20" s="254">
        <v>0.1265</v>
      </c>
      <c r="C20" s="253">
        <v>0.12710000000000002</v>
      </c>
      <c r="D20" s="255">
        <v>947.42</v>
      </c>
      <c r="E20" s="255">
        <v>946.12</v>
      </c>
      <c r="F20" s="256">
        <v>945.67</v>
      </c>
      <c r="G20" s="264"/>
      <c r="Q20" s="345" t="s">
        <v>94</v>
      </c>
      <c r="R20" s="7" t="s">
        <v>1311</v>
      </c>
      <c r="S20" s="7" t="s">
        <v>2010</v>
      </c>
      <c r="T20" s="285"/>
      <c r="U20" s="341">
        <v>3</v>
      </c>
    </row>
    <row r="21" spans="1:21" ht="18">
      <c r="A21" s="266" t="s">
        <v>998</v>
      </c>
      <c r="B21" s="254">
        <v>0.1278</v>
      </c>
      <c r="C21" s="253">
        <v>0.12839999999999999</v>
      </c>
      <c r="D21" s="255">
        <v>945.06</v>
      </c>
      <c r="E21" s="255">
        <v>943.76</v>
      </c>
      <c r="F21" s="256">
        <v>943.31</v>
      </c>
      <c r="G21" s="264"/>
      <c r="Q21" s="345" t="s">
        <v>81</v>
      </c>
      <c r="R21" s="7" t="s">
        <v>81</v>
      </c>
      <c r="S21" s="7" t="s">
        <v>2011</v>
      </c>
      <c r="T21" s="285"/>
      <c r="U21" s="341">
        <v>4</v>
      </c>
    </row>
    <row r="22" spans="1:21" ht="18">
      <c r="A22" s="266" t="s">
        <v>999</v>
      </c>
      <c r="B22" s="254">
        <v>0.12859999999999999</v>
      </c>
      <c r="C22" s="253">
        <v>0.12920000000000001</v>
      </c>
      <c r="D22" s="255">
        <v>943.79</v>
      </c>
      <c r="E22" s="255">
        <v>942.5</v>
      </c>
      <c r="F22" s="256">
        <v>942.04</v>
      </c>
      <c r="G22" s="264"/>
      <c r="Q22" s="345" t="s">
        <v>184</v>
      </c>
      <c r="R22" s="7" t="s">
        <v>1312</v>
      </c>
      <c r="S22" s="7" t="s">
        <v>2012</v>
      </c>
      <c r="T22" s="285"/>
      <c r="U22" s="341">
        <v>5</v>
      </c>
    </row>
    <row r="23" spans="1:21" ht="18">
      <c r="A23" s="266" t="s">
        <v>1000</v>
      </c>
      <c r="B23" s="254">
        <v>0.12890000000000001</v>
      </c>
      <c r="C23" s="253">
        <v>0.1295</v>
      </c>
      <c r="D23" s="255">
        <v>943.6</v>
      </c>
      <c r="E23" s="255">
        <v>942.31</v>
      </c>
      <c r="F23" s="256">
        <v>941.85</v>
      </c>
      <c r="G23" s="264"/>
      <c r="Q23" s="345" t="s">
        <v>91</v>
      </c>
      <c r="R23" s="7" t="s">
        <v>1309</v>
      </c>
      <c r="S23" s="7" t="s">
        <v>2013</v>
      </c>
      <c r="T23" s="285"/>
      <c r="U23" s="341">
        <v>6</v>
      </c>
    </row>
    <row r="24" spans="1:21" ht="18">
      <c r="A24" s="266" t="s">
        <v>1001</v>
      </c>
      <c r="B24" s="254">
        <v>0.12970000000000001</v>
      </c>
      <c r="C24" s="253">
        <v>0.1303</v>
      </c>
      <c r="D24" s="255">
        <v>942.34</v>
      </c>
      <c r="E24" s="255">
        <v>941.06</v>
      </c>
      <c r="F24" s="256">
        <v>940.6</v>
      </c>
      <c r="G24" s="264"/>
      <c r="Q24" s="345" t="s">
        <v>69</v>
      </c>
      <c r="R24" s="7" t="s">
        <v>69</v>
      </c>
      <c r="S24" s="7" t="s">
        <v>2014</v>
      </c>
      <c r="T24" s="285"/>
      <c r="U24" s="341">
        <v>7</v>
      </c>
    </row>
    <row r="25" spans="1:21" ht="18">
      <c r="A25" s="266" t="s">
        <v>1002</v>
      </c>
      <c r="B25" s="254">
        <v>0.12960000000000002</v>
      </c>
      <c r="C25" s="253">
        <v>0.13019999999999998</v>
      </c>
      <c r="D25" s="255">
        <v>943.01</v>
      </c>
      <c r="E25" s="255">
        <v>941.73</v>
      </c>
      <c r="F25" s="256">
        <v>941.27</v>
      </c>
      <c r="G25" s="264"/>
      <c r="Q25" s="345" t="s">
        <v>185</v>
      </c>
      <c r="R25" s="7" t="s">
        <v>1313</v>
      </c>
      <c r="S25" s="7" t="s">
        <v>2015</v>
      </c>
      <c r="T25" s="285"/>
      <c r="U25" s="341">
        <v>8</v>
      </c>
    </row>
    <row r="26" spans="1:21" ht="18">
      <c r="A26" s="266" t="s">
        <v>1003</v>
      </c>
      <c r="B26" s="254">
        <v>0.13100000000000001</v>
      </c>
      <c r="C26" s="253">
        <v>0.13159999999999999</v>
      </c>
      <c r="D26" s="255">
        <v>940.48</v>
      </c>
      <c r="E26" s="255">
        <v>939.21</v>
      </c>
      <c r="F26" s="256">
        <v>938.75</v>
      </c>
      <c r="G26" s="264"/>
      <c r="Q26" s="345" t="s">
        <v>4</v>
      </c>
      <c r="R26" s="7" t="s">
        <v>1314</v>
      </c>
      <c r="S26" s="7" t="s">
        <v>2016</v>
      </c>
      <c r="T26" s="285"/>
      <c r="U26" s="341">
        <v>9</v>
      </c>
    </row>
    <row r="27" spans="1:21" ht="18">
      <c r="A27" s="266" t="s">
        <v>1004</v>
      </c>
      <c r="B27" s="254">
        <v>0.12939999999999999</v>
      </c>
      <c r="C27" s="253">
        <v>0.13</v>
      </c>
      <c r="D27" s="255">
        <v>944.35</v>
      </c>
      <c r="E27" s="255">
        <v>943.07</v>
      </c>
      <c r="F27" s="256">
        <v>942.61</v>
      </c>
      <c r="G27" s="264"/>
      <c r="Q27" s="345" t="s">
        <v>43</v>
      </c>
      <c r="R27" s="7" t="s">
        <v>1315</v>
      </c>
      <c r="S27" s="7" t="s">
        <v>2017</v>
      </c>
      <c r="T27" s="285"/>
      <c r="U27" s="341">
        <v>10</v>
      </c>
    </row>
    <row r="28" spans="1:21" ht="18">
      <c r="A28" s="266" t="s">
        <v>1005</v>
      </c>
      <c r="B28" s="254">
        <v>0.1278</v>
      </c>
      <c r="C28" s="253">
        <v>0.12839999999999999</v>
      </c>
      <c r="D28" s="255">
        <v>948.22</v>
      </c>
      <c r="E28" s="255">
        <v>946.94</v>
      </c>
      <c r="F28" s="256">
        <v>946.48</v>
      </c>
      <c r="G28" s="264"/>
      <c r="Q28" s="345" t="s">
        <v>92</v>
      </c>
      <c r="R28" s="7" t="s">
        <v>1316</v>
      </c>
      <c r="S28" s="7" t="s">
        <v>2018</v>
      </c>
      <c r="T28" s="285"/>
      <c r="U28" s="341">
        <v>11</v>
      </c>
    </row>
    <row r="29" spans="1:21" ht="18">
      <c r="A29" s="266" t="s">
        <v>1006</v>
      </c>
      <c r="B29" s="254">
        <v>0.12740000000000001</v>
      </c>
      <c r="C29" s="253">
        <v>0.128</v>
      </c>
      <c r="D29" s="255">
        <v>949.53</v>
      </c>
      <c r="E29" s="255">
        <v>948.24</v>
      </c>
      <c r="F29" s="256">
        <v>947.79</v>
      </c>
      <c r="G29" s="264"/>
      <c r="Q29" s="345" t="s">
        <v>53</v>
      </c>
      <c r="R29" s="7" t="s">
        <v>1317</v>
      </c>
      <c r="S29" s="7" t="s">
        <v>2019</v>
      </c>
      <c r="T29" s="285"/>
      <c r="U29" s="341">
        <v>12</v>
      </c>
    </row>
    <row r="30" spans="1:21" ht="18">
      <c r="A30" s="266" t="s">
        <v>1007</v>
      </c>
      <c r="B30" s="254">
        <v>0.12659999999999999</v>
      </c>
      <c r="C30" s="253">
        <v>0.12720000000000001</v>
      </c>
      <c r="D30" s="255">
        <v>951.7</v>
      </c>
      <c r="E30" s="255">
        <v>950.41</v>
      </c>
      <c r="F30" s="256">
        <v>949.96</v>
      </c>
      <c r="G30" s="264"/>
      <c r="Q30" s="345" t="s">
        <v>6</v>
      </c>
      <c r="R30" s="7" t="s">
        <v>1318</v>
      </c>
      <c r="S30" s="7" t="s">
        <v>2020</v>
      </c>
      <c r="T30" s="285"/>
      <c r="U30" s="341">
        <v>13</v>
      </c>
    </row>
    <row r="31" spans="1:21" ht="18">
      <c r="A31" s="266" t="s">
        <v>1008</v>
      </c>
      <c r="B31" s="254">
        <v>0.12689999999999999</v>
      </c>
      <c r="C31" s="253">
        <v>0.1275</v>
      </c>
      <c r="D31" s="255">
        <v>951.5</v>
      </c>
      <c r="E31" s="255">
        <v>950.22</v>
      </c>
      <c r="F31" s="256">
        <v>949.77</v>
      </c>
      <c r="G31" s="264"/>
      <c r="Q31" s="345" t="s">
        <v>186</v>
      </c>
      <c r="R31" s="7" t="s">
        <v>1319</v>
      </c>
      <c r="S31" s="7" t="s">
        <v>2021</v>
      </c>
      <c r="T31" s="285"/>
      <c r="U31" s="341">
        <v>14</v>
      </c>
    </row>
    <row r="32" spans="1:21" ht="18">
      <c r="A32" s="266" t="s">
        <v>1009</v>
      </c>
      <c r="B32" s="254">
        <v>0.12770000000000001</v>
      </c>
      <c r="C32" s="253">
        <v>0.1283</v>
      </c>
      <c r="D32" s="255">
        <v>950.25</v>
      </c>
      <c r="E32" s="255">
        <v>948.97</v>
      </c>
      <c r="F32" s="256">
        <v>948.51</v>
      </c>
      <c r="G32" s="264"/>
      <c r="Q32" s="345" t="s">
        <v>39</v>
      </c>
      <c r="R32" s="7" t="s">
        <v>1307</v>
      </c>
      <c r="S32" s="7" t="s">
        <v>2022</v>
      </c>
      <c r="T32" s="285"/>
      <c r="U32" s="341">
        <v>15</v>
      </c>
    </row>
    <row r="33" spans="1:7">
      <c r="A33" s="266" t="s">
        <v>1010</v>
      </c>
      <c r="B33" s="254">
        <v>0.12839999999999999</v>
      </c>
      <c r="C33" s="253">
        <v>0.129</v>
      </c>
      <c r="D33" s="255">
        <v>949.21</v>
      </c>
      <c r="E33" s="255">
        <v>947.93</v>
      </c>
      <c r="F33" s="256">
        <v>947.48</v>
      </c>
      <c r="G33" s="264"/>
    </row>
    <row r="34" spans="1:7">
      <c r="A34" s="266" t="s">
        <v>1011</v>
      </c>
      <c r="B34" s="254">
        <v>0.12759999999999999</v>
      </c>
      <c r="C34" s="253">
        <v>0.12820000000000001</v>
      </c>
      <c r="D34" s="255">
        <v>951.36</v>
      </c>
      <c r="E34" s="255">
        <v>950.09</v>
      </c>
      <c r="F34" s="256">
        <v>949.63</v>
      </c>
      <c r="G34" s="264"/>
    </row>
    <row r="35" spans="1:7">
      <c r="A35" s="266" t="s">
        <v>1012</v>
      </c>
      <c r="B35" s="254">
        <v>0.1268</v>
      </c>
      <c r="C35" s="253">
        <v>0.12740000000000001</v>
      </c>
      <c r="D35" s="255">
        <v>953.52</v>
      </c>
      <c r="E35" s="255">
        <v>952.24</v>
      </c>
      <c r="F35" s="256">
        <v>951.79</v>
      </c>
      <c r="G35" s="264"/>
    </row>
    <row r="36" spans="1:7">
      <c r="A36" s="266" t="s">
        <v>1013</v>
      </c>
      <c r="B36" s="254">
        <v>0.12570000000000001</v>
      </c>
      <c r="C36" s="253">
        <v>0.1263</v>
      </c>
      <c r="D36" s="255">
        <v>956.32</v>
      </c>
      <c r="E36" s="255">
        <v>955.04</v>
      </c>
      <c r="F36" s="256">
        <v>954.59</v>
      </c>
      <c r="G36" s="264"/>
    </row>
    <row r="37" spans="1:7">
      <c r="A37" s="266" t="s">
        <v>1014</v>
      </c>
      <c r="B37" s="254">
        <v>0.12480000000000001</v>
      </c>
      <c r="C37" s="253">
        <v>0.12539999999999998</v>
      </c>
      <c r="D37" s="255">
        <v>958.7</v>
      </c>
      <c r="E37" s="255">
        <v>957.41</v>
      </c>
      <c r="F37" s="256">
        <v>956.96</v>
      </c>
      <c r="G37" s="264"/>
    </row>
    <row r="38" spans="1:7">
      <c r="A38" s="266" t="s">
        <v>1015</v>
      </c>
      <c r="B38" s="254">
        <v>0.12509999999999999</v>
      </c>
      <c r="C38" s="253">
        <v>0.12570000000000001</v>
      </c>
      <c r="D38" s="255">
        <v>958.5</v>
      </c>
      <c r="E38" s="255">
        <v>957.22</v>
      </c>
      <c r="F38" s="256">
        <v>956.77</v>
      </c>
      <c r="G38" s="264"/>
    </row>
    <row r="39" spans="1:7">
      <c r="A39" s="266" t="s">
        <v>1016</v>
      </c>
      <c r="B39" s="254">
        <v>0.12330000000000001</v>
      </c>
      <c r="C39" s="253">
        <v>0.12390000000000001</v>
      </c>
      <c r="D39" s="255">
        <v>962.81</v>
      </c>
      <c r="E39" s="255">
        <v>961.52</v>
      </c>
      <c r="F39" s="256">
        <v>961.07</v>
      </c>
      <c r="G39" s="264"/>
    </row>
    <row r="40" spans="1:7">
      <c r="A40" s="266" t="s">
        <v>1017</v>
      </c>
      <c r="B40" s="254">
        <v>0.1222</v>
      </c>
      <c r="C40" s="253">
        <v>0.12279999999999999</v>
      </c>
      <c r="D40" s="255">
        <v>965.62</v>
      </c>
      <c r="E40" s="255">
        <v>964.32</v>
      </c>
      <c r="F40" s="256">
        <v>963.88</v>
      </c>
      <c r="G40" s="264"/>
    </row>
    <row r="41" spans="1:7">
      <c r="A41" s="266" t="s">
        <v>1018</v>
      </c>
      <c r="B41" s="254">
        <v>0.1216</v>
      </c>
      <c r="C41" s="253">
        <v>0.1222</v>
      </c>
      <c r="D41" s="255">
        <v>967.35</v>
      </c>
      <c r="E41" s="255">
        <v>966.06</v>
      </c>
      <c r="F41" s="256">
        <v>965.62</v>
      </c>
      <c r="G41" s="264"/>
    </row>
    <row r="42" spans="1:7">
      <c r="A42" s="266" t="s">
        <v>1019</v>
      </c>
      <c r="B42" s="254">
        <v>0.1207</v>
      </c>
      <c r="C42" s="253">
        <v>0.12130000000000001</v>
      </c>
      <c r="D42" s="255">
        <v>969.73</v>
      </c>
      <c r="E42" s="255">
        <v>968.44</v>
      </c>
      <c r="F42" s="256">
        <v>968</v>
      </c>
      <c r="G42" s="264"/>
    </row>
    <row r="43" spans="1:7">
      <c r="A43" s="266" t="s">
        <v>1020</v>
      </c>
      <c r="B43" s="254">
        <v>0.1208</v>
      </c>
      <c r="C43" s="253">
        <v>0.12140000000000001</v>
      </c>
      <c r="D43" s="255">
        <v>969.95</v>
      </c>
      <c r="E43" s="255">
        <v>968.66</v>
      </c>
      <c r="F43" s="256">
        <v>968.22</v>
      </c>
      <c r="G43" s="264"/>
    </row>
    <row r="44" spans="1:7">
      <c r="A44" s="266" t="s">
        <v>1021</v>
      </c>
      <c r="B44" s="254">
        <v>0.1202</v>
      </c>
      <c r="C44" s="253">
        <v>0.1208</v>
      </c>
      <c r="D44" s="255">
        <v>971.69</v>
      </c>
      <c r="E44" s="255">
        <v>970.39</v>
      </c>
      <c r="F44" s="256">
        <v>969.95</v>
      </c>
      <c r="G44" s="264"/>
    </row>
    <row r="45" spans="1:7">
      <c r="A45" s="266" t="s">
        <v>1022</v>
      </c>
      <c r="B45" s="254">
        <v>0.12230000000000001</v>
      </c>
      <c r="C45" s="253">
        <v>0.1229</v>
      </c>
      <c r="D45" s="255">
        <v>967.61</v>
      </c>
      <c r="E45" s="255">
        <v>966.33</v>
      </c>
      <c r="F45" s="256">
        <v>965.89</v>
      </c>
      <c r="G45" s="264"/>
    </row>
    <row r="46" spans="1:7">
      <c r="A46" s="266" t="s">
        <v>1023</v>
      </c>
      <c r="B46" s="254">
        <v>0.12240000000000001</v>
      </c>
      <c r="C46" s="253">
        <v>0.12300000000000001</v>
      </c>
      <c r="D46" s="255">
        <v>967.84</v>
      </c>
      <c r="E46" s="255">
        <v>966.56</v>
      </c>
      <c r="F46" s="256">
        <v>966.12</v>
      </c>
      <c r="G46" s="264"/>
    </row>
    <row r="47" spans="1:7">
      <c r="A47" s="266" t="s">
        <v>1024</v>
      </c>
      <c r="B47" s="254">
        <v>0.12330000000000001</v>
      </c>
      <c r="C47" s="253">
        <v>0.12390000000000001</v>
      </c>
      <c r="D47" s="255">
        <v>966.37</v>
      </c>
      <c r="E47" s="255">
        <v>965.09</v>
      </c>
      <c r="F47" s="256">
        <v>964.64</v>
      </c>
      <c r="G47" s="264"/>
    </row>
    <row r="48" spans="1:7">
      <c r="A48" s="266" t="s">
        <v>1025</v>
      </c>
      <c r="B48" s="254">
        <v>0.125</v>
      </c>
      <c r="C48" s="253">
        <v>0.12560000000000002</v>
      </c>
      <c r="D48" s="255">
        <v>963.21</v>
      </c>
      <c r="E48" s="255">
        <v>961.94</v>
      </c>
      <c r="F48" s="256">
        <v>961.49</v>
      </c>
      <c r="G48" s="264"/>
    </row>
    <row r="49" spans="1:7">
      <c r="A49" s="266" t="s">
        <v>1026</v>
      </c>
      <c r="B49" s="254">
        <v>0.1255</v>
      </c>
      <c r="C49" s="253">
        <v>0.12609999999999999</v>
      </c>
      <c r="D49" s="255">
        <v>962.6</v>
      </c>
      <c r="E49" s="255">
        <v>961.34</v>
      </c>
      <c r="F49" s="256">
        <v>960.89</v>
      </c>
      <c r="G49" s="264"/>
    </row>
    <row r="50" spans="1:7">
      <c r="A50" s="266" t="s">
        <v>1027</v>
      </c>
      <c r="B50" s="254">
        <v>0.1249</v>
      </c>
      <c r="C50" s="253">
        <v>0.1255</v>
      </c>
      <c r="D50" s="255">
        <v>964.32</v>
      </c>
      <c r="E50" s="255">
        <v>963.05</v>
      </c>
      <c r="F50" s="256">
        <v>962.6</v>
      </c>
      <c r="G50" s="264"/>
    </row>
    <row r="51" spans="1:7">
      <c r="A51" s="266" t="s">
        <v>1028</v>
      </c>
      <c r="B51" s="254">
        <v>0.1244</v>
      </c>
      <c r="C51" s="253">
        <v>0.125</v>
      </c>
      <c r="D51" s="255">
        <v>965.83</v>
      </c>
      <c r="E51" s="255">
        <v>964.56</v>
      </c>
      <c r="F51" s="256">
        <v>964.11</v>
      </c>
      <c r="G51" s="264"/>
    </row>
    <row r="52" spans="1:7">
      <c r="A52" s="266" t="s">
        <v>1029</v>
      </c>
      <c r="B52" s="254">
        <v>0.1249</v>
      </c>
      <c r="C52" s="253">
        <v>0.1255</v>
      </c>
      <c r="D52" s="255">
        <v>965.22</v>
      </c>
      <c r="E52" s="255">
        <v>963.96</v>
      </c>
      <c r="F52" s="256">
        <v>963.51</v>
      </c>
      <c r="G52" s="264"/>
    </row>
    <row r="53" spans="1:7">
      <c r="A53" s="266" t="s">
        <v>1030</v>
      </c>
      <c r="B53" s="254">
        <v>0.1255</v>
      </c>
      <c r="C53" s="253">
        <v>0.12609999999999999</v>
      </c>
      <c r="D53" s="255">
        <v>964.41</v>
      </c>
      <c r="E53" s="255">
        <v>963.15</v>
      </c>
      <c r="F53" s="256">
        <v>962.7</v>
      </c>
      <c r="G53" s="264"/>
    </row>
    <row r="54" spans="1:7">
      <c r="A54" s="266" t="s">
        <v>1031</v>
      </c>
      <c r="B54" s="254">
        <v>0.1258</v>
      </c>
      <c r="C54" s="253">
        <v>0.12640000000000001</v>
      </c>
      <c r="D54" s="255">
        <v>964.24</v>
      </c>
      <c r="E54" s="255">
        <v>962.98</v>
      </c>
      <c r="F54" s="256">
        <v>962.52</v>
      </c>
      <c r="G54" s="264"/>
    </row>
    <row r="55" spans="1:7">
      <c r="A55" s="266" t="s">
        <v>1032</v>
      </c>
      <c r="B55" s="254">
        <v>0.12659999999999999</v>
      </c>
      <c r="C55" s="253">
        <v>0.12720000000000001</v>
      </c>
      <c r="D55" s="255">
        <v>963.02</v>
      </c>
      <c r="E55" s="255">
        <v>961.77</v>
      </c>
      <c r="F55" s="256">
        <v>961.31</v>
      </c>
      <c r="G55" s="264"/>
    </row>
    <row r="56" spans="1:7">
      <c r="A56" s="266" t="s">
        <v>1033</v>
      </c>
      <c r="B56" s="254">
        <v>0.12789999999999999</v>
      </c>
      <c r="C56" s="253">
        <v>0.1285</v>
      </c>
      <c r="D56" s="255">
        <v>960.77</v>
      </c>
      <c r="E56" s="255">
        <v>959.52</v>
      </c>
      <c r="F56" s="256">
        <v>959.06</v>
      </c>
      <c r="G56" s="264"/>
    </row>
    <row r="57" spans="1:7">
      <c r="A57" s="266" t="s">
        <v>1034</v>
      </c>
      <c r="B57" s="254">
        <v>0.1283</v>
      </c>
      <c r="C57" s="253">
        <v>0.12890000000000001</v>
      </c>
      <c r="D57" s="255">
        <v>960.4</v>
      </c>
      <c r="E57" s="255">
        <v>959.16</v>
      </c>
      <c r="F57" s="256">
        <v>958.7</v>
      </c>
      <c r="G57" s="264"/>
    </row>
    <row r="58" spans="1:7">
      <c r="A58" s="266" t="s">
        <v>1035</v>
      </c>
      <c r="B58" s="254">
        <v>0.12710000000000002</v>
      </c>
      <c r="C58" s="253">
        <v>0.12770000000000001</v>
      </c>
      <c r="D58" s="255">
        <v>963.35</v>
      </c>
      <c r="E58" s="255">
        <v>962.1</v>
      </c>
      <c r="F58" s="256">
        <v>961.64</v>
      </c>
      <c r="G58" s="264"/>
    </row>
    <row r="59" spans="1:7">
      <c r="A59" s="266" t="s">
        <v>1036</v>
      </c>
      <c r="B59" s="254">
        <v>0.12590000000000001</v>
      </c>
      <c r="C59" s="253">
        <v>0.1265</v>
      </c>
      <c r="D59" s="255">
        <v>966.3</v>
      </c>
      <c r="E59" s="255">
        <v>965.05</v>
      </c>
      <c r="F59" s="256">
        <v>964.59</v>
      </c>
      <c r="G59" s="264"/>
    </row>
    <row r="60" spans="1:7">
      <c r="A60" s="266" t="s">
        <v>1037</v>
      </c>
      <c r="B60" s="254">
        <v>0.12480000000000001</v>
      </c>
      <c r="C60" s="253">
        <v>0.12539999999999998</v>
      </c>
      <c r="D60" s="255">
        <v>969.04</v>
      </c>
      <c r="E60" s="255">
        <v>967.79</v>
      </c>
      <c r="F60" s="256">
        <v>967.34</v>
      </c>
      <c r="G60" s="264"/>
    </row>
    <row r="61" spans="1:7">
      <c r="A61" s="266" t="s">
        <v>1038</v>
      </c>
      <c r="B61" s="254">
        <v>0.12390000000000001</v>
      </c>
      <c r="C61" s="253">
        <v>0.1245</v>
      </c>
      <c r="D61" s="255">
        <v>971.37</v>
      </c>
      <c r="E61" s="255">
        <v>970.12</v>
      </c>
      <c r="F61" s="256">
        <v>969.67</v>
      </c>
      <c r="G61" s="264"/>
    </row>
    <row r="62" spans="1:7">
      <c r="A62" s="266" t="s">
        <v>1039</v>
      </c>
      <c r="B62" s="254">
        <v>0.1222</v>
      </c>
      <c r="C62" s="253">
        <v>0.12279999999999999</v>
      </c>
      <c r="D62" s="255">
        <v>975.38</v>
      </c>
      <c r="E62" s="255">
        <v>974.13</v>
      </c>
      <c r="F62" s="256">
        <v>973.68</v>
      </c>
      <c r="G62" s="264"/>
    </row>
    <row r="63" spans="1:7">
      <c r="A63" s="266" t="s">
        <v>1040</v>
      </c>
      <c r="B63" s="254">
        <v>0.12380000000000001</v>
      </c>
      <c r="C63" s="253">
        <v>0.1244</v>
      </c>
      <c r="D63" s="255">
        <v>972.48</v>
      </c>
      <c r="E63" s="255">
        <v>971.23</v>
      </c>
      <c r="F63" s="256">
        <v>970.78</v>
      </c>
      <c r="G63" s="264"/>
    </row>
    <row r="64" spans="1:7">
      <c r="A64" s="266" t="s">
        <v>1041</v>
      </c>
      <c r="B64" s="254">
        <v>0.1242</v>
      </c>
      <c r="C64" s="253">
        <v>0.12480000000000001</v>
      </c>
      <c r="D64" s="255">
        <v>972.1</v>
      </c>
      <c r="E64" s="255">
        <v>970.85</v>
      </c>
      <c r="F64" s="256">
        <v>970.4</v>
      </c>
      <c r="G64" s="264"/>
    </row>
    <row r="65" spans="1:7">
      <c r="A65" s="266" t="s">
        <v>1042</v>
      </c>
      <c r="B65" s="254">
        <v>0.12520000000000001</v>
      </c>
      <c r="C65" s="253">
        <v>0.1258</v>
      </c>
      <c r="D65" s="255">
        <v>970.48</v>
      </c>
      <c r="E65" s="255">
        <v>969.24</v>
      </c>
      <c r="F65" s="256">
        <v>968.78</v>
      </c>
      <c r="G65" s="264"/>
    </row>
    <row r="66" spans="1:7">
      <c r="A66" s="266" t="s">
        <v>1043</v>
      </c>
      <c r="B66" s="254">
        <v>0.12470000000000001</v>
      </c>
      <c r="C66" s="253">
        <v>0.12529999999999999</v>
      </c>
      <c r="D66" s="255">
        <v>971.97</v>
      </c>
      <c r="E66" s="255">
        <v>970.73</v>
      </c>
      <c r="F66" s="256">
        <v>970.27</v>
      </c>
      <c r="G66" s="264"/>
    </row>
    <row r="67" spans="1:7">
      <c r="A67" s="266" t="s">
        <v>1044</v>
      </c>
      <c r="B67" s="254">
        <v>0.1245</v>
      </c>
      <c r="C67" s="253">
        <v>0.12509999999999999</v>
      </c>
      <c r="D67" s="255">
        <v>972.84</v>
      </c>
      <c r="E67" s="255">
        <v>971.59</v>
      </c>
      <c r="F67" s="256">
        <v>971.14</v>
      </c>
      <c r="G67" s="264"/>
    </row>
    <row r="68" spans="1:7">
      <c r="A68" s="266" t="s">
        <v>1045</v>
      </c>
      <c r="B68" s="254">
        <v>0.1234</v>
      </c>
      <c r="C68" s="253">
        <v>0.124</v>
      </c>
      <c r="D68" s="255">
        <v>975.57</v>
      </c>
      <c r="E68" s="255">
        <v>974.32</v>
      </c>
      <c r="F68" s="256">
        <v>973.87</v>
      </c>
      <c r="G68" s="264"/>
    </row>
    <row r="69" spans="1:7">
      <c r="A69" s="266" t="s">
        <v>1046</v>
      </c>
      <c r="B69" s="254">
        <v>0.1229</v>
      </c>
      <c r="C69" s="253">
        <v>0.1235</v>
      </c>
      <c r="D69" s="255">
        <v>977.06</v>
      </c>
      <c r="E69" s="255">
        <v>975.81</v>
      </c>
      <c r="F69" s="256">
        <v>975.36</v>
      </c>
      <c r="G69" s="264"/>
    </row>
    <row r="70" spans="1:7">
      <c r="A70" s="266" t="s">
        <v>1047</v>
      </c>
      <c r="B70" s="254">
        <v>0.1215</v>
      </c>
      <c r="C70" s="253">
        <v>0.12210000000000001</v>
      </c>
      <c r="D70" s="255">
        <v>980.42</v>
      </c>
      <c r="E70" s="255">
        <v>979.17</v>
      </c>
      <c r="F70" s="256">
        <v>978.72</v>
      </c>
      <c r="G70" s="264"/>
    </row>
    <row r="71" spans="1:7">
      <c r="A71" s="266" t="s">
        <v>1048</v>
      </c>
      <c r="B71" s="254">
        <v>0.12230000000000001</v>
      </c>
      <c r="C71" s="253">
        <v>0.1229</v>
      </c>
      <c r="D71" s="255">
        <v>979.2</v>
      </c>
      <c r="E71" s="255">
        <v>977.96</v>
      </c>
      <c r="F71" s="256">
        <v>977.51</v>
      </c>
      <c r="G71" s="264"/>
    </row>
    <row r="72" spans="1:7">
      <c r="A72" s="266" t="s">
        <v>1049</v>
      </c>
      <c r="B72" s="254">
        <v>0.1229</v>
      </c>
      <c r="C72" s="253">
        <v>0.1235</v>
      </c>
      <c r="D72" s="255">
        <v>978.41</v>
      </c>
      <c r="E72" s="255">
        <v>977.17</v>
      </c>
      <c r="F72" s="256">
        <v>976.71</v>
      </c>
      <c r="G72" s="264"/>
    </row>
    <row r="73" spans="1:7">
      <c r="A73" s="266" t="s">
        <v>1050</v>
      </c>
      <c r="B73" s="254">
        <v>0.1235</v>
      </c>
      <c r="C73" s="253">
        <v>0.1241</v>
      </c>
      <c r="D73" s="255">
        <v>977.62</v>
      </c>
      <c r="E73" s="255">
        <v>976.38</v>
      </c>
      <c r="F73" s="256">
        <v>975.93</v>
      </c>
      <c r="G73" s="264"/>
    </row>
    <row r="74" spans="1:7">
      <c r="A74" s="266" t="s">
        <v>1051</v>
      </c>
      <c r="B74" s="254">
        <v>0.1244</v>
      </c>
      <c r="C74" s="253">
        <v>0.125</v>
      </c>
      <c r="D74" s="255">
        <v>976.22</v>
      </c>
      <c r="E74" s="255">
        <v>974.98</v>
      </c>
      <c r="F74" s="256">
        <v>974.53</v>
      </c>
      <c r="G74" s="264"/>
    </row>
    <row r="75" spans="1:7">
      <c r="A75" s="266" t="s">
        <v>1052</v>
      </c>
      <c r="B75" s="254">
        <v>0.1242</v>
      </c>
      <c r="C75" s="253">
        <v>0.12480000000000001</v>
      </c>
      <c r="D75" s="255">
        <v>977.08</v>
      </c>
      <c r="E75" s="255">
        <v>975.85</v>
      </c>
      <c r="F75" s="256">
        <v>975.4</v>
      </c>
      <c r="G75" s="264"/>
    </row>
    <row r="76" spans="1:7">
      <c r="A76" s="266" t="s">
        <v>1053</v>
      </c>
      <c r="B76" s="254">
        <v>0.1242</v>
      </c>
      <c r="C76" s="253">
        <v>0.12480000000000001</v>
      </c>
      <c r="D76" s="255">
        <v>977.54</v>
      </c>
      <c r="E76" s="255">
        <v>976.31</v>
      </c>
      <c r="F76" s="256">
        <v>975.85</v>
      </c>
      <c r="G76" s="264"/>
    </row>
    <row r="77" spans="1:7">
      <c r="A77" s="266" t="s">
        <v>1054</v>
      </c>
      <c r="B77" s="254">
        <v>0.1231</v>
      </c>
      <c r="C77" s="253">
        <v>0.12369999999999999</v>
      </c>
      <c r="D77" s="255">
        <v>980.25</v>
      </c>
      <c r="E77" s="255">
        <v>979.02</v>
      </c>
      <c r="F77" s="256">
        <v>978.56</v>
      </c>
      <c r="G77" s="264"/>
    </row>
    <row r="78" spans="1:7">
      <c r="A78" s="266" t="s">
        <v>1055</v>
      </c>
      <c r="B78" s="254">
        <v>0.1232</v>
      </c>
      <c r="C78" s="253">
        <v>0.12380000000000001</v>
      </c>
      <c r="D78" s="255">
        <v>980.49</v>
      </c>
      <c r="E78" s="255">
        <v>979.26</v>
      </c>
      <c r="F78" s="256">
        <v>978.81</v>
      </c>
      <c r="G78" s="264"/>
    </row>
    <row r="79" spans="1:7">
      <c r="A79" s="266" t="s">
        <v>1056</v>
      </c>
      <c r="B79" s="254">
        <v>0.122</v>
      </c>
      <c r="C79" s="253">
        <v>0.1226</v>
      </c>
      <c r="D79" s="255">
        <v>983.41</v>
      </c>
      <c r="E79" s="255">
        <v>982.18</v>
      </c>
      <c r="F79" s="256">
        <v>981.73</v>
      </c>
      <c r="G79" s="264"/>
    </row>
    <row r="80" spans="1:7">
      <c r="A80" s="266" t="s">
        <v>1057</v>
      </c>
      <c r="B80" s="254">
        <v>0.1217</v>
      </c>
      <c r="C80" s="253">
        <v>0.12230000000000001</v>
      </c>
      <c r="D80" s="255">
        <v>984.48</v>
      </c>
      <c r="E80" s="255">
        <v>983.24</v>
      </c>
      <c r="F80" s="256">
        <v>982.79</v>
      </c>
      <c r="G80" s="264"/>
    </row>
    <row r="81" spans="1:7">
      <c r="A81" s="266" t="s">
        <v>1058</v>
      </c>
      <c r="B81" s="254">
        <v>0.12179999999999999</v>
      </c>
      <c r="C81" s="253">
        <v>0.12240000000000001</v>
      </c>
      <c r="D81" s="255">
        <v>984.72</v>
      </c>
      <c r="E81" s="255">
        <v>983.49</v>
      </c>
      <c r="F81" s="256">
        <v>983.04</v>
      </c>
      <c r="G81" s="264"/>
    </row>
    <row r="82" spans="1:7">
      <c r="A82" s="266" t="s">
        <v>1059</v>
      </c>
      <c r="B82" s="254">
        <v>0.12189999999999999</v>
      </c>
      <c r="C82" s="253">
        <v>0.1225</v>
      </c>
      <c r="D82" s="255">
        <v>984.96</v>
      </c>
      <c r="E82" s="255">
        <v>983.74</v>
      </c>
      <c r="F82" s="256">
        <v>983.28</v>
      </c>
      <c r="G82" s="264"/>
    </row>
    <row r="83" spans="1:7">
      <c r="A83" s="266" t="s">
        <v>1060</v>
      </c>
      <c r="B83" s="254">
        <v>0.12269999999999999</v>
      </c>
      <c r="C83" s="253">
        <v>0.12330000000000001</v>
      </c>
      <c r="D83" s="255">
        <v>983.78</v>
      </c>
      <c r="E83" s="255">
        <v>982.55</v>
      </c>
      <c r="F83" s="256">
        <v>982.1</v>
      </c>
      <c r="G83" s="264"/>
    </row>
    <row r="84" spans="1:7">
      <c r="A84" s="266" t="s">
        <v>1061</v>
      </c>
      <c r="B84" s="254">
        <v>0.1225</v>
      </c>
      <c r="C84" s="253">
        <v>0.1231</v>
      </c>
      <c r="D84" s="255">
        <v>984.64</v>
      </c>
      <c r="E84" s="255">
        <v>983.41</v>
      </c>
      <c r="F84" s="256">
        <v>982.96</v>
      </c>
      <c r="G84" s="264"/>
    </row>
    <row r="85" spans="1:7">
      <c r="A85" s="266" t="s">
        <v>1062</v>
      </c>
      <c r="B85" s="254">
        <v>0.1216</v>
      </c>
      <c r="C85" s="253">
        <v>0.1222</v>
      </c>
      <c r="D85" s="255">
        <v>986.93</v>
      </c>
      <c r="E85" s="255">
        <v>985.7</v>
      </c>
      <c r="F85" s="256">
        <v>985.25</v>
      </c>
      <c r="G85" s="264"/>
    </row>
    <row r="86" spans="1:7">
      <c r="A86" s="266" t="s">
        <v>1063</v>
      </c>
      <c r="B86" s="254">
        <v>0.12230000000000001</v>
      </c>
      <c r="C86" s="253">
        <v>0.1229</v>
      </c>
      <c r="D86" s="255">
        <v>985.95</v>
      </c>
      <c r="E86" s="255">
        <v>984.73</v>
      </c>
      <c r="F86" s="256">
        <v>984.27</v>
      </c>
      <c r="G86" s="264"/>
    </row>
    <row r="87" spans="1:7">
      <c r="A87" s="266" t="s">
        <v>1064</v>
      </c>
      <c r="B87" s="254">
        <v>0.1211</v>
      </c>
      <c r="C87" s="253">
        <v>0.1217</v>
      </c>
      <c r="D87" s="255">
        <v>988.85</v>
      </c>
      <c r="E87" s="255">
        <v>987.62</v>
      </c>
      <c r="F87" s="256">
        <v>987.17</v>
      </c>
      <c r="G87" s="264"/>
    </row>
    <row r="88" spans="1:7">
      <c r="A88" s="266" t="s">
        <v>1065</v>
      </c>
      <c r="B88" s="254">
        <v>0.12119999999999999</v>
      </c>
      <c r="C88" s="253">
        <v>0.12179999999999999</v>
      </c>
      <c r="D88" s="255">
        <v>989.09</v>
      </c>
      <c r="E88" s="255">
        <v>987.87</v>
      </c>
      <c r="F88" s="256">
        <v>987.42</v>
      </c>
      <c r="G88" s="264"/>
    </row>
    <row r="89" spans="1:7">
      <c r="A89" s="266" t="s">
        <v>1066</v>
      </c>
      <c r="B89" s="254">
        <v>0.122</v>
      </c>
      <c r="C89" s="253">
        <v>0.1226</v>
      </c>
      <c r="D89" s="255">
        <v>987.91</v>
      </c>
      <c r="E89" s="255">
        <v>986.7</v>
      </c>
      <c r="F89" s="256">
        <v>986.24</v>
      </c>
      <c r="G89" s="264"/>
    </row>
    <row r="90" spans="1:7">
      <c r="A90" s="266" t="s">
        <v>1067</v>
      </c>
      <c r="B90" s="254">
        <v>0.12119999999999999</v>
      </c>
      <c r="C90" s="253">
        <v>0.12179999999999999</v>
      </c>
      <c r="D90" s="255">
        <v>989.99</v>
      </c>
      <c r="E90" s="255">
        <v>988.77</v>
      </c>
      <c r="F90" s="256">
        <v>988.32</v>
      </c>
      <c r="G90" s="264"/>
    </row>
    <row r="91" spans="1:7">
      <c r="A91" s="266" t="s">
        <v>1068</v>
      </c>
      <c r="B91" s="254">
        <v>0.1217</v>
      </c>
      <c r="C91" s="253">
        <v>0.12230000000000001</v>
      </c>
      <c r="D91" s="255">
        <v>989.43</v>
      </c>
      <c r="E91" s="255">
        <v>988.21</v>
      </c>
      <c r="F91" s="256">
        <v>987.76</v>
      </c>
      <c r="G91" s="264"/>
    </row>
    <row r="92" spans="1:7">
      <c r="A92" s="266" t="s">
        <v>1069</v>
      </c>
      <c r="B92" s="254">
        <v>0.1215</v>
      </c>
      <c r="C92" s="253">
        <v>0.12210000000000001</v>
      </c>
      <c r="D92" s="255">
        <v>990.28</v>
      </c>
      <c r="E92" s="255">
        <v>989.07</v>
      </c>
      <c r="F92" s="256">
        <v>988.61</v>
      </c>
      <c r="G92" s="264"/>
    </row>
    <row r="93" spans="1:7">
      <c r="A93" s="266" t="s">
        <v>1070</v>
      </c>
      <c r="B93" s="254">
        <v>0.12050000000000001</v>
      </c>
      <c r="C93" s="253">
        <v>0.1211</v>
      </c>
      <c r="D93" s="255">
        <v>992.76</v>
      </c>
      <c r="E93" s="255">
        <v>991.54</v>
      </c>
      <c r="F93" s="256">
        <v>991.09</v>
      </c>
      <c r="G93" s="264"/>
    </row>
    <row r="94" spans="1:7">
      <c r="A94" s="266" t="s">
        <v>1071</v>
      </c>
      <c r="B94" s="254">
        <v>0.12089999999999999</v>
      </c>
      <c r="C94" s="253">
        <v>0.1215</v>
      </c>
      <c r="D94" s="255">
        <v>992.4</v>
      </c>
      <c r="E94" s="255">
        <v>991.18</v>
      </c>
      <c r="F94" s="256">
        <v>990.73</v>
      </c>
      <c r="G94" s="264"/>
    </row>
    <row r="95" spans="1:7">
      <c r="A95" s="266" t="s">
        <v>1072</v>
      </c>
      <c r="B95" s="254">
        <v>0.1206</v>
      </c>
      <c r="C95" s="253">
        <v>0.12119999999999999</v>
      </c>
      <c r="D95" s="255">
        <v>993.46</v>
      </c>
      <c r="E95" s="255">
        <v>992.24</v>
      </c>
      <c r="F95" s="256">
        <v>991.79</v>
      </c>
      <c r="G95" s="264"/>
    </row>
    <row r="96" spans="1:7">
      <c r="A96" s="266" t="s">
        <v>1073</v>
      </c>
      <c r="B96" s="254">
        <v>0.1201</v>
      </c>
      <c r="C96" s="253">
        <v>0.1207</v>
      </c>
      <c r="D96" s="255">
        <v>994.92</v>
      </c>
      <c r="E96" s="255">
        <v>993.7</v>
      </c>
      <c r="F96" s="256">
        <v>993.25</v>
      </c>
      <c r="G96" s="264"/>
    </row>
    <row r="97" spans="1:7">
      <c r="A97" s="266" t="s">
        <v>1074</v>
      </c>
      <c r="B97" s="254">
        <v>0.1202</v>
      </c>
      <c r="C97" s="253">
        <v>0.1208</v>
      </c>
      <c r="D97" s="255">
        <v>995.16</v>
      </c>
      <c r="E97" s="255">
        <v>993.95</v>
      </c>
      <c r="F97" s="256">
        <v>993.5</v>
      </c>
      <c r="G97" s="264"/>
    </row>
    <row r="98" spans="1:7">
      <c r="A98" s="266" t="s">
        <v>1075</v>
      </c>
      <c r="B98" s="254">
        <v>0.1192</v>
      </c>
      <c r="C98" s="253">
        <v>0.1198</v>
      </c>
      <c r="D98" s="255">
        <v>997.63</v>
      </c>
      <c r="E98" s="255">
        <v>996.42</v>
      </c>
      <c r="F98" s="256">
        <v>995.97</v>
      </c>
      <c r="G98" s="264"/>
    </row>
    <row r="99" spans="1:7">
      <c r="A99" s="266" t="s">
        <v>1076</v>
      </c>
      <c r="B99" s="254">
        <v>0.1182</v>
      </c>
      <c r="C99" s="253">
        <v>0.1188</v>
      </c>
      <c r="D99" s="255">
        <v>1000.11</v>
      </c>
      <c r="E99" s="255">
        <v>998.89</v>
      </c>
      <c r="F99" s="256">
        <v>998.45</v>
      </c>
      <c r="G99" s="264"/>
    </row>
    <row r="100" spans="1:7">
      <c r="A100" s="266" t="s">
        <v>1077</v>
      </c>
      <c r="B100" s="254">
        <v>0.1182</v>
      </c>
      <c r="C100" s="253">
        <v>0.1188</v>
      </c>
      <c r="D100" s="255">
        <v>1000.55</v>
      </c>
      <c r="E100" s="255">
        <v>999.34</v>
      </c>
      <c r="F100" s="256">
        <v>998.89</v>
      </c>
      <c r="G100" s="264"/>
    </row>
    <row r="101" spans="1:7">
      <c r="A101" s="266" t="s">
        <v>1078</v>
      </c>
      <c r="B101" s="254">
        <v>0.1182</v>
      </c>
      <c r="C101" s="253">
        <v>0.1188</v>
      </c>
      <c r="D101" s="255">
        <v>1001</v>
      </c>
      <c r="E101" s="255">
        <v>999.78</v>
      </c>
      <c r="F101" s="256">
        <v>999.34</v>
      </c>
      <c r="G101" s="264"/>
    </row>
    <row r="102" spans="1:7">
      <c r="A102" s="266" t="s">
        <v>1079</v>
      </c>
      <c r="B102" s="254">
        <v>0.1191</v>
      </c>
      <c r="C102" s="253">
        <v>0.1197</v>
      </c>
      <c r="D102" s="255">
        <v>999.62</v>
      </c>
      <c r="E102" s="255">
        <v>998.41</v>
      </c>
      <c r="F102" s="256">
        <v>997.96</v>
      </c>
      <c r="G102" s="264"/>
    </row>
    <row r="103" spans="1:7">
      <c r="A103" s="266" t="s">
        <v>1080</v>
      </c>
      <c r="B103" s="254">
        <v>0.11800000000000001</v>
      </c>
      <c r="C103" s="253">
        <v>0.1186</v>
      </c>
      <c r="D103" s="255">
        <v>1002.29</v>
      </c>
      <c r="E103" s="255">
        <v>1001.08</v>
      </c>
      <c r="F103" s="256">
        <v>1000.63</v>
      </c>
      <c r="G103" s="264"/>
    </row>
    <row r="104" spans="1:7">
      <c r="A104" s="266" t="s">
        <v>1081</v>
      </c>
      <c r="B104" s="254">
        <v>0.11699999999999999</v>
      </c>
      <c r="C104" s="253">
        <v>0.1176</v>
      </c>
      <c r="D104" s="255">
        <v>1004.75</v>
      </c>
      <c r="E104" s="255">
        <v>1003.54</v>
      </c>
      <c r="F104" s="256">
        <v>1003.1</v>
      </c>
      <c r="G104" s="264"/>
    </row>
    <row r="105" spans="1:7">
      <c r="A105" s="266" t="s">
        <v>1082</v>
      </c>
      <c r="B105" s="254">
        <v>0.1166</v>
      </c>
      <c r="C105" s="253">
        <v>0.11720000000000001</v>
      </c>
      <c r="D105" s="255">
        <v>1006</v>
      </c>
      <c r="E105" s="255">
        <v>1004.79</v>
      </c>
      <c r="F105" s="256">
        <v>1004.35</v>
      </c>
      <c r="G105" s="264"/>
    </row>
    <row r="106" spans="1:7">
      <c r="A106" s="266" t="s">
        <v>1083</v>
      </c>
      <c r="B106" s="254">
        <v>0.11720000000000001</v>
      </c>
      <c r="C106" s="253">
        <v>0.11779999999999999</v>
      </c>
      <c r="D106" s="255">
        <v>1005.23</v>
      </c>
      <c r="E106" s="255">
        <v>1004.02</v>
      </c>
      <c r="F106" s="256">
        <v>1003.58</v>
      </c>
      <c r="G106" s="264"/>
    </row>
    <row r="107" spans="1:7">
      <c r="A107" s="266" t="s">
        <v>1084</v>
      </c>
      <c r="B107" s="254">
        <v>0.1183</v>
      </c>
      <c r="C107" s="253">
        <v>0.11890000000000001</v>
      </c>
      <c r="D107" s="255">
        <v>1003.46</v>
      </c>
      <c r="E107" s="255">
        <v>1002.26</v>
      </c>
      <c r="F107" s="256">
        <v>1001.81</v>
      </c>
      <c r="G107" s="264"/>
    </row>
    <row r="108" spans="1:7">
      <c r="A108" s="266" t="s">
        <v>1085</v>
      </c>
      <c r="B108" s="254">
        <v>0.1182</v>
      </c>
      <c r="C108" s="253">
        <v>0.1188</v>
      </c>
      <c r="D108" s="255">
        <v>1004.11</v>
      </c>
      <c r="E108" s="255">
        <v>1002.9</v>
      </c>
      <c r="F108" s="256">
        <v>1002.46</v>
      </c>
      <c r="G108" s="264"/>
    </row>
    <row r="109" spans="1:7">
      <c r="A109" s="266" t="s">
        <v>1086</v>
      </c>
      <c r="B109" s="254">
        <v>0.1168</v>
      </c>
      <c r="C109" s="253">
        <v>0.1174</v>
      </c>
      <c r="D109" s="255">
        <v>1007.36</v>
      </c>
      <c r="E109" s="255">
        <v>1006.16</v>
      </c>
      <c r="F109" s="256">
        <v>1005.71</v>
      </c>
      <c r="G109" s="264"/>
    </row>
    <row r="110" spans="1:7">
      <c r="A110" s="266" t="s">
        <v>1087</v>
      </c>
      <c r="B110" s="254">
        <v>0.11560000000000001</v>
      </c>
      <c r="C110" s="253">
        <v>0.1162</v>
      </c>
      <c r="D110" s="255">
        <v>1010.22</v>
      </c>
      <c r="E110" s="255">
        <v>1009.01</v>
      </c>
      <c r="F110" s="256">
        <v>1008.57</v>
      </c>
      <c r="G110" s="264"/>
    </row>
    <row r="111" spans="1:7">
      <c r="A111" s="266" t="s">
        <v>1088</v>
      </c>
      <c r="B111" s="254">
        <v>0.1157</v>
      </c>
      <c r="C111" s="253">
        <v>0.11630000000000001</v>
      </c>
      <c r="D111" s="255">
        <v>1010.46</v>
      </c>
      <c r="E111" s="255">
        <v>1009.25</v>
      </c>
      <c r="F111" s="256">
        <v>1008.81</v>
      </c>
      <c r="G111" s="264"/>
    </row>
    <row r="112" spans="1:7">
      <c r="A112" s="266" t="s">
        <v>1089</v>
      </c>
      <c r="B112" s="254">
        <v>0.1159</v>
      </c>
      <c r="C112" s="253">
        <v>0.11650000000000001</v>
      </c>
      <c r="D112" s="255">
        <v>1010.94</v>
      </c>
      <c r="E112" s="255">
        <v>1009.73</v>
      </c>
      <c r="F112" s="256">
        <v>1008.85</v>
      </c>
      <c r="G112" s="264"/>
    </row>
    <row r="113" spans="1:7">
      <c r="A113" s="266" t="s">
        <v>1090</v>
      </c>
      <c r="B113" s="254">
        <v>0.1159</v>
      </c>
      <c r="C113" s="253">
        <v>0.11650000000000001</v>
      </c>
      <c r="D113" s="255">
        <v>1010.94</v>
      </c>
      <c r="E113" s="255">
        <v>1009.73</v>
      </c>
      <c r="F113" s="256">
        <v>1009.29</v>
      </c>
      <c r="G113" s="264"/>
    </row>
    <row r="114" spans="1:7">
      <c r="A114" s="266" t="s">
        <v>1091</v>
      </c>
      <c r="B114" s="254">
        <v>0.1159</v>
      </c>
      <c r="C114" s="253">
        <v>0.11650000000000001</v>
      </c>
      <c r="D114" s="255">
        <v>1011.38</v>
      </c>
      <c r="E114" s="255">
        <v>1010.17</v>
      </c>
      <c r="F114" s="256">
        <v>1009.73</v>
      </c>
      <c r="G114" s="264"/>
    </row>
    <row r="115" spans="1:7">
      <c r="A115" s="266" t="s">
        <v>1092</v>
      </c>
      <c r="B115" s="254">
        <v>0.11460000000000001</v>
      </c>
      <c r="C115" s="253">
        <v>0.1152</v>
      </c>
      <c r="D115" s="255">
        <v>1014.86</v>
      </c>
      <c r="E115" s="255">
        <v>1013.66</v>
      </c>
      <c r="F115" s="256">
        <v>1012.78</v>
      </c>
      <c r="G115" s="264"/>
    </row>
    <row r="116" spans="1:7">
      <c r="A116" s="266" t="s">
        <v>1093</v>
      </c>
      <c r="B116" s="254">
        <v>0.11550000000000001</v>
      </c>
      <c r="C116" s="253">
        <v>0.11609999999999999</v>
      </c>
      <c r="D116" s="255">
        <v>1013.06</v>
      </c>
      <c r="E116" s="255">
        <v>1011.86</v>
      </c>
      <c r="F116" s="256">
        <v>1011.42</v>
      </c>
      <c r="G116" s="264"/>
    </row>
    <row r="117" spans="1:7">
      <c r="A117" s="266" t="s">
        <v>1094</v>
      </c>
      <c r="B117" s="254">
        <v>0.11609999999999999</v>
      </c>
      <c r="C117" s="253">
        <v>0.1167</v>
      </c>
      <c r="D117" s="255">
        <v>1012.3</v>
      </c>
      <c r="E117" s="255">
        <v>1011.1</v>
      </c>
      <c r="F117" s="256">
        <v>1010.66</v>
      </c>
      <c r="G117" s="264"/>
    </row>
    <row r="118" spans="1:7">
      <c r="A118" s="266" t="s">
        <v>1095</v>
      </c>
      <c r="B118" s="254">
        <v>0.1152</v>
      </c>
      <c r="C118" s="253">
        <v>0.1158</v>
      </c>
      <c r="D118" s="255">
        <v>1014.97</v>
      </c>
      <c r="E118" s="255">
        <v>1013.78</v>
      </c>
      <c r="F118" s="256">
        <v>1012.9</v>
      </c>
      <c r="G118" s="264"/>
    </row>
    <row r="119" spans="1:7">
      <c r="A119" s="266" t="s">
        <v>1096</v>
      </c>
      <c r="B119" s="254">
        <v>0.1158</v>
      </c>
      <c r="C119" s="253">
        <v>0.1164</v>
      </c>
      <c r="D119" s="255">
        <v>1013.78</v>
      </c>
      <c r="E119" s="255">
        <v>1012.58</v>
      </c>
      <c r="F119" s="256">
        <v>1012.14</v>
      </c>
      <c r="G119" s="264"/>
    </row>
    <row r="120" spans="1:7">
      <c r="A120" s="266" t="s">
        <v>1097</v>
      </c>
      <c r="B120" s="254">
        <v>0.11539999999999999</v>
      </c>
      <c r="C120" s="253">
        <v>0.11599999999999999</v>
      </c>
      <c r="D120" s="255">
        <v>1015.02</v>
      </c>
      <c r="E120" s="255">
        <v>1013.82</v>
      </c>
      <c r="F120" s="256">
        <v>1013.38</v>
      </c>
      <c r="G120" s="264"/>
    </row>
    <row r="121" spans="1:7">
      <c r="A121" s="266" t="s">
        <v>1098</v>
      </c>
      <c r="B121" s="254">
        <v>0.1149</v>
      </c>
      <c r="C121" s="253">
        <v>0.11550000000000001</v>
      </c>
      <c r="D121" s="255">
        <v>1016.89</v>
      </c>
      <c r="E121" s="255">
        <v>1015.7</v>
      </c>
      <c r="F121" s="256">
        <v>1014.82</v>
      </c>
      <c r="G121" s="264"/>
    </row>
    <row r="122" spans="1:7">
      <c r="A122" s="266" t="s">
        <v>1099</v>
      </c>
      <c r="B122" s="254">
        <v>0.1143</v>
      </c>
      <c r="C122" s="253">
        <v>0.1149</v>
      </c>
      <c r="D122" s="255">
        <v>1018.08</v>
      </c>
      <c r="E122" s="255">
        <v>1016.89</v>
      </c>
      <c r="F122" s="256">
        <v>1016.45</v>
      </c>
      <c r="G122" s="264"/>
    </row>
    <row r="123" spans="1:7">
      <c r="A123" s="266" t="s">
        <v>1100</v>
      </c>
      <c r="B123" s="254">
        <v>0.11449999999999999</v>
      </c>
      <c r="C123" s="253">
        <v>0.11509999999999999</v>
      </c>
      <c r="D123" s="255">
        <v>969.75</v>
      </c>
      <c r="E123" s="255">
        <v>968.56</v>
      </c>
      <c r="F123" s="256">
        <v>1016.49</v>
      </c>
      <c r="G123" s="264"/>
    </row>
    <row r="124" spans="1:7">
      <c r="A124" s="266" t="s">
        <v>1101</v>
      </c>
      <c r="B124" s="254">
        <v>0.11539999999999999</v>
      </c>
      <c r="C124" s="253">
        <v>0.11599999999999999</v>
      </c>
      <c r="D124" s="255">
        <v>967.97</v>
      </c>
      <c r="E124" s="255">
        <v>966.78</v>
      </c>
      <c r="F124" s="256">
        <v>1015.15</v>
      </c>
      <c r="G124" s="264"/>
    </row>
    <row r="125" spans="1:7">
      <c r="A125" s="266" t="s">
        <v>1102</v>
      </c>
      <c r="B125" s="254">
        <v>0.1159</v>
      </c>
      <c r="C125" s="253">
        <v>0.11650000000000001</v>
      </c>
      <c r="D125" s="255">
        <v>967.4</v>
      </c>
      <c r="E125" s="255">
        <v>966.22</v>
      </c>
      <c r="F125" s="256">
        <v>965.79</v>
      </c>
      <c r="G125" s="264"/>
    </row>
    <row r="126" spans="1:7">
      <c r="A126" s="266" t="s">
        <v>1103</v>
      </c>
      <c r="B126" s="254">
        <v>0.11470000000000001</v>
      </c>
      <c r="C126" s="253">
        <v>0.1153</v>
      </c>
      <c r="D126" s="255">
        <v>970.19</v>
      </c>
      <c r="E126" s="255">
        <v>969</v>
      </c>
      <c r="F126" s="256">
        <v>968.59</v>
      </c>
      <c r="G126" s="264"/>
    </row>
    <row r="127" spans="1:7">
      <c r="A127" s="266" t="s">
        <v>1104</v>
      </c>
      <c r="B127" s="254">
        <v>0.11539999999999999</v>
      </c>
      <c r="C127" s="253">
        <v>0.11599999999999999</v>
      </c>
      <c r="D127" s="255">
        <v>969.65</v>
      </c>
      <c r="E127" s="255">
        <v>968.47</v>
      </c>
      <c r="F127" s="256">
        <v>967.62</v>
      </c>
      <c r="G127" s="264"/>
    </row>
    <row r="128" spans="1:7">
      <c r="A128" s="266" t="s">
        <v>1105</v>
      </c>
      <c r="B128" s="254">
        <v>0.1148</v>
      </c>
      <c r="C128" s="253">
        <v>0.11539999999999999</v>
      </c>
      <c r="D128" s="255">
        <v>970.83</v>
      </c>
      <c r="E128" s="255">
        <v>969.65</v>
      </c>
      <c r="F128" s="256">
        <v>969.23</v>
      </c>
      <c r="G128" s="264"/>
    </row>
    <row r="129" spans="1:7">
      <c r="A129" s="266" t="s">
        <v>1106</v>
      </c>
      <c r="B129" s="254">
        <v>0.1148</v>
      </c>
      <c r="C129" s="253">
        <v>0.11539999999999999</v>
      </c>
      <c r="D129" s="255">
        <v>972.09</v>
      </c>
      <c r="E129" s="255">
        <v>970.91</v>
      </c>
      <c r="F129" s="256">
        <v>969.65</v>
      </c>
      <c r="G129" s="264"/>
    </row>
    <row r="130" spans="1:7">
      <c r="A130" s="266" t="s">
        <v>1107</v>
      </c>
      <c r="B130" s="254">
        <v>0.11460000000000001</v>
      </c>
      <c r="C130" s="253">
        <v>0.1152</v>
      </c>
      <c r="D130" s="255">
        <v>972.48</v>
      </c>
      <c r="E130" s="255">
        <v>971.3</v>
      </c>
      <c r="F130" s="256">
        <v>970.46</v>
      </c>
      <c r="G130" s="264"/>
    </row>
    <row r="131" spans="1:7">
      <c r="A131" s="266" t="s">
        <v>1108</v>
      </c>
      <c r="B131" s="254">
        <v>0.11449999999999999</v>
      </c>
      <c r="C131" s="253">
        <v>0.11509999999999999</v>
      </c>
      <c r="D131" s="255">
        <v>972.68</v>
      </c>
      <c r="E131" s="255">
        <v>971.5</v>
      </c>
      <c r="F131" s="256">
        <v>971.08</v>
      </c>
      <c r="G131" s="264"/>
    </row>
    <row r="132" spans="1:7">
      <c r="A132" s="266" t="s">
        <v>1109</v>
      </c>
      <c r="B132" s="254">
        <v>0.11449999999999999</v>
      </c>
      <c r="C132" s="253">
        <v>0.11509999999999999</v>
      </c>
      <c r="D132" s="255">
        <v>973.1</v>
      </c>
      <c r="E132" s="255">
        <v>971.92</v>
      </c>
      <c r="F132" s="256">
        <v>971.5</v>
      </c>
      <c r="G132" s="264"/>
    </row>
    <row r="133" spans="1:7">
      <c r="A133" s="266" t="s">
        <v>1110</v>
      </c>
      <c r="B133" s="254">
        <v>0.1149</v>
      </c>
      <c r="C133" s="253">
        <v>0.11550000000000001</v>
      </c>
      <c r="D133" s="255">
        <v>972.73</v>
      </c>
      <c r="E133" s="255">
        <v>971.55</v>
      </c>
      <c r="F133" s="256">
        <v>971.13</v>
      </c>
      <c r="G133" s="264"/>
    </row>
    <row r="134" spans="1:7">
      <c r="A134" s="266" t="s">
        <v>1111</v>
      </c>
      <c r="B134" s="254">
        <v>0.11509999999999999</v>
      </c>
      <c r="C134" s="253">
        <v>0.1157</v>
      </c>
      <c r="D134" s="255">
        <v>972.76</v>
      </c>
      <c r="E134" s="255">
        <v>971.59</v>
      </c>
      <c r="F134" s="256">
        <v>971.16</v>
      </c>
      <c r="G134" s="264"/>
    </row>
    <row r="135" spans="1:7">
      <c r="A135" s="266" t="s">
        <v>1112</v>
      </c>
      <c r="B135" s="254">
        <v>0.11449999999999999</v>
      </c>
      <c r="C135" s="253">
        <v>0.11509999999999999</v>
      </c>
      <c r="D135" s="255">
        <v>974.35</v>
      </c>
      <c r="E135" s="255">
        <v>973.18</v>
      </c>
      <c r="F135" s="256">
        <v>972.76</v>
      </c>
      <c r="G135" s="264"/>
    </row>
    <row r="136" spans="1:7">
      <c r="A136" s="266" t="s">
        <v>1113</v>
      </c>
      <c r="B136" s="254">
        <v>0.11470000000000001</v>
      </c>
      <c r="C136" s="253">
        <v>0.1153</v>
      </c>
      <c r="D136" s="255">
        <v>974.38</v>
      </c>
      <c r="E136" s="255">
        <v>973.21</v>
      </c>
      <c r="F136" s="256">
        <v>972.79</v>
      </c>
      <c r="G136" s="264"/>
    </row>
    <row r="137" spans="1:7">
      <c r="A137" s="266" t="s">
        <v>1114</v>
      </c>
      <c r="B137" s="254">
        <v>0.11410000000000001</v>
      </c>
      <c r="C137" s="253">
        <v>0.11470000000000001</v>
      </c>
      <c r="D137" s="255">
        <v>975.97</v>
      </c>
      <c r="E137" s="255">
        <v>974.8</v>
      </c>
      <c r="F137" s="256">
        <v>974.38</v>
      </c>
      <c r="G137" s="264"/>
    </row>
    <row r="138" spans="1:7">
      <c r="A138" s="266" t="s">
        <v>1115</v>
      </c>
      <c r="B138" s="254">
        <v>0.1134</v>
      </c>
      <c r="C138" s="253">
        <v>0.114</v>
      </c>
      <c r="D138" s="255">
        <v>977.76</v>
      </c>
      <c r="E138" s="255">
        <v>976.59</v>
      </c>
      <c r="F138" s="256">
        <v>976.17</v>
      </c>
      <c r="G138" s="264"/>
    </row>
    <row r="139" spans="1:7">
      <c r="A139" s="266" t="s">
        <v>1116</v>
      </c>
      <c r="B139" s="254">
        <v>0.11259999999999999</v>
      </c>
      <c r="C139" s="253">
        <v>0.11320000000000001</v>
      </c>
      <c r="D139" s="255">
        <v>979.74</v>
      </c>
      <c r="E139" s="255">
        <v>978.57</v>
      </c>
      <c r="F139" s="256">
        <v>978.15</v>
      </c>
      <c r="G139" s="264"/>
    </row>
    <row r="140" spans="1:7">
      <c r="A140" s="266" t="s">
        <v>1117</v>
      </c>
      <c r="B140" s="254">
        <v>0.1119</v>
      </c>
      <c r="C140" s="253">
        <v>0.1125</v>
      </c>
      <c r="D140" s="255">
        <v>981.53</v>
      </c>
      <c r="E140" s="255">
        <v>980.35</v>
      </c>
      <c r="F140" s="256">
        <v>979.94</v>
      </c>
      <c r="G140" s="264"/>
    </row>
    <row r="141" spans="1:7">
      <c r="A141" s="266" t="s">
        <v>1118</v>
      </c>
      <c r="B141" s="254">
        <v>0.11109999999999999</v>
      </c>
      <c r="C141" s="253">
        <v>0.11169999999999999</v>
      </c>
      <c r="D141" s="255">
        <v>983.51</v>
      </c>
      <c r="E141" s="255">
        <v>982.33</v>
      </c>
      <c r="F141" s="256">
        <v>981.92</v>
      </c>
      <c r="G141" s="264"/>
    </row>
    <row r="142" spans="1:7">
      <c r="A142" s="266" t="s">
        <v>1119</v>
      </c>
      <c r="B142" s="254">
        <v>0.11199999999999999</v>
      </c>
      <c r="C142" s="253">
        <v>0.11259999999999999</v>
      </c>
      <c r="D142" s="255">
        <v>982.16</v>
      </c>
      <c r="E142" s="255">
        <v>980.99</v>
      </c>
      <c r="F142" s="256">
        <v>980.57</v>
      </c>
      <c r="G142" s="264"/>
    </row>
    <row r="143" spans="1:7">
      <c r="A143" s="266" t="s">
        <v>1120</v>
      </c>
      <c r="B143" s="254">
        <v>0.11349999999999999</v>
      </c>
      <c r="C143" s="253">
        <v>0.11410000000000001</v>
      </c>
      <c r="D143" s="255">
        <v>979.65</v>
      </c>
      <c r="E143" s="255">
        <v>978.49</v>
      </c>
      <c r="F143" s="256">
        <v>978.07</v>
      </c>
      <c r="G143" s="264"/>
    </row>
    <row r="144" spans="1:7">
      <c r="A144" s="266" t="s">
        <v>1121</v>
      </c>
      <c r="B144" s="254">
        <v>0.113</v>
      </c>
      <c r="C144" s="253">
        <v>0.11359999999999999</v>
      </c>
      <c r="D144" s="255">
        <v>981.04</v>
      </c>
      <c r="E144" s="255">
        <v>979.87</v>
      </c>
      <c r="F144" s="256">
        <v>979.46</v>
      </c>
      <c r="G144" s="264"/>
    </row>
    <row r="145" spans="1:7">
      <c r="A145" s="266" t="s">
        <v>1122</v>
      </c>
      <c r="B145" s="254">
        <v>0.1134</v>
      </c>
      <c r="C145" s="253">
        <v>0.114</v>
      </c>
      <c r="D145" s="255">
        <v>980.68</v>
      </c>
      <c r="E145" s="255">
        <v>979.52</v>
      </c>
      <c r="F145" s="256">
        <v>979.1</v>
      </c>
      <c r="G145" s="264"/>
    </row>
    <row r="146" spans="1:7">
      <c r="A146" s="266" t="s">
        <v>1123</v>
      </c>
      <c r="B146" s="254">
        <v>0.11410000000000001</v>
      </c>
      <c r="C146" s="253">
        <v>0.11470000000000001</v>
      </c>
      <c r="D146" s="255">
        <v>979.75</v>
      </c>
      <c r="E146" s="255">
        <v>978.59</v>
      </c>
      <c r="F146" s="256">
        <v>978.17</v>
      </c>
      <c r="G146" s="264"/>
    </row>
    <row r="147" spans="1:7">
      <c r="A147" s="266" t="s">
        <v>1124</v>
      </c>
      <c r="B147" s="254">
        <v>0.115</v>
      </c>
      <c r="C147" s="253">
        <v>0.11560000000000001</v>
      </c>
      <c r="D147" s="255">
        <v>978.43</v>
      </c>
      <c r="E147" s="255">
        <v>977.28</v>
      </c>
      <c r="F147" s="256">
        <v>976.86</v>
      </c>
      <c r="G147" s="264"/>
    </row>
    <row r="148" spans="1:7">
      <c r="A148" s="266" t="s">
        <v>1125</v>
      </c>
      <c r="B148" s="254">
        <v>0.1157</v>
      </c>
      <c r="C148" s="253">
        <v>0.11630000000000001</v>
      </c>
      <c r="D148" s="255">
        <v>977.51</v>
      </c>
      <c r="E148" s="255">
        <v>976.36</v>
      </c>
      <c r="F148" s="256">
        <v>975.94</v>
      </c>
      <c r="G148" s="264"/>
    </row>
    <row r="149" spans="1:7">
      <c r="A149" s="266" t="s">
        <v>1126</v>
      </c>
      <c r="B149" s="254">
        <v>0.11710000000000001</v>
      </c>
      <c r="C149" s="253">
        <v>0.1177</v>
      </c>
      <c r="D149" s="255">
        <v>975.26</v>
      </c>
      <c r="E149" s="255">
        <v>974.12</v>
      </c>
      <c r="F149" s="256">
        <v>973.69</v>
      </c>
      <c r="G149" s="264"/>
    </row>
    <row r="150" spans="1:7">
      <c r="A150" s="266" t="s">
        <v>1127</v>
      </c>
      <c r="B150" s="254">
        <v>0.1167</v>
      </c>
      <c r="C150" s="253">
        <v>0.1173</v>
      </c>
      <c r="D150" s="255">
        <v>976.46</v>
      </c>
      <c r="E150" s="255">
        <v>975.31</v>
      </c>
      <c r="F150" s="256">
        <v>974.88</v>
      </c>
      <c r="G150" s="264"/>
    </row>
    <row r="151" spans="1:7">
      <c r="A151" s="266" t="s">
        <v>1128</v>
      </c>
      <c r="B151" s="254">
        <v>0.11939999999999999</v>
      </c>
      <c r="C151" s="253">
        <v>0.12</v>
      </c>
      <c r="D151" s="255">
        <v>971.77</v>
      </c>
      <c r="E151" s="255">
        <v>970.64</v>
      </c>
      <c r="F151" s="256">
        <v>970.2</v>
      </c>
      <c r="G151" s="264"/>
    </row>
    <row r="152" spans="1:7">
      <c r="A152" s="266" t="s">
        <v>1129</v>
      </c>
      <c r="B152" s="254">
        <v>0.11789999999999999</v>
      </c>
      <c r="C152" s="253">
        <v>0.11849999999999999</v>
      </c>
      <c r="D152" s="255">
        <v>975.04</v>
      </c>
      <c r="E152" s="255">
        <v>973.9</v>
      </c>
      <c r="F152" s="256">
        <v>973.47</v>
      </c>
      <c r="G152" s="264"/>
    </row>
    <row r="153" spans="1:7">
      <c r="A153" s="266" t="s">
        <v>1130</v>
      </c>
      <c r="B153" s="254">
        <v>0.1188</v>
      </c>
      <c r="C153" s="253">
        <v>0.11939999999999999</v>
      </c>
      <c r="D153" s="255">
        <v>973.77</v>
      </c>
      <c r="E153" s="255">
        <v>972.64</v>
      </c>
      <c r="F153" s="256">
        <v>972.2</v>
      </c>
      <c r="G153" s="264"/>
    </row>
    <row r="154" spans="1:7">
      <c r="A154" s="266" t="s">
        <v>1131</v>
      </c>
      <c r="B154" s="254">
        <v>0.1174</v>
      </c>
      <c r="C154" s="253">
        <v>0.11800000000000001</v>
      </c>
      <c r="D154" s="255">
        <v>976.84</v>
      </c>
      <c r="E154" s="255">
        <v>975.71</v>
      </c>
      <c r="F154" s="256">
        <v>975.28</v>
      </c>
      <c r="G154" s="264"/>
    </row>
    <row r="155" spans="1:7">
      <c r="A155" s="266" t="s">
        <v>1132</v>
      </c>
      <c r="B155" s="254">
        <v>0.1168</v>
      </c>
      <c r="C155" s="253">
        <v>0.1174</v>
      </c>
      <c r="D155" s="255">
        <v>978.41</v>
      </c>
      <c r="E155" s="255">
        <v>977.27</v>
      </c>
      <c r="F155" s="256">
        <v>976.84</v>
      </c>
      <c r="G155" s="264"/>
    </row>
    <row r="156" spans="1:7">
      <c r="A156" s="266" t="s">
        <v>1133</v>
      </c>
      <c r="B156" s="254">
        <v>0.1166</v>
      </c>
      <c r="C156" s="253">
        <v>0.11720000000000001</v>
      </c>
      <c r="D156" s="255">
        <v>979.21</v>
      </c>
      <c r="E156" s="255">
        <v>978.08</v>
      </c>
      <c r="F156" s="256">
        <v>977.65</v>
      </c>
      <c r="G156" s="264"/>
    </row>
    <row r="157" spans="1:7">
      <c r="A157" s="266" t="s">
        <v>1134</v>
      </c>
      <c r="B157" s="254">
        <v>0.1177</v>
      </c>
      <c r="C157" s="253">
        <v>0.1183</v>
      </c>
      <c r="D157" s="255">
        <v>977.57</v>
      </c>
      <c r="E157" s="255">
        <v>976.44</v>
      </c>
      <c r="F157" s="256">
        <v>976.01</v>
      </c>
      <c r="G157" s="264"/>
    </row>
    <row r="158" spans="1:7">
      <c r="A158" s="266" t="s">
        <v>1135</v>
      </c>
      <c r="B158" s="254">
        <v>0.11689999999999999</v>
      </c>
      <c r="C158" s="253">
        <v>0.11749999999999999</v>
      </c>
      <c r="D158" s="255">
        <v>979.51</v>
      </c>
      <c r="E158" s="255">
        <v>978.38</v>
      </c>
      <c r="F158" s="256">
        <v>977.95</v>
      </c>
      <c r="G158" s="264"/>
    </row>
    <row r="159" spans="1:7">
      <c r="A159" s="266" t="s">
        <v>1136</v>
      </c>
      <c r="B159" s="254">
        <v>0.11539999999999999</v>
      </c>
      <c r="C159" s="253">
        <v>0.11599999999999999</v>
      </c>
      <c r="D159" s="255">
        <v>982.76</v>
      </c>
      <c r="E159" s="255">
        <v>981.63</v>
      </c>
      <c r="F159" s="256">
        <v>981.2</v>
      </c>
      <c r="G159" s="264"/>
    </row>
    <row r="160" spans="1:7">
      <c r="A160" s="266" t="s">
        <v>1137</v>
      </c>
      <c r="B160" s="254">
        <v>0.11460000000000001</v>
      </c>
      <c r="C160" s="253">
        <v>0.1152</v>
      </c>
      <c r="D160" s="255">
        <v>984.7</v>
      </c>
      <c r="E160" s="255">
        <v>983.57</v>
      </c>
      <c r="F160" s="256">
        <v>983.14</v>
      </c>
      <c r="G160" s="264"/>
    </row>
    <row r="161" spans="1:7">
      <c r="A161" s="266" t="s">
        <v>1138</v>
      </c>
      <c r="B161" s="254">
        <v>0.11449999999999999</v>
      </c>
      <c r="C161" s="253">
        <v>0.11509999999999999</v>
      </c>
      <c r="D161" s="255">
        <v>985.31</v>
      </c>
      <c r="E161" s="255">
        <v>984.18</v>
      </c>
      <c r="F161" s="256">
        <v>983.75</v>
      </c>
      <c r="G161" s="264"/>
    </row>
    <row r="162" spans="1:7">
      <c r="A162" s="266" t="s">
        <v>1139</v>
      </c>
      <c r="B162" s="254">
        <v>0.11509999999999999</v>
      </c>
      <c r="C162" s="253">
        <v>0.1157</v>
      </c>
      <c r="D162" s="255">
        <v>984.61</v>
      </c>
      <c r="E162" s="255">
        <v>983.48</v>
      </c>
      <c r="F162" s="256">
        <v>983.05</v>
      </c>
      <c r="G162" s="264"/>
    </row>
    <row r="163" spans="1:7">
      <c r="A163" s="266" t="s">
        <v>1140</v>
      </c>
      <c r="B163" s="254">
        <v>0.11609999999999999</v>
      </c>
      <c r="C163" s="253">
        <v>0.1167</v>
      </c>
      <c r="D163" s="255">
        <v>983.15</v>
      </c>
      <c r="E163" s="255">
        <v>982.03</v>
      </c>
      <c r="F163" s="256">
        <v>981.6</v>
      </c>
      <c r="G163" s="264"/>
    </row>
    <row r="164" spans="1:7">
      <c r="A164" s="266" t="s">
        <v>1141</v>
      </c>
      <c r="B164" s="254">
        <v>0.115</v>
      </c>
      <c r="C164" s="253">
        <v>0.11560000000000001</v>
      </c>
      <c r="D164" s="255">
        <v>985.64</v>
      </c>
      <c r="E164" s="255">
        <v>984.52</v>
      </c>
      <c r="F164" s="256">
        <v>984.09</v>
      </c>
      <c r="G164" s="264"/>
    </row>
    <row r="165" spans="1:7">
      <c r="A165" s="266" t="s">
        <v>1142</v>
      </c>
      <c r="B165" s="254">
        <v>0.11460000000000001</v>
      </c>
      <c r="C165" s="253">
        <v>0.1152</v>
      </c>
      <c r="D165" s="255">
        <v>986.82</v>
      </c>
      <c r="E165" s="255">
        <v>985.7</v>
      </c>
      <c r="F165" s="256">
        <v>985.27</v>
      </c>
      <c r="G165" s="264"/>
    </row>
    <row r="166" spans="1:7">
      <c r="A166" s="266" t="s">
        <v>1143</v>
      </c>
      <c r="B166" s="254">
        <v>0.1143</v>
      </c>
      <c r="C166" s="253">
        <v>0.1149</v>
      </c>
      <c r="D166" s="255">
        <v>987.81</v>
      </c>
      <c r="E166" s="255">
        <v>986.68</v>
      </c>
      <c r="F166" s="256">
        <v>986.26</v>
      </c>
      <c r="G166" s="264"/>
    </row>
    <row r="167" spans="1:7">
      <c r="A167" s="266" t="s">
        <v>1144</v>
      </c>
      <c r="B167" s="254">
        <v>0.1139</v>
      </c>
      <c r="C167" s="253">
        <v>0.11449999999999999</v>
      </c>
      <c r="D167" s="255">
        <v>988.98</v>
      </c>
      <c r="E167" s="255">
        <v>987.86</v>
      </c>
      <c r="F167" s="256">
        <v>987.43</v>
      </c>
      <c r="G167" s="264"/>
    </row>
    <row r="168" spans="1:7">
      <c r="A168" s="266" t="s">
        <v>1145</v>
      </c>
      <c r="B168" s="254">
        <v>0.11359999999999999</v>
      </c>
      <c r="C168" s="253">
        <v>0.1142</v>
      </c>
      <c r="D168" s="255">
        <v>989.97</v>
      </c>
      <c r="E168" s="255">
        <v>988.84</v>
      </c>
      <c r="F168" s="256">
        <v>988.42</v>
      </c>
      <c r="G168" s="264"/>
    </row>
    <row r="169" spans="1:7">
      <c r="A169" s="266" t="s">
        <v>1146</v>
      </c>
      <c r="B169" s="254">
        <v>0.1133</v>
      </c>
      <c r="C169" s="253">
        <v>0.1139</v>
      </c>
      <c r="D169" s="255">
        <v>990.95</v>
      </c>
      <c r="E169" s="255">
        <v>989.83</v>
      </c>
      <c r="F169" s="256">
        <v>989.41</v>
      </c>
      <c r="G169" s="264"/>
    </row>
    <row r="170" spans="1:7">
      <c r="A170" s="266" t="s">
        <v>1147</v>
      </c>
      <c r="B170" s="254">
        <v>0.11310000000000001</v>
      </c>
      <c r="C170" s="253">
        <v>0.1137</v>
      </c>
      <c r="D170" s="255">
        <v>991.75</v>
      </c>
      <c r="E170" s="255">
        <v>990.63</v>
      </c>
      <c r="F170" s="256">
        <v>990.2</v>
      </c>
      <c r="G170" s="264"/>
    </row>
    <row r="171" spans="1:7">
      <c r="A171" s="266" t="s">
        <v>1148</v>
      </c>
      <c r="B171" s="254">
        <v>0.11230000000000001</v>
      </c>
      <c r="C171" s="253">
        <v>0.11289999999999999</v>
      </c>
      <c r="D171" s="255">
        <v>993.67</v>
      </c>
      <c r="E171" s="255">
        <v>992.54</v>
      </c>
      <c r="F171" s="256">
        <v>992.12</v>
      </c>
      <c r="G171" s="264"/>
    </row>
    <row r="172" spans="1:7">
      <c r="A172" s="266" t="s">
        <v>1149</v>
      </c>
      <c r="B172" s="254">
        <v>0.11259999999999999</v>
      </c>
      <c r="C172" s="253">
        <v>0.11320000000000001</v>
      </c>
      <c r="D172" s="255">
        <v>993.53</v>
      </c>
      <c r="E172" s="255">
        <v>992.41</v>
      </c>
      <c r="F172" s="256">
        <v>991.98</v>
      </c>
      <c r="G172" s="264"/>
    </row>
    <row r="173" spans="1:7">
      <c r="A173" s="266" t="s">
        <v>1150</v>
      </c>
      <c r="B173" s="254">
        <v>0.114</v>
      </c>
      <c r="C173" s="253">
        <v>0.11460000000000001</v>
      </c>
      <c r="D173" s="255">
        <v>991.34</v>
      </c>
      <c r="E173" s="255">
        <v>990.23</v>
      </c>
      <c r="F173" s="256">
        <v>989.8</v>
      </c>
      <c r="G173" s="264"/>
    </row>
    <row r="174" spans="1:7">
      <c r="A174" s="266" t="s">
        <v>1151</v>
      </c>
      <c r="B174" s="254">
        <v>0.1139</v>
      </c>
      <c r="C174" s="253">
        <v>0.11449999999999999</v>
      </c>
      <c r="D174" s="255">
        <v>991.95</v>
      </c>
      <c r="E174" s="255">
        <v>990.84</v>
      </c>
      <c r="F174" s="256">
        <v>990.41</v>
      </c>
      <c r="G174" s="264"/>
    </row>
    <row r="175" spans="1:7">
      <c r="A175" s="266" t="s">
        <v>1152</v>
      </c>
      <c r="B175" s="254">
        <v>0.11550000000000001</v>
      </c>
      <c r="C175" s="253">
        <v>0.11609999999999999</v>
      </c>
      <c r="D175" s="255">
        <v>989.42</v>
      </c>
      <c r="E175" s="255">
        <v>988.31</v>
      </c>
      <c r="F175" s="256">
        <v>987.88</v>
      </c>
      <c r="G175" s="264"/>
    </row>
    <row r="176" spans="1:7">
      <c r="A176" s="266" t="s">
        <v>1153</v>
      </c>
      <c r="B176" s="254">
        <v>0.11699999999999999</v>
      </c>
      <c r="C176" s="253">
        <v>0.1176</v>
      </c>
      <c r="D176" s="255">
        <v>987.09</v>
      </c>
      <c r="E176" s="255">
        <v>985.99</v>
      </c>
      <c r="F176" s="256">
        <v>985.55</v>
      </c>
      <c r="G176" s="264"/>
    </row>
    <row r="177" spans="1:7">
      <c r="A177" s="266" t="s">
        <v>1154</v>
      </c>
      <c r="B177" s="254">
        <v>0.11710000000000001</v>
      </c>
      <c r="C177" s="253">
        <v>0.1177</v>
      </c>
      <c r="D177" s="255">
        <v>987.34</v>
      </c>
      <c r="E177" s="255">
        <v>986.24</v>
      </c>
      <c r="F177" s="256">
        <v>985.81</v>
      </c>
      <c r="G177" s="264"/>
    </row>
    <row r="178" spans="1:7">
      <c r="A178" s="266" t="s">
        <v>1155</v>
      </c>
      <c r="B178" s="254">
        <v>0.1159</v>
      </c>
      <c r="C178" s="253">
        <v>0.11650000000000001</v>
      </c>
      <c r="D178" s="255">
        <v>989.97</v>
      </c>
      <c r="E178" s="255">
        <v>988.87</v>
      </c>
      <c r="F178" s="256">
        <v>988.44</v>
      </c>
      <c r="G178" s="264"/>
    </row>
    <row r="179" spans="1:7">
      <c r="A179" s="266" t="s">
        <v>1156</v>
      </c>
      <c r="B179" s="254">
        <v>0.1188</v>
      </c>
      <c r="C179" s="253">
        <v>0.11939999999999999</v>
      </c>
      <c r="D179" s="255">
        <v>985.11</v>
      </c>
      <c r="E179" s="255">
        <v>984.02</v>
      </c>
      <c r="F179" s="256">
        <v>983.58</v>
      </c>
      <c r="G179" s="264"/>
    </row>
    <row r="180" spans="1:7">
      <c r="A180" s="266" t="s">
        <v>1157</v>
      </c>
      <c r="B180" s="254">
        <v>0.11789999999999999</v>
      </c>
      <c r="C180" s="253">
        <v>0.11849999999999999</v>
      </c>
      <c r="D180" s="255">
        <v>987.18</v>
      </c>
      <c r="E180" s="255">
        <v>986.09</v>
      </c>
      <c r="F180" s="256">
        <v>985.66</v>
      </c>
      <c r="G180" s="264"/>
    </row>
    <row r="181" spans="1:7">
      <c r="A181" s="266" t="s">
        <v>1158</v>
      </c>
      <c r="B181" s="254">
        <v>0.11699999999999999</v>
      </c>
      <c r="C181" s="253">
        <v>0.1176</v>
      </c>
      <c r="D181" s="255">
        <v>989.26</v>
      </c>
      <c r="E181" s="255">
        <v>988.17</v>
      </c>
      <c r="F181" s="256">
        <v>987.73</v>
      </c>
      <c r="G181" s="264"/>
    </row>
    <row r="182" spans="1:7">
      <c r="A182" s="266" t="s">
        <v>1159</v>
      </c>
      <c r="B182" s="254">
        <v>0.11699999999999999</v>
      </c>
      <c r="C182" s="253">
        <v>0.1176</v>
      </c>
      <c r="D182" s="255">
        <v>989.69</v>
      </c>
      <c r="E182" s="255">
        <v>988.6</v>
      </c>
      <c r="F182" s="256">
        <v>988.17</v>
      </c>
      <c r="G182" s="264"/>
    </row>
    <row r="183" spans="1:7">
      <c r="A183" s="266" t="s">
        <v>1160</v>
      </c>
      <c r="B183" s="254">
        <v>0.1186</v>
      </c>
      <c r="C183" s="253">
        <v>0.1192</v>
      </c>
      <c r="D183" s="255">
        <v>987.23</v>
      </c>
      <c r="E183" s="255">
        <v>986.15</v>
      </c>
      <c r="F183" s="256">
        <v>985.71</v>
      </c>
      <c r="G183" s="264"/>
    </row>
    <row r="184" spans="1:7">
      <c r="A184" s="266" t="s">
        <v>1161</v>
      </c>
      <c r="B184" s="254">
        <v>0.11890000000000001</v>
      </c>
      <c r="C184" s="253">
        <v>0.1195</v>
      </c>
      <c r="D184" s="255">
        <v>987.13</v>
      </c>
      <c r="E184" s="255">
        <v>986.05</v>
      </c>
      <c r="F184" s="256">
        <v>985.61</v>
      </c>
      <c r="G184" s="264"/>
    </row>
    <row r="185" spans="1:7">
      <c r="A185" s="266" t="s">
        <v>1162</v>
      </c>
      <c r="B185" s="254">
        <v>0.12089999999999999</v>
      </c>
      <c r="C185" s="253">
        <v>0.1215</v>
      </c>
      <c r="D185" s="255">
        <v>983.98</v>
      </c>
      <c r="E185" s="255">
        <v>982.9</v>
      </c>
      <c r="F185" s="256">
        <v>982.46</v>
      </c>
      <c r="G185" s="264"/>
    </row>
    <row r="186" spans="1:7">
      <c r="A186" s="266" t="s">
        <v>1163</v>
      </c>
      <c r="B186" s="254">
        <v>0.12050000000000001</v>
      </c>
      <c r="C186" s="253">
        <v>0.1211</v>
      </c>
      <c r="D186" s="255">
        <v>985.14</v>
      </c>
      <c r="E186" s="255">
        <v>984.07</v>
      </c>
      <c r="F186" s="256">
        <v>983.62</v>
      </c>
      <c r="G186" s="264"/>
    </row>
    <row r="187" spans="1:7">
      <c r="A187" s="266" t="s">
        <v>1164</v>
      </c>
      <c r="B187" s="254">
        <v>0.1192</v>
      </c>
      <c r="C187" s="253">
        <v>0.1198</v>
      </c>
      <c r="D187" s="255">
        <v>987.91</v>
      </c>
      <c r="E187" s="255">
        <v>986.84</v>
      </c>
      <c r="F187" s="256">
        <v>986.39</v>
      </c>
      <c r="G187" s="264"/>
    </row>
    <row r="188" spans="1:7">
      <c r="A188" s="266" t="s">
        <v>1165</v>
      </c>
      <c r="B188" s="254">
        <v>0.12050000000000001</v>
      </c>
      <c r="C188" s="253">
        <v>0.1211</v>
      </c>
      <c r="D188" s="255">
        <v>986.03</v>
      </c>
      <c r="E188" s="255">
        <v>984.96</v>
      </c>
      <c r="F188" s="256">
        <v>984.51</v>
      </c>
      <c r="G188" s="264"/>
    </row>
    <row r="189" spans="1:7">
      <c r="A189" s="266" t="s">
        <v>1166</v>
      </c>
      <c r="B189" s="254">
        <v>0.12279999999999999</v>
      </c>
      <c r="C189" s="253">
        <v>0.1234</v>
      </c>
      <c r="D189" s="255">
        <v>982.39</v>
      </c>
      <c r="E189" s="255">
        <v>981.33</v>
      </c>
      <c r="F189" s="256">
        <v>980.88</v>
      </c>
      <c r="G189" s="264"/>
    </row>
    <row r="190" spans="1:7">
      <c r="A190" s="266" t="s">
        <v>1167</v>
      </c>
      <c r="B190" s="254">
        <v>0.1245</v>
      </c>
      <c r="C190" s="253">
        <v>0.12509999999999999</v>
      </c>
      <c r="D190" s="255">
        <v>979.85</v>
      </c>
      <c r="E190" s="255">
        <v>978.79</v>
      </c>
      <c r="F190" s="256">
        <v>978.33</v>
      </c>
      <c r="G190" s="264"/>
    </row>
    <row r="191" spans="1:7">
      <c r="A191" s="266" t="s">
        <v>1168</v>
      </c>
      <c r="B191" s="254">
        <v>0.1231</v>
      </c>
      <c r="C191" s="253">
        <v>0.12369999999999999</v>
      </c>
      <c r="D191" s="255">
        <v>982.77</v>
      </c>
      <c r="E191" s="255">
        <v>981.71</v>
      </c>
      <c r="F191" s="256">
        <v>981.25</v>
      </c>
      <c r="G191" s="264"/>
    </row>
    <row r="192" spans="1:7">
      <c r="A192" s="266" t="s">
        <v>1169</v>
      </c>
      <c r="B192" s="254">
        <v>0.12429999999999999</v>
      </c>
      <c r="C192" s="253">
        <v>0.1249</v>
      </c>
      <c r="D192" s="255">
        <v>981.11</v>
      </c>
      <c r="E192" s="255">
        <v>980.06</v>
      </c>
      <c r="F192" s="256">
        <v>979.6</v>
      </c>
      <c r="G192" s="264"/>
    </row>
    <row r="193" spans="1:7">
      <c r="A193" s="266" t="s">
        <v>1170</v>
      </c>
      <c r="B193" s="254">
        <v>0.12390000000000001</v>
      </c>
      <c r="C193" s="253">
        <v>0.1245</v>
      </c>
      <c r="D193" s="255">
        <v>982.27</v>
      </c>
      <c r="E193" s="255">
        <v>981.22</v>
      </c>
      <c r="F193" s="256">
        <v>980.76</v>
      </c>
      <c r="G193" s="264"/>
    </row>
    <row r="194" spans="1:7">
      <c r="A194" s="266" t="s">
        <v>1171</v>
      </c>
      <c r="B194" s="254">
        <v>0.1193</v>
      </c>
      <c r="C194" s="253">
        <v>0.11990000000000001</v>
      </c>
      <c r="D194" s="255">
        <v>990.83</v>
      </c>
      <c r="E194" s="255">
        <v>989.76</v>
      </c>
      <c r="F194" s="256">
        <v>989.32</v>
      </c>
      <c r="G194" s="264"/>
    </row>
    <row r="195" spans="1:7">
      <c r="A195" s="266" t="s">
        <v>1172</v>
      </c>
      <c r="B195" s="254">
        <v>0.12029999999999999</v>
      </c>
      <c r="C195" s="253">
        <v>0.12089999999999999</v>
      </c>
      <c r="D195" s="255">
        <v>989.5</v>
      </c>
      <c r="E195" s="255">
        <v>988.44</v>
      </c>
      <c r="F195" s="256">
        <v>988</v>
      </c>
      <c r="G195" s="264"/>
    </row>
    <row r="196" spans="1:7">
      <c r="A196" s="266" t="s">
        <v>1173</v>
      </c>
      <c r="B196" s="254">
        <v>0.1186</v>
      </c>
      <c r="C196" s="253">
        <v>0.1192</v>
      </c>
      <c r="D196" s="255">
        <v>992.95</v>
      </c>
      <c r="E196" s="255">
        <v>991.89</v>
      </c>
      <c r="F196" s="256">
        <v>991.45</v>
      </c>
      <c r="G196" s="264"/>
    </row>
    <row r="197" spans="1:7">
      <c r="A197" s="266" t="s">
        <v>1174</v>
      </c>
      <c r="B197" s="254">
        <v>0.1186</v>
      </c>
      <c r="C197" s="253">
        <v>0.1192</v>
      </c>
      <c r="D197" s="255">
        <v>993.4</v>
      </c>
      <c r="E197" s="255">
        <v>992.34</v>
      </c>
      <c r="F197" s="256">
        <v>991.89</v>
      </c>
      <c r="G197" s="264"/>
    </row>
    <row r="198" spans="1:7">
      <c r="A198" s="266" t="s">
        <v>1175</v>
      </c>
      <c r="B198" s="254">
        <v>0.11869999999999999</v>
      </c>
      <c r="C198" s="253">
        <v>0.1193</v>
      </c>
      <c r="D198" s="255">
        <v>993.66</v>
      </c>
      <c r="E198" s="255">
        <v>992.6</v>
      </c>
      <c r="F198" s="256">
        <v>992.16</v>
      </c>
      <c r="G198" s="264"/>
    </row>
    <row r="199" spans="1:7">
      <c r="A199" s="266" t="s">
        <v>1176</v>
      </c>
      <c r="B199" s="254">
        <v>0.11890000000000001</v>
      </c>
      <c r="C199" s="253">
        <v>0.1195</v>
      </c>
      <c r="D199" s="255">
        <v>993.75</v>
      </c>
      <c r="E199" s="255">
        <v>992.69</v>
      </c>
      <c r="F199" s="256">
        <v>992.25</v>
      </c>
      <c r="G199" s="264"/>
    </row>
    <row r="200" spans="1:7">
      <c r="A200" s="266" t="s">
        <v>1177</v>
      </c>
      <c r="B200" s="254">
        <v>0.1186</v>
      </c>
      <c r="C200" s="253">
        <v>0.1192</v>
      </c>
      <c r="D200" s="255">
        <v>994.72</v>
      </c>
      <c r="E200" s="255">
        <v>993.67</v>
      </c>
      <c r="F200" s="256">
        <v>993.22</v>
      </c>
      <c r="G200" s="264"/>
    </row>
    <row r="201" spans="1:7">
      <c r="A201" s="266" t="s">
        <v>1178</v>
      </c>
      <c r="B201" s="254">
        <v>0.1186</v>
      </c>
      <c r="C201" s="253">
        <v>0.1192</v>
      </c>
      <c r="D201" s="255">
        <v>995.16</v>
      </c>
      <c r="E201" s="255">
        <v>994.11</v>
      </c>
      <c r="F201" s="256">
        <v>993.67</v>
      </c>
      <c r="G201" s="264"/>
    </row>
    <row r="202" spans="1:7">
      <c r="A202" s="266" t="s">
        <v>1179</v>
      </c>
      <c r="B202" s="254">
        <v>0.1229</v>
      </c>
      <c r="C202" s="253">
        <v>0.1235</v>
      </c>
      <c r="D202" s="255">
        <v>988.11</v>
      </c>
      <c r="E202" s="255">
        <v>987.07</v>
      </c>
      <c r="F202" s="256">
        <v>986.61</v>
      </c>
      <c r="G202" s="264"/>
    </row>
    <row r="203" spans="1:7">
      <c r="A203" s="266" t="s">
        <v>1180</v>
      </c>
      <c r="B203" s="254">
        <v>0.1222</v>
      </c>
      <c r="C203" s="253">
        <v>0.12279999999999999</v>
      </c>
      <c r="D203" s="255">
        <v>989.77</v>
      </c>
      <c r="E203" s="255">
        <v>988.73</v>
      </c>
      <c r="F203" s="256">
        <v>988.28</v>
      </c>
      <c r="G203" s="264"/>
    </row>
    <row r="204" spans="1:7">
      <c r="A204" s="266" t="s">
        <v>1181</v>
      </c>
      <c r="B204" s="254">
        <v>0.1208</v>
      </c>
      <c r="C204" s="253">
        <v>0.12140000000000001</v>
      </c>
      <c r="D204" s="255">
        <v>992.66</v>
      </c>
      <c r="E204" s="255">
        <v>991.61</v>
      </c>
      <c r="F204" s="256">
        <v>991.16</v>
      </c>
      <c r="G204" s="264"/>
    </row>
    <row r="205" spans="1:7">
      <c r="A205" s="266" t="s">
        <v>1182</v>
      </c>
      <c r="B205" s="254">
        <v>0.12390000000000001</v>
      </c>
      <c r="C205" s="253">
        <v>0.1245</v>
      </c>
      <c r="D205" s="255">
        <v>987.75</v>
      </c>
      <c r="E205" s="255">
        <v>986.71</v>
      </c>
      <c r="F205" s="256">
        <v>986.25</v>
      </c>
      <c r="G205" s="264"/>
    </row>
    <row r="206" spans="1:7">
      <c r="A206" s="266" t="s">
        <v>1183</v>
      </c>
      <c r="B206" s="254">
        <v>0.1226</v>
      </c>
      <c r="C206" s="253">
        <v>0.1232</v>
      </c>
      <c r="D206" s="255">
        <v>990.44</v>
      </c>
      <c r="E206" s="255">
        <v>989.41</v>
      </c>
      <c r="F206" s="256">
        <v>988.95</v>
      </c>
      <c r="G206" s="264"/>
    </row>
    <row r="207" spans="1:7">
      <c r="A207" s="266" t="s">
        <v>1184</v>
      </c>
      <c r="B207" s="254">
        <v>0.12210000000000001</v>
      </c>
      <c r="C207" s="253">
        <v>0.12269999999999999</v>
      </c>
      <c r="D207" s="255">
        <v>991.76</v>
      </c>
      <c r="E207" s="255">
        <v>990.72</v>
      </c>
      <c r="F207" s="256">
        <v>990.27</v>
      </c>
      <c r="G207" s="264"/>
    </row>
    <row r="208" spans="1:7">
      <c r="A208" s="266" t="s">
        <v>1185</v>
      </c>
      <c r="B208" s="254">
        <v>0.12390000000000001</v>
      </c>
      <c r="C208" s="253">
        <v>0.1245</v>
      </c>
      <c r="D208" s="255">
        <v>989.12</v>
      </c>
      <c r="E208" s="255">
        <v>988.09</v>
      </c>
      <c r="F208" s="256">
        <v>987.63</v>
      </c>
      <c r="G208" s="264"/>
    </row>
    <row r="209" spans="1:7">
      <c r="A209" s="266" t="s">
        <v>1186</v>
      </c>
      <c r="B209" s="254">
        <v>0.1225</v>
      </c>
      <c r="C209" s="253">
        <v>0.1231</v>
      </c>
      <c r="D209" s="255">
        <v>991.98</v>
      </c>
      <c r="E209" s="255">
        <v>990.95</v>
      </c>
      <c r="F209" s="256">
        <v>990.49</v>
      </c>
      <c r="G209" s="264"/>
    </row>
    <row r="210" spans="1:7">
      <c r="A210" s="266" t="s">
        <v>1187</v>
      </c>
      <c r="B210" s="254">
        <v>0.1216</v>
      </c>
      <c r="C210" s="253">
        <v>0.1222</v>
      </c>
      <c r="D210" s="255">
        <v>993.98</v>
      </c>
      <c r="E210" s="255">
        <v>992.95</v>
      </c>
      <c r="F210" s="256">
        <v>992.49</v>
      </c>
      <c r="G210" s="264"/>
    </row>
    <row r="211" spans="1:7">
      <c r="A211" s="266" t="s">
        <v>1188</v>
      </c>
      <c r="B211" s="254">
        <v>0.12</v>
      </c>
      <c r="C211" s="253">
        <v>0.1206</v>
      </c>
      <c r="D211" s="255">
        <v>997.18</v>
      </c>
      <c r="E211" s="255">
        <v>996.15</v>
      </c>
      <c r="F211" s="256">
        <v>995.7</v>
      </c>
      <c r="G211" s="264"/>
    </row>
    <row r="212" spans="1:7">
      <c r="A212" s="266" t="s">
        <v>1189</v>
      </c>
      <c r="B212" s="254">
        <v>0.1229</v>
      </c>
      <c r="C212" s="253">
        <v>0.1235</v>
      </c>
      <c r="D212" s="255">
        <v>992.66</v>
      </c>
      <c r="E212" s="255">
        <v>991.64</v>
      </c>
      <c r="F212" s="256">
        <v>991.18</v>
      </c>
      <c r="G212" s="264"/>
    </row>
    <row r="213" spans="1:7">
      <c r="A213" s="266" t="s">
        <v>1190</v>
      </c>
      <c r="B213" s="254">
        <v>0.1231</v>
      </c>
      <c r="C213" s="253">
        <v>0.12369999999999999</v>
      </c>
      <c r="D213" s="255">
        <v>992.78</v>
      </c>
      <c r="E213" s="255">
        <v>991.76</v>
      </c>
      <c r="F213" s="256">
        <v>991.3</v>
      </c>
      <c r="G213" s="264"/>
    </row>
    <row r="214" spans="1:7">
      <c r="A214" s="266" t="s">
        <v>1191</v>
      </c>
      <c r="B214" s="254">
        <v>0.12359999999999999</v>
      </c>
      <c r="C214" s="253">
        <v>0.1242</v>
      </c>
      <c r="D214" s="255">
        <v>992.38</v>
      </c>
      <c r="E214" s="255">
        <v>991.37</v>
      </c>
      <c r="F214" s="256">
        <v>990.91</v>
      </c>
      <c r="G214" s="264"/>
    </row>
    <row r="215" spans="1:7">
      <c r="A215" s="266" t="s">
        <v>1192</v>
      </c>
      <c r="B215" s="254">
        <v>0.12470000000000001</v>
      </c>
      <c r="C215" s="253">
        <v>0.12529999999999999</v>
      </c>
      <c r="D215" s="255">
        <v>990.98</v>
      </c>
      <c r="E215" s="255">
        <v>989.97</v>
      </c>
      <c r="F215" s="256">
        <v>989.5</v>
      </c>
      <c r="G215" s="264"/>
    </row>
    <row r="216" spans="1:7">
      <c r="A216" s="266" t="s">
        <v>1193</v>
      </c>
      <c r="B216" s="254">
        <v>0.1258</v>
      </c>
      <c r="C216" s="253">
        <v>0.12640000000000001</v>
      </c>
      <c r="D216" s="255">
        <v>989.59</v>
      </c>
      <c r="E216" s="255">
        <v>988.58</v>
      </c>
      <c r="F216" s="256">
        <v>988.11</v>
      </c>
      <c r="G216" s="264"/>
    </row>
    <row r="217" spans="1:7">
      <c r="A217" s="266" t="s">
        <v>1194</v>
      </c>
      <c r="B217" s="254">
        <v>0.125</v>
      </c>
      <c r="C217" s="253">
        <v>0.12560000000000002</v>
      </c>
      <c r="D217" s="255">
        <v>991.4</v>
      </c>
      <c r="E217" s="255">
        <v>990.39</v>
      </c>
      <c r="F217" s="256">
        <v>989.93</v>
      </c>
      <c r="G217" s="264"/>
    </row>
    <row r="218" spans="1:7">
      <c r="A218" s="266" t="s">
        <v>1195</v>
      </c>
      <c r="B218" s="254">
        <v>0.127</v>
      </c>
      <c r="C218" s="253">
        <v>0.12759999999999999</v>
      </c>
      <c r="D218" s="255">
        <v>988.51</v>
      </c>
      <c r="E218" s="255">
        <v>987.51</v>
      </c>
      <c r="F218" s="256">
        <v>987.04</v>
      </c>
      <c r="G218" s="264"/>
    </row>
    <row r="219" spans="1:7">
      <c r="A219" s="266" t="s">
        <v>1196</v>
      </c>
      <c r="B219" s="254">
        <v>0.12720000000000001</v>
      </c>
      <c r="C219" s="253">
        <v>0.1278</v>
      </c>
      <c r="D219" s="255">
        <v>988.65</v>
      </c>
      <c r="E219" s="255">
        <v>987.65</v>
      </c>
      <c r="F219" s="256">
        <v>987.17</v>
      </c>
      <c r="G219" s="264"/>
    </row>
    <row r="220" spans="1:7">
      <c r="A220" s="266" t="s">
        <v>1197</v>
      </c>
      <c r="B220" s="254">
        <v>0.1268</v>
      </c>
      <c r="C220" s="253">
        <v>0.12740000000000001</v>
      </c>
      <c r="D220" s="255">
        <v>989.78</v>
      </c>
      <c r="E220" s="255">
        <v>988.78</v>
      </c>
      <c r="F220" s="256">
        <v>988.31</v>
      </c>
      <c r="G220" s="264"/>
    </row>
    <row r="221" spans="1:7">
      <c r="A221" s="266" t="s">
        <v>1198</v>
      </c>
      <c r="B221" s="254">
        <v>0.1278</v>
      </c>
      <c r="C221" s="253">
        <v>0.12839999999999999</v>
      </c>
      <c r="D221" s="255">
        <v>988.59</v>
      </c>
      <c r="E221" s="255">
        <v>987.59</v>
      </c>
      <c r="F221" s="256">
        <v>987.12</v>
      </c>
      <c r="G221" s="264"/>
    </row>
    <row r="222" spans="1:7">
      <c r="A222" s="266" t="s">
        <v>1199</v>
      </c>
      <c r="B222" s="254">
        <v>0.1285</v>
      </c>
      <c r="C222" s="253">
        <v>0.12909999999999999</v>
      </c>
      <c r="D222" s="255">
        <v>987.9</v>
      </c>
      <c r="E222" s="255">
        <v>986.91</v>
      </c>
      <c r="F222" s="256">
        <v>986.43</v>
      </c>
      <c r="G222" s="264"/>
    </row>
    <row r="223" spans="1:7">
      <c r="A223" s="266" t="s">
        <v>1200</v>
      </c>
      <c r="B223" s="254">
        <v>0.1295</v>
      </c>
      <c r="C223" s="253">
        <v>0.13009999999999999</v>
      </c>
      <c r="D223" s="255">
        <v>986.73</v>
      </c>
      <c r="E223" s="255">
        <v>985.74</v>
      </c>
      <c r="F223" s="256">
        <v>985.26</v>
      </c>
      <c r="G223" s="264"/>
    </row>
    <row r="224" spans="1:7">
      <c r="A224" s="266" t="s">
        <v>1201</v>
      </c>
      <c r="B224" s="254">
        <v>0.12809999999999999</v>
      </c>
      <c r="C224" s="253">
        <v>0.12869999999999998</v>
      </c>
      <c r="D224" s="255">
        <v>989.51</v>
      </c>
      <c r="E224" s="255">
        <v>988.52</v>
      </c>
      <c r="F224" s="256">
        <v>988.05</v>
      </c>
      <c r="G224" s="264"/>
    </row>
    <row r="225" spans="1:7">
      <c r="A225" s="266" t="s">
        <v>1202</v>
      </c>
      <c r="B225" s="254">
        <v>0.12839999999999999</v>
      </c>
      <c r="C225" s="253">
        <v>0.129</v>
      </c>
      <c r="D225" s="255">
        <v>989.49</v>
      </c>
      <c r="E225" s="255">
        <v>988.5</v>
      </c>
      <c r="F225" s="256">
        <v>988.03</v>
      </c>
      <c r="G225" s="264"/>
    </row>
    <row r="226" spans="1:7">
      <c r="A226" s="266" t="s">
        <v>1203</v>
      </c>
      <c r="B226" s="254">
        <v>0.1273</v>
      </c>
      <c r="C226" s="253">
        <v>0.12789999999999999</v>
      </c>
      <c r="D226" s="255">
        <v>992.25</v>
      </c>
      <c r="E226" s="255">
        <v>991.26</v>
      </c>
      <c r="F226" s="256">
        <v>990.31</v>
      </c>
      <c r="G226" s="264"/>
    </row>
    <row r="227" spans="1:7">
      <c r="A227" s="266" t="s">
        <v>1204</v>
      </c>
      <c r="B227" s="254">
        <v>0.12640000000000001</v>
      </c>
      <c r="C227" s="253">
        <v>0.127</v>
      </c>
      <c r="D227" s="255">
        <v>993.73</v>
      </c>
      <c r="E227" s="255">
        <v>992.74</v>
      </c>
      <c r="F227" s="256">
        <v>992.27</v>
      </c>
      <c r="G227" s="264"/>
    </row>
    <row r="228" spans="1:7">
      <c r="A228" s="266" t="s">
        <v>1205</v>
      </c>
      <c r="B228" s="254">
        <v>0.12640000000000001</v>
      </c>
      <c r="C228" s="253">
        <v>0.127</v>
      </c>
      <c r="D228" s="255">
        <v>994.2</v>
      </c>
      <c r="E228" s="255">
        <v>993.21</v>
      </c>
      <c r="F228" s="256">
        <v>992.74</v>
      </c>
      <c r="G228" s="264"/>
    </row>
    <row r="229" spans="1:7">
      <c r="A229" s="266" t="s">
        <v>1206</v>
      </c>
      <c r="B229" s="254">
        <v>0.1232</v>
      </c>
      <c r="C229" s="253">
        <v>0.12380000000000001</v>
      </c>
      <c r="D229" s="255">
        <v>999.96</v>
      </c>
      <c r="E229" s="255">
        <v>998.96</v>
      </c>
      <c r="F229" s="256">
        <v>998.5</v>
      </c>
      <c r="G229" s="264"/>
    </row>
    <row r="230" spans="1:7">
      <c r="A230" s="266" t="s">
        <v>1207</v>
      </c>
      <c r="B230" s="254">
        <v>0.12300000000000001</v>
      </c>
      <c r="C230" s="253">
        <v>0.12359999999999999</v>
      </c>
      <c r="D230" s="255">
        <v>1000.75</v>
      </c>
      <c r="E230" s="255">
        <v>999.75</v>
      </c>
      <c r="F230" s="256">
        <v>999.29</v>
      </c>
      <c r="G230" s="264"/>
    </row>
    <row r="231" spans="1:7">
      <c r="A231" s="266" t="s">
        <v>1208</v>
      </c>
      <c r="B231" s="254">
        <v>0.1225</v>
      </c>
      <c r="C231" s="253">
        <v>0.1231</v>
      </c>
      <c r="D231" s="255">
        <v>1002.04</v>
      </c>
      <c r="E231" s="255">
        <v>1001.04</v>
      </c>
      <c r="F231" s="256">
        <v>1000.58</v>
      </c>
      <c r="G231" s="264"/>
    </row>
    <row r="232" spans="1:7">
      <c r="A232" s="266" t="s">
        <v>1209</v>
      </c>
      <c r="B232" s="254">
        <v>0.12179999999999999</v>
      </c>
      <c r="C232" s="253">
        <v>0.12240000000000001</v>
      </c>
      <c r="D232" s="255">
        <v>1003.65</v>
      </c>
      <c r="E232" s="255">
        <v>1002.66</v>
      </c>
      <c r="F232" s="256">
        <v>1002.2</v>
      </c>
      <c r="G232" s="264"/>
    </row>
    <row r="233" spans="1:7">
      <c r="A233" s="266" t="s">
        <v>1210</v>
      </c>
      <c r="B233" s="254">
        <v>0.1215</v>
      </c>
      <c r="C233" s="253">
        <v>0.12210000000000001</v>
      </c>
      <c r="D233" s="255">
        <v>1004.61</v>
      </c>
      <c r="E233" s="255">
        <v>1003.62</v>
      </c>
      <c r="F233" s="256">
        <v>1003.16</v>
      </c>
      <c r="G233" s="264"/>
    </row>
    <row r="234" spans="1:7">
      <c r="A234" s="266" t="s">
        <v>1211</v>
      </c>
      <c r="B234" s="254">
        <v>0.1226</v>
      </c>
      <c r="C234" s="253">
        <v>0.1232</v>
      </c>
      <c r="D234" s="255">
        <v>1003.25</v>
      </c>
      <c r="E234" s="255">
        <v>1002.26</v>
      </c>
      <c r="F234" s="256">
        <v>1001.8</v>
      </c>
      <c r="G234" s="264"/>
    </row>
    <row r="235" spans="1:7">
      <c r="A235" s="266" t="s">
        <v>1212</v>
      </c>
      <c r="B235" s="254">
        <v>0.124</v>
      </c>
      <c r="C235" s="253">
        <v>0.1246</v>
      </c>
      <c r="D235" s="255">
        <v>1001.41</v>
      </c>
      <c r="E235" s="255">
        <v>1000.43</v>
      </c>
      <c r="F235" s="256">
        <v>999.96</v>
      </c>
      <c r="G235" s="264"/>
    </row>
    <row r="236" spans="1:7">
      <c r="A236" s="266" t="s">
        <v>1213</v>
      </c>
      <c r="B236" s="254">
        <v>0.125</v>
      </c>
      <c r="C236" s="253">
        <v>0.12560000000000002</v>
      </c>
      <c r="D236" s="255">
        <v>1000.24</v>
      </c>
      <c r="E236" s="255">
        <v>999.27</v>
      </c>
      <c r="F236" s="256">
        <v>998.8</v>
      </c>
      <c r="G236" s="264"/>
    </row>
    <row r="237" spans="1:7">
      <c r="A237" s="266" t="s">
        <v>1214</v>
      </c>
      <c r="B237" s="254">
        <v>0.1242</v>
      </c>
      <c r="C237" s="253">
        <v>0.12480000000000001</v>
      </c>
      <c r="D237" s="255">
        <v>1002.02</v>
      </c>
      <c r="E237" s="255">
        <v>1001.04</v>
      </c>
      <c r="F237" s="256">
        <v>1000.57</v>
      </c>
      <c r="G237" s="264"/>
    </row>
    <row r="238" spans="1:7">
      <c r="A238" s="266" t="s">
        <v>1215</v>
      </c>
      <c r="B238" s="254">
        <v>0.12369999999999999</v>
      </c>
      <c r="C238" s="253">
        <v>0.12429999999999999</v>
      </c>
      <c r="D238" s="255">
        <v>1003.3</v>
      </c>
      <c r="E238" s="255">
        <v>1002.32</v>
      </c>
      <c r="F238" s="256">
        <v>1001.85</v>
      </c>
      <c r="G238" s="264"/>
    </row>
    <row r="239" spans="1:7">
      <c r="A239" s="266" t="s">
        <v>1216</v>
      </c>
      <c r="B239" s="254">
        <v>0.12369999999999999</v>
      </c>
      <c r="C239" s="253">
        <v>0.12429999999999999</v>
      </c>
      <c r="D239" s="255">
        <v>1003.76</v>
      </c>
      <c r="E239" s="255">
        <v>1002.78</v>
      </c>
      <c r="F239" s="256">
        <v>1002.32</v>
      </c>
      <c r="G239" s="264"/>
    </row>
    <row r="240" spans="1:7">
      <c r="A240" s="266" t="s">
        <v>1217</v>
      </c>
      <c r="B240" s="254">
        <v>0.1249</v>
      </c>
      <c r="C240" s="253">
        <v>0.1255</v>
      </c>
      <c r="D240" s="255">
        <v>1002.28</v>
      </c>
      <c r="E240" s="255">
        <v>1001.31</v>
      </c>
      <c r="F240" s="256">
        <v>1000.84</v>
      </c>
      <c r="G240" s="264"/>
    </row>
    <row r="241" spans="1:7">
      <c r="A241" s="266" t="s">
        <v>1218</v>
      </c>
      <c r="B241" s="254">
        <v>0.12470000000000001</v>
      </c>
      <c r="C241" s="253">
        <v>0.12529999999999999</v>
      </c>
      <c r="D241" s="255">
        <v>1003.07</v>
      </c>
      <c r="E241" s="255">
        <v>1002.1</v>
      </c>
      <c r="F241" s="256">
        <v>1001.63</v>
      </c>
      <c r="G241" s="264"/>
    </row>
    <row r="242" spans="1:7">
      <c r="A242" s="266" t="s">
        <v>1219</v>
      </c>
      <c r="B242" s="254">
        <v>0.1249</v>
      </c>
      <c r="C242" s="253">
        <v>0.1255</v>
      </c>
      <c r="D242" s="255">
        <v>1003.21</v>
      </c>
      <c r="E242" s="255">
        <v>1002.25</v>
      </c>
      <c r="F242" s="256">
        <v>1001.78</v>
      </c>
      <c r="G242" s="264"/>
    </row>
    <row r="243" spans="1:7">
      <c r="A243" s="266" t="s">
        <v>1220</v>
      </c>
      <c r="B243" s="254">
        <v>0.126</v>
      </c>
      <c r="C243" s="253">
        <v>0.12659999999999999</v>
      </c>
      <c r="D243" s="255">
        <v>1001.91</v>
      </c>
      <c r="E243" s="255">
        <v>1000.95</v>
      </c>
      <c r="F243" s="256">
        <v>1000.47</v>
      </c>
      <c r="G243" s="264"/>
    </row>
    <row r="244" spans="1:7">
      <c r="A244" s="266" t="s">
        <v>1221</v>
      </c>
      <c r="B244" s="254">
        <v>0.1263</v>
      </c>
      <c r="C244" s="253">
        <v>0.12689999999999999</v>
      </c>
      <c r="D244" s="255">
        <v>1001.9</v>
      </c>
      <c r="E244" s="255">
        <v>1000.94</v>
      </c>
      <c r="F244" s="256">
        <v>1000.47</v>
      </c>
      <c r="G244" s="264"/>
    </row>
    <row r="245" spans="1:7">
      <c r="A245" s="266" t="s">
        <v>1222</v>
      </c>
      <c r="B245" s="254">
        <v>0.12770000000000001</v>
      </c>
      <c r="C245" s="253">
        <v>0.1283</v>
      </c>
      <c r="D245" s="255">
        <v>1000.14</v>
      </c>
      <c r="E245" s="255">
        <v>999.18</v>
      </c>
      <c r="F245" s="256">
        <v>998.7</v>
      </c>
      <c r="G245" s="264"/>
    </row>
    <row r="246" spans="1:7">
      <c r="A246" s="266" t="s">
        <v>1223</v>
      </c>
      <c r="B246" s="254">
        <v>0.1305</v>
      </c>
      <c r="C246" s="253">
        <v>0.13109999999999999</v>
      </c>
      <c r="D246" s="255">
        <v>996.17</v>
      </c>
      <c r="E246" s="255">
        <v>995.22</v>
      </c>
      <c r="F246" s="256">
        <v>994.74</v>
      </c>
      <c r="G246" s="264"/>
    </row>
    <row r="247" spans="1:7">
      <c r="A247" s="266" t="s">
        <v>1224</v>
      </c>
      <c r="B247" s="254">
        <v>0.13089999999999999</v>
      </c>
      <c r="C247" s="253">
        <v>0.13150000000000001</v>
      </c>
      <c r="D247" s="255">
        <v>996.03</v>
      </c>
      <c r="E247" s="255">
        <v>995.08</v>
      </c>
      <c r="F247" s="256">
        <v>994.59</v>
      </c>
      <c r="G247" s="264"/>
    </row>
    <row r="248" spans="1:7">
      <c r="A248" s="266" t="s">
        <v>1225</v>
      </c>
      <c r="B248" s="254">
        <v>0.13019999999999998</v>
      </c>
      <c r="C248" s="253">
        <v>0.1308</v>
      </c>
      <c r="D248" s="255">
        <v>997.61</v>
      </c>
      <c r="E248" s="255">
        <v>996.67</v>
      </c>
      <c r="F248" s="256">
        <v>996.18</v>
      </c>
      <c r="G248" s="264"/>
    </row>
    <row r="249" spans="1:7">
      <c r="A249" s="266" t="s">
        <v>1226</v>
      </c>
      <c r="B249" s="254">
        <v>0.13039999999999999</v>
      </c>
      <c r="C249" s="253">
        <v>0.13100000000000001</v>
      </c>
      <c r="D249" s="255">
        <v>997.78</v>
      </c>
      <c r="E249" s="255">
        <v>996.84</v>
      </c>
      <c r="F249" s="256">
        <v>996.35</v>
      </c>
      <c r="G249" s="264"/>
    </row>
    <row r="250" spans="1:7">
      <c r="A250" s="266" t="s">
        <v>1227</v>
      </c>
      <c r="B250" s="254">
        <v>0.12939999999999999</v>
      </c>
      <c r="C250" s="253">
        <v>0.13</v>
      </c>
      <c r="D250" s="255">
        <v>1000.33</v>
      </c>
      <c r="E250" s="255">
        <v>999.38</v>
      </c>
      <c r="F250" s="256">
        <v>998.41</v>
      </c>
      <c r="G250" s="264"/>
    </row>
    <row r="251" spans="1:7">
      <c r="A251" s="266" t="s">
        <v>1228</v>
      </c>
      <c r="B251" s="254">
        <v>0.12970000000000001</v>
      </c>
      <c r="C251" s="253">
        <v>0.1303</v>
      </c>
      <c r="D251" s="255">
        <v>999.85</v>
      </c>
      <c r="E251" s="255">
        <v>998.91</v>
      </c>
      <c r="F251" s="256">
        <v>998.43</v>
      </c>
      <c r="G251" s="264"/>
    </row>
    <row r="252" spans="1:7">
      <c r="A252" s="266" t="s">
        <v>1229</v>
      </c>
      <c r="B252" s="254">
        <v>0.12970000000000001</v>
      </c>
      <c r="C252" s="253">
        <v>0.1303</v>
      </c>
      <c r="D252" s="255">
        <v>1000.34</v>
      </c>
      <c r="E252" s="255">
        <v>999.4</v>
      </c>
      <c r="F252" s="256">
        <v>998.91</v>
      </c>
      <c r="G252" s="264"/>
    </row>
    <row r="253" spans="1:7">
      <c r="A253" s="266" t="s">
        <v>1230</v>
      </c>
      <c r="B253" s="254">
        <v>0.13009999999999999</v>
      </c>
      <c r="C253" s="253">
        <v>0.13070000000000001</v>
      </c>
      <c r="D253" s="255">
        <v>1000.2</v>
      </c>
      <c r="E253" s="255">
        <v>999.26</v>
      </c>
      <c r="F253" s="256">
        <v>998.77</v>
      </c>
      <c r="G253" s="264"/>
    </row>
    <row r="254" spans="1:7">
      <c r="A254" s="266" t="s">
        <v>1231</v>
      </c>
      <c r="B254" s="254">
        <v>0.13059999999999999</v>
      </c>
      <c r="C254" s="253">
        <v>0.13119999999999998</v>
      </c>
      <c r="D254" s="255">
        <v>952.04</v>
      </c>
      <c r="E254" s="255">
        <v>951.11</v>
      </c>
      <c r="F254" s="256">
        <v>998.48</v>
      </c>
      <c r="G254" s="264"/>
    </row>
    <row r="255" spans="1:7">
      <c r="A255" s="266" t="s">
        <v>1232</v>
      </c>
      <c r="B255" s="254">
        <v>0.12990000000000002</v>
      </c>
      <c r="C255" s="253">
        <v>0.1305</v>
      </c>
      <c r="D255" s="255">
        <v>953.13</v>
      </c>
      <c r="E255" s="255">
        <v>952.2</v>
      </c>
      <c r="F255" s="256">
        <v>1000.06</v>
      </c>
      <c r="G255" s="264"/>
    </row>
    <row r="256" spans="1:7">
      <c r="A256" s="266" t="s">
        <v>1233</v>
      </c>
      <c r="B256" s="254">
        <v>0.12990000000000002</v>
      </c>
      <c r="C256" s="253">
        <v>0.1305</v>
      </c>
      <c r="D256" s="255">
        <v>953.13</v>
      </c>
      <c r="E256" s="255">
        <v>952.2</v>
      </c>
      <c r="F256" s="256">
        <v>951.74</v>
      </c>
      <c r="G256" s="264"/>
    </row>
    <row r="257" spans="1:7">
      <c r="A257" s="266" t="s">
        <v>1234</v>
      </c>
      <c r="B257" s="254">
        <v>0.1298</v>
      </c>
      <c r="C257" s="253">
        <v>0.13039999999999999</v>
      </c>
      <c r="D257" s="255">
        <v>953.75</v>
      </c>
      <c r="E257" s="255">
        <v>952.82</v>
      </c>
      <c r="F257" s="256">
        <v>952.35</v>
      </c>
      <c r="G257" s="264"/>
    </row>
    <row r="258" spans="1:7">
      <c r="A258" s="266" t="s">
        <v>1235</v>
      </c>
      <c r="B258" s="254">
        <v>0.129</v>
      </c>
      <c r="C258" s="253">
        <v>0.12960000000000002</v>
      </c>
      <c r="D258" s="255">
        <v>955.45</v>
      </c>
      <c r="E258" s="255">
        <v>954.52</v>
      </c>
      <c r="F258" s="256">
        <v>954.06</v>
      </c>
      <c r="G258" s="264"/>
    </row>
    <row r="259" spans="1:7">
      <c r="A259" s="266" t="s">
        <v>1236</v>
      </c>
      <c r="B259" s="254">
        <v>0.12740000000000001</v>
      </c>
      <c r="C259" s="253">
        <v>0.128</v>
      </c>
      <c r="D259" s="255">
        <v>958.4</v>
      </c>
      <c r="E259" s="255">
        <v>957.47</v>
      </c>
      <c r="F259" s="256">
        <v>957.01</v>
      </c>
      <c r="G259" s="264"/>
    </row>
    <row r="260" spans="1:7">
      <c r="A260" s="266" t="s">
        <v>1237</v>
      </c>
      <c r="B260" s="254">
        <v>0.12689999999999999</v>
      </c>
      <c r="C260" s="253">
        <v>0.1275</v>
      </c>
      <c r="D260" s="255">
        <v>959.64</v>
      </c>
      <c r="E260" s="255">
        <v>958.7</v>
      </c>
      <c r="F260" s="256">
        <v>958.25</v>
      </c>
      <c r="G260" s="264"/>
    </row>
    <row r="261" spans="1:7">
      <c r="A261" s="266" t="s">
        <v>1238</v>
      </c>
      <c r="B261" s="254">
        <v>0.12659999999999999</v>
      </c>
      <c r="C261" s="253">
        <v>0.12720000000000001</v>
      </c>
      <c r="D261" s="255">
        <v>960.56</v>
      </c>
      <c r="E261" s="255">
        <v>959.63</v>
      </c>
      <c r="F261" s="256">
        <v>959.17</v>
      </c>
      <c r="G261" s="264"/>
    </row>
    <row r="262" spans="1:7">
      <c r="A262" s="266" t="s">
        <v>1239</v>
      </c>
      <c r="B262" s="254">
        <v>0.1255</v>
      </c>
      <c r="C262" s="253">
        <v>0.126</v>
      </c>
      <c r="D262" s="255">
        <v>962.72</v>
      </c>
      <c r="E262" s="255">
        <v>961.95</v>
      </c>
      <c r="F262" s="256">
        <v>961.49</v>
      </c>
      <c r="G262" s="264"/>
    </row>
    <row r="263" spans="1:7">
      <c r="A263" s="266" t="s">
        <v>1240</v>
      </c>
      <c r="B263" s="254">
        <v>0.1265</v>
      </c>
      <c r="C263" s="253">
        <v>0.127</v>
      </c>
      <c r="D263" s="255">
        <v>961.62</v>
      </c>
      <c r="E263" s="255">
        <v>960.85</v>
      </c>
      <c r="F263" s="256">
        <v>960.39</v>
      </c>
      <c r="G263" s="264"/>
    </row>
    <row r="264" spans="1:7">
      <c r="A264" s="266" t="s">
        <v>1241</v>
      </c>
      <c r="B264" s="254">
        <v>0.12539999999999998</v>
      </c>
      <c r="C264" s="253">
        <v>0.12590000000000001</v>
      </c>
      <c r="D264" s="255">
        <v>963.78</v>
      </c>
      <c r="E264" s="255">
        <v>963.01</v>
      </c>
      <c r="F264" s="256">
        <v>962.55</v>
      </c>
      <c r="G264" s="264"/>
    </row>
    <row r="265" spans="1:7">
      <c r="A265" s="266" t="s">
        <v>1242</v>
      </c>
      <c r="B265" s="254">
        <v>0.12509999999999999</v>
      </c>
      <c r="C265" s="253">
        <v>0.12560000000000002</v>
      </c>
      <c r="D265" s="255">
        <v>964.7</v>
      </c>
      <c r="E265" s="255">
        <v>963.93</v>
      </c>
      <c r="F265" s="256">
        <v>963.47</v>
      </c>
      <c r="G265" s="264"/>
    </row>
    <row r="266" spans="1:7">
      <c r="A266" s="266" t="s">
        <v>1243</v>
      </c>
      <c r="B266" s="254">
        <v>0.12429999999999999</v>
      </c>
      <c r="C266" s="253">
        <v>0.12480000000000001</v>
      </c>
      <c r="D266" s="255">
        <v>966.39</v>
      </c>
      <c r="E266" s="255">
        <v>965.62</v>
      </c>
      <c r="F266" s="256">
        <v>965.17</v>
      </c>
      <c r="G266" s="264"/>
    </row>
    <row r="267" spans="1:7">
      <c r="A267" s="266" t="s">
        <v>1244</v>
      </c>
      <c r="B267" s="254">
        <v>0.12330000000000001</v>
      </c>
      <c r="C267" s="253">
        <v>0.12380000000000001</v>
      </c>
      <c r="D267" s="255">
        <v>968.39</v>
      </c>
      <c r="E267" s="255">
        <v>967.62</v>
      </c>
      <c r="F267" s="256">
        <v>967.17</v>
      </c>
      <c r="G267" s="264"/>
    </row>
    <row r="268" spans="1:7">
      <c r="A268" s="266" t="s">
        <v>1245</v>
      </c>
      <c r="B268" s="254">
        <v>0.1246</v>
      </c>
      <c r="C268" s="253">
        <v>0.12509999999999999</v>
      </c>
      <c r="D268" s="255">
        <v>966.83</v>
      </c>
      <c r="E268" s="255">
        <v>966.06</v>
      </c>
      <c r="F268" s="256">
        <v>965.6</v>
      </c>
      <c r="G268" s="264"/>
    </row>
    <row r="269" spans="1:7">
      <c r="A269" s="266" t="s">
        <v>1246</v>
      </c>
      <c r="B269" s="254">
        <v>0.1235</v>
      </c>
      <c r="C269" s="253">
        <v>0.124</v>
      </c>
      <c r="D269" s="255">
        <v>968.98</v>
      </c>
      <c r="E269" s="255">
        <v>968.2</v>
      </c>
      <c r="F269" s="256">
        <v>967.76</v>
      </c>
      <c r="G269" s="264"/>
    </row>
    <row r="270" spans="1:7">
      <c r="A270" s="266" t="s">
        <v>1247</v>
      </c>
      <c r="B270" s="254">
        <v>0.12380000000000001</v>
      </c>
      <c r="C270" s="253">
        <v>0.12429999999999999</v>
      </c>
      <c r="D270" s="255">
        <v>968.96</v>
      </c>
      <c r="E270" s="255">
        <v>968.19</v>
      </c>
      <c r="F270" s="256">
        <v>967.74</v>
      </c>
      <c r="G270" s="264"/>
    </row>
    <row r="271" spans="1:7">
      <c r="A271" s="266" t="s">
        <v>1248</v>
      </c>
      <c r="B271" s="254">
        <v>0.12429999999999999</v>
      </c>
      <c r="C271" s="253">
        <v>0.12480000000000001</v>
      </c>
      <c r="D271" s="255">
        <v>968.64</v>
      </c>
      <c r="E271" s="255">
        <v>967.87</v>
      </c>
      <c r="F271" s="256">
        <v>967.42</v>
      </c>
      <c r="G271" s="264"/>
    </row>
    <row r="272" spans="1:7">
      <c r="A272" s="266" t="s">
        <v>1249</v>
      </c>
      <c r="B272" s="254">
        <v>0.12380000000000001</v>
      </c>
      <c r="C272" s="253">
        <v>0.12429999999999999</v>
      </c>
      <c r="D272" s="255">
        <v>969.86</v>
      </c>
      <c r="E272" s="255">
        <v>969.09</v>
      </c>
      <c r="F272" s="256">
        <v>968.64</v>
      </c>
      <c r="G272" s="264"/>
    </row>
    <row r="273" spans="1:7">
      <c r="A273" s="266" t="s">
        <v>1250</v>
      </c>
      <c r="B273" s="254">
        <v>0.1241</v>
      </c>
      <c r="C273" s="253">
        <v>0.1246</v>
      </c>
      <c r="D273" s="255">
        <v>969.85</v>
      </c>
      <c r="E273" s="255">
        <v>969.08</v>
      </c>
      <c r="F273" s="256">
        <v>968.63</v>
      </c>
      <c r="G273" s="264"/>
    </row>
    <row r="274" spans="1:7">
      <c r="A274" s="266" t="s">
        <v>1251</v>
      </c>
      <c r="B274" s="254">
        <v>0.12380000000000001</v>
      </c>
      <c r="C274" s="253">
        <v>0.12429999999999999</v>
      </c>
      <c r="D274" s="255">
        <v>970.76</v>
      </c>
      <c r="E274" s="255">
        <v>969.99</v>
      </c>
      <c r="F274" s="256">
        <v>969.54</v>
      </c>
      <c r="G274" s="264"/>
    </row>
    <row r="275" spans="1:7">
      <c r="A275" s="266" t="s">
        <v>1252</v>
      </c>
      <c r="B275" s="254">
        <v>0.124</v>
      </c>
      <c r="C275" s="253">
        <v>0.1245</v>
      </c>
      <c r="D275" s="255">
        <v>970.9</v>
      </c>
      <c r="E275" s="255">
        <v>970.14</v>
      </c>
      <c r="F275" s="256">
        <v>969.69</v>
      </c>
      <c r="G275" s="264"/>
    </row>
    <row r="276" spans="1:7">
      <c r="A276" s="266" t="s">
        <v>1253</v>
      </c>
      <c r="B276" s="254">
        <v>0.12390000000000001</v>
      </c>
      <c r="C276" s="253">
        <v>0.1244</v>
      </c>
      <c r="D276" s="255">
        <v>971.51</v>
      </c>
      <c r="E276" s="255">
        <v>970.74</v>
      </c>
      <c r="F276" s="256">
        <v>970.29</v>
      </c>
      <c r="G276" s="264"/>
    </row>
    <row r="277" spans="1:7">
      <c r="A277" s="266" t="s">
        <v>1254</v>
      </c>
      <c r="B277" s="254">
        <v>0.12520000000000001</v>
      </c>
      <c r="C277" s="253">
        <v>0.12570000000000001</v>
      </c>
      <c r="D277" s="255">
        <v>969.98</v>
      </c>
      <c r="E277" s="255">
        <v>969.22</v>
      </c>
      <c r="F277" s="256">
        <v>968.76</v>
      </c>
      <c r="G277" s="264"/>
    </row>
    <row r="278" spans="1:7">
      <c r="A278" s="266" t="s">
        <v>1255</v>
      </c>
      <c r="B278" s="254">
        <v>0.12670000000000001</v>
      </c>
      <c r="C278" s="253">
        <v>0.12720000000000001</v>
      </c>
      <c r="D278" s="255">
        <v>968.16</v>
      </c>
      <c r="E278" s="255">
        <v>967.41</v>
      </c>
      <c r="F278" s="256">
        <v>966.95</v>
      </c>
      <c r="G278" s="264"/>
    </row>
    <row r="279" spans="1:7">
      <c r="A279" s="266" t="s">
        <v>1256</v>
      </c>
      <c r="B279" s="254">
        <v>0.1255</v>
      </c>
      <c r="C279" s="253">
        <v>0.126</v>
      </c>
      <c r="D279" s="255">
        <v>970.43</v>
      </c>
      <c r="E279" s="255">
        <v>969.68</v>
      </c>
      <c r="F279" s="256">
        <v>969.22</v>
      </c>
      <c r="G279" s="264"/>
    </row>
    <row r="280" spans="1:7">
      <c r="A280" s="266" t="s">
        <v>1257</v>
      </c>
      <c r="B280" s="254">
        <v>0.1263</v>
      </c>
      <c r="C280" s="253">
        <v>0.1268</v>
      </c>
      <c r="D280" s="255">
        <v>969.68</v>
      </c>
      <c r="E280" s="255">
        <v>968.93</v>
      </c>
      <c r="F280" s="256">
        <v>968.47</v>
      </c>
      <c r="G280" s="264"/>
    </row>
    <row r="281" spans="1:7">
      <c r="A281" s="266" t="s">
        <v>1258</v>
      </c>
      <c r="B281" s="254">
        <v>0.12689999999999999</v>
      </c>
      <c r="C281" s="253">
        <v>0.12740000000000001</v>
      </c>
      <c r="D281" s="255">
        <v>969.24</v>
      </c>
      <c r="E281" s="255">
        <v>968.49</v>
      </c>
      <c r="F281" s="256">
        <v>968.03</v>
      </c>
      <c r="G281" s="264"/>
    </row>
    <row r="282" spans="1:7">
      <c r="A282" s="266" t="s">
        <v>1259</v>
      </c>
      <c r="B282" s="254">
        <v>0.12720000000000001</v>
      </c>
      <c r="C282" s="253">
        <v>0.12770000000000001</v>
      </c>
      <c r="D282" s="255">
        <v>969.25</v>
      </c>
      <c r="E282" s="255">
        <v>968.5</v>
      </c>
      <c r="F282" s="256">
        <v>968.04</v>
      </c>
      <c r="G282" s="264"/>
    </row>
    <row r="283" spans="1:7">
      <c r="A283" s="266" t="s">
        <v>1260</v>
      </c>
      <c r="B283" s="254">
        <v>0.12839999999999999</v>
      </c>
      <c r="C283" s="253">
        <v>0.12890000000000001</v>
      </c>
      <c r="D283" s="255">
        <v>967.92</v>
      </c>
      <c r="E283" s="255">
        <v>967.17</v>
      </c>
      <c r="F283" s="256">
        <v>966.71</v>
      </c>
      <c r="G283" s="264"/>
    </row>
    <row r="284" spans="1:7">
      <c r="A284" s="266" t="s">
        <v>1261</v>
      </c>
      <c r="B284" s="254">
        <v>0.12970000000000001</v>
      </c>
      <c r="C284" s="253">
        <v>0.13019999999999998</v>
      </c>
      <c r="D284" s="255">
        <v>966.45</v>
      </c>
      <c r="E284" s="255">
        <v>965.71</v>
      </c>
      <c r="F284" s="256">
        <v>965.24</v>
      </c>
      <c r="G284" s="264"/>
    </row>
    <row r="285" spans="1:7">
      <c r="A285" s="266" t="s">
        <v>1262</v>
      </c>
      <c r="B285" s="254">
        <v>0.13289999999999999</v>
      </c>
      <c r="C285" s="253">
        <v>0.13339999999999999</v>
      </c>
      <c r="D285" s="255">
        <v>962.2</v>
      </c>
      <c r="E285" s="255">
        <v>961.47</v>
      </c>
      <c r="F285" s="256">
        <v>960.99</v>
      </c>
      <c r="G285" s="264"/>
    </row>
    <row r="286" spans="1:7">
      <c r="A286" s="266" t="s">
        <v>1263</v>
      </c>
      <c r="B286" s="254">
        <v>0.1313</v>
      </c>
      <c r="C286" s="253">
        <v>0.1318</v>
      </c>
      <c r="D286" s="255">
        <v>965.03</v>
      </c>
      <c r="E286" s="255">
        <v>964.29</v>
      </c>
      <c r="F286" s="256">
        <v>963.82</v>
      </c>
      <c r="G286" s="264"/>
    </row>
    <row r="287" spans="1:7">
      <c r="A287" s="266" t="s">
        <v>1264</v>
      </c>
      <c r="B287" s="254">
        <v>0.13100000000000001</v>
      </c>
      <c r="C287" s="253">
        <v>0.13150000000000001</v>
      </c>
      <c r="D287" s="255">
        <v>965.94</v>
      </c>
      <c r="E287" s="255">
        <v>965.21</v>
      </c>
      <c r="F287" s="256">
        <v>964.73</v>
      </c>
      <c r="G287" s="264"/>
    </row>
    <row r="288" spans="1:7">
      <c r="A288" s="266" t="s">
        <v>1265</v>
      </c>
      <c r="B288" s="254">
        <v>0.13140000000000002</v>
      </c>
      <c r="C288" s="253">
        <v>0.13189999999999999</v>
      </c>
      <c r="D288" s="255">
        <v>965.83</v>
      </c>
      <c r="E288" s="255">
        <v>965.09</v>
      </c>
      <c r="F288" s="256">
        <v>964.62</v>
      </c>
      <c r="G288" s="264"/>
    </row>
    <row r="289" spans="1:7">
      <c r="A289" s="266" t="s">
        <v>1266</v>
      </c>
      <c r="B289" s="254">
        <v>0.1318</v>
      </c>
      <c r="C289" s="253">
        <v>0.1323</v>
      </c>
      <c r="D289" s="255">
        <v>965.71</v>
      </c>
      <c r="E289" s="255">
        <v>964.98</v>
      </c>
      <c r="F289" s="256">
        <v>964.51</v>
      </c>
      <c r="G289" s="264"/>
    </row>
    <row r="290" spans="1:7">
      <c r="A290" s="266" t="s">
        <v>1267</v>
      </c>
      <c r="B290" s="254">
        <v>0.13269999999999998</v>
      </c>
      <c r="C290" s="253">
        <v>0.13320000000000001</v>
      </c>
      <c r="D290" s="255">
        <v>964.88</v>
      </c>
      <c r="E290" s="255">
        <v>964.15</v>
      </c>
      <c r="F290" s="256">
        <v>963.67</v>
      </c>
      <c r="G290" s="264"/>
    </row>
    <row r="291" spans="1:7">
      <c r="A291" s="266" t="s">
        <v>1268</v>
      </c>
      <c r="B291" s="254">
        <v>0.13189999999999999</v>
      </c>
      <c r="C291" s="253">
        <v>0.13239999999999999</v>
      </c>
      <c r="D291" s="255">
        <v>966.52</v>
      </c>
      <c r="E291" s="255">
        <v>965.79</v>
      </c>
      <c r="F291" s="256">
        <v>965.31</v>
      </c>
      <c r="G291" s="264"/>
    </row>
    <row r="292" spans="1:7">
      <c r="A292" s="266" t="s">
        <v>1269</v>
      </c>
      <c r="B292" s="254">
        <v>0.1313</v>
      </c>
      <c r="C292" s="253">
        <v>0.1318</v>
      </c>
      <c r="D292" s="255">
        <v>967.87</v>
      </c>
      <c r="E292" s="255">
        <v>967.14</v>
      </c>
      <c r="F292" s="256">
        <v>966.66</v>
      </c>
      <c r="G292" s="264"/>
    </row>
    <row r="293" spans="1:7">
      <c r="A293" s="266" t="s">
        <v>1270</v>
      </c>
      <c r="B293" s="254">
        <v>0.1303</v>
      </c>
      <c r="C293" s="253">
        <v>0.1308</v>
      </c>
      <c r="D293" s="255">
        <v>969.79</v>
      </c>
      <c r="E293" s="255">
        <v>969.07</v>
      </c>
      <c r="F293" s="256">
        <v>968.59</v>
      </c>
      <c r="G293" s="264"/>
    </row>
    <row r="294" spans="1:7">
      <c r="A294" s="266" t="s">
        <v>1271</v>
      </c>
      <c r="B294" s="254">
        <v>0.13</v>
      </c>
      <c r="C294" s="253">
        <v>0.1305</v>
      </c>
      <c r="D294" s="255">
        <v>970.7</v>
      </c>
      <c r="E294" s="255">
        <v>969.98</v>
      </c>
      <c r="F294" s="256">
        <v>969.5</v>
      </c>
      <c r="G294" s="264"/>
    </row>
    <row r="295" spans="1:7">
      <c r="A295" s="266" t="s">
        <v>1272</v>
      </c>
      <c r="B295" s="254">
        <v>0.1283</v>
      </c>
      <c r="C295" s="253">
        <v>0.1288</v>
      </c>
      <c r="D295" s="255">
        <v>973.65</v>
      </c>
      <c r="E295" s="255">
        <v>972.92</v>
      </c>
      <c r="F295" s="256">
        <v>972.45</v>
      </c>
      <c r="G295" s="264"/>
    </row>
    <row r="296" spans="1:7">
      <c r="A296" s="266" t="s">
        <v>1273</v>
      </c>
      <c r="B296" s="254">
        <v>0.1293</v>
      </c>
      <c r="C296" s="253">
        <v>0.1298</v>
      </c>
      <c r="D296" s="255">
        <v>972.66</v>
      </c>
      <c r="E296" s="255">
        <v>971.93</v>
      </c>
      <c r="F296" s="256">
        <v>971.46</v>
      </c>
      <c r="G296" s="264"/>
    </row>
    <row r="297" spans="1:7">
      <c r="A297" s="266" t="s">
        <v>1274</v>
      </c>
      <c r="B297" s="254">
        <v>0.13070000000000001</v>
      </c>
      <c r="C297" s="253">
        <v>0.13119999999999998</v>
      </c>
      <c r="D297" s="255">
        <v>971.1</v>
      </c>
      <c r="E297" s="255">
        <v>970.38</v>
      </c>
      <c r="F297" s="256">
        <v>969.91</v>
      </c>
      <c r="G297" s="264"/>
    </row>
    <row r="298" spans="1:7">
      <c r="A298" s="266" t="s">
        <v>1275</v>
      </c>
      <c r="B298" s="254">
        <v>0.1308</v>
      </c>
      <c r="C298" s="253">
        <v>0.1313</v>
      </c>
      <c r="D298" s="255">
        <v>971.43</v>
      </c>
      <c r="E298" s="255">
        <v>970.71</v>
      </c>
      <c r="F298" s="256">
        <v>970.24</v>
      </c>
      <c r="G298" s="264"/>
    </row>
    <row r="299" spans="1:7">
      <c r="A299" s="266" t="s">
        <v>1276</v>
      </c>
      <c r="B299" s="254">
        <v>0.1323</v>
      </c>
      <c r="C299" s="253">
        <v>0.1328</v>
      </c>
      <c r="D299" s="255">
        <v>969.75</v>
      </c>
      <c r="E299" s="255">
        <v>969.04</v>
      </c>
      <c r="F299" s="256">
        <v>968.56</v>
      </c>
      <c r="G299" s="264"/>
    </row>
    <row r="300" spans="1:7">
      <c r="A300" s="266" t="s">
        <v>1277</v>
      </c>
      <c r="B300" s="254">
        <v>0.1381</v>
      </c>
      <c r="C300" s="253">
        <v>0.1386</v>
      </c>
      <c r="D300" s="255">
        <v>961.99</v>
      </c>
      <c r="E300" s="255">
        <v>961.29</v>
      </c>
      <c r="F300" s="256">
        <v>960.79</v>
      </c>
      <c r="G300" s="264"/>
    </row>
    <row r="301" spans="1:7">
      <c r="A301" s="266" t="s">
        <v>471</v>
      </c>
      <c r="B301" s="254">
        <v>0.1386</v>
      </c>
      <c r="C301" s="253">
        <v>0.1391</v>
      </c>
      <c r="D301" s="255">
        <v>961.78</v>
      </c>
      <c r="E301" s="255">
        <v>961.08</v>
      </c>
      <c r="F301" s="256">
        <v>960.58</v>
      </c>
      <c r="G301" s="264"/>
    </row>
    <row r="302" spans="1:7">
      <c r="A302" s="266" t="s">
        <v>470</v>
      </c>
      <c r="B302" s="254">
        <v>0.13689999999999999</v>
      </c>
      <c r="C302" s="253">
        <v>0.13739999999999999</v>
      </c>
      <c r="D302" s="255">
        <v>964.67</v>
      </c>
      <c r="E302" s="255">
        <v>963.96</v>
      </c>
      <c r="F302" s="256">
        <v>963.47</v>
      </c>
      <c r="G302" s="264"/>
    </row>
    <row r="303" spans="1:7">
      <c r="A303" s="266" t="s">
        <v>469</v>
      </c>
      <c r="B303" s="254">
        <v>0.1361</v>
      </c>
      <c r="C303" s="253">
        <v>0.1366</v>
      </c>
      <c r="D303" s="255">
        <v>966.29</v>
      </c>
      <c r="E303" s="255">
        <v>965.58</v>
      </c>
      <c r="F303" s="256">
        <v>965.09</v>
      </c>
      <c r="G303" s="264"/>
    </row>
    <row r="304" spans="1:7">
      <c r="A304" s="266" t="s">
        <v>468</v>
      </c>
      <c r="B304" s="254">
        <v>0.14000000000000001</v>
      </c>
      <c r="C304" s="253">
        <v>0.14050000000000001</v>
      </c>
      <c r="D304" s="255">
        <v>961.31</v>
      </c>
      <c r="E304" s="255">
        <v>960.62</v>
      </c>
      <c r="F304" s="256">
        <v>960.12</v>
      </c>
      <c r="G304" s="264"/>
    </row>
    <row r="305" spans="1:7">
      <c r="A305" s="266" t="s">
        <v>467</v>
      </c>
      <c r="B305" s="254">
        <v>0.1384</v>
      </c>
      <c r="C305" s="253">
        <v>0.1389</v>
      </c>
      <c r="D305" s="255">
        <v>964.04</v>
      </c>
      <c r="E305" s="255">
        <v>963.35</v>
      </c>
      <c r="F305" s="256">
        <v>962.85</v>
      </c>
      <c r="G305" s="264"/>
    </row>
    <row r="306" spans="1:7">
      <c r="A306" s="266" t="s">
        <v>466</v>
      </c>
      <c r="B306" s="254">
        <v>0.1386</v>
      </c>
      <c r="C306" s="253">
        <v>0.1391</v>
      </c>
      <c r="D306" s="255">
        <v>964.26</v>
      </c>
      <c r="E306" s="255">
        <v>963.56</v>
      </c>
      <c r="F306" s="256">
        <v>963.07</v>
      </c>
      <c r="G306" s="264"/>
    </row>
    <row r="307" spans="1:7">
      <c r="A307" s="266" t="s">
        <v>465</v>
      </c>
      <c r="B307" s="254">
        <v>0.1363</v>
      </c>
      <c r="C307" s="253">
        <v>0.1368</v>
      </c>
      <c r="D307" s="255">
        <v>967.97</v>
      </c>
      <c r="E307" s="255">
        <v>967.27</v>
      </c>
      <c r="F307" s="256">
        <v>966.77</v>
      </c>
      <c r="G307" s="264"/>
    </row>
    <row r="308" spans="1:7">
      <c r="A308" s="266" t="s">
        <v>464</v>
      </c>
      <c r="B308" s="254">
        <v>0.1346</v>
      </c>
      <c r="C308" s="253">
        <v>0.1351</v>
      </c>
      <c r="D308" s="255">
        <v>970.83</v>
      </c>
      <c r="E308" s="255">
        <v>970.13</v>
      </c>
      <c r="F308" s="256">
        <v>969.65</v>
      </c>
      <c r="G308" s="264"/>
    </row>
    <row r="309" spans="1:7">
      <c r="A309" s="266" t="s">
        <v>463</v>
      </c>
      <c r="B309" s="254">
        <v>0.13689999999999999</v>
      </c>
      <c r="C309" s="253">
        <v>0.13739999999999999</v>
      </c>
      <c r="D309" s="255">
        <v>968.11</v>
      </c>
      <c r="E309" s="255">
        <v>967.42</v>
      </c>
      <c r="F309" s="256">
        <v>966.92</v>
      </c>
      <c r="G309" s="264"/>
    </row>
    <row r="310" spans="1:7">
      <c r="A310" s="266" t="s">
        <v>462</v>
      </c>
      <c r="B310" s="254">
        <v>0.13589999999999999</v>
      </c>
      <c r="C310" s="253">
        <v>0.13639999999999999</v>
      </c>
      <c r="D310" s="255">
        <v>970</v>
      </c>
      <c r="E310" s="255">
        <v>969.3</v>
      </c>
      <c r="F310" s="256">
        <v>968.81</v>
      </c>
      <c r="G310" s="264"/>
    </row>
    <row r="311" spans="1:7">
      <c r="A311" s="266" t="s">
        <v>461</v>
      </c>
      <c r="B311" s="254">
        <v>0.1348</v>
      </c>
      <c r="C311" s="253">
        <v>0.1353</v>
      </c>
      <c r="D311" s="255">
        <v>972.02</v>
      </c>
      <c r="E311" s="255">
        <v>971.32</v>
      </c>
      <c r="F311" s="256">
        <v>970.83</v>
      </c>
      <c r="G311" s="264"/>
    </row>
    <row r="312" spans="1:7">
      <c r="A312" s="266" t="s">
        <v>460</v>
      </c>
      <c r="B312" s="254">
        <v>0.1348</v>
      </c>
      <c r="C312" s="253">
        <v>0.1353</v>
      </c>
      <c r="D312" s="255">
        <v>972.5</v>
      </c>
      <c r="E312" s="255">
        <v>971.81</v>
      </c>
      <c r="F312" s="256">
        <v>971.32</v>
      </c>
      <c r="G312" s="264"/>
    </row>
    <row r="313" spans="1:7">
      <c r="A313" s="266" t="s">
        <v>459</v>
      </c>
      <c r="B313" s="254">
        <v>0.13439999999999999</v>
      </c>
      <c r="C313" s="253">
        <v>0.13489999999999999</v>
      </c>
      <c r="D313" s="255">
        <v>973.55</v>
      </c>
      <c r="E313" s="255">
        <v>972.85</v>
      </c>
      <c r="F313" s="256">
        <v>972.36</v>
      </c>
      <c r="G313" s="264"/>
    </row>
    <row r="314" spans="1:7">
      <c r="A314" s="266" t="s">
        <v>458</v>
      </c>
      <c r="B314" s="254">
        <v>0.1351</v>
      </c>
      <c r="C314" s="253">
        <v>0.1356</v>
      </c>
      <c r="D314" s="255">
        <v>973.06</v>
      </c>
      <c r="E314" s="255">
        <v>972.37</v>
      </c>
      <c r="F314" s="256">
        <v>971.88</v>
      </c>
      <c r="G314" s="264"/>
    </row>
    <row r="315" spans="1:7">
      <c r="A315" s="266" t="s">
        <v>457</v>
      </c>
      <c r="B315" s="254">
        <v>0.13570000000000002</v>
      </c>
      <c r="C315" s="253">
        <v>0.13619999999999999</v>
      </c>
      <c r="D315" s="255">
        <v>972.73</v>
      </c>
      <c r="E315" s="255">
        <v>972.04</v>
      </c>
      <c r="F315" s="256">
        <v>971.54</v>
      </c>
      <c r="G315" s="264"/>
    </row>
    <row r="316" spans="1:7">
      <c r="A316" s="266" t="s">
        <v>456</v>
      </c>
      <c r="B316" s="254">
        <v>0.1351</v>
      </c>
      <c r="C316" s="253">
        <v>0.1356</v>
      </c>
      <c r="D316" s="255">
        <v>974.04</v>
      </c>
      <c r="E316" s="255">
        <v>973.36</v>
      </c>
      <c r="F316" s="256">
        <v>972.86</v>
      </c>
      <c r="G316" s="264"/>
    </row>
    <row r="317" spans="1:7">
      <c r="A317" s="266" t="s">
        <v>455</v>
      </c>
      <c r="B317" s="254">
        <v>0.13419999999999999</v>
      </c>
      <c r="C317" s="253">
        <v>0.13470000000000001</v>
      </c>
      <c r="D317" s="255">
        <v>975.77</v>
      </c>
      <c r="E317" s="255">
        <v>975.08</v>
      </c>
      <c r="F317" s="256">
        <v>974.6</v>
      </c>
      <c r="G317" s="264"/>
    </row>
    <row r="318" spans="1:7">
      <c r="A318" s="266" t="s">
        <v>454</v>
      </c>
      <c r="B318" s="254">
        <v>0.1326</v>
      </c>
      <c r="C318" s="253">
        <v>0.1331</v>
      </c>
      <c r="D318" s="255">
        <v>978.47</v>
      </c>
      <c r="E318" s="255">
        <v>977.78</v>
      </c>
      <c r="F318" s="256">
        <v>977.29</v>
      </c>
      <c r="G318" s="264"/>
    </row>
    <row r="319" spans="1:7">
      <c r="A319" s="266" t="s">
        <v>453</v>
      </c>
      <c r="B319" s="254">
        <v>0.13269999999999998</v>
      </c>
      <c r="C319" s="253">
        <v>0.13320000000000001</v>
      </c>
      <c r="D319" s="255">
        <v>978.81</v>
      </c>
      <c r="E319" s="255">
        <v>978.12</v>
      </c>
      <c r="F319" s="256">
        <v>977.64</v>
      </c>
      <c r="G319" s="264"/>
    </row>
    <row r="320" spans="1:7">
      <c r="A320" s="266" t="s">
        <v>452</v>
      </c>
      <c r="B320" s="254">
        <v>0.13220000000000001</v>
      </c>
      <c r="C320" s="253">
        <v>0.13269999999999998</v>
      </c>
      <c r="D320" s="255">
        <v>979.98</v>
      </c>
      <c r="E320" s="255">
        <v>979.3</v>
      </c>
      <c r="F320" s="256">
        <v>978.81</v>
      </c>
      <c r="G320" s="264"/>
    </row>
    <row r="321" spans="1:7">
      <c r="A321" s="266" t="s">
        <v>451</v>
      </c>
      <c r="B321" s="254">
        <v>0.13150000000000001</v>
      </c>
      <c r="C321" s="253">
        <v>0.13200000000000001</v>
      </c>
      <c r="D321" s="255">
        <v>981.43</v>
      </c>
      <c r="E321" s="255">
        <v>980.74</v>
      </c>
      <c r="F321" s="256">
        <v>980.26</v>
      </c>
      <c r="G321" s="264"/>
    </row>
    <row r="322" spans="1:7">
      <c r="A322" s="266" t="s">
        <v>450</v>
      </c>
      <c r="B322" s="254">
        <v>0.13009999999999999</v>
      </c>
      <c r="C322" s="253">
        <v>0.13059999999999999</v>
      </c>
      <c r="D322" s="255">
        <v>983.84</v>
      </c>
      <c r="E322" s="255">
        <v>983.15</v>
      </c>
      <c r="F322" s="256">
        <v>982.67</v>
      </c>
      <c r="G322" s="264"/>
    </row>
    <row r="323" spans="1:7">
      <c r="A323" s="266" t="s">
        <v>449</v>
      </c>
      <c r="B323" s="254">
        <v>0.1313</v>
      </c>
      <c r="C323" s="253">
        <v>0.1318</v>
      </c>
      <c r="D323" s="255">
        <v>982.67</v>
      </c>
      <c r="E323" s="255">
        <v>981.98</v>
      </c>
      <c r="F323" s="256">
        <v>981.5</v>
      </c>
      <c r="G323" s="264"/>
    </row>
    <row r="324" spans="1:7">
      <c r="A324" s="266" t="s">
        <v>448</v>
      </c>
      <c r="B324" s="254">
        <v>0.1305</v>
      </c>
      <c r="C324" s="253">
        <v>0.13100000000000001</v>
      </c>
      <c r="D324" s="255">
        <v>984.24</v>
      </c>
      <c r="E324" s="255">
        <v>983.56</v>
      </c>
      <c r="F324" s="256">
        <v>983.08</v>
      </c>
      <c r="G324" s="264"/>
    </row>
    <row r="325" spans="1:7">
      <c r="A325" s="266" t="s">
        <v>447</v>
      </c>
      <c r="B325" s="254">
        <v>0.13109999999999999</v>
      </c>
      <c r="C325" s="253">
        <v>0.13159999999999999</v>
      </c>
      <c r="D325" s="255">
        <v>983.9</v>
      </c>
      <c r="E325" s="255">
        <v>983.22</v>
      </c>
      <c r="F325" s="256">
        <v>982.74</v>
      </c>
      <c r="G325" s="264"/>
    </row>
    <row r="326" spans="1:7">
      <c r="A326" s="266" t="s">
        <v>446</v>
      </c>
      <c r="B326" s="254">
        <v>0.13</v>
      </c>
      <c r="C326" s="253">
        <v>0.1305</v>
      </c>
      <c r="D326" s="255">
        <v>985.89</v>
      </c>
      <c r="E326" s="255">
        <v>985.2</v>
      </c>
      <c r="F326" s="256">
        <v>984.72</v>
      </c>
      <c r="G326" s="264"/>
    </row>
    <row r="327" spans="1:7">
      <c r="A327" s="266" t="s">
        <v>445</v>
      </c>
      <c r="B327" s="254">
        <v>0.13</v>
      </c>
      <c r="C327" s="253">
        <v>0.1305</v>
      </c>
      <c r="D327" s="255">
        <v>986.36</v>
      </c>
      <c r="E327" s="255">
        <v>985.68</v>
      </c>
      <c r="F327" s="256">
        <v>985.2</v>
      </c>
      <c r="G327" s="264"/>
    </row>
    <row r="328" spans="1:7">
      <c r="A328" s="266" t="s">
        <v>444</v>
      </c>
      <c r="B328" s="254">
        <v>0.13070000000000001</v>
      </c>
      <c r="C328" s="253">
        <v>0.13119999999999998</v>
      </c>
      <c r="D328" s="255">
        <v>985.89</v>
      </c>
      <c r="E328" s="255">
        <v>985.21</v>
      </c>
      <c r="F328" s="256">
        <v>984.73</v>
      </c>
      <c r="G328" s="264"/>
    </row>
    <row r="329" spans="1:7">
      <c r="A329" s="266" t="s">
        <v>443</v>
      </c>
      <c r="B329" s="254">
        <v>0.13220000000000001</v>
      </c>
      <c r="C329" s="253">
        <v>0.13269999999999998</v>
      </c>
      <c r="D329" s="255">
        <v>984.34</v>
      </c>
      <c r="E329" s="255">
        <v>983.66</v>
      </c>
      <c r="F329" s="256">
        <v>983.18</v>
      </c>
      <c r="G329" s="264"/>
    </row>
    <row r="330" spans="1:7">
      <c r="A330" s="266" t="s">
        <v>442</v>
      </c>
      <c r="B330" s="254">
        <v>0.1338</v>
      </c>
      <c r="C330" s="253">
        <v>0.1343</v>
      </c>
      <c r="D330" s="255">
        <v>982.67</v>
      </c>
      <c r="E330" s="255">
        <v>982</v>
      </c>
      <c r="F330" s="256">
        <v>981.51</v>
      </c>
      <c r="G330" s="264"/>
    </row>
    <row r="331" spans="1:7">
      <c r="A331" s="266" t="s">
        <v>441</v>
      </c>
      <c r="B331" s="254">
        <v>0.13369999999999999</v>
      </c>
      <c r="C331" s="253">
        <v>0.13419999999999999</v>
      </c>
      <c r="D331" s="255">
        <v>983.29</v>
      </c>
      <c r="E331" s="255">
        <v>982.62</v>
      </c>
      <c r="F331" s="256">
        <v>982.13</v>
      </c>
      <c r="G331" s="264"/>
    </row>
    <row r="332" spans="1:7">
      <c r="A332" s="266" t="s">
        <v>440</v>
      </c>
      <c r="B332" s="254">
        <v>0.1341</v>
      </c>
      <c r="C332" s="253">
        <v>0.1346</v>
      </c>
      <c r="D332" s="255">
        <v>983.25</v>
      </c>
      <c r="E332" s="255">
        <v>982.58</v>
      </c>
      <c r="F332" s="256">
        <v>982.09</v>
      </c>
      <c r="G332" s="264"/>
    </row>
    <row r="333" spans="1:7">
      <c r="A333" s="266" t="s">
        <v>439</v>
      </c>
      <c r="B333" s="254">
        <v>0.13470000000000001</v>
      </c>
      <c r="C333" s="253">
        <v>0.13519999999999999</v>
      </c>
      <c r="D333" s="255">
        <v>982.94</v>
      </c>
      <c r="E333" s="255">
        <v>982.27</v>
      </c>
      <c r="F333" s="256">
        <v>981.78</v>
      </c>
      <c r="G333" s="264"/>
    </row>
    <row r="334" spans="1:7">
      <c r="A334" s="266" t="s">
        <v>438</v>
      </c>
      <c r="B334" s="254">
        <v>0.13300000000000001</v>
      </c>
      <c r="C334" s="253">
        <v>0.13350000000000001</v>
      </c>
      <c r="D334" s="255">
        <v>985.7</v>
      </c>
      <c r="E334" s="255">
        <v>985.03</v>
      </c>
      <c r="F334" s="256">
        <v>984.54</v>
      </c>
      <c r="G334" s="264"/>
    </row>
    <row r="335" spans="1:7">
      <c r="A335" s="266" t="s">
        <v>437</v>
      </c>
      <c r="B335" s="254">
        <v>0.13339999999999999</v>
      </c>
      <c r="C335" s="253">
        <v>0.13390000000000002</v>
      </c>
      <c r="D335" s="255">
        <v>985.65</v>
      </c>
      <c r="E335" s="255">
        <v>984.99</v>
      </c>
      <c r="F335" s="256">
        <v>984.5</v>
      </c>
      <c r="G335" s="264"/>
    </row>
    <row r="336" spans="1:7">
      <c r="A336" s="266" t="s">
        <v>436</v>
      </c>
      <c r="B336" s="254">
        <v>0.13269999999999998</v>
      </c>
      <c r="C336" s="253">
        <v>0.13320000000000001</v>
      </c>
      <c r="D336" s="255">
        <v>987.07</v>
      </c>
      <c r="E336" s="255">
        <v>986.41</v>
      </c>
      <c r="F336" s="256">
        <v>985.92</v>
      </c>
      <c r="G336" s="264"/>
    </row>
    <row r="337" spans="1:7">
      <c r="A337" s="266" t="s">
        <v>435</v>
      </c>
      <c r="B337" s="254">
        <v>0.1351</v>
      </c>
      <c r="C337" s="253">
        <v>0.1356</v>
      </c>
      <c r="D337" s="255">
        <v>984.38</v>
      </c>
      <c r="E337" s="255">
        <v>983.72</v>
      </c>
      <c r="F337" s="256">
        <v>983.23</v>
      </c>
      <c r="G337" s="264"/>
    </row>
    <row r="338" spans="1:7">
      <c r="A338" s="266" t="s">
        <v>434</v>
      </c>
      <c r="B338" s="254">
        <v>0.13600000000000001</v>
      </c>
      <c r="C338" s="253">
        <v>0.13650000000000001</v>
      </c>
      <c r="D338" s="255">
        <v>983.69</v>
      </c>
      <c r="E338" s="255">
        <v>983.04</v>
      </c>
      <c r="F338" s="256">
        <v>982.54</v>
      </c>
      <c r="G338" s="264"/>
    </row>
    <row r="339" spans="1:7">
      <c r="A339" s="266" t="s">
        <v>433</v>
      </c>
      <c r="B339" s="254">
        <v>0.13550000000000001</v>
      </c>
      <c r="C339" s="253">
        <v>0.13600000000000001</v>
      </c>
      <c r="D339" s="255">
        <v>984.85</v>
      </c>
      <c r="E339" s="255">
        <v>984.19</v>
      </c>
      <c r="F339" s="256">
        <v>983.69</v>
      </c>
      <c r="G339" s="264"/>
    </row>
    <row r="340" spans="1:7">
      <c r="A340" s="266" t="s">
        <v>432</v>
      </c>
      <c r="B340" s="254">
        <v>0.13539999999999999</v>
      </c>
      <c r="C340" s="253">
        <v>0.13589999999999999</v>
      </c>
      <c r="D340" s="255">
        <v>985.48</v>
      </c>
      <c r="E340" s="255">
        <v>984.82</v>
      </c>
      <c r="F340" s="256">
        <v>984.32</v>
      </c>
      <c r="G340" s="264"/>
    </row>
    <row r="341" spans="1:7">
      <c r="A341" s="266" t="s">
        <v>431</v>
      </c>
      <c r="B341" s="254">
        <v>0.1366</v>
      </c>
      <c r="C341" s="253">
        <v>0.1371</v>
      </c>
      <c r="D341" s="255">
        <v>984.41</v>
      </c>
      <c r="E341" s="255">
        <v>983.75</v>
      </c>
      <c r="F341" s="256">
        <v>983.25</v>
      </c>
      <c r="G341" s="264"/>
    </row>
    <row r="342" spans="1:7">
      <c r="A342" s="266" t="s">
        <v>430</v>
      </c>
      <c r="B342" s="254">
        <v>0.13550000000000001</v>
      </c>
      <c r="C342" s="253">
        <v>0.13600000000000001</v>
      </c>
      <c r="D342" s="255">
        <v>986.34</v>
      </c>
      <c r="E342" s="255">
        <v>985.69</v>
      </c>
      <c r="F342" s="256">
        <v>985.19</v>
      </c>
      <c r="G342" s="264"/>
    </row>
    <row r="343" spans="1:7">
      <c r="A343" s="266" t="s">
        <v>429</v>
      </c>
      <c r="B343" s="254">
        <v>0.1358</v>
      </c>
      <c r="C343" s="253">
        <v>0.1363</v>
      </c>
      <c r="D343" s="255">
        <v>986.45</v>
      </c>
      <c r="E343" s="255">
        <v>985.8</v>
      </c>
      <c r="F343" s="256">
        <v>985.3</v>
      </c>
      <c r="G343" s="264"/>
    </row>
    <row r="344" spans="1:7">
      <c r="A344" s="266" t="s">
        <v>428</v>
      </c>
      <c r="B344" s="254">
        <v>0.13589999999999999</v>
      </c>
      <c r="C344" s="253">
        <v>0.13639999999999999</v>
      </c>
      <c r="D344" s="255">
        <v>986.82</v>
      </c>
      <c r="E344" s="255">
        <v>986.17</v>
      </c>
      <c r="F344" s="256">
        <v>985.67</v>
      </c>
      <c r="G344" s="264"/>
    </row>
    <row r="345" spans="1:7">
      <c r="A345" s="266" t="s">
        <v>427</v>
      </c>
      <c r="B345" s="254">
        <v>0.1356</v>
      </c>
      <c r="C345" s="253">
        <v>0.1361</v>
      </c>
      <c r="D345" s="255">
        <v>987.7</v>
      </c>
      <c r="E345" s="255">
        <v>987.06</v>
      </c>
      <c r="F345" s="256">
        <v>986.56</v>
      </c>
      <c r="G345" s="264"/>
    </row>
    <row r="346" spans="1:7">
      <c r="A346" s="266" t="s">
        <v>426</v>
      </c>
      <c r="B346" s="254">
        <v>0.1348</v>
      </c>
      <c r="C346" s="253">
        <v>0.1353</v>
      </c>
      <c r="D346" s="255">
        <v>989.24</v>
      </c>
      <c r="E346" s="255">
        <v>988.59</v>
      </c>
      <c r="F346" s="256">
        <v>988.09</v>
      </c>
      <c r="G346" s="264"/>
    </row>
    <row r="347" spans="1:7">
      <c r="A347" s="266" t="s">
        <v>425</v>
      </c>
      <c r="B347" s="254">
        <v>0.1341</v>
      </c>
      <c r="C347" s="253">
        <v>0.1346</v>
      </c>
      <c r="D347" s="255">
        <v>990.64</v>
      </c>
      <c r="E347" s="255">
        <v>989.99</v>
      </c>
      <c r="F347" s="256">
        <v>989.5</v>
      </c>
      <c r="G347" s="264"/>
    </row>
    <row r="348" spans="1:7">
      <c r="A348" s="266" t="s">
        <v>424</v>
      </c>
      <c r="B348" s="254">
        <v>0.1351</v>
      </c>
      <c r="C348" s="253">
        <v>0.1356</v>
      </c>
      <c r="D348" s="255">
        <v>989.84</v>
      </c>
      <c r="E348" s="255">
        <v>989.2</v>
      </c>
      <c r="F348" s="256">
        <v>988.7</v>
      </c>
      <c r="G348" s="264"/>
    </row>
    <row r="349" spans="1:7">
      <c r="A349" s="266" t="s">
        <v>423</v>
      </c>
      <c r="B349" s="254">
        <v>0.13489999999999999</v>
      </c>
      <c r="C349" s="253">
        <v>0.13539999999999999</v>
      </c>
      <c r="D349" s="255">
        <v>990.6</v>
      </c>
      <c r="E349" s="255">
        <v>989.96</v>
      </c>
      <c r="F349" s="256">
        <v>989.46</v>
      </c>
      <c r="G349" s="264"/>
    </row>
    <row r="350" spans="1:7">
      <c r="A350" s="266" t="s">
        <v>422</v>
      </c>
      <c r="B350" s="254">
        <v>0.1336</v>
      </c>
      <c r="C350" s="253">
        <v>0.1341</v>
      </c>
      <c r="D350" s="255">
        <v>992.77</v>
      </c>
      <c r="E350" s="255">
        <v>992.13</v>
      </c>
      <c r="F350" s="256">
        <v>991.63</v>
      </c>
      <c r="G350" s="264"/>
    </row>
    <row r="351" spans="1:7">
      <c r="A351" s="266" t="s">
        <v>421</v>
      </c>
      <c r="B351" s="254">
        <v>0.13369999999999999</v>
      </c>
      <c r="C351" s="253">
        <v>0.13419999999999999</v>
      </c>
      <c r="D351" s="255">
        <v>993.14</v>
      </c>
      <c r="E351" s="255">
        <v>992.49</v>
      </c>
      <c r="F351" s="256">
        <v>992</v>
      </c>
      <c r="G351" s="264"/>
    </row>
    <row r="352" spans="1:7">
      <c r="A352" s="266" t="s">
        <v>420</v>
      </c>
      <c r="B352" s="254">
        <v>0.1328</v>
      </c>
      <c r="C352" s="253">
        <v>0.1333</v>
      </c>
      <c r="D352" s="255">
        <v>994.79</v>
      </c>
      <c r="E352" s="255">
        <v>994.14</v>
      </c>
      <c r="F352" s="256">
        <v>993.65</v>
      </c>
      <c r="G352" s="264"/>
    </row>
    <row r="353" spans="1:7">
      <c r="A353" s="266" t="s">
        <v>419</v>
      </c>
      <c r="B353" s="254">
        <v>0.13300000000000001</v>
      </c>
      <c r="C353" s="253">
        <v>0.13350000000000001</v>
      </c>
      <c r="D353" s="255">
        <v>995.02</v>
      </c>
      <c r="E353" s="255">
        <v>994.38</v>
      </c>
      <c r="F353" s="256">
        <v>993.89</v>
      </c>
      <c r="G353" s="264"/>
    </row>
    <row r="354" spans="1:7">
      <c r="A354" s="266" t="s">
        <v>418</v>
      </c>
      <c r="B354" s="254">
        <v>0.13289999999999999</v>
      </c>
      <c r="C354" s="253">
        <v>0.13339999999999999</v>
      </c>
      <c r="D354" s="255">
        <v>995.64</v>
      </c>
      <c r="E354" s="255">
        <v>995</v>
      </c>
      <c r="F354" s="256">
        <v>994.51</v>
      </c>
      <c r="G354" s="264"/>
    </row>
    <row r="355" spans="1:7">
      <c r="A355" s="266" t="s">
        <v>417</v>
      </c>
      <c r="B355" s="254">
        <v>0.13339999999999999</v>
      </c>
      <c r="C355" s="253">
        <v>0.13390000000000002</v>
      </c>
      <c r="D355" s="255">
        <v>995.5</v>
      </c>
      <c r="E355" s="255">
        <v>994.86</v>
      </c>
      <c r="F355" s="256">
        <v>994.37</v>
      </c>
      <c r="G355" s="264"/>
    </row>
    <row r="356" spans="1:7">
      <c r="A356" s="266" t="s">
        <v>416</v>
      </c>
      <c r="B356" s="254">
        <v>0.13289999999999999</v>
      </c>
      <c r="C356" s="253">
        <v>0.13339999999999999</v>
      </c>
      <c r="D356" s="255">
        <v>996.63</v>
      </c>
      <c r="E356" s="255">
        <v>995.99</v>
      </c>
      <c r="F356" s="256">
        <v>995.5</v>
      </c>
      <c r="G356" s="264"/>
    </row>
    <row r="357" spans="1:7">
      <c r="A357" s="266" t="s">
        <v>415</v>
      </c>
      <c r="B357" s="254">
        <v>0.1333</v>
      </c>
      <c r="C357" s="253">
        <v>0.1338</v>
      </c>
      <c r="D357" s="255">
        <v>996.61</v>
      </c>
      <c r="E357" s="255">
        <v>995.98</v>
      </c>
      <c r="F357" s="256">
        <v>995.48</v>
      </c>
      <c r="G357" s="264"/>
    </row>
    <row r="358" spans="1:7">
      <c r="A358" s="266" t="s">
        <v>414</v>
      </c>
      <c r="B358" s="254">
        <v>0.1343</v>
      </c>
      <c r="C358" s="253">
        <v>0.1348</v>
      </c>
      <c r="D358" s="255">
        <v>995.84</v>
      </c>
      <c r="E358" s="255">
        <v>995.21</v>
      </c>
      <c r="F358" s="256">
        <v>994.71</v>
      </c>
      <c r="G358" s="264"/>
    </row>
    <row r="359" spans="1:7">
      <c r="A359" s="266" t="s">
        <v>413</v>
      </c>
      <c r="B359" s="254">
        <v>0.1353</v>
      </c>
      <c r="C359" s="253">
        <v>0.1358</v>
      </c>
      <c r="D359" s="255">
        <v>995.08</v>
      </c>
      <c r="E359" s="255">
        <v>994.45</v>
      </c>
      <c r="F359" s="256">
        <v>993.95</v>
      </c>
      <c r="G359" s="264"/>
    </row>
    <row r="360" spans="1:7">
      <c r="A360" s="266" t="s">
        <v>412</v>
      </c>
      <c r="B360" s="254">
        <v>0.13600000000000001</v>
      </c>
      <c r="C360" s="253">
        <v>0.13650000000000001</v>
      </c>
      <c r="D360" s="255">
        <v>994.71</v>
      </c>
      <c r="E360" s="255">
        <v>994.08</v>
      </c>
      <c r="F360" s="256">
        <v>993.58</v>
      </c>
      <c r="G360" s="264"/>
    </row>
    <row r="361" spans="1:7">
      <c r="A361" s="266" t="s">
        <v>411</v>
      </c>
      <c r="B361" s="254">
        <v>0.1368</v>
      </c>
      <c r="C361" s="253">
        <v>0.13730000000000001</v>
      </c>
      <c r="D361" s="255">
        <v>994.21</v>
      </c>
      <c r="E361" s="255">
        <v>993.59</v>
      </c>
      <c r="F361" s="256">
        <v>993.08</v>
      </c>
      <c r="G361" s="264"/>
    </row>
    <row r="362" spans="1:7">
      <c r="A362" s="266" t="s">
        <v>410</v>
      </c>
      <c r="B362" s="254">
        <v>0.1358</v>
      </c>
      <c r="C362" s="253">
        <v>0.1363</v>
      </c>
      <c r="D362" s="255">
        <v>995.96</v>
      </c>
      <c r="E362" s="255">
        <v>995.34</v>
      </c>
      <c r="F362" s="256">
        <v>994.84</v>
      </c>
      <c r="G362" s="264"/>
    </row>
    <row r="363" spans="1:7">
      <c r="A363" s="266" t="s">
        <v>409</v>
      </c>
      <c r="B363" s="254">
        <v>0.13589999999999999</v>
      </c>
      <c r="C363" s="253">
        <v>0.13639999999999999</v>
      </c>
      <c r="D363" s="255">
        <v>996.34</v>
      </c>
      <c r="E363" s="255">
        <v>995.72</v>
      </c>
      <c r="F363" s="256">
        <v>995.22</v>
      </c>
      <c r="G363" s="264"/>
    </row>
    <row r="364" spans="1:7">
      <c r="A364" s="266" t="s">
        <v>408</v>
      </c>
      <c r="B364" s="254">
        <v>0.13769999999999999</v>
      </c>
      <c r="C364" s="253">
        <v>0.13819999999999999</v>
      </c>
      <c r="D364" s="255">
        <v>994.61</v>
      </c>
      <c r="E364" s="255">
        <v>994</v>
      </c>
      <c r="F364" s="256">
        <v>993.49</v>
      </c>
      <c r="G364" s="264"/>
    </row>
    <row r="365" spans="1:7">
      <c r="A365" s="266" t="s">
        <v>407</v>
      </c>
      <c r="B365" s="254">
        <v>0.13900000000000001</v>
      </c>
      <c r="C365" s="253">
        <v>0.13949999999999999</v>
      </c>
      <c r="D365" s="255">
        <v>993.52</v>
      </c>
      <c r="E365" s="255">
        <v>992.91</v>
      </c>
      <c r="F365" s="256">
        <v>992.39</v>
      </c>
      <c r="G365" s="264"/>
    </row>
    <row r="366" spans="1:7">
      <c r="A366" s="266" t="s">
        <v>406</v>
      </c>
      <c r="B366" s="254">
        <v>0.13900000000000001</v>
      </c>
      <c r="C366" s="253">
        <v>0.13949999999999999</v>
      </c>
      <c r="D366" s="255">
        <v>994.04</v>
      </c>
      <c r="E366" s="255">
        <v>993.42</v>
      </c>
      <c r="F366" s="256">
        <v>992.91</v>
      </c>
      <c r="G366" s="264"/>
    </row>
    <row r="367" spans="1:7">
      <c r="A367" s="266" t="s">
        <v>405</v>
      </c>
      <c r="B367" s="254">
        <v>0.14080000000000001</v>
      </c>
      <c r="C367" s="253">
        <v>0.14130000000000001</v>
      </c>
      <c r="D367" s="255">
        <v>992.35</v>
      </c>
      <c r="E367" s="255">
        <v>991.74</v>
      </c>
      <c r="F367" s="256">
        <v>991.22</v>
      </c>
      <c r="G367" s="264"/>
    </row>
    <row r="368" spans="1:7">
      <c r="A368" s="266" t="s">
        <v>404</v>
      </c>
      <c r="B368" s="254">
        <v>0.13980000000000001</v>
      </c>
      <c r="C368" s="253">
        <v>0.14029999999999998</v>
      </c>
      <c r="D368" s="255">
        <v>994.09</v>
      </c>
      <c r="E368" s="255">
        <v>993.48</v>
      </c>
      <c r="F368" s="256">
        <v>992.96</v>
      </c>
      <c r="G368" s="264"/>
    </row>
    <row r="369" spans="1:7">
      <c r="A369" s="266" t="s">
        <v>403</v>
      </c>
      <c r="B369" s="254">
        <v>0.13949999999999999</v>
      </c>
      <c r="C369" s="253">
        <v>0.14000000000000001</v>
      </c>
      <c r="D369" s="255">
        <v>994.97</v>
      </c>
      <c r="E369" s="255">
        <v>994.36</v>
      </c>
      <c r="F369" s="256">
        <v>993.84</v>
      </c>
      <c r="G369" s="264"/>
    </row>
    <row r="370" spans="1:7">
      <c r="A370" s="266" t="s">
        <v>402</v>
      </c>
      <c r="B370" s="254">
        <v>0.14000000000000001</v>
      </c>
      <c r="C370" s="253">
        <v>0.14050000000000001</v>
      </c>
      <c r="D370" s="255">
        <v>994.88</v>
      </c>
      <c r="E370" s="255">
        <v>994.27</v>
      </c>
      <c r="F370" s="256">
        <v>993.75</v>
      </c>
      <c r="G370" s="264"/>
    </row>
    <row r="371" spans="1:7">
      <c r="A371" s="266" t="s">
        <v>401</v>
      </c>
      <c r="B371" s="254">
        <v>0.1406</v>
      </c>
      <c r="C371" s="253">
        <v>0.1411</v>
      </c>
      <c r="D371" s="255">
        <v>994.67</v>
      </c>
      <c r="E371" s="255">
        <v>994.06</v>
      </c>
      <c r="F371" s="256">
        <v>993.54</v>
      </c>
      <c r="G371" s="264"/>
    </row>
    <row r="372" spans="1:7">
      <c r="A372" s="266" t="s">
        <v>400</v>
      </c>
      <c r="B372" s="254">
        <v>0.1394</v>
      </c>
      <c r="C372" s="253">
        <v>0.1399</v>
      </c>
      <c r="D372" s="255">
        <v>996.64</v>
      </c>
      <c r="E372" s="255">
        <v>996.03</v>
      </c>
      <c r="F372" s="256">
        <v>995.51</v>
      </c>
      <c r="G372" s="264"/>
    </row>
    <row r="373" spans="1:7">
      <c r="A373" s="266" t="s">
        <v>399</v>
      </c>
      <c r="B373" s="254">
        <v>0.1386</v>
      </c>
      <c r="C373" s="253">
        <v>0.1391</v>
      </c>
      <c r="D373" s="255">
        <v>998.12</v>
      </c>
      <c r="E373" s="255">
        <v>997.51</v>
      </c>
      <c r="F373" s="256">
        <v>997</v>
      </c>
      <c r="G373" s="264"/>
    </row>
    <row r="374" spans="1:7">
      <c r="A374" s="266" t="s">
        <v>398</v>
      </c>
      <c r="B374" s="254">
        <v>0.1396</v>
      </c>
      <c r="C374" s="253">
        <v>0.1401</v>
      </c>
      <c r="D374" s="255">
        <v>997.43</v>
      </c>
      <c r="E374" s="255">
        <v>996.83</v>
      </c>
      <c r="F374" s="256">
        <v>996.31</v>
      </c>
      <c r="G374" s="264"/>
    </row>
    <row r="375" spans="1:7">
      <c r="A375" s="266" t="s">
        <v>397</v>
      </c>
      <c r="B375" s="254">
        <v>0.14069999999999999</v>
      </c>
      <c r="C375" s="253">
        <v>0.14119999999999999</v>
      </c>
      <c r="D375" s="255">
        <v>996.63</v>
      </c>
      <c r="E375" s="255">
        <v>996.03</v>
      </c>
      <c r="F375" s="256">
        <v>995.51</v>
      </c>
      <c r="G375" s="264"/>
    </row>
    <row r="376" spans="1:7">
      <c r="A376" s="266" t="s">
        <v>396</v>
      </c>
      <c r="B376" s="254">
        <v>0.14069999999999999</v>
      </c>
      <c r="C376" s="253">
        <v>0.14119999999999999</v>
      </c>
      <c r="D376" s="255">
        <v>997.15</v>
      </c>
      <c r="E376" s="255">
        <v>996.55</v>
      </c>
      <c r="F376" s="256">
        <v>996.03</v>
      </c>
      <c r="G376" s="264"/>
    </row>
    <row r="377" spans="1:7">
      <c r="A377" s="266" t="s">
        <v>395</v>
      </c>
      <c r="B377" s="254">
        <v>0.1404</v>
      </c>
      <c r="C377" s="253">
        <v>0.1409</v>
      </c>
      <c r="D377" s="255">
        <v>949.22</v>
      </c>
      <c r="E377" s="255">
        <v>948.62</v>
      </c>
      <c r="F377" s="256">
        <v>996.91</v>
      </c>
      <c r="G377" s="264"/>
    </row>
    <row r="378" spans="1:7">
      <c r="A378" s="266" t="s">
        <v>394</v>
      </c>
      <c r="B378" s="254">
        <v>0.1396</v>
      </c>
      <c r="C378" s="253">
        <v>0.1401</v>
      </c>
      <c r="D378" s="255">
        <v>950.66</v>
      </c>
      <c r="E378" s="255">
        <v>950.07</v>
      </c>
      <c r="F378" s="256">
        <v>949.57</v>
      </c>
      <c r="G378" s="264"/>
    </row>
    <row r="379" spans="1:7">
      <c r="A379" s="266" t="s">
        <v>393</v>
      </c>
      <c r="B379" s="254">
        <v>0.1404</v>
      </c>
      <c r="C379" s="253">
        <v>0.1409</v>
      </c>
      <c r="D379" s="255">
        <v>950.21</v>
      </c>
      <c r="E379" s="255">
        <v>949.61</v>
      </c>
      <c r="F379" s="256">
        <v>949.12</v>
      </c>
      <c r="G379" s="264"/>
    </row>
    <row r="380" spans="1:7">
      <c r="A380" s="266" t="s">
        <v>392</v>
      </c>
      <c r="B380" s="254">
        <v>0.1384</v>
      </c>
      <c r="C380" s="253">
        <v>0.1389</v>
      </c>
      <c r="D380" s="255">
        <v>953.08</v>
      </c>
      <c r="E380" s="255">
        <v>952.48</v>
      </c>
      <c r="F380" s="256">
        <v>951.99</v>
      </c>
      <c r="G380" s="264"/>
    </row>
    <row r="381" spans="1:7">
      <c r="A381" s="266" t="s">
        <v>391</v>
      </c>
      <c r="B381" s="254">
        <v>0.13739999999999999</v>
      </c>
      <c r="C381" s="253">
        <v>0.13789999999999999</v>
      </c>
      <c r="D381" s="255">
        <v>954.76</v>
      </c>
      <c r="E381" s="255">
        <v>954.16</v>
      </c>
      <c r="F381" s="256">
        <v>953.67</v>
      </c>
      <c r="G381" s="264"/>
    </row>
    <row r="382" spans="1:7">
      <c r="A382" s="266" t="s">
        <v>390</v>
      </c>
      <c r="B382" s="254">
        <v>0.13769999999999999</v>
      </c>
      <c r="C382" s="253">
        <v>0.13819999999999999</v>
      </c>
      <c r="D382" s="255">
        <v>954.89</v>
      </c>
      <c r="E382" s="255">
        <v>954.3</v>
      </c>
      <c r="F382" s="256">
        <v>953.81</v>
      </c>
      <c r="G382" s="264"/>
    </row>
    <row r="383" spans="1:7">
      <c r="A383" s="266" t="s">
        <v>389</v>
      </c>
      <c r="B383" s="254">
        <v>0.13739999999999999</v>
      </c>
      <c r="C383" s="253">
        <v>0.13789999999999999</v>
      </c>
      <c r="D383" s="255">
        <v>956.22</v>
      </c>
      <c r="E383" s="255">
        <v>955.63</v>
      </c>
      <c r="F383" s="256">
        <v>954.65</v>
      </c>
      <c r="G383" s="264"/>
    </row>
    <row r="384" spans="1:7">
      <c r="A384" s="266" t="s">
        <v>388</v>
      </c>
      <c r="B384" s="254">
        <v>0.1368</v>
      </c>
      <c r="C384" s="253">
        <v>0.13730000000000001</v>
      </c>
      <c r="D384" s="255">
        <v>956.93</v>
      </c>
      <c r="E384" s="255">
        <v>956.34</v>
      </c>
      <c r="F384" s="256">
        <v>955.85</v>
      </c>
      <c r="G384" s="264"/>
    </row>
    <row r="385" spans="1:7">
      <c r="A385" s="266" t="s">
        <v>387</v>
      </c>
      <c r="B385" s="254">
        <v>0.1368</v>
      </c>
      <c r="C385" s="253">
        <v>0.13720000000000002</v>
      </c>
      <c r="D385" s="255">
        <v>957.42</v>
      </c>
      <c r="E385" s="255">
        <v>956.95</v>
      </c>
      <c r="F385" s="256">
        <v>956.46</v>
      </c>
      <c r="G385" s="264"/>
    </row>
    <row r="386" spans="1:7">
      <c r="A386" s="266" t="s">
        <v>386</v>
      </c>
      <c r="B386" s="254">
        <v>0.1358</v>
      </c>
      <c r="C386" s="253">
        <v>0.13619999999999999</v>
      </c>
      <c r="D386" s="255">
        <v>959.08</v>
      </c>
      <c r="E386" s="255">
        <v>958.61</v>
      </c>
      <c r="F386" s="256">
        <v>958.13</v>
      </c>
      <c r="G386" s="264"/>
    </row>
    <row r="387" spans="1:7">
      <c r="A387" s="266" t="s">
        <v>385</v>
      </c>
      <c r="B387" s="254">
        <v>0.1358</v>
      </c>
      <c r="C387" s="253">
        <v>0.13619999999999999</v>
      </c>
      <c r="D387" s="255">
        <v>959.57</v>
      </c>
      <c r="E387" s="255">
        <v>959.1</v>
      </c>
      <c r="F387" s="256">
        <v>958.61</v>
      </c>
      <c r="G387" s="264"/>
    </row>
    <row r="388" spans="1:7">
      <c r="A388" s="266" t="s">
        <v>384</v>
      </c>
      <c r="B388" s="254">
        <v>0.13550000000000001</v>
      </c>
      <c r="C388" s="253">
        <v>0.13589999999999999</v>
      </c>
      <c r="D388" s="255">
        <v>960.41</v>
      </c>
      <c r="E388" s="255">
        <v>959.94</v>
      </c>
      <c r="F388" s="256">
        <v>959.45</v>
      </c>
      <c r="G388" s="264"/>
    </row>
    <row r="389" spans="1:7">
      <c r="A389" s="266" t="s">
        <v>383</v>
      </c>
      <c r="B389" s="254">
        <v>0.1356</v>
      </c>
      <c r="C389" s="253">
        <v>0.13600000000000001</v>
      </c>
      <c r="D389" s="255">
        <v>960.77</v>
      </c>
      <c r="E389" s="255">
        <v>960.3</v>
      </c>
      <c r="F389" s="256">
        <v>959.82</v>
      </c>
      <c r="G389" s="264"/>
    </row>
    <row r="390" spans="1:7">
      <c r="A390" s="266" t="s">
        <v>382</v>
      </c>
      <c r="B390" s="254">
        <v>0.1356</v>
      </c>
      <c r="C390" s="253">
        <v>0.13600000000000001</v>
      </c>
      <c r="D390" s="255">
        <v>961.26</v>
      </c>
      <c r="E390" s="255">
        <v>960.79</v>
      </c>
      <c r="F390" s="256">
        <v>960.3</v>
      </c>
      <c r="G390" s="264"/>
    </row>
    <row r="391" spans="1:7">
      <c r="A391" s="266" t="s">
        <v>381</v>
      </c>
      <c r="B391" s="254">
        <v>0.13470000000000001</v>
      </c>
      <c r="C391" s="253">
        <v>0.1351</v>
      </c>
      <c r="D391" s="255">
        <v>962.8</v>
      </c>
      <c r="E391" s="255">
        <v>962.33</v>
      </c>
      <c r="F391" s="256">
        <v>961.84</v>
      </c>
      <c r="G391" s="264"/>
    </row>
    <row r="392" spans="1:7">
      <c r="A392" s="266" t="s">
        <v>380</v>
      </c>
      <c r="B392" s="254">
        <v>0.13350000000000001</v>
      </c>
      <c r="C392" s="253">
        <v>0.13390000000000002</v>
      </c>
      <c r="D392" s="255">
        <v>964.68</v>
      </c>
      <c r="E392" s="255">
        <v>964.21</v>
      </c>
      <c r="F392" s="256">
        <v>963.73</v>
      </c>
      <c r="G392" s="264"/>
    </row>
    <row r="393" spans="1:7">
      <c r="A393" s="266" t="s">
        <v>379</v>
      </c>
      <c r="B393" s="254">
        <v>0.13350000000000001</v>
      </c>
      <c r="C393" s="253">
        <v>0.13390000000000002</v>
      </c>
      <c r="D393" s="255">
        <v>965.16</v>
      </c>
      <c r="E393" s="255">
        <v>964.69</v>
      </c>
      <c r="F393" s="256">
        <v>964.21</v>
      </c>
      <c r="G393" s="264"/>
    </row>
    <row r="394" spans="1:7">
      <c r="A394" s="266" t="s">
        <v>378</v>
      </c>
      <c r="B394" s="254">
        <v>0.13519999999999999</v>
      </c>
      <c r="C394" s="253">
        <v>0.1356</v>
      </c>
      <c r="D394" s="255">
        <v>963.66</v>
      </c>
      <c r="E394" s="255">
        <v>963.2</v>
      </c>
      <c r="F394" s="256">
        <v>962.71</v>
      </c>
      <c r="G394" s="264"/>
    </row>
    <row r="395" spans="1:7">
      <c r="A395" s="266" t="s">
        <v>377</v>
      </c>
      <c r="B395" s="254">
        <v>0.13900000000000001</v>
      </c>
      <c r="C395" s="253">
        <v>0.1394</v>
      </c>
      <c r="D395" s="255">
        <v>959.77</v>
      </c>
      <c r="E395" s="255">
        <v>959.31</v>
      </c>
      <c r="F395" s="256">
        <v>958.82</v>
      </c>
      <c r="G395" s="264"/>
    </row>
    <row r="396" spans="1:7">
      <c r="A396" s="266" t="s">
        <v>376</v>
      </c>
      <c r="B396" s="254">
        <v>0.13900000000000001</v>
      </c>
      <c r="C396" s="253">
        <v>0.1394</v>
      </c>
      <c r="D396" s="255">
        <v>960.27</v>
      </c>
      <c r="E396" s="255">
        <v>959.81</v>
      </c>
      <c r="F396" s="256">
        <v>959.31</v>
      </c>
      <c r="G396" s="264"/>
    </row>
    <row r="397" spans="1:7">
      <c r="A397" s="266" t="s">
        <v>375</v>
      </c>
      <c r="B397" s="254">
        <v>0.1391</v>
      </c>
      <c r="C397" s="253">
        <v>0.13949999999999999</v>
      </c>
      <c r="D397" s="255">
        <v>960.65</v>
      </c>
      <c r="E397" s="255">
        <v>960.19</v>
      </c>
      <c r="F397" s="256">
        <v>959.69</v>
      </c>
      <c r="G397" s="264"/>
    </row>
    <row r="398" spans="1:7">
      <c r="A398" s="266" t="s">
        <v>374</v>
      </c>
      <c r="B398" s="254">
        <v>0.13949999999999999</v>
      </c>
      <c r="C398" s="253">
        <v>0.1399</v>
      </c>
      <c r="D398" s="255">
        <v>960.69</v>
      </c>
      <c r="E398" s="255">
        <v>960.23</v>
      </c>
      <c r="F398" s="256">
        <v>959.74</v>
      </c>
      <c r="G398" s="264"/>
    </row>
    <row r="399" spans="1:7">
      <c r="A399" s="266" t="s">
        <v>373</v>
      </c>
      <c r="B399" s="254">
        <v>0.13519999999999999</v>
      </c>
      <c r="C399" s="253">
        <v>0.1356</v>
      </c>
      <c r="D399" s="255">
        <v>966.09</v>
      </c>
      <c r="E399" s="255">
        <v>965.63</v>
      </c>
      <c r="F399" s="256">
        <v>965.15</v>
      </c>
      <c r="G399" s="264"/>
    </row>
    <row r="400" spans="1:7">
      <c r="A400" s="266" t="s">
        <v>372</v>
      </c>
      <c r="B400" s="254">
        <v>0.13539999999999999</v>
      </c>
      <c r="C400" s="253">
        <v>0.1358</v>
      </c>
      <c r="D400" s="255">
        <v>966.35</v>
      </c>
      <c r="E400" s="255">
        <v>965.89</v>
      </c>
      <c r="F400" s="256">
        <v>965.41</v>
      </c>
      <c r="G400" s="264"/>
    </row>
    <row r="401" spans="1:7">
      <c r="A401" s="266" t="s">
        <v>371</v>
      </c>
      <c r="B401" s="254">
        <v>0.13449999999999998</v>
      </c>
      <c r="C401" s="253">
        <v>0.13489999999999999</v>
      </c>
      <c r="D401" s="255">
        <v>967.86</v>
      </c>
      <c r="E401" s="255">
        <v>967.41</v>
      </c>
      <c r="F401" s="256">
        <v>966.92</v>
      </c>
      <c r="G401" s="264"/>
    </row>
    <row r="402" spans="1:7">
      <c r="A402" s="266" t="s">
        <v>370</v>
      </c>
      <c r="B402" s="254">
        <v>0.1363</v>
      </c>
      <c r="C402" s="253">
        <v>0.13669999999999999</v>
      </c>
      <c r="D402" s="255">
        <v>966.3</v>
      </c>
      <c r="E402" s="255">
        <v>965.85</v>
      </c>
      <c r="F402" s="256">
        <v>965.36</v>
      </c>
      <c r="G402" s="264"/>
    </row>
    <row r="403" spans="1:7">
      <c r="A403" s="266" t="s">
        <v>369</v>
      </c>
      <c r="B403" s="254">
        <v>0.1363</v>
      </c>
      <c r="C403" s="253">
        <v>0.13669999999999999</v>
      </c>
      <c r="D403" s="255">
        <v>966.79</v>
      </c>
      <c r="E403" s="255">
        <v>966.34</v>
      </c>
      <c r="F403" s="256">
        <v>965.85</v>
      </c>
      <c r="G403" s="264"/>
    </row>
    <row r="404" spans="1:7">
      <c r="A404" s="266" t="s">
        <v>368</v>
      </c>
      <c r="B404" s="254">
        <v>0.13800000000000001</v>
      </c>
      <c r="C404" s="253">
        <v>0.1384</v>
      </c>
      <c r="D404" s="255">
        <v>965.37</v>
      </c>
      <c r="E404" s="255">
        <v>964.92</v>
      </c>
      <c r="F404" s="256">
        <v>964.42</v>
      </c>
      <c r="G404" s="264"/>
    </row>
    <row r="405" spans="1:7">
      <c r="A405" s="266" t="s">
        <v>367</v>
      </c>
      <c r="B405" s="254">
        <v>0.14230000000000001</v>
      </c>
      <c r="C405" s="253">
        <v>0.14269999999999999</v>
      </c>
      <c r="D405" s="255">
        <v>961.06</v>
      </c>
      <c r="E405" s="255">
        <v>960.61</v>
      </c>
      <c r="F405" s="256">
        <v>960.1</v>
      </c>
      <c r="G405" s="264"/>
    </row>
    <row r="406" spans="1:7">
      <c r="A406" s="266" t="s">
        <v>366</v>
      </c>
      <c r="B406" s="254">
        <v>0.1434</v>
      </c>
      <c r="C406" s="253">
        <v>0.14380000000000001</v>
      </c>
      <c r="D406" s="255">
        <v>960.35</v>
      </c>
      <c r="E406" s="255">
        <v>959.9</v>
      </c>
      <c r="F406" s="256">
        <v>959.39</v>
      </c>
      <c r="G406" s="264"/>
    </row>
    <row r="407" spans="1:7">
      <c r="A407" s="266" t="s">
        <v>365</v>
      </c>
      <c r="B407" s="254">
        <v>0.14169999999999999</v>
      </c>
      <c r="C407" s="253">
        <v>0.1421</v>
      </c>
      <c r="D407" s="255">
        <v>962.74</v>
      </c>
      <c r="E407" s="255">
        <v>962.29</v>
      </c>
      <c r="F407" s="256">
        <v>961.79</v>
      </c>
      <c r="G407" s="264"/>
    </row>
    <row r="408" spans="1:7">
      <c r="A408" s="266" t="s">
        <v>364</v>
      </c>
      <c r="B408" s="254">
        <v>0.14050000000000001</v>
      </c>
      <c r="C408" s="253">
        <v>0.1409</v>
      </c>
      <c r="D408" s="255">
        <v>964.57</v>
      </c>
      <c r="E408" s="255">
        <v>964.13</v>
      </c>
      <c r="F408" s="256">
        <v>963.62</v>
      </c>
      <c r="G408" s="264"/>
    </row>
    <row r="409" spans="1:7">
      <c r="A409" s="266" t="s">
        <v>363</v>
      </c>
      <c r="B409" s="254">
        <v>0.1389</v>
      </c>
      <c r="C409" s="253">
        <v>0.13930000000000001</v>
      </c>
      <c r="D409" s="255">
        <v>966.85</v>
      </c>
      <c r="E409" s="255">
        <v>966.4</v>
      </c>
      <c r="F409" s="256">
        <v>965.9</v>
      </c>
      <c r="G409" s="264"/>
    </row>
    <row r="410" spans="1:7">
      <c r="A410" s="266" t="s">
        <v>362</v>
      </c>
      <c r="B410" s="254">
        <v>0.1394</v>
      </c>
      <c r="C410" s="253">
        <v>0.13980000000000001</v>
      </c>
      <c r="D410" s="255">
        <v>966.79</v>
      </c>
      <c r="E410" s="255">
        <v>966.35</v>
      </c>
      <c r="F410" s="256">
        <v>965.85</v>
      </c>
      <c r="G410" s="264"/>
    </row>
    <row r="411" spans="1:7">
      <c r="A411" s="266" t="s">
        <v>361</v>
      </c>
      <c r="B411" s="254">
        <v>0.13900000000000001</v>
      </c>
      <c r="C411" s="253">
        <v>0.1394</v>
      </c>
      <c r="D411" s="255">
        <v>967.73</v>
      </c>
      <c r="E411" s="255">
        <v>967.29</v>
      </c>
      <c r="F411" s="256">
        <v>966.79</v>
      </c>
      <c r="G411" s="264"/>
    </row>
    <row r="412" spans="1:7">
      <c r="A412" s="266" t="s">
        <v>360</v>
      </c>
      <c r="B412" s="254">
        <v>0.13900000000000001</v>
      </c>
      <c r="C412" s="253">
        <v>0.1394</v>
      </c>
      <c r="D412" s="255">
        <v>968.23</v>
      </c>
      <c r="E412" s="255">
        <v>967.79</v>
      </c>
      <c r="F412" s="256">
        <v>967.29</v>
      </c>
      <c r="G412" s="264"/>
    </row>
    <row r="413" spans="1:7">
      <c r="A413" s="266" t="s">
        <v>359</v>
      </c>
      <c r="B413" s="254">
        <v>0.13880000000000001</v>
      </c>
      <c r="C413" s="253">
        <v>0.13919999999999999</v>
      </c>
      <c r="D413" s="255">
        <v>968.95</v>
      </c>
      <c r="E413" s="255">
        <v>968.52</v>
      </c>
      <c r="F413" s="256">
        <v>968.01</v>
      </c>
      <c r="G413" s="264"/>
    </row>
    <row r="414" spans="1:7">
      <c r="A414" s="266" t="s">
        <v>358</v>
      </c>
      <c r="B414" s="254">
        <v>0.1381</v>
      </c>
      <c r="C414" s="253">
        <v>0.13849999999999998</v>
      </c>
      <c r="D414" s="255">
        <v>970.22</v>
      </c>
      <c r="E414" s="255">
        <v>969.78</v>
      </c>
      <c r="F414" s="256">
        <v>969.28</v>
      </c>
      <c r="G414" s="264"/>
    </row>
    <row r="415" spans="1:7">
      <c r="A415" s="266" t="s">
        <v>357</v>
      </c>
      <c r="B415" s="254">
        <v>0.13730000000000001</v>
      </c>
      <c r="C415" s="253">
        <v>0.13769999999999999</v>
      </c>
      <c r="D415" s="255">
        <v>971.6</v>
      </c>
      <c r="E415" s="255">
        <v>971.16</v>
      </c>
      <c r="F415" s="256">
        <v>970.66</v>
      </c>
      <c r="G415" s="264"/>
    </row>
    <row r="416" spans="1:7">
      <c r="A416" s="266" t="s">
        <v>356</v>
      </c>
      <c r="B416" s="254">
        <v>0.1409</v>
      </c>
      <c r="C416" s="253">
        <v>0.14130000000000001</v>
      </c>
      <c r="D416" s="255">
        <v>968.17</v>
      </c>
      <c r="E416" s="255">
        <v>967.74</v>
      </c>
      <c r="F416" s="256">
        <v>967.23</v>
      </c>
      <c r="G416" s="264"/>
    </row>
    <row r="417" spans="1:7">
      <c r="A417" s="266" t="s">
        <v>355</v>
      </c>
      <c r="B417" s="254">
        <v>0.1409</v>
      </c>
      <c r="C417" s="253">
        <v>0.14130000000000001</v>
      </c>
      <c r="D417" s="255">
        <v>968.68</v>
      </c>
      <c r="E417" s="255">
        <v>968.25</v>
      </c>
      <c r="F417" s="256">
        <v>967.74</v>
      </c>
      <c r="G417" s="264"/>
    </row>
    <row r="418" spans="1:7">
      <c r="A418" s="266" t="s">
        <v>354</v>
      </c>
      <c r="B418" s="254">
        <v>0.14130000000000001</v>
      </c>
      <c r="C418" s="253">
        <v>0.14169999999999999</v>
      </c>
      <c r="D418" s="255">
        <v>968.75</v>
      </c>
      <c r="E418" s="255">
        <v>968.32</v>
      </c>
      <c r="F418" s="256">
        <v>967.81</v>
      </c>
      <c r="G418" s="264"/>
    </row>
    <row r="419" spans="1:7">
      <c r="A419" s="266" t="s">
        <v>353</v>
      </c>
      <c r="B419" s="254">
        <v>0.13980000000000001</v>
      </c>
      <c r="C419" s="253">
        <v>0.14019999999999999</v>
      </c>
      <c r="D419" s="255">
        <v>970.88</v>
      </c>
      <c r="E419" s="255">
        <v>970.45</v>
      </c>
      <c r="F419" s="256">
        <v>969.94</v>
      </c>
      <c r="G419" s="264"/>
    </row>
    <row r="420" spans="1:7">
      <c r="A420" s="266" t="s">
        <v>352</v>
      </c>
      <c r="B420" s="254">
        <v>0.1389</v>
      </c>
      <c r="C420" s="253">
        <v>0.13930000000000001</v>
      </c>
      <c r="D420" s="255">
        <v>972.35</v>
      </c>
      <c r="E420" s="255">
        <v>971.92</v>
      </c>
      <c r="F420" s="256">
        <v>971.42</v>
      </c>
      <c r="G420" s="264"/>
    </row>
    <row r="421" spans="1:7">
      <c r="A421" s="266" t="s">
        <v>351</v>
      </c>
      <c r="B421" s="254">
        <v>0.14249999999999999</v>
      </c>
      <c r="C421" s="253">
        <v>0.1429</v>
      </c>
      <c r="D421" s="255">
        <v>969</v>
      </c>
      <c r="E421" s="255">
        <v>968.57</v>
      </c>
      <c r="F421" s="256">
        <v>968.06</v>
      </c>
      <c r="G421" s="264"/>
    </row>
    <row r="422" spans="1:7">
      <c r="A422" s="266" t="s">
        <v>350</v>
      </c>
      <c r="B422" s="254">
        <v>0.1424</v>
      </c>
      <c r="C422" s="253">
        <v>0.14279999999999998</v>
      </c>
      <c r="D422" s="255">
        <v>969.62</v>
      </c>
      <c r="E422" s="255">
        <v>969.19</v>
      </c>
      <c r="F422" s="256">
        <v>968.68</v>
      </c>
      <c r="G422" s="264"/>
    </row>
    <row r="423" spans="1:7">
      <c r="A423" s="266" t="s">
        <v>349</v>
      </c>
      <c r="B423" s="254">
        <v>0.14810000000000001</v>
      </c>
      <c r="C423" s="253">
        <v>0.14849999999999999</v>
      </c>
      <c r="D423" s="255">
        <v>964.11</v>
      </c>
      <c r="E423" s="255">
        <v>963.69</v>
      </c>
      <c r="F423" s="256">
        <v>963.16</v>
      </c>
      <c r="G423" s="264"/>
    </row>
    <row r="424" spans="1:7">
      <c r="A424" s="266" t="s">
        <v>348</v>
      </c>
      <c r="B424" s="254">
        <v>0.14949999999999999</v>
      </c>
      <c r="C424" s="253">
        <v>0.14990000000000001</v>
      </c>
      <c r="D424" s="255">
        <v>963.17</v>
      </c>
      <c r="E424" s="255">
        <v>962.75</v>
      </c>
      <c r="F424" s="256">
        <v>962.22</v>
      </c>
      <c r="G424" s="264"/>
    </row>
    <row r="425" spans="1:7">
      <c r="A425" s="266" t="s">
        <v>347</v>
      </c>
      <c r="B425" s="254">
        <v>0.1474</v>
      </c>
      <c r="C425" s="253">
        <v>0.14779999999999999</v>
      </c>
      <c r="D425" s="255">
        <v>965.9</v>
      </c>
      <c r="E425" s="255">
        <v>965.48</v>
      </c>
      <c r="F425" s="256">
        <v>964.95</v>
      </c>
      <c r="G425" s="264"/>
    </row>
    <row r="426" spans="1:7">
      <c r="A426" s="266" t="s">
        <v>346</v>
      </c>
      <c r="B426" s="254">
        <v>0.14849999999999999</v>
      </c>
      <c r="C426" s="253">
        <v>0.1489</v>
      </c>
      <c r="D426" s="255">
        <v>965.28</v>
      </c>
      <c r="E426" s="255">
        <v>964.86</v>
      </c>
      <c r="F426" s="256">
        <v>964.33</v>
      </c>
      <c r="G426" s="264"/>
    </row>
    <row r="427" spans="1:7">
      <c r="A427" s="266" t="s">
        <v>345</v>
      </c>
      <c r="B427" s="254">
        <v>0.1489</v>
      </c>
      <c r="C427" s="253">
        <v>0.14929999999999999</v>
      </c>
      <c r="D427" s="255">
        <v>965.39</v>
      </c>
      <c r="E427" s="255">
        <v>964.98</v>
      </c>
      <c r="F427" s="256">
        <v>964.45</v>
      </c>
      <c r="G427" s="264"/>
    </row>
    <row r="428" spans="1:7">
      <c r="A428" s="266" t="s">
        <v>344</v>
      </c>
      <c r="B428" s="254">
        <v>0.15329999999999999</v>
      </c>
      <c r="C428" s="253">
        <v>0.1537</v>
      </c>
      <c r="D428" s="255">
        <v>961.39</v>
      </c>
      <c r="E428" s="255">
        <v>960.98</v>
      </c>
      <c r="F428" s="256">
        <v>960.44</v>
      </c>
      <c r="G428" s="264"/>
    </row>
    <row r="429" spans="1:7">
      <c r="A429" s="266" t="s">
        <v>343</v>
      </c>
      <c r="B429" s="254">
        <v>0.1532</v>
      </c>
      <c r="C429" s="253">
        <v>0.15359999999999999</v>
      </c>
      <c r="D429" s="255">
        <v>962.04</v>
      </c>
      <c r="E429" s="255">
        <v>961.63</v>
      </c>
      <c r="F429" s="256">
        <v>961.09</v>
      </c>
      <c r="G429" s="264"/>
    </row>
    <row r="430" spans="1:7">
      <c r="A430" s="266" t="s">
        <v>342</v>
      </c>
      <c r="B430" s="254">
        <v>0.15190000000000001</v>
      </c>
      <c r="C430" s="253">
        <v>0.15229999999999999</v>
      </c>
      <c r="D430" s="255">
        <v>963.91</v>
      </c>
      <c r="E430" s="255">
        <v>963.5</v>
      </c>
      <c r="F430" s="256">
        <v>962.96</v>
      </c>
      <c r="G430" s="264"/>
    </row>
    <row r="431" spans="1:7">
      <c r="A431" s="266" t="s">
        <v>341</v>
      </c>
      <c r="B431" s="254">
        <v>0.15079999999999999</v>
      </c>
      <c r="C431" s="253">
        <v>0.1512</v>
      </c>
      <c r="D431" s="255">
        <v>965.58</v>
      </c>
      <c r="E431" s="255">
        <v>965.17</v>
      </c>
      <c r="F431" s="256">
        <v>964.63</v>
      </c>
      <c r="G431" s="264"/>
    </row>
    <row r="432" spans="1:7">
      <c r="A432" s="266" t="s">
        <v>340</v>
      </c>
      <c r="B432" s="254">
        <v>0.15010000000000001</v>
      </c>
      <c r="C432" s="253">
        <v>0.15049999999999999</v>
      </c>
      <c r="D432" s="255">
        <v>966.83</v>
      </c>
      <c r="E432" s="255">
        <v>966.42</v>
      </c>
      <c r="F432" s="256">
        <v>965.88</v>
      </c>
      <c r="G432" s="264"/>
    </row>
    <row r="433" spans="1:7">
      <c r="A433" s="266" t="s">
        <v>339</v>
      </c>
      <c r="B433" s="254">
        <v>0.1522</v>
      </c>
      <c r="C433" s="253">
        <v>0.15259999999999999</v>
      </c>
      <c r="D433" s="255">
        <v>965.23</v>
      </c>
      <c r="E433" s="255">
        <v>964.83</v>
      </c>
      <c r="F433" s="256">
        <v>964.28</v>
      </c>
      <c r="G433" s="264"/>
    </row>
    <row r="434" spans="1:7">
      <c r="A434" s="266" t="s">
        <v>338</v>
      </c>
      <c r="B434" s="254">
        <v>0.1512</v>
      </c>
      <c r="C434" s="253">
        <v>0.15160000000000001</v>
      </c>
      <c r="D434" s="255">
        <v>966.79</v>
      </c>
      <c r="E434" s="255">
        <v>966.38</v>
      </c>
      <c r="F434" s="256">
        <v>965.84</v>
      </c>
      <c r="G434" s="264"/>
    </row>
    <row r="435" spans="1:7">
      <c r="A435" s="266" t="s">
        <v>337</v>
      </c>
      <c r="B435" s="254">
        <v>0.1545</v>
      </c>
      <c r="C435" s="253">
        <v>0.15490000000000001</v>
      </c>
      <c r="D435" s="255">
        <v>964</v>
      </c>
      <c r="E435" s="255">
        <v>963.6</v>
      </c>
      <c r="F435" s="256">
        <v>963.05</v>
      </c>
      <c r="G435" s="264"/>
    </row>
    <row r="436" spans="1:7">
      <c r="A436" s="266" t="s">
        <v>336</v>
      </c>
      <c r="B436" s="254">
        <v>0.15820000000000001</v>
      </c>
      <c r="C436" s="253">
        <v>0.15859999999999999</v>
      </c>
      <c r="D436" s="255">
        <v>960.86</v>
      </c>
      <c r="E436" s="255">
        <v>960.46</v>
      </c>
      <c r="F436" s="256">
        <v>959.9</v>
      </c>
      <c r="G436" s="264"/>
    </row>
    <row r="437" spans="1:7">
      <c r="A437" s="266" t="s">
        <v>335</v>
      </c>
      <c r="B437" s="254">
        <v>0.15770000000000001</v>
      </c>
      <c r="C437" s="253">
        <v>0.15810000000000002</v>
      </c>
      <c r="D437" s="255">
        <v>961.92</v>
      </c>
      <c r="E437" s="255">
        <v>961.52</v>
      </c>
      <c r="F437" s="256">
        <v>960.96</v>
      </c>
      <c r="G437" s="264"/>
    </row>
    <row r="438" spans="1:7">
      <c r="A438" s="266" t="s">
        <v>334</v>
      </c>
      <c r="B438" s="254">
        <v>0.16120000000000001</v>
      </c>
      <c r="C438" s="253">
        <v>0.16159999999999999</v>
      </c>
      <c r="D438" s="255">
        <v>959.02</v>
      </c>
      <c r="E438" s="255">
        <v>958.63</v>
      </c>
      <c r="F438" s="256">
        <v>958.06</v>
      </c>
      <c r="G438" s="264"/>
    </row>
    <row r="439" spans="1:7">
      <c r="A439" s="266" t="s">
        <v>333</v>
      </c>
      <c r="B439" s="254">
        <v>0.15740000000000001</v>
      </c>
      <c r="C439" s="253">
        <v>0.1578</v>
      </c>
      <c r="D439" s="255">
        <v>963.33</v>
      </c>
      <c r="E439" s="255">
        <v>962.94</v>
      </c>
      <c r="F439" s="256">
        <v>962.38</v>
      </c>
      <c r="G439" s="264"/>
    </row>
    <row r="440" spans="1:7">
      <c r="A440" s="266" t="s">
        <v>332</v>
      </c>
      <c r="B440" s="254">
        <v>0.15579999999999999</v>
      </c>
      <c r="C440" s="253">
        <v>0.15620000000000001</v>
      </c>
      <c r="D440" s="255">
        <v>965.47</v>
      </c>
      <c r="E440" s="255">
        <v>965.07</v>
      </c>
      <c r="F440" s="256">
        <v>964.52</v>
      </c>
      <c r="G440" s="264"/>
    </row>
    <row r="441" spans="1:7">
      <c r="A441" s="266" t="s">
        <v>331</v>
      </c>
      <c r="B441" s="254">
        <v>0.1628</v>
      </c>
      <c r="C441" s="253">
        <v>0.16320000000000001</v>
      </c>
      <c r="D441" s="255">
        <v>959.17</v>
      </c>
      <c r="E441" s="255">
        <v>958.79</v>
      </c>
      <c r="F441" s="256">
        <v>958.21</v>
      </c>
      <c r="G441" s="264"/>
    </row>
    <row r="442" spans="1:7">
      <c r="A442" s="266" t="s">
        <v>330</v>
      </c>
      <c r="B442" s="254">
        <v>0.15659999999999999</v>
      </c>
      <c r="C442" s="253">
        <v>0.157</v>
      </c>
      <c r="D442" s="255">
        <v>965.79</v>
      </c>
      <c r="E442" s="255">
        <v>965.4</v>
      </c>
      <c r="F442" s="256">
        <v>964.84</v>
      </c>
      <c r="G442" s="264"/>
    </row>
    <row r="443" spans="1:7">
      <c r="A443" s="266" t="s">
        <v>329</v>
      </c>
      <c r="B443" s="254">
        <v>0.15539999999999998</v>
      </c>
      <c r="C443" s="253">
        <v>0.15579999999999999</v>
      </c>
      <c r="D443" s="255">
        <v>967.53</v>
      </c>
      <c r="E443" s="255">
        <v>967.13</v>
      </c>
      <c r="F443" s="256">
        <v>966.58</v>
      </c>
      <c r="G443" s="264"/>
    </row>
    <row r="444" spans="1:7">
      <c r="A444" s="266" t="s">
        <v>328</v>
      </c>
      <c r="B444" s="254">
        <v>0.15710000000000002</v>
      </c>
      <c r="C444" s="253">
        <v>0.1575</v>
      </c>
      <c r="D444" s="255">
        <v>966.42</v>
      </c>
      <c r="E444" s="255">
        <v>966.03</v>
      </c>
      <c r="F444" s="256">
        <v>965.47</v>
      </c>
      <c r="G444" s="264"/>
    </row>
    <row r="445" spans="1:7">
      <c r="A445" s="266" t="s">
        <v>327</v>
      </c>
      <c r="B445" s="254">
        <v>0.1542</v>
      </c>
      <c r="C445" s="253">
        <v>0.15460000000000002</v>
      </c>
      <c r="D445" s="255">
        <v>969.81</v>
      </c>
      <c r="E445" s="255">
        <v>969.42</v>
      </c>
      <c r="F445" s="256">
        <v>968.86</v>
      </c>
      <c r="G445" s="264"/>
    </row>
    <row r="446" spans="1:7">
      <c r="A446" s="266" t="s">
        <v>326</v>
      </c>
      <c r="B446" s="254">
        <v>0.15380000000000002</v>
      </c>
      <c r="C446" s="253">
        <v>0.1542</v>
      </c>
      <c r="D446" s="255">
        <v>970.75</v>
      </c>
      <c r="E446" s="255">
        <v>970.36</v>
      </c>
      <c r="F446" s="256">
        <v>969.81</v>
      </c>
      <c r="G446" s="264"/>
    </row>
    <row r="447" spans="1:7">
      <c r="A447" s="266" t="s">
        <v>325</v>
      </c>
      <c r="B447" s="254">
        <v>0.15210000000000001</v>
      </c>
      <c r="C447" s="253">
        <v>0.1525</v>
      </c>
      <c r="D447" s="255">
        <v>972.96</v>
      </c>
      <c r="E447" s="255">
        <v>972.57</v>
      </c>
      <c r="F447" s="256">
        <v>972.02</v>
      </c>
      <c r="G447" s="264"/>
    </row>
    <row r="448" spans="1:7">
      <c r="A448" s="266" t="s">
        <v>324</v>
      </c>
      <c r="B448" s="254">
        <v>0.15460000000000002</v>
      </c>
      <c r="C448" s="253">
        <v>0.155</v>
      </c>
      <c r="D448" s="255">
        <v>971.08</v>
      </c>
      <c r="E448" s="255">
        <v>970.69</v>
      </c>
      <c r="F448" s="256">
        <v>970.14</v>
      </c>
      <c r="G448" s="264"/>
    </row>
    <row r="449" spans="1:7">
      <c r="A449" s="266" t="s">
        <v>323</v>
      </c>
      <c r="B449" s="254">
        <v>0.15210000000000001</v>
      </c>
      <c r="C449" s="253">
        <v>0.1525</v>
      </c>
      <c r="D449" s="255">
        <v>974.05</v>
      </c>
      <c r="E449" s="255">
        <v>973.66</v>
      </c>
      <c r="F449" s="256">
        <v>973.11</v>
      </c>
      <c r="G449" s="264"/>
    </row>
    <row r="450" spans="1:7">
      <c r="A450" s="266" t="s">
        <v>322</v>
      </c>
      <c r="B450" s="254">
        <v>0.15539999999999998</v>
      </c>
      <c r="C450" s="253">
        <v>0.15579999999999999</v>
      </c>
      <c r="D450" s="255">
        <v>971.42</v>
      </c>
      <c r="E450" s="255">
        <v>971.03</v>
      </c>
      <c r="F450" s="256">
        <v>970.47</v>
      </c>
      <c r="G450" s="264"/>
    </row>
    <row r="451" spans="1:7">
      <c r="A451" s="266" t="s">
        <v>321</v>
      </c>
      <c r="B451" s="254">
        <v>0.1578</v>
      </c>
      <c r="C451" s="253">
        <v>0.15820000000000001</v>
      </c>
      <c r="D451" s="255">
        <v>969.68</v>
      </c>
      <c r="E451" s="255">
        <v>969.3</v>
      </c>
      <c r="F451" s="256">
        <v>968.73</v>
      </c>
      <c r="G451" s="264"/>
    </row>
    <row r="452" spans="1:7">
      <c r="A452" s="266" t="s">
        <v>320</v>
      </c>
      <c r="B452" s="254">
        <v>0.154</v>
      </c>
      <c r="C452" s="253">
        <v>0.15439999999999998</v>
      </c>
      <c r="D452" s="255">
        <v>973.87</v>
      </c>
      <c r="E452" s="255">
        <v>973.49</v>
      </c>
      <c r="F452" s="256">
        <v>972.93</v>
      </c>
      <c r="G452" s="264"/>
    </row>
    <row r="453" spans="1:7">
      <c r="A453" s="266" t="s">
        <v>319</v>
      </c>
      <c r="B453" s="254">
        <v>0.153</v>
      </c>
      <c r="C453" s="253">
        <v>0.15340000000000001</v>
      </c>
      <c r="D453" s="255">
        <v>975.38</v>
      </c>
      <c r="E453" s="255">
        <v>975</v>
      </c>
      <c r="F453" s="256">
        <v>974.45</v>
      </c>
      <c r="G453" s="264"/>
    </row>
    <row r="454" spans="1:7">
      <c r="A454" s="266" t="s">
        <v>318</v>
      </c>
      <c r="B454" s="254">
        <v>0.15429999999999999</v>
      </c>
      <c r="C454" s="253">
        <v>0.1547</v>
      </c>
      <c r="D454" s="255">
        <v>974.69</v>
      </c>
      <c r="E454" s="255">
        <v>974.31</v>
      </c>
      <c r="F454" s="256">
        <v>973.76</v>
      </c>
      <c r="G454" s="264"/>
    </row>
    <row r="455" spans="1:7">
      <c r="A455" s="266" t="s">
        <v>317</v>
      </c>
      <c r="B455" s="254">
        <v>0.15380000000000002</v>
      </c>
      <c r="C455" s="253">
        <v>0.1542</v>
      </c>
      <c r="D455" s="255">
        <v>975.72</v>
      </c>
      <c r="E455" s="255">
        <v>975.34</v>
      </c>
      <c r="F455" s="256">
        <v>974.79</v>
      </c>
      <c r="G455" s="264"/>
    </row>
    <row r="456" spans="1:7">
      <c r="A456" s="266" t="s">
        <v>316</v>
      </c>
      <c r="B456" s="254">
        <v>0.15259999999999999</v>
      </c>
      <c r="C456" s="253">
        <v>0.153</v>
      </c>
      <c r="D456" s="255">
        <v>977.41</v>
      </c>
      <c r="E456" s="255">
        <v>977.03</v>
      </c>
      <c r="F456" s="256">
        <v>976.48</v>
      </c>
      <c r="G456" s="264"/>
    </row>
    <row r="457" spans="1:7">
      <c r="A457" s="266" t="s">
        <v>315</v>
      </c>
      <c r="B457" s="254">
        <v>0.15390000000000001</v>
      </c>
      <c r="C457" s="253">
        <v>0.15429999999999999</v>
      </c>
      <c r="D457" s="255">
        <v>976.74</v>
      </c>
      <c r="E457" s="255">
        <v>976.36</v>
      </c>
      <c r="F457" s="256">
        <v>975.8</v>
      </c>
      <c r="G457" s="264"/>
    </row>
    <row r="458" spans="1:7">
      <c r="A458" s="266" t="s">
        <v>314</v>
      </c>
      <c r="B458" s="254">
        <v>0.1522</v>
      </c>
      <c r="C458" s="253">
        <v>0.15259999999999999</v>
      </c>
      <c r="D458" s="255">
        <v>978.89</v>
      </c>
      <c r="E458" s="255">
        <v>978.52</v>
      </c>
      <c r="F458" s="256">
        <v>977.97</v>
      </c>
      <c r="G458" s="264"/>
    </row>
    <row r="459" spans="1:7">
      <c r="A459" s="266" t="s">
        <v>313</v>
      </c>
      <c r="B459" s="254">
        <v>0.153</v>
      </c>
      <c r="C459" s="253">
        <v>0.15340000000000001</v>
      </c>
      <c r="D459" s="255">
        <v>978.69</v>
      </c>
      <c r="E459" s="255">
        <v>978.32</v>
      </c>
      <c r="F459" s="256">
        <v>977.76</v>
      </c>
      <c r="G459" s="264"/>
    </row>
    <row r="460" spans="1:7">
      <c r="A460" s="266" t="s">
        <v>312</v>
      </c>
      <c r="B460" s="254">
        <v>0.15259999999999999</v>
      </c>
      <c r="C460" s="253">
        <v>0.153</v>
      </c>
      <c r="D460" s="255">
        <v>979.62</v>
      </c>
      <c r="E460" s="255">
        <v>979.24</v>
      </c>
      <c r="F460" s="256">
        <v>978.69</v>
      </c>
      <c r="G460" s="264"/>
    </row>
    <row r="461" spans="1:7">
      <c r="A461" s="266" t="s">
        <v>311</v>
      </c>
      <c r="B461" s="254">
        <v>0.15140000000000001</v>
      </c>
      <c r="C461" s="253">
        <v>0.15179999999999999</v>
      </c>
      <c r="D461" s="255">
        <v>981.3</v>
      </c>
      <c r="E461" s="255">
        <v>980.92</v>
      </c>
      <c r="F461" s="256">
        <v>980.37</v>
      </c>
      <c r="G461" s="264"/>
    </row>
    <row r="462" spans="1:7">
      <c r="A462" s="266" t="s">
        <v>310</v>
      </c>
      <c r="B462" s="254">
        <v>0.153</v>
      </c>
      <c r="C462" s="253">
        <v>0.15340000000000001</v>
      </c>
      <c r="D462" s="255">
        <v>980.35</v>
      </c>
      <c r="E462" s="255">
        <v>979.98</v>
      </c>
      <c r="F462" s="256">
        <v>979.42</v>
      </c>
      <c r="G462" s="264"/>
    </row>
    <row r="463" spans="1:7">
      <c r="A463" s="266" t="s">
        <v>309</v>
      </c>
      <c r="B463" s="254">
        <v>0.15310000000000001</v>
      </c>
      <c r="C463" s="253">
        <v>0.1535</v>
      </c>
      <c r="D463" s="255">
        <v>980.81</v>
      </c>
      <c r="E463" s="255">
        <v>980.44</v>
      </c>
      <c r="F463" s="256">
        <v>979.89</v>
      </c>
      <c r="G463" s="264"/>
    </row>
    <row r="464" spans="1:7">
      <c r="A464" s="266" t="s">
        <v>308</v>
      </c>
      <c r="B464" s="254">
        <v>0.154</v>
      </c>
      <c r="C464" s="253">
        <v>0.15439999999999998</v>
      </c>
      <c r="D464" s="255">
        <v>980.54</v>
      </c>
      <c r="E464" s="255">
        <v>980.17</v>
      </c>
      <c r="F464" s="256">
        <v>979.61</v>
      </c>
      <c r="G464" s="264"/>
    </row>
    <row r="465" spans="1:7">
      <c r="A465" s="266" t="s">
        <v>307</v>
      </c>
      <c r="B465" s="254">
        <v>0.15310000000000001</v>
      </c>
      <c r="C465" s="253">
        <v>0.1535</v>
      </c>
      <c r="D465" s="255">
        <v>981.92</v>
      </c>
      <c r="E465" s="255">
        <v>981.55</v>
      </c>
      <c r="F465" s="256">
        <v>981</v>
      </c>
      <c r="G465" s="264"/>
    </row>
    <row r="466" spans="1:7">
      <c r="A466" s="266" t="s">
        <v>306</v>
      </c>
      <c r="B466" s="254">
        <v>0.15279999999999999</v>
      </c>
      <c r="C466" s="253">
        <v>0.1532</v>
      </c>
      <c r="D466" s="255">
        <v>982.75</v>
      </c>
      <c r="E466" s="255">
        <v>982.39</v>
      </c>
      <c r="F466" s="256">
        <v>981.83</v>
      </c>
      <c r="G466" s="264"/>
    </row>
    <row r="467" spans="1:7">
      <c r="A467" s="266" t="s">
        <v>305</v>
      </c>
      <c r="B467" s="254">
        <v>0.153</v>
      </c>
      <c r="C467" s="253">
        <v>0.15340000000000001</v>
      </c>
      <c r="D467" s="255">
        <v>983.13</v>
      </c>
      <c r="E467" s="255">
        <v>982.76</v>
      </c>
      <c r="F467" s="256">
        <v>982.2</v>
      </c>
      <c r="G467" s="264"/>
    </row>
    <row r="468" spans="1:7">
      <c r="A468" s="266" t="s">
        <v>304</v>
      </c>
      <c r="B468" s="254">
        <v>0.15380000000000002</v>
      </c>
      <c r="C468" s="253">
        <v>0.1542</v>
      </c>
      <c r="D468" s="255">
        <v>982.95</v>
      </c>
      <c r="E468" s="255">
        <v>982.58</v>
      </c>
      <c r="F468" s="256">
        <v>982.03</v>
      </c>
      <c r="G468" s="264"/>
    </row>
    <row r="469" spans="1:7">
      <c r="A469" s="266" t="s">
        <v>303</v>
      </c>
      <c r="B469" s="254">
        <v>0.15380000000000002</v>
      </c>
      <c r="C469" s="253">
        <v>0.1542</v>
      </c>
      <c r="D469" s="255">
        <v>983.51</v>
      </c>
      <c r="E469" s="255">
        <v>983.14</v>
      </c>
      <c r="F469" s="256">
        <v>982.58</v>
      </c>
      <c r="G469" s="264"/>
    </row>
    <row r="470" spans="1:7">
      <c r="A470" s="266" t="s">
        <v>302</v>
      </c>
      <c r="B470" s="254">
        <v>0.1545</v>
      </c>
      <c r="C470" s="253">
        <v>0.15490000000000001</v>
      </c>
      <c r="D470" s="255">
        <v>983.43</v>
      </c>
      <c r="E470" s="255">
        <v>983.07</v>
      </c>
      <c r="F470" s="256">
        <v>982.51</v>
      </c>
      <c r="G470" s="264"/>
    </row>
    <row r="471" spans="1:7">
      <c r="A471" s="266" t="s">
        <v>301</v>
      </c>
      <c r="B471" s="254">
        <v>0.154</v>
      </c>
      <c r="C471" s="253">
        <v>0.15439999999999998</v>
      </c>
      <c r="D471" s="255">
        <v>984.44</v>
      </c>
      <c r="E471" s="255">
        <v>984.08</v>
      </c>
      <c r="F471" s="256">
        <v>983.52</v>
      </c>
      <c r="G471" s="264"/>
    </row>
    <row r="472" spans="1:7">
      <c r="A472" s="266" t="s">
        <v>300</v>
      </c>
      <c r="B472" s="254">
        <v>0.1547</v>
      </c>
      <c r="C472" s="253">
        <v>0.15509999999999999</v>
      </c>
      <c r="D472" s="255">
        <v>984.37</v>
      </c>
      <c r="E472" s="255">
        <v>984.01</v>
      </c>
      <c r="F472" s="256">
        <v>983.45</v>
      </c>
      <c r="G472" s="264"/>
    </row>
    <row r="473" spans="1:7">
      <c r="A473" s="266" t="s">
        <v>299</v>
      </c>
      <c r="B473" s="254">
        <v>0.15509999999999999</v>
      </c>
      <c r="C473" s="253">
        <v>0.1555</v>
      </c>
      <c r="D473" s="255">
        <v>984.58</v>
      </c>
      <c r="E473" s="255">
        <v>984.22</v>
      </c>
      <c r="F473" s="256">
        <v>983.65</v>
      </c>
      <c r="G473" s="264"/>
    </row>
    <row r="474" spans="1:7">
      <c r="A474" s="266" t="s">
        <v>298</v>
      </c>
      <c r="B474" s="254">
        <v>0.1545</v>
      </c>
      <c r="C474" s="253">
        <v>0.15490000000000001</v>
      </c>
      <c r="D474" s="255">
        <v>985.68</v>
      </c>
      <c r="E474" s="255">
        <v>985.32</v>
      </c>
      <c r="F474" s="256">
        <v>984.76</v>
      </c>
      <c r="G474" s="264"/>
    </row>
    <row r="475" spans="1:7">
      <c r="A475" s="266" t="s">
        <v>297</v>
      </c>
      <c r="B475" s="254">
        <v>0.1545</v>
      </c>
      <c r="C475" s="253">
        <v>0.15490000000000001</v>
      </c>
      <c r="D475" s="255">
        <v>986.24</v>
      </c>
      <c r="E475" s="255">
        <v>985.88</v>
      </c>
      <c r="F475" s="256">
        <v>985.32</v>
      </c>
      <c r="G475" s="264"/>
    </row>
    <row r="476" spans="1:7">
      <c r="A476" s="266" t="s">
        <v>296</v>
      </c>
      <c r="B476" s="254">
        <v>0.15390000000000001</v>
      </c>
      <c r="C476" s="253">
        <v>0.15429999999999999</v>
      </c>
      <c r="D476" s="255">
        <v>987.9</v>
      </c>
      <c r="E476" s="255">
        <v>987.54</v>
      </c>
      <c r="F476" s="256">
        <v>986.42</v>
      </c>
      <c r="G476" s="264"/>
    </row>
    <row r="477" spans="1:7">
      <c r="A477" s="266" t="s">
        <v>295</v>
      </c>
      <c r="B477" s="254">
        <v>0.1515</v>
      </c>
      <c r="C477" s="253">
        <v>0.15190000000000001</v>
      </c>
      <c r="D477" s="255">
        <v>990.03</v>
      </c>
      <c r="E477" s="255">
        <v>989.67</v>
      </c>
      <c r="F477" s="256">
        <v>989.12</v>
      </c>
      <c r="G477" s="264"/>
    </row>
    <row r="478" spans="1:7">
      <c r="A478" s="266" t="s">
        <v>294</v>
      </c>
      <c r="B478" s="254">
        <v>0.1515</v>
      </c>
      <c r="C478" s="253">
        <v>0.15190000000000001</v>
      </c>
      <c r="D478" s="255">
        <v>990.58</v>
      </c>
      <c r="E478" s="255">
        <v>990.23</v>
      </c>
      <c r="F478" s="256">
        <v>989.67</v>
      </c>
      <c r="G478" s="264"/>
    </row>
    <row r="479" spans="1:7">
      <c r="A479" s="266" t="s">
        <v>293</v>
      </c>
      <c r="B479" s="254">
        <v>0.15010000000000001</v>
      </c>
      <c r="C479" s="253">
        <v>0.15049999999999999</v>
      </c>
      <c r="D479" s="255">
        <v>992.38</v>
      </c>
      <c r="E479" s="255">
        <v>992.02</v>
      </c>
      <c r="F479" s="256">
        <v>991.47</v>
      </c>
      <c r="G479" s="264"/>
    </row>
    <row r="480" spans="1:7">
      <c r="A480" s="266" t="s">
        <v>292</v>
      </c>
      <c r="B480" s="254">
        <v>0.15229999999999999</v>
      </c>
      <c r="C480" s="253">
        <v>0.1527</v>
      </c>
      <c r="D480" s="255">
        <v>990.99</v>
      </c>
      <c r="E480" s="255">
        <v>990.64</v>
      </c>
      <c r="F480" s="256">
        <v>990.08</v>
      </c>
      <c r="G480" s="264"/>
    </row>
    <row r="481" spans="1:7">
      <c r="A481" s="266" t="s">
        <v>291</v>
      </c>
      <c r="B481" s="254">
        <v>0.15479999999999999</v>
      </c>
      <c r="C481" s="253">
        <v>0.1552</v>
      </c>
      <c r="D481" s="255">
        <v>989.36</v>
      </c>
      <c r="E481" s="255">
        <v>989.01</v>
      </c>
      <c r="F481" s="256">
        <v>988.44</v>
      </c>
      <c r="G481" s="264"/>
    </row>
    <row r="482" spans="1:7">
      <c r="A482" s="266" t="s">
        <v>290</v>
      </c>
      <c r="B482" s="254">
        <v>0.15490000000000001</v>
      </c>
      <c r="C482" s="253">
        <v>0.15529999999999999</v>
      </c>
      <c r="D482" s="255">
        <v>989.83</v>
      </c>
      <c r="E482" s="255">
        <v>989.49</v>
      </c>
      <c r="F482" s="256">
        <v>988.92</v>
      </c>
      <c r="G482" s="264"/>
    </row>
    <row r="483" spans="1:7">
      <c r="A483" s="266" t="s">
        <v>289</v>
      </c>
      <c r="B483" s="254">
        <v>0.15720000000000001</v>
      </c>
      <c r="C483" s="253">
        <v>0.15759999999999999</v>
      </c>
      <c r="D483" s="255">
        <v>988.41</v>
      </c>
      <c r="E483" s="255">
        <v>988.06</v>
      </c>
      <c r="F483" s="256">
        <v>987.49</v>
      </c>
      <c r="G483" s="264"/>
    </row>
    <row r="484" spans="1:7">
      <c r="A484" s="266" t="s">
        <v>288</v>
      </c>
      <c r="B484" s="254">
        <v>0.1575</v>
      </c>
      <c r="C484" s="253">
        <v>0.15789999999999998</v>
      </c>
      <c r="D484" s="255">
        <v>988.72</v>
      </c>
      <c r="E484" s="255">
        <v>988.38</v>
      </c>
      <c r="F484" s="256">
        <v>987.8</v>
      </c>
      <c r="G484" s="264"/>
    </row>
    <row r="485" spans="1:7">
      <c r="A485" s="266" t="s">
        <v>287</v>
      </c>
      <c r="B485" s="254">
        <v>0.15689999999999998</v>
      </c>
      <c r="C485" s="253">
        <v>0.1573</v>
      </c>
      <c r="D485" s="255">
        <v>989.81</v>
      </c>
      <c r="E485" s="255">
        <v>989.47</v>
      </c>
      <c r="F485" s="256">
        <v>988.9</v>
      </c>
      <c r="G485" s="264"/>
    </row>
    <row r="486" spans="1:7">
      <c r="A486" s="266" t="s">
        <v>286</v>
      </c>
      <c r="B486" s="254">
        <v>0.15570000000000001</v>
      </c>
      <c r="C486" s="253">
        <v>0.15609999999999999</v>
      </c>
      <c r="D486" s="255">
        <v>991.41</v>
      </c>
      <c r="E486" s="255">
        <v>991.07</v>
      </c>
      <c r="F486" s="256">
        <v>990.5</v>
      </c>
      <c r="G486" s="264"/>
    </row>
    <row r="487" spans="1:7">
      <c r="A487" s="266" t="s">
        <v>285</v>
      </c>
      <c r="B487" s="254">
        <v>0.15679999999999999</v>
      </c>
      <c r="C487" s="253">
        <v>0.15720000000000001</v>
      </c>
      <c r="D487" s="255">
        <v>991.04</v>
      </c>
      <c r="E487" s="255">
        <v>990.7</v>
      </c>
      <c r="F487" s="256">
        <v>990.13</v>
      </c>
      <c r="G487" s="264"/>
    </row>
    <row r="488" spans="1:7">
      <c r="A488" s="266" t="s">
        <v>284</v>
      </c>
      <c r="B488" s="254">
        <v>0.15670000000000001</v>
      </c>
      <c r="C488" s="253">
        <v>0.15710000000000002</v>
      </c>
      <c r="D488" s="255">
        <v>991.7</v>
      </c>
      <c r="E488" s="255">
        <v>991.36</v>
      </c>
      <c r="F488" s="256">
        <v>990.79</v>
      </c>
      <c r="G488" s="264"/>
    </row>
    <row r="489" spans="1:7">
      <c r="A489" s="266" t="s">
        <v>283</v>
      </c>
      <c r="B489" s="254">
        <v>0.157</v>
      </c>
      <c r="C489" s="253">
        <v>0.15740000000000001</v>
      </c>
      <c r="D489" s="255">
        <v>992.02</v>
      </c>
      <c r="E489" s="255">
        <v>991.68</v>
      </c>
      <c r="F489" s="256">
        <v>991.11</v>
      </c>
      <c r="G489" s="264"/>
    </row>
    <row r="490" spans="1:7">
      <c r="A490" s="266" t="s">
        <v>282</v>
      </c>
      <c r="B490" s="254">
        <v>0.15679999999999999</v>
      </c>
      <c r="C490" s="253">
        <v>0.15720000000000001</v>
      </c>
      <c r="D490" s="255">
        <v>992.76</v>
      </c>
      <c r="E490" s="255">
        <v>992.43</v>
      </c>
      <c r="F490" s="256">
        <v>991.85</v>
      </c>
      <c r="G490" s="264"/>
    </row>
    <row r="491" spans="1:7">
      <c r="A491" s="266" t="s">
        <v>281</v>
      </c>
      <c r="B491" s="254">
        <v>0.15620000000000001</v>
      </c>
      <c r="C491" s="253">
        <v>0.15659999999999999</v>
      </c>
      <c r="D491" s="255">
        <v>993.84</v>
      </c>
      <c r="E491" s="255">
        <v>993.51</v>
      </c>
      <c r="F491" s="256">
        <v>992.93</v>
      </c>
      <c r="G491" s="264"/>
    </row>
    <row r="492" spans="1:7">
      <c r="A492" s="266" t="s">
        <v>280</v>
      </c>
      <c r="B492" s="254">
        <v>0.1588</v>
      </c>
      <c r="C492" s="253">
        <v>0.15920000000000001</v>
      </c>
      <c r="D492" s="255">
        <v>992.24</v>
      </c>
      <c r="E492" s="255">
        <v>991.9</v>
      </c>
      <c r="F492" s="256">
        <v>991.32</v>
      </c>
      <c r="G492" s="264"/>
    </row>
    <row r="493" spans="1:7">
      <c r="A493" s="266" t="s">
        <v>279</v>
      </c>
      <c r="B493" s="254">
        <v>0.15890000000000001</v>
      </c>
      <c r="C493" s="253">
        <v>0.1593</v>
      </c>
      <c r="D493" s="255">
        <v>992.73</v>
      </c>
      <c r="E493" s="255">
        <v>992.4</v>
      </c>
      <c r="F493" s="256">
        <v>991.82</v>
      </c>
      <c r="G493" s="264"/>
    </row>
    <row r="494" spans="1:7">
      <c r="A494" s="266" t="s">
        <v>278</v>
      </c>
      <c r="B494" s="254">
        <v>0.1595</v>
      </c>
      <c r="C494" s="253">
        <v>0.15990000000000001</v>
      </c>
      <c r="D494" s="255">
        <v>992.82</v>
      </c>
      <c r="E494" s="255">
        <v>992.49</v>
      </c>
      <c r="F494" s="256">
        <v>991.9</v>
      </c>
      <c r="G494" s="264"/>
    </row>
    <row r="495" spans="1:7">
      <c r="A495" s="266" t="s">
        <v>277</v>
      </c>
      <c r="B495" s="254">
        <v>0.15970000000000001</v>
      </c>
      <c r="C495" s="253">
        <v>0.16010000000000002</v>
      </c>
      <c r="D495" s="255">
        <v>993.24</v>
      </c>
      <c r="E495" s="255">
        <v>992.91</v>
      </c>
      <c r="F495" s="256">
        <v>992.32</v>
      </c>
      <c r="G495" s="264"/>
    </row>
    <row r="496" spans="1:7">
      <c r="A496" s="266" t="s">
        <v>276</v>
      </c>
      <c r="B496" s="254">
        <v>0.1593</v>
      </c>
      <c r="C496" s="253">
        <v>0.15970000000000001</v>
      </c>
      <c r="D496" s="255">
        <v>994.15</v>
      </c>
      <c r="E496" s="255">
        <v>993.82</v>
      </c>
      <c r="F496" s="256">
        <v>993.24</v>
      </c>
      <c r="G496" s="264"/>
    </row>
    <row r="497" spans="1:7">
      <c r="A497" s="266" t="s">
        <v>275</v>
      </c>
      <c r="B497" s="254">
        <v>0.15710000000000002</v>
      </c>
      <c r="C497" s="253">
        <v>0.1575</v>
      </c>
      <c r="D497" s="255">
        <v>996.54</v>
      </c>
      <c r="E497" s="255">
        <v>996.21</v>
      </c>
      <c r="F497" s="256">
        <v>995.63</v>
      </c>
      <c r="G497" s="264"/>
    </row>
    <row r="498" spans="1:7">
      <c r="A498" s="266" t="s">
        <v>274</v>
      </c>
      <c r="B498" s="254">
        <v>0.15869999999999998</v>
      </c>
      <c r="C498" s="253">
        <v>0.15909999999999999</v>
      </c>
      <c r="D498" s="255">
        <v>995.81</v>
      </c>
      <c r="E498" s="255">
        <v>995.48</v>
      </c>
      <c r="F498" s="256">
        <v>994.9</v>
      </c>
      <c r="G498" s="264"/>
    </row>
    <row r="499" spans="1:7">
      <c r="A499" s="266" t="s">
        <v>273</v>
      </c>
      <c r="B499" s="254">
        <v>0.159</v>
      </c>
      <c r="C499" s="253">
        <v>0.15939999999999999</v>
      </c>
      <c r="D499" s="255">
        <v>996.14</v>
      </c>
      <c r="E499" s="255">
        <v>995.82</v>
      </c>
      <c r="F499" s="256">
        <v>995.23</v>
      </c>
      <c r="G499" s="264"/>
    </row>
    <row r="500" spans="1:7">
      <c r="A500" s="266" t="s">
        <v>272</v>
      </c>
      <c r="B500" s="254">
        <v>0.15789999999999998</v>
      </c>
      <c r="C500" s="253">
        <v>0.1583</v>
      </c>
      <c r="D500" s="255">
        <v>998.2</v>
      </c>
      <c r="E500" s="255">
        <v>997.88</v>
      </c>
      <c r="F500" s="256">
        <v>996.72</v>
      </c>
      <c r="G500" s="264"/>
    </row>
    <row r="501" spans="1:7">
      <c r="A501" s="266" t="s">
        <v>271</v>
      </c>
      <c r="B501" s="254">
        <v>0.1573</v>
      </c>
      <c r="C501" s="253">
        <v>0.15770000000000001</v>
      </c>
      <c r="D501" s="255">
        <v>998.69</v>
      </c>
      <c r="E501" s="255">
        <v>998.36</v>
      </c>
      <c r="F501" s="256">
        <v>997.78</v>
      </c>
      <c r="G501" s="264"/>
    </row>
    <row r="502" spans="1:7">
      <c r="A502" s="266" t="s">
        <v>270</v>
      </c>
      <c r="B502" s="254">
        <v>0.1573</v>
      </c>
      <c r="C502" s="253">
        <v>0.15770000000000001</v>
      </c>
      <c r="D502" s="255">
        <v>999.27</v>
      </c>
      <c r="E502" s="255">
        <v>998.94</v>
      </c>
      <c r="F502" s="256">
        <v>998.36</v>
      </c>
      <c r="G502" s="264"/>
    </row>
    <row r="503" spans="1:7">
      <c r="A503" s="266" t="s">
        <v>269</v>
      </c>
      <c r="B503" s="254">
        <v>0.15670000000000001</v>
      </c>
      <c r="C503" s="253">
        <v>0.15710000000000002</v>
      </c>
      <c r="D503" s="255">
        <v>1000.33</v>
      </c>
      <c r="E503" s="255">
        <v>1000.01</v>
      </c>
      <c r="F503" s="256">
        <v>999.43</v>
      </c>
      <c r="G503" s="264"/>
    </row>
    <row r="504" spans="1:7">
      <c r="A504" s="266" t="s">
        <v>268</v>
      </c>
      <c r="B504" s="254">
        <v>0.1575</v>
      </c>
      <c r="C504" s="253">
        <v>0.15789999999999998</v>
      </c>
      <c r="D504" s="255">
        <v>952.59</v>
      </c>
      <c r="E504" s="255">
        <v>952.27</v>
      </c>
      <c r="F504" s="256">
        <v>999.36</v>
      </c>
      <c r="G504" s="264"/>
    </row>
    <row r="505" spans="1:7">
      <c r="A505" s="266" t="s">
        <v>267</v>
      </c>
      <c r="B505" s="254">
        <v>0.15770000000000001</v>
      </c>
      <c r="C505" s="253">
        <v>0.15810000000000002</v>
      </c>
      <c r="D505" s="255">
        <v>952.43</v>
      </c>
      <c r="E505" s="255">
        <v>952.11</v>
      </c>
      <c r="F505" s="256">
        <v>999.79</v>
      </c>
      <c r="G505" s="264"/>
    </row>
    <row r="506" spans="1:7">
      <c r="A506" s="264" t="s">
        <v>103</v>
      </c>
      <c r="B506" s="165">
        <v>0.16510000000000002</v>
      </c>
      <c r="C506" s="165">
        <v>0.16570000000000001</v>
      </c>
      <c r="D506" s="166">
        <v>715.59</v>
      </c>
      <c r="E506" s="166">
        <v>713.53</v>
      </c>
      <c r="F506" s="166">
        <v>713.1</v>
      </c>
      <c r="G506" s="264"/>
    </row>
    <row r="507" spans="1:7">
      <c r="A507" s="264" t="s">
        <v>104</v>
      </c>
      <c r="B507" s="165">
        <v>0.16390000000000002</v>
      </c>
      <c r="C507" s="165">
        <v>0.16449999999999998</v>
      </c>
      <c r="D507" s="166">
        <v>720.16</v>
      </c>
      <c r="E507" s="166">
        <v>718.08</v>
      </c>
      <c r="F507" s="166">
        <v>717.65</v>
      </c>
      <c r="G507" s="264"/>
    </row>
    <row r="508" spans="1:7">
      <c r="A508" s="264" t="s">
        <v>105</v>
      </c>
      <c r="B508" s="165">
        <v>0.1603</v>
      </c>
      <c r="C508" s="165">
        <v>0.16089999999999999</v>
      </c>
      <c r="D508" s="166">
        <v>733.22</v>
      </c>
      <c r="E508" s="166">
        <v>731.09</v>
      </c>
      <c r="F508" s="166">
        <v>730.66</v>
      </c>
      <c r="G508" s="264"/>
    </row>
    <row r="509" spans="1:7">
      <c r="A509" s="264" t="s">
        <v>106</v>
      </c>
      <c r="B509" s="165">
        <v>0.15909999999999999</v>
      </c>
      <c r="C509" s="165">
        <v>0.15970000000000001</v>
      </c>
      <c r="D509" s="166">
        <v>737.93</v>
      </c>
      <c r="E509" s="166">
        <v>735.78</v>
      </c>
      <c r="F509" s="166">
        <v>735.35</v>
      </c>
      <c r="G509" s="264"/>
    </row>
    <row r="510" spans="1:7">
      <c r="A510" s="264" t="s">
        <v>107</v>
      </c>
      <c r="B510" s="165">
        <v>0.161</v>
      </c>
      <c r="C510" s="165">
        <v>0.16159999999999999</v>
      </c>
      <c r="D510" s="166">
        <v>731.6</v>
      </c>
      <c r="E510" s="166">
        <v>729.49</v>
      </c>
      <c r="F510" s="166">
        <v>729.05</v>
      </c>
      <c r="G510" s="264"/>
    </row>
    <row r="511" spans="1:7">
      <c r="A511" s="264" t="s">
        <v>108</v>
      </c>
      <c r="B511" s="165">
        <v>0.16170000000000001</v>
      </c>
      <c r="C511" s="165">
        <v>0.1623</v>
      </c>
      <c r="D511" s="166">
        <v>729.57</v>
      </c>
      <c r="E511" s="166">
        <v>727.46</v>
      </c>
      <c r="F511" s="166">
        <v>727.03</v>
      </c>
      <c r="G511" s="264"/>
    </row>
    <row r="512" spans="1:7">
      <c r="A512" s="264" t="s">
        <v>109</v>
      </c>
      <c r="B512" s="165">
        <v>0.16170000000000001</v>
      </c>
      <c r="C512" s="165">
        <v>0.1623</v>
      </c>
      <c r="D512" s="166">
        <v>730</v>
      </c>
      <c r="E512" s="166">
        <v>727.9</v>
      </c>
      <c r="F512" s="166">
        <v>727.46</v>
      </c>
      <c r="G512" s="264"/>
    </row>
    <row r="513" spans="1:7">
      <c r="A513" s="264" t="s">
        <v>110</v>
      </c>
      <c r="B513" s="165">
        <v>0.16170000000000001</v>
      </c>
      <c r="C513" s="165">
        <v>0.1623</v>
      </c>
      <c r="D513" s="166">
        <v>730.44</v>
      </c>
      <c r="E513" s="166">
        <v>728.33</v>
      </c>
      <c r="F513" s="166">
        <v>727.9</v>
      </c>
      <c r="G513" s="264"/>
    </row>
    <row r="514" spans="1:7">
      <c r="A514" s="264" t="s">
        <v>111</v>
      </c>
      <c r="B514" s="165">
        <v>0.16309999999999999</v>
      </c>
      <c r="C514" s="165">
        <v>0.16370000000000001</v>
      </c>
      <c r="D514" s="166">
        <v>725.97</v>
      </c>
      <c r="E514" s="166">
        <v>723.89</v>
      </c>
      <c r="F514" s="166">
        <v>723.46</v>
      </c>
      <c r="G514" s="264"/>
    </row>
    <row r="515" spans="1:7">
      <c r="A515" s="264" t="s">
        <v>112</v>
      </c>
      <c r="B515" s="165">
        <v>0.16250000000000001</v>
      </c>
      <c r="C515" s="165">
        <v>0.16309999999999999</v>
      </c>
      <c r="D515" s="166">
        <v>728.5</v>
      </c>
      <c r="E515" s="166">
        <v>726.41</v>
      </c>
      <c r="F515" s="166">
        <v>725.97</v>
      </c>
      <c r="G515" s="264"/>
    </row>
    <row r="516" spans="1:7">
      <c r="A516" s="264" t="s">
        <v>113</v>
      </c>
      <c r="B516" s="165">
        <v>0.16339999999999999</v>
      </c>
      <c r="C516" s="165">
        <v>0.16399999999999998</v>
      </c>
      <c r="D516" s="166">
        <v>725.8</v>
      </c>
      <c r="E516" s="166">
        <v>723.73</v>
      </c>
      <c r="F516" s="166">
        <v>723.29</v>
      </c>
      <c r="G516" s="264"/>
    </row>
    <row r="517" spans="1:7">
      <c r="A517" s="264" t="s">
        <v>114</v>
      </c>
      <c r="B517" s="165">
        <v>0.16260000000000002</v>
      </c>
      <c r="C517" s="165">
        <v>0.16320000000000001</v>
      </c>
      <c r="D517" s="166">
        <v>729.02</v>
      </c>
      <c r="E517" s="166">
        <v>726.93</v>
      </c>
      <c r="F517" s="166">
        <v>726.5</v>
      </c>
      <c r="G517" s="264"/>
    </row>
    <row r="518" spans="1:7">
      <c r="A518" s="264" t="s">
        <v>115</v>
      </c>
      <c r="B518" s="165">
        <v>0.16489999999999999</v>
      </c>
      <c r="C518" s="165">
        <v>0.16550000000000001</v>
      </c>
      <c r="D518" s="166">
        <v>721.5</v>
      </c>
      <c r="E518" s="166">
        <v>719.44</v>
      </c>
      <c r="F518" s="166">
        <v>719.01</v>
      </c>
      <c r="G518" s="264"/>
    </row>
    <row r="519" spans="1:7">
      <c r="A519" s="264" t="s">
        <v>116</v>
      </c>
      <c r="B519" s="165">
        <v>0.16670000000000001</v>
      </c>
      <c r="C519" s="165">
        <v>0.1673</v>
      </c>
      <c r="D519" s="166">
        <v>715.8</v>
      </c>
      <c r="E519" s="166">
        <v>713.77</v>
      </c>
      <c r="F519" s="166">
        <v>713.33</v>
      </c>
      <c r="G519" s="264"/>
    </row>
    <row r="520" spans="1:7">
      <c r="A520" s="264" t="s">
        <v>117</v>
      </c>
      <c r="B520" s="165">
        <v>0.16649999999999998</v>
      </c>
      <c r="C520" s="165">
        <v>0.1671</v>
      </c>
      <c r="D520" s="166">
        <v>717.35</v>
      </c>
      <c r="E520" s="166">
        <v>715.32</v>
      </c>
      <c r="F520" s="166">
        <v>714.44</v>
      </c>
      <c r="G520" s="264"/>
    </row>
    <row r="521" spans="1:7">
      <c r="A521" s="264" t="s">
        <v>118</v>
      </c>
      <c r="B521" s="165">
        <v>0.16699999999999998</v>
      </c>
      <c r="C521" s="165">
        <v>0.16760000000000003</v>
      </c>
      <c r="D521" s="166">
        <v>715.66</v>
      </c>
      <c r="E521" s="166">
        <v>713.63</v>
      </c>
      <c r="F521" s="166">
        <v>713.2</v>
      </c>
      <c r="G521" s="264"/>
    </row>
    <row r="522" spans="1:7">
      <c r="A522" s="264" t="s">
        <v>119</v>
      </c>
      <c r="B522" s="165">
        <v>0.16699999999999998</v>
      </c>
      <c r="C522" s="165">
        <v>0.16760000000000003</v>
      </c>
      <c r="D522" s="166">
        <v>716.1</v>
      </c>
      <c r="E522" s="166">
        <v>714.07</v>
      </c>
      <c r="F522" s="166">
        <v>713.63</v>
      </c>
      <c r="G522" s="264"/>
    </row>
    <row r="523" spans="1:7">
      <c r="A523" s="264" t="s">
        <v>120</v>
      </c>
      <c r="B523" s="165">
        <v>0.16449999999999998</v>
      </c>
      <c r="C523" s="165">
        <v>0.16510000000000002</v>
      </c>
      <c r="D523" s="166">
        <v>725.06</v>
      </c>
      <c r="E523" s="166">
        <v>723</v>
      </c>
      <c r="F523" s="166">
        <v>722.56</v>
      </c>
      <c r="G523" s="264"/>
    </row>
    <row r="524" spans="1:7">
      <c r="A524" s="264" t="s">
        <v>121</v>
      </c>
      <c r="B524" s="165">
        <v>0.16550000000000001</v>
      </c>
      <c r="C524" s="165">
        <v>0.1661</v>
      </c>
      <c r="D524" s="166">
        <v>722.07</v>
      </c>
      <c r="E524" s="166">
        <v>720.03</v>
      </c>
      <c r="F524" s="166">
        <v>719.59</v>
      </c>
      <c r="G524" s="264"/>
    </row>
    <row r="525" spans="1:7">
      <c r="A525" s="264" t="s">
        <v>122</v>
      </c>
      <c r="B525" s="165">
        <v>0.16</v>
      </c>
      <c r="C525" s="165">
        <v>0.16059999999999999</v>
      </c>
      <c r="D525" s="166">
        <v>741.67</v>
      </c>
      <c r="E525" s="166">
        <v>739.54</v>
      </c>
      <c r="F525" s="166">
        <v>739.11</v>
      </c>
      <c r="G525" s="264"/>
    </row>
    <row r="526" spans="1:7">
      <c r="A526" s="264" t="s">
        <v>123</v>
      </c>
      <c r="B526" s="165">
        <v>0.16010000000000002</v>
      </c>
      <c r="C526" s="165">
        <v>0.16070000000000001</v>
      </c>
      <c r="D526" s="166">
        <v>741.75</v>
      </c>
      <c r="E526" s="166">
        <v>739.63</v>
      </c>
      <c r="F526" s="166">
        <v>739.19</v>
      </c>
      <c r="G526" s="264"/>
    </row>
    <row r="527" spans="1:7">
      <c r="A527" s="264" t="s">
        <v>124</v>
      </c>
      <c r="B527" s="165">
        <v>0.1573</v>
      </c>
      <c r="C527" s="165">
        <v>0.15789999999999998</v>
      </c>
      <c r="D527" s="166">
        <v>752.23</v>
      </c>
      <c r="E527" s="166">
        <v>750.06</v>
      </c>
      <c r="F527" s="166">
        <v>749.63</v>
      </c>
      <c r="G527" s="264"/>
    </row>
    <row r="528" spans="1:7">
      <c r="A528" s="264" t="s">
        <v>125</v>
      </c>
      <c r="B528" s="165">
        <v>0.1595</v>
      </c>
      <c r="C528" s="165">
        <v>0.16010000000000002</v>
      </c>
      <c r="D528" s="166">
        <v>744.76</v>
      </c>
      <c r="E528" s="166">
        <v>742.63</v>
      </c>
      <c r="F528" s="166">
        <v>742.19</v>
      </c>
      <c r="G528" s="264"/>
    </row>
    <row r="529" spans="1:7">
      <c r="A529" s="264" t="s">
        <v>126</v>
      </c>
      <c r="B529" s="165">
        <v>0.1573</v>
      </c>
      <c r="C529" s="165">
        <v>0.15789999999999998</v>
      </c>
      <c r="D529" s="166">
        <v>753.1</v>
      </c>
      <c r="E529" s="166">
        <v>750.94</v>
      </c>
      <c r="F529" s="166">
        <v>750.5</v>
      </c>
      <c r="G529" s="264"/>
    </row>
    <row r="530" spans="1:7">
      <c r="A530" s="264" t="s">
        <v>127</v>
      </c>
      <c r="B530" s="165">
        <v>0.1603</v>
      </c>
      <c r="C530" s="165">
        <v>0.16089999999999999</v>
      </c>
      <c r="D530" s="166">
        <v>742.8</v>
      </c>
      <c r="E530" s="166">
        <v>740.67</v>
      </c>
      <c r="F530" s="166">
        <v>740.24</v>
      </c>
      <c r="G530" s="264"/>
    </row>
    <row r="531" spans="1:7">
      <c r="A531" s="264" t="s">
        <v>128</v>
      </c>
      <c r="B531" s="165">
        <v>0.15990000000000001</v>
      </c>
      <c r="C531" s="165">
        <v>0.1605</v>
      </c>
      <c r="D531" s="166">
        <v>744.65</v>
      </c>
      <c r="E531" s="166">
        <v>742.53</v>
      </c>
      <c r="F531" s="166">
        <v>742.09</v>
      </c>
      <c r="G531" s="264"/>
    </row>
    <row r="532" spans="1:7">
      <c r="A532" s="264" t="s">
        <v>129</v>
      </c>
      <c r="B532" s="165">
        <v>0.15960000000000002</v>
      </c>
      <c r="C532" s="165">
        <v>0.16020000000000001</v>
      </c>
      <c r="D532" s="166">
        <v>746.16</v>
      </c>
      <c r="E532" s="166">
        <v>744.03</v>
      </c>
      <c r="F532" s="166">
        <v>743.59</v>
      </c>
      <c r="G532" s="264"/>
    </row>
    <row r="533" spans="1:7">
      <c r="A533" s="264" t="s">
        <v>130</v>
      </c>
      <c r="B533" s="165">
        <v>0.16109999999999999</v>
      </c>
      <c r="C533" s="165">
        <v>0.16170000000000001</v>
      </c>
      <c r="D533" s="166">
        <v>741.29</v>
      </c>
      <c r="E533" s="166">
        <v>739.18</v>
      </c>
      <c r="F533" s="166">
        <v>738.74</v>
      </c>
      <c r="G533" s="264"/>
    </row>
    <row r="534" spans="1:7">
      <c r="A534" s="264" t="s">
        <v>131</v>
      </c>
      <c r="B534" s="165">
        <v>0.16070000000000001</v>
      </c>
      <c r="C534" s="165">
        <v>0.1613</v>
      </c>
      <c r="D534" s="166">
        <v>743.14</v>
      </c>
      <c r="E534" s="166">
        <v>741.02</v>
      </c>
      <c r="F534" s="166">
        <v>740.58</v>
      </c>
      <c r="G534" s="264"/>
    </row>
    <row r="535" spans="1:7">
      <c r="A535" s="264" t="s">
        <v>132</v>
      </c>
      <c r="B535" s="165">
        <v>0.16010000000000002</v>
      </c>
      <c r="C535" s="165">
        <v>0.16070000000000001</v>
      </c>
      <c r="D535" s="166">
        <v>745.7</v>
      </c>
      <c r="E535" s="166">
        <v>743.58</v>
      </c>
      <c r="F535" s="166">
        <v>743.14</v>
      </c>
      <c r="G535" s="264"/>
    </row>
    <row r="536" spans="1:7">
      <c r="A536" s="264" t="s">
        <v>133</v>
      </c>
      <c r="B536" s="165">
        <v>0.16079999999999997</v>
      </c>
      <c r="C536" s="165">
        <v>0.16140000000000002</v>
      </c>
      <c r="D536" s="166">
        <v>743.66</v>
      </c>
      <c r="E536" s="166">
        <v>741.55</v>
      </c>
      <c r="F536" s="166">
        <v>741.11</v>
      </c>
      <c r="G536" s="264"/>
    </row>
    <row r="537" spans="1:7">
      <c r="A537" s="264" t="s">
        <v>134</v>
      </c>
      <c r="B537" s="165">
        <v>0.1588</v>
      </c>
      <c r="C537" s="165">
        <v>0.15939999999999999</v>
      </c>
      <c r="D537" s="166">
        <v>751.21</v>
      </c>
      <c r="E537" s="166">
        <v>749.07</v>
      </c>
      <c r="F537" s="166">
        <v>748.63</v>
      </c>
      <c r="G537" s="264"/>
    </row>
    <row r="538" spans="1:7">
      <c r="A538" s="264" t="s">
        <v>135</v>
      </c>
      <c r="B538" s="165">
        <v>0.15859999999999999</v>
      </c>
      <c r="C538" s="165">
        <v>0.15920000000000001</v>
      </c>
      <c r="D538" s="166">
        <v>752.36</v>
      </c>
      <c r="E538" s="166">
        <v>750.22</v>
      </c>
      <c r="F538" s="166">
        <v>749.78</v>
      </c>
      <c r="G538" s="264"/>
    </row>
    <row r="539" spans="1:7">
      <c r="A539" s="264" t="s">
        <v>136</v>
      </c>
      <c r="B539" s="165">
        <v>0.15679999999999999</v>
      </c>
      <c r="C539" s="165">
        <v>0.15740000000000001</v>
      </c>
      <c r="D539" s="166">
        <v>759.3</v>
      </c>
      <c r="E539" s="166">
        <v>757.12</v>
      </c>
      <c r="F539" s="166">
        <v>756.68</v>
      </c>
      <c r="G539" s="264"/>
    </row>
    <row r="540" spans="1:7">
      <c r="A540" s="264" t="s">
        <v>137</v>
      </c>
      <c r="B540" s="165">
        <v>0.15410000000000001</v>
      </c>
      <c r="C540" s="165">
        <v>0.1547</v>
      </c>
      <c r="D540" s="166">
        <v>769.63</v>
      </c>
      <c r="E540" s="166">
        <v>767.41</v>
      </c>
      <c r="F540" s="166">
        <v>766.98</v>
      </c>
      <c r="G540" s="264"/>
    </row>
    <row r="541" spans="1:7">
      <c r="A541" s="264" t="s">
        <v>138</v>
      </c>
      <c r="B541" s="165">
        <v>0.157</v>
      </c>
      <c r="C541" s="165">
        <v>0.15759999999999999</v>
      </c>
      <c r="D541" s="166">
        <v>759.45</v>
      </c>
      <c r="E541" s="166">
        <v>757.28</v>
      </c>
      <c r="F541" s="166">
        <v>756.84</v>
      </c>
      <c r="G541" s="264"/>
    </row>
    <row r="542" spans="1:7">
      <c r="A542" s="264" t="s">
        <v>139</v>
      </c>
      <c r="B542" s="165">
        <v>0.15590000000000001</v>
      </c>
      <c r="C542" s="165">
        <v>0.1565</v>
      </c>
      <c r="D542" s="166">
        <v>763.89</v>
      </c>
      <c r="E542" s="166">
        <v>761.7</v>
      </c>
      <c r="F542" s="166">
        <v>761.26</v>
      </c>
      <c r="G542" s="264"/>
    </row>
    <row r="543" spans="1:7">
      <c r="A543" s="264" t="s">
        <v>140</v>
      </c>
      <c r="B543" s="165">
        <v>0.15820000000000001</v>
      </c>
      <c r="C543" s="165">
        <v>0.1588</v>
      </c>
      <c r="D543" s="166">
        <v>756</v>
      </c>
      <c r="E543" s="166">
        <v>753.85</v>
      </c>
      <c r="F543" s="166">
        <v>753.41</v>
      </c>
      <c r="G543" s="264"/>
    </row>
    <row r="544" spans="1:7">
      <c r="A544" s="264" t="s">
        <v>141</v>
      </c>
      <c r="B544" s="165">
        <v>0.15939999999999999</v>
      </c>
      <c r="C544" s="165">
        <v>0.16</v>
      </c>
      <c r="D544" s="166">
        <v>752.15</v>
      </c>
      <c r="E544" s="166">
        <v>750.02</v>
      </c>
      <c r="F544" s="166">
        <v>749.58</v>
      </c>
      <c r="G544" s="264"/>
    </row>
    <row r="545" spans="1:7">
      <c r="A545" s="264" t="s">
        <v>142</v>
      </c>
      <c r="B545" s="165">
        <v>0.15890000000000001</v>
      </c>
      <c r="C545" s="165">
        <v>0.1595</v>
      </c>
      <c r="D545" s="166">
        <v>754.37</v>
      </c>
      <c r="E545" s="166">
        <v>752.24</v>
      </c>
      <c r="F545" s="166">
        <v>751.79</v>
      </c>
      <c r="G545" s="264"/>
    </row>
    <row r="546" spans="1:7">
      <c r="A546" s="264" t="s">
        <v>143</v>
      </c>
      <c r="B546" s="165">
        <v>0.15679999999999999</v>
      </c>
      <c r="C546" s="165">
        <v>0.15740000000000001</v>
      </c>
      <c r="D546" s="166">
        <v>762.37</v>
      </c>
      <c r="E546" s="166">
        <v>760.2</v>
      </c>
      <c r="F546" s="166">
        <v>759.76</v>
      </c>
      <c r="G546" s="264"/>
    </row>
    <row r="547" spans="1:7">
      <c r="A547" s="264" t="s">
        <v>144</v>
      </c>
      <c r="B547" s="165">
        <v>0.15509999999999999</v>
      </c>
      <c r="C547" s="165">
        <v>0.15570000000000001</v>
      </c>
      <c r="D547" s="166">
        <v>769.02</v>
      </c>
      <c r="E547" s="166">
        <v>766.82</v>
      </c>
      <c r="F547" s="166">
        <v>766.38</v>
      </c>
      <c r="G547" s="264"/>
    </row>
    <row r="548" spans="1:7">
      <c r="A548" s="264" t="s">
        <v>145</v>
      </c>
      <c r="B548" s="165">
        <v>0.1462</v>
      </c>
      <c r="C548" s="165">
        <v>0.14679999999999999</v>
      </c>
      <c r="D548" s="166">
        <v>803.2</v>
      </c>
      <c r="E548" s="166">
        <v>800.85</v>
      </c>
      <c r="F548" s="166">
        <v>800.42</v>
      </c>
      <c r="G548" s="264"/>
    </row>
    <row r="549" spans="1:7">
      <c r="A549" s="264" t="s">
        <v>146</v>
      </c>
      <c r="B549" s="165">
        <v>0.14649999999999999</v>
      </c>
      <c r="C549" s="165">
        <v>0.14710000000000001</v>
      </c>
      <c r="D549" s="166">
        <v>802.46</v>
      </c>
      <c r="E549" s="166">
        <v>800.12</v>
      </c>
      <c r="F549" s="166">
        <v>799.68</v>
      </c>
      <c r="G549" s="264"/>
    </row>
    <row r="550" spans="1:7">
      <c r="A550" s="264" t="s">
        <v>147</v>
      </c>
      <c r="B550" s="165">
        <v>0.14929999999999999</v>
      </c>
      <c r="C550" s="165">
        <v>0.14990000000000001</v>
      </c>
      <c r="D550" s="166">
        <v>792.07</v>
      </c>
      <c r="E550" s="166">
        <v>789.78</v>
      </c>
      <c r="F550" s="166">
        <v>789.34</v>
      </c>
      <c r="G550" s="264"/>
    </row>
    <row r="551" spans="1:7">
      <c r="A551" s="264" t="s">
        <v>148</v>
      </c>
      <c r="B551" s="165">
        <v>0.14560000000000001</v>
      </c>
      <c r="C551" s="165">
        <v>0.1462</v>
      </c>
      <c r="D551" s="166">
        <v>806.86</v>
      </c>
      <c r="E551" s="166">
        <v>804.5</v>
      </c>
      <c r="F551" s="166">
        <v>804.07</v>
      </c>
      <c r="G551" s="264"/>
    </row>
    <row r="552" spans="1:7">
      <c r="A552" s="264" t="s">
        <v>149</v>
      </c>
      <c r="B552" s="165">
        <v>0.14510000000000001</v>
      </c>
      <c r="C552" s="165">
        <v>0.1457</v>
      </c>
      <c r="D552" s="166">
        <v>809.26</v>
      </c>
      <c r="E552" s="166">
        <v>806.9</v>
      </c>
      <c r="F552" s="166">
        <v>806.46</v>
      </c>
      <c r="G552" s="264"/>
    </row>
    <row r="553" spans="1:7">
      <c r="A553" s="264" t="s">
        <v>150</v>
      </c>
      <c r="B553" s="165">
        <v>0.14410000000000001</v>
      </c>
      <c r="C553" s="165">
        <v>0.1447</v>
      </c>
      <c r="D553" s="166">
        <v>813.65</v>
      </c>
      <c r="E553" s="166">
        <v>811.27</v>
      </c>
      <c r="F553" s="166">
        <v>810.84</v>
      </c>
      <c r="G553" s="264"/>
    </row>
    <row r="554" spans="1:7">
      <c r="A554" s="264" t="s">
        <v>151</v>
      </c>
      <c r="B554" s="165">
        <v>0.1431</v>
      </c>
      <c r="C554" s="165">
        <v>0.14369999999999999</v>
      </c>
      <c r="D554" s="166">
        <v>818.07</v>
      </c>
      <c r="E554" s="166">
        <v>815.68</v>
      </c>
      <c r="F554" s="166">
        <v>815.24</v>
      </c>
      <c r="G554" s="264"/>
    </row>
    <row r="555" spans="1:7">
      <c r="A555" s="264" t="s">
        <v>152</v>
      </c>
      <c r="B555" s="165">
        <v>0.1459</v>
      </c>
      <c r="C555" s="165">
        <v>0.14649999999999999</v>
      </c>
      <c r="D555" s="166">
        <v>807.42</v>
      </c>
      <c r="E555" s="166">
        <v>805.08</v>
      </c>
      <c r="F555" s="166">
        <v>804.64</v>
      </c>
      <c r="G555" s="264"/>
    </row>
    <row r="556" spans="1:7">
      <c r="A556" s="264" t="s">
        <v>153</v>
      </c>
      <c r="B556" s="165">
        <v>0.14980000000000002</v>
      </c>
      <c r="C556" s="165">
        <v>0.15039999999999998</v>
      </c>
      <c r="D556" s="166">
        <v>792.79</v>
      </c>
      <c r="E556" s="166">
        <v>790.51</v>
      </c>
      <c r="F556" s="166">
        <v>790.07</v>
      </c>
      <c r="G556" s="264"/>
    </row>
    <row r="557" spans="1:7">
      <c r="A557" s="264" t="s">
        <v>154</v>
      </c>
      <c r="B557" s="165">
        <v>0.14330000000000001</v>
      </c>
      <c r="C557" s="165">
        <v>0.1439</v>
      </c>
      <c r="D557" s="166">
        <v>818.58</v>
      </c>
      <c r="E557" s="166">
        <v>816.19</v>
      </c>
      <c r="F557" s="166">
        <v>815.75</v>
      </c>
      <c r="G557" s="264"/>
    </row>
    <row r="558" spans="1:7">
      <c r="A558" s="264" t="s">
        <v>155</v>
      </c>
      <c r="B558" s="165">
        <v>0.14069999999999999</v>
      </c>
      <c r="C558" s="165">
        <v>0.14130000000000001</v>
      </c>
      <c r="D558" s="166">
        <v>829.49</v>
      </c>
      <c r="E558" s="166">
        <v>827.06</v>
      </c>
      <c r="F558" s="166">
        <v>826.62</v>
      </c>
      <c r="G558" s="264"/>
    </row>
    <row r="559" spans="1:7">
      <c r="A559" s="264" t="s">
        <v>156</v>
      </c>
      <c r="B559" s="165">
        <v>0.1406</v>
      </c>
      <c r="C559" s="165">
        <v>0.14119999999999999</v>
      </c>
      <c r="D559" s="166">
        <v>830.33</v>
      </c>
      <c r="E559" s="166">
        <v>827.9</v>
      </c>
      <c r="F559" s="166">
        <v>827.46</v>
      </c>
      <c r="G559" s="264"/>
    </row>
    <row r="560" spans="1:7">
      <c r="A560" s="264" t="s">
        <v>157</v>
      </c>
      <c r="B560" s="165">
        <v>0.1391</v>
      </c>
      <c r="C560" s="165">
        <v>0.13970000000000002</v>
      </c>
      <c r="D560" s="166">
        <v>836.91</v>
      </c>
      <c r="E560" s="166">
        <v>834.44</v>
      </c>
      <c r="F560" s="166">
        <v>834.01</v>
      </c>
      <c r="G560" s="264"/>
    </row>
    <row r="561" spans="1:7">
      <c r="A561" s="264" t="s">
        <v>158</v>
      </c>
      <c r="B561" s="165">
        <v>0.13689999999999999</v>
      </c>
      <c r="C561" s="165">
        <v>0.13750000000000001</v>
      </c>
      <c r="D561" s="166">
        <v>846.47</v>
      </c>
      <c r="E561" s="166">
        <v>843.96</v>
      </c>
      <c r="F561" s="166">
        <v>843.53</v>
      </c>
      <c r="G561" s="264"/>
    </row>
    <row r="562" spans="1:7">
      <c r="A562" s="264" t="s">
        <v>159</v>
      </c>
      <c r="B562" s="165">
        <v>0.14130000000000001</v>
      </c>
      <c r="C562" s="165">
        <v>0.1419</v>
      </c>
      <c r="D562" s="166">
        <v>828.79</v>
      </c>
      <c r="E562" s="166">
        <v>826.37</v>
      </c>
      <c r="F562" s="166">
        <v>825.94</v>
      </c>
      <c r="G562" s="264"/>
    </row>
    <row r="563" spans="1:7">
      <c r="A563" s="264" t="s">
        <v>160</v>
      </c>
      <c r="B563" s="165">
        <v>0.13919999999999999</v>
      </c>
      <c r="C563" s="165">
        <v>0.13980000000000001</v>
      </c>
      <c r="D563" s="166">
        <v>837.79</v>
      </c>
      <c r="E563" s="166">
        <v>835.33</v>
      </c>
      <c r="F563" s="166">
        <v>834.9</v>
      </c>
      <c r="G563" s="264"/>
    </row>
    <row r="564" spans="1:7">
      <c r="A564" s="264" t="s">
        <v>161</v>
      </c>
      <c r="B564" s="165">
        <v>0.13880000000000001</v>
      </c>
      <c r="C564" s="165">
        <v>0.1394</v>
      </c>
      <c r="D564" s="166">
        <v>839.87</v>
      </c>
      <c r="E564" s="166">
        <v>837.41</v>
      </c>
      <c r="F564" s="166">
        <v>836.97</v>
      </c>
      <c r="G564" s="264"/>
    </row>
    <row r="565" spans="1:7">
      <c r="A565" s="264" t="s">
        <v>162</v>
      </c>
      <c r="B565" s="165">
        <v>0.13619999999999999</v>
      </c>
      <c r="C565" s="165">
        <v>0.1368</v>
      </c>
      <c r="D565" s="166">
        <v>851.12</v>
      </c>
      <c r="E565" s="166">
        <v>848.61</v>
      </c>
      <c r="F565" s="166">
        <v>848.18</v>
      </c>
      <c r="G565" s="264"/>
    </row>
    <row r="566" spans="1:7">
      <c r="A566" s="264" t="s">
        <v>163</v>
      </c>
      <c r="B566" s="165">
        <v>0.13800000000000001</v>
      </c>
      <c r="C566" s="165">
        <v>0.1386</v>
      </c>
      <c r="D566" s="166">
        <v>844.05</v>
      </c>
      <c r="E566" s="166">
        <v>841.57</v>
      </c>
      <c r="F566" s="166">
        <v>841.13</v>
      </c>
      <c r="G566" s="264"/>
    </row>
    <row r="567" spans="1:7">
      <c r="A567" s="264" t="s">
        <v>164</v>
      </c>
      <c r="B567" s="165">
        <v>0.13980000000000001</v>
      </c>
      <c r="C567" s="165">
        <v>0.1404</v>
      </c>
      <c r="D567" s="166">
        <v>837.07</v>
      </c>
      <c r="E567" s="166">
        <v>834.62</v>
      </c>
      <c r="F567" s="166">
        <v>834.19</v>
      </c>
      <c r="G567" s="264"/>
    </row>
    <row r="568" spans="1:7">
      <c r="A568" s="264" t="s">
        <v>165</v>
      </c>
      <c r="B568" s="165">
        <v>0.13780000000000001</v>
      </c>
      <c r="C568" s="165">
        <v>0.1384</v>
      </c>
      <c r="D568" s="166">
        <v>845.74</v>
      </c>
      <c r="E568" s="166">
        <v>843.26</v>
      </c>
      <c r="F568" s="166">
        <v>842.82</v>
      </c>
      <c r="G568" s="264"/>
    </row>
    <row r="569" spans="1:7">
      <c r="A569" s="264" t="s">
        <v>166</v>
      </c>
      <c r="B569" s="165">
        <v>0.14050000000000001</v>
      </c>
      <c r="C569" s="165">
        <v>0.1411</v>
      </c>
      <c r="D569" s="166">
        <v>835.09</v>
      </c>
      <c r="E569" s="166">
        <v>832.65</v>
      </c>
      <c r="F569" s="166">
        <v>832.22</v>
      </c>
      <c r="G569" s="264"/>
    </row>
    <row r="570" spans="1:7">
      <c r="A570" s="264" t="s">
        <v>167</v>
      </c>
      <c r="B570" s="165">
        <v>0.1404</v>
      </c>
      <c r="C570" s="165">
        <v>0.14099999999999999</v>
      </c>
      <c r="D570" s="166">
        <v>835.93</v>
      </c>
      <c r="E570" s="166">
        <v>833.49</v>
      </c>
      <c r="F570" s="166">
        <v>833.06</v>
      </c>
      <c r="G570" s="264"/>
    </row>
    <row r="571" spans="1:7">
      <c r="A571" s="264" t="s">
        <v>168</v>
      </c>
      <c r="B571" s="165">
        <v>0.14199999999999999</v>
      </c>
      <c r="C571" s="165">
        <v>0.1426</v>
      </c>
      <c r="D571" s="166">
        <v>829.89</v>
      </c>
      <c r="E571" s="166">
        <v>827.49</v>
      </c>
      <c r="F571" s="166">
        <v>827.05</v>
      </c>
      <c r="G571" s="264"/>
    </row>
    <row r="572" spans="1:7">
      <c r="A572" s="264" t="s">
        <v>169</v>
      </c>
      <c r="B572" s="165">
        <v>0.13919999999999999</v>
      </c>
      <c r="C572" s="165">
        <v>0.13980000000000001</v>
      </c>
      <c r="D572" s="166">
        <v>841.7</v>
      </c>
      <c r="E572" s="166">
        <v>839.25</v>
      </c>
      <c r="F572" s="166">
        <v>838.81</v>
      </c>
      <c r="G572" s="264"/>
    </row>
    <row r="573" spans="1:7">
      <c r="A573" s="264" t="s">
        <v>170</v>
      </c>
      <c r="B573" s="165">
        <v>0.1381</v>
      </c>
      <c r="C573" s="165">
        <v>0.13869999999999999</v>
      </c>
      <c r="D573" s="166">
        <v>846.67</v>
      </c>
      <c r="E573" s="166">
        <v>844.19</v>
      </c>
      <c r="F573" s="166">
        <v>843.76</v>
      </c>
      <c r="G573" s="264"/>
    </row>
    <row r="574" spans="1:7">
      <c r="A574" s="264" t="s">
        <v>171</v>
      </c>
      <c r="B574" s="165">
        <v>0.1358</v>
      </c>
      <c r="C574" s="165">
        <v>0.13639999999999999</v>
      </c>
      <c r="D574" s="166">
        <v>856.69</v>
      </c>
      <c r="E574" s="166">
        <v>854.18</v>
      </c>
      <c r="F574" s="166">
        <v>853.74</v>
      </c>
      <c r="G574" s="264"/>
    </row>
    <row r="575" spans="1:7">
      <c r="A575" s="264" t="s">
        <v>172</v>
      </c>
      <c r="B575" s="165">
        <v>0.13449999999999998</v>
      </c>
      <c r="C575" s="165">
        <v>0.1351</v>
      </c>
      <c r="D575" s="166">
        <v>862.62</v>
      </c>
      <c r="E575" s="166">
        <v>860.08</v>
      </c>
      <c r="F575" s="166">
        <v>859.65</v>
      </c>
      <c r="G575" s="264"/>
    </row>
    <row r="576" spans="1:7">
      <c r="A576" s="264" t="s">
        <v>173</v>
      </c>
      <c r="B576" s="165">
        <v>0.13089999999999999</v>
      </c>
      <c r="C576" s="165">
        <v>0.13150000000000001</v>
      </c>
      <c r="D576" s="166">
        <v>878.53</v>
      </c>
      <c r="E576" s="166">
        <v>875.93</v>
      </c>
      <c r="F576" s="166">
        <v>875.5</v>
      </c>
      <c r="G576" s="264"/>
    </row>
    <row r="577" spans="1:7">
      <c r="A577" s="264" t="s">
        <v>174</v>
      </c>
      <c r="B577" s="165">
        <v>0.13039999999999999</v>
      </c>
      <c r="C577" s="165">
        <v>0.13100000000000001</v>
      </c>
      <c r="D577" s="166">
        <v>881.15</v>
      </c>
      <c r="E577" s="166">
        <v>878.53</v>
      </c>
      <c r="F577" s="166">
        <v>878.1</v>
      </c>
      <c r="G577" s="264"/>
    </row>
    <row r="578" spans="1:7">
      <c r="A578" s="264" t="s">
        <v>175</v>
      </c>
      <c r="B578" s="165">
        <v>0.12869999999999998</v>
      </c>
      <c r="C578" s="165">
        <v>0.1293</v>
      </c>
      <c r="D578" s="166">
        <v>889.06</v>
      </c>
      <c r="E578" s="166">
        <v>886.4</v>
      </c>
      <c r="F578" s="166">
        <v>885.98</v>
      </c>
      <c r="G578" s="264"/>
    </row>
    <row r="579" spans="1:7">
      <c r="A579" s="264" t="s">
        <v>266</v>
      </c>
      <c r="B579" s="165">
        <v>0.12890000000000001</v>
      </c>
      <c r="C579" s="165">
        <v>0.1295</v>
      </c>
      <c r="D579" s="166">
        <v>888.6</v>
      </c>
      <c r="E579" s="166">
        <v>885.95</v>
      </c>
      <c r="F579" s="166">
        <v>885.52</v>
      </c>
      <c r="G579" s="264"/>
    </row>
    <row r="580" spans="1:7">
      <c r="A580" s="264" t="s">
        <v>265</v>
      </c>
      <c r="B580" s="165">
        <v>0.12920000000000001</v>
      </c>
      <c r="C580" s="165">
        <v>0.1298</v>
      </c>
      <c r="D580" s="166">
        <v>887.7</v>
      </c>
      <c r="E580" s="166">
        <v>885.06</v>
      </c>
      <c r="F580" s="166">
        <v>884.63</v>
      </c>
      <c r="G580" s="264"/>
    </row>
    <row r="581" spans="1:7">
      <c r="A581" s="264" t="s">
        <v>264</v>
      </c>
      <c r="B581" s="165">
        <v>0.12920000000000001</v>
      </c>
      <c r="C581" s="165">
        <v>0.1298</v>
      </c>
      <c r="D581" s="166">
        <v>888.13</v>
      </c>
      <c r="E581" s="166">
        <v>885.49</v>
      </c>
      <c r="F581" s="166">
        <v>885.06</v>
      </c>
      <c r="G581" s="264"/>
    </row>
    <row r="582" spans="1:7">
      <c r="A582" s="264" t="s">
        <v>263</v>
      </c>
      <c r="B582" s="165">
        <v>0.12939999999999999</v>
      </c>
      <c r="C582" s="165">
        <v>0.13</v>
      </c>
      <c r="D582" s="166">
        <v>887.68</v>
      </c>
      <c r="E582" s="166">
        <v>885.04</v>
      </c>
      <c r="F582" s="166">
        <v>884.61</v>
      </c>
      <c r="G582" s="264"/>
    </row>
    <row r="583" spans="1:7">
      <c r="A583" s="264" t="s">
        <v>262</v>
      </c>
      <c r="B583" s="165">
        <v>0.1278</v>
      </c>
      <c r="C583" s="165">
        <v>0.12839999999999999</v>
      </c>
      <c r="D583" s="166">
        <v>895.19</v>
      </c>
      <c r="E583" s="166">
        <v>892.52</v>
      </c>
      <c r="F583" s="166">
        <v>892.09</v>
      </c>
      <c r="G583" s="264"/>
    </row>
    <row r="584" spans="1:7">
      <c r="A584" s="264" t="s">
        <v>261</v>
      </c>
      <c r="B584" s="165">
        <v>0.1278</v>
      </c>
      <c r="C584" s="165">
        <v>0.12839999999999999</v>
      </c>
      <c r="D584" s="166">
        <v>895.61</v>
      </c>
      <c r="E584" s="166">
        <v>892.95</v>
      </c>
      <c r="F584" s="166">
        <v>892.52</v>
      </c>
      <c r="G584" s="264"/>
    </row>
    <row r="585" spans="1:7">
      <c r="A585" s="264" t="s">
        <v>260</v>
      </c>
      <c r="B585" s="165">
        <v>0.12590000000000001</v>
      </c>
      <c r="C585" s="165">
        <v>0.1265</v>
      </c>
      <c r="D585" s="166">
        <v>904.56</v>
      </c>
      <c r="E585" s="166">
        <v>901.86</v>
      </c>
      <c r="F585" s="166">
        <v>901.43</v>
      </c>
      <c r="G585" s="264"/>
    </row>
    <row r="586" spans="1:7">
      <c r="A586" s="264" t="s">
        <v>259</v>
      </c>
      <c r="B586" s="165">
        <v>0.12759999999999999</v>
      </c>
      <c r="C586" s="165">
        <v>0.12820000000000001</v>
      </c>
      <c r="D586" s="166">
        <v>897.36</v>
      </c>
      <c r="E586" s="166">
        <v>894.69</v>
      </c>
      <c r="F586" s="166">
        <v>894.26</v>
      </c>
      <c r="G586" s="264"/>
    </row>
    <row r="587" spans="1:7">
      <c r="A587" s="264" t="s">
        <v>258</v>
      </c>
      <c r="B587" s="165">
        <v>0.12429999999999999</v>
      </c>
      <c r="C587" s="165">
        <v>0.1249</v>
      </c>
      <c r="D587" s="166">
        <v>912.67</v>
      </c>
      <c r="E587" s="166">
        <v>909.94</v>
      </c>
      <c r="F587" s="166">
        <v>909.51</v>
      </c>
      <c r="G587" s="264"/>
    </row>
    <row r="588" spans="1:7">
      <c r="A588" s="264" t="s">
        <v>257</v>
      </c>
      <c r="B588" s="165">
        <v>0.125</v>
      </c>
      <c r="C588" s="165">
        <v>0.12560000000000002</v>
      </c>
      <c r="D588" s="166">
        <v>909.91</v>
      </c>
      <c r="E588" s="166">
        <v>907.19</v>
      </c>
      <c r="F588" s="166">
        <v>906.76</v>
      </c>
      <c r="G588" s="264"/>
    </row>
    <row r="589" spans="1:7">
      <c r="A589" s="264" t="s">
        <v>256</v>
      </c>
      <c r="B589" s="165">
        <v>0.125</v>
      </c>
      <c r="C589" s="165">
        <v>0.12560000000000002</v>
      </c>
      <c r="D589" s="166">
        <v>910.33</v>
      </c>
      <c r="E589" s="166">
        <v>907.62</v>
      </c>
      <c r="F589" s="166">
        <v>907.19</v>
      </c>
      <c r="G589" s="264"/>
    </row>
    <row r="590" spans="1:7">
      <c r="A590" s="264" t="s">
        <v>255</v>
      </c>
      <c r="B590" s="165">
        <v>0.12689999999999999</v>
      </c>
      <c r="C590" s="165">
        <v>0.1275</v>
      </c>
      <c r="D590" s="166">
        <v>902.2</v>
      </c>
      <c r="E590" s="166">
        <v>899.52</v>
      </c>
      <c r="F590" s="166">
        <v>899.09</v>
      </c>
      <c r="G590" s="264"/>
    </row>
    <row r="591" spans="1:7">
      <c r="A591" s="264" t="s">
        <v>254</v>
      </c>
      <c r="B591" s="165">
        <v>0.12590000000000001</v>
      </c>
      <c r="C591" s="165">
        <v>0.1265</v>
      </c>
      <c r="D591" s="166">
        <v>907.12</v>
      </c>
      <c r="E591" s="166">
        <v>904.42</v>
      </c>
      <c r="F591" s="166">
        <v>903.99</v>
      </c>
      <c r="G591" s="264"/>
    </row>
    <row r="592" spans="1:7">
      <c r="A592" s="264" t="s">
        <v>253</v>
      </c>
      <c r="B592" s="165">
        <v>0.1265</v>
      </c>
      <c r="C592" s="165">
        <v>0.12710000000000002</v>
      </c>
      <c r="D592" s="166">
        <v>904.84</v>
      </c>
      <c r="E592" s="166">
        <v>902.16</v>
      </c>
      <c r="F592" s="166">
        <v>901.73</v>
      </c>
      <c r="G592" s="264"/>
    </row>
    <row r="593" spans="1:7">
      <c r="A593" s="264" t="s">
        <v>252</v>
      </c>
      <c r="B593" s="165">
        <v>0.128</v>
      </c>
      <c r="C593" s="165">
        <v>0.12859999999999999</v>
      </c>
      <c r="D593" s="166">
        <v>898.58</v>
      </c>
      <c r="E593" s="166">
        <v>895.93</v>
      </c>
      <c r="F593" s="166">
        <v>895.5</v>
      </c>
      <c r="G593" s="264"/>
    </row>
    <row r="594" spans="1:7">
      <c r="A594" s="264" t="s">
        <v>251</v>
      </c>
      <c r="B594" s="165">
        <v>0.1232</v>
      </c>
      <c r="C594" s="165">
        <v>0.12380000000000001</v>
      </c>
      <c r="D594" s="166">
        <v>920.68</v>
      </c>
      <c r="E594" s="166">
        <v>917.93</v>
      </c>
      <c r="F594" s="166">
        <v>917.5</v>
      </c>
      <c r="G594" s="264"/>
    </row>
    <row r="595" spans="1:7">
      <c r="A595" s="264" t="s">
        <v>250</v>
      </c>
      <c r="B595" s="165">
        <v>0.12380000000000001</v>
      </c>
      <c r="C595" s="165">
        <v>0.1244</v>
      </c>
      <c r="D595" s="166">
        <v>918.35</v>
      </c>
      <c r="E595" s="166">
        <v>915.62</v>
      </c>
      <c r="F595" s="166">
        <v>915.19</v>
      </c>
      <c r="G595" s="264"/>
    </row>
    <row r="596" spans="1:7">
      <c r="A596" s="264" t="s">
        <v>249</v>
      </c>
      <c r="B596" s="165">
        <v>0.1226</v>
      </c>
      <c r="C596" s="165">
        <v>0.1232</v>
      </c>
      <c r="D596" s="166">
        <v>924.29</v>
      </c>
      <c r="E596" s="166">
        <v>921.53</v>
      </c>
      <c r="F596" s="166">
        <v>921.1</v>
      </c>
      <c r="G596" s="264"/>
    </row>
    <row r="597" spans="1:7">
      <c r="A597" s="264" t="s">
        <v>248</v>
      </c>
      <c r="B597" s="165">
        <v>0.12300000000000001</v>
      </c>
      <c r="C597" s="165">
        <v>0.12359999999999999</v>
      </c>
      <c r="D597" s="166">
        <v>922.87</v>
      </c>
      <c r="E597" s="166">
        <v>920.12</v>
      </c>
      <c r="F597" s="166">
        <v>919.7</v>
      </c>
      <c r="G597" s="264"/>
    </row>
    <row r="598" spans="1:7">
      <c r="A598" s="264" t="s">
        <v>247</v>
      </c>
      <c r="B598" s="165">
        <v>0.124</v>
      </c>
      <c r="C598" s="165">
        <v>0.1246</v>
      </c>
      <c r="D598" s="166">
        <v>918.72</v>
      </c>
      <c r="E598" s="166">
        <v>915.99</v>
      </c>
      <c r="F598" s="166">
        <v>915.56</v>
      </c>
      <c r="G598" s="264"/>
    </row>
    <row r="599" spans="1:7">
      <c r="A599" s="264" t="s">
        <v>246</v>
      </c>
      <c r="B599" s="165">
        <v>0.1255</v>
      </c>
      <c r="C599" s="165">
        <v>0.12609999999999999</v>
      </c>
      <c r="D599" s="166">
        <v>912.34</v>
      </c>
      <c r="E599" s="166">
        <v>909.64</v>
      </c>
      <c r="F599" s="166">
        <v>909.21</v>
      </c>
      <c r="G599" s="264"/>
    </row>
    <row r="600" spans="1:7">
      <c r="A600" s="264" t="s">
        <v>245</v>
      </c>
      <c r="B600" s="165">
        <v>0.12869999999999998</v>
      </c>
      <c r="C600" s="165">
        <v>0.1293</v>
      </c>
      <c r="D600" s="166">
        <v>898.5</v>
      </c>
      <c r="E600" s="166">
        <v>895.86</v>
      </c>
      <c r="F600" s="166">
        <v>895.43</v>
      </c>
      <c r="G600" s="264"/>
    </row>
    <row r="601" spans="1:7">
      <c r="A601" s="264" t="s">
        <v>244</v>
      </c>
      <c r="B601" s="165">
        <v>0.12720000000000001</v>
      </c>
      <c r="C601" s="165">
        <v>0.1278</v>
      </c>
      <c r="D601" s="166">
        <v>905.58</v>
      </c>
      <c r="E601" s="166">
        <v>902.91</v>
      </c>
      <c r="F601" s="166">
        <v>902.48</v>
      </c>
      <c r="G601" s="264"/>
    </row>
    <row r="602" spans="1:7">
      <c r="A602" s="264" t="s">
        <v>243</v>
      </c>
      <c r="B602" s="165">
        <v>0.1278</v>
      </c>
      <c r="C602" s="165">
        <v>0.12839999999999999</v>
      </c>
      <c r="D602" s="166">
        <v>903.34</v>
      </c>
      <c r="E602" s="166">
        <v>900.69</v>
      </c>
      <c r="F602" s="166">
        <v>900.26</v>
      </c>
      <c r="G602" s="264"/>
    </row>
    <row r="603" spans="1:7">
      <c r="A603" s="264" t="s">
        <v>242</v>
      </c>
      <c r="B603" s="165">
        <v>0.1283</v>
      </c>
      <c r="C603" s="165">
        <v>0.12890000000000001</v>
      </c>
      <c r="D603" s="166">
        <v>901.56</v>
      </c>
      <c r="E603" s="166">
        <v>898.92</v>
      </c>
      <c r="F603" s="166">
        <v>898.49</v>
      </c>
      <c r="G603" s="264"/>
    </row>
    <row r="604" spans="1:7">
      <c r="A604" s="264" t="s">
        <v>241</v>
      </c>
      <c r="B604" s="165">
        <v>0.128</v>
      </c>
      <c r="C604" s="165">
        <v>0.12859999999999999</v>
      </c>
      <c r="D604" s="166">
        <v>903.32</v>
      </c>
      <c r="E604" s="166">
        <v>900.67</v>
      </c>
      <c r="F604" s="166">
        <v>900.24</v>
      </c>
      <c r="G604" s="264"/>
    </row>
    <row r="605" spans="1:7">
      <c r="A605" s="264" t="s">
        <v>240</v>
      </c>
      <c r="B605" s="165">
        <v>0.12920000000000001</v>
      </c>
      <c r="C605" s="165">
        <v>0.1298</v>
      </c>
      <c r="D605" s="166">
        <v>898.47</v>
      </c>
      <c r="E605" s="166">
        <v>895.84</v>
      </c>
      <c r="F605" s="166">
        <v>895.41</v>
      </c>
      <c r="G605" s="264"/>
    </row>
    <row r="606" spans="1:7">
      <c r="A606" s="264" t="s">
        <v>239</v>
      </c>
      <c r="B606" s="165">
        <v>0.13100000000000001</v>
      </c>
      <c r="C606" s="165">
        <v>0.13159999999999999</v>
      </c>
      <c r="D606" s="166">
        <v>891.06</v>
      </c>
      <c r="E606" s="166">
        <v>888.47</v>
      </c>
      <c r="F606" s="166">
        <v>888.04</v>
      </c>
      <c r="G606" s="264"/>
    </row>
    <row r="607" spans="1:7">
      <c r="A607" s="264" t="s">
        <v>238</v>
      </c>
      <c r="B607" s="165">
        <v>0.1293</v>
      </c>
      <c r="C607" s="165">
        <v>0.12990000000000002</v>
      </c>
      <c r="D607" s="166">
        <v>898.9</v>
      </c>
      <c r="E607" s="166">
        <v>896.27</v>
      </c>
      <c r="F607" s="166">
        <v>895.84</v>
      </c>
      <c r="G607" s="264"/>
    </row>
    <row r="608" spans="1:7">
      <c r="A608" s="264" t="s">
        <v>237</v>
      </c>
      <c r="B608" s="165">
        <v>0.1303</v>
      </c>
      <c r="C608" s="165">
        <v>0.13089999999999999</v>
      </c>
      <c r="D608" s="166">
        <v>894.97</v>
      </c>
      <c r="E608" s="166">
        <v>892.37</v>
      </c>
      <c r="F608" s="166">
        <v>891.93</v>
      </c>
      <c r="G608" s="264"/>
    </row>
    <row r="609" spans="1:7">
      <c r="A609" s="264" t="s">
        <v>236</v>
      </c>
      <c r="B609" s="165">
        <v>0.12990000000000002</v>
      </c>
      <c r="C609" s="165">
        <v>0.1305</v>
      </c>
      <c r="D609" s="166">
        <v>897.14</v>
      </c>
      <c r="E609" s="166">
        <v>894.53</v>
      </c>
      <c r="F609" s="166">
        <v>894.1</v>
      </c>
      <c r="G609" s="264"/>
    </row>
    <row r="610" spans="1:7">
      <c r="A610" s="264" t="s">
        <v>235</v>
      </c>
      <c r="B610" s="165">
        <v>0.128</v>
      </c>
      <c r="C610" s="165">
        <v>0.12859999999999999</v>
      </c>
      <c r="D610" s="166">
        <v>905.91</v>
      </c>
      <c r="E610" s="166">
        <v>903.27</v>
      </c>
      <c r="F610" s="166">
        <v>902.83</v>
      </c>
      <c r="G610" s="264"/>
    </row>
    <row r="611" spans="1:7">
      <c r="A611" s="264" t="s">
        <v>234</v>
      </c>
      <c r="B611" s="165">
        <v>0.12560000000000002</v>
      </c>
      <c r="C611" s="165">
        <v>0.12619999999999998</v>
      </c>
      <c r="D611" s="166">
        <v>917.04</v>
      </c>
      <c r="E611" s="166">
        <v>914.35</v>
      </c>
      <c r="F611" s="166">
        <v>913.92</v>
      </c>
      <c r="G611" s="264"/>
    </row>
    <row r="612" spans="1:7">
      <c r="A612" s="264" t="s">
        <v>233</v>
      </c>
      <c r="B612" s="165">
        <v>0.1241</v>
      </c>
      <c r="C612" s="165">
        <v>0.12470000000000001</v>
      </c>
      <c r="D612" s="166">
        <v>924.25</v>
      </c>
      <c r="E612" s="166">
        <v>921.53</v>
      </c>
      <c r="F612" s="166">
        <v>921.1</v>
      </c>
      <c r="G612" s="264"/>
    </row>
    <row r="613" spans="1:7">
      <c r="A613" s="264" t="s">
        <v>232</v>
      </c>
      <c r="B613" s="165">
        <v>0.12470000000000001</v>
      </c>
      <c r="C613" s="165">
        <v>0.12529999999999999</v>
      </c>
      <c r="D613" s="166">
        <v>921.96</v>
      </c>
      <c r="E613" s="166">
        <v>919.25</v>
      </c>
      <c r="F613" s="166">
        <v>918.82</v>
      </c>
      <c r="G613" s="264"/>
    </row>
    <row r="614" spans="1:7">
      <c r="A614" s="264" t="s">
        <v>231</v>
      </c>
      <c r="B614" s="165">
        <v>0.12390000000000001</v>
      </c>
      <c r="C614" s="165">
        <v>0.1245</v>
      </c>
      <c r="D614" s="166">
        <v>926.02</v>
      </c>
      <c r="E614" s="166">
        <v>923.29</v>
      </c>
      <c r="F614" s="166">
        <v>922.86</v>
      </c>
      <c r="G614" s="264"/>
    </row>
    <row r="615" spans="1:7">
      <c r="A615" s="264" t="s">
        <v>230</v>
      </c>
      <c r="B615" s="165">
        <v>0.1242</v>
      </c>
      <c r="C615" s="165">
        <v>0.12480000000000001</v>
      </c>
      <c r="D615" s="166">
        <v>925.08</v>
      </c>
      <c r="E615" s="166">
        <v>922.37</v>
      </c>
      <c r="F615" s="166">
        <v>921.94</v>
      </c>
      <c r="G615" s="264"/>
    </row>
    <row r="616" spans="1:7">
      <c r="A616" s="264" t="s">
        <v>229</v>
      </c>
      <c r="B616" s="165">
        <v>0.1265</v>
      </c>
      <c r="C616" s="165">
        <v>0.12710000000000002</v>
      </c>
      <c r="D616" s="166">
        <v>915.17</v>
      </c>
      <c r="E616" s="166">
        <v>912.5</v>
      </c>
      <c r="F616" s="166">
        <v>912.06</v>
      </c>
      <c r="G616" s="264"/>
    </row>
    <row r="617" spans="1:7">
      <c r="A617" s="264" t="s">
        <v>228</v>
      </c>
      <c r="B617" s="165">
        <v>0.12689999999999999</v>
      </c>
      <c r="C617" s="165">
        <v>0.1275</v>
      </c>
      <c r="D617" s="166">
        <v>913.82</v>
      </c>
      <c r="E617" s="166">
        <v>911.16</v>
      </c>
      <c r="F617" s="166">
        <v>910.72</v>
      </c>
      <c r="G617" s="264"/>
    </row>
    <row r="618" spans="1:7">
      <c r="A618" s="264" t="s">
        <v>227</v>
      </c>
      <c r="B618" s="165">
        <v>0.1275</v>
      </c>
      <c r="C618" s="165">
        <v>0.12809999999999999</v>
      </c>
      <c r="D618" s="166">
        <v>911.59</v>
      </c>
      <c r="E618" s="166">
        <v>908.94</v>
      </c>
      <c r="F618" s="166">
        <v>908.51</v>
      </c>
      <c r="G618" s="264"/>
    </row>
    <row r="619" spans="1:7">
      <c r="A619" s="264" t="s">
        <v>226</v>
      </c>
      <c r="B619" s="165">
        <v>0.128</v>
      </c>
      <c r="C619" s="165">
        <v>0.12859999999999999</v>
      </c>
      <c r="D619" s="166">
        <v>909.82</v>
      </c>
      <c r="E619" s="166">
        <v>907.18</v>
      </c>
      <c r="F619" s="166">
        <v>906.74</v>
      </c>
      <c r="G619" s="264"/>
    </row>
    <row r="620" spans="1:7">
      <c r="A620" s="264" t="s">
        <v>195</v>
      </c>
      <c r="B620" s="165">
        <v>0.1283</v>
      </c>
      <c r="C620" s="165">
        <v>0.12890000000000001</v>
      </c>
      <c r="D620" s="166">
        <v>908.93</v>
      </c>
      <c r="E620" s="166">
        <v>906.3</v>
      </c>
      <c r="F620" s="166">
        <v>905.86</v>
      </c>
      <c r="G620" s="264"/>
    </row>
    <row r="621" spans="1:7">
      <c r="A621" s="264" t="s">
        <v>199</v>
      </c>
      <c r="B621" s="165">
        <v>0.1275</v>
      </c>
      <c r="C621" s="165">
        <v>0.12809999999999999</v>
      </c>
      <c r="D621" s="166">
        <v>912.9</v>
      </c>
      <c r="E621" s="166">
        <v>910.25</v>
      </c>
      <c r="F621" s="166">
        <v>909.81</v>
      </c>
      <c r="G621" s="264"/>
    </row>
    <row r="622" spans="1:7">
      <c r="A622" s="264" t="s">
        <v>200</v>
      </c>
      <c r="B622" s="165">
        <v>0.12689999999999999</v>
      </c>
      <c r="C622" s="165">
        <v>0.1275</v>
      </c>
      <c r="D622" s="166">
        <v>915.99</v>
      </c>
      <c r="E622" s="166">
        <v>913.33</v>
      </c>
      <c r="F622" s="166">
        <v>912.9</v>
      </c>
      <c r="G622" s="264"/>
    </row>
    <row r="623" spans="1:7">
      <c r="A623" s="264" t="s">
        <v>202</v>
      </c>
      <c r="B623" s="165">
        <v>0.12560000000000002</v>
      </c>
      <c r="C623" s="165">
        <v>0.12619999999999998</v>
      </c>
      <c r="D623" s="166">
        <v>922.22</v>
      </c>
      <c r="E623" s="166">
        <v>919.54</v>
      </c>
      <c r="F623" s="166">
        <v>919.1</v>
      </c>
      <c r="G623" s="264"/>
    </row>
    <row r="624" spans="1:7">
      <c r="A624" s="264" t="s">
        <v>225</v>
      </c>
      <c r="B624" s="165">
        <v>0.12539999999999998</v>
      </c>
      <c r="C624" s="165">
        <v>0.126</v>
      </c>
      <c r="D624" s="166">
        <v>923.55</v>
      </c>
      <c r="E624" s="166">
        <v>920.86</v>
      </c>
      <c r="F624" s="166">
        <v>920.43</v>
      </c>
      <c r="G624" s="264"/>
    </row>
    <row r="625" spans="1:7">
      <c r="A625" s="264" t="s">
        <v>224</v>
      </c>
      <c r="B625" s="165">
        <v>0.12509999999999999</v>
      </c>
      <c r="C625" s="165">
        <v>0.12570000000000001</v>
      </c>
      <c r="D625" s="166">
        <v>925.33</v>
      </c>
      <c r="E625" s="166">
        <v>922.64</v>
      </c>
      <c r="F625" s="166">
        <v>922.21</v>
      </c>
      <c r="G625" s="264"/>
    </row>
    <row r="626" spans="1:7">
      <c r="A626" s="264" t="s">
        <v>223</v>
      </c>
      <c r="B626" s="165">
        <v>0.1244</v>
      </c>
      <c r="C626" s="165">
        <v>0.125</v>
      </c>
      <c r="D626" s="166">
        <v>928.92</v>
      </c>
      <c r="E626" s="166">
        <v>926.21</v>
      </c>
      <c r="F626" s="166">
        <v>925.78</v>
      </c>
      <c r="G626" s="264"/>
    </row>
    <row r="627" spans="1:7">
      <c r="A627" s="264" t="s">
        <v>222</v>
      </c>
      <c r="B627" s="165">
        <v>0.1217</v>
      </c>
      <c r="C627" s="165">
        <v>0.12230000000000001</v>
      </c>
      <c r="D627" s="166">
        <v>941.67</v>
      </c>
      <c r="E627" s="166">
        <v>938.91</v>
      </c>
      <c r="F627" s="166">
        <v>938.48</v>
      </c>
      <c r="G627" s="264"/>
    </row>
    <row r="628" spans="1:7">
      <c r="A628" s="264" t="s">
        <v>221</v>
      </c>
      <c r="B628" s="165">
        <v>0.1202</v>
      </c>
      <c r="C628" s="165">
        <v>0.1208</v>
      </c>
      <c r="D628" s="166">
        <v>949.04</v>
      </c>
      <c r="E628" s="166">
        <v>946.26</v>
      </c>
      <c r="F628" s="166">
        <v>945.83</v>
      </c>
      <c r="G628" s="264"/>
    </row>
    <row r="629" spans="1:7">
      <c r="A629" s="264" t="s">
        <v>220</v>
      </c>
      <c r="B629" s="165">
        <v>0.1211</v>
      </c>
      <c r="C629" s="165">
        <v>0.1217</v>
      </c>
      <c r="D629" s="166">
        <v>896.49</v>
      </c>
      <c r="E629" s="166">
        <v>893.72</v>
      </c>
      <c r="F629" s="166">
        <v>942.1</v>
      </c>
      <c r="G629" s="264"/>
    </row>
    <row r="630" spans="1:7">
      <c r="A630" s="264" t="s">
        <v>219</v>
      </c>
      <c r="B630" s="165">
        <v>0.12050000000000001</v>
      </c>
      <c r="C630" s="165">
        <v>0.1211</v>
      </c>
      <c r="D630" s="166">
        <v>899.67</v>
      </c>
      <c r="E630" s="166">
        <v>896.89</v>
      </c>
      <c r="F630" s="166">
        <v>896.49</v>
      </c>
      <c r="G630" s="264"/>
    </row>
    <row r="631" spans="1:7">
      <c r="A631" s="264" t="s">
        <v>204</v>
      </c>
      <c r="B631" s="165">
        <v>0.12140000000000001</v>
      </c>
      <c r="C631" s="165">
        <v>0.122</v>
      </c>
      <c r="D631" s="166">
        <v>895.92</v>
      </c>
      <c r="E631" s="166">
        <v>893.15</v>
      </c>
      <c r="F631" s="166">
        <v>892.75</v>
      </c>
      <c r="G631" s="264"/>
    </row>
    <row r="632" spans="1:7">
      <c r="A632" s="264" t="s">
        <v>205</v>
      </c>
      <c r="B632" s="165">
        <v>0.1202</v>
      </c>
      <c r="C632" s="165">
        <v>0.1208</v>
      </c>
      <c r="D632" s="166">
        <v>901.88</v>
      </c>
      <c r="E632" s="166">
        <v>899.1</v>
      </c>
      <c r="F632" s="166">
        <v>898.69</v>
      </c>
      <c r="G632" s="264"/>
    </row>
    <row r="633" spans="1:7">
      <c r="A633" s="264" t="s">
        <v>206</v>
      </c>
      <c r="B633" s="165">
        <v>0.12179999999999999</v>
      </c>
      <c r="C633" s="165">
        <v>0.12240000000000001</v>
      </c>
      <c r="D633" s="166">
        <v>894.89</v>
      </c>
      <c r="E633" s="166">
        <v>892.14</v>
      </c>
      <c r="F633" s="166">
        <v>891.73</v>
      </c>
      <c r="G633" s="264"/>
    </row>
    <row r="634" spans="1:7">
      <c r="A634" s="264" t="s">
        <v>207</v>
      </c>
      <c r="B634" s="165">
        <v>0.1225</v>
      </c>
      <c r="C634" s="165">
        <v>0.1231</v>
      </c>
      <c r="D634" s="166">
        <v>892.09</v>
      </c>
      <c r="E634" s="166">
        <v>889.35</v>
      </c>
      <c r="F634" s="166">
        <v>888.94</v>
      </c>
      <c r="G634" s="264"/>
    </row>
    <row r="635" spans="1:7">
      <c r="A635" s="264" t="s">
        <v>208</v>
      </c>
      <c r="B635" s="165">
        <v>0.1222</v>
      </c>
      <c r="C635" s="165">
        <v>0.12279999999999999</v>
      </c>
      <c r="D635" s="166">
        <v>893.87</v>
      </c>
      <c r="E635" s="166">
        <v>891.13</v>
      </c>
      <c r="F635" s="166">
        <v>890.72</v>
      </c>
      <c r="G635" s="264"/>
    </row>
    <row r="636" spans="1:7">
      <c r="A636" s="264" t="s">
        <v>209</v>
      </c>
      <c r="B636" s="165">
        <v>0.11990000000000001</v>
      </c>
      <c r="C636" s="165">
        <v>0.12050000000000001</v>
      </c>
      <c r="D636" s="166">
        <v>904.9</v>
      </c>
      <c r="E636" s="166">
        <v>902.11</v>
      </c>
      <c r="F636" s="166">
        <v>901.71</v>
      </c>
      <c r="G636" s="264"/>
    </row>
    <row r="637" spans="1:7">
      <c r="A637" s="264" t="s">
        <v>210</v>
      </c>
      <c r="B637" s="165">
        <v>0.1195</v>
      </c>
      <c r="C637" s="165">
        <v>0.1201</v>
      </c>
      <c r="D637" s="166">
        <v>907.18</v>
      </c>
      <c r="E637" s="166">
        <v>904.38</v>
      </c>
      <c r="F637" s="166">
        <v>903.97</v>
      </c>
      <c r="G637" s="264"/>
    </row>
    <row r="638" spans="1:7">
      <c r="A638" s="264" t="s">
        <v>211</v>
      </c>
      <c r="B638" s="165">
        <v>0.12039999999999999</v>
      </c>
      <c r="C638" s="165">
        <v>0.121</v>
      </c>
      <c r="D638" s="166">
        <v>903.39</v>
      </c>
      <c r="E638" s="166">
        <v>900.62</v>
      </c>
      <c r="F638" s="166">
        <v>900.21</v>
      </c>
      <c r="G638" s="264"/>
    </row>
    <row r="639" spans="1:7">
      <c r="A639" s="264" t="s">
        <v>212</v>
      </c>
      <c r="B639" s="165">
        <v>0.1195</v>
      </c>
      <c r="C639" s="165">
        <v>0.1201</v>
      </c>
      <c r="D639" s="166">
        <v>907.99</v>
      </c>
      <c r="E639" s="166">
        <v>905.19</v>
      </c>
      <c r="F639" s="166">
        <v>904.79</v>
      </c>
      <c r="G639" s="264"/>
    </row>
    <row r="640" spans="1:7">
      <c r="A640" s="264" t="s">
        <v>213</v>
      </c>
      <c r="B640" s="165">
        <v>0.1191</v>
      </c>
      <c r="C640" s="165">
        <v>0.1197</v>
      </c>
      <c r="D640" s="166">
        <v>910.27</v>
      </c>
      <c r="E640" s="166">
        <v>907.46</v>
      </c>
      <c r="F640" s="166">
        <v>907.06</v>
      </c>
      <c r="G640" s="264"/>
    </row>
    <row r="641" spans="1:7">
      <c r="A641" s="264" t="s">
        <v>214</v>
      </c>
      <c r="B641" s="165">
        <v>0.11849999999999999</v>
      </c>
      <c r="C641" s="165">
        <v>0.1191</v>
      </c>
      <c r="D641" s="166">
        <v>913.49</v>
      </c>
      <c r="E641" s="166">
        <v>910.67</v>
      </c>
      <c r="F641" s="166">
        <v>910.27</v>
      </c>
      <c r="G641" s="264"/>
    </row>
    <row r="642" spans="1:7">
      <c r="A642" s="264" t="s">
        <v>216</v>
      </c>
      <c r="B642" s="165">
        <v>0.1183</v>
      </c>
      <c r="C642" s="165">
        <v>0.11890000000000001</v>
      </c>
      <c r="D642" s="166">
        <v>914.83</v>
      </c>
      <c r="E642" s="166">
        <v>912.02</v>
      </c>
      <c r="F642" s="166">
        <v>911.61</v>
      </c>
      <c r="G642" s="264"/>
    </row>
    <row r="643" spans="1:7">
      <c r="A643" s="264" t="s">
        <v>218</v>
      </c>
      <c r="B643" s="165">
        <v>0.11890000000000001</v>
      </c>
      <c r="C643" s="165">
        <v>0.1195</v>
      </c>
      <c r="D643" s="166">
        <v>912.42</v>
      </c>
      <c r="E643" s="166">
        <v>909.62</v>
      </c>
      <c r="F643" s="166">
        <v>909.21</v>
      </c>
      <c r="G643" s="264"/>
    </row>
    <row r="644" spans="1:7">
      <c r="A644" s="264" t="s">
        <v>217</v>
      </c>
      <c r="B644" s="165">
        <v>0.1177</v>
      </c>
      <c r="C644" s="165">
        <v>0.1183</v>
      </c>
      <c r="D644" s="166">
        <v>918.48</v>
      </c>
      <c r="E644" s="166">
        <v>915.65</v>
      </c>
      <c r="F644" s="166">
        <v>915.24</v>
      </c>
      <c r="G644" s="264"/>
    </row>
    <row r="645" spans="1:7">
      <c r="A645" s="264" t="s">
        <v>472</v>
      </c>
      <c r="B645" s="165">
        <v>0.1183</v>
      </c>
      <c r="C645" s="165">
        <v>0.11890000000000001</v>
      </c>
      <c r="D645" s="166">
        <v>916.05</v>
      </c>
      <c r="E645" s="166">
        <v>913.24</v>
      </c>
      <c r="F645" s="166">
        <v>912.83</v>
      </c>
      <c r="G645" s="264"/>
    </row>
    <row r="646" spans="1:7">
      <c r="A646" s="264" t="s">
        <v>1279</v>
      </c>
      <c r="B646" s="193">
        <v>0.1191</v>
      </c>
      <c r="C646" s="194">
        <v>0.1197</v>
      </c>
      <c r="D646" s="166">
        <v>912.71</v>
      </c>
      <c r="E646" s="166">
        <v>909.91</v>
      </c>
      <c r="F646" s="195">
        <v>909.5</v>
      </c>
      <c r="G646" s="264"/>
    </row>
    <row r="647" spans="1:7">
      <c r="A647" s="264" t="s">
        <v>1281</v>
      </c>
      <c r="B647" s="193">
        <v>0.1195</v>
      </c>
      <c r="C647" s="194">
        <v>0.1201</v>
      </c>
      <c r="D647" s="166">
        <v>911.25</v>
      </c>
      <c r="E647" s="166">
        <v>908.46</v>
      </c>
      <c r="F647" s="195">
        <v>908.05</v>
      </c>
      <c r="G647" s="264"/>
    </row>
    <row r="648" spans="1:7">
      <c r="A648" s="264" t="s">
        <v>1282</v>
      </c>
      <c r="B648" s="193">
        <v>0.11890000000000001</v>
      </c>
      <c r="C648" s="194">
        <v>0.1195</v>
      </c>
      <c r="D648" s="166">
        <v>914.46</v>
      </c>
      <c r="E648" s="166">
        <v>911.66</v>
      </c>
      <c r="F648" s="195">
        <v>911.25</v>
      </c>
      <c r="G648" s="264"/>
    </row>
    <row r="649" spans="1:7">
      <c r="A649" s="264" t="s">
        <v>1300</v>
      </c>
      <c r="B649" s="193">
        <v>0.1188</v>
      </c>
      <c r="C649" s="194">
        <v>0.11939999999999999</v>
      </c>
      <c r="D649" s="166">
        <v>915.33</v>
      </c>
      <c r="E649" s="166">
        <v>912.53</v>
      </c>
      <c r="F649" s="195">
        <v>912.12</v>
      </c>
      <c r="G649" s="264"/>
    </row>
    <row r="650" spans="1:7">
      <c r="A650" s="264" t="s">
        <v>1305</v>
      </c>
      <c r="B650" s="193">
        <v>0.11869999999999999</v>
      </c>
      <c r="C650" s="194">
        <v>0.1193</v>
      </c>
      <c r="D650" s="166">
        <v>916.21</v>
      </c>
      <c r="E650" s="166">
        <v>913.41</v>
      </c>
      <c r="F650" s="195">
        <v>913</v>
      </c>
      <c r="G650" s="264"/>
    </row>
    <row r="651" spans="1:7">
      <c r="G651" s="264"/>
    </row>
    <row r="652" spans="1:7">
      <c r="G652" s="264"/>
    </row>
    <row r="653" spans="1:7">
      <c r="G653" s="264"/>
    </row>
    <row r="654" spans="1:7">
      <c r="G654" s="264"/>
    </row>
    <row r="655" spans="1:7">
      <c r="G655" s="264"/>
    </row>
    <row r="656" spans="1:7">
      <c r="G656" s="264"/>
    </row>
    <row r="657" spans="7:7">
      <c r="G657" s="264"/>
    </row>
    <row r="658" spans="7:7">
      <c r="G658" s="264"/>
    </row>
    <row r="659" spans="7:7">
      <c r="G659" s="264"/>
    </row>
    <row r="660" spans="7:7">
      <c r="G660" s="264"/>
    </row>
    <row r="661" spans="7:7">
      <c r="G661" s="264"/>
    </row>
    <row r="662" spans="7:7">
      <c r="G662" s="264"/>
    </row>
    <row r="663" spans="7:7">
      <c r="G663" s="264"/>
    </row>
    <row r="664" spans="7:7">
      <c r="G664" s="264"/>
    </row>
    <row r="665" spans="7:7">
      <c r="G665" s="264"/>
    </row>
    <row r="666" spans="7:7">
      <c r="G666" s="264"/>
    </row>
    <row r="667" spans="7:7">
      <c r="G667" s="264"/>
    </row>
    <row r="668" spans="7:7">
      <c r="G668" s="264"/>
    </row>
    <row r="669" spans="7:7">
      <c r="G669" s="264"/>
    </row>
    <row r="670" spans="7:7">
      <c r="G670" s="264"/>
    </row>
    <row r="671" spans="7:7">
      <c r="G671" s="264"/>
    </row>
    <row r="672" spans="7:7">
      <c r="G672" s="264"/>
    </row>
    <row r="673" spans="7:7">
      <c r="G673" s="264"/>
    </row>
    <row r="674" spans="7:7">
      <c r="G674" s="264"/>
    </row>
    <row r="675" spans="7:7">
      <c r="G675" s="264"/>
    </row>
    <row r="676" spans="7:7">
      <c r="G676" s="264"/>
    </row>
    <row r="677" spans="7:7">
      <c r="G677" s="264"/>
    </row>
    <row r="678" spans="7:7">
      <c r="G678" s="264"/>
    </row>
    <row r="679" spans="7:7">
      <c r="G679" s="264"/>
    </row>
    <row r="680" spans="7:7">
      <c r="G680" s="264"/>
    </row>
    <row r="681" spans="7:7">
      <c r="G681" s="264"/>
    </row>
    <row r="682" spans="7:7">
      <c r="G682" s="264"/>
    </row>
    <row r="683" spans="7:7">
      <c r="G683" s="264"/>
    </row>
    <row r="684" spans="7:7">
      <c r="G684" s="264"/>
    </row>
    <row r="685" spans="7:7">
      <c r="G685" s="264"/>
    </row>
    <row r="686" spans="7:7">
      <c r="G686" s="264"/>
    </row>
    <row r="687" spans="7:7">
      <c r="G687" s="264"/>
    </row>
    <row r="688" spans="7:7">
      <c r="G688" s="264"/>
    </row>
    <row r="689" spans="7:7">
      <c r="G689" s="264"/>
    </row>
    <row r="690" spans="7:7">
      <c r="G690" s="264"/>
    </row>
    <row r="691" spans="7:7">
      <c r="G691" s="264"/>
    </row>
    <row r="692" spans="7:7">
      <c r="G692" s="264"/>
    </row>
    <row r="693" spans="7:7">
      <c r="G693" s="264"/>
    </row>
    <row r="694" spans="7:7">
      <c r="G694" s="264"/>
    </row>
    <row r="695" spans="7:7">
      <c r="G695" s="264"/>
    </row>
    <row r="696" spans="7:7">
      <c r="G696" s="264"/>
    </row>
    <row r="697" spans="7:7">
      <c r="G697" s="264"/>
    </row>
    <row r="698" spans="7:7">
      <c r="G698" s="264"/>
    </row>
    <row r="699" spans="7:7">
      <c r="G699" s="264"/>
    </row>
    <row r="700" spans="7:7">
      <c r="G700" s="264"/>
    </row>
    <row r="701" spans="7:7">
      <c r="G701" s="264"/>
    </row>
    <row r="702" spans="7:7">
      <c r="G702" s="264"/>
    </row>
    <row r="703" spans="7:7">
      <c r="G703" s="264"/>
    </row>
    <row r="704" spans="7:7">
      <c r="G704" s="264"/>
    </row>
    <row r="705" spans="7:7">
      <c r="G705" s="264"/>
    </row>
    <row r="706" spans="7:7">
      <c r="G706" s="264"/>
    </row>
    <row r="707" spans="7:7">
      <c r="G707" s="264"/>
    </row>
    <row r="708" spans="7:7">
      <c r="G708" s="264"/>
    </row>
    <row r="709" spans="7:7">
      <c r="G709" s="264"/>
    </row>
    <row r="710" spans="7:7">
      <c r="G710" s="264"/>
    </row>
    <row r="711" spans="7:7">
      <c r="G711" s="264"/>
    </row>
    <row r="712" spans="7:7">
      <c r="G712" s="264"/>
    </row>
    <row r="713" spans="7:7">
      <c r="G713" s="264"/>
    </row>
    <row r="714" spans="7:7">
      <c r="G714" s="264"/>
    </row>
    <row r="715" spans="7:7">
      <c r="G715" s="264"/>
    </row>
    <row r="716" spans="7:7">
      <c r="G716" s="264"/>
    </row>
    <row r="717" spans="7:7">
      <c r="G717" s="264"/>
    </row>
    <row r="718" spans="7:7">
      <c r="G718" s="264"/>
    </row>
    <row r="719" spans="7:7">
      <c r="G719" s="264"/>
    </row>
    <row r="720" spans="7:7">
      <c r="G720" s="264"/>
    </row>
    <row r="721" spans="7:7">
      <c r="G721" s="264"/>
    </row>
    <row r="722" spans="7:7">
      <c r="G722" s="264"/>
    </row>
    <row r="723" spans="7:7">
      <c r="G723" s="264"/>
    </row>
    <row r="724" spans="7:7">
      <c r="G724" s="264"/>
    </row>
    <row r="725" spans="7:7">
      <c r="G725" s="264"/>
    </row>
    <row r="726" spans="7:7">
      <c r="G726" s="264"/>
    </row>
    <row r="727" spans="7:7">
      <c r="G727" s="264"/>
    </row>
    <row r="728" spans="7:7">
      <c r="G728" s="264"/>
    </row>
    <row r="729" spans="7:7">
      <c r="G729" s="264"/>
    </row>
    <row r="730" spans="7:7">
      <c r="G730" s="264"/>
    </row>
    <row r="731" spans="7:7">
      <c r="G731" s="264"/>
    </row>
    <row r="732" spans="7:7">
      <c r="G732" s="264"/>
    </row>
    <row r="733" spans="7:7">
      <c r="G733" s="264"/>
    </row>
    <row r="734" spans="7:7">
      <c r="G734" s="264"/>
    </row>
    <row r="735" spans="7:7">
      <c r="G735" s="264"/>
    </row>
    <row r="736" spans="7:7">
      <c r="G736" s="264"/>
    </row>
    <row r="737" spans="7:7">
      <c r="G737" s="264"/>
    </row>
    <row r="738" spans="7:7">
      <c r="G738" s="264"/>
    </row>
    <row r="739" spans="7:7">
      <c r="G739" s="264"/>
    </row>
    <row r="740" spans="7:7">
      <c r="G740" s="264"/>
    </row>
    <row r="741" spans="7:7">
      <c r="G741" s="264"/>
    </row>
    <row r="742" spans="7:7">
      <c r="G742" s="264"/>
    </row>
    <row r="743" spans="7:7">
      <c r="G743" s="264"/>
    </row>
    <row r="744" spans="7:7">
      <c r="G744" s="264"/>
    </row>
    <row r="745" spans="7:7">
      <c r="G745" s="264"/>
    </row>
    <row r="746" spans="7:7">
      <c r="G746" s="264"/>
    </row>
    <row r="747" spans="7:7">
      <c r="G747" s="264"/>
    </row>
    <row r="748" spans="7:7">
      <c r="G748" s="264"/>
    </row>
    <row r="749" spans="7:7">
      <c r="G749" s="264"/>
    </row>
    <row r="750" spans="7:7">
      <c r="G750" s="264"/>
    </row>
    <row r="751" spans="7:7">
      <c r="G751" s="264"/>
    </row>
    <row r="752" spans="7:7">
      <c r="G752" s="264"/>
    </row>
    <row r="753" spans="7:7">
      <c r="G753" s="264"/>
    </row>
    <row r="754" spans="7:7">
      <c r="G754" s="264"/>
    </row>
    <row r="755" spans="7:7">
      <c r="G755" s="264"/>
    </row>
    <row r="756" spans="7:7">
      <c r="G756" s="264"/>
    </row>
    <row r="757" spans="7:7">
      <c r="G757" s="264"/>
    </row>
    <row r="758" spans="7:7">
      <c r="G758" s="264"/>
    </row>
    <row r="759" spans="7:7">
      <c r="G759" s="264"/>
    </row>
    <row r="760" spans="7:7">
      <c r="G760" s="264"/>
    </row>
    <row r="761" spans="7:7">
      <c r="G761" s="264"/>
    </row>
    <row r="762" spans="7:7">
      <c r="G762" s="264"/>
    </row>
    <row r="763" spans="7:7">
      <c r="G763" s="264"/>
    </row>
    <row r="764" spans="7:7">
      <c r="G764" s="264"/>
    </row>
    <row r="765" spans="7:7">
      <c r="G765" s="264"/>
    </row>
    <row r="766" spans="7:7">
      <c r="G766" s="264"/>
    </row>
    <row r="767" spans="7:7">
      <c r="G767" s="264"/>
    </row>
    <row r="768" spans="7:7">
      <c r="G768" s="264"/>
    </row>
    <row r="769" spans="7:7">
      <c r="G769" s="264"/>
    </row>
    <row r="770" spans="7:7">
      <c r="G770" s="264"/>
    </row>
    <row r="771" spans="7:7">
      <c r="G771" s="264"/>
    </row>
    <row r="772" spans="7:7">
      <c r="G772" s="264"/>
    </row>
    <row r="773" spans="7:7">
      <c r="G773" s="264"/>
    </row>
    <row r="774" spans="7:7">
      <c r="G774" s="264"/>
    </row>
    <row r="775" spans="7:7">
      <c r="G775" s="264"/>
    </row>
    <row r="776" spans="7:7">
      <c r="G776" s="264"/>
    </row>
    <row r="777" spans="7:7">
      <c r="G777" s="264"/>
    </row>
    <row r="778" spans="7:7">
      <c r="G778" s="264"/>
    </row>
    <row r="779" spans="7:7">
      <c r="G779" s="264"/>
    </row>
    <row r="780" spans="7:7">
      <c r="G780" s="264"/>
    </row>
    <row r="781" spans="7:7">
      <c r="G781" s="264"/>
    </row>
    <row r="782" spans="7:7">
      <c r="G782" s="264"/>
    </row>
    <row r="783" spans="7:7">
      <c r="G783" s="264"/>
    </row>
    <row r="784" spans="7:7">
      <c r="G784" s="264"/>
    </row>
    <row r="785" spans="7:7">
      <c r="G785" s="264"/>
    </row>
    <row r="786" spans="7:7">
      <c r="G786" s="264"/>
    </row>
    <row r="787" spans="7:7">
      <c r="G787" s="264"/>
    </row>
    <row r="788" spans="7:7">
      <c r="G788" s="264"/>
    </row>
    <row r="789" spans="7:7">
      <c r="G789" s="264"/>
    </row>
    <row r="790" spans="7:7">
      <c r="G790" s="264"/>
    </row>
    <row r="791" spans="7:7">
      <c r="G791" s="264"/>
    </row>
    <row r="792" spans="7:7">
      <c r="G792" s="264"/>
    </row>
    <row r="793" spans="7:7">
      <c r="G793" s="264"/>
    </row>
    <row r="794" spans="7:7">
      <c r="G794" s="264"/>
    </row>
    <row r="795" spans="7:7">
      <c r="G795" s="264"/>
    </row>
    <row r="796" spans="7:7">
      <c r="G796" s="264"/>
    </row>
    <row r="797" spans="7:7">
      <c r="G797" s="264"/>
    </row>
    <row r="798" spans="7:7">
      <c r="G798" s="264"/>
    </row>
    <row r="799" spans="7:7">
      <c r="G799" s="264"/>
    </row>
    <row r="800" spans="7:7">
      <c r="G800" s="264"/>
    </row>
    <row r="801" spans="7:7">
      <c r="G801" s="264"/>
    </row>
    <row r="802" spans="7:7">
      <c r="G802" s="264"/>
    </row>
    <row r="803" spans="7:7">
      <c r="G803" s="264"/>
    </row>
    <row r="804" spans="7:7">
      <c r="G804" s="264"/>
    </row>
    <row r="805" spans="7:7">
      <c r="G805" s="264"/>
    </row>
    <row r="806" spans="7:7">
      <c r="G806" s="264"/>
    </row>
    <row r="807" spans="7:7">
      <c r="G807" s="264"/>
    </row>
    <row r="808" spans="7:7">
      <c r="G808" s="264"/>
    </row>
    <row r="809" spans="7:7">
      <c r="G809" s="264"/>
    </row>
    <row r="810" spans="7:7">
      <c r="G810" s="264"/>
    </row>
    <row r="811" spans="7:7">
      <c r="G811" s="264"/>
    </row>
    <row r="812" spans="7:7">
      <c r="G812" s="264"/>
    </row>
    <row r="813" spans="7:7">
      <c r="G813" s="264"/>
    </row>
    <row r="814" spans="7:7">
      <c r="G814" s="264"/>
    </row>
    <row r="815" spans="7:7">
      <c r="G815" s="264"/>
    </row>
    <row r="816" spans="7:7">
      <c r="G816" s="264"/>
    </row>
    <row r="817" spans="7:7">
      <c r="G817" s="264"/>
    </row>
    <row r="818" spans="7:7">
      <c r="G818" s="264"/>
    </row>
    <row r="819" spans="7:7">
      <c r="G819" s="264"/>
    </row>
    <row r="820" spans="7:7">
      <c r="G820" s="264"/>
    </row>
    <row r="821" spans="7:7">
      <c r="G821" s="264"/>
    </row>
    <row r="822" spans="7:7">
      <c r="G822" s="264"/>
    </row>
    <row r="823" spans="7:7">
      <c r="G823" s="264"/>
    </row>
    <row r="824" spans="7:7">
      <c r="G824" s="264"/>
    </row>
    <row r="825" spans="7:7">
      <c r="G825" s="264"/>
    </row>
    <row r="826" spans="7:7">
      <c r="G826" s="264"/>
    </row>
    <row r="827" spans="7:7">
      <c r="G827" s="264"/>
    </row>
    <row r="828" spans="7:7">
      <c r="G828" s="264"/>
    </row>
    <row r="829" spans="7:7">
      <c r="G829" s="264"/>
    </row>
    <row r="830" spans="7:7">
      <c r="G830" s="264"/>
    </row>
    <row r="831" spans="7:7">
      <c r="G831" s="264"/>
    </row>
    <row r="832" spans="7:7">
      <c r="G832" s="264"/>
    </row>
    <row r="833" spans="7:7">
      <c r="G833" s="264"/>
    </row>
    <row r="834" spans="7:7">
      <c r="G834" s="264"/>
    </row>
    <row r="835" spans="7:7">
      <c r="G835" s="264"/>
    </row>
    <row r="836" spans="7:7">
      <c r="G836" s="264"/>
    </row>
    <row r="837" spans="7:7">
      <c r="G837" s="264"/>
    </row>
    <row r="838" spans="7:7">
      <c r="G838" s="264"/>
    </row>
    <row r="839" spans="7:7">
      <c r="G839" s="264"/>
    </row>
    <row r="840" spans="7:7">
      <c r="G840" s="264"/>
    </row>
    <row r="841" spans="7:7">
      <c r="G841" s="264"/>
    </row>
    <row r="842" spans="7:7">
      <c r="G842" s="264"/>
    </row>
    <row r="843" spans="7:7">
      <c r="G843" s="264"/>
    </row>
    <row r="844" spans="7:7">
      <c r="G844" s="264"/>
    </row>
    <row r="845" spans="7:7">
      <c r="G845" s="264"/>
    </row>
    <row r="846" spans="7:7">
      <c r="G846" s="264"/>
    </row>
    <row r="847" spans="7:7">
      <c r="G847" s="264"/>
    </row>
    <row r="848" spans="7:7">
      <c r="G848" s="264"/>
    </row>
    <row r="849" spans="7:7">
      <c r="G849" s="264"/>
    </row>
    <row r="850" spans="7:7">
      <c r="G850" s="264"/>
    </row>
    <row r="851" spans="7:7">
      <c r="G851" s="264"/>
    </row>
    <row r="852" spans="7:7">
      <c r="G852" s="264"/>
    </row>
    <row r="853" spans="7:7">
      <c r="G853" s="264"/>
    </row>
    <row r="854" spans="7:7">
      <c r="G854" s="264"/>
    </row>
    <row r="855" spans="7:7">
      <c r="G855" s="264"/>
    </row>
    <row r="856" spans="7:7">
      <c r="G856" s="264"/>
    </row>
    <row r="857" spans="7:7">
      <c r="G857" s="264"/>
    </row>
    <row r="858" spans="7:7">
      <c r="G858" s="264"/>
    </row>
    <row r="859" spans="7:7">
      <c r="G859" s="264"/>
    </row>
    <row r="860" spans="7:7">
      <c r="G860" s="264"/>
    </row>
    <row r="861" spans="7:7">
      <c r="G861" s="264"/>
    </row>
    <row r="862" spans="7:7">
      <c r="G862" s="264"/>
    </row>
    <row r="863" spans="7:7">
      <c r="G863" s="264"/>
    </row>
    <row r="864" spans="7:7">
      <c r="G864" s="264"/>
    </row>
    <row r="865" spans="7:7">
      <c r="G865" s="264"/>
    </row>
    <row r="866" spans="7:7">
      <c r="G866" s="264"/>
    </row>
    <row r="867" spans="7:7">
      <c r="G867" s="264"/>
    </row>
    <row r="868" spans="7:7">
      <c r="G868" s="264"/>
    </row>
    <row r="869" spans="7:7">
      <c r="G869" s="264"/>
    </row>
    <row r="870" spans="7:7">
      <c r="G870" s="264"/>
    </row>
    <row r="871" spans="7:7">
      <c r="G871" s="264"/>
    </row>
    <row r="872" spans="7:7">
      <c r="G872" s="264"/>
    </row>
    <row r="873" spans="7:7">
      <c r="G873" s="264"/>
    </row>
    <row r="874" spans="7:7">
      <c r="G874" s="264"/>
    </row>
    <row r="875" spans="7:7">
      <c r="G875" s="264"/>
    </row>
    <row r="876" spans="7:7">
      <c r="G876" s="264"/>
    </row>
    <row r="877" spans="7:7">
      <c r="G877" s="264"/>
    </row>
    <row r="878" spans="7:7">
      <c r="G878" s="264"/>
    </row>
    <row r="879" spans="7:7">
      <c r="G879" s="264"/>
    </row>
    <row r="880" spans="7:7">
      <c r="G880" s="264"/>
    </row>
    <row r="881" spans="7:7">
      <c r="G881" s="264"/>
    </row>
    <row r="882" spans="7:7">
      <c r="G882" s="264"/>
    </row>
    <row r="883" spans="7:7">
      <c r="G883" s="264"/>
    </row>
    <row r="884" spans="7:7">
      <c r="G884" s="264"/>
    </row>
    <row r="885" spans="7:7">
      <c r="G885" s="264"/>
    </row>
    <row r="886" spans="7:7">
      <c r="G886" s="264"/>
    </row>
    <row r="887" spans="7:7">
      <c r="G887" s="264"/>
    </row>
    <row r="888" spans="7:7">
      <c r="G888" s="264"/>
    </row>
    <row r="889" spans="7:7">
      <c r="G889" s="264"/>
    </row>
    <row r="890" spans="7:7">
      <c r="G890" s="264"/>
    </row>
    <row r="891" spans="7:7">
      <c r="G891" s="264"/>
    </row>
    <row r="892" spans="7:7">
      <c r="G892" s="264"/>
    </row>
    <row r="893" spans="7:7">
      <c r="G893" s="264"/>
    </row>
    <row r="894" spans="7:7">
      <c r="G894" s="264"/>
    </row>
    <row r="895" spans="7:7">
      <c r="G895" s="264"/>
    </row>
    <row r="896" spans="7:7">
      <c r="G896" s="264"/>
    </row>
    <row r="897" spans="7:7">
      <c r="G897" s="264"/>
    </row>
    <row r="898" spans="7:7">
      <c r="G898" s="264"/>
    </row>
    <row r="899" spans="7:7">
      <c r="G899" s="264"/>
    </row>
    <row r="900" spans="7:7">
      <c r="G900" s="264"/>
    </row>
    <row r="901" spans="7:7">
      <c r="G901" s="264"/>
    </row>
    <row r="902" spans="7:7">
      <c r="G902" s="264"/>
    </row>
    <row r="903" spans="7:7">
      <c r="G903" s="264"/>
    </row>
    <row r="904" spans="7:7">
      <c r="G904" s="264"/>
    </row>
    <row r="905" spans="7:7">
      <c r="G905" s="264"/>
    </row>
    <row r="906" spans="7:7">
      <c r="G906" s="264"/>
    </row>
    <row r="907" spans="7:7">
      <c r="G907" s="264"/>
    </row>
    <row r="908" spans="7:7">
      <c r="G908" s="264"/>
    </row>
    <row r="909" spans="7:7">
      <c r="G909" s="264"/>
    </row>
    <row r="910" spans="7:7">
      <c r="G910" s="264"/>
    </row>
    <row r="911" spans="7:7">
      <c r="G911" s="264"/>
    </row>
    <row r="912" spans="7:7">
      <c r="G912" s="264"/>
    </row>
    <row r="913" spans="7:7">
      <c r="G913" s="264"/>
    </row>
    <row r="914" spans="7:7">
      <c r="G914" s="264"/>
    </row>
    <row r="915" spans="7:7">
      <c r="G915" s="264"/>
    </row>
    <row r="916" spans="7:7">
      <c r="G916" s="264"/>
    </row>
    <row r="917" spans="7:7">
      <c r="G917" s="264"/>
    </row>
    <row r="918" spans="7:7">
      <c r="G918" s="264"/>
    </row>
    <row r="919" spans="7:7">
      <c r="G919" s="264"/>
    </row>
    <row r="920" spans="7:7">
      <c r="G920" s="264"/>
    </row>
    <row r="921" spans="7:7">
      <c r="G921" s="264"/>
    </row>
    <row r="922" spans="7:7">
      <c r="G922" s="264"/>
    </row>
    <row r="923" spans="7:7">
      <c r="G923" s="264"/>
    </row>
    <row r="924" spans="7:7">
      <c r="G924" s="264"/>
    </row>
    <row r="925" spans="7:7">
      <c r="G925" s="264"/>
    </row>
    <row r="926" spans="7:7">
      <c r="G926" s="264"/>
    </row>
    <row r="927" spans="7:7">
      <c r="G927" s="264"/>
    </row>
    <row r="928" spans="7:7">
      <c r="G928" s="264"/>
    </row>
    <row r="929" spans="7:7">
      <c r="G929" s="264"/>
    </row>
    <row r="930" spans="7:7">
      <c r="G930" s="264"/>
    </row>
    <row r="931" spans="7:7">
      <c r="G931" s="264"/>
    </row>
    <row r="932" spans="7:7">
      <c r="G932" s="264"/>
    </row>
    <row r="933" spans="7:7">
      <c r="G933" s="264"/>
    </row>
    <row r="934" spans="7:7">
      <c r="G934" s="264"/>
    </row>
    <row r="935" spans="7:7">
      <c r="G935" s="264"/>
    </row>
    <row r="936" spans="7:7">
      <c r="G936" s="264"/>
    </row>
    <row r="937" spans="7:7">
      <c r="G937" s="264"/>
    </row>
    <row r="938" spans="7:7">
      <c r="G938" s="264"/>
    </row>
    <row r="939" spans="7:7">
      <c r="G939" s="264"/>
    </row>
    <row r="940" spans="7:7">
      <c r="G940" s="264"/>
    </row>
    <row r="941" spans="7:7">
      <c r="G941" s="264"/>
    </row>
    <row r="942" spans="7:7">
      <c r="G942" s="264"/>
    </row>
    <row r="943" spans="7:7">
      <c r="G943" s="264"/>
    </row>
    <row r="944" spans="7:7">
      <c r="G944" s="264"/>
    </row>
    <row r="945" spans="7:7">
      <c r="G945" s="264"/>
    </row>
    <row r="946" spans="7:7">
      <c r="G946" s="264"/>
    </row>
    <row r="947" spans="7:7">
      <c r="G947" s="264"/>
    </row>
    <row r="948" spans="7:7">
      <c r="G948" s="264"/>
    </row>
    <row r="949" spans="7:7">
      <c r="G949" s="264"/>
    </row>
    <row r="950" spans="7:7">
      <c r="G950" s="264"/>
    </row>
    <row r="951" spans="7:7">
      <c r="G951" s="264"/>
    </row>
    <row r="952" spans="7:7">
      <c r="G952" s="264"/>
    </row>
    <row r="953" spans="7:7">
      <c r="G953" s="264"/>
    </row>
    <row r="954" spans="7:7">
      <c r="G954" s="264"/>
    </row>
    <row r="955" spans="7:7">
      <c r="G955" s="264"/>
    </row>
    <row r="956" spans="7:7">
      <c r="G956" s="264"/>
    </row>
    <row r="957" spans="7:7">
      <c r="G957" s="264"/>
    </row>
    <row r="958" spans="7:7">
      <c r="G958" s="264"/>
    </row>
    <row r="959" spans="7:7">
      <c r="G959" s="264"/>
    </row>
    <row r="960" spans="7:7">
      <c r="G960" s="264"/>
    </row>
    <row r="961" spans="7:7">
      <c r="G961" s="264"/>
    </row>
    <row r="962" spans="7:7">
      <c r="G962" s="264"/>
    </row>
    <row r="963" spans="7:7">
      <c r="G963" s="264"/>
    </row>
    <row r="964" spans="7:7">
      <c r="G964" s="264"/>
    </row>
    <row r="965" spans="7:7">
      <c r="G965" s="264"/>
    </row>
    <row r="966" spans="7:7">
      <c r="G966" s="264"/>
    </row>
    <row r="967" spans="7:7">
      <c r="G967" s="264"/>
    </row>
    <row r="968" spans="7:7">
      <c r="G968" s="264"/>
    </row>
    <row r="969" spans="7:7">
      <c r="G969" s="264"/>
    </row>
    <row r="970" spans="7:7">
      <c r="G970" s="264"/>
    </row>
    <row r="971" spans="7:7">
      <c r="G971" s="264"/>
    </row>
    <row r="972" spans="7:7">
      <c r="G972" s="264"/>
    </row>
    <row r="973" spans="7:7">
      <c r="G973" s="264"/>
    </row>
    <row r="974" spans="7:7">
      <c r="G974" s="264"/>
    </row>
    <row r="975" spans="7:7">
      <c r="G975" s="264"/>
    </row>
    <row r="976" spans="7:7">
      <c r="G976" s="264"/>
    </row>
    <row r="977" spans="7:7">
      <c r="G977" s="264"/>
    </row>
    <row r="978" spans="7:7">
      <c r="G978" s="264"/>
    </row>
    <row r="979" spans="7:7">
      <c r="G979" s="264"/>
    </row>
    <row r="980" spans="7:7">
      <c r="G980" s="264"/>
    </row>
    <row r="981" spans="7:7">
      <c r="G981" s="264"/>
    </row>
    <row r="982" spans="7:7">
      <c r="G982" s="264"/>
    </row>
    <row r="983" spans="7:7">
      <c r="G983" s="264"/>
    </row>
    <row r="984" spans="7:7">
      <c r="G984" s="264"/>
    </row>
    <row r="985" spans="7:7">
      <c r="G985" s="264"/>
    </row>
    <row r="986" spans="7:7">
      <c r="G986" s="264"/>
    </row>
    <row r="987" spans="7:7">
      <c r="G987" s="264"/>
    </row>
    <row r="988" spans="7:7">
      <c r="G988" s="264"/>
    </row>
    <row r="989" spans="7:7">
      <c r="G989" s="264"/>
    </row>
    <row r="990" spans="7:7">
      <c r="G990" s="264"/>
    </row>
    <row r="991" spans="7:7">
      <c r="G991" s="264"/>
    </row>
    <row r="992" spans="7:7">
      <c r="G992" s="264"/>
    </row>
    <row r="993" spans="7:7">
      <c r="G993" s="264"/>
    </row>
    <row r="994" spans="7:7">
      <c r="G994" s="264"/>
    </row>
    <row r="995" spans="7:7">
      <c r="G995" s="264"/>
    </row>
    <row r="996" spans="7:7">
      <c r="G996" s="264"/>
    </row>
    <row r="997" spans="7:7">
      <c r="G997" s="264"/>
    </row>
    <row r="998" spans="7:7">
      <c r="G998" s="264"/>
    </row>
    <row r="999" spans="7:7">
      <c r="G999" s="264"/>
    </row>
    <row r="1000" spans="7:7">
      <c r="G1000" s="264"/>
    </row>
    <row r="1001" spans="7:7">
      <c r="G1001" s="264"/>
    </row>
    <row r="1002" spans="7:7">
      <c r="G1002" s="264"/>
    </row>
    <row r="1003" spans="7:7">
      <c r="G1003" s="264"/>
    </row>
    <row r="1004" spans="7:7">
      <c r="G1004" s="264"/>
    </row>
    <row r="1005" spans="7:7">
      <c r="G1005" s="264"/>
    </row>
    <row r="1006" spans="7:7">
      <c r="G1006" s="264"/>
    </row>
    <row r="1007" spans="7:7">
      <c r="G1007" s="264"/>
    </row>
    <row r="1008" spans="7:7">
      <c r="G1008" s="264"/>
    </row>
    <row r="1009" spans="7:7">
      <c r="G1009" s="264"/>
    </row>
    <row r="1010" spans="7:7">
      <c r="G1010" s="264"/>
    </row>
    <row r="1011" spans="7:7">
      <c r="G1011" s="264"/>
    </row>
    <row r="1012" spans="7:7">
      <c r="G1012" s="264"/>
    </row>
    <row r="1013" spans="7:7">
      <c r="G1013" s="264"/>
    </row>
    <row r="1014" spans="7:7">
      <c r="G1014" s="264"/>
    </row>
    <row r="1015" spans="7:7">
      <c r="G1015" s="264"/>
    </row>
    <row r="1016" spans="7:7">
      <c r="G1016" s="264"/>
    </row>
    <row r="1017" spans="7:7">
      <c r="G1017" s="264"/>
    </row>
    <row r="1018" spans="7:7">
      <c r="G1018" s="264"/>
    </row>
    <row r="1019" spans="7:7">
      <c r="G1019" s="264"/>
    </row>
    <row r="1020" spans="7:7">
      <c r="G1020" s="264"/>
    </row>
    <row r="1021" spans="7:7">
      <c r="G1021" s="264"/>
    </row>
    <row r="1022" spans="7:7">
      <c r="G1022" s="264"/>
    </row>
    <row r="1023" spans="7:7">
      <c r="G1023" s="264"/>
    </row>
    <row r="1024" spans="7:7">
      <c r="G1024" s="264"/>
    </row>
    <row r="1025" spans="7:7">
      <c r="G1025" s="264"/>
    </row>
    <row r="1026" spans="7:7">
      <c r="G1026" s="264"/>
    </row>
    <row r="1027" spans="7:7">
      <c r="G1027" s="264"/>
    </row>
    <row r="1028" spans="7:7">
      <c r="G1028" s="264"/>
    </row>
    <row r="1029" spans="7:7">
      <c r="G1029" s="264"/>
    </row>
    <row r="1030" spans="7:7">
      <c r="G1030" s="264"/>
    </row>
    <row r="1031" spans="7:7">
      <c r="G1031" s="264"/>
    </row>
    <row r="1032" spans="7:7">
      <c r="G1032" s="264"/>
    </row>
    <row r="1033" spans="7:7">
      <c r="G1033" s="264"/>
    </row>
    <row r="1034" spans="7:7">
      <c r="G1034" s="264"/>
    </row>
    <row r="1035" spans="7:7">
      <c r="G1035" s="264"/>
    </row>
    <row r="1036" spans="7:7">
      <c r="G1036" s="264"/>
    </row>
    <row r="1037" spans="7:7">
      <c r="G1037" s="264"/>
    </row>
    <row r="1038" spans="7:7">
      <c r="G1038" s="264"/>
    </row>
    <row r="1039" spans="7:7">
      <c r="G1039" s="264"/>
    </row>
    <row r="1040" spans="7:7">
      <c r="G1040" s="264"/>
    </row>
    <row r="1041" spans="7:7">
      <c r="G1041" s="264"/>
    </row>
    <row r="1042" spans="7:7">
      <c r="G1042" s="264"/>
    </row>
    <row r="1043" spans="7:7">
      <c r="G1043" s="264"/>
    </row>
    <row r="1044" spans="7:7">
      <c r="G1044" s="264"/>
    </row>
    <row r="1045" spans="7:7">
      <c r="G1045" s="264"/>
    </row>
    <row r="1046" spans="7:7">
      <c r="G1046" s="264"/>
    </row>
    <row r="1047" spans="7:7">
      <c r="G1047" s="264"/>
    </row>
    <row r="1048" spans="7:7">
      <c r="G1048" s="264"/>
    </row>
    <row r="1049" spans="7:7">
      <c r="G1049" s="264"/>
    </row>
    <row r="1050" spans="7:7">
      <c r="G1050" s="264"/>
    </row>
    <row r="1051" spans="7:7">
      <c r="G1051" s="264"/>
    </row>
    <row r="1052" spans="7:7">
      <c r="G1052" s="264"/>
    </row>
    <row r="1053" spans="7:7">
      <c r="G1053" s="264"/>
    </row>
    <row r="1054" spans="7:7">
      <c r="G1054" s="264"/>
    </row>
    <row r="1055" spans="7:7">
      <c r="G1055" s="264"/>
    </row>
    <row r="1056" spans="7:7">
      <c r="G1056" s="264"/>
    </row>
    <row r="1057" spans="7:7">
      <c r="G1057" s="264"/>
    </row>
    <row r="1058" spans="7:7">
      <c r="G1058" s="264"/>
    </row>
    <row r="1059" spans="7:7">
      <c r="G1059" s="264"/>
    </row>
    <row r="1060" spans="7:7">
      <c r="G1060" s="264"/>
    </row>
    <row r="1061" spans="7:7">
      <c r="G1061" s="264"/>
    </row>
    <row r="1062" spans="7:7">
      <c r="G1062" s="264"/>
    </row>
    <row r="1063" spans="7:7">
      <c r="G1063" s="264"/>
    </row>
    <row r="1064" spans="7:7">
      <c r="G1064" s="264"/>
    </row>
    <row r="1065" spans="7:7">
      <c r="G1065" s="264"/>
    </row>
    <row r="1066" spans="7:7">
      <c r="G1066" s="264"/>
    </row>
    <row r="1067" spans="7:7">
      <c r="G1067" s="264"/>
    </row>
    <row r="1068" spans="7:7">
      <c r="G1068" s="264"/>
    </row>
    <row r="1069" spans="7:7">
      <c r="G1069" s="264"/>
    </row>
    <row r="1070" spans="7:7">
      <c r="G1070" s="264"/>
    </row>
    <row r="1071" spans="7:7">
      <c r="G1071" s="264"/>
    </row>
    <row r="1072" spans="7:7">
      <c r="G1072" s="264"/>
    </row>
    <row r="1073" spans="7:7">
      <c r="G1073" s="264"/>
    </row>
    <row r="1074" spans="7:7">
      <c r="G1074" s="264"/>
    </row>
    <row r="1075" spans="7:7">
      <c r="G1075" s="264"/>
    </row>
    <row r="1076" spans="7:7">
      <c r="G1076" s="264"/>
    </row>
    <row r="1077" spans="7:7">
      <c r="G1077" s="264"/>
    </row>
    <row r="1078" spans="7:7">
      <c r="G1078" s="264"/>
    </row>
    <row r="1079" spans="7:7">
      <c r="G1079" s="264"/>
    </row>
    <row r="1080" spans="7:7">
      <c r="G1080" s="264"/>
    </row>
    <row r="1081" spans="7:7">
      <c r="G1081" s="264"/>
    </row>
    <row r="1082" spans="7:7">
      <c r="G1082" s="264"/>
    </row>
    <row r="1083" spans="7:7">
      <c r="G1083" s="264"/>
    </row>
    <row r="1084" spans="7:7">
      <c r="G1084" s="264"/>
    </row>
    <row r="1085" spans="7:7">
      <c r="G1085" s="264"/>
    </row>
    <row r="1086" spans="7:7">
      <c r="G1086" s="264"/>
    </row>
    <row r="1087" spans="7:7">
      <c r="G1087" s="264"/>
    </row>
    <row r="1088" spans="7:7">
      <c r="G1088" s="264"/>
    </row>
    <row r="1089" spans="7:7">
      <c r="G1089" s="264"/>
    </row>
    <row r="1090" spans="7:7">
      <c r="G1090" s="264"/>
    </row>
    <row r="1091" spans="7:7">
      <c r="G1091" s="264"/>
    </row>
    <row r="1092" spans="7:7">
      <c r="G1092" s="264"/>
    </row>
    <row r="1093" spans="7:7">
      <c r="G1093" s="264"/>
    </row>
    <row r="1094" spans="7:7">
      <c r="G1094" s="264"/>
    </row>
    <row r="1095" spans="7:7">
      <c r="G1095" s="264"/>
    </row>
    <row r="1096" spans="7:7">
      <c r="G1096" s="264"/>
    </row>
    <row r="1097" spans="7:7">
      <c r="G1097" s="264"/>
    </row>
    <row r="1098" spans="7:7">
      <c r="G1098" s="264"/>
    </row>
    <row r="1099" spans="7:7">
      <c r="G1099" s="264"/>
    </row>
    <row r="1100" spans="7:7">
      <c r="G1100" s="264"/>
    </row>
    <row r="1101" spans="7:7">
      <c r="G1101" s="264"/>
    </row>
    <row r="1102" spans="7:7">
      <c r="G1102" s="264"/>
    </row>
    <row r="1103" spans="7:7">
      <c r="G1103" s="264"/>
    </row>
    <row r="1104" spans="7:7">
      <c r="G1104" s="264"/>
    </row>
    <row r="1105" spans="7:7">
      <c r="G1105" s="264"/>
    </row>
    <row r="1106" spans="7:7">
      <c r="G1106" s="264"/>
    </row>
    <row r="1107" spans="7:7">
      <c r="G1107" s="264"/>
    </row>
    <row r="1108" spans="7:7">
      <c r="G1108" s="264"/>
    </row>
    <row r="1109" spans="7:7">
      <c r="G1109" s="264"/>
    </row>
    <row r="1110" spans="7:7">
      <c r="G1110" s="264"/>
    </row>
    <row r="1111" spans="7:7">
      <c r="G1111" s="264"/>
    </row>
    <row r="1112" spans="7:7">
      <c r="G1112" s="264"/>
    </row>
    <row r="1113" spans="7:7">
      <c r="G1113" s="264"/>
    </row>
    <row r="1114" spans="7:7">
      <c r="G1114" s="264"/>
    </row>
    <row r="1115" spans="7:7">
      <c r="G1115" s="264"/>
    </row>
    <row r="1116" spans="7:7">
      <c r="G1116" s="264"/>
    </row>
    <row r="1117" spans="7:7">
      <c r="G1117" s="264"/>
    </row>
    <row r="1118" spans="7:7">
      <c r="G1118" s="264"/>
    </row>
    <row r="1119" spans="7:7">
      <c r="G1119" s="264"/>
    </row>
    <row r="1120" spans="7:7">
      <c r="G1120" s="264"/>
    </row>
    <row r="1121" spans="7:7">
      <c r="G1121" s="264"/>
    </row>
    <row r="1122" spans="7:7">
      <c r="G1122" s="264"/>
    </row>
    <row r="1123" spans="7:7">
      <c r="G1123" s="264"/>
    </row>
    <row r="1124" spans="7:7">
      <c r="G1124" s="264"/>
    </row>
    <row r="1125" spans="7:7">
      <c r="G1125" s="264"/>
    </row>
    <row r="1126" spans="7:7">
      <c r="G1126" s="264"/>
    </row>
    <row r="1127" spans="7:7">
      <c r="G1127" s="264"/>
    </row>
    <row r="1128" spans="7:7">
      <c r="G1128" s="264"/>
    </row>
    <row r="1129" spans="7:7">
      <c r="G1129" s="264"/>
    </row>
    <row r="1130" spans="7:7">
      <c r="G1130" s="264"/>
    </row>
    <row r="1131" spans="7:7">
      <c r="G1131" s="264"/>
    </row>
    <row r="1132" spans="7:7">
      <c r="G1132" s="264"/>
    </row>
    <row r="1133" spans="7:7">
      <c r="G1133" s="264"/>
    </row>
    <row r="1134" spans="7:7">
      <c r="G1134" s="264"/>
    </row>
    <row r="1135" spans="7:7">
      <c r="G1135" s="264"/>
    </row>
    <row r="1136" spans="7:7">
      <c r="G1136" s="264"/>
    </row>
    <row r="1137" spans="7:7">
      <c r="G1137" s="264"/>
    </row>
    <row r="1138" spans="7:7">
      <c r="G1138" s="264"/>
    </row>
    <row r="1139" spans="7:7">
      <c r="G1139" s="264"/>
    </row>
    <row r="1140" spans="7:7">
      <c r="G1140" s="264"/>
    </row>
    <row r="1141" spans="7:7">
      <c r="G1141" s="264"/>
    </row>
    <row r="1142" spans="7:7">
      <c r="G1142" s="264"/>
    </row>
    <row r="1143" spans="7:7">
      <c r="G1143" s="264"/>
    </row>
    <row r="1144" spans="7:7">
      <c r="G1144" s="264"/>
    </row>
    <row r="1145" spans="7:7">
      <c r="G1145" s="264"/>
    </row>
    <row r="1146" spans="7:7">
      <c r="G1146" s="264"/>
    </row>
    <row r="1147" spans="7:7">
      <c r="G1147" s="264"/>
    </row>
    <row r="1148" spans="7:7">
      <c r="G1148" s="264"/>
    </row>
    <row r="1149" spans="7:7">
      <c r="G1149" s="264"/>
    </row>
    <row r="1150" spans="7:7">
      <c r="G1150" s="264"/>
    </row>
    <row r="1151" spans="7:7">
      <c r="G1151" s="264"/>
    </row>
    <row r="1152" spans="7:7">
      <c r="G1152" s="264"/>
    </row>
    <row r="1153" spans="7:7">
      <c r="G1153" s="264"/>
    </row>
    <row r="1154" spans="7:7">
      <c r="G1154" s="264"/>
    </row>
    <row r="1155" spans="7:7">
      <c r="G1155" s="264"/>
    </row>
    <row r="1156" spans="7:7">
      <c r="G1156" s="264"/>
    </row>
    <row r="1157" spans="7:7">
      <c r="G1157" s="264"/>
    </row>
    <row r="1158" spans="7:7">
      <c r="G1158" s="264"/>
    </row>
    <row r="1159" spans="7:7">
      <c r="G1159" s="264"/>
    </row>
    <row r="1160" spans="7:7">
      <c r="G1160" s="264"/>
    </row>
    <row r="1161" spans="7:7">
      <c r="G1161" s="264"/>
    </row>
    <row r="1162" spans="7:7">
      <c r="G1162" s="264"/>
    </row>
    <row r="1163" spans="7:7">
      <c r="G1163" s="264"/>
    </row>
    <row r="1164" spans="7:7">
      <c r="G1164" s="264"/>
    </row>
    <row r="1165" spans="7:7">
      <c r="G1165" s="264"/>
    </row>
    <row r="1166" spans="7:7">
      <c r="G1166" s="264"/>
    </row>
    <row r="1167" spans="7:7">
      <c r="G1167" s="264"/>
    </row>
    <row r="1168" spans="7:7">
      <c r="G1168" s="264"/>
    </row>
    <row r="1169" spans="7:7">
      <c r="G1169" s="264"/>
    </row>
    <row r="1170" spans="7:7">
      <c r="G1170" s="264"/>
    </row>
    <row r="1171" spans="7:7">
      <c r="G1171" s="264"/>
    </row>
    <row r="1172" spans="7:7">
      <c r="G1172" s="264"/>
    </row>
    <row r="1173" spans="7:7">
      <c r="G1173" s="264"/>
    </row>
    <row r="1174" spans="7:7">
      <c r="G1174" s="264"/>
    </row>
    <row r="1175" spans="7:7">
      <c r="G1175" s="264"/>
    </row>
    <row r="1176" spans="7:7">
      <c r="G1176" s="264"/>
    </row>
    <row r="1177" spans="7:7">
      <c r="G1177" s="264"/>
    </row>
    <row r="1178" spans="7:7">
      <c r="G1178" s="264"/>
    </row>
    <row r="1179" spans="7:7">
      <c r="G1179" s="264"/>
    </row>
    <row r="1180" spans="7:7">
      <c r="G1180" s="264"/>
    </row>
    <row r="1181" spans="7:7">
      <c r="G1181" s="264"/>
    </row>
    <row r="1182" spans="7:7">
      <c r="G1182" s="264"/>
    </row>
    <row r="1183" spans="7:7">
      <c r="G1183" s="264"/>
    </row>
    <row r="1184" spans="7:7">
      <c r="G1184" s="264"/>
    </row>
    <row r="1185" spans="7:7">
      <c r="G1185" s="264"/>
    </row>
    <row r="1186" spans="7:7">
      <c r="G1186" s="264"/>
    </row>
    <row r="1187" spans="7:7">
      <c r="G1187" s="264"/>
    </row>
    <row r="1188" spans="7:7">
      <c r="G1188" s="264"/>
    </row>
    <row r="1189" spans="7:7">
      <c r="G1189" s="264"/>
    </row>
    <row r="1190" spans="7:7">
      <c r="G1190" s="264"/>
    </row>
    <row r="1191" spans="7:7">
      <c r="G1191" s="264"/>
    </row>
    <row r="1192" spans="7:7">
      <c r="G1192" s="264"/>
    </row>
    <row r="1193" spans="7:7">
      <c r="G1193" s="264"/>
    </row>
    <row r="1194" spans="7:7">
      <c r="G1194" s="264"/>
    </row>
    <row r="1195" spans="7:7">
      <c r="G1195" s="264"/>
    </row>
    <row r="1196" spans="7:7">
      <c r="G1196" s="264"/>
    </row>
    <row r="1197" spans="7:7">
      <c r="G1197" s="264"/>
    </row>
    <row r="1198" spans="7:7">
      <c r="G1198" s="264"/>
    </row>
    <row r="1199" spans="7:7">
      <c r="G1199" s="264"/>
    </row>
    <row r="1200" spans="7:7">
      <c r="G1200" s="264"/>
    </row>
    <row r="1201" spans="7:7">
      <c r="G1201" s="264"/>
    </row>
    <row r="1202" spans="7:7">
      <c r="G1202" s="264"/>
    </row>
    <row r="1203" spans="7:7">
      <c r="G1203" s="264"/>
    </row>
    <row r="1204" spans="7:7">
      <c r="G1204" s="264"/>
    </row>
    <row r="1205" spans="7:7">
      <c r="G1205" s="264"/>
    </row>
    <row r="1206" spans="7:7">
      <c r="G1206" s="264"/>
    </row>
    <row r="1207" spans="7:7">
      <c r="G1207" s="264"/>
    </row>
    <row r="1208" spans="7:7">
      <c r="G1208" s="264"/>
    </row>
    <row r="1209" spans="7:7">
      <c r="G1209" s="264"/>
    </row>
    <row r="1210" spans="7:7">
      <c r="G1210" s="264"/>
    </row>
    <row r="1211" spans="7:7">
      <c r="G1211" s="264"/>
    </row>
    <row r="1212" spans="7:7">
      <c r="G1212" s="264"/>
    </row>
    <row r="1213" spans="7:7">
      <c r="G1213" s="264"/>
    </row>
    <row r="1214" spans="7:7">
      <c r="G1214" s="264"/>
    </row>
    <row r="1215" spans="7:7">
      <c r="G1215" s="264"/>
    </row>
    <row r="1216" spans="7:7">
      <c r="G1216" s="264"/>
    </row>
    <row r="1217" spans="7:7">
      <c r="G1217" s="264"/>
    </row>
    <row r="1218" spans="7:7">
      <c r="G1218" s="264"/>
    </row>
    <row r="1219" spans="7:7">
      <c r="G1219" s="264"/>
    </row>
    <row r="1220" spans="7:7">
      <c r="G1220" s="264"/>
    </row>
    <row r="1221" spans="7:7">
      <c r="G1221" s="264"/>
    </row>
    <row r="1222" spans="7:7">
      <c r="G1222" s="264"/>
    </row>
    <row r="1223" spans="7:7">
      <c r="G1223" s="264"/>
    </row>
    <row r="1224" spans="7:7">
      <c r="G1224" s="264"/>
    </row>
    <row r="1225" spans="7:7">
      <c r="G1225" s="264"/>
    </row>
    <row r="1226" spans="7:7">
      <c r="G1226" s="264"/>
    </row>
    <row r="1227" spans="7:7">
      <c r="G1227" s="264"/>
    </row>
    <row r="1228" spans="7:7">
      <c r="G1228" s="264"/>
    </row>
    <row r="1229" spans="7:7">
      <c r="G1229" s="264"/>
    </row>
    <row r="1230" spans="7:7">
      <c r="G1230" s="264"/>
    </row>
    <row r="1231" spans="7:7">
      <c r="G1231" s="264"/>
    </row>
    <row r="1232" spans="7:7">
      <c r="G1232" s="264"/>
    </row>
    <row r="1233" spans="7:7">
      <c r="G1233" s="264"/>
    </row>
    <row r="1234" spans="7:7">
      <c r="G1234" s="264"/>
    </row>
    <row r="1235" spans="7:7">
      <c r="G1235" s="264"/>
    </row>
    <row r="1236" spans="7:7">
      <c r="G1236" s="264"/>
    </row>
    <row r="1237" spans="7:7">
      <c r="G1237" s="264"/>
    </row>
    <row r="1238" spans="7:7">
      <c r="G1238" s="264"/>
    </row>
    <row r="1239" spans="7:7">
      <c r="G1239" s="264"/>
    </row>
    <row r="1240" spans="7:7">
      <c r="G1240" s="264"/>
    </row>
    <row r="1241" spans="7:7">
      <c r="G1241" s="264"/>
    </row>
    <row r="1242" spans="7:7">
      <c r="G1242" s="264"/>
    </row>
    <row r="1243" spans="7:7">
      <c r="G1243" s="264"/>
    </row>
    <row r="1244" spans="7:7">
      <c r="G1244" s="264"/>
    </row>
    <row r="1245" spans="7:7">
      <c r="G1245" s="264"/>
    </row>
    <row r="1246" spans="7:7">
      <c r="G1246" s="264"/>
    </row>
    <row r="1247" spans="7:7">
      <c r="G1247" s="264"/>
    </row>
    <row r="1248" spans="7:7">
      <c r="G1248" s="264"/>
    </row>
    <row r="1249" spans="7:7">
      <c r="G1249" s="264"/>
    </row>
    <row r="1250" spans="7:7">
      <c r="G1250" s="264"/>
    </row>
    <row r="1251" spans="7:7">
      <c r="G1251" s="264"/>
    </row>
    <row r="1252" spans="7:7">
      <c r="G1252" s="264"/>
    </row>
    <row r="1253" spans="7:7">
      <c r="G1253" s="264"/>
    </row>
    <row r="1254" spans="7:7">
      <c r="G1254" s="264"/>
    </row>
    <row r="1255" spans="7:7">
      <c r="G1255" s="264"/>
    </row>
    <row r="1256" spans="7:7">
      <c r="G1256" s="264"/>
    </row>
    <row r="1257" spans="7:7">
      <c r="G1257" s="264"/>
    </row>
    <row r="1258" spans="7:7">
      <c r="G1258" s="264"/>
    </row>
    <row r="1259" spans="7:7">
      <c r="G1259" s="264"/>
    </row>
    <row r="1260" spans="7:7">
      <c r="G1260" s="264"/>
    </row>
    <row r="1261" spans="7:7">
      <c r="G1261" s="264"/>
    </row>
    <row r="1262" spans="7:7">
      <c r="G1262" s="264"/>
    </row>
    <row r="1263" spans="7:7">
      <c r="G1263" s="264"/>
    </row>
    <row r="1264" spans="7:7">
      <c r="G1264" s="264"/>
    </row>
    <row r="1265" spans="7:7">
      <c r="G1265" s="264"/>
    </row>
    <row r="1266" spans="7:7">
      <c r="G1266" s="264"/>
    </row>
    <row r="1267" spans="7:7">
      <c r="G1267" s="264"/>
    </row>
    <row r="1268" spans="7:7">
      <c r="G1268" s="264"/>
    </row>
    <row r="1269" spans="7:7">
      <c r="G1269" s="264"/>
    </row>
    <row r="1270" spans="7:7">
      <c r="G1270" s="264"/>
    </row>
    <row r="1271" spans="7:7">
      <c r="G1271" s="264"/>
    </row>
    <row r="1272" spans="7:7">
      <c r="G1272" s="264"/>
    </row>
    <row r="1273" spans="7:7">
      <c r="G1273" s="264"/>
    </row>
    <row r="1274" spans="7:7">
      <c r="G1274" s="264"/>
    </row>
    <row r="1275" spans="7:7">
      <c r="G1275" s="264"/>
    </row>
    <row r="1276" spans="7:7">
      <c r="G1276" s="264"/>
    </row>
    <row r="1277" spans="7:7">
      <c r="G1277" s="264"/>
    </row>
    <row r="1278" spans="7:7">
      <c r="G1278" s="264"/>
    </row>
    <row r="1279" spans="7:7">
      <c r="G1279" s="264"/>
    </row>
    <row r="1280" spans="7:7">
      <c r="G1280" s="264"/>
    </row>
    <row r="1281" spans="7:7">
      <c r="G1281" s="264"/>
    </row>
    <row r="1282" spans="7:7">
      <c r="G1282" s="264"/>
    </row>
    <row r="1283" spans="7:7">
      <c r="G1283" s="264"/>
    </row>
    <row r="1284" spans="7:7">
      <c r="G1284" s="264"/>
    </row>
    <row r="1285" spans="7:7">
      <c r="G1285" s="264"/>
    </row>
    <row r="1286" spans="7:7">
      <c r="G1286" s="264"/>
    </row>
    <row r="1287" spans="7:7">
      <c r="G1287" s="264"/>
    </row>
    <row r="1288" spans="7:7">
      <c r="G1288" s="264"/>
    </row>
    <row r="1289" spans="7:7">
      <c r="G1289" s="264"/>
    </row>
    <row r="1290" spans="7:7">
      <c r="G1290" s="264"/>
    </row>
    <row r="1291" spans="7:7">
      <c r="G1291" s="264"/>
    </row>
    <row r="1292" spans="7:7">
      <c r="G1292" s="264"/>
    </row>
    <row r="1293" spans="7:7">
      <c r="G1293" s="264"/>
    </row>
    <row r="1294" spans="7:7">
      <c r="G1294" s="264"/>
    </row>
    <row r="1295" spans="7:7">
      <c r="G1295" s="264"/>
    </row>
    <row r="1296" spans="7:7">
      <c r="G1296" s="264"/>
    </row>
    <row r="1297" spans="7:7">
      <c r="G1297" s="264"/>
    </row>
    <row r="1298" spans="7:7">
      <c r="G1298" s="264"/>
    </row>
    <row r="1299" spans="7:7">
      <c r="G1299" s="264"/>
    </row>
    <row r="1300" spans="7:7">
      <c r="G1300" s="264"/>
    </row>
    <row r="1301" spans="7:7">
      <c r="G1301" s="264"/>
    </row>
    <row r="1302" spans="7:7">
      <c r="G1302" s="264"/>
    </row>
    <row r="1303" spans="7:7">
      <c r="G1303" s="264"/>
    </row>
    <row r="1304" spans="7:7">
      <c r="G1304" s="264"/>
    </row>
    <row r="1305" spans="7:7">
      <c r="G1305" s="264"/>
    </row>
    <row r="1306" spans="7:7">
      <c r="G1306" s="264"/>
    </row>
    <row r="1307" spans="7:7">
      <c r="G1307" s="264"/>
    </row>
    <row r="1308" spans="7:7">
      <c r="G1308" s="264"/>
    </row>
    <row r="1309" spans="7:7">
      <c r="G1309" s="264"/>
    </row>
    <row r="1310" spans="7:7">
      <c r="G1310" s="264"/>
    </row>
    <row r="1311" spans="7:7">
      <c r="G1311" s="264"/>
    </row>
    <row r="1312" spans="7:7">
      <c r="G1312" s="264"/>
    </row>
    <row r="1313" spans="7:7">
      <c r="G1313" s="264"/>
    </row>
    <row r="1314" spans="7:7">
      <c r="G1314" s="264"/>
    </row>
    <row r="1315" spans="7:7">
      <c r="G1315" s="264"/>
    </row>
    <row r="1316" spans="7:7">
      <c r="G1316" s="264"/>
    </row>
    <row r="1317" spans="7:7">
      <c r="G1317" s="264"/>
    </row>
    <row r="1318" spans="7:7">
      <c r="G1318" s="264"/>
    </row>
    <row r="1319" spans="7:7">
      <c r="G1319" s="264"/>
    </row>
    <row r="1320" spans="7:7">
      <c r="G1320" s="264"/>
    </row>
    <row r="1321" spans="7:7">
      <c r="G1321" s="264"/>
    </row>
    <row r="1322" spans="7:7">
      <c r="G1322" s="264"/>
    </row>
    <row r="1323" spans="7:7">
      <c r="G1323" s="264"/>
    </row>
    <row r="1324" spans="7:7">
      <c r="G1324" s="264"/>
    </row>
    <row r="1325" spans="7:7">
      <c r="G1325" s="264"/>
    </row>
    <row r="1326" spans="7:7">
      <c r="G1326" s="264"/>
    </row>
    <row r="1327" spans="7:7">
      <c r="G1327" s="264"/>
    </row>
    <row r="1328" spans="7:7">
      <c r="G1328" s="264"/>
    </row>
    <row r="1329" spans="7:7">
      <c r="G1329" s="264"/>
    </row>
    <row r="1330" spans="7:7">
      <c r="G1330" s="264"/>
    </row>
    <row r="1331" spans="7:7">
      <c r="G1331" s="264"/>
    </row>
    <row r="1332" spans="7:7">
      <c r="G1332" s="264"/>
    </row>
    <row r="1333" spans="7:7">
      <c r="G1333" s="264"/>
    </row>
    <row r="1334" spans="7:7">
      <c r="G1334" s="264"/>
    </row>
    <row r="1335" spans="7:7">
      <c r="G1335" s="264"/>
    </row>
    <row r="1336" spans="7:7">
      <c r="G1336" s="264"/>
    </row>
    <row r="1337" spans="7:7">
      <c r="G1337" s="264"/>
    </row>
    <row r="1338" spans="7:7">
      <c r="G1338" s="264"/>
    </row>
    <row r="1339" spans="7:7">
      <c r="G1339" s="264"/>
    </row>
    <row r="1340" spans="7:7">
      <c r="G1340" s="264"/>
    </row>
    <row r="1341" spans="7:7">
      <c r="G1341" s="264"/>
    </row>
    <row r="1342" spans="7:7">
      <c r="G1342" s="264"/>
    </row>
    <row r="1343" spans="7:7">
      <c r="G1343" s="264"/>
    </row>
    <row r="1344" spans="7:7">
      <c r="G1344" s="264"/>
    </row>
    <row r="1345" spans="7:7">
      <c r="G1345" s="264"/>
    </row>
    <row r="1346" spans="7:7">
      <c r="G1346" s="264"/>
    </row>
    <row r="1347" spans="7:7">
      <c r="G1347" s="264"/>
    </row>
    <row r="1348" spans="7:7">
      <c r="G1348" s="264"/>
    </row>
    <row r="1349" spans="7:7">
      <c r="G1349" s="264"/>
    </row>
    <row r="1350" spans="7:7">
      <c r="G1350" s="264"/>
    </row>
    <row r="1351" spans="7:7">
      <c r="G1351" s="264"/>
    </row>
    <row r="1352" spans="7:7">
      <c r="G1352" s="264"/>
    </row>
    <row r="1353" spans="7:7">
      <c r="G1353" s="264"/>
    </row>
    <row r="1354" spans="7:7">
      <c r="G1354" s="264"/>
    </row>
    <row r="1355" spans="7:7">
      <c r="G1355" s="264"/>
    </row>
    <row r="1356" spans="7:7">
      <c r="G1356" s="264"/>
    </row>
    <row r="1357" spans="7:7">
      <c r="G1357" s="264"/>
    </row>
    <row r="1358" spans="7:7">
      <c r="G1358" s="264"/>
    </row>
    <row r="1359" spans="7:7">
      <c r="G1359" s="264"/>
    </row>
    <row r="1360" spans="7:7">
      <c r="G1360" s="264"/>
    </row>
    <row r="1361" spans="7:7">
      <c r="G1361" s="264"/>
    </row>
    <row r="1362" spans="7:7">
      <c r="G1362" s="264"/>
    </row>
    <row r="1363" spans="7:7">
      <c r="G1363" s="264"/>
    </row>
    <row r="1364" spans="7:7">
      <c r="G1364" s="264"/>
    </row>
    <row r="1365" spans="7:7">
      <c r="G1365" s="264"/>
    </row>
    <row r="1366" spans="7:7">
      <c r="G1366" s="264"/>
    </row>
    <row r="1367" spans="7:7">
      <c r="G1367" s="264"/>
    </row>
    <row r="1368" spans="7:7">
      <c r="G1368" s="264"/>
    </row>
    <row r="1369" spans="7:7">
      <c r="G1369" s="264"/>
    </row>
    <row r="1370" spans="7:7">
      <c r="G1370" s="264"/>
    </row>
    <row r="1371" spans="7:7">
      <c r="G1371" s="264"/>
    </row>
    <row r="1372" spans="7:7">
      <c r="G1372" s="264"/>
    </row>
    <row r="1373" spans="7:7">
      <c r="G1373" s="264"/>
    </row>
    <row r="1374" spans="7:7">
      <c r="G1374" s="264"/>
    </row>
    <row r="1375" spans="7:7">
      <c r="G1375" s="264"/>
    </row>
    <row r="1376" spans="7:7">
      <c r="G1376" s="264"/>
    </row>
    <row r="1377" spans="7:7">
      <c r="G1377" s="264"/>
    </row>
    <row r="1378" spans="7:7">
      <c r="G1378" s="264"/>
    </row>
    <row r="1379" spans="7:7">
      <c r="G1379" s="264"/>
    </row>
    <row r="1380" spans="7:7">
      <c r="G1380" s="264"/>
    </row>
    <row r="1381" spans="7:7">
      <c r="G1381" s="264"/>
    </row>
    <row r="1382" spans="7:7">
      <c r="G1382" s="264"/>
    </row>
    <row r="1383" spans="7:7">
      <c r="G1383" s="264"/>
    </row>
    <row r="1384" spans="7:7">
      <c r="G1384" s="264"/>
    </row>
    <row r="1385" spans="7:7">
      <c r="G1385" s="264"/>
    </row>
    <row r="1386" spans="7:7">
      <c r="G1386" s="264"/>
    </row>
    <row r="1387" spans="7:7">
      <c r="G1387" s="264"/>
    </row>
    <row r="1388" spans="7:7">
      <c r="G1388" s="264"/>
    </row>
    <row r="1389" spans="7:7">
      <c r="G1389" s="264"/>
    </row>
    <row r="1390" spans="7:7">
      <c r="G1390" s="264"/>
    </row>
    <row r="1391" spans="7:7">
      <c r="G1391" s="264"/>
    </row>
    <row r="1392" spans="7:7">
      <c r="G1392" s="264"/>
    </row>
    <row r="1393" spans="7:7">
      <c r="G1393" s="264"/>
    </row>
    <row r="1394" spans="7:7">
      <c r="G1394" s="264"/>
    </row>
    <row r="1395" spans="7:7">
      <c r="G1395" s="264"/>
    </row>
    <row r="1396" spans="7:7">
      <c r="G1396" s="264"/>
    </row>
    <row r="1397" spans="7:7">
      <c r="G1397" s="264"/>
    </row>
    <row r="1398" spans="7:7">
      <c r="G1398" s="264"/>
    </row>
    <row r="1399" spans="7:7">
      <c r="G1399" s="264"/>
    </row>
    <row r="1400" spans="7:7">
      <c r="G1400" s="264"/>
    </row>
    <row r="1401" spans="7:7">
      <c r="G1401" s="264"/>
    </row>
    <row r="1402" spans="7:7">
      <c r="G1402" s="264"/>
    </row>
    <row r="1403" spans="7:7">
      <c r="G1403" s="264"/>
    </row>
    <row r="1404" spans="7:7">
      <c r="G1404" s="264"/>
    </row>
    <row r="1405" spans="7:7">
      <c r="G1405" s="264"/>
    </row>
    <row r="1406" spans="7:7">
      <c r="G1406" s="264"/>
    </row>
    <row r="1407" spans="7:7">
      <c r="G1407" s="264"/>
    </row>
    <row r="1408" spans="7:7">
      <c r="G1408" s="264"/>
    </row>
    <row r="1409" spans="7:7">
      <c r="G1409" s="264"/>
    </row>
    <row r="1410" spans="7:7">
      <c r="G1410" s="264"/>
    </row>
    <row r="1411" spans="7:7">
      <c r="G1411" s="264"/>
    </row>
    <row r="1412" spans="7:7">
      <c r="G1412" s="264"/>
    </row>
    <row r="1413" spans="7:7">
      <c r="G1413" s="264"/>
    </row>
    <row r="1414" spans="7:7">
      <c r="G1414" s="264"/>
    </row>
    <row r="1415" spans="7:7">
      <c r="G1415" s="264"/>
    </row>
    <row r="1416" spans="7:7">
      <c r="G1416" s="264"/>
    </row>
    <row r="1417" spans="7:7">
      <c r="G1417" s="264"/>
    </row>
    <row r="1418" spans="7:7">
      <c r="G1418" s="264"/>
    </row>
    <row r="1419" spans="7:7">
      <c r="G1419" s="264"/>
    </row>
    <row r="1420" spans="7:7">
      <c r="G1420" s="264"/>
    </row>
    <row r="1421" spans="7:7">
      <c r="G1421" s="264"/>
    </row>
    <row r="1422" spans="7:7">
      <c r="G1422" s="264"/>
    </row>
    <row r="1423" spans="7:7">
      <c r="G1423" s="264"/>
    </row>
    <row r="1424" spans="7:7">
      <c r="G1424" s="264"/>
    </row>
    <row r="1425" spans="7:7">
      <c r="G1425" s="264"/>
    </row>
    <row r="1426" spans="7:7">
      <c r="G1426" s="264"/>
    </row>
    <row r="1427" spans="7:7">
      <c r="G1427" s="264"/>
    </row>
    <row r="1428" spans="7:7">
      <c r="G1428" s="264"/>
    </row>
    <row r="1429" spans="7:7">
      <c r="G1429" s="264"/>
    </row>
    <row r="1430" spans="7:7">
      <c r="G1430" s="264"/>
    </row>
    <row r="1431" spans="7:7">
      <c r="G1431" s="264"/>
    </row>
    <row r="1432" spans="7:7">
      <c r="G1432" s="264"/>
    </row>
    <row r="1433" spans="7:7">
      <c r="G1433" s="264"/>
    </row>
    <row r="1434" spans="7:7">
      <c r="G1434" s="264"/>
    </row>
    <row r="1435" spans="7:7">
      <c r="G1435" s="264"/>
    </row>
    <row r="1436" spans="7:7">
      <c r="G1436" s="264"/>
    </row>
    <row r="1437" spans="7:7">
      <c r="G1437" s="264"/>
    </row>
    <row r="1438" spans="7:7">
      <c r="G1438" s="264"/>
    </row>
    <row r="1439" spans="7:7">
      <c r="G1439" s="264"/>
    </row>
    <row r="1440" spans="7:7">
      <c r="G1440" s="264"/>
    </row>
    <row r="1441" spans="7:7">
      <c r="G1441" s="264"/>
    </row>
    <row r="1442" spans="7:7">
      <c r="G1442" s="264"/>
    </row>
    <row r="1443" spans="7:7">
      <c r="G1443" s="264"/>
    </row>
    <row r="1444" spans="7:7">
      <c r="G1444" s="264"/>
    </row>
    <row r="1445" spans="7:7">
      <c r="G1445" s="264"/>
    </row>
    <row r="1446" spans="7:7">
      <c r="G1446" s="264"/>
    </row>
    <row r="1447" spans="7:7">
      <c r="G1447" s="264"/>
    </row>
    <row r="1448" spans="7:7">
      <c r="G1448" s="264"/>
    </row>
    <row r="1449" spans="7:7">
      <c r="G1449" s="264"/>
    </row>
    <row r="1450" spans="7:7">
      <c r="G1450" s="264"/>
    </row>
    <row r="1451" spans="7:7">
      <c r="G1451" s="264"/>
    </row>
    <row r="1452" spans="7:7">
      <c r="G1452" s="264"/>
    </row>
    <row r="1453" spans="7:7">
      <c r="G1453" s="264"/>
    </row>
    <row r="1454" spans="7:7">
      <c r="G1454" s="264"/>
    </row>
    <row r="1455" spans="7:7">
      <c r="G1455" s="264"/>
    </row>
    <row r="1456" spans="7:7">
      <c r="G1456" s="264"/>
    </row>
    <row r="1457" spans="7:7">
      <c r="G1457" s="264"/>
    </row>
    <row r="1458" spans="7:7">
      <c r="G1458" s="264"/>
    </row>
    <row r="1459" spans="7:7">
      <c r="G1459" s="264"/>
    </row>
    <row r="1460" spans="7:7">
      <c r="G1460" s="264"/>
    </row>
    <row r="1461" spans="7:7">
      <c r="G1461" s="264"/>
    </row>
    <row r="1462" spans="7:7">
      <c r="G1462" s="264"/>
    </row>
    <row r="1463" spans="7:7">
      <c r="G1463" s="264"/>
    </row>
    <row r="1464" spans="7:7">
      <c r="G1464" s="264"/>
    </row>
    <row r="1465" spans="7:7">
      <c r="G1465" s="264"/>
    </row>
    <row r="1466" spans="7:7">
      <c r="G1466" s="264"/>
    </row>
    <row r="1467" spans="7:7">
      <c r="G1467" s="264"/>
    </row>
    <row r="1468" spans="7:7">
      <c r="G1468" s="264"/>
    </row>
    <row r="1469" spans="7:7">
      <c r="G1469" s="264"/>
    </row>
    <row r="1470" spans="7:7">
      <c r="G1470" s="264"/>
    </row>
    <row r="1471" spans="7:7">
      <c r="G1471" s="264"/>
    </row>
    <row r="1472" spans="7:7">
      <c r="G1472" s="264"/>
    </row>
    <row r="1473" spans="7:7">
      <c r="G1473" s="264"/>
    </row>
    <row r="1474" spans="7:7">
      <c r="G1474" s="264"/>
    </row>
    <row r="1475" spans="7:7">
      <c r="G1475" s="264"/>
    </row>
    <row r="1476" spans="7:7">
      <c r="G1476" s="264"/>
    </row>
    <row r="1477" spans="7:7">
      <c r="G1477" s="264"/>
    </row>
    <row r="1478" spans="7:7">
      <c r="G1478" s="264"/>
    </row>
    <row r="1479" spans="7:7">
      <c r="G1479" s="264"/>
    </row>
    <row r="1480" spans="7:7">
      <c r="G1480" s="264"/>
    </row>
    <row r="1481" spans="7:7">
      <c r="G1481" s="264"/>
    </row>
    <row r="1482" spans="7:7">
      <c r="G1482" s="264"/>
    </row>
    <row r="1483" spans="7:7">
      <c r="G1483" s="264"/>
    </row>
    <row r="1484" spans="7:7">
      <c r="G1484" s="264"/>
    </row>
    <row r="1485" spans="7:7">
      <c r="G1485" s="264"/>
    </row>
    <row r="1486" spans="7:7">
      <c r="G1486" s="264"/>
    </row>
    <row r="1487" spans="7:7">
      <c r="G1487" s="264"/>
    </row>
    <row r="1488" spans="7:7">
      <c r="G1488" s="264"/>
    </row>
    <row r="1489" spans="7:7">
      <c r="G1489" s="264"/>
    </row>
    <row r="1490" spans="7:7">
      <c r="G1490" s="264"/>
    </row>
    <row r="1491" spans="7:7">
      <c r="G1491" s="264"/>
    </row>
    <row r="1492" spans="7:7">
      <c r="G1492" s="264"/>
    </row>
    <row r="1493" spans="7:7">
      <c r="G1493" s="264"/>
    </row>
    <row r="1494" spans="7:7">
      <c r="G1494" s="264"/>
    </row>
    <row r="1495" spans="7:7">
      <c r="G1495" s="264"/>
    </row>
    <row r="1496" spans="7:7">
      <c r="G1496" s="264"/>
    </row>
    <row r="1497" spans="7:7">
      <c r="G1497" s="264"/>
    </row>
    <row r="1498" spans="7:7">
      <c r="G1498" s="264"/>
    </row>
    <row r="1499" spans="7:7">
      <c r="G1499" s="264"/>
    </row>
    <row r="1500" spans="7:7">
      <c r="G1500" s="264"/>
    </row>
    <row r="1501" spans="7:7">
      <c r="G1501" s="264"/>
    </row>
    <row r="1502" spans="7:7">
      <c r="G1502" s="264"/>
    </row>
    <row r="1503" spans="7:7">
      <c r="G1503" s="264"/>
    </row>
    <row r="1504" spans="7:7">
      <c r="G1504" s="264"/>
    </row>
    <row r="1505" spans="7:7">
      <c r="G1505" s="264"/>
    </row>
    <row r="1506" spans="7:7">
      <c r="G1506" s="264"/>
    </row>
    <row r="1507" spans="7:7">
      <c r="G1507" s="264"/>
    </row>
    <row r="1508" spans="7:7">
      <c r="G1508" s="264"/>
    </row>
    <row r="1509" spans="7:7">
      <c r="G1509" s="264"/>
    </row>
    <row r="1510" spans="7:7">
      <c r="G1510" s="264"/>
    </row>
    <row r="1511" spans="7:7">
      <c r="G1511" s="264"/>
    </row>
    <row r="1512" spans="7:7">
      <c r="G1512" s="264"/>
    </row>
    <row r="1513" spans="7:7">
      <c r="G1513" s="264"/>
    </row>
    <row r="1514" spans="7:7">
      <c r="G1514" s="264"/>
    </row>
    <row r="1515" spans="7:7">
      <c r="G1515" s="264"/>
    </row>
    <row r="1516" spans="7:7">
      <c r="G1516" s="264"/>
    </row>
    <row r="1517" spans="7:7">
      <c r="G1517" s="264"/>
    </row>
    <row r="1518" spans="7:7">
      <c r="G1518" s="264"/>
    </row>
    <row r="1519" spans="7:7">
      <c r="G1519" s="264"/>
    </row>
    <row r="1520" spans="7:7">
      <c r="G1520" s="264"/>
    </row>
    <row r="1521" spans="7:7">
      <c r="G1521" s="264"/>
    </row>
    <row r="1522" spans="7:7">
      <c r="G1522" s="264"/>
    </row>
    <row r="1523" spans="7:7">
      <c r="G1523" s="264"/>
    </row>
    <row r="1524" spans="7:7">
      <c r="G1524" s="264"/>
    </row>
    <row r="1525" spans="7:7">
      <c r="G1525" s="264"/>
    </row>
    <row r="1526" spans="7:7">
      <c r="G1526" s="264"/>
    </row>
    <row r="1527" spans="7:7">
      <c r="G1527" s="264"/>
    </row>
    <row r="1528" spans="7:7">
      <c r="G1528" s="264"/>
    </row>
    <row r="1529" spans="7:7">
      <c r="G1529" s="264"/>
    </row>
    <row r="1530" spans="7:7">
      <c r="G1530" s="264"/>
    </row>
    <row r="1531" spans="7:7">
      <c r="G1531" s="264"/>
    </row>
    <row r="1532" spans="7:7">
      <c r="G1532" s="264"/>
    </row>
    <row r="1533" spans="7:7">
      <c r="G1533" s="264"/>
    </row>
    <row r="1534" spans="7:7">
      <c r="G1534" s="264"/>
    </row>
    <row r="1535" spans="7:7">
      <c r="G1535" s="264"/>
    </row>
    <row r="1536" spans="7:7">
      <c r="G1536" s="264"/>
    </row>
    <row r="1537" spans="7:7">
      <c r="G1537" s="264"/>
    </row>
    <row r="1538" spans="7:7">
      <c r="G1538" s="264"/>
    </row>
    <row r="1539" spans="7:7">
      <c r="G1539" s="264"/>
    </row>
    <row r="1540" spans="7:7">
      <c r="G1540" s="264"/>
    </row>
    <row r="1541" spans="7:7">
      <c r="G1541" s="264"/>
    </row>
    <row r="1542" spans="7:7">
      <c r="G1542" s="264"/>
    </row>
    <row r="1543" spans="7:7">
      <c r="G1543" s="264"/>
    </row>
    <row r="1544" spans="7:7">
      <c r="G1544" s="264"/>
    </row>
    <row r="1545" spans="7:7">
      <c r="G1545" s="264"/>
    </row>
    <row r="1546" spans="7:7">
      <c r="G1546" s="264"/>
    </row>
    <row r="1547" spans="7:7">
      <c r="G1547" s="264"/>
    </row>
    <row r="1548" spans="7:7">
      <c r="G1548" s="264"/>
    </row>
    <row r="1549" spans="7:7">
      <c r="G1549" s="264"/>
    </row>
    <row r="1550" spans="7:7">
      <c r="G1550" s="264"/>
    </row>
    <row r="1551" spans="7:7">
      <c r="G1551" s="264"/>
    </row>
    <row r="1552" spans="7:7">
      <c r="G1552" s="264"/>
    </row>
    <row r="1553" spans="7:7">
      <c r="G1553" s="264"/>
    </row>
    <row r="1554" spans="7:7">
      <c r="G1554" s="264"/>
    </row>
    <row r="1555" spans="7:7">
      <c r="G1555" s="264"/>
    </row>
    <row r="1556" spans="7:7">
      <c r="G1556" s="264"/>
    </row>
    <row r="1557" spans="7:7">
      <c r="G1557" s="264"/>
    </row>
    <row r="1558" spans="7:7">
      <c r="G1558" s="264"/>
    </row>
    <row r="1559" spans="7:7">
      <c r="G1559" s="264"/>
    </row>
    <row r="1560" spans="7:7">
      <c r="G1560" s="264"/>
    </row>
    <row r="1561" spans="7:7">
      <c r="G1561" s="264"/>
    </row>
    <row r="1562" spans="7:7">
      <c r="G1562" s="264"/>
    </row>
    <row r="1563" spans="7:7">
      <c r="G1563" s="264"/>
    </row>
    <row r="1564" spans="7:7">
      <c r="G1564" s="264"/>
    </row>
    <row r="1565" spans="7:7">
      <c r="G1565" s="264"/>
    </row>
    <row r="1566" spans="7:7">
      <c r="G1566" s="264"/>
    </row>
    <row r="1567" spans="7:7">
      <c r="G1567" s="264"/>
    </row>
    <row r="1568" spans="7:7">
      <c r="G1568" s="264"/>
    </row>
    <row r="1569" spans="7:7">
      <c r="G1569" s="264"/>
    </row>
    <row r="1570" spans="7:7">
      <c r="G1570" s="264"/>
    </row>
    <row r="1571" spans="7:7">
      <c r="G1571" s="264"/>
    </row>
    <row r="1572" spans="7:7">
      <c r="G1572" s="264"/>
    </row>
    <row r="1573" spans="7:7">
      <c r="G1573" s="264"/>
    </row>
    <row r="1574" spans="7:7">
      <c r="G1574" s="264"/>
    </row>
    <row r="1575" spans="7:7">
      <c r="G1575" s="264"/>
    </row>
    <row r="1576" spans="7:7">
      <c r="G1576" s="264"/>
    </row>
    <row r="1577" spans="7:7">
      <c r="G1577" s="264"/>
    </row>
    <row r="1578" spans="7:7">
      <c r="G1578" s="264"/>
    </row>
    <row r="1579" spans="7:7">
      <c r="G1579" s="264"/>
    </row>
    <row r="1580" spans="7:7">
      <c r="G1580" s="264"/>
    </row>
    <row r="1581" spans="7:7">
      <c r="G1581" s="264"/>
    </row>
    <row r="1582" spans="7:7">
      <c r="G1582" s="264"/>
    </row>
    <row r="1583" spans="7:7">
      <c r="G1583" s="264"/>
    </row>
    <row r="1584" spans="7:7">
      <c r="G1584" s="264"/>
    </row>
    <row r="1585" spans="7:7">
      <c r="G1585" s="264"/>
    </row>
    <row r="1586" spans="7:7">
      <c r="G1586" s="264"/>
    </row>
    <row r="1587" spans="7:7">
      <c r="G1587" s="264"/>
    </row>
    <row r="1588" spans="7:7">
      <c r="G1588" s="264"/>
    </row>
    <row r="1589" spans="7:7">
      <c r="G1589" s="264"/>
    </row>
    <row r="1590" spans="7:7">
      <c r="G1590" s="264"/>
    </row>
    <row r="1591" spans="7:7">
      <c r="G1591" s="264"/>
    </row>
    <row r="1592" spans="7:7">
      <c r="G1592" s="264"/>
    </row>
    <row r="1593" spans="7:7">
      <c r="G1593" s="264"/>
    </row>
    <row r="1594" spans="7:7">
      <c r="G1594" s="264"/>
    </row>
    <row r="1595" spans="7:7">
      <c r="G1595" s="264"/>
    </row>
    <row r="1596" spans="7:7">
      <c r="G1596" s="264"/>
    </row>
    <row r="1597" spans="7:7">
      <c r="G1597" s="264"/>
    </row>
    <row r="1598" spans="7:7">
      <c r="G1598" s="264"/>
    </row>
    <row r="1599" spans="7:7">
      <c r="G1599" s="264"/>
    </row>
    <row r="1600" spans="7:7">
      <c r="G1600" s="264"/>
    </row>
    <row r="1601" spans="7:7">
      <c r="G1601" s="264"/>
    </row>
    <row r="1602" spans="7:7">
      <c r="G1602" s="264"/>
    </row>
    <row r="1603" spans="7:7">
      <c r="G1603" s="264"/>
    </row>
    <row r="1604" spans="7:7">
      <c r="G1604" s="264"/>
    </row>
    <row r="1605" spans="7:7">
      <c r="G1605" s="264"/>
    </row>
    <row r="1606" spans="7:7">
      <c r="G1606" s="264"/>
    </row>
    <row r="1607" spans="7:7">
      <c r="G1607" s="264"/>
    </row>
    <row r="1608" spans="7:7">
      <c r="G1608" s="264"/>
    </row>
  </sheetData>
  <mergeCells count="1">
    <mergeCell ref="B1:F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Q15"/>
  <sheetViews>
    <sheetView workbookViewId="0"/>
  </sheetViews>
  <sheetFormatPr defaultRowHeight="12.75"/>
  <cols>
    <col min="1" max="1" width="47.28515625" bestFit="1" customWidth="1"/>
    <col min="2" max="2" width="20.7109375" customWidth="1"/>
    <col min="3" max="6" width="16" customWidth="1"/>
    <col min="7" max="7" width="14.7109375" customWidth="1"/>
    <col min="8" max="9" width="10.85546875" customWidth="1"/>
    <col min="10" max="10" width="11.85546875" customWidth="1"/>
    <col min="12" max="12" width="11.42578125" bestFit="1" customWidth="1"/>
  </cols>
  <sheetData>
    <row r="1" spans="1:17" s="429" customFormat="1" ht="13.5" thickTop="1">
      <c r="A1" s="431">
        <v>42635</v>
      </c>
      <c r="B1" s="447" t="s">
        <v>2332</v>
      </c>
      <c r="C1" s="446" t="s">
        <v>1787</v>
      </c>
      <c r="D1" s="447" t="s">
        <v>2330</v>
      </c>
      <c r="E1" s="447" t="s">
        <v>2331</v>
      </c>
      <c r="F1" s="447" t="s">
        <v>1970</v>
      </c>
      <c r="G1" s="447" t="s">
        <v>1998</v>
      </c>
      <c r="H1" s="447" t="s">
        <v>1999</v>
      </c>
      <c r="L1" s="899" t="s">
        <v>1996</v>
      </c>
      <c r="M1" s="899"/>
    </row>
    <row r="2" spans="1:17" s="429" customFormat="1" ht="15.95" customHeight="1">
      <c r="A2" s="438" t="s">
        <v>1798</v>
      </c>
      <c r="B2" s="439">
        <f t="array" ref="B2">SUM(IF(A2=Operações!$B$10:$B$593,Operações!$E$10:$E$593))</f>
        <v>29908.050800000001</v>
      </c>
      <c r="C2" s="463">
        <f ca="1">VLOOKUP(A2,Painel!$A$99:$C$108,3,FALSE)</f>
        <v>36096.544799999996</v>
      </c>
      <c r="D2" s="439">
        <f ca="1">C2-B2</f>
        <v>6188.4939999999951</v>
      </c>
      <c r="E2" s="491">
        <f ca="1">D2/B2</f>
        <v>0.20691732943024141</v>
      </c>
      <c r="F2" s="440" t="s">
        <v>1970</v>
      </c>
      <c r="G2" s="441" t="s">
        <v>1972</v>
      </c>
      <c r="H2" s="491">
        <v>0.39451898069019264</v>
      </c>
      <c r="L2" s="449" t="s">
        <v>29</v>
      </c>
      <c r="M2" s="450">
        <v>0.36635024583165304</v>
      </c>
      <c r="P2"/>
      <c r="Q2"/>
    </row>
    <row r="3" spans="1:17" s="429" customFormat="1" ht="15.95" customHeight="1">
      <c r="A3" s="442" t="s">
        <v>1792</v>
      </c>
      <c r="B3" s="443">
        <v>3932.5</v>
      </c>
      <c r="C3" s="464" t="e">
        <f ca="1">VLOOKUP(A3,Painel!$A$99:$C$108,3,FALSE)</f>
        <v>#N/A</v>
      </c>
      <c r="D3" s="443" t="e">
        <f t="shared" ref="D3:D11" ca="1" si="0">C3-B3</f>
        <v>#N/A</v>
      </c>
      <c r="E3" s="492" t="e">
        <f t="shared" ref="E3:E11" ca="1" si="1">D3/B3</f>
        <v>#N/A</v>
      </c>
      <c r="F3" s="444" t="s">
        <v>1970</v>
      </c>
      <c r="G3" s="445" t="s">
        <v>1971</v>
      </c>
      <c r="H3" s="492">
        <v>5.9617743968258231E-2</v>
      </c>
      <c r="L3" s="449" t="s">
        <v>1971</v>
      </c>
      <c r="M3" s="450">
        <v>0.23913077347815431</v>
      </c>
    </row>
    <row r="4" spans="1:17" s="429" customFormat="1" ht="15.95" customHeight="1">
      <c r="A4" s="438" t="s">
        <v>1793</v>
      </c>
      <c r="B4" s="439">
        <f t="array" ref="B4">SUM(IF(A4=Operações!$B$10:$B$593,Operações!$E$10:$E$593))</f>
        <v>6240.3060000000005</v>
      </c>
      <c r="C4" s="462">
        <f ca="1">VLOOKUP(A4,Painel!$A$99:$C$108,3,FALSE)</f>
        <v>8302.866</v>
      </c>
      <c r="D4" s="439">
        <f t="shared" ca="1" si="0"/>
        <v>2062.5599999999995</v>
      </c>
      <c r="E4" s="491">
        <f t="shared" ca="1" si="1"/>
        <v>0.33052225323565854</v>
      </c>
      <c r="F4" s="440" t="s">
        <v>1970</v>
      </c>
      <c r="G4" s="441" t="s">
        <v>1971</v>
      </c>
      <c r="H4" s="491">
        <v>9.1565868555796751E-2</v>
      </c>
      <c r="L4" s="449" t="s">
        <v>1972</v>
      </c>
      <c r="M4" s="450">
        <v>0.39451898069019264</v>
      </c>
    </row>
    <row r="5" spans="1:17" s="429" customFormat="1" ht="15.95" customHeight="1">
      <c r="A5" s="442" t="s">
        <v>1794</v>
      </c>
      <c r="B5" s="443">
        <f t="array" ref="B5">SUM(IF(A5=Operações!$B$10:$B$593,Operações!$E$10:$E$593))</f>
        <v>943.52919999999995</v>
      </c>
      <c r="C5" s="464" t="e">
        <f ca="1">VLOOKUP(A5,Painel!$A$99:$C$108,3,FALSE)</f>
        <v>#N/A</v>
      </c>
      <c r="D5" s="443" t="e">
        <f t="shared" ca="1" si="0"/>
        <v>#N/A</v>
      </c>
      <c r="E5" s="492" t="e">
        <f t="shared" ca="1" si="1"/>
        <v>#N/A</v>
      </c>
      <c r="F5" s="444" t="s">
        <v>1970</v>
      </c>
      <c r="G5" s="445" t="s">
        <v>1971</v>
      </c>
      <c r="H5" s="492">
        <v>3.8489428375709008E-3</v>
      </c>
    </row>
    <row r="6" spans="1:17" s="429" customFormat="1" ht="15.95" customHeight="1">
      <c r="A6" s="438" t="s">
        <v>1795</v>
      </c>
      <c r="B6" s="439">
        <f t="array" ref="B6">SUM(IF(A6=Operações!$B$10:$B$593,Operações!$E$10:$E$593))+137.31</f>
        <v>895.04099999999994</v>
      </c>
      <c r="C6" s="462">
        <f ca="1">VLOOKUP(A6,Painel!$A$99:$C$108,3,FALSE)</f>
        <v>1169.5245</v>
      </c>
      <c r="D6" s="439">
        <f t="shared" ca="1" si="0"/>
        <v>274.48350000000005</v>
      </c>
      <c r="E6" s="491">
        <f t="shared" ca="1" si="1"/>
        <v>0.30667142622516741</v>
      </c>
      <c r="F6" s="440" t="s">
        <v>1970</v>
      </c>
      <c r="G6" s="441" t="s">
        <v>1971</v>
      </c>
      <c r="H6" s="491">
        <v>1.2229822011631922E-2</v>
      </c>
    </row>
    <row r="7" spans="1:17" s="429" customFormat="1" ht="15.95" customHeight="1">
      <c r="A7" s="442" t="s">
        <v>1796</v>
      </c>
      <c r="B7" s="443">
        <f t="array" ref="B7">SUM(IF(A7=Operações!$B$10:$B$593,Operações!$E$10:$E$593))</f>
        <v>12915.277899999999</v>
      </c>
      <c r="C7" s="464">
        <f ca="1">VLOOKUP(A7,Painel!$A$99:$C$108,3,FALSE)</f>
        <v>15230.64</v>
      </c>
      <c r="D7" s="443">
        <f t="shared" ca="1" si="0"/>
        <v>2315.3621000000003</v>
      </c>
      <c r="E7" s="492">
        <f t="shared" ca="1" si="1"/>
        <v>0.17927311498268267</v>
      </c>
      <c r="F7" s="444" t="s">
        <v>1970</v>
      </c>
      <c r="G7" s="445" t="s">
        <v>1971</v>
      </c>
      <c r="H7" s="492">
        <v>6.0333915028464996E-2</v>
      </c>
    </row>
    <row r="8" spans="1:17" s="429" customFormat="1" ht="15.95" customHeight="1">
      <c r="A8" s="438" t="s">
        <v>1797</v>
      </c>
      <c r="B8" s="439">
        <f t="array" ref="B8">SUM(IF(A8=Operações!$B$10:$B$593,Operações!$E$10:$E$593))</f>
        <v>847.9</v>
      </c>
      <c r="C8" s="462" t="e">
        <f ca="1">VLOOKUP(A8,Painel!$A$99:$C$108,3,FALSE)</f>
        <v>#N/A</v>
      </c>
      <c r="D8" s="439" t="e">
        <f t="shared" ca="1" si="0"/>
        <v>#N/A</v>
      </c>
      <c r="E8" s="491" t="e">
        <f t="shared" ca="1" si="1"/>
        <v>#N/A</v>
      </c>
      <c r="F8" s="440" t="s">
        <v>1970</v>
      </c>
      <c r="G8" s="441" t="s">
        <v>1971</v>
      </c>
      <c r="H8" s="491">
        <v>1.1534481076431517E-2</v>
      </c>
    </row>
    <row r="9" spans="1:17" s="429" customFormat="1" ht="15.95" customHeight="1">
      <c r="A9" s="442" t="s">
        <v>1789</v>
      </c>
      <c r="B9" s="443">
        <f t="array" ref="B9">SUM(IF(A9=Operações!$B$10:$B$593,Operações!$E$10:$E$593))</f>
        <v>3897.6652000000004</v>
      </c>
      <c r="C9" s="464">
        <f ca="1">VLOOKUP(A9,Painel!$A$99:$C$108,3,FALSE)</f>
        <v>5314.1507999999994</v>
      </c>
      <c r="D9" s="443">
        <f t="shared" ca="1" si="0"/>
        <v>1416.4855999999991</v>
      </c>
      <c r="E9" s="492">
        <f t="shared" ca="1" si="1"/>
        <v>0.36341900274040956</v>
      </c>
      <c r="F9" s="444" t="s">
        <v>1970</v>
      </c>
      <c r="G9" s="445" t="s">
        <v>29</v>
      </c>
      <c r="H9" s="492">
        <v>5.8630777578737921E-2</v>
      </c>
    </row>
    <row r="10" spans="1:17" s="429" customFormat="1" ht="15.95" customHeight="1">
      <c r="A10" s="438" t="s">
        <v>1790</v>
      </c>
      <c r="B10" s="439">
        <f t="array" ref="B10">SUM(IF(A10=Operações!$B$10:$B$593,Operações!$E$10:$E$593))</f>
        <v>27087.916799999995</v>
      </c>
      <c r="C10" s="462">
        <f ca="1">VLOOKUP(A10,Painel!$A$99:$C$108,3,FALSE)</f>
        <v>36350.692799999997</v>
      </c>
      <c r="D10" s="439">
        <f t="shared" ca="1" si="0"/>
        <v>9262.7760000000017</v>
      </c>
      <c r="E10" s="491">
        <f t="shared" ca="1" si="1"/>
        <v>0.34195232023158029</v>
      </c>
      <c r="F10" s="440" t="s">
        <v>1970</v>
      </c>
      <c r="G10" s="441" t="s">
        <v>29</v>
      </c>
      <c r="H10" s="491">
        <v>0.26297858227778742</v>
      </c>
    </row>
    <row r="11" spans="1:17" s="429" customFormat="1" ht="15.95" customHeight="1">
      <c r="A11" s="442" t="s">
        <v>1791</v>
      </c>
      <c r="B11" s="443">
        <f t="array" ref="B11">SUM(IF(A11=Operações!$B$10:$B$593,Operações!$E$10:$E$593))</f>
        <v>3499.0620000000004</v>
      </c>
      <c r="C11" s="464">
        <f ca="1">VLOOKUP(A11,Painel!$A$99:$C$108,3,FALSE)</f>
        <v>3911.4120000000003</v>
      </c>
      <c r="D11" s="443">
        <f t="shared" ca="1" si="0"/>
        <v>412.34999999999991</v>
      </c>
      <c r="E11" s="492">
        <f t="shared" ca="1" si="1"/>
        <v>0.11784586840701876</v>
      </c>
      <c r="F11" s="444" t="s">
        <v>1970</v>
      </c>
      <c r="G11" s="445" t="s">
        <v>29</v>
      </c>
      <c r="H11" s="492">
        <v>4.4740885975127695E-2</v>
      </c>
      <c r="P11" s="496"/>
    </row>
    <row r="12" spans="1:17" ht="15.95" customHeight="1">
      <c r="A12" s="448" t="s">
        <v>1995</v>
      </c>
      <c r="B12" s="454">
        <v>66618.7</v>
      </c>
      <c r="C12" s="454" t="e">
        <f ca="1">SUM(C2:C11)</f>
        <v>#N/A</v>
      </c>
      <c r="D12" s="454" t="e">
        <f ca="1">SUM(D2:D11)</f>
        <v>#N/A</v>
      </c>
      <c r="E12" s="547" t="e">
        <f ca="1">D12/B12</f>
        <v>#N/A</v>
      </c>
      <c r="F12" s="452" t="s">
        <v>1997</v>
      </c>
      <c r="G12" s="453" t="s">
        <v>1997</v>
      </c>
      <c r="H12" s="451">
        <v>1</v>
      </c>
      <c r="P12" s="429"/>
    </row>
    <row r="13" spans="1:17">
      <c r="J13" s="436"/>
      <c r="P13" s="152"/>
    </row>
    <row r="15" spans="1:17">
      <c r="A15" s="299"/>
      <c r="B15" s="299"/>
      <c r="C15" s="299"/>
      <c r="D15" s="299"/>
      <c r="E15" s="299"/>
      <c r="F15" s="299"/>
    </row>
  </sheetData>
  <mergeCells count="1">
    <mergeCell ref="L1:M1"/>
  </mergeCells>
  <hyperlinks>
    <hyperlink ref="F7" location="COMPRAS_LTN010123" display="Detalhes"/>
    <hyperlink ref="F9" location="COMPRAS_IPCA150519" display="Detalhes"/>
    <hyperlink ref="F10" location="COMPRAS_IPCA150535" display="Detalhes"/>
    <hyperlink ref="F11" location="COMPRAS_NTNB150535" display="Detalhes"/>
    <hyperlink ref="F3" location="COMPRAS_LTN010117" display="Detalhes"/>
    <hyperlink ref="F4" location="COMPRAS_LTN010118" display="Detalhes"/>
    <hyperlink ref="F5" location="COMPRAS_LTN010119" display="Detalhes"/>
    <hyperlink ref="F6" location="COMPRAS_LTN010121" display="Detalhes"/>
    <hyperlink ref="F8" location="COMPRAS_NTNF" display="Detalhes"/>
    <hyperlink ref="F2" location="COMPRAS_LFT" display="Detalhes"/>
  </hyperlink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U272"/>
  <sheetViews>
    <sheetView workbookViewId="0"/>
  </sheetViews>
  <sheetFormatPr defaultRowHeight="12"/>
  <cols>
    <col min="1" max="1" width="59.85546875" style="7" bestFit="1" customWidth="1"/>
    <col min="2" max="2" width="10.28515625" style="7" customWidth="1"/>
    <col min="3" max="3" width="13.85546875" style="7" customWidth="1"/>
    <col min="4" max="8" width="10.28515625" style="7" customWidth="1"/>
    <col min="9" max="9" width="12.28515625" style="7" customWidth="1"/>
    <col min="10" max="10" width="13.5703125" style="7" customWidth="1"/>
    <col min="11" max="11" width="10.28515625" style="7" customWidth="1"/>
    <col min="12" max="12" width="12.28515625" style="7" customWidth="1"/>
    <col min="13" max="20" width="10.28515625" style="7" customWidth="1"/>
    <col min="21" max="21" width="15.28515625" style="7" customWidth="1"/>
    <col min="22" max="254" width="10.28515625" style="7" customWidth="1"/>
    <col min="255" max="16384" width="9.140625" style="7"/>
  </cols>
  <sheetData>
    <row r="1" spans="1:21" s="20" customFormat="1" ht="16.5" thickBot="1">
      <c r="A1" s="28" t="s">
        <v>60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21">
      <c r="A2" s="30" t="s">
        <v>82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</row>
    <row r="3" spans="1:21">
      <c r="A3" s="31" t="s">
        <v>62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4" spans="1:21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</row>
    <row r="5" spans="1:21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</row>
    <row r="6" spans="1:21" ht="12.75">
      <c r="A6" s="31"/>
      <c r="C6" s="55"/>
      <c r="E6" s="31"/>
      <c r="F6" s="31"/>
      <c r="G6" s="31"/>
      <c r="H6" s="31"/>
      <c r="I6" s="31"/>
      <c r="J6" s="31"/>
      <c r="K6" s="31"/>
      <c r="L6" s="31"/>
    </row>
    <row r="7" spans="1:21" ht="15">
      <c r="A7" s="108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</row>
    <row r="8" spans="1:21" ht="15">
      <c r="A8" s="30"/>
      <c r="B8" s="107"/>
      <c r="C8" s="31"/>
      <c r="D8" s="31"/>
      <c r="E8" s="31"/>
      <c r="F8" s="31"/>
      <c r="G8" s="31"/>
      <c r="H8" s="31"/>
      <c r="I8" s="31"/>
      <c r="J8" s="31"/>
      <c r="K8" s="31"/>
      <c r="L8" s="31"/>
    </row>
    <row r="9" spans="1:21" ht="12.75" thickBot="1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</row>
    <row r="10" spans="1:21" s="6" customFormat="1" ht="15.75" thickBot="1">
      <c r="A10" s="35" t="s">
        <v>0</v>
      </c>
      <c r="B10" s="35"/>
      <c r="C10" s="35" t="s">
        <v>14</v>
      </c>
      <c r="D10" s="35"/>
      <c r="E10" s="30"/>
      <c r="F10" s="30"/>
      <c r="G10" s="30"/>
      <c r="H10" s="30"/>
      <c r="I10" s="30"/>
      <c r="J10" s="902" t="s">
        <v>2003</v>
      </c>
      <c r="K10" s="903"/>
      <c r="L10" s="904"/>
    </row>
    <row r="11" spans="1:21" ht="13.5">
      <c r="A11" s="660" t="s">
        <v>1798</v>
      </c>
      <c r="B11" s="1" t="s">
        <v>2386</v>
      </c>
      <c r="C11" s="52" t="s">
        <v>73</v>
      </c>
      <c r="J11" s="900" t="s">
        <v>2004</v>
      </c>
      <c r="K11" s="901"/>
      <c r="L11" s="901"/>
    </row>
    <row r="12" spans="1:21" ht="13.5">
      <c r="A12" s="396" t="s">
        <v>2383</v>
      </c>
      <c r="B12" s="1" t="s">
        <v>2385</v>
      </c>
      <c r="C12" s="52" t="s">
        <v>72</v>
      </c>
      <c r="J12" s="905" t="s">
        <v>2005</v>
      </c>
      <c r="K12" s="906"/>
      <c r="L12" s="906"/>
    </row>
    <row r="13" spans="1:21" ht="13.5">
      <c r="A13" s="660" t="s">
        <v>1792</v>
      </c>
      <c r="B13" s="1" t="s">
        <v>15</v>
      </c>
      <c r="C13" s="52" t="s">
        <v>79</v>
      </c>
    </row>
    <row r="14" spans="1:21" ht="13.5">
      <c r="A14" s="660" t="s">
        <v>1793</v>
      </c>
      <c r="B14" s="1" t="s">
        <v>15</v>
      </c>
      <c r="C14" s="52" t="s">
        <v>74</v>
      </c>
    </row>
    <row r="15" spans="1:21" ht="13.5">
      <c r="A15" s="660" t="s">
        <v>1794</v>
      </c>
      <c r="B15" s="1" t="s">
        <v>2386</v>
      </c>
      <c r="U15" s="141" t="s">
        <v>68</v>
      </c>
    </row>
    <row r="16" spans="1:21" ht="13.5">
      <c r="A16" s="396" t="s">
        <v>2382</v>
      </c>
      <c r="B16" s="1" t="s">
        <v>2385</v>
      </c>
      <c r="U16" s="7" t="s">
        <v>40</v>
      </c>
    </row>
    <row r="17" spans="1:21" ht="13.5">
      <c r="A17" s="660" t="s">
        <v>1795</v>
      </c>
      <c r="B17" s="1" t="s">
        <v>15</v>
      </c>
      <c r="U17" s="7" t="s">
        <v>91</v>
      </c>
    </row>
    <row r="18" spans="1:21" ht="13.5">
      <c r="A18" s="396" t="s">
        <v>1796</v>
      </c>
      <c r="B18" s="1" t="s">
        <v>15</v>
      </c>
    </row>
    <row r="19" spans="1:21">
      <c r="B19" s="1" t="s">
        <v>15</v>
      </c>
      <c r="U19" s="7" t="s">
        <v>54</v>
      </c>
    </row>
    <row r="20" spans="1:21" ht="13.5">
      <c r="A20" s="396" t="s">
        <v>1981</v>
      </c>
      <c r="B20" s="1" t="s">
        <v>15</v>
      </c>
      <c r="U20" s="7" t="s">
        <v>70</v>
      </c>
    </row>
    <row r="21" spans="1:21" ht="13.5">
      <c r="A21" s="660" t="s">
        <v>1789</v>
      </c>
      <c r="B21" s="1" t="s">
        <v>2386</v>
      </c>
      <c r="U21" s="7" t="s">
        <v>81</v>
      </c>
    </row>
    <row r="22" spans="1:21" ht="13.5">
      <c r="A22" s="396" t="s">
        <v>1983</v>
      </c>
      <c r="B22" s="1" t="s">
        <v>15</v>
      </c>
    </row>
    <row r="23" spans="1:21" ht="13.5">
      <c r="A23" s="396" t="s">
        <v>1790</v>
      </c>
      <c r="B23" s="1" t="s">
        <v>15</v>
      </c>
      <c r="U23" s="7" t="s">
        <v>2</v>
      </c>
    </row>
    <row r="24" spans="1:21" ht="13.5">
      <c r="A24" s="396" t="s">
        <v>2384</v>
      </c>
      <c r="B24" s="1" t="s">
        <v>2385</v>
      </c>
      <c r="U24" s="7" t="s">
        <v>53</v>
      </c>
    </row>
    <row r="25" spans="1:21" ht="13.5">
      <c r="A25" s="396" t="s">
        <v>1791</v>
      </c>
      <c r="B25" s="1"/>
      <c r="U25" s="7" t="s">
        <v>36</v>
      </c>
    </row>
    <row r="26" spans="1:21" ht="13.5">
      <c r="A26" s="397" t="s">
        <v>1791</v>
      </c>
      <c r="B26" s="1"/>
      <c r="U26" s="7" t="s">
        <v>3</v>
      </c>
    </row>
    <row r="27" spans="1:21" ht="13.5">
      <c r="A27" s="397" t="s">
        <v>1982</v>
      </c>
      <c r="B27" s="1" t="s">
        <v>15</v>
      </c>
      <c r="U27" s="7" t="s">
        <v>6</v>
      </c>
    </row>
    <row r="28" spans="1:21" s="1" customFormat="1" ht="13.5">
      <c r="A28" s="397" t="s">
        <v>81</v>
      </c>
      <c r="B28" s="1" t="s">
        <v>15</v>
      </c>
      <c r="U28" s="1" t="s">
        <v>4</v>
      </c>
    </row>
    <row r="29" spans="1:21" s="1" customFormat="1" ht="13.5">
      <c r="A29" s="397" t="s">
        <v>2</v>
      </c>
      <c r="B29" s="1" t="s">
        <v>15</v>
      </c>
      <c r="U29" s="1" t="s">
        <v>39</v>
      </c>
    </row>
    <row r="30" spans="1:21" s="1" customFormat="1" ht="13.5">
      <c r="A30" s="397" t="s">
        <v>36</v>
      </c>
      <c r="B30" s="1" t="s">
        <v>15</v>
      </c>
      <c r="U30" s="1" t="s">
        <v>5</v>
      </c>
    </row>
    <row r="31" spans="1:21" s="1" customFormat="1" ht="13.5">
      <c r="A31" s="397" t="s">
        <v>3</v>
      </c>
      <c r="B31" s="1" t="s">
        <v>15</v>
      </c>
      <c r="U31" s="1" t="s">
        <v>43</v>
      </c>
    </row>
    <row r="32" spans="1:21" ht="13.5">
      <c r="A32" s="397" t="s">
        <v>5</v>
      </c>
      <c r="B32" s="1" t="s">
        <v>15</v>
      </c>
      <c r="N32" s="1"/>
      <c r="O32" s="1"/>
    </row>
    <row r="33" spans="1:21" ht="13.5">
      <c r="A33" s="397" t="s">
        <v>7</v>
      </c>
      <c r="B33" s="1" t="s">
        <v>15</v>
      </c>
      <c r="N33" s="1"/>
      <c r="O33" s="1"/>
      <c r="U33" s="7" t="s">
        <v>7</v>
      </c>
    </row>
    <row r="34" spans="1:21" ht="13.5">
      <c r="A34" s="397" t="s">
        <v>10</v>
      </c>
      <c r="B34" s="1" t="s">
        <v>15</v>
      </c>
      <c r="K34" s="1"/>
      <c r="L34" s="1"/>
      <c r="M34" s="1"/>
      <c r="N34" s="1"/>
      <c r="O34" s="1"/>
      <c r="U34" s="7" t="s">
        <v>10</v>
      </c>
    </row>
    <row r="35" spans="1:21" ht="13.5">
      <c r="A35" s="397" t="s">
        <v>8</v>
      </c>
      <c r="B35" s="1" t="s">
        <v>15</v>
      </c>
      <c r="U35" s="7" t="s">
        <v>8</v>
      </c>
    </row>
    <row r="36" spans="1:21" ht="13.5">
      <c r="A36" s="397" t="s">
        <v>9</v>
      </c>
      <c r="B36" s="1" t="s">
        <v>15</v>
      </c>
      <c r="K36" s="1"/>
      <c r="L36" s="1"/>
      <c r="M36" s="1"/>
      <c r="N36" s="1"/>
      <c r="O36" s="1"/>
    </row>
    <row r="37" spans="1:21" ht="13.5">
      <c r="A37" s="397" t="s">
        <v>41</v>
      </c>
      <c r="B37" s="1" t="s">
        <v>15</v>
      </c>
      <c r="U37" s="7" t="s">
        <v>9</v>
      </c>
    </row>
    <row r="38" spans="1:21" ht="13.5">
      <c r="A38" s="397" t="s">
        <v>42</v>
      </c>
      <c r="B38" s="1" t="s">
        <v>15</v>
      </c>
      <c r="U38" s="7" t="s">
        <v>41</v>
      </c>
    </row>
    <row r="39" spans="1:21" ht="13.5">
      <c r="A39" s="397" t="s">
        <v>69</v>
      </c>
      <c r="B39" s="1"/>
      <c r="U39" s="7" t="s">
        <v>42</v>
      </c>
    </row>
    <row r="40" spans="1:21">
      <c r="B40" s="1" t="s">
        <v>15</v>
      </c>
      <c r="U40" s="7" t="s">
        <v>69</v>
      </c>
    </row>
    <row r="41" spans="1:21">
      <c r="B41" s="1" t="s">
        <v>15</v>
      </c>
    </row>
    <row r="42" spans="1:21">
      <c r="B42" s="1" t="s">
        <v>15</v>
      </c>
    </row>
    <row r="43" spans="1:21">
      <c r="B43" s="1" t="s">
        <v>15</v>
      </c>
    </row>
    <row r="44" spans="1:21">
      <c r="B44" s="1" t="s">
        <v>15</v>
      </c>
    </row>
    <row r="45" spans="1:21">
      <c r="B45" s="1" t="s">
        <v>15</v>
      </c>
    </row>
    <row r="46" spans="1:21">
      <c r="B46" s="1" t="s">
        <v>15</v>
      </c>
    </row>
    <row r="47" spans="1:21">
      <c r="B47" s="1" t="s">
        <v>15</v>
      </c>
    </row>
    <row r="48" spans="1:21">
      <c r="B48" s="1" t="s">
        <v>15</v>
      </c>
    </row>
    <row r="49" spans="1:2">
      <c r="B49" s="1" t="s">
        <v>15</v>
      </c>
    </row>
    <row r="50" spans="1:2">
      <c r="B50" s="1"/>
    </row>
    <row r="51" spans="1:2">
      <c r="B51" s="1"/>
    </row>
    <row r="52" spans="1:2">
      <c r="B52" s="1"/>
    </row>
    <row r="53" spans="1:2">
      <c r="B53" s="1"/>
    </row>
    <row r="54" spans="1:2">
      <c r="B54" s="1"/>
    </row>
    <row r="55" spans="1:2">
      <c r="A55" s="1"/>
      <c r="B55" s="1"/>
    </row>
    <row r="56" spans="1:2">
      <c r="A56" s="1"/>
      <c r="B56" s="1"/>
    </row>
    <row r="57" spans="1:2">
      <c r="A57" s="1"/>
      <c r="B57" s="1"/>
    </row>
    <row r="58" spans="1:2">
      <c r="A58" s="1"/>
      <c r="B58" s="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1"/>
      <c r="B62" s="1"/>
    </row>
    <row r="63" spans="1:2">
      <c r="A63" s="1"/>
      <c r="B63" s="1"/>
    </row>
    <row r="64" spans="1:2">
      <c r="A64" s="1"/>
      <c r="B64" s="1"/>
    </row>
    <row r="65" spans="1:2">
      <c r="A65" s="1"/>
      <c r="B65" s="1"/>
    </row>
    <row r="66" spans="1:2">
      <c r="A66" s="1"/>
      <c r="B66" s="1"/>
    </row>
    <row r="67" spans="1:2">
      <c r="A67" s="1"/>
      <c r="B67" s="1"/>
    </row>
    <row r="68" spans="1:2">
      <c r="A68" s="1"/>
      <c r="B68" s="1"/>
    </row>
    <row r="69" spans="1:2">
      <c r="A69" s="1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1"/>
      <c r="B74" s="1"/>
    </row>
    <row r="75" spans="1:2">
      <c r="A75" s="1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  <row r="79" spans="1:2">
      <c r="A79" s="1"/>
      <c r="B79" s="1"/>
    </row>
    <row r="80" spans="1:2">
      <c r="A80" s="1"/>
      <c r="B80" s="1"/>
    </row>
    <row r="81" spans="1:2">
      <c r="A81" s="1"/>
      <c r="B81" s="1"/>
    </row>
    <row r="82" spans="1:2">
      <c r="A82" s="1"/>
      <c r="B82" s="1"/>
    </row>
    <row r="83" spans="1:2">
      <c r="A83" s="1"/>
      <c r="B83" s="1"/>
    </row>
    <row r="84" spans="1:2">
      <c r="A84" s="1"/>
      <c r="B84" s="1"/>
    </row>
    <row r="85" spans="1:2">
      <c r="A85" s="1"/>
      <c r="B85" s="1"/>
    </row>
    <row r="86" spans="1:2">
      <c r="A86" s="1"/>
      <c r="B86" s="1"/>
    </row>
    <row r="87" spans="1:2">
      <c r="A87" s="1"/>
      <c r="B87" s="1"/>
    </row>
    <row r="88" spans="1:2">
      <c r="A88" s="1"/>
      <c r="B88" s="1"/>
    </row>
    <row r="89" spans="1:2">
      <c r="A89" s="1"/>
      <c r="B89" s="1"/>
    </row>
    <row r="90" spans="1:2">
      <c r="A90" s="1"/>
      <c r="B90" s="1"/>
    </row>
    <row r="91" spans="1:2">
      <c r="A91" s="1"/>
      <c r="B91" s="1"/>
    </row>
    <row r="92" spans="1:2">
      <c r="A92" s="1"/>
      <c r="B92" s="1"/>
    </row>
    <row r="93" spans="1:2">
      <c r="A93" s="1"/>
      <c r="B93" s="1"/>
    </row>
    <row r="94" spans="1:2">
      <c r="A94" s="1"/>
      <c r="B94" s="1"/>
    </row>
    <row r="95" spans="1:2">
      <c r="A95" s="1"/>
      <c r="B95" s="1"/>
    </row>
    <row r="96" spans="1:2">
      <c r="A96" s="1"/>
      <c r="B96" s="1"/>
    </row>
    <row r="97" spans="1:2">
      <c r="A97" s="1"/>
      <c r="B97" s="1"/>
    </row>
    <row r="98" spans="1:2">
      <c r="A98" s="1"/>
      <c r="B98" s="1"/>
    </row>
    <row r="99" spans="1:2">
      <c r="A99" s="1"/>
      <c r="B99" s="1"/>
    </row>
    <row r="100" spans="1:2">
      <c r="A100" s="1"/>
      <c r="B100" s="1"/>
    </row>
    <row r="101" spans="1:2">
      <c r="A101" s="1"/>
      <c r="B101" s="1"/>
    </row>
    <row r="102" spans="1:2">
      <c r="A102" s="1"/>
      <c r="B102" s="1"/>
    </row>
    <row r="103" spans="1:2">
      <c r="A103" s="1"/>
      <c r="B103" s="1"/>
    </row>
    <row r="104" spans="1:2">
      <c r="A104" s="1"/>
      <c r="B104" s="1"/>
    </row>
    <row r="105" spans="1:2">
      <c r="A105" s="1"/>
      <c r="B105" s="1"/>
    </row>
    <row r="106" spans="1:2">
      <c r="A106" s="1"/>
      <c r="B106" s="1"/>
    </row>
    <row r="107" spans="1:2">
      <c r="A107" s="1"/>
      <c r="B107" s="1"/>
    </row>
    <row r="108" spans="1:2">
      <c r="A108" s="1"/>
      <c r="B108" s="1"/>
    </row>
    <row r="109" spans="1:2">
      <c r="A109" s="1"/>
      <c r="B109" s="1"/>
    </row>
    <row r="110" spans="1:2">
      <c r="A110" s="1"/>
      <c r="B110" s="1"/>
    </row>
    <row r="111" spans="1:2">
      <c r="A111" s="1"/>
      <c r="B111" s="1"/>
    </row>
    <row r="112" spans="1:2">
      <c r="A112" s="1"/>
      <c r="B112" s="1"/>
    </row>
    <row r="113" spans="1:2">
      <c r="A113" s="1"/>
      <c r="B113" s="1"/>
    </row>
    <row r="114" spans="1:2">
      <c r="A114" s="1"/>
      <c r="B114" s="1"/>
    </row>
    <row r="115" spans="1:2">
      <c r="A115" s="1"/>
      <c r="B115" s="1"/>
    </row>
    <row r="116" spans="1:2">
      <c r="A116" s="1"/>
      <c r="B116" s="1"/>
    </row>
    <row r="117" spans="1:2">
      <c r="A117" s="1"/>
      <c r="B117" s="1"/>
    </row>
    <row r="118" spans="1:2">
      <c r="A118" s="1"/>
      <c r="B118" s="1"/>
    </row>
    <row r="119" spans="1:2">
      <c r="A119" s="1"/>
      <c r="B119" s="1"/>
    </row>
    <row r="120" spans="1:2">
      <c r="A120" s="1"/>
      <c r="B120" s="1"/>
    </row>
    <row r="121" spans="1:2">
      <c r="A121" s="1"/>
      <c r="B121" s="1"/>
    </row>
    <row r="122" spans="1:2">
      <c r="A122" s="1"/>
      <c r="B122" s="1"/>
    </row>
    <row r="123" spans="1:2">
      <c r="A123" s="1"/>
      <c r="B123" s="1"/>
    </row>
    <row r="124" spans="1:2">
      <c r="A124" s="1"/>
      <c r="B124" s="1"/>
    </row>
    <row r="125" spans="1:2">
      <c r="A125" s="1"/>
      <c r="B125" s="1"/>
    </row>
    <row r="126" spans="1:2">
      <c r="A126" s="1"/>
      <c r="B126" s="1"/>
    </row>
    <row r="127" spans="1:2">
      <c r="A127" s="1"/>
      <c r="B127" s="1"/>
    </row>
    <row r="128" spans="1:2">
      <c r="A128" s="1"/>
      <c r="B128" s="1"/>
    </row>
    <row r="129" spans="1:2">
      <c r="A129" s="1"/>
      <c r="B129" s="1"/>
    </row>
    <row r="130" spans="1:2">
      <c r="A130" s="1"/>
      <c r="B130" s="1"/>
    </row>
    <row r="131" spans="1:2">
      <c r="A131" s="1"/>
      <c r="B131" s="1"/>
    </row>
    <row r="132" spans="1:2">
      <c r="A132" s="1"/>
      <c r="B132" s="1"/>
    </row>
    <row r="133" spans="1:2">
      <c r="A133" s="1"/>
      <c r="B133" s="1"/>
    </row>
    <row r="134" spans="1:2">
      <c r="A134" s="1"/>
      <c r="B134" s="1"/>
    </row>
    <row r="135" spans="1:2">
      <c r="A135" s="1"/>
      <c r="B135" s="1"/>
    </row>
    <row r="136" spans="1:2">
      <c r="A136" s="1"/>
      <c r="B136" s="1"/>
    </row>
    <row r="137" spans="1:2">
      <c r="A137" s="1"/>
      <c r="B137" s="1"/>
    </row>
    <row r="138" spans="1:2">
      <c r="A138" s="1"/>
      <c r="B138" s="1"/>
    </row>
    <row r="139" spans="1:2">
      <c r="A139" s="1"/>
      <c r="B139" s="1"/>
    </row>
    <row r="140" spans="1:2">
      <c r="A140" s="1"/>
      <c r="B140" s="1"/>
    </row>
    <row r="141" spans="1:2">
      <c r="A141" s="1"/>
      <c r="B141" s="1"/>
    </row>
    <row r="142" spans="1:2">
      <c r="A142" s="1"/>
      <c r="B142" s="1"/>
    </row>
    <row r="143" spans="1:2">
      <c r="A143" s="1"/>
      <c r="B143" s="1"/>
    </row>
    <row r="144" spans="1:2">
      <c r="A144" s="1"/>
      <c r="B144" s="1"/>
    </row>
    <row r="145" spans="1:12">
      <c r="A145" s="1"/>
      <c r="B145" s="1"/>
      <c r="L145" s="278"/>
    </row>
    <row r="146" spans="1:12">
      <c r="A146" s="1"/>
      <c r="B146" s="1"/>
    </row>
    <row r="147" spans="1:12">
      <c r="A147" s="1"/>
      <c r="B147" s="1"/>
    </row>
    <row r="148" spans="1:12">
      <c r="A148" s="1"/>
      <c r="B148" s="1"/>
    </row>
    <row r="149" spans="1:12">
      <c r="A149" s="1"/>
      <c r="B149" s="1"/>
    </row>
    <row r="150" spans="1:12">
      <c r="A150" s="1"/>
      <c r="B150" s="1"/>
    </row>
    <row r="151" spans="1:12">
      <c r="A151" s="1"/>
      <c r="B151" s="1"/>
    </row>
    <row r="152" spans="1:12">
      <c r="A152" s="1"/>
      <c r="B152" s="1"/>
    </row>
    <row r="153" spans="1:12">
      <c r="A153" s="1"/>
      <c r="B153" s="1"/>
    </row>
    <row r="154" spans="1:12">
      <c r="A154" s="1"/>
      <c r="B154" s="1"/>
    </row>
    <row r="155" spans="1:12">
      <c r="A155" s="1"/>
      <c r="B155" s="1"/>
    </row>
    <row r="156" spans="1:12">
      <c r="A156" s="1"/>
      <c r="B156" s="1"/>
    </row>
    <row r="157" spans="1:12">
      <c r="A157" s="1"/>
      <c r="B157" s="1"/>
    </row>
    <row r="158" spans="1:12">
      <c r="A158" s="1"/>
      <c r="B158" s="1"/>
    </row>
    <row r="159" spans="1:12">
      <c r="A159" s="1"/>
      <c r="B159" s="1"/>
    </row>
    <row r="160" spans="1:12">
      <c r="A160" s="1"/>
      <c r="B160" s="1"/>
    </row>
    <row r="161" spans="1:2">
      <c r="A161" s="1"/>
      <c r="B161" s="1"/>
    </row>
    <row r="162" spans="1:2">
      <c r="A162" s="1"/>
      <c r="B162" s="1"/>
    </row>
    <row r="163" spans="1:2">
      <c r="A163" s="1"/>
      <c r="B163" s="1"/>
    </row>
    <row r="164" spans="1:2">
      <c r="A164" s="1"/>
      <c r="B164" s="1"/>
    </row>
    <row r="165" spans="1:2">
      <c r="A165" s="1"/>
      <c r="B165" s="1"/>
    </row>
    <row r="166" spans="1:2">
      <c r="A166" s="1"/>
      <c r="B166" s="1"/>
    </row>
    <row r="167" spans="1:2">
      <c r="A167" s="1"/>
      <c r="B167" s="1"/>
    </row>
    <row r="168" spans="1:2">
      <c r="A168" s="1"/>
      <c r="B168" s="1"/>
    </row>
    <row r="169" spans="1:2">
      <c r="A169" s="1"/>
      <c r="B169" s="1"/>
    </row>
    <row r="170" spans="1:2">
      <c r="A170" s="1"/>
      <c r="B170" s="1"/>
    </row>
    <row r="171" spans="1:2">
      <c r="A171" s="1"/>
      <c r="B171" s="1"/>
    </row>
    <row r="172" spans="1:2">
      <c r="A172" s="1"/>
      <c r="B172" s="1"/>
    </row>
    <row r="173" spans="1:2">
      <c r="A173" s="1"/>
      <c r="B173" s="1"/>
    </row>
    <row r="174" spans="1:2">
      <c r="A174" s="1"/>
      <c r="B174" s="1"/>
    </row>
    <row r="175" spans="1:2">
      <c r="A175" s="1"/>
      <c r="B175" s="1"/>
    </row>
    <row r="176" spans="1:2">
      <c r="A176" s="1"/>
      <c r="B176" s="1"/>
    </row>
    <row r="177" spans="1:2">
      <c r="A177" s="1"/>
      <c r="B177" s="1"/>
    </row>
    <row r="178" spans="1:2">
      <c r="A178" s="1"/>
      <c r="B178" s="1"/>
    </row>
    <row r="179" spans="1:2">
      <c r="A179" s="1"/>
      <c r="B179" s="1"/>
    </row>
    <row r="180" spans="1:2">
      <c r="A180" s="1"/>
      <c r="B180" s="1"/>
    </row>
    <row r="181" spans="1:2">
      <c r="A181" s="1"/>
      <c r="B181" s="1"/>
    </row>
    <row r="182" spans="1:2">
      <c r="A182" s="1"/>
      <c r="B182" s="1"/>
    </row>
    <row r="183" spans="1:2">
      <c r="A183" s="1"/>
      <c r="B183" s="1"/>
    </row>
    <row r="184" spans="1:2">
      <c r="A184" s="1"/>
      <c r="B184" s="1"/>
    </row>
    <row r="185" spans="1:2">
      <c r="A185" s="1"/>
      <c r="B185" s="1"/>
    </row>
    <row r="186" spans="1:2">
      <c r="A186" s="1"/>
      <c r="B186" s="1"/>
    </row>
    <row r="187" spans="1:2">
      <c r="A187" s="1"/>
      <c r="B187" s="1"/>
    </row>
    <row r="188" spans="1:2">
      <c r="A188" s="1"/>
      <c r="B188" s="1"/>
    </row>
    <row r="189" spans="1:2">
      <c r="A189" s="1"/>
      <c r="B189" s="1"/>
    </row>
    <row r="190" spans="1:2">
      <c r="A190" s="1"/>
      <c r="B190" s="1"/>
    </row>
    <row r="191" spans="1:2">
      <c r="A191" s="1"/>
      <c r="B191" s="1"/>
    </row>
    <row r="192" spans="1:2">
      <c r="A192" s="1"/>
      <c r="B192" s="1"/>
    </row>
    <row r="193" spans="1:2">
      <c r="A193" s="1"/>
      <c r="B193" s="1"/>
    </row>
    <row r="194" spans="1:2">
      <c r="A194" s="1"/>
      <c r="B194" s="1"/>
    </row>
    <row r="195" spans="1:2">
      <c r="A195" s="1"/>
      <c r="B195" s="1"/>
    </row>
    <row r="196" spans="1:2">
      <c r="A196" s="1"/>
      <c r="B196" s="1"/>
    </row>
    <row r="197" spans="1:2">
      <c r="A197" s="1"/>
      <c r="B197" s="1"/>
    </row>
    <row r="198" spans="1:2">
      <c r="A198" s="1"/>
      <c r="B198" s="1"/>
    </row>
    <row r="199" spans="1:2">
      <c r="A199" s="1"/>
      <c r="B199" s="1"/>
    </row>
    <row r="200" spans="1:2">
      <c r="A200" s="1"/>
      <c r="B200" s="1"/>
    </row>
    <row r="201" spans="1:2">
      <c r="A201" s="1"/>
      <c r="B201" s="1"/>
    </row>
    <row r="202" spans="1:2">
      <c r="A202" s="1"/>
      <c r="B202" s="1"/>
    </row>
    <row r="203" spans="1:2">
      <c r="A203" s="1"/>
      <c r="B203" s="1"/>
    </row>
    <row r="204" spans="1:2">
      <c r="A204" s="1"/>
      <c r="B204" s="1"/>
    </row>
    <row r="205" spans="1:2">
      <c r="A205" s="1"/>
      <c r="B205" s="1"/>
    </row>
    <row r="206" spans="1:2">
      <c r="A206" s="1"/>
      <c r="B206" s="1"/>
    </row>
    <row r="207" spans="1:2">
      <c r="A207" s="1"/>
      <c r="B207" s="1"/>
    </row>
    <row r="208" spans="1:2">
      <c r="A208" s="1"/>
      <c r="B208" s="1"/>
    </row>
    <row r="209" spans="1:2">
      <c r="A209" s="1"/>
      <c r="B209" s="1"/>
    </row>
    <row r="210" spans="1:2">
      <c r="A210" s="1"/>
      <c r="B210" s="1"/>
    </row>
    <row r="211" spans="1:2">
      <c r="A211" s="1"/>
      <c r="B211" s="1"/>
    </row>
    <row r="212" spans="1:2">
      <c r="A212" s="1"/>
      <c r="B212" s="1"/>
    </row>
    <row r="213" spans="1:2">
      <c r="A213" s="1"/>
      <c r="B213" s="1"/>
    </row>
    <row r="214" spans="1:2">
      <c r="A214" s="1"/>
      <c r="B214" s="1"/>
    </row>
    <row r="215" spans="1:2">
      <c r="A215" s="1"/>
      <c r="B215" s="1"/>
    </row>
    <row r="216" spans="1:2">
      <c r="A216" s="1"/>
      <c r="B216" s="1"/>
    </row>
    <row r="217" spans="1:2">
      <c r="A217" s="1"/>
      <c r="B217" s="1"/>
    </row>
    <row r="218" spans="1:2">
      <c r="A218" s="1"/>
      <c r="B218" s="1"/>
    </row>
    <row r="219" spans="1:2">
      <c r="A219" s="1"/>
      <c r="B219" s="1"/>
    </row>
    <row r="220" spans="1:2">
      <c r="A220" s="1"/>
      <c r="B220" s="1"/>
    </row>
    <row r="221" spans="1:2">
      <c r="A221" s="1"/>
      <c r="B221" s="1"/>
    </row>
    <row r="222" spans="1:2">
      <c r="A222" s="1"/>
      <c r="B222" s="1"/>
    </row>
    <row r="223" spans="1:2">
      <c r="A223" s="1"/>
      <c r="B223" s="1"/>
    </row>
    <row r="224" spans="1:2">
      <c r="A224" s="1"/>
      <c r="B224" s="1"/>
    </row>
    <row r="225" spans="1:2">
      <c r="A225" s="1"/>
      <c r="B225" s="1"/>
    </row>
    <row r="226" spans="1:2">
      <c r="A226" s="1"/>
      <c r="B226" s="1"/>
    </row>
    <row r="227" spans="1:2">
      <c r="A227" s="1"/>
      <c r="B227" s="1"/>
    </row>
    <row r="228" spans="1:2">
      <c r="A228" s="1"/>
      <c r="B228" s="1"/>
    </row>
    <row r="229" spans="1:2">
      <c r="A229" s="1"/>
      <c r="B229" s="1"/>
    </row>
    <row r="230" spans="1:2">
      <c r="A230" s="1"/>
      <c r="B230" s="1"/>
    </row>
    <row r="231" spans="1:2">
      <c r="A231" s="1"/>
      <c r="B231" s="1"/>
    </row>
    <row r="232" spans="1:2">
      <c r="A232" s="1"/>
      <c r="B232" s="1"/>
    </row>
    <row r="233" spans="1:2">
      <c r="A233" s="1"/>
      <c r="B233" s="1"/>
    </row>
    <row r="234" spans="1:2">
      <c r="A234" s="1"/>
      <c r="B234" s="1"/>
    </row>
    <row r="235" spans="1:2">
      <c r="A235" s="1"/>
      <c r="B235" s="1"/>
    </row>
    <row r="236" spans="1:2">
      <c r="A236" s="1"/>
      <c r="B236" s="1"/>
    </row>
    <row r="237" spans="1:2">
      <c r="A237" s="1"/>
      <c r="B237" s="1"/>
    </row>
    <row r="238" spans="1:2">
      <c r="A238" s="1"/>
      <c r="B238" s="1"/>
    </row>
    <row r="239" spans="1:2">
      <c r="A239" s="1"/>
      <c r="B239" s="1"/>
    </row>
    <row r="240" spans="1:2">
      <c r="A240" s="1"/>
      <c r="B240" s="1"/>
    </row>
    <row r="241" spans="1:2">
      <c r="A241" s="1"/>
      <c r="B241" s="1"/>
    </row>
    <row r="242" spans="1:2">
      <c r="A242" s="1"/>
      <c r="B242" s="1"/>
    </row>
    <row r="243" spans="1:2">
      <c r="A243" s="1"/>
      <c r="B243" s="1"/>
    </row>
    <row r="244" spans="1:2">
      <c r="A244" s="1"/>
      <c r="B244" s="1"/>
    </row>
    <row r="245" spans="1:2">
      <c r="A245" s="1"/>
      <c r="B245" s="1"/>
    </row>
    <row r="246" spans="1:2">
      <c r="A246" s="1"/>
      <c r="B246" s="1"/>
    </row>
    <row r="247" spans="1:2">
      <c r="A247" s="1"/>
      <c r="B247" s="1"/>
    </row>
    <row r="248" spans="1:2">
      <c r="A248" s="1"/>
      <c r="B248" s="1"/>
    </row>
    <row r="249" spans="1:2">
      <c r="A249" s="1"/>
      <c r="B249" s="1"/>
    </row>
    <row r="250" spans="1:2">
      <c r="A250" s="1"/>
      <c r="B250" s="1"/>
    </row>
    <row r="251" spans="1:2">
      <c r="A251" s="1"/>
      <c r="B251" s="1"/>
    </row>
    <row r="252" spans="1:2">
      <c r="A252" s="1"/>
      <c r="B252" s="1"/>
    </row>
    <row r="253" spans="1:2">
      <c r="A253" s="1"/>
      <c r="B253" s="1"/>
    </row>
    <row r="254" spans="1:2">
      <c r="A254" s="1"/>
      <c r="B254" s="1"/>
    </row>
    <row r="255" spans="1:2">
      <c r="A255" s="1"/>
      <c r="B255" s="1"/>
    </row>
    <row r="256" spans="1:2">
      <c r="A256" s="1"/>
      <c r="B256" s="1"/>
    </row>
    <row r="257" spans="1:2">
      <c r="A257" s="1"/>
      <c r="B257" s="1"/>
    </row>
    <row r="258" spans="1:2">
      <c r="A258" s="1"/>
      <c r="B258" s="1"/>
    </row>
    <row r="259" spans="1:2">
      <c r="A259" s="1"/>
      <c r="B259" s="1"/>
    </row>
    <row r="260" spans="1:2">
      <c r="A260" s="1"/>
      <c r="B260" s="1"/>
    </row>
    <row r="261" spans="1:2">
      <c r="A261" s="1"/>
      <c r="B261" s="1"/>
    </row>
    <row r="262" spans="1:2">
      <c r="A262" s="1"/>
      <c r="B262" s="1"/>
    </row>
    <row r="263" spans="1:2">
      <c r="A263" s="1"/>
      <c r="B263" s="1"/>
    </row>
    <row r="264" spans="1:2">
      <c r="A264" s="1"/>
      <c r="B264" s="1"/>
    </row>
    <row r="265" spans="1:2">
      <c r="A265" s="1"/>
      <c r="B265" s="1"/>
    </row>
    <row r="266" spans="1:2">
      <c r="A266" s="1"/>
      <c r="B266" s="1"/>
    </row>
    <row r="267" spans="1:2">
      <c r="A267" s="1"/>
      <c r="B267" s="1"/>
    </row>
    <row r="268" spans="1:2">
      <c r="A268" s="1"/>
      <c r="B268" s="1"/>
    </row>
    <row r="269" spans="1:2">
      <c r="A269" s="1"/>
      <c r="B269" s="1"/>
    </row>
    <row r="270" spans="1:2">
      <c r="A270" s="1"/>
      <c r="B270" s="1"/>
    </row>
    <row r="271" spans="1:2">
      <c r="A271" s="1"/>
      <c r="B271" s="1"/>
    </row>
    <row r="272" spans="1:2">
      <c r="A272" s="1"/>
      <c r="B272" s="1"/>
    </row>
  </sheetData>
  <mergeCells count="3">
    <mergeCell ref="J11:L11"/>
    <mergeCell ref="J10:L10"/>
    <mergeCell ref="J12:L12"/>
  </mergeCells>
  <phoneticPr fontId="20" type="noConversion"/>
  <pageMargins left="0.511811024" right="0.511811024" top="0.78740157499999996" bottom="0.78740157499999996" header="0.31496062000000002" footer="0.31496062000000002"/>
  <pageSetup paperSize="9" orientation="portrait" copies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V1883"/>
  <sheetViews>
    <sheetView topLeftCell="A325" workbookViewId="0">
      <selection activeCell="G392" sqref="G392:G395"/>
    </sheetView>
  </sheetViews>
  <sheetFormatPr defaultRowHeight="12.75"/>
  <cols>
    <col min="1" max="1" width="14" style="151" customWidth="1"/>
    <col min="2" max="2" width="9.140625" style="149"/>
    <col min="3" max="6" width="9.140625" style="264"/>
    <col min="7" max="9" width="9.140625" style="179"/>
    <col min="10" max="10" width="9.85546875" style="369" bestFit="1" customWidth="1"/>
    <col min="11" max="11" width="9.140625" style="288"/>
    <col min="12" max="12" width="19.7109375" style="288" customWidth="1"/>
    <col min="13" max="13" width="13.140625" style="369" customWidth="1"/>
    <col min="14" max="14" width="13.28515625" style="369" bestFit="1" customWidth="1"/>
    <col min="15" max="16" width="9.140625" style="288"/>
    <col min="17" max="17" width="16.5703125" style="288" customWidth="1"/>
    <col min="18" max="18" width="20.5703125" style="288" customWidth="1"/>
    <col min="19" max="23" width="9.140625" style="288"/>
    <col min="24" max="28" width="9.140625" style="179"/>
    <col min="29" max="29" width="11.85546875" style="179" bestFit="1" customWidth="1"/>
    <col min="30" max="39" width="9.140625" style="179"/>
    <col min="40" max="40" width="22.42578125" style="179" bestFit="1" customWidth="1"/>
    <col min="41" max="41" width="28" style="179" bestFit="1" customWidth="1"/>
    <col min="42" max="16384" width="9.140625" style="179"/>
  </cols>
  <sheetData>
    <row r="1" spans="1:48" ht="25.5" customHeight="1">
      <c r="A1" s="490" t="s">
        <v>95</v>
      </c>
      <c r="B1" s="907" t="s">
        <v>1280</v>
      </c>
      <c r="C1" s="893"/>
      <c r="D1" s="893"/>
      <c r="E1" s="893"/>
      <c r="F1" s="893"/>
      <c r="J1" s="152" t="s">
        <v>1973</v>
      </c>
      <c r="K1" s="344"/>
      <c r="L1" s="152" t="s">
        <v>1827</v>
      </c>
      <c r="M1" s="344"/>
      <c r="N1" s="151" t="s">
        <v>2023</v>
      </c>
      <c r="O1" s="152" t="s">
        <v>1304</v>
      </c>
      <c r="P1" s="344" t="e">
        <v>#N/A</v>
      </c>
      <c r="Q1" s="344"/>
      <c r="R1" s="152" t="s">
        <v>1830</v>
      </c>
      <c r="S1" s="303">
        <v>6</v>
      </c>
      <c r="T1" s="344"/>
      <c r="U1" s="344"/>
      <c r="V1" s="344"/>
      <c r="W1" s="344"/>
      <c r="X1" s="344"/>
      <c r="Y1" s="344"/>
      <c r="Z1" s="344"/>
      <c r="AA1" s="344"/>
      <c r="AB1" s="152" t="s">
        <v>1829</v>
      </c>
      <c r="AC1" s="152" t="s">
        <v>1828</v>
      </c>
      <c r="AD1" s="344"/>
      <c r="AE1" s="152" t="s">
        <v>1827</v>
      </c>
      <c r="AF1" s="344" t="s">
        <v>2023</v>
      </c>
      <c r="AG1" s="344"/>
      <c r="AH1" s="152" t="s">
        <v>1304</v>
      </c>
      <c r="AI1" s="344" t="e">
        <v>#N/A</v>
      </c>
      <c r="AJ1" s="344"/>
      <c r="AK1" s="344"/>
      <c r="AL1" s="344"/>
      <c r="AM1" s="344"/>
      <c r="AN1" s="344"/>
      <c r="AO1" s="344"/>
      <c r="AP1" s="344"/>
      <c r="AQ1" s="149">
        <v>9.5081550708491003E-2</v>
      </c>
      <c r="AR1" s="344"/>
      <c r="AS1" s="149">
        <v>9.5081550708491003E-2</v>
      </c>
      <c r="AT1" s="344"/>
      <c r="AU1" s="344"/>
    </row>
    <row r="2" spans="1:48" ht="39" thickBot="1">
      <c r="A2" s="490" t="s">
        <v>97</v>
      </c>
      <c r="B2" s="148" t="s">
        <v>98</v>
      </c>
      <c r="C2" s="263" t="s">
        <v>99</v>
      </c>
      <c r="D2" s="263" t="s">
        <v>100</v>
      </c>
      <c r="E2" s="263" t="s">
        <v>101</v>
      </c>
      <c r="F2" s="263" t="s">
        <v>102</v>
      </c>
      <c r="I2" s="147" t="s">
        <v>177</v>
      </c>
      <c r="J2" s="152" t="s">
        <v>1800</v>
      </c>
      <c r="K2" s="152" t="s">
        <v>1801</v>
      </c>
      <c r="L2" s="152" t="s">
        <v>1802</v>
      </c>
      <c r="M2" s="152" t="s">
        <v>1803</v>
      </c>
      <c r="N2" s="152" t="s">
        <v>1804</v>
      </c>
      <c r="O2" s="152" t="s">
        <v>1805</v>
      </c>
      <c r="P2" s="152" t="s">
        <v>1806</v>
      </c>
      <c r="Q2" s="152" t="s">
        <v>1807</v>
      </c>
      <c r="R2" s="152" t="s">
        <v>1808</v>
      </c>
      <c r="S2" s="152" t="s">
        <v>1809</v>
      </c>
      <c r="T2" s="152" t="s">
        <v>1810</v>
      </c>
      <c r="U2" s="152" t="s">
        <v>1811</v>
      </c>
      <c r="V2" s="152" t="s">
        <v>1812</v>
      </c>
      <c r="W2" s="152" t="s">
        <v>1813</v>
      </c>
      <c r="X2" s="152" t="s">
        <v>1814</v>
      </c>
      <c r="Y2" s="152" t="s">
        <v>1298</v>
      </c>
      <c r="Z2" s="152" t="s">
        <v>1815</v>
      </c>
      <c r="AA2" s="344"/>
      <c r="AB2" s="317">
        <v>6</v>
      </c>
      <c r="AC2" s="344" t="s">
        <v>1283</v>
      </c>
      <c r="AD2" s="344" t="s">
        <v>1284</v>
      </c>
      <c r="AE2" s="344" t="s">
        <v>1285</v>
      </c>
      <c r="AF2" s="344" t="s">
        <v>1286</v>
      </c>
      <c r="AG2" s="344" t="s">
        <v>1287</v>
      </c>
      <c r="AH2" s="344" t="s">
        <v>1288</v>
      </c>
      <c r="AI2" s="344" t="s">
        <v>1289</v>
      </c>
      <c r="AJ2" s="344" t="s">
        <v>1826</v>
      </c>
      <c r="AK2" s="344" t="s">
        <v>1825</v>
      </c>
      <c r="AL2" s="344" t="s">
        <v>1295</v>
      </c>
      <c r="AM2" s="344" t="s">
        <v>1299</v>
      </c>
      <c r="AN2" s="268" t="s">
        <v>1306</v>
      </c>
      <c r="AO2" s="268" t="s">
        <v>1302</v>
      </c>
      <c r="AP2" s="344"/>
      <c r="AQ2" s="344"/>
      <c r="AR2" s="344"/>
      <c r="AS2" s="344"/>
      <c r="AT2" s="152" t="s">
        <v>1896</v>
      </c>
      <c r="AU2" s="344"/>
    </row>
    <row r="3" spans="1:48">
      <c r="A3" s="151" t="s">
        <v>103</v>
      </c>
      <c r="B3" s="165">
        <v>0.16470000000000001</v>
      </c>
      <c r="C3" s="165">
        <v>0.1653</v>
      </c>
      <c r="D3" s="264">
        <v>739.41</v>
      </c>
      <c r="E3" s="264">
        <v>738.65</v>
      </c>
      <c r="F3" s="264">
        <v>738.2</v>
      </c>
      <c r="G3" s="179">
        <v>6.0519711794770892E-4</v>
      </c>
      <c r="H3" s="179">
        <v>1</v>
      </c>
      <c r="I3" s="179">
        <v>739.85748880098163</v>
      </c>
      <c r="J3" s="385">
        <v>42074</v>
      </c>
      <c r="K3" s="306">
        <v>2</v>
      </c>
      <c r="L3" s="307">
        <v>1406.16</v>
      </c>
      <c r="M3" s="307">
        <v>1691.7</v>
      </c>
      <c r="N3" s="307">
        <v>703.08</v>
      </c>
      <c r="O3" s="306">
        <v>13.46</v>
      </c>
      <c r="P3" s="306">
        <v>513</v>
      </c>
      <c r="Q3" s="306">
        <v>17.5</v>
      </c>
      <c r="R3" s="306">
        <v>49.96</v>
      </c>
      <c r="S3" s="306">
        <v>0</v>
      </c>
      <c r="T3" s="306">
        <v>0.49</v>
      </c>
      <c r="U3" s="306">
        <v>0.82</v>
      </c>
      <c r="V3" s="307">
        <v>1640.43</v>
      </c>
      <c r="W3" s="306">
        <v>0.36</v>
      </c>
      <c r="X3" s="306">
        <v>14.3</v>
      </c>
      <c r="Y3" s="306">
        <v>13.67</v>
      </c>
      <c r="Z3" s="308">
        <v>20.309999999999999</v>
      </c>
      <c r="AA3" s="344"/>
      <c r="AB3" s="344"/>
      <c r="AC3" s="151">
        <v>42074</v>
      </c>
      <c r="AD3" s="259">
        <v>2</v>
      </c>
      <c r="AE3" s="259">
        <v>1406.16</v>
      </c>
      <c r="AF3" s="259">
        <v>1691.7</v>
      </c>
      <c r="AG3" s="259">
        <v>703.08</v>
      </c>
      <c r="AH3" s="149">
        <v>13.46</v>
      </c>
      <c r="AI3" s="303">
        <v>513</v>
      </c>
      <c r="AJ3" s="273">
        <v>17.5</v>
      </c>
      <c r="AK3" s="273">
        <v>51.27</v>
      </c>
      <c r="AL3" s="273">
        <v>1640.43</v>
      </c>
      <c r="AM3" s="344">
        <v>20.309999999999999</v>
      </c>
      <c r="AN3" s="344" t="s">
        <v>1922</v>
      </c>
      <c r="AO3" s="261" t="e">
        <v>#N/A</v>
      </c>
      <c r="AP3" s="304" t="e">
        <v>#N/A</v>
      </c>
      <c r="AQ3" s="149" t="e">
        <v>#N/A</v>
      </c>
      <c r="AR3" s="190" t="e">
        <v>#N/A</v>
      </c>
      <c r="AS3" s="262" t="e">
        <v>#N/A</v>
      </c>
      <c r="AT3" s="152" t="s">
        <v>70</v>
      </c>
      <c r="AU3" s="344"/>
      <c r="AV3" s="344"/>
    </row>
    <row r="4" spans="1:48">
      <c r="A4" s="151" t="s">
        <v>104</v>
      </c>
      <c r="B4" s="165">
        <v>0.16439999999999999</v>
      </c>
      <c r="C4" s="165">
        <v>0.16500000000000001</v>
      </c>
      <c r="D4" s="264">
        <v>740.23</v>
      </c>
      <c r="E4" s="264">
        <v>739.48</v>
      </c>
      <c r="F4" s="264">
        <v>739.03</v>
      </c>
      <c r="H4" s="179">
        <v>2</v>
      </c>
      <c r="I4" s="179">
        <v>740.3049776019634</v>
      </c>
      <c r="J4" s="309">
        <v>42177</v>
      </c>
      <c r="K4" s="291">
        <v>0.28000000000000003</v>
      </c>
      <c r="L4" s="295">
        <v>204.51</v>
      </c>
      <c r="M4" s="295">
        <v>236.83</v>
      </c>
      <c r="N4" s="295">
        <v>730.4</v>
      </c>
      <c r="O4" s="291">
        <v>13.3</v>
      </c>
      <c r="P4" s="291">
        <v>410</v>
      </c>
      <c r="Q4" s="291">
        <v>17.5</v>
      </c>
      <c r="R4" s="291">
        <v>5.65</v>
      </c>
      <c r="S4" s="291">
        <v>0</v>
      </c>
      <c r="T4" s="291">
        <v>0.06</v>
      </c>
      <c r="U4" s="291">
        <v>0.11</v>
      </c>
      <c r="V4" s="295">
        <v>231.01</v>
      </c>
      <c r="W4" s="291">
        <v>0.36</v>
      </c>
      <c r="X4" s="291">
        <v>14.3</v>
      </c>
      <c r="Y4" s="291">
        <v>13.67</v>
      </c>
      <c r="Z4" s="310">
        <v>15.81</v>
      </c>
      <c r="AA4" s="344"/>
      <c r="AB4" s="273"/>
      <c r="AC4" s="151">
        <v>42177</v>
      </c>
      <c r="AD4" s="259">
        <v>0.28000000000000003</v>
      </c>
      <c r="AE4" s="259">
        <v>204.51</v>
      </c>
      <c r="AF4" s="259">
        <v>236.83</v>
      </c>
      <c r="AG4" s="259">
        <v>730.4</v>
      </c>
      <c r="AH4" s="149">
        <v>13.3</v>
      </c>
      <c r="AI4" s="303">
        <v>410</v>
      </c>
      <c r="AJ4" s="273">
        <v>17.5</v>
      </c>
      <c r="AK4" s="273">
        <v>5.82</v>
      </c>
      <c r="AL4" s="273">
        <v>231.01</v>
      </c>
      <c r="AM4" s="344">
        <v>15.81</v>
      </c>
      <c r="AN4" s="344" t="s">
        <v>1924</v>
      </c>
      <c r="AO4" s="261" t="e">
        <v>#N/A</v>
      </c>
      <c r="AP4" s="304" t="e">
        <v>#N/A</v>
      </c>
      <c r="AQ4" s="149" t="e">
        <v>#N/A</v>
      </c>
      <c r="AR4" s="190" t="e">
        <v>#N/A</v>
      </c>
      <c r="AS4" s="262" t="e">
        <v>#N/A</v>
      </c>
      <c r="AT4" s="152" t="s">
        <v>70</v>
      </c>
      <c r="AU4" s="344"/>
    </row>
    <row r="5" spans="1:48">
      <c r="A5" s="151" t="s">
        <v>105</v>
      </c>
      <c r="B5" s="165">
        <v>0.1615</v>
      </c>
      <c r="C5" s="165">
        <v>0.16209999999999999</v>
      </c>
      <c r="D5" s="264">
        <v>744.33</v>
      </c>
      <c r="E5" s="264">
        <v>743.57</v>
      </c>
      <c r="F5" s="264">
        <v>743.13</v>
      </c>
      <c r="H5" s="179">
        <v>3</v>
      </c>
      <c r="I5" s="179">
        <v>740.75246640294506</v>
      </c>
      <c r="J5" s="309">
        <v>42188</v>
      </c>
      <c r="K5" s="291">
        <v>4</v>
      </c>
      <c r="L5" s="295">
        <v>2949.48</v>
      </c>
      <c r="M5" s="295">
        <v>3383.4</v>
      </c>
      <c r="N5" s="295">
        <v>737.37</v>
      </c>
      <c r="O5" s="291">
        <v>13.07</v>
      </c>
      <c r="P5" s="291">
        <v>399</v>
      </c>
      <c r="Q5" s="291">
        <v>17.5</v>
      </c>
      <c r="R5" s="291">
        <v>75.930000000000007</v>
      </c>
      <c r="S5" s="291">
        <v>0</v>
      </c>
      <c r="T5" s="291">
        <v>0.99</v>
      </c>
      <c r="U5" s="291">
        <v>1.33</v>
      </c>
      <c r="V5" s="295">
        <v>3305.15</v>
      </c>
      <c r="W5" s="291">
        <v>0.36</v>
      </c>
      <c r="X5" s="291">
        <v>14.3</v>
      </c>
      <c r="Y5" s="291">
        <v>13.67</v>
      </c>
      <c r="Z5" s="310">
        <v>14.71</v>
      </c>
      <c r="AA5" s="344"/>
      <c r="AB5" s="273"/>
      <c r="AC5" s="151">
        <v>42188</v>
      </c>
      <c r="AD5" s="259">
        <v>4</v>
      </c>
      <c r="AE5" s="259">
        <v>2949.48</v>
      </c>
      <c r="AF5" s="259">
        <v>3383.4</v>
      </c>
      <c r="AG5" s="259">
        <v>737.37</v>
      </c>
      <c r="AH5" s="149">
        <v>13.07</v>
      </c>
      <c r="AI5" s="303">
        <v>399</v>
      </c>
      <c r="AJ5" s="273">
        <v>17.5</v>
      </c>
      <c r="AK5" s="273">
        <v>78.25</v>
      </c>
      <c r="AL5" s="273">
        <v>3305.15</v>
      </c>
      <c r="AM5" s="344">
        <v>14.71</v>
      </c>
      <c r="AN5" s="344" t="s">
        <v>1926</v>
      </c>
      <c r="AO5" s="261" t="e">
        <v>#N/A</v>
      </c>
      <c r="AP5" s="304" t="e">
        <v>#N/A</v>
      </c>
      <c r="AQ5" s="149" t="e">
        <v>#N/A</v>
      </c>
      <c r="AR5" s="190" t="e">
        <v>#N/A</v>
      </c>
      <c r="AS5" s="262" t="e">
        <v>#N/A</v>
      </c>
      <c r="AT5" s="152" t="s">
        <v>70</v>
      </c>
      <c r="AU5" s="344"/>
    </row>
    <row r="6" spans="1:48">
      <c r="A6" s="151" t="s">
        <v>106</v>
      </c>
      <c r="B6" s="165">
        <v>0.16009999999999999</v>
      </c>
      <c r="C6" s="165">
        <v>0.16070000000000001</v>
      </c>
      <c r="D6" s="264">
        <v>746.54</v>
      </c>
      <c r="E6" s="264">
        <v>745.78</v>
      </c>
      <c r="F6" s="264">
        <v>745.34</v>
      </c>
      <c r="H6" s="179">
        <v>4</v>
      </c>
      <c r="I6" s="179">
        <v>741.19995520392683</v>
      </c>
      <c r="J6" s="309">
        <v>42202</v>
      </c>
      <c r="K6" s="291">
        <v>0.3</v>
      </c>
      <c r="L6" s="295">
        <v>223.01</v>
      </c>
      <c r="M6" s="295">
        <v>253.75</v>
      </c>
      <c r="N6" s="295">
        <v>743.38</v>
      </c>
      <c r="O6" s="291">
        <v>12.92</v>
      </c>
      <c r="P6" s="291">
        <v>385</v>
      </c>
      <c r="Q6" s="291">
        <v>17.5</v>
      </c>
      <c r="R6" s="291">
        <v>5.37</v>
      </c>
      <c r="S6" s="291">
        <v>0</v>
      </c>
      <c r="T6" s="291">
        <v>7.0000000000000007E-2</v>
      </c>
      <c r="U6" s="291">
        <v>0.05</v>
      </c>
      <c r="V6" s="295">
        <v>248.26</v>
      </c>
      <c r="W6" s="291">
        <v>0.36</v>
      </c>
      <c r="X6" s="291">
        <v>14.3</v>
      </c>
      <c r="Y6" s="291">
        <v>13.67</v>
      </c>
      <c r="Z6" s="310">
        <v>13.78</v>
      </c>
      <c r="AA6" s="344"/>
      <c r="AB6" s="273"/>
      <c r="AC6" s="151">
        <v>42202</v>
      </c>
      <c r="AD6" s="259">
        <v>0.3</v>
      </c>
      <c r="AE6" s="259">
        <v>223.01</v>
      </c>
      <c r="AF6" s="259">
        <v>253.75</v>
      </c>
      <c r="AG6" s="259">
        <v>743.38</v>
      </c>
      <c r="AH6" s="149">
        <v>12.92</v>
      </c>
      <c r="AI6" s="303">
        <v>385</v>
      </c>
      <c r="AJ6" s="273">
        <v>17.5</v>
      </c>
      <c r="AK6" s="273">
        <v>5.49</v>
      </c>
      <c r="AL6" s="273">
        <v>248.26</v>
      </c>
      <c r="AM6" s="344">
        <v>13.78</v>
      </c>
      <c r="AN6" s="344" t="s">
        <v>1928</v>
      </c>
      <c r="AO6" s="261" t="e">
        <v>#N/A</v>
      </c>
      <c r="AP6" s="304" t="e">
        <v>#N/A</v>
      </c>
      <c r="AQ6" s="149" t="e">
        <v>#N/A</v>
      </c>
      <c r="AR6" s="190" t="e">
        <v>#N/A</v>
      </c>
      <c r="AS6" s="262" t="e">
        <v>#N/A</v>
      </c>
      <c r="AT6" s="152" t="s">
        <v>70</v>
      </c>
      <c r="AU6" s="344"/>
    </row>
    <row r="7" spans="1:48">
      <c r="A7" s="151" t="s">
        <v>107</v>
      </c>
      <c r="B7" s="165">
        <v>0.16089999999999999</v>
      </c>
      <c r="C7" s="165">
        <v>0.1615</v>
      </c>
      <c r="D7" s="264">
        <v>745.97</v>
      </c>
      <c r="E7" s="264">
        <v>745.21</v>
      </c>
      <c r="F7" s="264">
        <v>744.77</v>
      </c>
      <c r="H7" s="179">
        <v>5</v>
      </c>
      <c r="I7" s="179">
        <v>741.64744400490849</v>
      </c>
      <c r="J7" s="309">
        <v>42216</v>
      </c>
      <c r="K7" s="291">
        <v>1</v>
      </c>
      <c r="L7" s="295">
        <v>747.13</v>
      </c>
      <c r="M7" s="295">
        <v>845.85</v>
      </c>
      <c r="N7" s="295">
        <v>747.13</v>
      </c>
      <c r="O7" s="291">
        <v>12.91</v>
      </c>
      <c r="P7" s="291">
        <v>371</v>
      </c>
      <c r="Q7" s="291">
        <v>17.5</v>
      </c>
      <c r="R7" s="291">
        <v>17.27</v>
      </c>
      <c r="S7" s="291">
        <v>0</v>
      </c>
      <c r="T7" s="291">
        <v>0.24</v>
      </c>
      <c r="U7" s="291">
        <v>0.01</v>
      </c>
      <c r="V7" s="295">
        <v>828.33</v>
      </c>
      <c r="W7" s="291">
        <v>0.36</v>
      </c>
      <c r="X7" s="291">
        <v>14.3</v>
      </c>
      <c r="Y7" s="291">
        <v>13.67</v>
      </c>
      <c r="Z7" s="310">
        <v>13.21</v>
      </c>
      <c r="AA7" s="344"/>
      <c r="AB7" s="273"/>
      <c r="AC7" s="151">
        <v>42216</v>
      </c>
      <c r="AD7" s="259">
        <v>1</v>
      </c>
      <c r="AE7" s="259">
        <v>747.13</v>
      </c>
      <c r="AF7" s="259">
        <v>845.85</v>
      </c>
      <c r="AG7" s="259">
        <v>747.13</v>
      </c>
      <c r="AH7" s="149">
        <v>12.91</v>
      </c>
      <c r="AI7" s="303">
        <v>371</v>
      </c>
      <c r="AJ7" s="273">
        <v>17.5</v>
      </c>
      <c r="AK7" s="273">
        <v>17.52</v>
      </c>
      <c r="AL7" s="273">
        <v>828.33</v>
      </c>
      <c r="AM7" s="344">
        <v>13.21</v>
      </c>
      <c r="AN7" s="344" t="s">
        <v>1930</v>
      </c>
      <c r="AO7" s="261" t="e">
        <v>#N/A</v>
      </c>
      <c r="AP7" s="304" t="e">
        <v>#N/A</v>
      </c>
      <c r="AQ7" s="149" t="e">
        <v>#N/A</v>
      </c>
      <c r="AR7" s="190" t="e">
        <v>#N/A</v>
      </c>
      <c r="AS7" s="262" t="e">
        <v>#N/A</v>
      </c>
      <c r="AT7" s="152" t="s">
        <v>70</v>
      </c>
      <c r="AU7" s="344"/>
    </row>
    <row r="8" spans="1:48">
      <c r="A8" s="151" t="s">
        <v>108</v>
      </c>
      <c r="B8" s="165">
        <v>0.1608</v>
      </c>
      <c r="C8" s="165">
        <v>0.16139999999999999</v>
      </c>
      <c r="D8" s="264">
        <v>746.54</v>
      </c>
      <c r="E8" s="264">
        <v>745.78</v>
      </c>
      <c r="F8" s="264">
        <v>745.34</v>
      </c>
      <c r="H8" s="179">
        <v>6</v>
      </c>
      <c r="I8" s="179">
        <v>742.09493280589027</v>
      </c>
      <c r="J8" s="309">
        <v>42271</v>
      </c>
      <c r="K8" s="291">
        <v>1</v>
      </c>
      <c r="L8" s="295">
        <v>710.01</v>
      </c>
      <c r="M8" s="295">
        <v>845.85</v>
      </c>
      <c r="N8" s="295">
        <v>710.01</v>
      </c>
      <c r="O8" s="291">
        <v>16.440000000000001</v>
      </c>
      <c r="P8" s="291">
        <v>316</v>
      </c>
      <c r="Q8" s="291">
        <v>20</v>
      </c>
      <c r="R8" s="291">
        <v>27.16</v>
      </c>
      <c r="S8" s="291">
        <v>0</v>
      </c>
      <c r="T8" s="291">
        <v>0.24</v>
      </c>
      <c r="U8" s="291">
        <v>0</v>
      </c>
      <c r="V8" s="295">
        <v>818.45</v>
      </c>
      <c r="W8" s="291">
        <v>0.36</v>
      </c>
      <c r="X8" s="291">
        <v>14.3</v>
      </c>
      <c r="Y8" s="291">
        <v>0</v>
      </c>
      <c r="Z8" s="310">
        <v>19.13</v>
      </c>
      <c r="AA8" s="344"/>
      <c r="AB8" s="273"/>
      <c r="AC8" s="151">
        <v>42271</v>
      </c>
      <c r="AD8" s="259">
        <v>1</v>
      </c>
      <c r="AE8" s="259">
        <v>710.01</v>
      </c>
      <c r="AF8" s="259">
        <v>845.85</v>
      </c>
      <c r="AG8" s="259">
        <v>710.01</v>
      </c>
      <c r="AH8" s="149">
        <v>16.440000000000001</v>
      </c>
      <c r="AI8" s="303">
        <v>316</v>
      </c>
      <c r="AJ8" s="273">
        <v>20</v>
      </c>
      <c r="AK8" s="273">
        <v>27.4</v>
      </c>
      <c r="AL8" s="273">
        <v>818.45</v>
      </c>
      <c r="AM8" s="344">
        <v>19.13</v>
      </c>
      <c r="AN8" s="344" t="s">
        <v>1932</v>
      </c>
      <c r="AO8" s="261" t="e">
        <v>#N/A</v>
      </c>
      <c r="AP8" s="304" t="e">
        <v>#N/A</v>
      </c>
      <c r="AQ8" s="149" t="e">
        <v>#N/A</v>
      </c>
      <c r="AR8" s="190" t="e">
        <v>#N/A</v>
      </c>
      <c r="AS8" s="262" t="e">
        <v>#N/A</v>
      </c>
      <c r="AT8" s="152" t="s">
        <v>70</v>
      </c>
      <c r="AU8" s="344"/>
    </row>
    <row r="9" spans="1:48">
      <c r="A9" s="151" t="s">
        <v>109</v>
      </c>
      <c r="B9" s="165">
        <v>0.1613</v>
      </c>
      <c r="C9" s="165">
        <v>0.1618</v>
      </c>
      <c r="D9" s="264">
        <v>746.35</v>
      </c>
      <c r="E9" s="264">
        <v>745.72</v>
      </c>
      <c r="F9" s="264">
        <v>745.28</v>
      </c>
      <c r="H9" s="179">
        <v>7</v>
      </c>
      <c r="I9" s="179">
        <v>742.54242160687193</v>
      </c>
      <c r="J9" s="309">
        <v>42074</v>
      </c>
      <c r="K9" s="291">
        <v>2</v>
      </c>
      <c r="L9" s="295">
        <v>1406.16</v>
      </c>
      <c r="M9" s="295"/>
      <c r="N9" s="295">
        <v>703.08</v>
      </c>
      <c r="O9" s="291"/>
      <c r="P9" s="291"/>
      <c r="Q9" s="291"/>
      <c r="R9" s="291"/>
      <c r="S9" s="291"/>
      <c r="T9" s="291"/>
      <c r="U9" s="291"/>
      <c r="V9" s="295"/>
      <c r="W9" s="291"/>
      <c r="X9" s="291"/>
      <c r="Y9" s="291"/>
      <c r="Z9" s="310"/>
      <c r="AA9" s="344"/>
      <c r="AB9" s="273"/>
      <c r="AC9" s="151">
        <v>0</v>
      </c>
      <c r="AD9" s="259">
        <v>0</v>
      </c>
      <c r="AE9" s="259">
        <v>0</v>
      </c>
      <c r="AF9" s="259">
        <v>0</v>
      </c>
      <c r="AG9" s="259">
        <v>0</v>
      </c>
      <c r="AH9" s="149">
        <v>0</v>
      </c>
      <c r="AI9" s="303">
        <v>0</v>
      </c>
      <c r="AJ9" s="273">
        <v>0</v>
      </c>
      <c r="AK9" s="273">
        <v>0</v>
      </c>
      <c r="AL9" s="273">
        <v>0</v>
      </c>
      <c r="AM9" s="344">
        <v>0</v>
      </c>
      <c r="AN9" s="344" t="s">
        <v>2024</v>
      </c>
      <c r="AO9" s="261" t="e">
        <v>#N/A</v>
      </c>
      <c r="AP9" s="304" t="e">
        <v>#N/A</v>
      </c>
      <c r="AQ9" s="149" t="e">
        <v>#N/A</v>
      </c>
      <c r="AR9" s="190" t="e">
        <v>#N/A</v>
      </c>
      <c r="AS9" s="262" t="e">
        <v>#N/A</v>
      </c>
      <c r="AT9" s="152" t="s">
        <v>70</v>
      </c>
      <c r="AU9" s="344"/>
    </row>
    <row r="10" spans="1:48">
      <c r="A10" s="151" t="s">
        <v>110</v>
      </c>
      <c r="B10" s="165">
        <v>0.1608</v>
      </c>
      <c r="C10" s="165">
        <v>0.1613</v>
      </c>
      <c r="D10" s="264">
        <v>747.42</v>
      </c>
      <c r="E10" s="264">
        <v>746.79</v>
      </c>
      <c r="F10" s="264">
        <v>746.35</v>
      </c>
      <c r="H10" s="179">
        <v>8</v>
      </c>
      <c r="I10" s="179">
        <v>742.9899104078537</v>
      </c>
      <c r="J10" s="309">
        <v>42074</v>
      </c>
      <c r="K10" s="291">
        <v>2</v>
      </c>
      <c r="L10" s="295">
        <v>1406.16</v>
      </c>
      <c r="M10" s="295"/>
      <c r="N10" s="295">
        <v>703.08</v>
      </c>
      <c r="O10" s="291"/>
      <c r="P10" s="291"/>
      <c r="Q10" s="291"/>
      <c r="R10" s="291"/>
      <c r="S10" s="291"/>
      <c r="T10" s="291"/>
      <c r="U10" s="291"/>
      <c r="V10" s="295"/>
      <c r="W10" s="291"/>
      <c r="X10" s="291"/>
      <c r="Y10" s="291"/>
      <c r="Z10" s="310"/>
      <c r="AA10" s="344"/>
      <c r="AB10" s="273"/>
      <c r="AC10" s="151">
        <v>0</v>
      </c>
      <c r="AD10" s="259">
        <v>0</v>
      </c>
      <c r="AE10" s="259">
        <v>0</v>
      </c>
      <c r="AF10" s="259">
        <v>0</v>
      </c>
      <c r="AG10" s="259">
        <v>0</v>
      </c>
      <c r="AH10" s="149">
        <v>0</v>
      </c>
      <c r="AI10" s="303">
        <v>0</v>
      </c>
      <c r="AJ10" s="273">
        <v>0</v>
      </c>
      <c r="AK10" s="273">
        <v>0</v>
      </c>
      <c r="AL10" s="273">
        <v>0</v>
      </c>
      <c r="AM10" s="344">
        <v>0</v>
      </c>
      <c r="AN10" s="344" t="s">
        <v>2024</v>
      </c>
      <c r="AO10" s="261" t="e">
        <v>#N/A</v>
      </c>
      <c r="AP10" s="304" t="e">
        <v>#N/A</v>
      </c>
      <c r="AQ10" s="149" t="e">
        <v>#N/A</v>
      </c>
      <c r="AR10" s="190" t="e">
        <v>#N/A</v>
      </c>
      <c r="AS10" s="262" t="e">
        <v>#N/A</v>
      </c>
      <c r="AT10" s="152" t="s">
        <v>70</v>
      </c>
      <c r="AU10" s="344"/>
    </row>
    <row r="11" spans="1:48">
      <c r="A11" s="151" t="s">
        <v>111</v>
      </c>
      <c r="B11" s="165">
        <v>0.1618</v>
      </c>
      <c r="C11" s="165">
        <v>0.1623</v>
      </c>
      <c r="D11" s="264">
        <v>746.61</v>
      </c>
      <c r="E11" s="264">
        <v>745.99</v>
      </c>
      <c r="F11" s="264">
        <v>745.54</v>
      </c>
      <c r="H11" s="179">
        <v>9</v>
      </c>
      <c r="I11" s="179">
        <v>743.43739920883536</v>
      </c>
      <c r="J11" s="309">
        <v>42074</v>
      </c>
      <c r="K11" s="291">
        <v>2</v>
      </c>
      <c r="L11" s="295">
        <v>1406.16</v>
      </c>
      <c r="M11" s="295"/>
      <c r="N11" s="295">
        <v>703.08</v>
      </c>
      <c r="O11" s="291"/>
      <c r="P11" s="291"/>
      <c r="Q11" s="291"/>
      <c r="R11" s="291"/>
      <c r="S11" s="291"/>
      <c r="T11" s="291"/>
      <c r="U11" s="291"/>
      <c r="V11" s="295"/>
      <c r="W11" s="291"/>
      <c r="X11" s="291"/>
      <c r="Y11" s="291"/>
      <c r="Z11" s="310"/>
      <c r="AA11" s="344"/>
      <c r="AB11" s="273"/>
      <c r="AC11" s="151">
        <v>0</v>
      </c>
      <c r="AD11" s="259">
        <v>0</v>
      </c>
      <c r="AE11" s="259">
        <v>0</v>
      </c>
      <c r="AF11" s="259">
        <v>0</v>
      </c>
      <c r="AG11" s="259">
        <v>0</v>
      </c>
      <c r="AH11" s="149">
        <v>0</v>
      </c>
      <c r="AI11" s="303">
        <v>0</v>
      </c>
      <c r="AJ11" s="273">
        <v>0</v>
      </c>
      <c r="AK11" s="273">
        <v>0</v>
      </c>
      <c r="AL11" s="273">
        <v>0</v>
      </c>
      <c r="AM11" s="344">
        <v>0</v>
      </c>
      <c r="AN11" s="344" t="s">
        <v>2024</v>
      </c>
      <c r="AO11" s="261" t="e">
        <v>#N/A</v>
      </c>
      <c r="AP11" s="304" t="e">
        <v>#N/A</v>
      </c>
      <c r="AQ11" s="149" t="e">
        <v>#N/A</v>
      </c>
      <c r="AR11" s="190" t="e">
        <v>#N/A</v>
      </c>
      <c r="AS11" s="262" t="e">
        <v>#N/A</v>
      </c>
      <c r="AT11" s="152" t="s">
        <v>70</v>
      </c>
      <c r="AU11" s="344"/>
    </row>
    <row r="12" spans="1:48">
      <c r="A12" s="151" t="s">
        <v>112</v>
      </c>
      <c r="B12" s="165">
        <v>0.16159999999999999</v>
      </c>
      <c r="C12" s="165">
        <v>0.16209999999999999</v>
      </c>
      <c r="D12" s="264">
        <v>747.31</v>
      </c>
      <c r="E12" s="264">
        <v>746.68</v>
      </c>
      <c r="F12" s="264">
        <v>746.24</v>
      </c>
      <c r="H12" s="179">
        <v>10</v>
      </c>
      <c r="I12" s="179">
        <v>743.88488800981713</v>
      </c>
      <c r="J12" s="309">
        <v>42074</v>
      </c>
      <c r="K12" s="291">
        <v>2</v>
      </c>
      <c r="L12" s="295">
        <v>1406.16</v>
      </c>
      <c r="M12" s="295"/>
      <c r="N12" s="295">
        <v>703.08</v>
      </c>
      <c r="O12" s="291"/>
      <c r="P12" s="291"/>
      <c r="Q12" s="291"/>
      <c r="R12" s="291"/>
      <c r="S12" s="291"/>
      <c r="T12" s="291"/>
      <c r="U12" s="291"/>
      <c r="V12" s="295"/>
      <c r="W12" s="291"/>
      <c r="X12" s="291"/>
      <c r="Y12" s="291"/>
      <c r="Z12" s="310"/>
      <c r="AA12" s="344"/>
      <c r="AB12" s="273"/>
      <c r="AC12" s="151">
        <v>0</v>
      </c>
      <c r="AD12" s="259">
        <v>0</v>
      </c>
      <c r="AE12" s="259">
        <v>0</v>
      </c>
      <c r="AF12" s="259">
        <v>0</v>
      </c>
      <c r="AG12" s="259">
        <v>0</v>
      </c>
      <c r="AH12" s="149">
        <v>0</v>
      </c>
      <c r="AI12" s="303">
        <v>0</v>
      </c>
      <c r="AJ12" s="273">
        <v>0</v>
      </c>
      <c r="AK12" s="273">
        <v>0</v>
      </c>
      <c r="AL12" s="273">
        <v>0</v>
      </c>
      <c r="AM12" s="344">
        <v>0</v>
      </c>
      <c r="AN12" s="344" t="s">
        <v>2024</v>
      </c>
      <c r="AO12" s="261" t="e">
        <v>#N/A</v>
      </c>
      <c r="AP12" s="304" t="e">
        <v>#N/A</v>
      </c>
      <c r="AQ12" s="149" t="e">
        <v>#N/A</v>
      </c>
      <c r="AR12" s="190" t="e">
        <v>#N/A</v>
      </c>
      <c r="AS12" s="262" t="e">
        <v>#N/A</v>
      </c>
      <c r="AT12" s="152" t="s">
        <v>70</v>
      </c>
      <c r="AU12" s="344"/>
    </row>
    <row r="13" spans="1:48">
      <c r="A13" s="151" t="s">
        <v>113</v>
      </c>
      <c r="B13" s="165">
        <v>0.1623</v>
      </c>
      <c r="C13" s="165">
        <v>0.1628</v>
      </c>
      <c r="D13" s="264">
        <v>746.88</v>
      </c>
      <c r="E13" s="264">
        <v>746.25</v>
      </c>
      <c r="F13" s="264">
        <v>745.81</v>
      </c>
      <c r="H13" s="179">
        <v>11</v>
      </c>
      <c r="I13" s="179">
        <v>744.33237681079879</v>
      </c>
      <c r="J13" s="309">
        <v>42074</v>
      </c>
      <c r="K13" s="291">
        <v>2</v>
      </c>
      <c r="L13" s="295">
        <v>1406.16</v>
      </c>
      <c r="M13" s="295"/>
      <c r="N13" s="295">
        <v>703.08</v>
      </c>
      <c r="O13" s="291"/>
      <c r="P13" s="291"/>
      <c r="Q13" s="291"/>
      <c r="R13" s="291"/>
      <c r="S13" s="291"/>
      <c r="T13" s="291"/>
      <c r="U13" s="291"/>
      <c r="V13" s="295"/>
      <c r="W13" s="291"/>
      <c r="X13" s="291"/>
      <c r="Y13" s="291"/>
      <c r="Z13" s="310"/>
      <c r="AA13" s="344"/>
      <c r="AB13" s="273"/>
      <c r="AC13" s="151">
        <v>0</v>
      </c>
      <c r="AD13" s="259">
        <v>0</v>
      </c>
      <c r="AE13" s="259">
        <v>0</v>
      </c>
      <c r="AF13" s="259">
        <v>0</v>
      </c>
      <c r="AG13" s="259">
        <v>0</v>
      </c>
      <c r="AH13" s="149">
        <v>0</v>
      </c>
      <c r="AI13" s="303">
        <v>0</v>
      </c>
      <c r="AJ13" s="273">
        <v>0</v>
      </c>
      <c r="AK13" s="273">
        <v>0</v>
      </c>
      <c r="AL13" s="273">
        <v>0</v>
      </c>
      <c r="AM13" s="344">
        <v>0</v>
      </c>
      <c r="AN13" s="344" t="s">
        <v>2024</v>
      </c>
      <c r="AO13" s="261" t="e">
        <v>#N/A</v>
      </c>
      <c r="AP13" s="304" t="e">
        <v>#N/A</v>
      </c>
      <c r="AQ13" s="149" t="e">
        <v>#N/A</v>
      </c>
      <c r="AR13" s="190" t="e">
        <v>#N/A</v>
      </c>
      <c r="AS13" s="262" t="e">
        <v>#N/A</v>
      </c>
      <c r="AT13" s="152" t="s">
        <v>70</v>
      </c>
      <c r="AU13" s="344"/>
    </row>
    <row r="14" spans="1:48">
      <c r="A14" s="151" t="s">
        <v>114</v>
      </c>
      <c r="B14" s="165">
        <v>0.16220000000000001</v>
      </c>
      <c r="C14" s="165">
        <v>0.16270000000000001</v>
      </c>
      <c r="D14" s="264">
        <v>747.45</v>
      </c>
      <c r="E14" s="264">
        <v>746.82</v>
      </c>
      <c r="F14" s="264">
        <v>746.38</v>
      </c>
      <c r="H14" s="179">
        <v>12</v>
      </c>
      <c r="I14" s="179">
        <v>744.77986561178056</v>
      </c>
      <c r="J14" s="309">
        <v>42074</v>
      </c>
      <c r="K14" s="291">
        <v>2</v>
      </c>
      <c r="L14" s="295">
        <v>1406.16</v>
      </c>
      <c r="M14" s="295"/>
      <c r="N14" s="295">
        <v>703.08</v>
      </c>
      <c r="O14" s="291"/>
      <c r="P14" s="291"/>
      <c r="Q14" s="291"/>
      <c r="R14" s="291"/>
      <c r="S14" s="291"/>
      <c r="T14" s="291"/>
      <c r="U14" s="291"/>
      <c r="V14" s="295"/>
      <c r="W14" s="291"/>
      <c r="X14" s="291"/>
      <c r="Y14" s="291"/>
      <c r="Z14" s="310"/>
      <c r="AA14" s="344"/>
      <c r="AB14" s="273"/>
      <c r="AC14" s="151">
        <v>0</v>
      </c>
      <c r="AD14" s="259">
        <v>0</v>
      </c>
      <c r="AE14" s="259">
        <v>0</v>
      </c>
      <c r="AF14" s="259">
        <v>0</v>
      </c>
      <c r="AG14" s="259">
        <v>0</v>
      </c>
      <c r="AH14" s="149">
        <v>0</v>
      </c>
      <c r="AI14" s="303">
        <v>0</v>
      </c>
      <c r="AJ14" s="273">
        <v>0</v>
      </c>
      <c r="AK14" s="273">
        <v>0</v>
      </c>
      <c r="AL14" s="273">
        <v>0</v>
      </c>
      <c r="AM14" s="344">
        <v>0</v>
      </c>
      <c r="AN14" s="344" t="s">
        <v>2024</v>
      </c>
      <c r="AO14" s="261" t="e">
        <v>#N/A</v>
      </c>
      <c r="AP14" s="304" t="e">
        <v>#N/A</v>
      </c>
      <c r="AQ14" s="149" t="e">
        <v>#N/A</v>
      </c>
      <c r="AR14" s="190" t="e">
        <v>#N/A</v>
      </c>
      <c r="AS14" s="262" t="e">
        <v>#N/A</v>
      </c>
      <c r="AT14" s="152" t="s">
        <v>70</v>
      </c>
      <c r="AU14" s="344"/>
    </row>
    <row r="15" spans="1:48">
      <c r="A15" s="151" t="s">
        <v>115</v>
      </c>
      <c r="B15" s="165">
        <v>0.16209999999999999</v>
      </c>
      <c r="C15" s="165">
        <v>0.16259999999999999</v>
      </c>
      <c r="D15" s="264">
        <v>748.02</v>
      </c>
      <c r="E15" s="264">
        <v>747.4</v>
      </c>
      <c r="F15" s="264">
        <v>746.95</v>
      </c>
      <c r="H15" s="179">
        <v>13</v>
      </c>
      <c r="I15" s="179">
        <v>745.22735441276222</v>
      </c>
      <c r="J15" s="309">
        <v>42074</v>
      </c>
      <c r="K15" s="291">
        <v>2</v>
      </c>
      <c r="L15" s="295">
        <v>1406.16</v>
      </c>
      <c r="M15" s="295"/>
      <c r="N15" s="295">
        <v>703.08</v>
      </c>
      <c r="O15" s="291"/>
      <c r="P15" s="291"/>
      <c r="Q15" s="291"/>
      <c r="R15" s="291"/>
      <c r="S15" s="291"/>
      <c r="T15" s="291"/>
      <c r="U15" s="291"/>
      <c r="V15" s="295"/>
      <c r="W15" s="291"/>
      <c r="X15" s="291"/>
      <c r="Y15" s="291"/>
      <c r="Z15" s="310"/>
      <c r="AA15" s="344"/>
      <c r="AB15" s="273"/>
      <c r="AC15" s="151">
        <v>0</v>
      </c>
      <c r="AD15" s="259">
        <v>0</v>
      </c>
      <c r="AE15" s="259">
        <v>0</v>
      </c>
      <c r="AF15" s="259">
        <v>0</v>
      </c>
      <c r="AG15" s="259">
        <v>0</v>
      </c>
      <c r="AH15" s="149">
        <v>0</v>
      </c>
      <c r="AI15" s="303">
        <v>0</v>
      </c>
      <c r="AJ15" s="273">
        <v>0</v>
      </c>
      <c r="AK15" s="273">
        <v>0</v>
      </c>
      <c r="AL15" s="273">
        <v>0</v>
      </c>
      <c r="AM15" s="344">
        <v>0</v>
      </c>
      <c r="AN15" s="344" t="s">
        <v>2024</v>
      </c>
      <c r="AO15" s="261" t="e">
        <v>#N/A</v>
      </c>
      <c r="AP15" s="304" t="e">
        <v>#N/A</v>
      </c>
      <c r="AQ15" s="149" t="e">
        <v>#N/A</v>
      </c>
      <c r="AR15" s="190" t="e">
        <v>#N/A</v>
      </c>
      <c r="AS15" s="262" t="e">
        <v>#N/A</v>
      </c>
      <c r="AT15" s="152" t="s">
        <v>70</v>
      </c>
      <c r="AU15" s="344"/>
    </row>
    <row r="16" spans="1:48">
      <c r="A16" s="151" t="s">
        <v>116</v>
      </c>
      <c r="B16" s="165">
        <v>0.1613</v>
      </c>
      <c r="C16" s="165">
        <v>0.1618</v>
      </c>
      <c r="D16" s="264">
        <v>749.46</v>
      </c>
      <c r="E16" s="264">
        <v>748.84</v>
      </c>
      <c r="F16" s="264">
        <v>748.39</v>
      </c>
      <c r="H16" s="179">
        <v>14</v>
      </c>
      <c r="I16" s="179">
        <v>745.674843213744</v>
      </c>
      <c r="J16" s="309">
        <v>42074</v>
      </c>
      <c r="K16" s="291">
        <v>2</v>
      </c>
      <c r="L16" s="295">
        <v>1406.16</v>
      </c>
      <c r="M16" s="295"/>
      <c r="N16" s="295">
        <v>703.08</v>
      </c>
      <c r="O16" s="291"/>
      <c r="P16" s="291"/>
      <c r="Q16" s="291"/>
      <c r="R16" s="291"/>
      <c r="S16" s="291"/>
      <c r="T16" s="291"/>
      <c r="U16" s="291"/>
      <c r="V16" s="295"/>
      <c r="W16" s="291"/>
      <c r="X16" s="291"/>
      <c r="Y16" s="291"/>
      <c r="Z16" s="310"/>
      <c r="AA16" s="344"/>
      <c r="AB16" s="273"/>
      <c r="AC16" s="151">
        <v>0</v>
      </c>
      <c r="AD16" s="259">
        <v>0</v>
      </c>
      <c r="AE16" s="259">
        <v>0</v>
      </c>
      <c r="AF16" s="259">
        <v>0</v>
      </c>
      <c r="AG16" s="259">
        <v>0</v>
      </c>
      <c r="AH16" s="149">
        <v>0</v>
      </c>
      <c r="AI16" s="303">
        <v>0</v>
      </c>
      <c r="AJ16" s="273">
        <v>0</v>
      </c>
      <c r="AK16" s="273">
        <v>0</v>
      </c>
      <c r="AL16" s="273">
        <v>0</v>
      </c>
      <c r="AM16" s="344">
        <v>0</v>
      </c>
      <c r="AN16" s="344" t="s">
        <v>2024</v>
      </c>
      <c r="AO16" s="261" t="e">
        <v>#N/A</v>
      </c>
      <c r="AP16" s="304" t="e">
        <v>#N/A</v>
      </c>
      <c r="AQ16" s="149" t="e">
        <v>#N/A</v>
      </c>
      <c r="AR16" s="190" t="e">
        <v>#N/A</v>
      </c>
      <c r="AS16" s="262" t="e">
        <v>#N/A</v>
      </c>
      <c r="AT16" s="152" t="s">
        <v>70</v>
      </c>
      <c r="AU16" s="344"/>
    </row>
    <row r="17" spans="1:47">
      <c r="A17" s="151" t="s">
        <v>117</v>
      </c>
      <c r="B17" s="165">
        <v>0.159</v>
      </c>
      <c r="C17" s="165">
        <v>0.1595</v>
      </c>
      <c r="D17" s="264">
        <v>753.21</v>
      </c>
      <c r="E17" s="264">
        <v>752.59</v>
      </c>
      <c r="F17" s="264">
        <v>751.7</v>
      </c>
      <c r="H17" s="179">
        <v>15</v>
      </c>
      <c r="I17" s="179">
        <v>746.12233201472566</v>
      </c>
      <c r="J17" s="309">
        <v>42074</v>
      </c>
      <c r="K17" s="291">
        <v>2</v>
      </c>
      <c r="L17" s="295">
        <v>1406.16</v>
      </c>
      <c r="M17" s="295"/>
      <c r="N17" s="295">
        <v>703.08</v>
      </c>
      <c r="O17" s="291"/>
      <c r="P17" s="291"/>
      <c r="Q17" s="291"/>
      <c r="R17" s="291"/>
      <c r="S17" s="291"/>
      <c r="T17" s="291"/>
      <c r="U17" s="291"/>
      <c r="V17" s="295"/>
      <c r="W17" s="291"/>
      <c r="X17" s="291"/>
      <c r="Y17" s="291"/>
      <c r="Z17" s="310"/>
      <c r="AA17" s="344"/>
      <c r="AB17" s="273"/>
      <c r="AC17" s="151">
        <v>0</v>
      </c>
      <c r="AD17" s="259">
        <v>0</v>
      </c>
      <c r="AE17" s="259">
        <v>0</v>
      </c>
      <c r="AF17" s="259">
        <v>0</v>
      </c>
      <c r="AG17" s="259">
        <v>0</v>
      </c>
      <c r="AH17" s="149">
        <v>0</v>
      </c>
      <c r="AI17" s="303">
        <v>0</v>
      </c>
      <c r="AJ17" s="273">
        <v>0</v>
      </c>
      <c r="AK17" s="273">
        <v>0</v>
      </c>
      <c r="AL17" s="273">
        <v>0</v>
      </c>
      <c r="AM17" s="344">
        <v>0</v>
      </c>
      <c r="AN17" s="344" t="s">
        <v>2024</v>
      </c>
      <c r="AO17" s="261" t="e">
        <v>#N/A</v>
      </c>
      <c r="AP17" s="304" t="e">
        <v>#N/A</v>
      </c>
      <c r="AQ17" s="149" t="e">
        <v>#N/A</v>
      </c>
      <c r="AR17" s="190" t="e">
        <v>#N/A</v>
      </c>
      <c r="AS17" s="262" t="e">
        <v>#N/A</v>
      </c>
      <c r="AT17" s="152" t="s">
        <v>70</v>
      </c>
      <c r="AU17" s="344"/>
    </row>
    <row r="18" spans="1:47">
      <c r="A18" s="151" t="s">
        <v>118</v>
      </c>
      <c r="B18" s="165">
        <v>0.15690000000000001</v>
      </c>
      <c r="C18" s="165">
        <v>0.15740000000000001</v>
      </c>
      <c r="D18" s="264">
        <v>755.84</v>
      </c>
      <c r="E18" s="264">
        <v>755.21</v>
      </c>
      <c r="F18" s="264">
        <v>754.77</v>
      </c>
      <c r="H18" s="179">
        <v>16</v>
      </c>
      <c r="I18" s="179">
        <v>746.56982081570743</v>
      </c>
      <c r="J18" s="309">
        <v>42074</v>
      </c>
      <c r="K18" s="291">
        <v>2</v>
      </c>
      <c r="L18" s="295">
        <v>1406.16</v>
      </c>
      <c r="M18" s="295"/>
      <c r="N18" s="295">
        <v>703.08</v>
      </c>
      <c r="O18" s="291"/>
      <c r="P18" s="291"/>
      <c r="Q18" s="291"/>
      <c r="R18" s="291"/>
      <c r="S18" s="291"/>
      <c r="T18" s="291"/>
      <c r="U18" s="291"/>
      <c r="V18" s="295"/>
      <c r="W18" s="291"/>
      <c r="X18" s="291"/>
      <c r="Y18" s="291"/>
      <c r="Z18" s="310"/>
      <c r="AA18" s="344"/>
      <c r="AB18" s="273"/>
      <c r="AC18" s="151">
        <v>0</v>
      </c>
      <c r="AD18" s="259">
        <v>0</v>
      </c>
      <c r="AE18" s="259">
        <v>0</v>
      </c>
      <c r="AF18" s="259">
        <v>0</v>
      </c>
      <c r="AG18" s="259">
        <v>0</v>
      </c>
      <c r="AH18" s="149">
        <v>0</v>
      </c>
      <c r="AI18" s="303">
        <v>0</v>
      </c>
      <c r="AJ18" s="273">
        <v>0</v>
      </c>
      <c r="AK18" s="273">
        <v>0</v>
      </c>
      <c r="AL18" s="273">
        <v>0</v>
      </c>
      <c r="AM18" s="344">
        <v>0</v>
      </c>
      <c r="AN18" s="344" t="s">
        <v>2024</v>
      </c>
      <c r="AO18" s="261" t="e">
        <v>#N/A</v>
      </c>
      <c r="AP18" s="304" t="e">
        <v>#N/A</v>
      </c>
      <c r="AQ18" s="149" t="e">
        <v>#N/A</v>
      </c>
      <c r="AR18" s="190" t="e">
        <v>#N/A</v>
      </c>
      <c r="AS18" s="262" t="e">
        <v>#N/A</v>
      </c>
      <c r="AT18" s="152" t="s">
        <v>70</v>
      </c>
      <c r="AU18" s="344"/>
    </row>
    <row r="19" spans="1:47">
      <c r="A19" s="151" t="s">
        <v>119</v>
      </c>
      <c r="B19" s="165">
        <v>0.15690000000000001</v>
      </c>
      <c r="C19" s="165">
        <v>0.15740000000000001</v>
      </c>
      <c r="D19" s="264">
        <v>756.28</v>
      </c>
      <c r="E19" s="264">
        <v>755.65</v>
      </c>
      <c r="F19" s="264">
        <v>755.21</v>
      </c>
      <c r="H19" s="179">
        <v>17</v>
      </c>
      <c r="I19" s="179">
        <v>747.01730961668909</v>
      </c>
      <c r="J19" s="309">
        <v>42074</v>
      </c>
      <c r="K19" s="291">
        <v>2</v>
      </c>
      <c r="L19" s="295">
        <v>1406.16</v>
      </c>
      <c r="M19" s="295"/>
      <c r="N19" s="295">
        <v>703.08</v>
      </c>
      <c r="O19" s="291"/>
      <c r="P19" s="291"/>
      <c r="Q19" s="291"/>
      <c r="R19" s="291"/>
      <c r="S19" s="291"/>
      <c r="T19" s="291"/>
      <c r="U19" s="291"/>
      <c r="V19" s="295"/>
      <c r="W19" s="291"/>
      <c r="X19" s="291"/>
      <c r="Y19" s="291"/>
      <c r="Z19" s="310"/>
      <c r="AA19" s="344"/>
      <c r="AB19" s="273"/>
      <c r="AC19" s="151">
        <v>0</v>
      </c>
      <c r="AD19" s="259">
        <v>0</v>
      </c>
      <c r="AE19" s="259">
        <v>0</v>
      </c>
      <c r="AF19" s="259">
        <v>0</v>
      </c>
      <c r="AG19" s="259">
        <v>0</v>
      </c>
      <c r="AH19" s="149">
        <v>0</v>
      </c>
      <c r="AI19" s="303">
        <v>0</v>
      </c>
      <c r="AJ19" s="273">
        <v>0</v>
      </c>
      <c r="AK19" s="273">
        <v>0</v>
      </c>
      <c r="AL19" s="273">
        <v>0</v>
      </c>
      <c r="AM19" s="344">
        <v>0</v>
      </c>
      <c r="AN19" s="344" t="s">
        <v>2024</v>
      </c>
      <c r="AO19" s="261" t="e">
        <v>#N/A</v>
      </c>
      <c r="AP19" s="304" t="e">
        <v>#N/A</v>
      </c>
      <c r="AQ19" s="149" t="e">
        <v>#N/A</v>
      </c>
      <c r="AR19" s="190" t="e">
        <v>#N/A</v>
      </c>
      <c r="AS19" s="262" t="e">
        <v>#N/A</v>
      </c>
      <c r="AT19" s="152" t="s">
        <v>70</v>
      </c>
      <c r="AU19" s="344"/>
    </row>
    <row r="20" spans="1:47">
      <c r="A20" s="151" t="s">
        <v>120</v>
      </c>
      <c r="B20" s="165">
        <v>0.15429999999999999</v>
      </c>
      <c r="C20" s="165">
        <v>0.15479999999999999</v>
      </c>
      <c r="D20" s="264">
        <v>759.98</v>
      </c>
      <c r="E20" s="264">
        <v>759.35</v>
      </c>
      <c r="F20" s="264">
        <v>758.91</v>
      </c>
      <c r="H20" s="179">
        <v>18</v>
      </c>
      <c r="I20" s="179">
        <v>747.46479841767086</v>
      </c>
      <c r="J20" s="309"/>
      <c r="K20" s="291"/>
      <c r="L20" s="295"/>
      <c r="M20" s="295"/>
      <c r="N20" s="295"/>
      <c r="O20" s="291"/>
      <c r="P20" s="291"/>
      <c r="Q20" s="291"/>
      <c r="R20" s="291"/>
      <c r="S20" s="291"/>
      <c r="T20" s="291"/>
      <c r="U20" s="291"/>
      <c r="V20" s="295"/>
      <c r="W20" s="291"/>
      <c r="X20" s="291"/>
      <c r="Y20" s="291"/>
      <c r="Z20" s="310"/>
      <c r="AA20" s="344"/>
      <c r="AB20" s="273"/>
      <c r="AC20" s="151">
        <v>0</v>
      </c>
      <c r="AD20" s="259">
        <v>0</v>
      </c>
      <c r="AE20" s="259">
        <v>0</v>
      </c>
      <c r="AF20" s="259">
        <v>0</v>
      </c>
      <c r="AG20" s="259">
        <v>0</v>
      </c>
      <c r="AH20" s="149">
        <v>0</v>
      </c>
      <c r="AI20" s="303">
        <v>0</v>
      </c>
      <c r="AJ20" s="273">
        <v>0</v>
      </c>
      <c r="AK20" s="273">
        <v>0</v>
      </c>
      <c r="AL20" s="273">
        <v>0</v>
      </c>
      <c r="AM20" s="344">
        <v>0</v>
      </c>
      <c r="AN20" s="344" t="s">
        <v>2024</v>
      </c>
      <c r="AO20" s="261" t="e">
        <v>#N/A</v>
      </c>
      <c r="AP20" s="304" t="e">
        <v>#N/A</v>
      </c>
      <c r="AQ20" s="149" t="e">
        <v>#N/A</v>
      </c>
      <c r="AR20" s="190" t="e">
        <v>#N/A</v>
      </c>
      <c r="AS20" s="262" t="e">
        <v>#N/A</v>
      </c>
      <c r="AT20" s="152" t="s">
        <v>70</v>
      </c>
      <c r="AU20" s="344"/>
    </row>
    <row r="21" spans="1:47">
      <c r="A21" s="151" t="s">
        <v>121</v>
      </c>
      <c r="B21" s="165">
        <v>0.1537</v>
      </c>
      <c r="C21" s="165">
        <v>0.1542</v>
      </c>
      <c r="D21" s="264">
        <v>761.16</v>
      </c>
      <c r="E21" s="264">
        <v>760.54</v>
      </c>
      <c r="F21" s="264">
        <v>760.1</v>
      </c>
      <c r="H21" s="179">
        <v>19</v>
      </c>
      <c r="I21" s="179">
        <v>747.91228721865252</v>
      </c>
      <c r="J21" s="309"/>
      <c r="K21" s="291"/>
      <c r="L21" s="295"/>
      <c r="M21" s="295"/>
      <c r="N21" s="295"/>
      <c r="O21" s="291"/>
      <c r="P21" s="291"/>
      <c r="Q21" s="291"/>
      <c r="R21" s="291"/>
      <c r="S21" s="291"/>
      <c r="T21" s="291"/>
      <c r="U21" s="291"/>
      <c r="V21" s="295"/>
      <c r="W21" s="291"/>
      <c r="X21" s="291"/>
      <c r="Y21" s="291"/>
      <c r="Z21" s="310"/>
      <c r="AA21" s="344"/>
      <c r="AB21" s="273"/>
      <c r="AC21" s="151">
        <v>0</v>
      </c>
      <c r="AD21" s="259">
        <v>0</v>
      </c>
      <c r="AE21" s="259">
        <v>0</v>
      </c>
      <c r="AF21" s="259">
        <v>0</v>
      </c>
      <c r="AG21" s="259">
        <v>0</v>
      </c>
      <c r="AH21" s="149">
        <v>0</v>
      </c>
      <c r="AI21" s="303">
        <v>0</v>
      </c>
      <c r="AJ21" s="273">
        <v>0</v>
      </c>
      <c r="AK21" s="273">
        <v>0</v>
      </c>
      <c r="AL21" s="273">
        <v>0</v>
      </c>
      <c r="AM21" s="344">
        <v>0</v>
      </c>
      <c r="AN21" s="344" t="s">
        <v>2024</v>
      </c>
      <c r="AO21" s="261" t="e">
        <v>#N/A</v>
      </c>
      <c r="AP21" s="304" t="e">
        <v>#N/A</v>
      </c>
      <c r="AQ21" s="149" t="e">
        <v>#N/A</v>
      </c>
      <c r="AR21" s="190" t="e">
        <v>#N/A</v>
      </c>
      <c r="AS21" s="262" t="e">
        <v>#N/A</v>
      </c>
      <c r="AT21" s="152" t="s">
        <v>70</v>
      </c>
      <c r="AU21" s="344"/>
    </row>
    <row r="22" spans="1:47">
      <c r="A22" s="151" t="s">
        <v>122</v>
      </c>
      <c r="B22" s="165">
        <v>0.14940000000000001</v>
      </c>
      <c r="C22" s="165">
        <v>0.14990000000000001</v>
      </c>
      <c r="D22" s="264">
        <v>767.03</v>
      </c>
      <c r="E22" s="264">
        <v>766.4</v>
      </c>
      <c r="F22" s="264">
        <v>765.97</v>
      </c>
      <c r="H22" s="179">
        <v>20</v>
      </c>
      <c r="I22" s="179">
        <v>748.3597760196343</v>
      </c>
      <c r="J22" s="309"/>
      <c r="K22" s="291"/>
      <c r="L22" s="295"/>
      <c r="M22" s="295"/>
      <c r="N22" s="295"/>
      <c r="O22" s="291"/>
      <c r="P22" s="291"/>
      <c r="Q22" s="291"/>
      <c r="R22" s="291"/>
      <c r="S22" s="291"/>
      <c r="T22" s="291"/>
      <c r="U22" s="291"/>
      <c r="V22" s="295"/>
      <c r="W22" s="291"/>
      <c r="X22" s="291"/>
      <c r="Y22" s="291"/>
      <c r="Z22" s="310"/>
      <c r="AA22" s="344"/>
      <c r="AB22" s="273"/>
      <c r="AC22" s="151">
        <v>0</v>
      </c>
      <c r="AD22" s="259">
        <v>0</v>
      </c>
      <c r="AE22" s="259">
        <v>0</v>
      </c>
      <c r="AF22" s="259">
        <v>0</v>
      </c>
      <c r="AG22" s="259">
        <v>0</v>
      </c>
      <c r="AH22" s="149">
        <v>0</v>
      </c>
      <c r="AI22" s="303">
        <v>0</v>
      </c>
      <c r="AJ22" s="273">
        <v>0</v>
      </c>
      <c r="AK22" s="273">
        <v>0</v>
      </c>
      <c r="AL22" s="273">
        <v>0</v>
      </c>
      <c r="AM22" s="344">
        <v>0</v>
      </c>
      <c r="AN22" s="344" t="s">
        <v>2024</v>
      </c>
      <c r="AO22" s="261" t="e">
        <v>#N/A</v>
      </c>
      <c r="AP22" s="304" t="e">
        <v>#N/A</v>
      </c>
      <c r="AQ22" s="149" t="e">
        <v>#N/A</v>
      </c>
      <c r="AR22" s="190" t="e">
        <v>#N/A</v>
      </c>
      <c r="AS22" s="262" t="e">
        <v>#N/A</v>
      </c>
      <c r="AT22" s="152" t="s">
        <v>70</v>
      </c>
      <c r="AU22" s="344"/>
    </row>
    <row r="23" spans="1:47">
      <c r="A23" s="151" t="s">
        <v>123</v>
      </c>
      <c r="B23" s="165">
        <v>0.1502</v>
      </c>
      <c r="C23" s="165">
        <v>0.1507</v>
      </c>
      <c r="D23" s="264">
        <v>766.44</v>
      </c>
      <c r="E23" s="264">
        <v>765.81</v>
      </c>
      <c r="F23" s="264">
        <v>765.38</v>
      </c>
      <c r="H23" s="179">
        <v>21</v>
      </c>
      <c r="I23" s="179">
        <v>748.80726482061596</v>
      </c>
      <c r="J23" s="309"/>
      <c r="K23" s="291"/>
      <c r="L23" s="295"/>
      <c r="M23" s="295"/>
      <c r="N23" s="295"/>
      <c r="O23" s="291"/>
      <c r="P23" s="291"/>
      <c r="Q23" s="291"/>
      <c r="R23" s="291"/>
      <c r="S23" s="291"/>
      <c r="T23" s="291"/>
      <c r="U23" s="291"/>
      <c r="V23" s="295"/>
      <c r="W23" s="291"/>
      <c r="X23" s="291"/>
      <c r="Y23" s="291"/>
      <c r="Z23" s="310"/>
      <c r="AA23" s="344"/>
      <c r="AB23" s="273"/>
      <c r="AC23" s="151">
        <v>0</v>
      </c>
      <c r="AD23" s="259">
        <v>0</v>
      </c>
      <c r="AE23" s="259">
        <v>0</v>
      </c>
      <c r="AF23" s="259">
        <v>0</v>
      </c>
      <c r="AG23" s="259">
        <v>0</v>
      </c>
      <c r="AH23" s="149">
        <v>0</v>
      </c>
      <c r="AI23" s="303">
        <v>0</v>
      </c>
      <c r="AJ23" s="273">
        <v>0</v>
      </c>
      <c r="AK23" s="273">
        <v>0</v>
      </c>
      <c r="AL23" s="273">
        <v>0</v>
      </c>
      <c r="AM23" s="344">
        <v>0</v>
      </c>
      <c r="AN23" s="344" t="s">
        <v>2024</v>
      </c>
      <c r="AO23" s="261" t="e">
        <v>#N/A</v>
      </c>
      <c r="AP23" s="304" t="e">
        <v>#N/A</v>
      </c>
      <c r="AQ23" s="149" t="e">
        <v>#N/A</v>
      </c>
      <c r="AR23" s="190" t="e">
        <v>#N/A</v>
      </c>
      <c r="AS23" s="262" t="e">
        <v>#N/A</v>
      </c>
      <c r="AT23" s="152" t="s">
        <v>70</v>
      </c>
      <c r="AU23" s="344"/>
    </row>
    <row r="24" spans="1:47">
      <c r="A24" s="151" t="s">
        <v>124</v>
      </c>
      <c r="B24" s="165">
        <v>0.14760000000000001</v>
      </c>
      <c r="C24" s="165">
        <v>0.14810000000000001</v>
      </c>
      <c r="D24" s="264">
        <v>770.17</v>
      </c>
      <c r="E24" s="264">
        <v>769.53</v>
      </c>
      <c r="F24" s="264">
        <v>769.11</v>
      </c>
      <c r="H24" s="179">
        <v>22</v>
      </c>
      <c r="I24" s="179">
        <v>749.25475362159773</v>
      </c>
      <c r="J24" s="309"/>
      <c r="K24" s="291"/>
      <c r="L24" s="295"/>
      <c r="M24" s="295"/>
      <c r="N24" s="295"/>
      <c r="O24" s="291"/>
      <c r="P24" s="291"/>
      <c r="Q24" s="291"/>
      <c r="R24" s="291"/>
      <c r="S24" s="291"/>
      <c r="T24" s="291"/>
      <c r="U24" s="291"/>
      <c r="V24" s="295"/>
      <c r="W24" s="291"/>
      <c r="X24" s="291"/>
      <c r="Y24" s="291"/>
      <c r="Z24" s="310"/>
      <c r="AA24" s="344"/>
      <c r="AB24" s="273"/>
      <c r="AC24" s="151">
        <v>0</v>
      </c>
      <c r="AD24" s="259">
        <v>0</v>
      </c>
      <c r="AE24" s="259">
        <v>0</v>
      </c>
      <c r="AF24" s="259">
        <v>0</v>
      </c>
      <c r="AG24" s="259">
        <v>0</v>
      </c>
      <c r="AH24" s="149">
        <v>0</v>
      </c>
      <c r="AI24" s="303">
        <v>0</v>
      </c>
      <c r="AJ24" s="273">
        <v>0</v>
      </c>
      <c r="AK24" s="273">
        <v>0</v>
      </c>
      <c r="AL24" s="273">
        <v>0</v>
      </c>
      <c r="AM24" s="344">
        <v>0</v>
      </c>
      <c r="AN24" s="344" t="s">
        <v>2024</v>
      </c>
      <c r="AO24" s="261" t="e">
        <v>#N/A</v>
      </c>
      <c r="AP24" s="304" t="e">
        <v>#N/A</v>
      </c>
      <c r="AQ24" s="149" t="e">
        <v>#N/A</v>
      </c>
      <c r="AR24" s="190" t="e">
        <v>#N/A</v>
      </c>
      <c r="AS24" s="262" t="e">
        <v>#N/A</v>
      </c>
      <c r="AT24" s="152" t="s">
        <v>70</v>
      </c>
      <c r="AU24" s="344"/>
    </row>
    <row r="25" spans="1:47">
      <c r="A25" s="151" t="s">
        <v>125</v>
      </c>
      <c r="B25" s="165">
        <v>0.1489</v>
      </c>
      <c r="C25" s="165">
        <v>0.14940000000000001</v>
      </c>
      <c r="D25" s="264">
        <v>768.94</v>
      </c>
      <c r="E25" s="264">
        <v>768.31</v>
      </c>
      <c r="F25" s="264">
        <v>767.88</v>
      </c>
      <c r="H25" s="179">
        <v>23</v>
      </c>
      <c r="I25" s="179">
        <v>749.70224242257939</v>
      </c>
      <c r="J25" s="309"/>
      <c r="K25" s="291"/>
      <c r="L25" s="295"/>
      <c r="M25" s="295"/>
      <c r="N25" s="295"/>
      <c r="O25" s="291"/>
      <c r="P25" s="291"/>
      <c r="Q25" s="291"/>
      <c r="R25" s="291"/>
      <c r="S25" s="291"/>
      <c r="T25" s="291"/>
      <c r="U25" s="291"/>
      <c r="V25" s="295"/>
      <c r="W25" s="291"/>
      <c r="X25" s="291"/>
      <c r="Y25" s="291"/>
      <c r="Z25" s="310"/>
      <c r="AA25" s="344"/>
      <c r="AB25" s="273"/>
      <c r="AC25" s="151">
        <v>0</v>
      </c>
      <c r="AD25" s="259">
        <v>0</v>
      </c>
      <c r="AE25" s="259">
        <v>0</v>
      </c>
      <c r="AF25" s="259">
        <v>0</v>
      </c>
      <c r="AG25" s="259">
        <v>0</v>
      </c>
      <c r="AH25" s="149">
        <v>0</v>
      </c>
      <c r="AI25" s="303">
        <v>0</v>
      </c>
      <c r="AJ25" s="273">
        <v>0</v>
      </c>
      <c r="AK25" s="273">
        <v>0</v>
      </c>
      <c r="AL25" s="273">
        <v>0</v>
      </c>
      <c r="AM25" s="344">
        <v>0</v>
      </c>
      <c r="AN25" s="344" t="s">
        <v>2024</v>
      </c>
      <c r="AO25" s="261" t="e">
        <v>#N/A</v>
      </c>
      <c r="AP25" s="304" t="e">
        <v>#N/A</v>
      </c>
      <c r="AQ25" s="149" t="e">
        <v>#N/A</v>
      </c>
      <c r="AR25" s="190" t="e">
        <v>#N/A</v>
      </c>
      <c r="AS25" s="262" t="e">
        <v>#N/A</v>
      </c>
      <c r="AT25" s="152" t="s">
        <v>70</v>
      </c>
      <c r="AU25" s="344"/>
    </row>
    <row r="26" spans="1:47">
      <c r="A26" s="151" t="s">
        <v>126</v>
      </c>
      <c r="B26" s="165">
        <v>0.14929999999999999</v>
      </c>
      <c r="C26" s="165">
        <v>0.14979999999999999</v>
      </c>
      <c r="D26" s="264">
        <v>768.86</v>
      </c>
      <c r="E26" s="264">
        <v>768.22</v>
      </c>
      <c r="F26" s="264">
        <v>767.8</v>
      </c>
      <c r="H26" s="179">
        <v>24</v>
      </c>
      <c r="I26" s="179">
        <v>750.14973122356116</v>
      </c>
      <c r="J26" s="309"/>
      <c r="K26" s="291"/>
      <c r="L26" s="295"/>
      <c r="M26" s="295"/>
      <c r="N26" s="295"/>
      <c r="O26" s="291"/>
      <c r="P26" s="291"/>
      <c r="Q26" s="291"/>
      <c r="R26" s="291"/>
      <c r="S26" s="291"/>
      <c r="T26" s="291"/>
      <c r="U26" s="291"/>
      <c r="V26" s="295"/>
      <c r="W26" s="291"/>
      <c r="X26" s="291"/>
      <c r="Y26" s="291"/>
      <c r="Z26" s="310"/>
      <c r="AA26" s="344"/>
      <c r="AB26" s="273"/>
      <c r="AC26" s="151">
        <v>0</v>
      </c>
      <c r="AD26" s="259">
        <v>0</v>
      </c>
      <c r="AE26" s="259">
        <v>0</v>
      </c>
      <c r="AF26" s="259">
        <v>0</v>
      </c>
      <c r="AG26" s="259">
        <v>0</v>
      </c>
      <c r="AH26" s="149">
        <v>0</v>
      </c>
      <c r="AI26" s="303">
        <v>0</v>
      </c>
      <c r="AJ26" s="273">
        <v>0</v>
      </c>
      <c r="AK26" s="273">
        <v>0</v>
      </c>
      <c r="AL26" s="273">
        <v>0</v>
      </c>
      <c r="AM26" s="344">
        <v>0</v>
      </c>
      <c r="AN26" s="344" t="s">
        <v>2024</v>
      </c>
      <c r="AO26" s="261" t="e">
        <v>#N/A</v>
      </c>
      <c r="AP26" s="304" t="e">
        <v>#N/A</v>
      </c>
      <c r="AQ26" s="149" t="e">
        <v>#N/A</v>
      </c>
      <c r="AR26" s="190" t="e">
        <v>#N/A</v>
      </c>
      <c r="AS26" s="262" t="e">
        <v>#N/A</v>
      </c>
      <c r="AT26" s="152" t="s">
        <v>70</v>
      </c>
      <c r="AU26" s="344"/>
    </row>
    <row r="27" spans="1:47">
      <c r="A27" s="151" t="s">
        <v>127</v>
      </c>
      <c r="B27" s="165">
        <v>0.15140000000000001</v>
      </c>
      <c r="C27" s="165">
        <v>0.15190000000000001</v>
      </c>
      <c r="D27" s="264">
        <v>766.64</v>
      </c>
      <c r="E27" s="264">
        <v>766.01</v>
      </c>
      <c r="F27" s="264">
        <v>765.58</v>
      </c>
      <c r="H27" s="179">
        <v>25</v>
      </c>
      <c r="I27" s="179">
        <v>750.59722002454282</v>
      </c>
      <c r="J27" s="309"/>
      <c r="K27" s="291"/>
      <c r="L27" s="295"/>
      <c r="M27" s="295"/>
      <c r="N27" s="295"/>
      <c r="O27" s="291"/>
      <c r="P27" s="291"/>
      <c r="Q27" s="291"/>
      <c r="R27" s="291"/>
      <c r="S27" s="291"/>
      <c r="T27" s="291"/>
      <c r="U27" s="291"/>
      <c r="V27" s="295"/>
      <c r="W27" s="291"/>
      <c r="X27" s="291"/>
      <c r="Y27" s="291"/>
      <c r="Z27" s="310"/>
      <c r="AA27" s="344"/>
      <c r="AB27" s="273"/>
      <c r="AC27" s="151">
        <v>0</v>
      </c>
      <c r="AD27" s="259">
        <v>0</v>
      </c>
      <c r="AE27" s="259">
        <v>0</v>
      </c>
      <c r="AF27" s="259">
        <v>0</v>
      </c>
      <c r="AG27" s="259">
        <v>0</v>
      </c>
      <c r="AH27" s="149">
        <v>0</v>
      </c>
      <c r="AI27" s="303">
        <v>0</v>
      </c>
      <c r="AJ27" s="273">
        <v>0</v>
      </c>
      <c r="AK27" s="273">
        <v>0</v>
      </c>
      <c r="AL27" s="273">
        <v>0</v>
      </c>
      <c r="AM27" s="344">
        <v>0</v>
      </c>
      <c r="AN27" s="344" t="s">
        <v>2024</v>
      </c>
      <c r="AO27" s="261" t="e">
        <v>#N/A</v>
      </c>
      <c r="AP27" s="304" t="e">
        <v>#N/A</v>
      </c>
      <c r="AQ27" s="149" t="e">
        <v>#N/A</v>
      </c>
      <c r="AR27" s="190" t="e">
        <v>#N/A</v>
      </c>
      <c r="AS27" s="262" t="e">
        <v>#N/A</v>
      </c>
      <c r="AT27" s="152" t="s">
        <v>70</v>
      </c>
      <c r="AU27" s="344"/>
    </row>
    <row r="28" spans="1:47">
      <c r="A28" s="151" t="s">
        <v>128</v>
      </c>
      <c r="B28" s="165">
        <v>0.15110000000000001</v>
      </c>
      <c r="C28" s="165">
        <v>0.15160000000000001</v>
      </c>
      <c r="D28" s="264">
        <v>767.44</v>
      </c>
      <c r="E28" s="264">
        <v>766.82</v>
      </c>
      <c r="F28" s="264">
        <v>766.39</v>
      </c>
      <c r="H28" s="179">
        <v>26</v>
      </c>
      <c r="I28" s="179">
        <v>751.04470882552459</v>
      </c>
      <c r="J28" s="309"/>
      <c r="K28" s="291"/>
      <c r="L28" s="295"/>
      <c r="M28" s="295"/>
      <c r="N28" s="295"/>
      <c r="O28" s="291"/>
      <c r="P28" s="291"/>
      <c r="Q28" s="291"/>
      <c r="R28" s="291"/>
      <c r="S28" s="291"/>
      <c r="T28" s="291"/>
      <c r="U28" s="291"/>
      <c r="V28" s="295"/>
      <c r="W28" s="291"/>
      <c r="X28" s="291"/>
      <c r="Y28" s="291"/>
      <c r="Z28" s="310"/>
      <c r="AA28" s="344"/>
      <c r="AB28" s="344"/>
      <c r="AC28" s="151">
        <v>0</v>
      </c>
      <c r="AD28" s="259">
        <v>0</v>
      </c>
      <c r="AE28" s="259">
        <v>0</v>
      </c>
      <c r="AF28" s="259">
        <v>0</v>
      </c>
      <c r="AG28" s="259">
        <v>0</v>
      </c>
      <c r="AH28" s="149">
        <v>0</v>
      </c>
      <c r="AI28" s="303">
        <v>0</v>
      </c>
      <c r="AJ28" s="273">
        <v>0</v>
      </c>
      <c r="AK28" s="273">
        <v>0</v>
      </c>
      <c r="AL28" s="273">
        <v>0</v>
      </c>
      <c r="AM28" s="344">
        <v>0</v>
      </c>
      <c r="AN28" s="344" t="s">
        <v>2024</v>
      </c>
      <c r="AO28" s="261" t="e">
        <v>#N/A</v>
      </c>
      <c r="AP28" s="304" t="e">
        <v>#N/A</v>
      </c>
      <c r="AQ28" s="149" t="e">
        <v>#N/A</v>
      </c>
      <c r="AR28" s="190" t="e">
        <v>#N/A</v>
      </c>
      <c r="AS28" s="262" t="e">
        <v>#N/A</v>
      </c>
      <c r="AT28" s="152" t="s">
        <v>70</v>
      </c>
      <c r="AU28" s="344"/>
    </row>
    <row r="29" spans="1:47">
      <c r="A29" s="151" t="s">
        <v>129</v>
      </c>
      <c r="B29" s="165">
        <v>0.14990000000000001</v>
      </c>
      <c r="C29" s="165">
        <v>0.15040000000000001</v>
      </c>
      <c r="D29" s="264">
        <v>769.38</v>
      </c>
      <c r="E29" s="264">
        <v>768.75</v>
      </c>
      <c r="F29" s="264">
        <v>768.32</v>
      </c>
      <c r="H29" s="179">
        <v>27</v>
      </c>
      <c r="I29" s="179">
        <v>751.49219762650625</v>
      </c>
      <c r="J29" s="309"/>
      <c r="K29" s="291"/>
      <c r="L29" s="295"/>
      <c r="M29" s="295"/>
      <c r="N29" s="295"/>
      <c r="O29" s="291"/>
      <c r="P29" s="291"/>
      <c r="Q29" s="291"/>
      <c r="R29" s="291"/>
      <c r="S29" s="291"/>
      <c r="T29" s="291"/>
      <c r="U29" s="291"/>
      <c r="V29" s="295"/>
      <c r="W29" s="291"/>
      <c r="X29" s="291"/>
      <c r="Y29" s="291"/>
      <c r="Z29" s="310"/>
      <c r="AA29" s="344"/>
      <c r="AB29" s="344"/>
      <c r="AC29" s="151">
        <v>0</v>
      </c>
      <c r="AD29" s="259">
        <v>0</v>
      </c>
      <c r="AE29" s="259">
        <v>0</v>
      </c>
      <c r="AF29" s="259">
        <v>0</v>
      </c>
      <c r="AG29" s="259">
        <v>0</v>
      </c>
      <c r="AH29" s="149">
        <v>0</v>
      </c>
      <c r="AI29" s="303">
        <v>0</v>
      </c>
      <c r="AJ29" s="273">
        <v>0</v>
      </c>
      <c r="AK29" s="273">
        <v>0</v>
      </c>
      <c r="AL29" s="273">
        <v>0</v>
      </c>
      <c r="AM29" s="344">
        <v>0</v>
      </c>
      <c r="AN29" s="344" t="s">
        <v>2024</v>
      </c>
      <c r="AO29" s="261" t="e">
        <v>#N/A</v>
      </c>
      <c r="AP29" s="304" t="e">
        <v>#N/A</v>
      </c>
      <c r="AQ29" s="149" t="e">
        <v>#N/A</v>
      </c>
      <c r="AR29" s="190" t="e">
        <v>#N/A</v>
      </c>
      <c r="AS29" s="262" t="e">
        <v>#N/A</v>
      </c>
      <c r="AT29" s="152" t="s">
        <v>70</v>
      </c>
      <c r="AU29" s="344"/>
    </row>
    <row r="30" spans="1:47">
      <c r="A30" s="151" t="s">
        <v>130</v>
      </c>
      <c r="B30" s="165">
        <v>0.15090000000000001</v>
      </c>
      <c r="C30" s="165">
        <v>0.15140000000000001</v>
      </c>
      <c r="D30" s="264">
        <v>768.55</v>
      </c>
      <c r="E30" s="264">
        <v>767.93</v>
      </c>
      <c r="F30" s="264">
        <v>767.5</v>
      </c>
      <c r="H30" s="179">
        <v>28</v>
      </c>
      <c r="I30" s="179">
        <v>751.93968642748803</v>
      </c>
      <c r="J30" s="309"/>
      <c r="K30" s="291"/>
      <c r="L30" s="295"/>
      <c r="M30" s="295"/>
      <c r="N30" s="295"/>
      <c r="O30" s="291"/>
      <c r="P30" s="291"/>
      <c r="Q30" s="291"/>
      <c r="R30" s="291"/>
      <c r="S30" s="291"/>
      <c r="T30" s="291"/>
      <c r="U30" s="291"/>
      <c r="V30" s="295"/>
      <c r="W30" s="291"/>
      <c r="X30" s="291"/>
      <c r="Y30" s="291"/>
      <c r="Z30" s="310"/>
      <c r="AA30" s="344"/>
      <c r="AB30" s="344"/>
      <c r="AC30" s="151">
        <v>0</v>
      </c>
      <c r="AD30" s="259">
        <v>0</v>
      </c>
      <c r="AE30" s="259">
        <v>0</v>
      </c>
      <c r="AF30" s="259">
        <v>0</v>
      </c>
      <c r="AG30" s="259">
        <v>0</v>
      </c>
      <c r="AH30" s="149">
        <v>0</v>
      </c>
      <c r="AI30" s="303">
        <v>0</v>
      </c>
      <c r="AJ30" s="273">
        <v>0</v>
      </c>
      <c r="AK30" s="273">
        <v>0</v>
      </c>
      <c r="AL30" s="273">
        <v>0</v>
      </c>
      <c r="AM30" s="344">
        <v>0</v>
      </c>
      <c r="AN30" s="344" t="s">
        <v>2024</v>
      </c>
      <c r="AO30" s="261" t="e">
        <v>#N/A</v>
      </c>
      <c r="AP30" s="304" t="e">
        <v>#N/A</v>
      </c>
      <c r="AQ30" s="149" t="e">
        <v>#N/A</v>
      </c>
      <c r="AR30" s="190" t="e">
        <v>#N/A</v>
      </c>
      <c r="AS30" s="262" t="e">
        <v>#N/A</v>
      </c>
      <c r="AT30" s="152" t="s">
        <v>70</v>
      </c>
      <c r="AU30" s="344"/>
    </row>
    <row r="31" spans="1:47">
      <c r="A31" s="151" t="s">
        <v>131</v>
      </c>
      <c r="B31" s="165">
        <v>0.15</v>
      </c>
      <c r="C31" s="165">
        <v>0.15049999999999999</v>
      </c>
      <c r="D31" s="264">
        <v>770.11</v>
      </c>
      <c r="E31" s="264">
        <v>769.48</v>
      </c>
      <c r="F31" s="264">
        <v>769.05</v>
      </c>
      <c r="H31" s="179">
        <v>29</v>
      </c>
      <c r="I31" s="179">
        <v>752.38717522846969</v>
      </c>
      <c r="J31" s="309"/>
      <c r="K31" s="291"/>
      <c r="L31" s="295"/>
      <c r="M31" s="295"/>
      <c r="N31" s="295"/>
      <c r="O31" s="291"/>
      <c r="P31" s="291"/>
      <c r="Q31" s="291"/>
      <c r="R31" s="291"/>
      <c r="S31" s="291"/>
      <c r="T31" s="291"/>
      <c r="U31" s="291"/>
      <c r="V31" s="295"/>
      <c r="W31" s="291"/>
      <c r="X31" s="291"/>
      <c r="Y31" s="291"/>
      <c r="Z31" s="310"/>
      <c r="AA31" s="344"/>
      <c r="AB31" s="344"/>
      <c r="AC31" s="151">
        <v>0</v>
      </c>
      <c r="AD31" s="259">
        <v>0</v>
      </c>
      <c r="AE31" s="259">
        <v>0</v>
      </c>
      <c r="AF31" s="259">
        <v>0</v>
      </c>
      <c r="AG31" s="259">
        <v>0</v>
      </c>
      <c r="AH31" s="149">
        <v>0</v>
      </c>
      <c r="AI31" s="303">
        <v>0</v>
      </c>
      <c r="AJ31" s="273">
        <v>0</v>
      </c>
      <c r="AK31" s="273">
        <v>0</v>
      </c>
      <c r="AL31" s="273">
        <v>0</v>
      </c>
      <c r="AM31" s="344">
        <v>0</v>
      </c>
      <c r="AN31" s="344" t="s">
        <v>2024</v>
      </c>
      <c r="AO31" s="261" t="e">
        <v>#N/A</v>
      </c>
      <c r="AP31" s="304" t="e">
        <v>#N/A</v>
      </c>
      <c r="AQ31" s="149" t="e">
        <v>#N/A</v>
      </c>
      <c r="AR31" s="190" t="e">
        <v>#N/A</v>
      </c>
      <c r="AS31" s="262" t="e">
        <v>#N/A</v>
      </c>
      <c r="AT31" s="152" t="s">
        <v>70</v>
      </c>
      <c r="AU31" s="344"/>
    </row>
    <row r="32" spans="1:47">
      <c r="A32" s="151" t="s">
        <v>132</v>
      </c>
      <c r="B32" s="165">
        <v>0.14940000000000001</v>
      </c>
      <c r="C32" s="165">
        <v>0.14990000000000001</v>
      </c>
      <c r="D32" s="264">
        <v>771.28</v>
      </c>
      <c r="E32" s="264">
        <v>770.66</v>
      </c>
      <c r="F32" s="264">
        <v>770.23</v>
      </c>
      <c r="H32" s="179">
        <v>30</v>
      </c>
      <c r="I32" s="179">
        <v>752.83466402945146</v>
      </c>
      <c r="J32" s="309"/>
      <c r="K32" s="291"/>
      <c r="L32" s="295"/>
      <c r="M32" s="295"/>
      <c r="N32" s="295"/>
      <c r="O32" s="291"/>
      <c r="P32" s="291"/>
      <c r="Q32" s="291"/>
      <c r="R32" s="291"/>
      <c r="S32" s="291"/>
      <c r="T32" s="291"/>
      <c r="U32" s="291"/>
      <c r="V32" s="295"/>
      <c r="W32" s="291"/>
      <c r="X32" s="291"/>
      <c r="Y32" s="291"/>
      <c r="Z32" s="310"/>
      <c r="AA32" s="344"/>
      <c r="AB32" s="344"/>
      <c r="AC32" s="151">
        <v>0</v>
      </c>
      <c r="AD32" s="259">
        <v>0</v>
      </c>
      <c r="AE32" s="259">
        <v>0</v>
      </c>
      <c r="AF32" s="259">
        <v>0</v>
      </c>
      <c r="AG32" s="259">
        <v>0</v>
      </c>
      <c r="AH32" s="149">
        <v>0</v>
      </c>
      <c r="AI32" s="303">
        <v>0</v>
      </c>
      <c r="AJ32" s="273">
        <v>0</v>
      </c>
      <c r="AK32" s="273">
        <v>0</v>
      </c>
      <c r="AL32" s="273">
        <v>0</v>
      </c>
      <c r="AM32" s="344">
        <v>0</v>
      </c>
      <c r="AN32" s="344" t="s">
        <v>2024</v>
      </c>
      <c r="AO32" s="261" t="e">
        <v>#N/A</v>
      </c>
      <c r="AP32" s="304" t="e">
        <v>#N/A</v>
      </c>
      <c r="AQ32" s="149" t="e">
        <v>#N/A</v>
      </c>
      <c r="AR32" s="190" t="e">
        <v>#N/A</v>
      </c>
      <c r="AS32" s="262" t="e">
        <v>#N/A</v>
      </c>
      <c r="AT32" s="152" t="s">
        <v>70</v>
      </c>
      <c r="AU32" s="344"/>
    </row>
    <row r="33" spans="1:18">
      <c r="A33" s="151" t="s">
        <v>133</v>
      </c>
      <c r="B33" s="165">
        <v>0.1477</v>
      </c>
      <c r="C33" s="165">
        <v>0.1482</v>
      </c>
      <c r="D33" s="264">
        <v>773.84</v>
      </c>
      <c r="E33" s="264">
        <v>773.21</v>
      </c>
      <c r="F33" s="264">
        <v>772.79</v>
      </c>
      <c r="H33" s="179">
        <v>31</v>
      </c>
      <c r="I33" s="179">
        <v>753.28215283043312</v>
      </c>
      <c r="Q33" s="370"/>
      <c r="R33" s="370"/>
    </row>
    <row r="34" spans="1:18">
      <c r="A34" s="151" t="s">
        <v>134</v>
      </c>
      <c r="B34" s="165">
        <v>0.14649999999999999</v>
      </c>
      <c r="C34" s="165">
        <v>0.14699999999999999</v>
      </c>
      <c r="D34" s="264">
        <v>775.77</v>
      </c>
      <c r="E34" s="264">
        <v>775.14</v>
      </c>
      <c r="F34" s="264">
        <v>774.72</v>
      </c>
      <c r="H34" s="179">
        <v>32</v>
      </c>
      <c r="I34" s="179">
        <v>753.72964163141489</v>
      </c>
      <c r="Q34" s="370"/>
      <c r="R34" s="370"/>
    </row>
    <row r="35" spans="1:18">
      <c r="A35" s="151" t="s">
        <v>135</v>
      </c>
      <c r="B35" s="165">
        <v>0.14729999999999999</v>
      </c>
      <c r="C35" s="165">
        <v>0.14779999999999999</v>
      </c>
      <c r="D35" s="264">
        <v>775.18</v>
      </c>
      <c r="E35" s="264">
        <v>774.56</v>
      </c>
      <c r="F35" s="264">
        <v>774.14</v>
      </c>
      <c r="H35" s="179">
        <v>33</v>
      </c>
      <c r="I35" s="179">
        <v>754.17713043239655</v>
      </c>
      <c r="N35" s="551">
        <v>43101</v>
      </c>
      <c r="Q35" s="370"/>
      <c r="R35" s="370"/>
    </row>
    <row r="36" spans="1:18">
      <c r="A36" s="151" t="s">
        <v>136</v>
      </c>
      <c r="B36" s="165">
        <v>0.1457</v>
      </c>
      <c r="C36" s="165">
        <v>0.1462</v>
      </c>
      <c r="D36" s="264">
        <v>777.61</v>
      </c>
      <c r="E36" s="264">
        <v>776.98</v>
      </c>
      <c r="F36" s="264">
        <v>776.56</v>
      </c>
      <c r="H36" s="179">
        <v>34</v>
      </c>
      <c r="I36" s="179">
        <v>754.62461923337833</v>
      </c>
      <c r="N36" s="551">
        <v>42074</v>
      </c>
      <c r="Q36" s="370"/>
      <c r="R36" s="370"/>
    </row>
    <row r="37" spans="1:18">
      <c r="A37" s="151" t="s">
        <v>137</v>
      </c>
      <c r="B37" s="165">
        <v>0.14530000000000001</v>
      </c>
      <c r="C37" s="165">
        <v>0.14580000000000001</v>
      </c>
      <c r="D37" s="264">
        <v>778.53</v>
      </c>
      <c r="E37" s="264">
        <v>777.91</v>
      </c>
      <c r="F37" s="264">
        <v>777.49</v>
      </c>
      <c r="H37" s="179">
        <v>35</v>
      </c>
      <c r="I37" s="179">
        <v>755.07210803435999</v>
      </c>
      <c r="Q37" s="370"/>
      <c r="R37" s="370"/>
    </row>
    <row r="38" spans="1:18">
      <c r="A38" s="151" t="s">
        <v>138</v>
      </c>
      <c r="B38" s="165">
        <v>0.1459</v>
      </c>
      <c r="C38" s="165">
        <v>0.1464</v>
      </c>
      <c r="D38" s="264">
        <v>778.2</v>
      </c>
      <c r="E38" s="264">
        <v>777.58</v>
      </c>
      <c r="F38" s="264">
        <v>777.16</v>
      </c>
      <c r="H38" s="179">
        <v>36</v>
      </c>
      <c r="I38" s="179">
        <v>755.51959683534176</v>
      </c>
      <c r="Q38" s="370"/>
      <c r="R38" s="370"/>
    </row>
    <row r="39" spans="1:18">
      <c r="A39" s="151" t="s">
        <v>139</v>
      </c>
      <c r="B39" s="165">
        <v>0.1447</v>
      </c>
      <c r="C39" s="165">
        <v>0.1452</v>
      </c>
      <c r="D39" s="264">
        <v>780.12</v>
      </c>
      <c r="E39" s="264">
        <v>779.5</v>
      </c>
      <c r="F39" s="264">
        <v>779.08</v>
      </c>
      <c r="H39" s="179">
        <v>37</v>
      </c>
      <c r="I39" s="179">
        <v>755.96708563632342</v>
      </c>
      <c r="N39" s="552">
        <f>NETWORKDAYS(N36,N35,Feriados!A173:A206)</f>
        <v>704</v>
      </c>
      <c r="Q39" s="370"/>
      <c r="R39" s="370"/>
    </row>
    <row r="40" spans="1:18">
      <c r="A40" s="151" t="s">
        <v>140</v>
      </c>
      <c r="B40" s="165">
        <v>0.14560000000000001</v>
      </c>
      <c r="C40" s="165">
        <v>0.14610000000000001</v>
      </c>
      <c r="D40" s="264">
        <v>779.42</v>
      </c>
      <c r="E40" s="264">
        <v>778.79</v>
      </c>
      <c r="F40" s="264">
        <v>778.37</v>
      </c>
      <c r="H40" s="179">
        <v>38</v>
      </c>
      <c r="I40" s="179">
        <v>756.41457443730519</v>
      </c>
      <c r="Q40" s="370"/>
      <c r="R40" s="370"/>
    </row>
    <row r="41" spans="1:18">
      <c r="A41" s="151" t="s">
        <v>141</v>
      </c>
      <c r="B41" s="165">
        <v>0.14610000000000001</v>
      </c>
      <c r="C41" s="165">
        <v>0.14660000000000001</v>
      </c>
      <c r="D41" s="264">
        <v>779.22</v>
      </c>
      <c r="E41" s="264">
        <v>778.59</v>
      </c>
      <c r="F41" s="264">
        <v>778.17</v>
      </c>
      <c r="H41" s="179">
        <v>39</v>
      </c>
      <c r="I41" s="179">
        <v>756.86206323828685</v>
      </c>
      <c r="Q41" s="370"/>
      <c r="R41" s="370"/>
    </row>
    <row r="42" spans="1:18">
      <c r="A42" s="151" t="s">
        <v>142</v>
      </c>
      <c r="B42" s="165">
        <v>0.14499999999999999</v>
      </c>
      <c r="C42" s="165">
        <v>0.14549999999999999</v>
      </c>
      <c r="D42" s="264">
        <v>781.01</v>
      </c>
      <c r="E42" s="264">
        <v>780.38</v>
      </c>
      <c r="F42" s="264">
        <v>779.96</v>
      </c>
      <c r="H42" s="179">
        <v>40</v>
      </c>
      <c r="I42" s="179">
        <v>757.30955203926862</v>
      </c>
      <c r="Q42" s="370"/>
      <c r="R42" s="370"/>
    </row>
    <row r="43" spans="1:18">
      <c r="A43" s="151" t="s">
        <v>143</v>
      </c>
      <c r="B43" s="165">
        <v>0.1424</v>
      </c>
      <c r="C43" s="165">
        <v>0.1429</v>
      </c>
      <c r="D43" s="264">
        <v>784.67</v>
      </c>
      <c r="E43" s="264">
        <v>784.04</v>
      </c>
      <c r="F43" s="264">
        <v>783.63</v>
      </c>
      <c r="H43" s="179">
        <v>41</v>
      </c>
      <c r="I43" s="179">
        <v>757.75704084025028</v>
      </c>
      <c r="Q43" s="370"/>
      <c r="R43" s="370"/>
    </row>
    <row r="44" spans="1:18">
      <c r="A44" s="151" t="s">
        <v>144</v>
      </c>
      <c r="B44" s="165">
        <v>0.14249999999999999</v>
      </c>
      <c r="C44" s="165">
        <v>0.14299999999999999</v>
      </c>
      <c r="D44" s="264">
        <v>784.96</v>
      </c>
      <c r="E44" s="264">
        <v>784.33</v>
      </c>
      <c r="F44" s="264">
        <v>783.92</v>
      </c>
      <c r="H44" s="179">
        <v>42</v>
      </c>
      <c r="I44" s="179">
        <v>758.20452964123206</v>
      </c>
      <c r="Q44" s="370"/>
      <c r="R44" s="370"/>
    </row>
    <row r="45" spans="1:18">
      <c r="A45" s="151" t="s">
        <v>145</v>
      </c>
      <c r="B45" s="165">
        <v>0.14099999999999999</v>
      </c>
      <c r="C45" s="165">
        <v>0.14149999999999999</v>
      </c>
      <c r="D45" s="264">
        <v>787.25</v>
      </c>
      <c r="E45" s="264">
        <v>786.62</v>
      </c>
      <c r="F45" s="264">
        <v>786.21</v>
      </c>
      <c r="H45" s="179">
        <v>43</v>
      </c>
      <c r="I45" s="179">
        <v>758.65201844221372</v>
      </c>
      <c r="Q45" s="370"/>
      <c r="R45" s="370"/>
    </row>
    <row r="46" spans="1:18">
      <c r="A46" s="151" t="s">
        <v>146</v>
      </c>
      <c r="B46" s="165">
        <v>0.1416</v>
      </c>
      <c r="C46" s="165">
        <v>0.1421</v>
      </c>
      <c r="D46" s="264">
        <v>786.91</v>
      </c>
      <c r="E46" s="264">
        <v>786.29</v>
      </c>
      <c r="F46" s="264">
        <v>785.87</v>
      </c>
      <c r="H46" s="179">
        <v>44</v>
      </c>
      <c r="I46" s="179">
        <v>759.09950724319549</v>
      </c>
      <c r="Q46" s="370"/>
      <c r="R46" s="370"/>
    </row>
    <row r="47" spans="1:18">
      <c r="A47" s="151" t="s">
        <v>147</v>
      </c>
      <c r="B47" s="165">
        <v>0.1434</v>
      </c>
      <c r="C47" s="165">
        <v>0.1439</v>
      </c>
      <c r="D47" s="264">
        <v>785.09</v>
      </c>
      <c r="E47" s="264">
        <v>784.47</v>
      </c>
      <c r="F47" s="264">
        <v>784.05</v>
      </c>
      <c r="H47" s="179">
        <v>45</v>
      </c>
      <c r="I47" s="179">
        <v>759.54699604417715</v>
      </c>
      <c r="Q47" s="370"/>
      <c r="R47" s="370"/>
    </row>
    <row r="48" spans="1:18">
      <c r="A48" s="151" t="s">
        <v>148</v>
      </c>
      <c r="B48" s="165">
        <v>0.1381</v>
      </c>
      <c r="C48" s="165">
        <v>0.1386</v>
      </c>
      <c r="D48" s="264">
        <v>792.11</v>
      </c>
      <c r="E48" s="264">
        <v>791.48</v>
      </c>
      <c r="F48" s="264">
        <v>791.07</v>
      </c>
      <c r="H48" s="179">
        <v>46</v>
      </c>
      <c r="I48" s="179">
        <v>759.99448484515892</v>
      </c>
      <c r="Q48" s="370"/>
      <c r="R48" s="370"/>
    </row>
    <row r="49" spans="1:18">
      <c r="A49" s="151" t="s">
        <v>149</v>
      </c>
      <c r="B49" s="165">
        <v>0.13750000000000001</v>
      </c>
      <c r="C49" s="165">
        <v>0.13800000000000001</v>
      </c>
      <c r="D49" s="264">
        <v>793.26</v>
      </c>
      <c r="E49" s="264">
        <v>792.64</v>
      </c>
      <c r="F49" s="264">
        <v>792.23</v>
      </c>
      <c r="H49" s="179">
        <v>47</v>
      </c>
      <c r="I49" s="179">
        <v>760.44197364614058</v>
      </c>
      <c r="Q49" s="370"/>
      <c r="R49" s="370"/>
    </row>
    <row r="50" spans="1:18">
      <c r="A50" s="151" t="s">
        <v>150</v>
      </c>
      <c r="B50" s="165">
        <v>0.13739999999999999</v>
      </c>
      <c r="C50" s="165">
        <v>0.13789999999999999</v>
      </c>
      <c r="D50" s="264">
        <v>793.8</v>
      </c>
      <c r="E50" s="264">
        <v>793.17</v>
      </c>
      <c r="F50" s="264">
        <v>792.76</v>
      </c>
      <c r="H50" s="179">
        <v>48</v>
      </c>
      <c r="I50" s="179">
        <v>760.88946244712236</v>
      </c>
      <c r="Q50" s="370"/>
      <c r="R50" s="370"/>
    </row>
    <row r="51" spans="1:18">
      <c r="A51" s="151" t="s">
        <v>151</v>
      </c>
      <c r="B51" s="165">
        <v>0.13500000000000001</v>
      </c>
      <c r="C51" s="165">
        <v>0.13550000000000001</v>
      </c>
      <c r="D51" s="264">
        <v>797.21</v>
      </c>
      <c r="E51" s="264">
        <v>796.58</v>
      </c>
      <c r="F51" s="264">
        <v>796.18</v>
      </c>
      <c r="H51" s="179">
        <v>49</v>
      </c>
      <c r="I51" s="179">
        <v>761.33695124810401</v>
      </c>
      <c r="Q51" s="370"/>
      <c r="R51" s="370"/>
    </row>
    <row r="52" spans="1:18">
      <c r="A52" s="151" t="s">
        <v>152</v>
      </c>
      <c r="B52" s="165">
        <v>0.1366</v>
      </c>
      <c r="C52" s="165">
        <v>0.1371</v>
      </c>
      <c r="D52" s="264">
        <v>795.61</v>
      </c>
      <c r="E52" s="264">
        <v>794.98</v>
      </c>
      <c r="F52" s="264">
        <v>794.58</v>
      </c>
      <c r="H52" s="179">
        <v>50</v>
      </c>
      <c r="I52" s="179">
        <v>761.78444004908579</v>
      </c>
      <c r="Q52" s="370"/>
      <c r="R52" s="370"/>
    </row>
    <row r="53" spans="1:18">
      <c r="A53" s="151" t="s">
        <v>153</v>
      </c>
      <c r="B53" s="165">
        <v>0.1384</v>
      </c>
      <c r="C53" s="165">
        <v>0.1389</v>
      </c>
      <c r="D53" s="264">
        <v>793.77</v>
      </c>
      <c r="E53" s="264">
        <v>793.15</v>
      </c>
      <c r="F53" s="264">
        <v>792.74</v>
      </c>
      <c r="H53" s="179">
        <v>51</v>
      </c>
      <c r="I53" s="179">
        <v>762.23192885006745</v>
      </c>
      <c r="Q53" s="370"/>
      <c r="R53" s="370"/>
    </row>
    <row r="54" spans="1:18">
      <c r="A54" s="151" t="s">
        <v>154</v>
      </c>
      <c r="B54" s="165">
        <v>0.13569999999999999</v>
      </c>
      <c r="C54" s="165">
        <v>0.13619999999999999</v>
      </c>
      <c r="D54" s="264">
        <v>797.54</v>
      </c>
      <c r="E54" s="264">
        <v>796.91</v>
      </c>
      <c r="F54" s="264">
        <v>796.51</v>
      </c>
      <c r="H54" s="179">
        <v>52</v>
      </c>
      <c r="I54" s="179">
        <v>762.67941765104922</v>
      </c>
      <c r="Q54" s="370"/>
      <c r="R54" s="370"/>
    </row>
    <row r="55" spans="1:18">
      <c r="A55" s="151" t="s">
        <v>155</v>
      </c>
      <c r="B55" s="165">
        <v>0.1346</v>
      </c>
      <c r="C55" s="165">
        <v>0.1351</v>
      </c>
      <c r="D55" s="264">
        <v>799.31</v>
      </c>
      <c r="E55" s="264">
        <v>798.69</v>
      </c>
      <c r="F55" s="264">
        <v>798.29</v>
      </c>
      <c r="H55" s="179">
        <v>53</v>
      </c>
      <c r="I55" s="179">
        <v>763.12690645203088</v>
      </c>
      <c r="Q55" s="370"/>
      <c r="R55" s="370"/>
    </row>
    <row r="56" spans="1:18">
      <c r="A56" s="151" t="s">
        <v>156</v>
      </c>
      <c r="B56" s="165">
        <v>0.13370000000000001</v>
      </c>
      <c r="C56" s="165">
        <v>0.13420000000000001</v>
      </c>
      <c r="D56" s="264">
        <v>800.84</v>
      </c>
      <c r="E56" s="264">
        <v>800.21</v>
      </c>
      <c r="F56" s="264">
        <v>799.81</v>
      </c>
      <c r="H56" s="179">
        <v>54</v>
      </c>
      <c r="I56" s="179">
        <v>763.57439525301265</v>
      </c>
      <c r="Q56" s="370"/>
      <c r="R56" s="370"/>
    </row>
    <row r="57" spans="1:18">
      <c r="A57" s="151" t="s">
        <v>157</v>
      </c>
      <c r="B57" s="165">
        <v>0.13389999999999999</v>
      </c>
      <c r="C57" s="165">
        <v>0.13439999999999999</v>
      </c>
      <c r="D57" s="264">
        <v>800.99</v>
      </c>
      <c r="E57" s="264">
        <v>800.36</v>
      </c>
      <c r="F57" s="264">
        <v>799.96</v>
      </c>
      <c r="H57" s="179">
        <v>55</v>
      </c>
      <c r="I57" s="179">
        <v>764.02188405399431</v>
      </c>
      <c r="Q57" s="370"/>
      <c r="R57" s="370"/>
    </row>
    <row r="58" spans="1:18">
      <c r="A58" s="151" t="s">
        <v>158</v>
      </c>
      <c r="B58" s="165">
        <v>0.1323</v>
      </c>
      <c r="C58" s="165">
        <v>0.1328</v>
      </c>
      <c r="D58" s="264">
        <v>803.38</v>
      </c>
      <c r="E58" s="264">
        <v>802.76</v>
      </c>
      <c r="F58" s="264">
        <v>802.36</v>
      </c>
      <c r="H58" s="179">
        <v>56</v>
      </c>
      <c r="I58" s="179">
        <v>764.46937285497609</v>
      </c>
      <c r="Q58" s="370"/>
      <c r="R58" s="370"/>
    </row>
    <row r="59" spans="1:18">
      <c r="A59" s="151" t="s">
        <v>159</v>
      </c>
      <c r="B59" s="165">
        <v>0.1343</v>
      </c>
      <c r="C59" s="165">
        <v>0.1348</v>
      </c>
      <c r="D59" s="264">
        <v>801.29</v>
      </c>
      <c r="E59" s="264">
        <v>800.67</v>
      </c>
      <c r="F59" s="264">
        <v>800.27</v>
      </c>
      <c r="H59" s="179">
        <v>57</v>
      </c>
      <c r="I59" s="179">
        <v>764.91686165595775</v>
      </c>
      <c r="Q59" s="370"/>
      <c r="R59" s="370"/>
    </row>
    <row r="60" spans="1:18">
      <c r="A60" s="151" t="s">
        <v>160</v>
      </c>
      <c r="B60" s="165">
        <v>0.13350000000000001</v>
      </c>
      <c r="C60" s="165">
        <v>0.13400000000000001</v>
      </c>
      <c r="D60" s="264">
        <v>802.68</v>
      </c>
      <c r="E60" s="264">
        <v>802.06</v>
      </c>
      <c r="F60" s="264">
        <v>801.66</v>
      </c>
      <c r="H60" s="179">
        <v>58</v>
      </c>
      <c r="I60" s="179">
        <v>765.36435045693952</v>
      </c>
      <c r="Q60" s="370"/>
      <c r="R60" s="370"/>
    </row>
    <row r="61" spans="1:18">
      <c r="A61" s="151" t="s">
        <v>161</v>
      </c>
      <c r="B61" s="165">
        <v>0.13289999999999999</v>
      </c>
      <c r="C61" s="165">
        <v>0.13339999999999999</v>
      </c>
      <c r="D61" s="264">
        <v>803.83</v>
      </c>
      <c r="E61" s="264">
        <v>803.21</v>
      </c>
      <c r="F61" s="264">
        <v>802.81</v>
      </c>
      <c r="H61" s="179">
        <v>59</v>
      </c>
      <c r="I61" s="179">
        <v>765.81183925792118</v>
      </c>
      <c r="Q61" s="370"/>
      <c r="R61" s="370"/>
    </row>
    <row r="62" spans="1:18">
      <c r="A62" s="151" t="s">
        <v>162</v>
      </c>
      <c r="B62" s="165">
        <v>0.13220000000000001</v>
      </c>
      <c r="C62" s="165">
        <v>0.13270000000000001</v>
      </c>
      <c r="D62" s="264">
        <v>805.09</v>
      </c>
      <c r="E62" s="264">
        <v>804.47</v>
      </c>
      <c r="F62" s="264">
        <v>804.07</v>
      </c>
      <c r="H62" s="179">
        <v>60</v>
      </c>
      <c r="I62" s="179">
        <v>766.25932805890284</v>
      </c>
      <c r="Q62" s="370"/>
      <c r="R62" s="370"/>
    </row>
    <row r="63" spans="1:18">
      <c r="A63" s="151" t="s">
        <v>163</v>
      </c>
      <c r="B63" s="165">
        <v>0.13489999999999999</v>
      </c>
      <c r="C63" s="165">
        <v>0.13539999999999999</v>
      </c>
      <c r="D63" s="264">
        <v>802.15</v>
      </c>
      <c r="E63" s="264">
        <v>801.54</v>
      </c>
      <c r="F63" s="264">
        <v>801.13</v>
      </c>
      <c r="H63" s="179">
        <v>61</v>
      </c>
      <c r="I63" s="179">
        <v>766.70681685988461</v>
      </c>
      <c r="Q63" s="370"/>
      <c r="R63" s="370"/>
    </row>
    <row r="64" spans="1:18">
      <c r="A64" s="151" t="s">
        <v>164</v>
      </c>
      <c r="B64" s="165">
        <v>0.13650000000000001</v>
      </c>
      <c r="C64" s="165">
        <v>0.13700000000000001</v>
      </c>
      <c r="D64" s="264">
        <v>800.59</v>
      </c>
      <c r="E64" s="264">
        <v>799.98</v>
      </c>
      <c r="F64" s="264">
        <v>799.57</v>
      </c>
      <c r="H64" s="179">
        <v>62</v>
      </c>
      <c r="I64" s="179">
        <v>767.15430566086627</v>
      </c>
      <c r="Q64" s="370"/>
      <c r="R64" s="370"/>
    </row>
    <row r="65" spans="1:18">
      <c r="A65" s="151" t="s">
        <v>165</v>
      </c>
      <c r="B65" s="165">
        <v>0.13469999999999999</v>
      </c>
      <c r="C65" s="165">
        <v>0.13519999999999999</v>
      </c>
      <c r="D65" s="264">
        <v>803.21</v>
      </c>
      <c r="E65" s="264">
        <v>802.59</v>
      </c>
      <c r="F65" s="264">
        <v>802.19</v>
      </c>
      <c r="H65" s="179">
        <v>63</v>
      </c>
      <c r="I65" s="179">
        <v>767.60179446184804</v>
      </c>
      <c r="Q65" s="370"/>
      <c r="R65" s="370"/>
    </row>
    <row r="66" spans="1:18">
      <c r="A66" s="151" t="s">
        <v>166</v>
      </c>
      <c r="B66" s="165">
        <v>0.13589999999999999</v>
      </c>
      <c r="C66" s="165">
        <v>0.13639999999999999</v>
      </c>
      <c r="D66" s="264">
        <v>802.14</v>
      </c>
      <c r="E66" s="264">
        <v>801.53</v>
      </c>
      <c r="F66" s="264">
        <v>801.12</v>
      </c>
      <c r="H66" s="179">
        <v>64</v>
      </c>
      <c r="I66" s="179">
        <v>768.0492832628297</v>
      </c>
      <c r="Q66" s="370"/>
      <c r="R66" s="370"/>
    </row>
    <row r="67" spans="1:18">
      <c r="A67" s="151" t="s">
        <v>167</v>
      </c>
      <c r="B67" s="165">
        <v>0.13550000000000001</v>
      </c>
      <c r="C67" s="165">
        <v>0.13600000000000001</v>
      </c>
      <c r="D67" s="264">
        <v>803.03</v>
      </c>
      <c r="E67" s="264">
        <v>802.42</v>
      </c>
      <c r="F67" s="264">
        <v>802.02</v>
      </c>
      <c r="H67" s="179">
        <v>65</v>
      </c>
      <c r="I67" s="179">
        <v>768.49677206381148</v>
      </c>
      <c r="Q67" s="370"/>
      <c r="R67" s="370"/>
    </row>
    <row r="68" spans="1:18">
      <c r="A68" s="151" t="s">
        <v>168</v>
      </c>
      <c r="B68" s="165">
        <v>0.1361</v>
      </c>
      <c r="C68" s="165">
        <v>0.1366</v>
      </c>
      <c r="D68" s="264">
        <v>802.71</v>
      </c>
      <c r="E68" s="264">
        <v>802.1</v>
      </c>
      <c r="F68" s="264">
        <v>801.69</v>
      </c>
      <c r="H68" s="179">
        <v>66</v>
      </c>
      <c r="I68" s="179">
        <v>768.94426086479314</v>
      </c>
      <c r="Q68" s="370"/>
      <c r="R68" s="370"/>
    </row>
    <row r="69" spans="1:18">
      <c r="A69" s="151" t="s">
        <v>169</v>
      </c>
      <c r="B69" s="165">
        <v>0.13539999999999999</v>
      </c>
      <c r="C69" s="165">
        <v>0.13589999999999999</v>
      </c>
      <c r="D69" s="264">
        <v>803.97</v>
      </c>
      <c r="E69" s="264">
        <v>803.36</v>
      </c>
      <c r="F69" s="264">
        <v>802.95</v>
      </c>
      <c r="H69" s="179">
        <v>67</v>
      </c>
      <c r="I69" s="179">
        <v>769.39174966577491</v>
      </c>
      <c r="Q69" s="370"/>
      <c r="R69" s="370"/>
    </row>
    <row r="70" spans="1:18">
      <c r="A70" s="151" t="s">
        <v>170</v>
      </c>
      <c r="B70" s="165">
        <v>0.13489999999999999</v>
      </c>
      <c r="C70" s="165">
        <v>0.13539999999999999</v>
      </c>
      <c r="D70" s="264">
        <v>804.98</v>
      </c>
      <c r="E70" s="264">
        <v>804.37</v>
      </c>
      <c r="F70" s="264">
        <v>803.97</v>
      </c>
      <c r="H70" s="179">
        <v>68</v>
      </c>
      <c r="I70" s="179">
        <v>769.83923846675657</v>
      </c>
      <c r="Q70" s="370"/>
      <c r="R70" s="370"/>
    </row>
    <row r="71" spans="1:18">
      <c r="A71" s="151" t="s">
        <v>171</v>
      </c>
      <c r="B71" s="165">
        <v>0.13339999999999999</v>
      </c>
      <c r="C71" s="165">
        <v>0.13389999999999999</v>
      </c>
      <c r="D71" s="264">
        <v>807.21</v>
      </c>
      <c r="E71" s="264">
        <v>806.6</v>
      </c>
      <c r="F71" s="264">
        <v>806.2</v>
      </c>
      <c r="H71" s="179">
        <v>69</v>
      </c>
      <c r="I71" s="179">
        <v>770.28672726773834</v>
      </c>
      <c r="Q71" s="370"/>
      <c r="R71" s="370"/>
    </row>
    <row r="72" spans="1:18">
      <c r="A72" s="151" t="s">
        <v>172</v>
      </c>
      <c r="B72" s="165">
        <v>0.1333</v>
      </c>
      <c r="C72" s="165">
        <v>0.1338</v>
      </c>
      <c r="D72" s="264">
        <v>807.73</v>
      </c>
      <c r="E72" s="264">
        <v>807.12</v>
      </c>
      <c r="F72" s="264">
        <v>806.72</v>
      </c>
      <c r="H72" s="179">
        <v>70</v>
      </c>
      <c r="I72" s="179">
        <v>770.73421606872</v>
      </c>
      <c r="Q72" s="370"/>
      <c r="R72" s="370"/>
    </row>
    <row r="73" spans="1:18">
      <c r="A73" s="151" t="s">
        <v>173</v>
      </c>
      <c r="B73" s="165">
        <v>0.13109999999999999</v>
      </c>
      <c r="C73" s="165">
        <v>0.13159999999999999</v>
      </c>
      <c r="D73" s="264">
        <v>810.81</v>
      </c>
      <c r="E73" s="264">
        <v>810.2</v>
      </c>
      <c r="F73" s="264">
        <v>809.8</v>
      </c>
      <c r="H73" s="179">
        <v>71</v>
      </c>
      <c r="I73" s="179">
        <v>771.18170486970178</v>
      </c>
      <c r="Q73" s="370"/>
      <c r="R73" s="370"/>
    </row>
    <row r="74" spans="1:18">
      <c r="A74" s="151" t="s">
        <v>174</v>
      </c>
      <c r="B74" s="165">
        <v>0.13059999999999999</v>
      </c>
      <c r="C74" s="165">
        <v>0.13109999999999999</v>
      </c>
      <c r="D74" s="264">
        <v>811.81</v>
      </c>
      <c r="E74" s="264">
        <v>811.2</v>
      </c>
      <c r="F74" s="264">
        <v>810.81</v>
      </c>
      <c r="H74" s="179">
        <v>72</v>
      </c>
      <c r="I74" s="179">
        <v>771.62919367068343</v>
      </c>
      <c r="Q74" s="370"/>
      <c r="R74" s="370"/>
    </row>
    <row r="75" spans="1:18">
      <c r="A75" s="151" t="s">
        <v>175</v>
      </c>
      <c r="B75" s="165">
        <v>0.12889999999999999</v>
      </c>
      <c r="C75" s="165">
        <v>0.12939999999999999</v>
      </c>
      <c r="D75" s="264">
        <v>814.28</v>
      </c>
      <c r="E75" s="264">
        <v>813.67</v>
      </c>
      <c r="F75" s="264">
        <v>813.28</v>
      </c>
      <c r="H75" s="179">
        <v>73</v>
      </c>
      <c r="I75" s="179">
        <v>772.07668247166521</v>
      </c>
      <c r="Q75" s="370"/>
      <c r="R75" s="370"/>
    </row>
    <row r="76" spans="1:18">
      <c r="A76" s="151" t="s">
        <v>266</v>
      </c>
      <c r="B76" s="165">
        <v>0.1278</v>
      </c>
      <c r="C76" s="165">
        <v>0.1283</v>
      </c>
      <c r="D76" s="264">
        <v>816.02</v>
      </c>
      <c r="E76" s="264">
        <v>815.41</v>
      </c>
      <c r="F76" s="264">
        <v>815.02</v>
      </c>
      <c r="H76" s="179">
        <v>74</v>
      </c>
      <c r="I76" s="179">
        <v>772.52417127264687</v>
      </c>
      <c r="Q76" s="370"/>
      <c r="R76" s="370"/>
    </row>
    <row r="77" spans="1:18">
      <c r="A77" s="151" t="s">
        <v>265</v>
      </c>
      <c r="B77" s="165">
        <v>0.12770000000000001</v>
      </c>
      <c r="C77" s="165">
        <v>0.12820000000000001</v>
      </c>
      <c r="D77" s="264">
        <v>816.53</v>
      </c>
      <c r="E77" s="264">
        <v>815.92</v>
      </c>
      <c r="F77" s="264">
        <v>815.53</v>
      </c>
      <c r="H77" s="179">
        <v>75</v>
      </c>
      <c r="I77" s="179">
        <v>772.97166007362864</v>
      </c>
      <c r="Q77" s="370"/>
      <c r="R77" s="370"/>
    </row>
    <row r="78" spans="1:18">
      <c r="A78" s="151" t="s">
        <v>264</v>
      </c>
      <c r="B78" s="165">
        <v>0.1275</v>
      </c>
      <c r="C78" s="165">
        <v>0.128</v>
      </c>
      <c r="D78" s="264">
        <v>817.16</v>
      </c>
      <c r="E78" s="264">
        <v>816.55</v>
      </c>
      <c r="F78" s="264">
        <v>816.16</v>
      </c>
      <c r="H78" s="179">
        <v>76</v>
      </c>
      <c r="I78" s="179">
        <v>773.4191488746103</v>
      </c>
      <c r="Q78" s="370"/>
      <c r="R78" s="370"/>
    </row>
    <row r="79" spans="1:18">
      <c r="A79" s="151" t="s">
        <v>263</v>
      </c>
      <c r="B79" s="165">
        <v>0.12770000000000001</v>
      </c>
      <c r="C79" s="165">
        <v>0.12820000000000001</v>
      </c>
      <c r="D79" s="264">
        <v>817.31</v>
      </c>
      <c r="E79" s="264">
        <v>816.7</v>
      </c>
      <c r="F79" s="264">
        <v>816.31</v>
      </c>
      <c r="H79" s="179">
        <v>77</v>
      </c>
      <c r="I79" s="179">
        <v>773.86663767559207</v>
      </c>
      <c r="Q79" s="370"/>
      <c r="R79" s="370"/>
    </row>
    <row r="80" spans="1:18">
      <c r="A80" s="151" t="s">
        <v>262</v>
      </c>
      <c r="B80" s="165">
        <v>0.12720000000000001</v>
      </c>
      <c r="C80" s="165">
        <v>0.12770000000000001</v>
      </c>
      <c r="D80" s="264">
        <v>818.31</v>
      </c>
      <c r="E80" s="264">
        <v>817.7</v>
      </c>
      <c r="F80" s="264">
        <v>817.31</v>
      </c>
      <c r="H80" s="179">
        <v>78</v>
      </c>
      <c r="I80" s="179">
        <v>774.31412647657373</v>
      </c>
      <c r="Q80" s="370"/>
      <c r="R80" s="370"/>
    </row>
    <row r="81" spans="1:18">
      <c r="A81" s="151" t="s">
        <v>261</v>
      </c>
      <c r="B81" s="165">
        <v>0.128</v>
      </c>
      <c r="C81" s="165">
        <v>0.1285</v>
      </c>
      <c r="D81" s="264">
        <v>817.73</v>
      </c>
      <c r="E81" s="264">
        <v>817.12</v>
      </c>
      <c r="F81" s="264">
        <v>816.73</v>
      </c>
      <c r="H81" s="179">
        <v>79</v>
      </c>
      <c r="I81" s="179">
        <v>774.76161527755551</v>
      </c>
      <c r="Q81" s="370"/>
      <c r="R81" s="370"/>
    </row>
    <row r="82" spans="1:18">
      <c r="A82" s="151" t="s">
        <v>260</v>
      </c>
      <c r="B82" s="165">
        <v>0.1268</v>
      </c>
      <c r="C82" s="165">
        <v>0.1273</v>
      </c>
      <c r="D82" s="264">
        <v>819.57</v>
      </c>
      <c r="E82" s="264">
        <v>818.96</v>
      </c>
      <c r="F82" s="264">
        <v>818.57</v>
      </c>
      <c r="H82" s="179">
        <v>80</v>
      </c>
      <c r="I82" s="179">
        <v>775.20910407853717</v>
      </c>
      <c r="Q82" s="370"/>
      <c r="R82" s="370"/>
    </row>
    <row r="83" spans="1:18">
      <c r="A83" s="151" t="s">
        <v>259</v>
      </c>
      <c r="B83" s="165">
        <v>0.12770000000000001</v>
      </c>
      <c r="C83" s="165">
        <v>0.12820000000000001</v>
      </c>
      <c r="D83" s="264">
        <v>818.87</v>
      </c>
      <c r="E83" s="264">
        <v>818.27</v>
      </c>
      <c r="F83" s="264">
        <v>817.88</v>
      </c>
      <c r="H83" s="179">
        <v>81</v>
      </c>
      <c r="I83" s="179">
        <v>775.65659287951894</v>
      </c>
      <c r="Q83" s="370"/>
      <c r="R83" s="370"/>
    </row>
    <row r="84" spans="1:18">
      <c r="A84" s="151" t="s">
        <v>258</v>
      </c>
      <c r="B84" s="165">
        <v>0.12720000000000001</v>
      </c>
      <c r="C84" s="165">
        <v>0.12770000000000001</v>
      </c>
      <c r="D84" s="264">
        <v>819.86</v>
      </c>
      <c r="E84" s="264">
        <v>819.26</v>
      </c>
      <c r="F84" s="264">
        <v>818.87</v>
      </c>
      <c r="H84" s="179">
        <v>82</v>
      </c>
      <c r="I84" s="179">
        <v>776.1040816805006</v>
      </c>
      <c r="Q84" s="370"/>
      <c r="R84" s="370"/>
    </row>
    <row r="85" spans="1:18">
      <c r="A85" s="151" t="s">
        <v>257</v>
      </c>
      <c r="B85" s="165">
        <v>0.12759999999999999</v>
      </c>
      <c r="C85" s="165">
        <v>0.12809999999999999</v>
      </c>
      <c r="D85" s="264">
        <v>819.77</v>
      </c>
      <c r="E85" s="264">
        <v>819.17</v>
      </c>
      <c r="F85" s="264">
        <v>818.78</v>
      </c>
      <c r="H85" s="179">
        <v>83</v>
      </c>
      <c r="I85" s="179">
        <v>776.55157048148237</v>
      </c>
      <c r="Q85" s="370"/>
      <c r="R85" s="370"/>
    </row>
    <row r="86" spans="1:18">
      <c r="A86" s="151" t="s">
        <v>256</v>
      </c>
      <c r="B86" s="165">
        <v>0.12759999999999999</v>
      </c>
      <c r="C86" s="165">
        <v>0.12809999999999999</v>
      </c>
      <c r="D86" s="264">
        <v>820.16</v>
      </c>
      <c r="E86" s="264">
        <v>819.56</v>
      </c>
      <c r="F86" s="264">
        <v>819.17</v>
      </c>
      <c r="H86" s="179">
        <v>84</v>
      </c>
      <c r="I86" s="179">
        <v>776.99905928246403</v>
      </c>
      <c r="Q86" s="370"/>
      <c r="R86" s="370"/>
    </row>
    <row r="87" spans="1:18">
      <c r="A87" s="151" t="s">
        <v>255</v>
      </c>
      <c r="B87" s="165">
        <v>0.12820000000000001</v>
      </c>
      <c r="C87" s="165">
        <v>0.12870000000000001</v>
      </c>
      <c r="D87" s="264">
        <v>819.84</v>
      </c>
      <c r="E87" s="264">
        <v>819.24</v>
      </c>
      <c r="F87" s="264">
        <v>818.84</v>
      </c>
      <c r="H87" s="179">
        <v>85</v>
      </c>
      <c r="I87" s="179">
        <v>777.4465480834458</v>
      </c>
      <c r="Q87" s="370"/>
      <c r="R87" s="370"/>
    </row>
    <row r="88" spans="1:18">
      <c r="A88" s="151" t="s">
        <v>254</v>
      </c>
      <c r="B88" s="165">
        <v>0.12809999999999999</v>
      </c>
      <c r="C88" s="165">
        <v>0.12859999999999999</v>
      </c>
      <c r="D88" s="264">
        <v>820.35</v>
      </c>
      <c r="E88" s="264">
        <v>819.75</v>
      </c>
      <c r="F88" s="264">
        <v>819.36</v>
      </c>
      <c r="H88" s="179">
        <v>86</v>
      </c>
      <c r="I88" s="179">
        <v>777.89403688442746</v>
      </c>
      <c r="Q88" s="370"/>
      <c r="R88" s="370"/>
    </row>
    <row r="89" spans="1:18">
      <c r="A89" s="151" t="s">
        <v>253</v>
      </c>
      <c r="B89" s="165">
        <v>0.1283</v>
      </c>
      <c r="C89" s="165">
        <v>0.1288</v>
      </c>
      <c r="D89" s="264">
        <v>820.5</v>
      </c>
      <c r="E89" s="264">
        <v>819.91</v>
      </c>
      <c r="F89" s="264">
        <v>819.51</v>
      </c>
      <c r="H89" s="179">
        <v>87</v>
      </c>
      <c r="I89" s="179">
        <v>778.34152568540924</v>
      </c>
      <c r="Q89" s="370"/>
      <c r="R89" s="370"/>
    </row>
    <row r="90" spans="1:18">
      <c r="A90" s="151" t="s">
        <v>252</v>
      </c>
      <c r="B90" s="165">
        <v>0.12909999999999999</v>
      </c>
      <c r="C90" s="165">
        <v>0.12959999999999999</v>
      </c>
      <c r="D90" s="264">
        <v>819.94</v>
      </c>
      <c r="E90" s="264">
        <v>819.35</v>
      </c>
      <c r="F90" s="264">
        <v>818.95</v>
      </c>
      <c r="H90" s="179">
        <v>88</v>
      </c>
      <c r="I90" s="179">
        <v>778.7890144863909</v>
      </c>
      <c r="Q90" s="370"/>
      <c r="R90" s="370"/>
    </row>
    <row r="91" spans="1:18">
      <c r="A91" s="151" t="s">
        <v>251</v>
      </c>
      <c r="B91" s="165">
        <v>0.12670000000000001</v>
      </c>
      <c r="C91" s="165">
        <v>0.12720000000000001</v>
      </c>
      <c r="D91" s="264">
        <v>823.19</v>
      </c>
      <c r="E91" s="264">
        <v>822.6</v>
      </c>
      <c r="F91" s="264">
        <v>822.2</v>
      </c>
      <c r="H91" s="179">
        <v>89</v>
      </c>
      <c r="I91" s="179">
        <v>779.23650328737267</v>
      </c>
      <c r="Q91" s="370"/>
      <c r="R91" s="370"/>
    </row>
    <row r="92" spans="1:18">
      <c r="A92" s="151" t="s">
        <v>250</v>
      </c>
      <c r="B92" s="165">
        <v>0.12690000000000001</v>
      </c>
      <c r="C92" s="165">
        <v>0.12740000000000001</v>
      </c>
      <c r="D92" s="264">
        <v>823.34</v>
      </c>
      <c r="E92" s="264">
        <v>822.75</v>
      </c>
      <c r="F92" s="264">
        <v>822.36</v>
      </c>
      <c r="H92" s="179">
        <v>90</v>
      </c>
      <c r="I92" s="179">
        <v>779.68399208835433</v>
      </c>
      <c r="Q92" s="370"/>
      <c r="R92" s="370"/>
    </row>
    <row r="93" spans="1:18">
      <c r="A93" s="151" t="s">
        <v>249</v>
      </c>
      <c r="B93" s="165">
        <v>0.12640000000000001</v>
      </c>
      <c r="C93" s="165">
        <v>0.12690000000000001</v>
      </c>
      <c r="D93" s="264">
        <v>824.33</v>
      </c>
      <c r="E93" s="264">
        <v>823.73</v>
      </c>
      <c r="F93" s="264">
        <v>823.34</v>
      </c>
      <c r="H93" s="179">
        <v>91</v>
      </c>
      <c r="I93" s="179">
        <v>780.1314808893361</v>
      </c>
      <c r="Q93" s="370"/>
      <c r="R93" s="370"/>
    </row>
    <row r="94" spans="1:18">
      <c r="A94" s="151" t="s">
        <v>248</v>
      </c>
      <c r="B94" s="165">
        <v>0.1268</v>
      </c>
      <c r="C94" s="165">
        <v>0.1273</v>
      </c>
      <c r="D94" s="264">
        <v>824.24</v>
      </c>
      <c r="E94" s="264">
        <v>823.65</v>
      </c>
      <c r="F94" s="264">
        <v>823.26</v>
      </c>
      <c r="H94" s="179">
        <v>92</v>
      </c>
      <c r="I94" s="179">
        <v>780.57896969031776</v>
      </c>
      <c r="Q94" s="370"/>
      <c r="R94" s="370"/>
    </row>
    <row r="95" spans="1:18">
      <c r="A95" s="151" t="s">
        <v>247</v>
      </c>
      <c r="B95" s="165">
        <v>0.12720000000000001</v>
      </c>
      <c r="C95" s="165">
        <v>0.12770000000000001</v>
      </c>
      <c r="D95" s="264">
        <v>824.16</v>
      </c>
      <c r="E95" s="264">
        <v>823.57</v>
      </c>
      <c r="F95" s="264">
        <v>823.18</v>
      </c>
      <c r="H95" s="179">
        <v>93</v>
      </c>
      <c r="I95" s="179">
        <v>781.02645849129954</v>
      </c>
      <c r="Q95" s="370"/>
      <c r="R95" s="370"/>
    </row>
    <row r="96" spans="1:18">
      <c r="A96" s="151" t="s">
        <v>246</v>
      </c>
      <c r="B96" s="165">
        <v>0.128</v>
      </c>
      <c r="C96" s="165">
        <v>0.1285</v>
      </c>
      <c r="D96" s="264">
        <v>823.61</v>
      </c>
      <c r="E96" s="264">
        <v>823.02</v>
      </c>
      <c r="F96" s="264">
        <v>822.63</v>
      </c>
      <c r="H96" s="179">
        <v>94</v>
      </c>
      <c r="I96" s="179">
        <v>781.4739472922812</v>
      </c>
      <c r="Q96" s="370"/>
      <c r="R96" s="370"/>
    </row>
    <row r="97" spans="1:18">
      <c r="A97" s="151" t="s">
        <v>245</v>
      </c>
      <c r="B97" s="165">
        <v>0.12909999999999999</v>
      </c>
      <c r="C97" s="165">
        <v>0.12959999999999999</v>
      </c>
      <c r="D97" s="264">
        <v>822.71</v>
      </c>
      <c r="E97" s="264">
        <v>822.13</v>
      </c>
      <c r="F97" s="264">
        <v>821.73</v>
      </c>
      <c r="H97" s="179">
        <v>95</v>
      </c>
      <c r="I97" s="179">
        <v>781.92143609326297</v>
      </c>
      <c r="Q97" s="370"/>
      <c r="R97" s="370"/>
    </row>
    <row r="98" spans="1:18">
      <c r="A98" s="151" t="s">
        <v>244</v>
      </c>
      <c r="B98" s="165">
        <v>0.12809999999999999</v>
      </c>
      <c r="C98" s="165">
        <v>0.12859999999999999</v>
      </c>
      <c r="D98" s="264">
        <v>824.28</v>
      </c>
      <c r="E98" s="264">
        <v>823.7</v>
      </c>
      <c r="F98" s="264">
        <v>823.3</v>
      </c>
      <c r="H98" s="179">
        <v>96</v>
      </c>
      <c r="I98" s="179">
        <v>782.36892489424463</v>
      </c>
      <c r="Q98" s="370"/>
      <c r="R98" s="370"/>
    </row>
    <row r="99" spans="1:18">
      <c r="A99" s="151" t="s">
        <v>243</v>
      </c>
      <c r="B99" s="165">
        <v>0.1285</v>
      </c>
      <c r="C99" s="165">
        <v>0.129</v>
      </c>
      <c r="D99" s="264">
        <v>824.21</v>
      </c>
      <c r="E99" s="264">
        <v>823.62</v>
      </c>
      <c r="F99" s="264">
        <v>823.23</v>
      </c>
      <c r="H99" s="179">
        <v>97</v>
      </c>
      <c r="I99" s="179">
        <v>782.8164136952264</v>
      </c>
      <c r="Q99" s="370"/>
      <c r="R99" s="370"/>
    </row>
    <row r="100" spans="1:18">
      <c r="A100" s="151" t="s">
        <v>242</v>
      </c>
      <c r="B100" s="165">
        <v>0.12870000000000001</v>
      </c>
      <c r="C100" s="165">
        <v>0.12920000000000001</v>
      </c>
      <c r="D100" s="264">
        <v>824.37</v>
      </c>
      <c r="E100" s="264">
        <v>823.79</v>
      </c>
      <c r="F100" s="264">
        <v>823.39</v>
      </c>
      <c r="H100" s="179">
        <v>98</v>
      </c>
      <c r="I100" s="179">
        <v>783.26390249620806</v>
      </c>
      <c r="Q100" s="370"/>
      <c r="R100" s="370"/>
    </row>
    <row r="101" spans="1:18">
      <c r="A101" s="151" t="s">
        <v>241</v>
      </c>
      <c r="B101" s="165">
        <v>0.12909999999999999</v>
      </c>
      <c r="C101" s="165">
        <v>0.12959999999999999</v>
      </c>
      <c r="D101" s="264">
        <v>824.3</v>
      </c>
      <c r="E101" s="264">
        <v>823.72</v>
      </c>
      <c r="F101" s="264">
        <v>823.32</v>
      </c>
      <c r="H101" s="179">
        <v>99</v>
      </c>
      <c r="I101" s="179">
        <v>783.71139129718983</v>
      </c>
      <c r="Q101" s="370"/>
      <c r="R101" s="370"/>
    </row>
    <row r="102" spans="1:18">
      <c r="A102" s="151" t="s">
        <v>240</v>
      </c>
      <c r="B102" s="165">
        <v>0.12970000000000001</v>
      </c>
      <c r="C102" s="165">
        <v>0.13020000000000001</v>
      </c>
      <c r="D102" s="264">
        <v>824</v>
      </c>
      <c r="E102" s="264">
        <v>823.42</v>
      </c>
      <c r="F102" s="264">
        <v>823.02</v>
      </c>
      <c r="H102" s="179">
        <v>100</v>
      </c>
      <c r="I102" s="179">
        <v>784.15888009817149</v>
      </c>
      <c r="Q102" s="370"/>
      <c r="R102" s="370"/>
    </row>
    <row r="103" spans="1:18">
      <c r="A103" s="151" t="s">
        <v>239</v>
      </c>
      <c r="B103" s="165">
        <v>0.1303</v>
      </c>
      <c r="C103" s="165">
        <v>0.1308</v>
      </c>
      <c r="D103" s="264">
        <v>823.71</v>
      </c>
      <c r="E103" s="264">
        <v>823.13</v>
      </c>
      <c r="F103" s="264">
        <v>822.73</v>
      </c>
      <c r="H103" s="179">
        <v>101</v>
      </c>
      <c r="I103" s="179">
        <v>784.60636889915327</v>
      </c>
      <c r="Q103" s="370"/>
      <c r="R103" s="370"/>
    </row>
    <row r="104" spans="1:18">
      <c r="A104" s="151" t="s">
        <v>238</v>
      </c>
      <c r="B104" s="165">
        <v>0.1285</v>
      </c>
      <c r="C104" s="165">
        <v>0.129</v>
      </c>
      <c r="D104" s="264">
        <v>826.19</v>
      </c>
      <c r="E104" s="264">
        <v>825.61</v>
      </c>
      <c r="F104" s="264">
        <v>825.21</v>
      </c>
      <c r="H104" s="179">
        <v>102</v>
      </c>
      <c r="I104" s="179">
        <v>785.05385770013493</v>
      </c>
      <c r="Q104" s="370"/>
      <c r="R104" s="370"/>
    </row>
    <row r="105" spans="1:18">
      <c r="A105" s="151" t="s">
        <v>237</v>
      </c>
      <c r="B105" s="165">
        <v>0.12859999999999999</v>
      </c>
      <c r="C105" s="165">
        <v>0.12909999999999999</v>
      </c>
      <c r="D105" s="264">
        <v>826.47</v>
      </c>
      <c r="E105" s="264">
        <v>825.89</v>
      </c>
      <c r="F105" s="264">
        <v>825.49</v>
      </c>
      <c r="H105" s="179">
        <v>103</v>
      </c>
      <c r="I105" s="179">
        <v>785.5013465011167</v>
      </c>
      <c r="Q105" s="370"/>
      <c r="R105" s="370"/>
    </row>
    <row r="106" spans="1:18">
      <c r="A106" s="151" t="s">
        <v>236</v>
      </c>
      <c r="B106" s="165">
        <v>0.12770000000000001</v>
      </c>
      <c r="C106" s="165">
        <v>0.12820000000000001</v>
      </c>
      <c r="D106" s="264">
        <v>827.9</v>
      </c>
      <c r="E106" s="264">
        <v>827.33</v>
      </c>
      <c r="F106" s="264">
        <v>826.93</v>
      </c>
      <c r="H106" s="179">
        <v>104</v>
      </c>
      <c r="I106" s="179">
        <v>785.94883530209836</v>
      </c>
      <c r="Q106" s="370"/>
      <c r="R106" s="370"/>
    </row>
    <row r="107" spans="1:18">
      <c r="A107" s="151" t="s">
        <v>235</v>
      </c>
      <c r="B107" s="165">
        <v>0.12690000000000001</v>
      </c>
      <c r="C107" s="165">
        <v>0.12740000000000001</v>
      </c>
      <c r="D107" s="264">
        <v>829.22</v>
      </c>
      <c r="E107" s="264">
        <v>828.64</v>
      </c>
      <c r="F107" s="264">
        <v>828.25</v>
      </c>
      <c r="H107" s="179">
        <v>105</v>
      </c>
      <c r="I107" s="179">
        <v>786.39632410308013</v>
      </c>
      <c r="Q107" s="370"/>
      <c r="R107" s="370"/>
    </row>
    <row r="108" spans="1:18">
      <c r="A108" s="151" t="s">
        <v>234</v>
      </c>
      <c r="B108" s="165">
        <v>0.12570000000000001</v>
      </c>
      <c r="C108" s="165">
        <v>0.12620000000000001</v>
      </c>
      <c r="D108" s="264">
        <v>831</v>
      </c>
      <c r="E108" s="264">
        <v>830.42</v>
      </c>
      <c r="F108" s="264">
        <v>830.03</v>
      </c>
      <c r="H108" s="179">
        <v>106</v>
      </c>
      <c r="I108" s="179">
        <v>786.84381290406179</v>
      </c>
      <c r="Q108" s="370"/>
      <c r="R108" s="370"/>
    </row>
    <row r="109" spans="1:18">
      <c r="A109" s="151" t="s">
        <v>233</v>
      </c>
      <c r="B109" s="165">
        <v>0.12540000000000001</v>
      </c>
      <c r="C109" s="165">
        <v>0.12590000000000001</v>
      </c>
      <c r="D109" s="264">
        <v>831.73</v>
      </c>
      <c r="E109" s="264">
        <v>831.16</v>
      </c>
      <c r="F109" s="264">
        <v>830.76</v>
      </c>
      <c r="H109" s="179">
        <v>107</v>
      </c>
      <c r="I109" s="179">
        <v>787.29130170504357</v>
      </c>
      <c r="Q109" s="370"/>
      <c r="R109" s="370"/>
    </row>
    <row r="110" spans="1:18">
      <c r="A110" s="151" t="s">
        <v>232</v>
      </c>
      <c r="B110" s="165">
        <v>0.12590000000000001</v>
      </c>
      <c r="C110" s="165">
        <v>0.12640000000000001</v>
      </c>
      <c r="D110" s="264">
        <v>831.55</v>
      </c>
      <c r="E110" s="264">
        <v>830.97</v>
      </c>
      <c r="F110" s="264">
        <v>830.58</v>
      </c>
      <c r="H110" s="179">
        <v>108</v>
      </c>
      <c r="I110" s="179">
        <v>787.73879050602523</v>
      </c>
      <c r="Q110" s="370"/>
      <c r="R110" s="370"/>
    </row>
    <row r="111" spans="1:18">
      <c r="A111" s="151" t="s">
        <v>231</v>
      </c>
      <c r="B111" s="165">
        <v>0.12509999999999999</v>
      </c>
      <c r="C111" s="165">
        <v>0.12559999999999999</v>
      </c>
      <c r="D111" s="264">
        <v>832.86</v>
      </c>
      <c r="E111" s="264">
        <v>832.28</v>
      </c>
      <c r="F111" s="264">
        <v>831.89</v>
      </c>
      <c r="H111" s="179">
        <v>109</v>
      </c>
      <c r="I111" s="179">
        <v>788.186279307007</v>
      </c>
      <c r="Q111" s="370"/>
      <c r="R111" s="370"/>
    </row>
    <row r="112" spans="1:18">
      <c r="A112" s="151" t="s">
        <v>230</v>
      </c>
      <c r="B112" s="165">
        <v>0.12590000000000001</v>
      </c>
      <c r="C112" s="165">
        <v>0.12640000000000001</v>
      </c>
      <c r="D112" s="264">
        <v>832.33</v>
      </c>
      <c r="E112" s="264">
        <v>831.76</v>
      </c>
      <c r="F112" s="264">
        <v>831.37</v>
      </c>
      <c r="H112" s="179">
        <v>110</v>
      </c>
      <c r="I112" s="179">
        <v>788.63376810798866</v>
      </c>
      <c r="Q112" s="370"/>
      <c r="R112" s="370"/>
    </row>
    <row r="113" spans="1:18">
      <c r="A113" s="151" t="s">
        <v>229</v>
      </c>
      <c r="B113" s="165">
        <v>0.12720000000000001</v>
      </c>
      <c r="C113" s="165">
        <v>0.12770000000000001</v>
      </c>
      <c r="D113" s="264">
        <v>831.24</v>
      </c>
      <c r="E113" s="264">
        <v>830.67</v>
      </c>
      <c r="F113" s="264">
        <v>830.27</v>
      </c>
      <c r="H113" s="179">
        <v>111</v>
      </c>
      <c r="I113" s="179">
        <v>789.08125690897043</v>
      </c>
      <c r="Q113" s="370"/>
      <c r="R113" s="370"/>
    </row>
    <row r="114" spans="1:18">
      <c r="A114" s="151" t="s">
        <v>228</v>
      </c>
      <c r="B114" s="165">
        <v>0.12690000000000001</v>
      </c>
      <c r="C114" s="165">
        <v>0.12740000000000001</v>
      </c>
      <c r="D114" s="264">
        <v>831.98</v>
      </c>
      <c r="E114" s="264">
        <v>831.41</v>
      </c>
      <c r="F114" s="264">
        <v>831.01</v>
      </c>
      <c r="H114" s="179">
        <v>112</v>
      </c>
      <c r="I114" s="179">
        <v>789.52874570995209</v>
      </c>
      <c r="Q114" s="370"/>
      <c r="R114" s="370"/>
    </row>
    <row r="115" spans="1:18">
      <c r="A115" s="151" t="s">
        <v>227</v>
      </c>
      <c r="B115" s="165">
        <v>0.12720000000000001</v>
      </c>
      <c r="C115" s="165">
        <v>0.12770000000000001</v>
      </c>
      <c r="D115" s="264">
        <v>832.03</v>
      </c>
      <c r="E115" s="264">
        <v>831.46</v>
      </c>
      <c r="F115" s="264">
        <v>831.07</v>
      </c>
      <c r="H115" s="179">
        <v>113</v>
      </c>
      <c r="I115" s="179">
        <v>789.97623451093386</v>
      </c>
      <c r="Q115" s="370"/>
      <c r="R115" s="370"/>
    </row>
    <row r="116" spans="1:18">
      <c r="A116" s="151" t="s">
        <v>226</v>
      </c>
      <c r="B116" s="165">
        <v>0.1275</v>
      </c>
      <c r="C116" s="165">
        <v>0.128</v>
      </c>
      <c r="D116" s="264">
        <v>832.09</v>
      </c>
      <c r="E116" s="264">
        <v>831.52</v>
      </c>
      <c r="F116" s="264">
        <v>831.12</v>
      </c>
      <c r="H116" s="179">
        <v>114</v>
      </c>
      <c r="I116" s="179">
        <v>790.42372331191552</v>
      </c>
      <c r="Q116" s="370"/>
      <c r="R116" s="370"/>
    </row>
    <row r="117" spans="1:18">
      <c r="A117" s="151" t="s">
        <v>195</v>
      </c>
      <c r="B117" s="165">
        <v>0.128</v>
      </c>
      <c r="C117" s="165">
        <v>0.1285</v>
      </c>
      <c r="D117" s="264">
        <v>831.92</v>
      </c>
      <c r="E117" s="264">
        <v>831.36</v>
      </c>
      <c r="F117" s="264">
        <v>830.96</v>
      </c>
      <c r="H117" s="179">
        <v>115</v>
      </c>
      <c r="I117" s="179">
        <v>790.8712121128973</v>
      </c>
      <c r="Q117" s="370"/>
      <c r="R117" s="370"/>
    </row>
    <row r="118" spans="1:18">
      <c r="A118" s="151" t="s">
        <v>199</v>
      </c>
      <c r="B118" s="165">
        <v>0.128</v>
      </c>
      <c r="C118" s="165">
        <v>0.1285</v>
      </c>
      <c r="D118" s="264">
        <v>832.32</v>
      </c>
      <c r="E118" s="264">
        <v>831.75</v>
      </c>
      <c r="F118" s="264">
        <v>831.36</v>
      </c>
      <c r="H118" s="179">
        <v>116</v>
      </c>
      <c r="I118" s="179">
        <v>791.31870091387896</v>
      </c>
      <c r="Q118" s="370"/>
      <c r="R118" s="370"/>
    </row>
    <row r="119" spans="1:18">
      <c r="A119" s="151" t="s">
        <v>200</v>
      </c>
      <c r="B119" s="165">
        <v>0.128</v>
      </c>
      <c r="C119" s="165">
        <v>0.1285</v>
      </c>
      <c r="D119" s="264">
        <v>832.71</v>
      </c>
      <c r="E119" s="264">
        <v>832.15</v>
      </c>
      <c r="F119" s="264">
        <v>831.75</v>
      </c>
      <c r="H119" s="179">
        <v>117</v>
      </c>
      <c r="I119" s="179">
        <v>791.76618971486073</v>
      </c>
      <c r="Q119" s="370"/>
      <c r="R119" s="370"/>
    </row>
    <row r="120" spans="1:18">
      <c r="A120" s="151" t="s">
        <v>202</v>
      </c>
      <c r="B120" s="165">
        <v>0.12670000000000001</v>
      </c>
      <c r="C120" s="165">
        <v>0.12720000000000001</v>
      </c>
      <c r="D120" s="264">
        <v>834.57</v>
      </c>
      <c r="E120" s="264">
        <v>834.01</v>
      </c>
      <c r="F120" s="264">
        <v>833.61</v>
      </c>
      <c r="H120" s="179">
        <v>118</v>
      </c>
      <c r="I120" s="179">
        <v>792.21367851584239</v>
      </c>
      <c r="Q120" s="370"/>
      <c r="R120" s="370"/>
    </row>
    <row r="121" spans="1:18">
      <c r="A121" s="151" t="s">
        <v>225</v>
      </c>
      <c r="B121" s="165">
        <v>0.127</v>
      </c>
      <c r="C121" s="165">
        <v>0.1275</v>
      </c>
      <c r="D121" s="264">
        <v>834.63</v>
      </c>
      <c r="E121" s="264">
        <v>834.07</v>
      </c>
      <c r="F121" s="264">
        <v>833.67</v>
      </c>
      <c r="H121" s="179">
        <v>119</v>
      </c>
      <c r="I121" s="179">
        <v>792.66116731682405</v>
      </c>
      <c r="Q121" s="370"/>
      <c r="R121" s="370"/>
    </row>
    <row r="122" spans="1:18">
      <c r="A122" s="151" t="s">
        <v>224</v>
      </c>
      <c r="B122" s="165">
        <v>0.1265</v>
      </c>
      <c r="C122" s="165">
        <v>0.127</v>
      </c>
      <c r="D122" s="264">
        <v>835.58</v>
      </c>
      <c r="E122" s="264">
        <v>835.02</v>
      </c>
      <c r="F122" s="264">
        <v>834.63</v>
      </c>
      <c r="H122" s="179">
        <v>120</v>
      </c>
      <c r="I122" s="179">
        <v>793.10865611780582</v>
      </c>
      <c r="Q122" s="370"/>
      <c r="R122" s="370"/>
    </row>
    <row r="123" spans="1:18">
      <c r="A123" s="151" t="s">
        <v>223</v>
      </c>
      <c r="B123" s="165">
        <v>0.12640000000000001</v>
      </c>
      <c r="C123" s="165">
        <v>0.12690000000000001</v>
      </c>
      <c r="D123" s="264">
        <v>836.09</v>
      </c>
      <c r="E123" s="264">
        <v>835.53</v>
      </c>
      <c r="F123" s="264">
        <v>835.14</v>
      </c>
      <c r="H123" s="179">
        <v>121</v>
      </c>
      <c r="I123" s="179">
        <v>793.55614491878748</v>
      </c>
      <c r="Q123" s="370"/>
      <c r="R123" s="370"/>
    </row>
    <row r="124" spans="1:18">
      <c r="A124" s="151" t="s">
        <v>222</v>
      </c>
      <c r="B124" s="165">
        <v>0.1275</v>
      </c>
      <c r="C124" s="165">
        <v>0.128</v>
      </c>
      <c r="D124" s="264">
        <v>835.26</v>
      </c>
      <c r="E124" s="264">
        <v>834.71</v>
      </c>
      <c r="F124" s="264">
        <v>834.31</v>
      </c>
      <c r="H124" s="179">
        <v>122</v>
      </c>
      <c r="I124" s="179">
        <v>794.00363371976925</v>
      </c>
      <c r="Q124" s="370"/>
      <c r="R124" s="370"/>
    </row>
    <row r="125" spans="1:18">
      <c r="A125" s="151" t="s">
        <v>221</v>
      </c>
      <c r="B125" s="165">
        <v>0.12690000000000001</v>
      </c>
      <c r="C125" s="165">
        <v>0.12740000000000001</v>
      </c>
      <c r="D125" s="264">
        <v>836.33</v>
      </c>
      <c r="E125" s="264">
        <v>835.77</v>
      </c>
      <c r="F125" s="264">
        <v>835.37</v>
      </c>
      <c r="H125" s="179">
        <v>123</v>
      </c>
      <c r="I125" s="179">
        <v>794.45112252075091</v>
      </c>
      <c r="Q125" s="370"/>
      <c r="R125" s="370"/>
    </row>
    <row r="126" spans="1:18">
      <c r="A126" s="151" t="s">
        <v>220</v>
      </c>
      <c r="B126" s="165">
        <v>0.1283</v>
      </c>
      <c r="C126" s="165">
        <v>0.1288</v>
      </c>
      <c r="D126" s="264">
        <v>835.17</v>
      </c>
      <c r="E126" s="264">
        <v>834.62</v>
      </c>
      <c r="F126" s="264">
        <v>834.22</v>
      </c>
      <c r="H126" s="179">
        <v>124</v>
      </c>
      <c r="I126" s="179">
        <v>794.89861132173269</v>
      </c>
      <c r="Q126" s="370"/>
      <c r="R126" s="370"/>
    </row>
    <row r="127" spans="1:18">
      <c r="A127" s="151" t="s">
        <v>219</v>
      </c>
      <c r="B127" s="165">
        <v>0.12889999999999999</v>
      </c>
      <c r="C127" s="165">
        <v>0.12939999999999999</v>
      </c>
      <c r="D127" s="264">
        <v>834.91</v>
      </c>
      <c r="E127" s="264">
        <v>834.36</v>
      </c>
      <c r="F127" s="264">
        <v>833.96</v>
      </c>
      <c r="H127" s="179">
        <v>125</v>
      </c>
      <c r="I127" s="179">
        <v>795.34610012271435</v>
      </c>
      <c r="Q127" s="370"/>
      <c r="R127" s="370"/>
    </row>
    <row r="128" spans="1:18">
      <c r="A128" s="151" t="s">
        <v>204</v>
      </c>
      <c r="B128" s="165">
        <v>0.1273</v>
      </c>
      <c r="C128" s="165">
        <v>0.1278</v>
      </c>
      <c r="D128" s="264">
        <v>837.07</v>
      </c>
      <c r="E128" s="264">
        <v>836.52</v>
      </c>
      <c r="F128" s="264">
        <v>836.12</v>
      </c>
      <c r="H128" s="179">
        <v>126</v>
      </c>
      <c r="I128" s="179">
        <v>795.79358892369612</v>
      </c>
      <c r="Q128" s="370"/>
      <c r="R128" s="370"/>
    </row>
    <row r="129" spans="1:18">
      <c r="A129" s="151" t="s">
        <v>205</v>
      </c>
      <c r="B129" s="165">
        <v>0.12690000000000001</v>
      </c>
      <c r="C129" s="165">
        <v>0.12740000000000001</v>
      </c>
      <c r="D129" s="264">
        <v>837.91</v>
      </c>
      <c r="E129" s="264">
        <v>837.36</v>
      </c>
      <c r="F129" s="264">
        <v>836.96</v>
      </c>
      <c r="H129" s="179">
        <v>127</v>
      </c>
      <c r="I129" s="179">
        <v>796.24107772467778</v>
      </c>
      <c r="Q129" s="370"/>
      <c r="R129" s="370"/>
    </row>
    <row r="130" spans="1:18">
      <c r="A130" s="151" t="s">
        <v>206</v>
      </c>
      <c r="B130" s="165">
        <v>0.1275</v>
      </c>
      <c r="C130" s="165">
        <v>0.128</v>
      </c>
      <c r="D130" s="264">
        <v>837.65</v>
      </c>
      <c r="E130" s="264">
        <v>837.1</v>
      </c>
      <c r="F130" s="264">
        <v>836.7</v>
      </c>
      <c r="H130" s="179">
        <v>128</v>
      </c>
      <c r="I130" s="179">
        <v>796.68856652565955</v>
      </c>
      <c r="Q130" s="370"/>
      <c r="R130" s="370"/>
    </row>
    <row r="131" spans="1:18">
      <c r="A131" s="151" t="s">
        <v>207</v>
      </c>
      <c r="B131" s="165">
        <v>0.128</v>
      </c>
      <c r="C131" s="165">
        <v>0.1285</v>
      </c>
      <c r="D131" s="264">
        <v>837.5</v>
      </c>
      <c r="E131" s="264">
        <v>836.96</v>
      </c>
      <c r="F131" s="264">
        <v>836.56</v>
      </c>
      <c r="H131" s="179">
        <v>129</v>
      </c>
      <c r="I131" s="179">
        <v>797.13605532664121</v>
      </c>
      <c r="Q131" s="370"/>
      <c r="R131" s="370"/>
    </row>
    <row r="132" spans="1:18">
      <c r="A132" s="151" t="s">
        <v>208</v>
      </c>
      <c r="B132" s="165">
        <v>0.1278</v>
      </c>
      <c r="C132" s="165">
        <v>0.12820000000000001</v>
      </c>
      <c r="D132" s="264">
        <v>838.12</v>
      </c>
      <c r="E132" s="264">
        <v>837.69</v>
      </c>
      <c r="F132" s="264">
        <v>837.29</v>
      </c>
      <c r="H132" s="179">
        <v>130</v>
      </c>
      <c r="I132" s="179">
        <v>797.58354412762299</v>
      </c>
      <c r="Q132" s="370"/>
      <c r="R132" s="370"/>
    </row>
    <row r="133" spans="1:18">
      <c r="A133" s="151" t="s">
        <v>209</v>
      </c>
      <c r="B133" s="165">
        <v>0.12690000000000001</v>
      </c>
      <c r="C133" s="165">
        <v>0.1273</v>
      </c>
      <c r="D133" s="264">
        <v>839.5</v>
      </c>
      <c r="E133" s="264">
        <v>839.07</v>
      </c>
      <c r="F133" s="264">
        <v>838.67</v>
      </c>
      <c r="H133" s="179">
        <v>131</v>
      </c>
      <c r="I133" s="179">
        <v>798.03103292860465</v>
      </c>
      <c r="Q133" s="370"/>
      <c r="R133" s="370"/>
    </row>
    <row r="134" spans="1:18">
      <c r="A134" s="151" t="s">
        <v>210</v>
      </c>
      <c r="B134" s="165">
        <v>0.12690000000000001</v>
      </c>
      <c r="C134" s="165">
        <v>0.1273</v>
      </c>
      <c r="D134" s="264">
        <v>839.9</v>
      </c>
      <c r="E134" s="264">
        <v>839.47</v>
      </c>
      <c r="F134" s="264">
        <v>839.07</v>
      </c>
      <c r="H134" s="179">
        <v>132</v>
      </c>
      <c r="I134" s="179">
        <v>798.47852172958642</v>
      </c>
      <c r="Q134" s="370"/>
      <c r="R134" s="370"/>
    </row>
    <row r="135" spans="1:18">
      <c r="A135" s="151" t="s">
        <v>211</v>
      </c>
      <c r="B135" s="165">
        <v>0.127</v>
      </c>
      <c r="C135" s="165">
        <v>0.12740000000000001</v>
      </c>
      <c r="D135" s="264">
        <v>840.19</v>
      </c>
      <c r="E135" s="264">
        <v>839.76</v>
      </c>
      <c r="F135" s="264">
        <v>839.36</v>
      </c>
      <c r="H135" s="179">
        <v>133</v>
      </c>
      <c r="I135" s="179">
        <v>798.92601053056808</v>
      </c>
      <c r="Q135" s="370"/>
      <c r="R135" s="370"/>
    </row>
    <row r="136" spans="1:18">
      <c r="A136" s="151" t="s">
        <v>212</v>
      </c>
      <c r="B136" s="165">
        <v>0.1268</v>
      </c>
      <c r="C136" s="165">
        <v>0.12720000000000001</v>
      </c>
      <c r="D136" s="264">
        <v>840.81</v>
      </c>
      <c r="E136" s="264">
        <v>840.37</v>
      </c>
      <c r="F136" s="264">
        <v>839.97</v>
      </c>
      <c r="H136" s="179">
        <v>134</v>
      </c>
      <c r="I136" s="179">
        <v>799.37349933154985</v>
      </c>
      <c r="Q136" s="370"/>
      <c r="R136" s="370"/>
    </row>
    <row r="137" spans="1:18">
      <c r="A137" s="151" t="s">
        <v>213</v>
      </c>
      <c r="B137" s="165">
        <v>0.12670000000000001</v>
      </c>
      <c r="C137" s="165">
        <v>0.12709999999999999</v>
      </c>
      <c r="D137" s="264">
        <v>841.31</v>
      </c>
      <c r="E137" s="264">
        <v>840.88</v>
      </c>
      <c r="F137" s="264">
        <v>840.48</v>
      </c>
      <c r="H137" s="179">
        <v>135</v>
      </c>
      <c r="I137" s="179">
        <v>799.82098813253151</v>
      </c>
      <c r="Q137" s="370"/>
      <c r="R137" s="370"/>
    </row>
    <row r="138" spans="1:18">
      <c r="A138" s="151" t="s">
        <v>214</v>
      </c>
      <c r="B138" s="165">
        <v>0.12690000000000001</v>
      </c>
      <c r="C138" s="165">
        <v>0.1273</v>
      </c>
      <c r="D138" s="264">
        <v>841.5</v>
      </c>
      <c r="E138" s="264">
        <v>841.06</v>
      </c>
      <c r="F138" s="264">
        <v>840.66</v>
      </c>
      <c r="H138" s="179">
        <v>136</v>
      </c>
      <c r="I138" s="179">
        <v>800.26847693351328</v>
      </c>
      <c r="Q138" s="370"/>
      <c r="R138" s="370"/>
    </row>
    <row r="139" spans="1:18">
      <c r="A139" s="151" t="s">
        <v>216</v>
      </c>
      <c r="B139" s="165">
        <v>0.1268</v>
      </c>
      <c r="C139" s="165">
        <v>0.12720000000000001</v>
      </c>
      <c r="D139" s="264">
        <v>842</v>
      </c>
      <c r="E139" s="264">
        <v>841.57</v>
      </c>
      <c r="F139" s="264">
        <v>841.17</v>
      </c>
      <c r="H139" s="179">
        <v>137</v>
      </c>
      <c r="I139" s="179">
        <v>800.71596573449494</v>
      </c>
      <c r="Q139" s="370"/>
      <c r="R139" s="370"/>
    </row>
    <row r="140" spans="1:18">
      <c r="A140" s="151" t="s">
        <v>218</v>
      </c>
      <c r="B140" s="165">
        <v>0.1268</v>
      </c>
      <c r="C140" s="165">
        <v>0.12720000000000001</v>
      </c>
      <c r="D140" s="264">
        <v>842.4</v>
      </c>
      <c r="E140" s="264">
        <v>841.97</v>
      </c>
      <c r="F140" s="264">
        <v>841.57</v>
      </c>
      <c r="H140" s="179">
        <v>138</v>
      </c>
      <c r="I140" s="179">
        <v>801.16345453547672</v>
      </c>
      <c r="Q140" s="370"/>
      <c r="R140" s="370"/>
    </row>
    <row r="141" spans="1:18">
      <c r="A141" s="151" t="s">
        <v>217</v>
      </c>
      <c r="B141" s="165">
        <v>0.1263</v>
      </c>
      <c r="C141" s="165">
        <v>0.12670000000000001</v>
      </c>
      <c r="D141" s="264">
        <v>843.34</v>
      </c>
      <c r="E141" s="264">
        <v>842.91</v>
      </c>
      <c r="F141" s="264">
        <v>842.51</v>
      </c>
      <c r="H141" s="179">
        <v>139</v>
      </c>
      <c r="I141" s="179">
        <v>801.61094333645838</v>
      </c>
      <c r="Q141" s="370"/>
      <c r="R141" s="370"/>
    </row>
    <row r="142" spans="1:18">
      <c r="A142" s="151" t="s">
        <v>472</v>
      </c>
      <c r="B142" s="165">
        <v>0.1278</v>
      </c>
      <c r="C142" s="165">
        <v>0.12820000000000001</v>
      </c>
      <c r="D142" s="264">
        <v>842.13</v>
      </c>
      <c r="E142" s="264">
        <v>841.71</v>
      </c>
      <c r="F142" s="264">
        <v>841.3</v>
      </c>
      <c r="H142" s="179">
        <v>140</v>
      </c>
      <c r="I142" s="179">
        <v>802.05843213744015</v>
      </c>
      <c r="Q142" s="370"/>
      <c r="R142" s="370"/>
    </row>
    <row r="143" spans="1:18">
      <c r="A143" s="151" t="s">
        <v>1279</v>
      </c>
      <c r="B143" s="165">
        <v>0.12839999999999999</v>
      </c>
      <c r="C143" s="165">
        <v>0.1288</v>
      </c>
      <c r="D143" s="264">
        <v>841.9</v>
      </c>
      <c r="E143" s="264">
        <v>841.47</v>
      </c>
      <c r="F143" s="264">
        <v>841.07</v>
      </c>
      <c r="H143" s="179">
        <v>141</v>
      </c>
      <c r="I143" s="179">
        <v>802.50592093842181</v>
      </c>
      <c r="Q143" s="370"/>
      <c r="R143" s="370"/>
    </row>
    <row r="144" spans="1:18">
      <c r="A144" s="151" t="s">
        <v>1281</v>
      </c>
      <c r="B144" s="193">
        <v>0.12820000000000001</v>
      </c>
      <c r="C144" s="194">
        <v>0.12859999999999999</v>
      </c>
      <c r="D144" s="166">
        <v>842.51</v>
      </c>
      <c r="E144" s="166">
        <v>842.09</v>
      </c>
      <c r="F144" s="195">
        <v>841.68</v>
      </c>
      <c r="H144" s="179">
        <v>142</v>
      </c>
      <c r="I144" s="179">
        <v>802.95340973940358</v>
      </c>
      <c r="Q144" s="370"/>
      <c r="R144" s="370"/>
    </row>
    <row r="145" spans="1:18">
      <c r="A145" s="151" t="s">
        <v>1282</v>
      </c>
      <c r="B145" s="193">
        <v>0.1285</v>
      </c>
      <c r="C145" s="194">
        <v>0.12890000000000001</v>
      </c>
      <c r="D145" s="166">
        <v>842.6</v>
      </c>
      <c r="E145" s="166">
        <v>842.17</v>
      </c>
      <c r="F145" s="195">
        <v>841.77</v>
      </c>
      <c r="H145" s="179">
        <v>143</v>
      </c>
      <c r="I145" s="179">
        <v>803.40089854038524</v>
      </c>
      <c r="L145" s="371"/>
      <c r="Q145" s="370"/>
      <c r="R145" s="370"/>
    </row>
    <row r="146" spans="1:18">
      <c r="A146" s="151" t="s">
        <v>1300</v>
      </c>
      <c r="B146" s="193">
        <v>0.12839999999999999</v>
      </c>
      <c r="C146" s="194">
        <v>0.1288</v>
      </c>
      <c r="D146" s="166">
        <v>843.11</v>
      </c>
      <c r="E146" s="166">
        <v>842.69</v>
      </c>
      <c r="F146" s="195">
        <v>842.28</v>
      </c>
      <c r="H146" s="179">
        <v>144</v>
      </c>
      <c r="I146" s="179">
        <v>803.84838734136702</v>
      </c>
      <c r="Q146" s="370"/>
      <c r="R146" s="370"/>
    </row>
    <row r="147" spans="1:18">
      <c r="A147" s="151" t="s">
        <v>1305</v>
      </c>
      <c r="B147" s="193">
        <v>0.12909999999999999</v>
      </c>
      <c r="C147" s="194">
        <v>0.1295</v>
      </c>
      <c r="D147" s="166">
        <v>842.78</v>
      </c>
      <c r="E147" s="166">
        <v>842.35</v>
      </c>
      <c r="F147" s="195">
        <v>841.95</v>
      </c>
      <c r="Q147" s="370"/>
      <c r="R147" s="370"/>
    </row>
    <row r="148" spans="1:18">
      <c r="A148" s="151" t="s">
        <v>1908</v>
      </c>
      <c r="B148" s="193">
        <v>0.1283</v>
      </c>
      <c r="C148" s="194">
        <v>0.12869999999999998</v>
      </c>
      <c r="D148" s="166">
        <v>844.02</v>
      </c>
      <c r="E148" s="166">
        <v>843.6</v>
      </c>
      <c r="F148" s="195">
        <v>843.2</v>
      </c>
      <c r="Q148" s="370"/>
      <c r="R148" s="370"/>
    </row>
    <row r="149" spans="1:18">
      <c r="A149" s="151" t="s">
        <v>1821</v>
      </c>
      <c r="B149" s="193">
        <v>0.12789999999999999</v>
      </c>
      <c r="C149" s="194">
        <v>0.1283</v>
      </c>
      <c r="D149" s="166">
        <v>844.85</v>
      </c>
      <c r="E149" s="166">
        <v>844.43</v>
      </c>
      <c r="F149" s="195">
        <v>844.02</v>
      </c>
      <c r="Q149" s="370"/>
      <c r="R149" s="370"/>
    </row>
    <row r="150" spans="1:18">
      <c r="A150" s="151" t="s">
        <v>1902</v>
      </c>
      <c r="B150" s="193">
        <v>0.12809999999999999</v>
      </c>
      <c r="C150" s="194">
        <v>0.1285</v>
      </c>
      <c r="D150" s="428">
        <v>845.04</v>
      </c>
      <c r="E150" s="428">
        <v>844.62</v>
      </c>
      <c r="F150" s="195">
        <v>844.22</v>
      </c>
      <c r="Q150" s="370"/>
      <c r="R150" s="370"/>
    </row>
    <row r="151" spans="1:18">
      <c r="A151" s="151" t="s">
        <v>1906</v>
      </c>
      <c r="B151" s="193">
        <v>0.12820000000000001</v>
      </c>
      <c r="C151" s="194">
        <v>0.12859999999999999</v>
      </c>
      <c r="D151" s="428">
        <v>845.34</v>
      </c>
      <c r="E151" s="428">
        <v>844.92</v>
      </c>
      <c r="F151" s="195">
        <v>844.52</v>
      </c>
      <c r="Q151" s="370"/>
      <c r="R151" s="370"/>
    </row>
    <row r="152" spans="1:18">
      <c r="A152" s="151" t="s">
        <v>1907</v>
      </c>
      <c r="B152" s="193">
        <v>0.12770000000000001</v>
      </c>
      <c r="C152" s="194">
        <v>0.12809999999999999</v>
      </c>
      <c r="D152" s="428">
        <v>846.26</v>
      </c>
      <c r="E152" s="428">
        <v>845.85</v>
      </c>
      <c r="F152" s="195">
        <v>845.44</v>
      </c>
      <c r="Q152" s="370"/>
      <c r="R152" s="370"/>
    </row>
    <row r="153" spans="1:18">
      <c r="A153" s="151" t="s">
        <v>1962</v>
      </c>
      <c r="B153" s="193">
        <v>0.127</v>
      </c>
      <c r="C153" s="194">
        <v>0.12740000000000001</v>
      </c>
      <c r="D153" s="428">
        <v>847.4</v>
      </c>
      <c r="E153" s="428">
        <v>846.98</v>
      </c>
      <c r="F153" s="195">
        <v>846.58</v>
      </c>
      <c r="Q153" s="370"/>
      <c r="R153" s="370"/>
    </row>
    <row r="154" spans="1:18">
      <c r="A154" s="539">
        <v>42591</v>
      </c>
      <c r="B154" s="193">
        <v>0.1273</v>
      </c>
      <c r="C154" s="194">
        <v>0.12770000000000001</v>
      </c>
      <c r="D154" s="428">
        <v>847.49</v>
      </c>
      <c r="E154" s="428">
        <v>847.07</v>
      </c>
      <c r="F154" s="195">
        <v>846.67</v>
      </c>
      <c r="Q154" s="370"/>
      <c r="R154" s="370"/>
    </row>
    <row r="155" spans="1:18">
      <c r="A155" s="539">
        <v>42592</v>
      </c>
      <c r="B155" s="193">
        <v>0.12640000000000001</v>
      </c>
      <c r="C155" s="194">
        <v>0.1268</v>
      </c>
      <c r="D155" s="428">
        <v>848.82</v>
      </c>
      <c r="E155" s="428">
        <v>848.41</v>
      </c>
      <c r="F155" s="195">
        <v>848.01</v>
      </c>
      <c r="Q155" s="370"/>
      <c r="R155" s="370"/>
    </row>
    <row r="156" spans="1:18">
      <c r="A156" s="539">
        <v>42593</v>
      </c>
      <c r="B156" s="193">
        <v>0.12640000000000001</v>
      </c>
      <c r="C156" s="194">
        <v>0.1268</v>
      </c>
      <c r="D156" s="428">
        <v>849.22</v>
      </c>
      <c r="E156" s="428">
        <v>848.81</v>
      </c>
      <c r="F156" s="195">
        <v>848.41</v>
      </c>
      <c r="Q156" s="370"/>
      <c r="R156" s="370"/>
    </row>
    <row r="157" spans="1:18">
      <c r="A157" s="539">
        <v>42594</v>
      </c>
      <c r="B157" s="193">
        <v>0.12640000000000001</v>
      </c>
      <c r="C157" s="194">
        <v>0.1268</v>
      </c>
      <c r="D157" s="428">
        <v>849.63</v>
      </c>
      <c r="E157" s="428">
        <v>849.21</v>
      </c>
      <c r="F157" s="195">
        <v>848.81</v>
      </c>
      <c r="Q157" s="370"/>
      <c r="R157" s="370"/>
    </row>
    <row r="158" spans="1:18">
      <c r="A158" s="539">
        <v>42597</v>
      </c>
      <c r="B158" s="193">
        <v>0.12640000000000001</v>
      </c>
      <c r="C158" s="194">
        <v>0.1268</v>
      </c>
      <c r="D158" s="428">
        <v>850.03</v>
      </c>
      <c r="E158" s="428">
        <v>849.62</v>
      </c>
      <c r="F158" s="195">
        <v>849.21</v>
      </c>
      <c r="Q158" s="370"/>
      <c r="R158" s="370"/>
    </row>
    <row r="159" spans="1:18">
      <c r="A159" s="539">
        <v>42598</v>
      </c>
      <c r="B159" s="193">
        <v>0.12640000000000001</v>
      </c>
      <c r="C159" s="194">
        <v>0.1268</v>
      </c>
      <c r="D159" s="428">
        <v>850.43</v>
      </c>
      <c r="E159" s="428">
        <v>850.02</v>
      </c>
      <c r="F159" s="195">
        <v>849.62</v>
      </c>
      <c r="Q159" s="370"/>
      <c r="R159" s="370"/>
    </row>
    <row r="160" spans="1:18">
      <c r="A160" s="539">
        <v>42599</v>
      </c>
      <c r="B160" s="193">
        <v>0.12689999999999999</v>
      </c>
      <c r="C160" s="194">
        <v>0.1273</v>
      </c>
      <c r="D160" s="428">
        <v>850.32</v>
      </c>
      <c r="E160" s="428">
        <v>849.91</v>
      </c>
      <c r="F160" s="195">
        <v>849.5</v>
      </c>
      <c r="Q160" s="370"/>
      <c r="R160" s="370"/>
    </row>
    <row r="161" spans="1:18">
      <c r="A161" s="539">
        <v>42600</v>
      </c>
      <c r="B161" s="193">
        <v>0.127</v>
      </c>
      <c r="C161" s="194">
        <v>0.12740000000000001</v>
      </c>
      <c r="D161" s="428">
        <v>850.62</v>
      </c>
      <c r="E161" s="428">
        <v>850.21</v>
      </c>
      <c r="F161" s="195">
        <v>849.81</v>
      </c>
      <c r="G161"/>
      <c r="Q161" s="370"/>
      <c r="R161" s="370"/>
    </row>
    <row r="162" spans="1:18">
      <c r="A162" s="539">
        <v>42601</v>
      </c>
      <c r="B162" s="193">
        <v>0.12740000000000001</v>
      </c>
      <c r="C162" s="194">
        <v>0.1278</v>
      </c>
      <c r="D162" s="428">
        <v>850.62</v>
      </c>
      <c r="E162" s="428">
        <v>850.21</v>
      </c>
      <c r="F162" s="195">
        <v>849.8</v>
      </c>
      <c r="G162"/>
      <c r="Q162" s="370"/>
      <c r="R162" s="370"/>
    </row>
    <row r="163" spans="1:18">
      <c r="A163" s="539">
        <v>42604</v>
      </c>
      <c r="B163" s="193">
        <v>0.12689999999999999</v>
      </c>
      <c r="C163" s="194">
        <v>0.1273</v>
      </c>
      <c r="D163" s="428">
        <v>851.53</v>
      </c>
      <c r="E163" s="428">
        <v>851.12</v>
      </c>
      <c r="F163" s="195">
        <v>850.72</v>
      </c>
      <c r="G163"/>
      <c r="Q163" s="370"/>
      <c r="R163" s="370"/>
    </row>
    <row r="164" spans="1:18">
      <c r="A164" s="539">
        <v>42606</v>
      </c>
      <c r="B164" s="193">
        <v>0.12689999999999999</v>
      </c>
      <c r="C164" s="194">
        <v>0.1273</v>
      </c>
      <c r="D164" s="428">
        <v>852.34</v>
      </c>
      <c r="E164" s="428">
        <v>851.93</v>
      </c>
      <c r="F164" s="195">
        <v>851.53</v>
      </c>
      <c r="G164"/>
      <c r="Q164" s="370"/>
      <c r="R164" s="370"/>
    </row>
    <row r="165" spans="1:18">
      <c r="A165" s="539">
        <v>42607</v>
      </c>
      <c r="B165" s="193">
        <v>0.1273</v>
      </c>
      <c r="C165" s="194">
        <v>0.12770000000000001</v>
      </c>
      <c r="D165" s="428">
        <v>852.34</v>
      </c>
      <c r="E165" s="428">
        <v>851.93</v>
      </c>
      <c r="F165" s="195">
        <v>851.53</v>
      </c>
      <c r="G165"/>
      <c r="Q165" s="370"/>
      <c r="R165" s="370"/>
    </row>
    <row r="166" spans="1:18">
      <c r="A166" s="539">
        <v>42608</v>
      </c>
      <c r="B166" s="193">
        <v>0.1273</v>
      </c>
      <c r="C166" s="194">
        <v>0.12770000000000001</v>
      </c>
      <c r="D166" s="428">
        <v>852.74</v>
      </c>
      <c r="E166" s="428">
        <v>852.34</v>
      </c>
      <c r="F166" s="195">
        <v>851.93</v>
      </c>
      <c r="G166"/>
      <c r="Q166" s="370"/>
      <c r="R166" s="370"/>
    </row>
    <row r="167" spans="1:18">
      <c r="A167" s="539">
        <v>42611</v>
      </c>
      <c r="B167" s="193">
        <v>0.12770000000000001</v>
      </c>
      <c r="C167" s="194">
        <v>0.12809999999999999</v>
      </c>
      <c r="D167" s="428">
        <v>852.75</v>
      </c>
      <c r="E167" s="428">
        <v>852.35</v>
      </c>
      <c r="F167" s="195">
        <v>851.94</v>
      </c>
      <c r="G167"/>
      <c r="Q167" s="370"/>
      <c r="R167" s="370"/>
    </row>
    <row r="168" spans="1:18">
      <c r="A168" s="539">
        <v>42612</v>
      </c>
      <c r="B168" s="193">
        <v>0.128</v>
      </c>
      <c r="C168" s="194">
        <v>0.12839999999999999</v>
      </c>
      <c r="D168" s="428">
        <v>852.85</v>
      </c>
      <c r="E168" s="428">
        <v>852.45</v>
      </c>
      <c r="F168" s="195">
        <v>852.05</v>
      </c>
      <c r="G168"/>
      <c r="Q168" s="370"/>
      <c r="R168" s="370"/>
    </row>
    <row r="169" spans="1:18">
      <c r="A169" s="539">
        <v>42613</v>
      </c>
      <c r="B169" s="193">
        <v>0.1278</v>
      </c>
      <c r="C169" s="194">
        <v>0.12820000000000001</v>
      </c>
      <c r="D169" s="428">
        <v>853.46</v>
      </c>
      <c r="E169" s="428">
        <v>853.06</v>
      </c>
      <c r="F169" s="195">
        <v>852.65</v>
      </c>
      <c r="G169"/>
      <c r="Q169" s="370"/>
      <c r="R169" s="370"/>
    </row>
    <row r="170" spans="1:18">
      <c r="A170" s="539">
        <v>42614</v>
      </c>
      <c r="B170" s="193">
        <v>0.12789999999999999</v>
      </c>
      <c r="C170" s="194">
        <v>0.1283</v>
      </c>
      <c r="D170" s="428">
        <v>853.77</v>
      </c>
      <c r="E170" s="428">
        <v>853.37</v>
      </c>
      <c r="F170" s="195">
        <v>852.96</v>
      </c>
      <c r="G170"/>
      <c r="Q170" s="370"/>
      <c r="R170" s="370"/>
    </row>
    <row r="171" spans="1:18">
      <c r="A171" s="539">
        <v>42615</v>
      </c>
      <c r="B171" s="193">
        <v>0.126</v>
      </c>
      <c r="C171" s="194">
        <v>0.12640000000000001</v>
      </c>
      <c r="D171" s="428">
        <v>856.06</v>
      </c>
      <c r="E171" s="428">
        <v>855.67</v>
      </c>
      <c r="F171" s="195">
        <v>855.26</v>
      </c>
      <c r="G171"/>
      <c r="Q171" s="370"/>
      <c r="R171" s="370"/>
    </row>
    <row r="172" spans="1:18">
      <c r="A172" s="539">
        <v>42618</v>
      </c>
      <c r="B172" s="193">
        <v>0.12529999999999999</v>
      </c>
      <c r="C172" s="194">
        <v>0.12570000000000001</v>
      </c>
      <c r="D172" s="428">
        <v>857.16</v>
      </c>
      <c r="E172" s="428">
        <v>856.77</v>
      </c>
      <c r="F172" s="195">
        <v>856.36</v>
      </c>
      <c r="G172"/>
      <c r="Q172" s="370"/>
      <c r="R172" s="370"/>
    </row>
    <row r="173" spans="1:18">
      <c r="A173" s="539">
        <v>42619</v>
      </c>
      <c r="B173" s="193">
        <v>0.1255</v>
      </c>
      <c r="C173" s="194">
        <v>0.12590000000000001</v>
      </c>
      <c r="D173" s="428">
        <v>857.37</v>
      </c>
      <c r="E173" s="428">
        <v>856.97</v>
      </c>
      <c r="F173" s="195">
        <v>856.57</v>
      </c>
      <c r="G173"/>
      <c r="Q173" s="370"/>
      <c r="R173" s="370"/>
    </row>
    <row r="174" spans="1:18">
      <c r="A174" s="539">
        <v>42621</v>
      </c>
      <c r="B174" s="193">
        <v>0.12509999999999999</v>
      </c>
      <c r="C174" s="194">
        <v>0.1255</v>
      </c>
      <c r="D174" s="428">
        <v>858.17</v>
      </c>
      <c r="E174" s="428">
        <v>857.77</v>
      </c>
      <c r="F174" s="195">
        <v>857.37</v>
      </c>
      <c r="Q174" s="370"/>
      <c r="R174" s="370"/>
    </row>
    <row r="175" spans="1:18">
      <c r="A175" s="539">
        <v>42622</v>
      </c>
      <c r="B175" s="193">
        <v>0.12480000000000001</v>
      </c>
      <c r="C175" s="194">
        <v>0.12520000000000001</v>
      </c>
      <c r="D175" s="428">
        <v>858.86</v>
      </c>
      <c r="E175" s="428">
        <v>858.47</v>
      </c>
      <c r="F175" s="195">
        <v>858.07</v>
      </c>
      <c r="Q175" s="370"/>
      <c r="R175" s="370"/>
    </row>
    <row r="176" spans="1:18">
      <c r="A176" s="539">
        <v>42625</v>
      </c>
      <c r="B176" s="193">
        <v>0.126</v>
      </c>
      <c r="C176" s="194">
        <v>0.12640000000000001</v>
      </c>
      <c r="D176" s="428">
        <v>858.08</v>
      </c>
      <c r="E176" s="428">
        <v>857.69</v>
      </c>
      <c r="F176" s="195">
        <v>857.29</v>
      </c>
      <c r="Q176" s="370"/>
      <c r="R176" s="370"/>
    </row>
    <row r="177" spans="1:18">
      <c r="A177" s="539">
        <v>42626</v>
      </c>
      <c r="B177" s="193">
        <v>0.12560000000000002</v>
      </c>
      <c r="C177" s="194">
        <v>0.126</v>
      </c>
      <c r="D177" s="428">
        <v>858.88</v>
      </c>
      <c r="E177" s="428">
        <v>858.49</v>
      </c>
      <c r="F177" s="195">
        <v>858.08</v>
      </c>
      <c r="Q177" s="370"/>
      <c r="R177" s="370"/>
    </row>
    <row r="178" spans="1:18">
      <c r="A178" s="539">
        <v>42627</v>
      </c>
      <c r="B178" s="193">
        <v>0.12689999999999999</v>
      </c>
      <c r="C178" s="194">
        <v>0.1273</v>
      </c>
      <c r="D178" s="428">
        <v>858.01</v>
      </c>
      <c r="E178" s="428">
        <v>857.62</v>
      </c>
      <c r="F178" s="195">
        <v>857.21</v>
      </c>
      <c r="Q178" s="370"/>
      <c r="R178" s="370"/>
    </row>
    <row r="179" spans="1:18">
      <c r="A179" s="539">
        <v>42628</v>
      </c>
      <c r="B179" s="193">
        <v>0.12640000000000001</v>
      </c>
      <c r="C179" s="194">
        <v>0.1268</v>
      </c>
      <c r="D179" s="428">
        <v>858.91</v>
      </c>
      <c r="E179" s="428">
        <v>858.52</v>
      </c>
      <c r="F179" s="195">
        <v>858.11</v>
      </c>
      <c r="Q179" s="370"/>
      <c r="R179" s="370"/>
    </row>
    <row r="180" spans="1:18">
      <c r="A180" s="539">
        <v>42629</v>
      </c>
      <c r="B180" s="193">
        <v>0.126</v>
      </c>
      <c r="C180" s="194">
        <v>0.12640000000000001</v>
      </c>
      <c r="D180" s="428">
        <v>859.7</v>
      </c>
      <c r="E180" s="428">
        <v>859.31</v>
      </c>
      <c r="F180" s="195">
        <v>858.91</v>
      </c>
      <c r="Q180" s="370"/>
      <c r="R180" s="370"/>
    </row>
    <row r="181" spans="1:18">
      <c r="A181" s="539">
        <v>42632</v>
      </c>
      <c r="B181" s="193">
        <v>0.1255</v>
      </c>
      <c r="C181" s="194">
        <v>0.12590000000000001</v>
      </c>
      <c r="D181" s="428">
        <v>860.59</v>
      </c>
      <c r="E181" s="428">
        <v>860.2</v>
      </c>
      <c r="F181" s="195">
        <v>859.8</v>
      </c>
      <c r="Q181" s="370"/>
      <c r="R181" s="370"/>
    </row>
    <row r="182" spans="1:18">
      <c r="A182" s="539">
        <v>42633</v>
      </c>
      <c r="B182" s="193">
        <v>0.1255</v>
      </c>
      <c r="C182" s="194">
        <v>0.12590000000000001</v>
      </c>
      <c r="D182" s="428">
        <v>860.99</v>
      </c>
      <c r="E182" s="428">
        <v>860.61</v>
      </c>
      <c r="F182" s="195">
        <v>860.2</v>
      </c>
      <c r="Q182" s="370"/>
      <c r="R182" s="370"/>
    </row>
    <row r="183" spans="1:18">
      <c r="A183" s="539">
        <v>42634</v>
      </c>
      <c r="B183" s="193">
        <v>0.12480000000000001</v>
      </c>
      <c r="C183" s="194">
        <v>0.12520000000000001</v>
      </c>
      <c r="D183" s="428">
        <v>862.08</v>
      </c>
      <c r="E183" s="428">
        <v>861.69</v>
      </c>
      <c r="F183" s="195">
        <v>861.29</v>
      </c>
      <c r="Q183" s="370"/>
      <c r="R183" s="370"/>
    </row>
    <row r="184" spans="1:18">
      <c r="A184" s="539">
        <v>42635</v>
      </c>
      <c r="B184" s="193">
        <v>0.12369999999999999</v>
      </c>
      <c r="C184" s="194">
        <v>0.1241</v>
      </c>
      <c r="D184" s="428">
        <v>863.54</v>
      </c>
      <c r="E184" s="428">
        <v>863.15</v>
      </c>
      <c r="F184" s="195">
        <v>862.75</v>
      </c>
      <c r="Q184" s="370"/>
      <c r="R184" s="370"/>
    </row>
    <row r="185" spans="1:18">
      <c r="A185" s="539">
        <v>42636</v>
      </c>
      <c r="B185" s="193">
        <v>0.1226</v>
      </c>
      <c r="C185" s="194">
        <v>0.12300000000000001</v>
      </c>
      <c r="D185" s="428">
        <v>865</v>
      </c>
      <c r="E185" s="428">
        <v>864.62</v>
      </c>
      <c r="F185" s="195">
        <v>864.22</v>
      </c>
      <c r="Q185" s="370"/>
      <c r="R185" s="370"/>
    </row>
    <row r="186" spans="1:18">
      <c r="A186" s="539">
        <v>42639</v>
      </c>
      <c r="B186" s="193">
        <v>0.12230000000000001</v>
      </c>
      <c r="C186" s="194">
        <v>0.12269999999999999</v>
      </c>
      <c r="D186" s="428">
        <v>865.69</v>
      </c>
      <c r="E186" s="428">
        <v>865.3</v>
      </c>
      <c r="F186" s="195">
        <v>864.9</v>
      </c>
      <c r="Q186" s="370"/>
      <c r="R186" s="370"/>
    </row>
    <row r="187" spans="1:18">
      <c r="A187" s="539">
        <v>42640</v>
      </c>
      <c r="B187" s="193">
        <v>0.12230000000000001</v>
      </c>
      <c r="C187" s="194">
        <v>0.12269999999999999</v>
      </c>
      <c r="D187" s="428">
        <v>866.08</v>
      </c>
      <c r="E187" s="428">
        <v>865.7</v>
      </c>
      <c r="F187" s="195">
        <v>865.3</v>
      </c>
      <c r="Q187" s="370"/>
      <c r="R187" s="370"/>
    </row>
    <row r="188" spans="1:18">
      <c r="A188" s="539">
        <v>42641</v>
      </c>
      <c r="B188" s="193">
        <v>0.1216</v>
      </c>
      <c r="C188" s="194">
        <v>0.122</v>
      </c>
      <c r="D188" s="428">
        <v>867.15</v>
      </c>
      <c r="E188" s="428">
        <v>866.77</v>
      </c>
      <c r="F188" s="195">
        <v>866.37</v>
      </c>
      <c r="Q188" s="370"/>
      <c r="R188" s="370"/>
    </row>
    <row r="189" spans="1:18">
      <c r="A189" s="539">
        <v>42642</v>
      </c>
      <c r="B189" s="193">
        <v>0.1217</v>
      </c>
      <c r="C189" s="194">
        <v>0.12210000000000001</v>
      </c>
      <c r="D189" s="428">
        <v>867.45</v>
      </c>
      <c r="E189" s="428">
        <v>867.07</v>
      </c>
      <c r="F189" s="195">
        <v>866.67</v>
      </c>
      <c r="Q189" s="370"/>
      <c r="R189" s="370"/>
    </row>
    <row r="190" spans="1:18">
      <c r="A190" s="539">
        <v>42643</v>
      </c>
      <c r="B190" s="193">
        <v>0.12210000000000001</v>
      </c>
      <c r="C190" s="194">
        <v>0.1225</v>
      </c>
      <c r="D190" s="428">
        <v>867.47</v>
      </c>
      <c r="E190" s="428">
        <v>867.08</v>
      </c>
      <c r="F190" s="195">
        <v>866.69</v>
      </c>
      <c r="Q190" s="370"/>
      <c r="R190" s="370"/>
    </row>
    <row r="191" spans="1:18">
      <c r="A191" s="539">
        <v>42646</v>
      </c>
      <c r="B191" s="193">
        <v>0.122</v>
      </c>
      <c r="C191" s="194">
        <v>0.12240000000000001</v>
      </c>
      <c r="D191" s="428">
        <v>867.96</v>
      </c>
      <c r="E191" s="428">
        <v>867.58</v>
      </c>
      <c r="F191" s="195">
        <v>867.18</v>
      </c>
      <c r="Q191" s="370"/>
      <c r="R191" s="370"/>
    </row>
    <row r="192" spans="1:18">
      <c r="A192" s="539">
        <v>42647</v>
      </c>
      <c r="B192" s="193">
        <v>0.121</v>
      </c>
      <c r="C192" s="194">
        <v>0.12140000000000001</v>
      </c>
      <c r="D192" s="428">
        <v>869.3</v>
      </c>
      <c r="E192" s="428">
        <v>868.92</v>
      </c>
      <c r="F192" s="195">
        <v>868.53</v>
      </c>
      <c r="Q192" s="370"/>
      <c r="R192" s="370"/>
    </row>
    <row r="193" spans="1:18">
      <c r="A193" s="539">
        <v>42648</v>
      </c>
      <c r="B193" s="193">
        <v>0.12179999999999999</v>
      </c>
      <c r="C193" s="194">
        <v>0.1222</v>
      </c>
      <c r="D193" s="428">
        <v>868.94</v>
      </c>
      <c r="E193" s="428">
        <v>868.56</v>
      </c>
      <c r="F193" s="195">
        <v>868.16</v>
      </c>
      <c r="Q193" s="370"/>
      <c r="R193" s="370"/>
    </row>
    <row r="194" spans="1:18">
      <c r="A194" s="539">
        <v>42649</v>
      </c>
      <c r="B194" s="193">
        <v>0.12089999999999999</v>
      </c>
      <c r="C194" s="194">
        <v>0.12130000000000001</v>
      </c>
      <c r="D194" s="428">
        <v>870.19</v>
      </c>
      <c r="E194" s="428">
        <v>869.81</v>
      </c>
      <c r="F194" s="195">
        <v>869.41</v>
      </c>
      <c r="Q194" s="370"/>
      <c r="R194" s="370"/>
    </row>
    <row r="195" spans="1:18">
      <c r="A195" s="542">
        <v>42650</v>
      </c>
      <c r="B195" s="193">
        <v>0.1201</v>
      </c>
      <c r="C195" s="194">
        <v>0.12050000000000001</v>
      </c>
      <c r="D195" s="428">
        <v>871.34</v>
      </c>
      <c r="E195" s="428">
        <v>870.96</v>
      </c>
      <c r="F195" s="195">
        <v>870.57</v>
      </c>
      <c r="Q195" s="370"/>
      <c r="R195" s="370"/>
    </row>
    <row r="196" spans="1:18">
      <c r="A196" s="542">
        <v>42650</v>
      </c>
      <c r="B196" s="193">
        <v>0.1201</v>
      </c>
      <c r="C196" s="194">
        <v>0.12050000000000001</v>
      </c>
      <c r="D196" s="428">
        <v>871.34</v>
      </c>
      <c r="E196" s="428">
        <v>870.96</v>
      </c>
      <c r="F196" s="195">
        <v>870.57</v>
      </c>
      <c r="Q196" s="370"/>
      <c r="R196" s="370"/>
    </row>
    <row r="197" spans="1:18">
      <c r="A197" s="542">
        <v>42650</v>
      </c>
      <c r="B197" s="193">
        <v>0.1201</v>
      </c>
      <c r="C197" s="194">
        <v>0.12050000000000001</v>
      </c>
      <c r="D197" s="428">
        <v>871.34</v>
      </c>
      <c r="E197" s="428">
        <v>870.96</v>
      </c>
      <c r="F197" s="195">
        <v>870.57</v>
      </c>
      <c r="Q197" s="370"/>
      <c r="R197" s="370"/>
    </row>
    <row r="198" spans="1:18">
      <c r="A198" s="543">
        <v>42653</v>
      </c>
      <c r="B198" s="193">
        <v>0.11960000000000001</v>
      </c>
      <c r="C198" s="194">
        <v>0.12</v>
      </c>
      <c r="D198" s="428">
        <v>872.2</v>
      </c>
      <c r="E198" s="428">
        <v>871.82</v>
      </c>
      <c r="F198" s="195">
        <v>871.43</v>
      </c>
      <c r="Q198" s="370"/>
      <c r="R198" s="370"/>
    </row>
    <row r="199" spans="1:18">
      <c r="A199" s="544">
        <v>42654</v>
      </c>
      <c r="B199" s="193">
        <v>0.12</v>
      </c>
      <c r="C199" s="194">
        <v>0.12039999999999999</v>
      </c>
      <c r="D199" s="428">
        <v>872.21</v>
      </c>
      <c r="E199" s="428">
        <v>871.84</v>
      </c>
      <c r="F199" s="195">
        <v>871.45</v>
      </c>
      <c r="Q199" s="370"/>
      <c r="R199" s="370"/>
    </row>
    <row r="200" spans="1:18">
      <c r="A200" s="545">
        <v>42656</v>
      </c>
      <c r="B200" s="193">
        <v>0.12</v>
      </c>
      <c r="C200" s="194">
        <v>0.12039999999999999</v>
      </c>
      <c r="D200" s="428">
        <v>872.61</v>
      </c>
      <c r="E200" s="428">
        <v>872.23</v>
      </c>
      <c r="F200" s="195">
        <v>871.84</v>
      </c>
      <c r="Q200" s="370"/>
      <c r="R200" s="370"/>
    </row>
    <row r="201" spans="1:18">
      <c r="A201" s="546">
        <v>42657</v>
      </c>
      <c r="B201" s="193">
        <v>0.1197</v>
      </c>
      <c r="C201" s="194">
        <v>0.1201</v>
      </c>
      <c r="D201" s="428">
        <v>873.28</v>
      </c>
      <c r="E201" s="428">
        <v>872.91</v>
      </c>
      <c r="F201" s="195">
        <v>872.51</v>
      </c>
      <c r="Q201" s="370"/>
      <c r="R201" s="370"/>
    </row>
    <row r="202" spans="1:18">
      <c r="A202" s="548">
        <v>42660</v>
      </c>
      <c r="B202" s="193">
        <v>0.1198</v>
      </c>
      <c r="C202" s="194">
        <v>0.1202</v>
      </c>
      <c r="D202" s="428">
        <v>873.58</v>
      </c>
      <c r="E202" s="428">
        <v>873.21</v>
      </c>
      <c r="F202" s="195">
        <v>872.81</v>
      </c>
      <c r="Q202" s="370"/>
      <c r="R202" s="370"/>
    </row>
    <row r="203" spans="1:18">
      <c r="A203" s="550">
        <v>42661</v>
      </c>
      <c r="B203" s="193">
        <v>0.1198</v>
      </c>
      <c r="C203" s="194">
        <v>0.1202</v>
      </c>
      <c r="D203" s="428">
        <v>873.97</v>
      </c>
      <c r="E203" s="428">
        <v>873.6</v>
      </c>
      <c r="F203" s="195">
        <v>873.21</v>
      </c>
      <c r="Q203" s="370"/>
      <c r="R203" s="370"/>
    </row>
    <row r="204" spans="1:18">
      <c r="A204" s="570">
        <v>42662</v>
      </c>
      <c r="B204" s="193">
        <v>0.12</v>
      </c>
      <c r="C204" s="194">
        <v>0.12039999999999999</v>
      </c>
      <c r="D204" s="428">
        <v>874.18</v>
      </c>
      <c r="E204" s="428">
        <v>873.81</v>
      </c>
      <c r="F204" s="195">
        <v>873.41</v>
      </c>
      <c r="Q204" s="370"/>
      <c r="R204" s="370"/>
    </row>
    <row r="205" spans="1:18">
      <c r="A205" s="571">
        <v>42663</v>
      </c>
      <c r="B205" s="193">
        <v>0.1215</v>
      </c>
      <c r="C205" s="194">
        <v>0.12189999999999999</v>
      </c>
      <c r="D205" s="428">
        <v>873.19</v>
      </c>
      <c r="E205" s="428">
        <v>872.82</v>
      </c>
      <c r="F205" s="195">
        <v>872.42</v>
      </c>
      <c r="Q205" s="370"/>
      <c r="R205" s="370"/>
    </row>
    <row r="206" spans="1:18">
      <c r="A206" s="572">
        <v>42664</v>
      </c>
      <c r="B206" s="193">
        <v>0.1211</v>
      </c>
      <c r="C206" s="194">
        <v>0.1215</v>
      </c>
      <c r="D206" s="428">
        <v>873.95</v>
      </c>
      <c r="E206" s="428">
        <v>873.59</v>
      </c>
      <c r="F206" s="195">
        <v>873.19</v>
      </c>
      <c r="Q206" s="370"/>
      <c r="R206" s="370"/>
    </row>
    <row r="207" spans="1:18">
      <c r="A207" s="573">
        <v>42667</v>
      </c>
      <c r="B207" s="193">
        <v>0.122</v>
      </c>
      <c r="C207" s="194">
        <v>0.12240000000000001</v>
      </c>
      <c r="D207" s="428">
        <v>873.53</v>
      </c>
      <c r="E207" s="428">
        <v>873.16</v>
      </c>
      <c r="F207" s="195">
        <v>872.76</v>
      </c>
      <c r="Q207" s="370"/>
      <c r="R207" s="370"/>
    </row>
    <row r="208" spans="1:18">
      <c r="A208" s="574">
        <v>42668</v>
      </c>
      <c r="B208" s="193">
        <v>0.1217</v>
      </c>
      <c r="C208" s="194">
        <v>0.12210000000000001</v>
      </c>
      <c r="D208" s="428">
        <v>874.2</v>
      </c>
      <c r="E208" s="428">
        <v>873.83</v>
      </c>
      <c r="F208" s="195">
        <v>873.43</v>
      </c>
      <c r="Q208" s="370"/>
      <c r="R208" s="370"/>
    </row>
    <row r="209" spans="1:18">
      <c r="A209" s="576">
        <v>42669</v>
      </c>
      <c r="B209" s="193">
        <v>0.1225</v>
      </c>
      <c r="C209" s="194">
        <v>0.1229</v>
      </c>
      <c r="D209" s="428">
        <v>873.87</v>
      </c>
      <c r="E209" s="428">
        <v>873.51</v>
      </c>
      <c r="F209" s="195">
        <v>873.11</v>
      </c>
      <c r="Q209" s="370"/>
      <c r="R209" s="370"/>
    </row>
    <row r="210" spans="1:18">
      <c r="A210" s="577">
        <v>42670</v>
      </c>
      <c r="B210" s="193">
        <v>0.12279999999999999</v>
      </c>
      <c r="C210" s="194">
        <v>0.1232</v>
      </c>
      <c r="D210" s="428">
        <v>874</v>
      </c>
      <c r="E210" s="428">
        <v>873.64</v>
      </c>
      <c r="F210" s="195">
        <v>873.23</v>
      </c>
      <c r="Q210" s="370"/>
      <c r="R210" s="370"/>
    </row>
    <row r="211" spans="1:18">
      <c r="A211" s="578">
        <v>42671</v>
      </c>
      <c r="B211" s="193">
        <v>0.1226</v>
      </c>
      <c r="C211" s="194">
        <v>0.12300000000000001</v>
      </c>
      <c r="D211" s="428">
        <v>874.58</v>
      </c>
      <c r="E211" s="428">
        <v>874.22</v>
      </c>
      <c r="F211" s="195">
        <v>873.82</v>
      </c>
      <c r="Q211" s="370"/>
      <c r="R211" s="370"/>
    </row>
    <row r="212" spans="1:18">
      <c r="A212" s="578">
        <v>42674</v>
      </c>
      <c r="B212" s="193">
        <v>0.12230000000000001</v>
      </c>
      <c r="C212" s="194">
        <v>0.12269999999999999</v>
      </c>
      <c r="D212" s="428">
        <v>875.25</v>
      </c>
      <c r="E212" s="428">
        <v>874.89</v>
      </c>
      <c r="F212" s="195">
        <v>874.49</v>
      </c>
      <c r="Q212" s="370"/>
      <c r="R212" s="370"/>
    </row>
    <row r="213" spans="1:18">
      <c r="A213" s="578">
        <v>42675</v>
      </c>
      <c r="B213" s="193">
        <v>0.12210000000000001</v>
      </c>
      <c r="C213" s="194">
        <v>0.1225</v>
      </c>
      <c r="D213" s="428">
        <v>875.83</v>
      </c>
      <c r="E213" s="428">
        <v>875.47</v>
      </c>
      <c r="F213" s="195">
        <v>875.07</v>
      </c>
      <c r="Q213" s="370"/>
      <c r="R213" s="370"/>
    </row>
    <row r="214" spans="1:18">
      <c r="A214" s="578">
        <v>42677</v>
      </c>
      <c r="B214" s="193">
        <v>0.1225</v>
      </c>
      <c r="C214" s="194">
        <v>0.1229</v>
      </c>
      <c r="D214" s="428">
        <v>875.88</v>
      </c>
      <c r="E214" s="428">
        <v>875.52</v>
      </c>
      <c r="F214" s="195">
        <v>875.12</v>
      </c>
      <c r="Q214" s="370"/>
      <c r="R214" s="370"/>
    </row>
    <row r="215" spans="1:18">
      <c r="A215" s="579">
        <v>42678</v>
      </c>
      <c r="B215" s="193">
        <v>0.12230000000000001</v>
      </c>
      <c r="C215" s="194">
        <v>0.12269999999999999</v>
      </c>
      <c r="D215" s="428">
        <v>876.46</v>
      </c>
      <c r="E215" s="428">
        <v>876.1</v>
      </c>
      <c r="F215" s="195">
        <v>875.7</v>
      </c>
      <c r="Q215" s="370"/>
      <c r="R215" s="370"/>
    </row>
    <row r="216" spans="1:18">
      <c r="A216" s="580">
        <v>42681</v>
      </c>
      <c r="B216" s="193">
        <v>0.12210000000000001</v>
      </c>
      <c r="C216" s="194">
        <v>0.1225</v>
      </c>
      <c r="D216" s="428">
        <v>877.04</v>
      </c>
      <c r="E216" s="428">
        <v>876.68</v>
      </c>
      <c r="F216" s="195">
        <v>876.28</v>
      </c>
      <c r="Q216" s="370"/>
      <c r="R216" s="370"/>
    </row>
    <row r="217" spans="1:18">
      <c r="A217" s="580">
        <v>42682</v>
      </c>
      <c r="B217" s="193">
        <v>0.1217</v>
      </c>
      <c r="C217" s="194">
        <v>0.12210000000000001</v>
      </c>
      <c r="D217" s="428">
        <v>877.79</v>
      </c>
      <c r="E217" s="428">
        <v>877.44</v>
      </c>
      <c r="F217" s="195">
        <v>877.04</v>
      </c>
      <c r="Q217" s="370"/>
      <c r="R217" s="370"/>
    </row>
    <row r="218" spans="1:18">
      <c r="A218" s="581">
        <v>42683</v>
      </c>
      <c r="B218" s="193">
        <v>0.1217</v>
      </c>
      <c r="C218" s="194">
        <v>0.12210000000000001</v>
      </c>
      <c r="D218" s="428">
        <v>878.19</v>
      </c>
      <c r="E218" s="428">
        <v>877.84</v>
      </c>
      <c r="F218" s="195">
        <v>877.44</v>
      </c>
      <c r="Q218" s="370"/>
      <c r="R218" s="370"/>
    </row>
    <row r="219" spans="1:18">
      <c r="A219" s="581">
        <v>42684</v>
      </c>
      <c r="B219" s="193">
        <v>0.1217</v>
      </c>
      <c r="C219" s="194">
        <v>0.12210000000000001</v>
      </c>
      <c r="D219" s="428">
        <v>878.59</v>
      </c>
      <c r="E219" s="428">
        <v>878.24</v>
      </c>
      <c r="F219" s="195">
        <v>877.84</v>
      </c>
      <c r="Q219" s="370"/>
      <c r="R219" s="370"/>
    </row>
    <row r="220" spans="1:18">
      <c r="A220" s="582">
        <v>42685</v>
      </c>
      <c r="B220" s="193">
        <v>0.1244</v>
      </c>
      <c r="C220" s="194">
        <v>0.12480000000000001</v>
      </c>
      <c r="D220" s="428">
        <v>876.62</v>
      </c>
      <c r="E220" s="428">
        <v>876.27</v>
      </c>
      <c r="F220" s="195">
        <v>875.86</v>
      </c>
      <c r="Q220" s="370"/>
      <c r="R220" s="370"/>
    </row>
    <row r="221" spans="1:18">
      <c r="A221" s="583">
        <v>42688</v>
      </c>
      <c r="B221" s="193">
        <v>0.12560000000000002</v>
      </c>
      <c r="C221" s="194">
        <v>0.126</v>
      </c>
      <c r="D221" s="428">
        <v>875.98</v>
      </c>
      <c r="E221" s="428">
        <v>875.64</v>
      </c>
      <c r="F221" s="195">
        <v>875.22</v>
      </c>
      <c r="Q221" s="370"/>
      <c r="R221" s="370"/>
    </row>
    <row r="222" spans="1:18">
      <c r="A222" s="583">
        <v>42690</v>
      </c>
      <c r="B222" s="193">
        <v>0.125</v>
      </c>
      <c r="C222" s="194">
        <v>0.12539999999999998</v>
      </c>
      <c r="D222" s="428">
        <v>876.92</v>
      </c>
      <c r="E222" s="428">
        <v>876.57</v>
      </c>
      <c r="F222" s="195">
        <v>876.16</v>
      </c>
      <c r="Q222" s="370"/>
      <c r="R222" s="370"/>
    </row>
    <row r="223" spans="1:18">
      <c r="A223" s="584">
        <v>42691</v>
      </c>
      <c r="B223" s="193">
        <v>0.1241</v>
      </c>
      <c r="C223" s="194">
        <v>0.1245</v>
      </c>
      <c r="D223" s="428">
        <v>878.11</v>
      </c>
      <c r="E223" s="428">
        <v>877.76</v>
      </c>
      <c r="F223" s="195">
        <v>877.35</v>
      </c>
      <c r="Q223" s="370"/>
      <c r="R223" s="370"/>
    </row>
    <row r="224" spans="1:18">
      <c r="A224" s="585">
        <v>42692</v>
      </c>
      <c r="B224" s="193">
        <v>0.1241</v>
      </c>
      <c r="C224" s="194">
        <v>0.1245</v>
      </c>
      <c r="D224" s="428">
        <v>878.52</v>
      </c>
      <c r="E224" s="428">
        <v>878.17</v>
      </c>
      <c r="F224" s="195">
        <v>877.76</v>
      </c>
      <c r="Q224" s="370"/>
      <c r="R224" s="370"/>
    </row>
    <row r="225" spans="1:18">
      <c r="A225" s="586">
        <v>42695</v>
      </c>
      <c r="B225" s="193">
        <v>0.1234</v>
      </c>
      <c r="C225" s="194">
        <v>0.12380000000000001</v>
      </c>
      <c r="D225" s="428">
        <v>879.53</v>
      </c>
      <c r="E225" s="428">
        <v>879.18</v>
      </c>
      <c r="F225" s="195">
        <v>878.77</v>
      </c>
      <c r="Q225" s="370"/>
      <c r="R225" s="370"/>
    </row>
    <row r="226" spans="1:18">
      <c r="A226" s="587">
        <v>42696</v>
      </c>
      <c r="B226" s="193">
        <v>0.1216</v>
      </c>
      <c r="C226" s="194">
        <v>0.122</v>
      </c>
      <c r="D226" s="428">
        <v>881.49</v>
      </c>
      <c r="E226" s="428">
        <v>881.14</v>
      </c>
      <c r="F226" s="195">
        <v>880.74</v>
      </c>
      <c r="Q226" s="370"/>
      <c r="R226" s="370"/>
    </row>
    <row r="227" spans="1:18">
      <c r="A227" s="588">
        <v>42697</v>
      </c>
      <c r="B227" s="193">
        <v>0.121</v>
      </c>
      <c r="C227" s="194">
        <v>0.12140000000000001</v>
      </c>
      <c r="D227" s="428">
        <v>882.4</v>
      </c>
      <c r="E227" s="428">
        <v>882.06</v>
      </c>
      <c r="F227" s="195">
        <v>881.66</v>
      </c>
      <c r="Q227" s="370"/>
      <c r="R227" s="370"/>
    </row>
    <row r="228" spans="1:18">
      <c r="A228" s="589">
        <v>42698</v>
      </c>
      <c r="B228" s="193">
        <v>0.121</v>
      </c>
      <c r="C228" s="194">
        <v>0.12140000000000001</v>
      </c>
      <c r="D228" s="428">
        <v>882.8</v>
      </c>
      <c r="E228" s="428">
        <v>882.46</v>
      </c>
      <c r="F228" s="195">
        <v>882.06</v>
      </c>
      <c r="Q228" s="370"/>
      <c r="R228" s="370"/>
    </row>
    <row r="229" spans="1:18">
      <c r="A229" s="590">
        <v>42699</v>
      </c>
      <c r="B229" s="193">
        <v>0.12179999999999999</v>
      </c>
      <c r="C229" s="194">
        <v>0.1222</v>
      </c>
      <c r="D229" s="428">
        <v>882.52</v>
      </c>
      <c r="E229" s="428">
        <v>882.18</v>
      </c>
      <c r="F229" s="195">
        <v>881.77</v>
      </c>
      <c r="Q229" s="370"/>
      <c r="R229" s="370"/>
    </row>
    <row r="230" spans="1:18">
      <c r="A230" s="590">
        <v>42702</v>
      </c>
      <c r="B230" s="193">
        <v>0.12130000000000001</v>
      </c>
      <c r="C230" s="194">
        <v>0.1217</v>
      </c>
      <c r="D230" s="428">
        <v>883.35</v>
      </c>
      <c r="E230" s="428">
        <v>883.01</v>
      </c>
      <c r="F230" s="195">
        <v>882.61</v>
      </c>
      <c r="Q230" s="370"/>
      <c r="R230" s="370"/>
    </row>
    <row r="231" spans="1:18">
      <c r="A231" s="591">
        <v>42703</v>
      </c>
      <c r="B231" s="193">
        <v>0.12089999999999999</v>
      </c>
      <c r="C231" s="194">
        <v>0.12130000000000001</v>
      </c>
      <c r="D231" s="428">
        <v>884.09</v>
      </c>
      <c r="E231" s="428">
        <v>883.75</v>
      </c>
      <c r="F231" s="195">
        <v>883.35</v>
      </c>
      <c r="Q231" s="370"/>
      <c r="R231" s="370"/>
    </row>
    <row r="232" spans="1:18">
      <c r="A232" s="592">
        <v>42704</v>
      </c>
      <c r="B232" s="193">
        <v>0.12050000000000001</v>
      </c>
      <c r="C232" s="194">
        <v>0.12089999999999999</v>
      </c>
      <c r="D232" s="428">
        <v>884.83</v>
      </c>
      <c r="E232" s="428">
        <v>884.49</v>
      </c>
      <c r="F232" s="195">
        <v>884.09</v>
      </c>
      <c r="Q232" s="370"/>
      <c r="R232" s="370"/>
    </row>
    <row r="233" spans="1:18">
      <c r="A233" s="593">
        <v>42705</v>
      </c>
      <c r="B233" s="193">
        <v>0.12039999999999999</v>
      </c>
      <c r="C233" s="194">
        <v>0.1208</v>
      </c>
      <c r="D233" s="428">
        <v>885.31</v>
      </c>
      <c r="E233" s="428">
        <v>884.98</v>
      </c>
      <c r="F233" s="195">
        <v>884.58</v>
      </c>
      <c r="Q233" s="370"/>
      <c r="R233" s="370"/>
    </row>
    <row r="234" spans="1:18">
      <c r="A234" s="594">
        <v>42706</v>
      </c>
      <c r="B234" s="193">
        <v>0.1234</v>
      </c>
      <c r="C234" s="194">
        <v>0.12380000000000001</v>
      </c>
      <c r="D234" s="428">
        <v>883.19</v>
      </c>
      <c r="E234" s="428">
        <v>882.85</v>
      </c>
      <c r="F234" s="195">
        <v>882.45</v>
      </c>
      <c r="Q234" s="370"/>
      <c r="R234" s="370"/>
    </row>
    <row r="235" spans="1:18">
      <c r="A235" s="595">
        <v>42709</v>
      </c>
      <c r="B235" s="193">
        <v>0.1208</v>
      </c>
      <c r="C235" s="194">
        <v>0.122</v>
      </c>
      <c r="D235" s="428">
        <v>885.78</v>
      </c>
      <c r="E235" s="428">
        <v>884.77</v>
      </c>
      <c r="F235" s="195">
        <v>884.37</v>
      </c>
      <c r="Q235" s="370"/>
      <c r="R235" s="370"/>
    </row>
    <row r="236" spans="1:18">
      <c r="A236" s="596">
        <v>42710</v>
      </c>
      <c r="B236" s="193">
        <v>0.1192</v>
      </c>
      <c r="C236" s="194">
        <v>0.12039999999999999</v>
      </c>
      <c r="D236" s="428">
        <v>887.52</v>
      </c>
      <c r="E236" s="428">
        <v>886.51</v>
      </c>
      <c r="F236" s="195">
        <v>886.11</v>
      </c>
      <c r="Q236" s="370"/>
      <c r="R236" s="370"/>
    </row>
    <row r="237" spans="1:18">
      <c r="A237" s="597">
        <v>42711</v>
      </c>
      <c r="B237" s="193">
        <v>0.11849999999999999</v>
      </c>
      <c r="C237" s="194">
        <v>0.1197</v>
      </c>
      <c r="D237" s="428">
        <v>888.5</v>
      </c>
      <c r="E237" s="428">
        <v>887.5</v>
      </c>
      <c r="F237" s="195">
        <v>887.1</v>
      </c>
      <c r="Q237" s="370"/>
      <c r="R237" s="370"/>
    </row>
    <row r="238" spans="1:18">
      <c r="A238" s="598">
        <v>42712</v>
      </c>
      <c r="B238" s="193">
        <v>0.1182</v>
      </c>
      <c r="C238" s="194">
        <v>0.11939999999999999</v>
      </c>
      <c r="D238" s="428">
        <v>889.15</v>
      </c>
      <c r="E238" s="428">
        <v>888.15</v>
      </c>
      <c r="F238" s="195">
        <v>887.75</v>
      </c>
      <c r="Q238" s="370"/>
      <c r="R238" s="370"/>
    </row>
    <row r="239" spans="1:18">
      <c r="A239" s="600">
        <v>42713</v>
      </c>
      <c r="B239" s="193">
        <v>0.11789999999999999</v>
      </c>
      <c r="C239" s="194">
        <v>0.1191</v>
      </c>
      <c r="D239" s="428">
        <v>889.79</v>
      </c>
      <c r="E239" s="428">
        <v>888.79</v>
      </c>
      <c r="F239" s="195">
        <v>888.4</v>
      </c>
      <c r="Q239" s="370"/>
      <c r="R239" s="370"/>
    </row>
    <row r="240" spans="1:18">
      <c r="A240" s="602">
        <v>42716</v>
      </c>
      <c r="B240" s="193">
        <v>0.11779999999999999</v>
      </c>
      <c r="C240" s="194">
        <v>0.11900000000000001</v>
      </c>
      <c r="D240" s="428">
        <v>890.27</v>
      </c>
      <c r="E240" s="428">
        <v>889.27</v>
      </c>
      <c r="F240" s="195">
        <v>888.88</v>
      </c>
      <c r="Q240" s="370"/>
      <c r="R240" s="370"/>
    </row>
    <row r="241" spans="1:18">
      <c r="A241" s="602">
        <v>42717</v>
      </c>
      <c r="B241" s="193">
        <v>0.1176</v>
      </c>
      <c r="C241" s="194">
        <v>0.1188</v>
      </c>
      <c r="D241" s="428">
        <v>890.83</v>
      </c>
      <c r="E241" s="428">
        <v>889.84</v>
      </c>
      <c r="F241" s="195">
        <v>889.44</v>
      </c>
      <c r="Q241" s="370"/>
      <c r="R241" s="370"/>
    </row>
    <row r="242" spans="1:18">
      <c r="A242" s="604">
        <v>42718</v>
      </c>
      <c r="B242" s="193">
        <v>0.1177</v>
      </c>
      <c r="C242" s="194">
        <v>0.11890000000000001</v>
      </c>
      <c r="D242" s="428">
        <v>891.14</v>
      </c>
      <c r="E242" s="428">
        <v>890.15</v>
      </c>
      <c r="F242" s="195">
        <v>889.75</v>
      </c>
      <c r="Q242" s="370"/>
      <c r="R242" s="370"/>
    </row>
    <row r="243" spans="1:18">
      <c r="A243" s="606">
        <v>42719</v>
      </c>
      <c r="B243" s="193">
        <v>0.11749999999999999</v>
      </c>
      <c r="C243" s="194">
        <v>0.11869999999999999</v>
      </c>
      <c r="D243" s="428">
        <v>891.7</v>
      </c>
      <c r="E243" s="428">
        <v>890.71</v>
      </c>
      <c r="F243" s="195">
        <v>890.32</v>
      </c>
      <c r="Q243" s="370"/>
      <c r="R243" s="370"/>
    </row>
    <row r="244" spans="1:18">
      <c r="A244" s="610">
        <v>42720</v>
      </c>
      <c r="B244" s="193">
        <v>0.11650000000000001</v>
      </c>
      <c r="C244" s="194">
        <v>0.1177</v>
      </c>
      <c r="D244" s="428">
        <v>892.91</v>
      </c>
      <c r="E244" s="428">
        <v>891.93</v>
      </c>
      <c r="F244" s="195">
        <v>891.53</v>
      </c>
      <c r="Q244" s="370"/>
      <c r="R244" s="370"/>
    </row>
    <row r="245" spans="1:18">
      <c r="A245" s="612">
        <v>42723</v>
      </c>
      <c r="B245" s="193">
        <v>0.1162</v>
      </c>
      <c r="C245" s="194">
        <v>0.1174</v>
      </c>
      <c r="D245" s="428">
        <v>893.55</v>
      </c>
      <c r="E245" s="428">
        <v>892.57</v>
      </c>
      <c r="F245" s="195">
        <v>892.17</v>
      </c>
      <c r="Q245" s="370"/>
      <c r="R245" s="370"/>
    </row>
    <row r="246" spans="1:18">
      <c r="A246" s="614">
        <v>42724</v>
      </c>
      <c r="B246" s="193">
        <v>0.1159</v>
      </c>
      <c r="C246" s="194">
        <v>0.11710000000000001</v>
      </c>
      <c r="D246" s="428">
        <v>894.18</v>
      </c>
      <c r="E246" s="428">
        <v>893.21</v>
      </c>
      <c r="F246" s="195">
        <v>892.81</v>
      </c>
      <c r="Q246" s="370"/>
      <c r="R246" s="370"/>
    </row>
    <row r="247" spans="1:18">
      <c r="A247" s="616">
        <v>42725</v>
      </c>
      <c r="B247" s="193">
        <v>0.11509999999999999</v>
      </c>
      <c r="C247" s="194">
        <v>0.11630000000000001</v>
      </c>
      <c r="D247" s="428">
        <v>895.23</v>
      </c>
      <c r="E247" s="428">
        <v>894.25</v>
      </c>
      <c r="F247" s="195">
        <v>893.86</v>
      </c>
      <c r="L247" s="630"/>
      <c r="Q247" s="370"/>
      <c r="R247" s="370"/>
    </row>
    <row r="248" spans="1:18">
      <c r="A248" s="618">
        <v>42726</v>
      </c>
      <c r="B248" s="193">
        <v>0.11539999999999999</v>
      </c>
      <c r="C248" s="194">
        <v>0.1166</v>
      </c>
      <c r="D248" s="428">
        <v>895.37</v>
      </c>
      <c r="E248" s="428">
        <v>894.4</v>
      </c>
      <c r="F248" s="195">
        <v>894</v>
      </c>
      <c r="Q248" s="370"/>
      <c r="R248" s="370"/>
    </row>
    <row r="249" spans="1:18">
      <c r="A249" s="624">
        <v>42727</v>
      </c>
      <c r="B249" s="193">
        <v>0.1149</v>
      </c>
      <c r="C249" s="194">
        <v>0.11609999999999999</v>
      </c>
      <c r="D249" s="428">
        <v>896.16</v>
      </c>
      <c r="E249" s="428">
        <v>895.19</v>
      </c>
      <c r="F249" s="195">
        <v>894.8</v>
      </c>
      <c r="Q249" s="370"/>
      <c r="R249" s="370"/>
    </row>
    <row r="250" spans="1:18">
      <c r="A250" s="624">
        <v>42730</v>
      </c>
      <c r="B250" s="193">
        <v>0.1148</v>
      </c>
      <c r="C250" s="194">
        <v>0.11599999999999999</v>
      </c>
      <c r="D250" s="428">
        <v>896.63</v>
      </c>
      <c r="E250" s="428">
        <v>895.66</v>
      </c>
      <c r="F250" s="195">
        <v>895.27</v>
      </c>
      <c r="Q250" s="370"/>
      <c r="R250" s="370"/>
    </row>
    <row r="251" spans="1:18">
      <c r="A251" s="624">
        <v>42731</v>
      </c>
      <c r="B251" s="193">
        <v>0.11509999999999999</v>
      </c>
      <c r="C251" s="194">
        <v>0.11630000000000001</v>
      </c>
      <c r="D251" s="428">
        <v>896.78</v>
      </c>
      <c r="E251" s="428">
        <v>895.81</v>
      </c>
      <c r="F251" s="195">
        <v>895.42</v>
      </c>
      <c r="Q251" s="370"/>
      <c r="R251" s="370"/>
    </row>
    <row r="252" spans="1:18">
      <c r="A252" s="624">
        <v>42732</v>
      </c>
      <c r="B252" s="193">
        <v>0.1149</v>
      </c>
      <c r="C252" s="194">
        <v>0.11609999999999999</v>
      </c>
      <c r="D252" s="428">
        <v>897.32</v>
      </c>
      <c r="E252" s="428">
        <v>896.36</v>
      </c>
      <c r="F252" s="195">
        <v>895.97</v>
      </c>
      <c r="Q252" s="370"/>
      <c r="R252" s="370"/>
    </row>
    <row r="253" spans="1:18">
      <c r="A253" s="624">
        <v>42733</v>
      </c>
      <c r="B253" s="193">
        <v>0.11470000000000001</v>
      </c>
      <c r="C253" s="194">
        <v>0.1159</v>
      </c>
      <c r="D253" s="428">
        <v>898.64</v>
      </c>
      <c r="E253" s="428">
        <v>897.69</v>
      </c>
      <c r="F253" s="195">
        <v>896.52</v>
      </c>
    </row>
    <row r="254" spans="1:18">
      <c r="A254" s="625">
        <v>42738</v>
      </c>
      <c r="B254" s="193">
        <v>0.1139</v>
      </c>
      <c r="C254" s="194">
        <v>0.11509999999999999</v>
      </c>
      <c r="D254" s="428">
        <v>899.67</v>
      </c>
      <c r="E254" s="428">
        <v>898.72</v>
      </c>
      <c r="F254" s="195">
        <v>898.33</v>
      </c>
    </row>
    <row r="255" spans="1:18">
      <c r="A255" s="625">
        <v>42739</v>
      </c>
      <c r="B255" s="193">
        <v>0.11359999999999999</v>
      </c>
      <c r="C255" s="194">
        <v>0.1148</v>
      </c>
      <c r="D255" s="428">
        <v>900.29</v>
      </c>
      <c r="E255" s="428">
        <v>899.34</v>
      </c>
      <c r="F255" s="195">
        <v>898.95</v>
      </c>
    </row>
    <row r="256" spans="1:18">
      <c r="A256" s="625">
        <v>42740</v>
      </c>
      <c r="B256" s="193">
        <v>0.1133</v>
      </c>
      <c r="C256" s="194">
        <v>0.11449999999999999</v>
      </c>
      <c r="D256" s="428">
        <v>900.91</v>
      </c>
      <c r="E256" s="428">
        <v>899.96</v>
      </c>
      <c r="F256" s="195">
        <v>899.58</v>
      </c>
    </row>
    <row r="257" spans="1:6">
      <c r="A257" s="625">
        <v>42741</v>
      </c>
      <c r="B257" s="193">
        <v>0.11289999999999999</v>
      </c>
      <c r="C257" s="194">
        <v>0.11410000000000001</v>
      </c>
      <c r="D257" s="428">
        <v>901.6</v>
      </c>
      <c r="E257" s="428">
        <v>900.66</v>
      </c>
      <c r="F257" s="195">
        <v>900.28</v>
      </c>
    </row>
    <row r="258" spans="1:6">
      <c r="A258" s="625">
        <v>42744</v>
      </c>
      <c r="B258" s="193">
        <v>0.1128</v>
      </c>
      <c r="C258" s="194">
        <v>0.114</v>
      </c>
      <c r="D258" s="428">
        <v>902.07</v>
      </c>
      <c r="E258" s="428">
        <v>901.13</v>
      </c>
      <c r="F258" s="195">
        <v>900.74</v>
      </c>
    </row>
    <row r="259" spans="1:6">
      <c r="A259" s="625">
        <v>42745</v>
      </c>
      <c r="B259" s="193">
        <v>0.1128</v>
      </c>
      <c r="C259" s="194">
        <v>0.114</v>
      </c>
      <c r="D259" s="428">
        <v>902.45</v>
      </c>
      <c r="E259" s="428">
        <v>901.51</v>
      </c>
      <c r="F259" s="195">
        <v>901.13</v>
      </c>
    </row>
    <row r="260" spans="1:6">
      <c r="A260" s="625">
        <v>42746</v>
      </c>
      <c r="B260" s="193">
        <v>0.11220000000000001</v>
      </c>
      <c r="C260" s="194">
        <v>0.1134</v>
      </c>
      <c r="D260" s="428">
        <v>903.3</v>
      </c>
      <c r="E260" s="428">
        <v>902.37</v>
      </c>
      <c r="F260" s="195">
        <v>901.98</v>
      </c>
    </row>
    <row r="261" spans="1:6">
      <c r="A261" s="632">
        <v>42747</v>
      </c>
      <c r="B261" s="193">
        <v>0.1084</v>
      </c>
      <c r="C261" s="194">
        <v>0.1096</v>
      </c>
      <c r="D261" s="428">
        <v>906.63</v>
      </c>
      <c r="E261" s="428">
        <v>905.69</v>
      </c>
      <c r="F261" s="195">
        <v>905.32</v>
      </c>
    </row>
    <row r="262" spans="1:6">
      <c r="A262" s="634">
        <v>42748</v>
      </c>
      <c r="B262" s="193">
        <v>0.1091</v>
      </c>
      <c r="C262" s="194">
        <v>0.1103</v>
      </c>
      <c r="D262" s="428">
        <v>906.46</v>
      </c>
      <c r="E262" s="428">
        <v>905.53</v>
      </c>
      <c r="F262" s="195">
        <v>905.15</v>
      </c>
    </row>
    <row r="263" spans="1:6">
      <c r="A263" s="636">
        <v>42751</v>
      </c>
      <c r="B263" s="193">
        <v>0.10949999999999999</v>
      </c>
      <c r="C263" s="194">
        <v>0.11070000000000001</v>
      </c>
      <c r="D263" s="428">
        <v>906.52</v>
      </c>
      <c r="E263" s="428">
        <v>905.59</v>
      </c>
      <c r="F263" s="195">
        <v>905.22</v>
      </c>
    </row>
    <row r="264" spans="1:6">
      <c r="A264" s="636">
        <v>42752</v>
      </c>
      <c r="B264" s="193">
        <v>0.10890000000000001</v>
      </c>
      <c r="C264" s="194">
        <v>0.1101</v>
      </c>
      <c r="D264" s="428">
        <v>907.36</v>
      </c>
      <c r="E264" s="428">
        <v>906.43</v>
      </c>
      <c r="F264" s="195">
        <v>906.06</v>
      </c>
    </row>
    <row r="265" spans="1:6">
      <c r="A265" s="636">
        <v>42753</v>
      </c>
      <c r="B265" s="193">
        <v>0.10920000000000001</v>
      </c>
      <c r="C265" s="194">
        <v>0.1104</v>
      </c>
      <c r="D265" s="428">
        <v>907.5</v>
      </c>
      <c r="E265" s="428">
        <v>906.58</v>
      </c>
      <c r="F265" s="195">
        <v>906.2</v>
      </c>
    </row>
    <row r="266" spans="1:6">
      <c r="A266" s="636">
        <v>42754</v>
      </c>
      <c r="B266" s="193">
        <v>0.109</v>
      </c>
      <c r="C266" s="194">
        <v>0.11019999999999999</v>
      </c>
      <c r="D266" s="428">
        <v>908.02</v>
      </c>
      <c r="E266" s="428">
        <v>907.11</v>
      </c>
      <c r="F266" s="195">
        <v>906.73</v>
      </c>
    </row>
    <row r="267" spans="1:6">
      <c r="A267" s="638">
        <v>42755</v>
      </c>
      <c r="B267" s="193">
        <v>0.10869999999999999</v>
      </c>
      <c r="C267" s="194">
        <v>0.1099</v>
      </c>
      <c r="D267" s="428">
        <v>908.62</v>
      </c>
      <c r="E267" s="428">
        <v>907.71</v>
      </c>
      <c r="F267" s="195">
        <v>907.34</v>
      </c>
    </row>
    <row r="268" spans="1:6">
      <c r="A268" s="640">
        <v>42758</v>
      </c>
      <c r="B268" s="193">
        <v>0.10800000000000001</v>
      </c>
      <c r="C268" s="194">
        <v>0.10920000000000001</v>
      </c>
      <c r="D268" s="428">
        <v>909.53</v>
      </c>
      <c r="E268" s="428">
        <v>908.62</v>
      </c>
      <c r="F268" s="195">
        <v>908.24</v>
      </c>
    </row>
    <row r="269" spans="1:6">
      <c r="A269" s="640">
        <v>42759</v>
      </c>
      <c r="B269" s="193">
        <v>0.1082</v>
      </c>
      <c r="C269" s="194">
        <v>0.1094</v>
      </c>
      <c r="D269" s="428">
        <v>910.12</v>
      </c>
      <c r="E269" s="428">
        <v>909.22</v>
      </c>
      <c r="F269" s="195">
        <v>908.47</v>
      </c>
    </row>
    <row r="270" spans="1:6">
      <c r="A270" s="642">
        <v>42761</v>
      </c>
      <c r="B270" s="193">
        <v>0.1084</v>
      </c>
      <c r="C270" s="194">
        <v>0.1096</v>
      </c>
      <c r="D270" s="428">
        <v>910.34</v>
      </c>
      <c r="E270" s="428">
        <v>909.44</v>
      </c>
      <c r="F270" s="195">
        <v>909.07</v>
      </c>
    </row>
    <row r="271" spans="1:6">
      <c r="A271" s="644">
        <v>42762</v>
      </c>
      <c r="B271" s="193">
        <v>0.1084</v>
      </c>
      <c r="C271" s="194">
        <v>0.1096</v>
      </c>
      <c r="D271" s="428">
        <v>910.71</v>
      </c>
      <c r="E271" s="428">
        <v>909.82</v>
      </c>
      <c r="F271" s="195">
        <v>909.44</v>
      </c>
    </row>
    <row r="272" spans="1:6">
      <c r="A272" s="644">
        <v>42765</v>
      </c>
      <c r="B272" s="193">
        <v>0.1085</v>
      </c>
      <c r="C272" s="194">
        <v>0.10970000000000001</v>
      </c>
      <c r="D272" s="428">
        <v>911.01</v>
      </c>
      <c r="E272" s="428">
        <v>910.12</v>
      </c>
      <c r="F272" s="195">
        <v>909.74</v>
      </c>
    </row>
    <row r="273" spans="1:6">
      <c r="A273" s="646">
        <v>42766</v>
      </c>
      <c r="B273" s="193">
        <v>0.10830000000000001</v>
      </c>
      <c r="C273" s="194">
        <v>0.10949999999999999</v>
      </c>
      <c r="D273" s="428">
        <v>911.53</v>
      </c>
      <c r="E273" s="428">
        <v>910.64</v>
      </c>
      <c r="F273" s="195">
        <v>910.27</v>
      </c>
    </row>
    <row r="274" spans="1:6">
      <c r="A274" s="648">
        <v>42767</v>
      </c>
      <c r="B274" s="193">
        <v>0.10769999999999999</v>
      </c>
      <c r="C274" s="194">
        <v>0.10890000000000001</v>
      </c>
      <c r="D274" s="428">
        <v>912.34</v>
      </c>
      <c r="E274" s="428">
        <v>911.46</v>
      </c>
      <c r="F274" s="195">
        <v>911.08</v>
      </c>
    </row>
    <row r="275" spans="1:6">
      <c r="A275" s="648">
        <v>42768</v>
      </c>
      <c r="B275" s="193">
        <v>0.1076</v>
      </c>
      <c r="C275" s="194">
        <v>0.10880000000000001</v>
      </c>
      <c r="D275" s="428">
        <v>912.79</v>
      </c>
      <c r="E275" s="428">
        <v>911.91</v>
      </c>
      <c r="F275" s="195">
        <v>911.53</v>
      </c>
    </row>
    <row r="276" spans="1:6">
      <c r="A276" s="650">
        <v>42769</v>
      </c>
      <c r="B276" s="193">
        <v>0.1074</v>
      </c>
      <c r="C276" s="194">
        <v>0.10859999999999999</v>
      </c>
      <c r="D276" s="428">
        <v>913.3</v>
      </c>
      <c r="E276" s="428">
        <v>912.43</v>
      </c>
      <c r="F276" s="195">
        <v>912.05</v>
      </c>
    </row>
    <row r="277" spans="1:6">
      <c r="A277" s="652">
        <v>42772</v>
      </c>
      <c r="B277" s="193">
        <v>0.1072</v>
      </c>
      <c r="C277" s="194">
        <v>0.1084</v>
      </c>
      <c r="D277" s="428">
        <v>913.82</v>
      </c>
      <c r="E277" s="428">
        <v>912.95</v>
      </c>
      <c r="F277" s="195">
        <v>912.57</v>
      </c>
    </row>
    <row r="278" spans="1:6">
      <c r="A278" s="654">
        <v>42773</v>
      </c>
      <c r="B278" s="193">
        <v>0.10730000000000001</v>
      </c>
      <c r="C278" s="194">
        <v>0.1085</v>
      </c>
      <c r="D278" s="428">
        <v>914.12</v>
      </c>
      <c r="E278" s="428">
        <v>913.25</v>
      </c>
      <c r="F278" s="195">
        <v>912.87</v>
      </c>
    </row>
    <row r="279" spans="1:6">
      <c r="A279" s="672">
        <v>42775</v>
      </c>
      <c r="B279" s="193">
        <v>0.10640000000000001</v>
      </c>
      <c r="C279" s="194">
        <v>0.1076</v>
      </c>
      <c r="D279" s="428">
        <v>915.51</v>
      </c>
      <c r="E279" s="428">
        <v>914.64</v>
      </c>
      <c r="F279" s="195">
        <v>914.27</v>
      </c>
    </row>
    <row r="280" spans="1:6">
      <c r="A280" s="672">
        <v>42776</v>
      </c>
      <c r="B280" s="193">
        <v>0.106</v>
      </c>
      <c r="C280" s="194">
        <v>0.1072</v>
      </c>
      <c r="D280" s="428">
        <v>916.16</v>
      </c>
      <c r="E280" s="428">
        <v>915.3</v>
      </c>
      <c r="F280" s="195">
        <v>914.93</v>
      </c>
    </row>
    <row r="281" spans="1:6">
      <c r="A281" s="672">
        <v>42779</v>
      </c>
      <c r="B281" s="193">
        <v>0.1056</v>
      </c>
      <c r="C281" s="194">
        <v>0.10679999999999999</v>
      </c>
      <c r="D281" s="428">
        <v>916.82</v>
      </c>
      <c r="E281" s="428">
        <v>915.96</v>
      </c>
      <c r="F281" s="195">
        <v>915.59</v>
      </c>
    </row>
    <row r="282" spans="1:6">
      <c r="A282" s="675">
        <v>42780</v>
      </c>
      <c r="B282" s="193">
        <v>0.10550000000000001</v>
      </c>
      <c r="C282" s="194">
        <v>0.1067</v>
      </c>
      <c r="D282" s="428">
        <v>917.25</v>
      </c>
      <c r="E282" s="428">
        <v>916.4</v>
      </c>
      <c r="F282" s="195">
        <v>916.03</v>
      </c>
    </row>
    <row r="283" spans="1:6">
      <c r="A283" s="677">
        <v>42781</v>
      </c>
      <c r="B283" s="193">
        <v>0.10539999999999999</v>
      </c>
      <c r="C283" s="194">
        <v>0.1066</v>
      </c>
      <c r="D283" s="428">
        <v>917.69</v>
      </c>
      <c r="E283" s="428">
        <v>916.84</v>
      </c>
      <c r="F283" s="195">
        <v>916.47</v>
      </c>
    </row>
    <row r="284" spans="1:6">
      <c r="A284" s="679">
        <v>42782</v>
      </c>
      <c r="B284" s="193">
        <v>0.10529999999999999</v>
      </c>
      <c r="C284" s="194">
        <v>0.1065</v>
      </c>
      <c r="D284" s="428">
        <v>918.12</v>
      </c>
      <c r="E284" s="428">
        <v>917.27</v>
      </c>
      <c r="F284" s="195">
        <v>916.91</v>
      </c>
    </row>
    <row r="285" spans="1:6">
      <c r="A285" s="681">
        <v>42783</v>
      </c>
      <c r="B285" s="193">
        <v>0.10550000000000001</v>
      </c>
      <c r="C285" s="194">
        <v>0.1067</v>
      </c>
      <c r="D285" s="428">
        <v>918.35</v>
      </c>
      <c r="E285" s="428">
        <v>917.5</v>
      </c>
      <c r="F285" s="195">
        <v>917.13</v>
      </c>
    </row>
    <row r="286" spans="1:6">
      <c r="A286" s="681">
        <v>42786</v>
      </c>
      <c r="B286" s="193">
        <v>0.10460000000000001</v>
      </c>
      <c r="C286" s="194">
        <v>0.10580000000000001</v>
      </c>
      <c r="D286" s="428">
        <v>919.35</v>
      </c>
      <c r="E286" s="428">
        <v>918.5</v>
      </c>
      <c r="F286" s="195">
        <v>918.14</v>
      </c>
    </row>
    <row r="287" spans="1:6">
      <c r="A287" s="683">
        <v>42787</v>
      </c>
      <c r="B287" s="193">
        <v>0.1041</v>
      </c>
      <c r="C287" s="194">
        <v>0.10529999999999999</v>
      </c>
      <c r="D287" s="428">
        <v>920.06</v>
      </c>
      <c r="E287" s="428">
        <v>919.22</v>
      </c>
      <c r="F287" s="195">
        <v>918.85</v>
      </c>
    </row>
    <row r="288" spans="1:6">
      <c r="A288" s="685">
        <v>42788</v>
      </c>
      <c r="B288" s="193">
        <v>0.10400000000000001</v>
      </c>
      <c r="C288" s="194">
        <v>0.1052</v>
      </c>
      <c r="D288" s="428">
        <v>920.49</v>
      </c>
      <c r="E288" s="428">
        <v>919.65</v>
      </c>
      <c r="F288" s="195">
        <v>919.29</v>
      </c>
    </row>
    <row r="289" spans="1:6">
      <c r="A289" s="687">
        <v>42789</v>
      </c>
      <c r="B289" s="193">
        <v>0.1027</v>
      </c>
      <c r="C289" s="194">
        <v>0.10390000000000001</v>
      </c>
      <c r="D289" s="428">
        <v>921.76</v>
      </c>
      <c r="E289" s="428">
        <v>920.92</v>
      </c>
      <c r="F289" s="195">
        <v>920.56</v>
      </c>
    </row>
    <row r="290" spans="1:6">
      <c r="A290" s="689">
        <v>42790</v>
      </c>
      <c r="B290" s="193">
        <v>0.1024</v>
      </c>
      <c r="C290" s="194">
        <v>0.1036</v>
      </c>
      <c r="D290" s="428">
        <v>922.32</v>
      </c>
      <c r="E290" s="428">
        <v>921.49</v>
      </c>
      <c r="F290" s="195">
        <v>921.13</v>
      </c>
    </row>
    <row r="291" spans="1:6">
      <c r="A291" s="689">
        <v>42795</v>
      </c>
      <c r="B291" s="193">
        <v>0.10220000000000001</v>
      </c>
      <c r="C291" s="194">
        <v>0.10339999999999999</v>
      </c>
      <c r="D291" s="428">
        <v>922.82</v>
      </c>
      <c r="E291" s="428">
        <v>921.99</v>
      </c>
      <c r="F291" s="195">
        <v>921.63</v>
      </c>
    </row>
    <row r="292" spans="1:6">
      <c r="A292" s="691">
        <v>42796</v>
      </c>
      <c r="B292" s="193">
        <v>0.1018</v>
      </c>
      <c r="C292" s="194">
        <v>0.10300000000000001</v>
      </c>
      <c r="D292" s="428">
        <v>923.45</v>
      </c>
      <c r="E292" s="428">
        <v>922.62</v>
      </c>
      <c r="F292" s="195">
        <v>922.27</v>
      </c>
    </row>
    <row r="293" spans="1:6">
      <c r="A293" s="693">
        <v>42797</v>
      </c>
      <c r="B293" s="193">
        <v>0.1018</v>
      </c>
      <c r="C293" s="194">
        <v>0.10300000000000001</v>
      </c>
      <c r="D293" s="428">
        <v>923.8</v>
      </c>
      <c r="E293" s="428">
        <v>922.98</v>
      </c>
      <c r="F293" s="195">
        <v>922.62</v>
      </c>
    </row>
    <row r="294" spans="1:6">
      <c r="A294" s="708">
        <v>42800</v>
      </c>
      <c r="B294" s="193">
        <v>0.1014</v>
      </c>
      <c r="C294" s="194">
        <v>0.1026</v>
      </c>
      <c r="D294" s="428">
        <v>924.43</v>
      </c>
      <c r="E294" s="428">
        <v>923.61</v>
      </c>
      <c r="F294" s="195">
        <v>923.26</v>
      </c>
    </row>
    <row r="295" spans="1:6">
      <c r="A295" s="710">
        <v>42801</v>
      </c>
      <c r="B295" s="193">
        <v>0.1012</v>
      </c>
      <c r="C295" s="194">
        <v>0.1024</v>
      </c>
      <c r="D295" s="428">
        <v>924.92</v>
      </c>
      <c r="E295" s="428">
        <v>924.11</v>
      </c>
      <c r="F295" s="195">
        <v>923.75</v>
      </c>
    </row>
    <row r="296" spans="1:6">
      <c r="A296" s="712">
        <v>42802</v>
      </c>
      <c r="B296" s="193">
        <v>0.1013</v>
      </c>
      <c r="C296" s="194">
        <v>0.10249999999999999</v>
      </c>
      <c r="D296" s="428">
        <v>925.21</v>
      </c>
      <c r="E296" s="428">
        <v>924.4</v>
      </c>
      <c r="F296" s="195">
        <v>924.04</v>
      </c>
    </row>
    <row r="297" spans="1:6">
      <c r="A297" s="714">
        <v>42803</v>
      </c>
      <c r="B297" s="193">
        <v>0.10150000000000001</v>
      </c>
      <c r="C297" s="194">
        <v>0.1027</v>
      </c>
      <c r="D297" s="428">
        <v>925.43</v>
      </c>
      <c r="E297" s="428">
        <v>924.62</v>
      </c>
      <c r="F297" s="195">
        <v>924.26</v>
      </c>
    </row>
    <row r="298" spans="1:6">
      <c r="A298" s="716">
        <v>42804</v>
      </c>
      <c r="B298" s="193">
        <v>0.1007</v>
      </c>
      <c r="C298" s="194">
        <v>0.10189999999999999</v>
      </c>
      <c r="D298" s="428">
        <v>926.32</v>
      </c>
      <c r="E298" s="428">
        <v>925.52</v>
      </c>
      <c r="F298" s="195">
        <v>925.16</v>
      </c>
    </row>
    <row r="299" spans="1:6">
      <c r="A299" s="716">
        <v>42807</v>
      </c>
      <c r="B299" s="193">
        <v>9.9700000000000011E-2</v>
      </c>
      <c r="C299" s="194">
        <v>0.1009</v>
      </c>
      <c r="D299" s="428">
        <v>927.34</v>
      </c>
      <c r="E299" s="428">
        <v>926.54</v>
      </c>
      <c r="F299" s="195">
        <v>926.19</v>
      </c>
    </row>
    <row r="300" spans="1:6">
      <c r="A300" s="718">
        <v>42808</v>
      </c>
      <c r="B300" s="193">
        <v>9.9499999999999991E-2</v>
      </c>
      <c r="C300" s="194">
        <v>0.1007</v>
      </c>
      <c r="D300" s="428">
        <v>927.83</v>
      </c>
      <c r="E300" s="428">
        <v>927.03</v>
      </c>
      <c r="F300" s="195">
        <v>926.67</v>
      </c>
    </row>
    <row r="301" spans="1:6">
      <c r="A301" s="720">
        <v>42809</v>
      </c>
      <c r="B301" s="193">
        <v>9.9900000000000003E-2</v>
      </c>
      <c r="C301" s="194">
        <v>0.1011</v>
      </c>
      <c r="D301" s="428">
        <v>927.91</v>
      </c>
      <c r="E301" s="428">
        <v>927.12</v>
      </c>
      <c r="F301" s="195">
        <v>926.76</v>
      </c>
    </row>
    <row r="302" spans="1:6">
      <c r="A302" s="722">
        <v>42810</v>
      </c>
      <c r="B302" s="193">
        <v>9.9000000000000005E-2</v>
      </c>
      <c r="C302" s="194">
        <v>0.1002</v>
      </c>
      <c r="D302" s="428">
        <v>928.85</v>
      </c>
      <c r="E302" s="428">
        <v>928.06</v>
      </c>
      <c r="F302" s="195">
        <v>927.71</v>
      </c>
    </row>
    <row r="303" spans="1:6">
      <c r="A303" s="724">
        <v>42811</v>
      </c>
      <c r="B303" s="193">
        <v>9.9199999999999997E-2</v>
      </c>
      <c r="C303" s="194">
        <v>0.10039999999999999</v>
      </c>
      <c r="D303" s="428">
        <v>929.07</v>
      </c>
      <c r="E303" s="428">
        <v>928.28</v>
      </c>
      <c r="F303" s="195">
        <v>927.93</v>
      </c>
    </row>
    <row r="304" spans="1:6">
      <c r="A304" s="724">
        <v>42814</v>
      </c>
      <c r="B304" s="193">
        <v>9.9199999999999997E-2</v>
      </c>
      <c r="C304" s="194">
        <v>0.10039999999999999</v>
      </c>
      <c r="D304" s="428">
        <v>929.42</v>
      </c>
      <c r="E304" s="428">
        <v>928.64</v>
      </c>
      <c r="F304" s="195">
        <v>928.28</v>
      </c>
    </row>
    <row r="305" spans="1:6">
      <c r="A305" s="726">
        <v>42815</v>
      </c>
      <c r="B305" s="193">
        <v>9.9000000000000005E-2</v>
      </c>
      <c r="C305" s="194">
        <v>0.1002</v>
      </c>
      <c r="D305" s="428">
        <v>929.9</v>
      </c>
      <c r="E305" s="428">
        <v>929.12</v>
      </c>
      <c r="F305" s="195">
        <v>928.77</v>
      </c>
    </row>
    <row r="306" spans="1:6">
      <c r="A306" s="728">
        <v>42816</v>
      </c>
      <c r="B306" s="193">
        <v>9.9100000000000008E-2</v>
      </c>
      <c r="C306" s="194">
        <v>0.1003</v>
      </c>
      <c r="D306" s="428">
        <v>930.18</v>
      </c>
      <c r="E306" s="428">
        <v>929.41</v>
      </c>
      <c r="F306" s="195">
        <v>929.05</v>
      </c>
    </row>
    <row r="307" spans="1:6">
      <c r="A307" s="730">
        <v>42817</v>
      </c>
      <c r="B307" s="193">
        <v>9.9100000000000008E-2</v>
      </c>
      <c r="C307" s="194">
        <v>0.1003</v>
      </c>
      <c r="D307" s="428">
        <v>930.53</v>
      </c>
      <c r="E307" s="428">
        <v>929.76</v>
      </c>
      <c r="F307" s="195">
        <v>929.41</v>
      </c>
    </row>
    <row r="308" spans="1:6">
      <c r="A308" s="732">
        <v>42818</v>
      </c>
      <c r="B308" s="193">
        <v>9.8800000000000013E-2</v>
      </c>
      <c r="C308" s="194">
        <v>0.1</v>
      </c>
      <c r="D308" s="428">
        <v>931.07</v>
      </c>
      <c r="E308" s="428">
        <v>930.3</v>
      </c>
      <c r="F308" s="195">
        <v>929.95</v>
      </c>
    </row>
    <row r="309" spans="1:6">
      <c r="A309" s="734">
        <v>42821</v>
      </c>
      <c r="B309" s="193">
        <v>9.7899999999999987E-2</v>
      </c>
      <c r="C309" s="194">
        <v>9.9100000000000008E-2</v>
      </c>
      <c r="D309" s="428">
        <v>932</v>
      </c>
      <c r="E309" s="428">
        <v>931.23</v>
      </c>
      <c r="F309" s="195">
        <v>930.88</v>
      </c>
    </row>
    <row r="310" spans="1:6">
      <c r="A310" s="736">
        <v>42822</v>
      </c>
      <c r="B310" s="193">
        <v>9.7599999999999992E-2</v>
      </c>
      <c r="C310" s="194">
        <v>9.8800000000000013E-2</v>
      </c>
      <c r="D310" s="428">
        <v>932.53</v>
      </c>
      <c r="E310" s="428">
        <v>931.77</v>
      </c>
      <c r="F310" s="195">
        <v>931.42</v>
      </c>
    </row>
    <row r="311" spans="1:6">
      <c r="A311" s="738">
        <v>42823</v>
      </c>
      <c r="B311" s="193">
        <v>9.6999999999999989E-2</v>
      </c>
      <c r="C311" s="194">
        <v>9.820000000000001E-2</v>
      </c>
      <c r="D311" s="428">
        <v>933.26</v>
      </c>
      <c r="E311" s="428">
        <v>932.5</v>
      </c>
      <c r="F311" s="195">
        <v>932.15</v>
      </c>
    </row>
    <row r="312" spans="1:6">
      <c r="A312" s="740">
        <v>42824</v>
      </c>
      <c r="B312" s="193">
        <v>9.7899999999999987E-2</v>
      </c>
      <c r="C312" s="194">
        <v>9.9100000000000008E-2</v>
      </c>
      <c r="D312" s="428">
        <v>933.03</v>
      </c>
      <c r="E312" s="428">
        <v>932.28</v>
      </c>
      <c r="F312" s="195">
        <v>931.93</v>
      </c>
    </row>
    <row r="313" spans="1:6">
      <c r="A313" s="742">
        <v>42825</v>
      </c>
      <c r="B313" s="193">
        <v>9.8100000000000007E-2</v>
      </c>
      <c r="C313" s="194">
        <v>9.9299999999999999E-2</v>
      </c>
      <c r="D313" s="428">
        <v>933.25</v>
      </c>
      <c r="E313" s="428">
        <v>932.5</v>
      </c>
      <c r="F313" s="195">
        <v>932.15</v>
      </c>
    </row>
    <row r="314" spans="1:6">
      <c r="A314" s="744">
        <v>42828</v>
      </c>
      <c r="B314" s="193">
        <v>9.7799999999999998E-2</v>
      </c>
      <c r="C314" s="194">
        <v>9.9000000000000005E-2</v>
      </c>
      <c r="D314" s="428">
        <v>933.79</v>
      </c>
      <c r="E314" s="428">
        <v>933.04</v>
      </c>
      <c r="F314" s="195">
        <v>932.69</v>
      </c>
    </row>
    <row r="315" spans="1:6">
      <c r="A315" s="746">
        <v>42829</v>
      </c>
      <c r="B315" s="193">
        <v>9.7200000000000009E-2</v>
      </c>
      <c r="C315" s="194">
        <v>9.8400000000000001E-2</v>
      </c>
      <c r="D315" s="428">
        <v>934.51</v>
      </c>
      <c r="E315" s="428">
        <v>933.76</v>
      </c>
      <c r="F315" s="195">
        <v>933.41</v>
      </c>
    </row>
    <row r="316" spans="1:6">
      <c r="A316" s="746">
        <v>42830</v>
      </c>
      <c r="B316" s="193">
        <v>9.69E-2</v>
      </c>
      <c r="C316" s="194">
        <v>9.8100000000000007E-2</v>
      </c>
      <c r="D316" s="428">
        <v>935.04</v>
      </c>
      <c r="E316" s="428">
        <v>934.29</v>
      </c>
      <c r="F316" s="195">
        <v>933.95</v>
      </c>
    </row>
    <row r="317" spans="1:6">
      <c r="A317" s="748">
        <v>42831</v>
      </c>
      <c r="B317" s="193">
        <v>9.69E-2</v>
      </c>
      <c r="C317" s="194">
        <v>9.8100000000000007E-2</v>
      </c>
      <c r="D317" s="428">
        <v>935.38</v>
      </c>
      <c r="E317" s="428">
        <v>934.64</v>
      </c>
      <c r="F317" s="195">
        <v>934.29</v>
      </c>
    </row>
    <row r="318" spans="1:6">
      <c r="A318" s="750">
        <v>42832</v>
      </c>
      <c r="B318" s="193">
        <v>9.6999999999999989E-2</v>
      </c>
      <c r="C318" s="194">
        <v>9.820000000000001E-2</v>
      </c>
      <c r="D318" s="428">
        <v>935.66</v>
      </c>
      <c r="E318" s="428">
        <v>934.93</v>
      </c>
      <c r="F318" s="195">
        <v>934.58</v>
      </c>
    </row>
    <row r="319" spans="1:6">
      <c r="A319" s="752">
        <v>42835</v>
      </c>
      <c r="B319" s="193">
        <v>9.6300000000000011E-2</v>
      </c>
      <c r="C319" s="194">
        <v>9.7500000000000003E-2</v>
      </c>
      <c r="D319" s="428">
        <v>936.43</v>
      </c>
      <c r="E319" s="428">
        <v>935.7</v>
      </c>
      <c r="F319" s="195">
        <v>935.36</v>
      </c>
    </row>
    <row r="320" spans="1:6">
      <c r="A320" s="754">
        <v>42836</v>
      </c>
      <c r="B320" s="193">
        <v>9.5700000000000007E-2</v>
      </c>
      <c r="C320" s="194">
        <v>9.69E-2</v>
      </c>
      <c r="D320" s="428">
        <v>937.14</v>
      </c>
      <c r="E320" s="428">
        <v>936.41</v>
      </c>
      <c r="F320" s="195">
        <v>936.07</v>
      </c>
    </row>
    <row r="321" spans="1:6">
      <c r="A321" s="756">
        <v>42837</v>
      </c>
      <c r="B321" s="193">
        <v>9.5399999999999985E-2</v>
      </c>
      <c r="C321" s="194">
        <v>9.6600000000000005E-2</v>
      </c>
      <c r="D321" s="428">
        <v>937.66</v>
      </c>
      <c r="E321" s="428">
        <v>936.94</v>
      </c>
      <c r="F321" s="195">
        <v>936.59</v>
      </c>
    </row>
    <row r="322" spans="1:6">
      <c r="A322" s="756">
        <v>42838</v>
      </c>
      <c r="B322" s="193">
        <v>9.5799999999999996E-2</v>
      </c>
      <c r="C322" s="194">
        <v>9.6999999999999989E-2</v>
      </c>
      <c r="D322" s="428">
        <v>937.76</v>
      </c>
      <c r="E322" s="428">
        <v>937.04</v>
      </c>
      <c r="F322" s="195">
        <v>936.69</v>
      </c>
    </row>
    <row r="323" spans="1:6">
      <c r="A323" s="756">
        <v>42842</v>
      </c>
      <c r="B323" s="193">
        <v>9.5299999999999996E-2</v>
      </c>
      <c r="C323" s="194">
        <v>9.6500000000000002E-2</v>
      </c>
      <c r="D323" s="428">
        <v>938.4</v>
      </c>
      <c r="E323" s="428">
        <v>937.68</v>
      </c>
      <c r="F323" s="195">
        <v>937.34</v>
      </c>
    </row>
    <row r="324" spans="1:6">
      <c r="A324" s="758">
        <v>42843</v>
      </c>
      <c r="B324" s="193">
        <v>9.4499999999999987E-2</v>
      </c>
      <c r="C324" s="194">
        <v>9.5700000000000007E-2</v>
      </c>
      <c r="D324" s="428">
        <v>939.21</v>
      </c>
      <c r="E324" s="428">
        <v>938.5</v>
      </c>
      <c r="F324" s="195">
        <v>938.16</v>
      </c>
    </row>
    <row r="325" spans="1:6">
      <c r="A325" s="758">
        <v>42844</v>
      </c>
      <c r="B325" s="193">
        <v>9.4399999999999998E-2</v>
      </c>
      <c r="C325" s="194">
        <v>9.5600000000000004E-2</v>
      </c>
      <c r="D325" s="428">
        <v>939.61</v>
      </c>
      <c r="E325" s="428">
        <v>938.9</v>
      </c>
      <c r="F325" s="195">
        <v>938.56</v>
      </c>
    </row>
    <row r="326" spans="1:6">
      <c r="A326" s="758">
        <v>42845</v>
      </c>
      <c r="B326" s="193">
        <v>9.4399999999999998E-2</v>
      </c>
      <c r="C326" s="194">
        <v>9.5600000000000004E-2</v>
      </c>
      <c r="D326" s="428">
        <v>939.95</v>
      </c>
      <c r="E326" s="428">
        <v>939.24</v>
      </c>
      <c r="F326" s="195">
        <v>938.9</v>
      </c>
    </row>
    <row r="327" spans="1:6">
      <c r="A327" s="760">
        <v>42849</v>
      </c>
      <c r="B327" s="193">
        <v>9.4299999999999995E-2</v>
      </c>
      <c r="C327" s="194">
        <v>9.5500000000000002E-2</v>
      </c>
      <c r="D327" s="428">
        <v>940.34</v>
      </c>
      <c r="E327" s="428">
        <v>939.64</v>
      </c>
      <c r="F327" s="195">
        <v>939.3</v>
      </c>
    </row>
    <row r="328" spans="1:6">
      <c r="A328" s="760">
        <v>42850</v>
      </c>
      <c r="B328" s="193">
        <v>9.4399999999999998E-2</v>
      </c>
      <c r="C328" s="194">
        <v>9.5600000000000004E-2</v>
      </c>
      <c r="D328" s="428">
        <v>940.62</v>
      </c>
      <c r="E328" s="428">
        <v>939.92</v>
      </c>
      <c r="F328" s="195">
        <v>939.58</v>
      </c>
    </row>
    <row r="329" spans="1:6">
      <c r="A329" s="762">
        <v>42851</v>
      </c>
      <c r="B329" s="193">
        <v>9.4600000000000004E-2</v>
      </c>
      <c r="C329" s="194">
        <v>9.5799999999999996E-2</v>
      </c>
      <c r="D329" s="428">
        <v>940.84</v>
      </c>
      <c r="E329" s="428">
        <v>940.14</v>
      </c>
      <c r="F329" s="195">
        <v>939.8</v>
      </c>
    </row>
    <row r="330" spans="1:6">
      <c r="A330" s="764">
        <v>42852</v>
      </c>
      <c r="B330" s="193">
        <v>9.4100000000000003E-2</v>
      </c>
      <c r="C330" s="194">
        <v>9.5299999999999996E-2</v>
      </c>
      <c r="D330" s="428">
        <v>941.47</v>
      </c>
      <c r="E330" s="428">
        <v>940.77</v>
      </c>
      <c r="F330" s="195">
        <v>940.43</v>
      </c>
    </row>
    <row r="331" spans="1:6">
      <c r="A331" s="766">
        <v>42855</v>
      </c>
      <c r="B331" s="193">
        <v>9.4E-2</v>
      </c>
      <c r="C331" s="194">
        <v>9.5199999999999993E-2</v>
      </c>
      <c r="D331" s="428">
        <v>941.86</v>
      </c>
      <c r="E331" s="428">
        <v>941.17</v>
      </c>
      <c r="F331" s="195">
        <v>940.83</v>
      </c>
    </row>
    <row r="332" spans="1:6">
      <c r="A332" s="768">
        <v>42857</v>
      </c>
      <c r="B332" s="193">
        <v>9.4100000000000003E-2</v>
      </c>
      <c r="C332" s="194">
        <v>9.5299999999999996E-2</v>
      </c>
      <c r="D332" s="428">
        <v>942.14</v>
      </c>
      <c r="E332" s="428">
        <v>941.45</v>
      </c>
      <c r="F332" s="195">
        <v>941.11</v>
      </c>
    </row>
    <row r="333" spans="1:6">
      <c r="A333" s="770">
        <v>42858</v>
      </c>
      <c r="B333" s="193">
        <v>9.3299999999999994E-2</v>
      </c>
      <c r="C333" s="194">
        <v>9.4499999999999987E-2</v>
      </c>
      <c r="D333" s="428">
        <v>942.93</v>
      </c>
      <c r="E333" s="428">
        <v>942.25</v>
      </c>
      <c r="F333" s="195">
        <v>941.91</v>
      </c>
    </row>
    <row r="334" spans="1:6">
      <c r="A334" s="773">
        <v>42859</v>
      </c>
      <c r="B334" s="193">
        <v>9.3699999999999992E-2</v>
      </c>
      <c r="C334" s="194">
        <v>9.4899999999999998E-2</v>
      </c>
      <c r="D334" s="428">
        <v>943.04</v>
      </c>
      <c r="E334" s="428">
        <v>942.36</v>
      </c>
      <c r="F334" s="195">
        <v>942.02</v>
      </c>
    </row>
    <row r="335" spans="1:6">
      <c r="A335" s="775">
        <v>42860</v>
      </c>
      <c r="B335" s="193">
        <v>9.3599999999999989E-2</v>
      </c>
      <c r="C335" s="194">
        <v>9.4800000000000009E-2</v>
      </c>
      <c r="D335" s="428">
        <v>943.43</v>
      </c>
      <c r="E335" s="428">
        <v>942.76</v>
      </c>
      <c r="F335" s="195">
        <v>942.42</v>
      </c>
    </row>
    <row r="336" spans="1:6">
      <c r="A336" s="776">
        <v>42860</v>
      </c>
      <c r="B336" s="193">
        <v>9.3599999999999989E-2</v>
      </c>
      <c r="C336" s="194">
        <v>9.4800000000000009E-2</v>
      </c>
      <c r="D336" s="428">
        <v>943.43</v>
      </c>
      <c r="E336" s="428">
        <v>942.76</v>
      </c>
      <c r="F336" s="195">
        <v>942.42</v>
      </c>
    </row>
    <row r="337" spans="1:6">
      <c r="A337" s="776">
        <v>42863</v>
      </c>
      <c r="B337" s="193">
        <v>9.3299999999999994E-2</v>
      </c>
      <c r="C337" s="194">
        <v>9.4499999999999987E-2</v>
      </c>
      <c r="D337" s="428">
        <v>943.93</v>
      </c>
      <c r="E337" s="428">
        <v>943.26</v>
      </c>
      <c r="F337" s="195">
        <v>942.92</v>
      </c>
    </row>
    <row r="338" spans="1:6">
      <c r="A338" s="778">
        <v>42864</v>
      </c>
      <c r="B338" s="193">
        <v>9.2899999999999996E-2</v>
      </c>
      <c r="C338" s="194">
        <v>9.4100000000000003E-2</v>
      </c>
      <c r="D338" s="428">
        <v>944.49</v>
      </c>
      <c r="E338" s="428">
        <v>943.82</v>
      </c>
      <c r="F338" s="195">
        <v>943.48</v>
      </c>
    </row>
    <row r="339" spans="1:6">
      <c r="A339" s="780">
        <v>42865</v>
      </c>
      <c r="B339" s="193">
        <v>9.2200000000000004E-2</v>
      </c>
      <c r="C339" s="194">
        <v>9.3399999999999997E-2</v>
      </c>
      <c r="D339" s="428">
        <v>945.21</v>
      </c>
      <c r="E339" s="428">
        <v>944.54</v>
      </c>
      <c r="F339" s="195">
        <v>944.21</v>
      </c>
    </row>
    <row r="340" spans="1:6">
      <c r="A340" s="782">
        <v>42866</v>
      </c>
      <c r="B340" s="193">
        <v>9.1600000000000001E-2</v>
      </c>
      <c r="C340" s="194">
        <v>9.2799999999999994E-2</v>
      </c>
      <c r="D340" s="428">
        <v>945.87</v>
      </c>
      <c r="E340" s="428">
        <v>945.21</v>
      </c>
      <c r="F340" s="195">
        <v>944.88</v>
      </c>
    </row>
    <row r="341" spans="1:6">
      <c r="A341" s="782">
        <v>42867</v>
      </c>
      <c r="B341" s="193">
        <v>9.11E-2</v>
      </c>
      <c r="C341" s="194">
        <v>9.2300000000000007E-2</v>
      </c>
      <c r="D341" s="428">
        <v>946.47</v>
      </c>
      <c r="E341" s="428">
        <v>945.81</v>
      </c>
      <c r="F341" s="195">
        <v>945.48</v>
      </c>
    </row>
    <row r="342" spans="1:6">
      <c r="A342" s="784">
        <v>42870</v>
      </c>
      <c r="B342" s="193">
        <v>9.0399999999999994E-2</v>
      </c>
      <c r="C342" s="194">
        <v>9.1600000000000001E-2</v>
      </c>
      <c r="D342" s="428">
        <v>947.18</v>
      </c>
      <c r="E342" s="428">
        <v>946.53</v>
      </c>
      <c r="F342" s="195">
        <v>946.2</v>
      </c>
    </row>
    <row r="343" spans="1:6">
      <c r="A343" s="784">
        <v>42871</v>
      </c>
      <c r="B343" s="193">
        <v>8.9499999999999996E-2</v>
      </c>
      <c r="C343" s="194">
        <v>9.0700000000000003E-2</v>
      </c>
      <c r="D343" s="428">
        <v>947.99</v>
      </c>
      <c r="E343" s="428">
        <v>947.34</v>
      </c>
      <c r="F343" s="195">
        <v>947.02</v>
      </c>
    </row>
    <row r="344" spans="1:6">
      <c r="A344" s="786">
        <v>42872</v>
      </c>
      <c r="B344" s="193">
        <v>8.900000000000001E-2</v>
      </c>
      <c r="C344" s="194">
        <v>9.0200000000000002E-2</v>
      </c>
      <c r="D344" s="428">
        <v>948.58</v>
      </c>
      <c r="E344" s="428">
        <v>947.94</v>
      </c>
      <c r="F344" s="195">
        <v>947.61</v>
      </c>
    </row>
    <row r="345" spans="1:6">
      <c r="A345" s="788">
        <v>42873</v>
      </c>
      <c r="B345" s="193">
        <v>0.1002</v>
      </c>
      <c r="C345" s="194">
        <v>0.1014</v>
      </c>
      <c r="D345" s="428">
        <v>942.95</v>
      </c>
      <c r="E345" s="428">
        <v>942.32</v>
      </c>
      <c r="F345" s="195">
        <v>941.96</v>
      </c>
    </row>
    <row r="346" spans="1:6">
      <c r="A346" s="790">
        <v>42874</v>
      </c>
      <c r="B346" s="193">
        <v>9.8800000000000013E-2</v>
      </c>
      <c r="C346" s="194">
        <v>0.1</v>
      </c>
      <c r="D346" s="428">
        <v>944.04</v>
      </c>
      <c r="E346" s="428">
        <v>943.41</v>
      </c>
      <c r="F346" s="195">
        <v>943.06</v>
      </c>
    </row>
    <row r="347" spans="1:6">
      <c r="A347" s="790">
        <v>42877</v>
      </c>
      <c r="B347" s="193">
        <v>9.69E-2</v>
      </c>
      <c r="C347" s="194">
        <v>9.8100000000000007E-2</v>
      </c>
      <c r="D347" s="428">
        <v>945.39</v>
      </c>
      <c r="E347" s="428">
        <v>944.76</v>
      </c>
      <c r="F347" s="195">
        <v>944.41</v>
      </c>
    </row>
    <row r="348" spans="1:6">
      <c r="A348" s="792">
        <v>42878</v>
      </c>
      <c r="B348" s="193">
        <v>9.6600000000000005E-2</v>
      </c>
      <c r="C348" s="194">
        <v>9.7799999999999998E-2</v>
      </c>
      <c r="D348" s="428">
        <v>945.89</v>
      </c>
      <c r="E348" s="428">
        <v>945.27</v>
      </c>
      <c r="F348" s="195">
        <v>944.92</v>
      </c>
    </row>
    <row r="349" spans="1:6">
      <c r="A349" s="794">
        <v>42879</v>
      </c>
      <c r="B349" s="193">
        <v>9.5000000000000001E-2</v>
      </c>
      <c r="C349" s="194">
        <v>9.6199999999999994E-2</v>
      </c>
      <c r="D349" s="428">
        <v>947.07</v>
      </c>
      <c r="E349" s="428">
        <v>946.45</v>
      </c>
      <c r="F349" s="195">
        <v>946.1</v>
      </c>
    </row>
    <row r="350" spans="1:6">
      <c r="A350" s="794">
        <v>42880</v>
      </c>
      <c r="B350" s="193">
        <v>9.5000000000000001E-2</v>
      </c>
      <c r="C350" s="194">
        <v>9.6199999999999994E-2</v>
      </c>
      <c r="D350" s="428">
        <v>947.41</v>
      </c>
      <c r="E350" s="428">
        <v>946.79</v>
      </c>
      <c r="F350" s="195">
        <v>946.45</v>
      </c>
    </row>
    <row r="351" spans="1:6">
      <c r="A351" s="796">
        <v>42881</v>
      </c>
      <c r="B351" s="193">
        <v>9.3800000000000008E-2</v>
      </c>
      <c r="C351" s="194">
        <v>9.5000000000000001E-2</v>
      </c>
      <c r="D351" s="428">
        <v>948.36</v>
      </c>
      <c r="E351" s="428">
        <v>947.75</v>
      </c>
      <c r="F351" s="195">
        <v>947.41</v>
      </c>
    </row>
    <row r="352" spans="1:6">
      <c r="A352" s="798">
        <v>42884</v>
      </c>
      <c r="B352" s="193">
        <v>9.2600000000000002E-2</v>
      </c>
      <c r="C352" s="194">
        <v>9.3800000000000008E-2</v>
      </c>
      <c r="D352" s="428">
        <v>949.31</v>
      </c>
      <c r="E352" s="428">
        <v>948.7</v>
      </c>
      <c r="F352" s="195">
        <v>948.36</v>
      </c>
    </row>
    <row r="353" spans="1:6">
      <c r="A353" s="800">
        <v>42885</v>
      </c>
      <c r="B353" s="193">
        <v>9.2100000000000015E-2</v>
      </c>
      <c r="C353" s="194">
        <v>9.3299999999999994E-2</v>
      </c>
      <c r="D353" s="428">
        <v>949.9</v>
      </c>
      <c r="E353" s="428">
        <v>949.29</v>
      </c>
      <c r="F353" s="195">
        <v>948.96</v>
      </c>
    </row>
    <row r="354" spans="1:6">
      <c r="A354" s="803">
        <v>42886</v>
      </c>
      <c r="B354" s="193">
        <v>9.2399999999999996E-2</v>
      </c>
      <c r="C354" s="194">
        <v>9.3599999999999989E-2</v>
      </c>
      <c r="D354" s="428">
        <v>950.08</v>
      </c>
      <c r="E354" s="428">
        <v>949.48</v>
      </c>
      <c r="F354" s="195">
        <v>949.14</v>
      </c>
    </row>
    <row r="355" spans="1:6">
      <c r="A355" s="805">
        <v>42887</v>
      </c>
      <c r="B355" s="193">
        <v>9.3000000000000013E-2</v>
      </c>
      <c r="C355" s="194">
        <v>9.4200000000000006E-2</v>
      </c>
      <c r="D355" s="428">
        <v>950.11</v>
      </c>
      <c r="E355" s="428">
        <v>949.51</v>
      </c>
      <c r="F355" s="195">
        <v>949.18</v>
      </c>
    </row>
    <row r="356" spans="1:6">
      <c r="A356" s="807">
        <v>42888</v>
      </c>
      <c r="B356" s="193">
        <v>9.3200000000000005E-2</v>
      </c>
      <c r="C356" s="194">
        <v>9.4399999999999998E-2</v>
      </c>
      <c r="D356" s="428">
        <v>950.35</v>
      </c>
      <c r="E356" s="428">
        <v>949.75</v>
      </c>
      <c r="F356" s="195">
        <v>949.41</v>
      </c>
    </row>
    <row r="357" spans="1:6">
      <c r="A357" s="809">
        <v>42891</v>
      </c>
      <c r="B357" s="193">
        <v>9.3800000000000008E-2</v>
      </c>
      <c r="C357" s="194">
        <v>9.5000000000000001E-2</v>
      </c>
      <c r="D357" s="428">
        <v>950.39</v>
      </c>
      <c r="E357" s="428">
        <v>949.8</v>
      </c>
      <c r="F357" s="195">
        <v>949.46</v>
      </c>
    </row>
    <row r="358" spans="1:6">
      <c r="A358" s="811">
        <v>42892</v>
      </c>
      <c r="B358" s="193">
        <v>9.2600000000000002E-2</v>
      </c>
      <c r="C358" s="194">
        <v>9.3800000000000008E-2</v>
      </c>
      <c r="D358" s="428">
        <v>951.32</v>
      </c>
      <c r="E358" s="428">
        <v>950.73</v>
      </c>
      <c r="F358" s="195">
        <v>950.39</v>
      </c>
    </row>
    <row r="359" spans="1:6">
      <c r="A359" s="813">
        <v>42893</v>
      </c>
      <c r="B359" s="193">
        <v>9.2100000000000015E-2</v>
      </c>
      <c r="C359" s="194">
        <v>9.3299999999999994E-2</v>
      </c>
      <c r="D359" s="428">
        <v>951.89</v>
      </c>
      <c r="E359" s="428">
        <v>951.31</v>
      </c>
      <c r="F359" s="195">
        <v>950.97</v>
      </c>
    </row>
    <row r="360" spans="1:6">
      <c r="A360" s="815">
        <v>42894</v>
      </c>
      <c r="B360" s="193">
        <v>9.2699999999999991E-2</v>
      </c>
      <c r="C360" s="194">
        <v>9.3900000000000011E-2</v>
      </c>
      <c r="D360" s="428">
        <v>951.94</v>
      </c>
      <c r="E360" s="428">
        <v>951.36</v>
      </c>
      <c r="F360" s="195">
        <v>951.02</v>
      </c>
    </row>
    <row r="361" spans="1:6">
      <c r="A361" s="817">
        <v>42895</v>
      </c>
      <c r="B361" s="193">
        <v>9.1799999999999993E-2</v>
      </c>
      <c r="C361" s="194">
        <v>9.3000000000000013E-2</v>
      </c>
      <c r="D361" s="428">
        <v>952.71</v>
      </c>
      <c r="E361" s="428">
        <v>952.13</v>
      </c>
      <c r="F361" s="195">
        <v>951.79</v>
      </c>
    </row>
    <row r="362" spans="1:6">
      <c r="A362" s="819">
        <v>42898</v>
      </c>
      <c r="B362" s="193">
        <v>9.0700000000000003E-2</v>
      </c>
      <c r="C362" s="194">
        <v>9.1899999999999996E-2</v>
      </c>
      <c r="D362" s="428">
        <v>953.56</v>
      </c>
      <c r="E362" s="428">
        <v>952.99</v>
      </c>
      <c r="F362" s="195">
        <v>952.66</v>
      </c>
    </row>
    <row r="363" spans="1:6">
      <c r="A363" s="821">
        <v>42899</v>
      </c>
      <c r="B363" s="193">
        <v>9.0500000000000011E-2</v>
      </c>
      <c r="C363" s="194">
        <v>9.1700000000000004E-2</v>
      </c>
      <c r="D363" s="428">
        <v>953.99</v>
      </c>
      <c r="E363" s="428">
        <v>953.42</v>
      </c>
      <c r="F363" s="195">
        <v>953.08</v>
      </c>
    </row>
    <row r="364" spans="1:6">
      <c r="A364" s="823">
        <v>42900</v>
      </c>
      <c r="B364" s="193">
        <v>9.11E-2</v>
      </c>
      <c r="C364" s="194">
        <v>9.2300000000000007E-2</v>
      </c>
      <c r="D364" s="428">
        <v>954.03</v>
      </c>
      <c r="E364" s="428">
        <v>953.47</v>
      </c>
      <c r="F364" s="195">
        <v>953.13</v>
      </c>
    </row>
    <row r="365" spans="1:6">
      <c r="A365" s="825">
        <v>42905</v>
      </c>
      <c r="B365" s="193">
        <v>9.0299999999999991E-2</v>
      </c>
      <c r="C365" s="194">
        <v>9.1499999999999998E-2</v>
      </c>
      <c r="D365" s="428">
        <v>955.06</v>
      </c>
      <c r="E365" s="428">
        <v>954.51</v>
      </c>
      <c r="F365" s="195">
        <v>954.17</v>
      </c>
    </row>
    <row r="366" spans="1:6">
      <c r="A366" s="827">
        <v>42906</v>
      </c>
      <c r="B366" s="193">
        <v>8.929999999999999E-2</v>
      </c>
      <c r="C366" s="194">
        <v>9.0500000000000011E-2</v>
      </c>
      <c r="D366" s="428">
        <v>955.86</v>
      </c>
      <c r="E366" s="428">
        <v>955.3</v>
      </c>
      <c r="F366" s="195">
        <v>954.97</v>
      </c>
    </row>
    <row r="367" spans="1:6">
      <c r="A367" s="829">
        <v>42907</v>
      </c>
      <c r="B367" s="193">
        <v>8.9600000000000013E-2</v>
      </c>
      <c r="C367" s="194">
        <v>9.0800000000000006E-2</v>
      </c>
      <c r="D367" s="428">
        <v>956.04</v>
      </c>
      <c r="E367" s="428">
        <v>955.49</v>
      </c>
      <c r="F367" s="195">
        <v>955.16</v>
      </c>
    </row>
    <row r="368" spans="1:6">
      <c r="A368" s="831">
        <v>42908</v>
      </c>
      <c r="B368" s="193">
        <v>8.8800000000000004E-2</v>
      </c>
      <c r="C368" s="194">
        <v>0.09</v>
      </c>
      <c r="D368" s="428">
        <v>956.73</v>
      </c>
      <c r="E368" s="428">
        <v>956.18</v>
      </c>
      <c r="F368" s="195">
        <v>955.86</v>
      </c>
    </row>
    <row r="369" spans="1:6">
      <c r="A369" s="831">
        <v>42909</v>
      </c>
      <c r="B369" s="193">
        <v>8.900000000000001E-2</v>
      </c>
      <c r="C369" s="194">
        <v>9.0200000000000002E-2</v>
      </c>
      <c r="D369" s="428">
        <v>956.96</v>
      </c>
      <c r="E369" s="428">
        <v>956.42</v>
      </c>
      <c r="F369" s="195">
        <v>956.09</v>
      </c>
    </row>
    <row r="370" spans="1:6">
      <c r="A370" s="833">
        <v>42912</v>
      </c>
      <c r="B370" s="193">
        <v>8.8800000000000004E-2</v>
      </c>
      <c r="C370" s="194">
        <v>0.09</v>
      </c>
      <c r="D370" s="428">
        <v>957.38</v>
      </c>
      <c r="E370" s="428">
        <v>956.84</v>
      </c>
      <c r="F370" s="195">
        <v>956.51</v>
      </c>
    </row>
    <row r="371" spans="1:6">
      <c r="A371" s="835">
        <v>42913</v>
      </c>
      <c r="B371" s="193">
        <v>8.8699999999999987E-2</v>
      </c>
      <c r="C371" s="194">
        <v>8.9900000000000008E-2</v>
      </c>
      <c r="D371" s="428">
        <v>957.75</v>
      </c>
      <c r="E371" s="428">
        <v>957.21</v>
      </c>
      <c r="F371" s="195">
        <v>956.88</v>
      </c>
    </row>
    <row r="372" spans="1:6">
      <c r="A372" s="837">
        <v>42914</v>
      </c>
      <c r="B372" s="193">
        <v>8.8800000000000004E-2</v>
      </c>
      <c r="C372" s="194">
        <v>0.09</v>
      </c>
      <c r="D372" s="428">
        <v>958.03</v>
      </c>
      <c r="E372" s="428">
        <v>957.49</v>
      </c>
      <c r="F372" s="195">
        <v>957.17</v>
      </c>
    </row>
    <row r="373" spans="1:6">
      <c r="A373" s="839">
        <v>42915</v>
      </c>
      <c r="B373" s="193">
        <v>8.8300000000000003E-2</v>
      </c>
      <c r="C373" s="194">
        <v>8.9499999999999996E-2</v>
      </c>
      <c r="D373" s="428">
        <v>958.57</v>
      </c>
      <c r="E373" s="428">
        <v>958.04</v>
      </c>
      <c r="F373" s="195">
        <v>957.72</v>
      </c>
    </row>
    <row r="374" spans="1:6">
      <c r="A374" s="841">
        <v>42916</v>
      </c>
      <c r="B374" s="193">
        <v>8.8599999999999998E-2</v>
      </c>
      <c r="C374" s="194">
        <v>8.9800000000000005E-2</v>
      </c>
      <c r="D374" s="428">
        <v>958.76</v>
      </c>
      <c r="E374" s="428">
        <v>958.24</v>
      </c>
      <c r="F374" s="195">
        <v>957.91</v>
      </c>
    </row>
    <row r="375" spans="1:6">
      <c r="A375" s="843">
        <v>42919</v>
      </c>
      <c r="B375" s="193">
        <v>8.8000000000000009E-2</v>
      </c>
      <c r="C375" s="194">
        <v>8.9200000000000002E-2</v>
      </c>
      <c r="D375" s="428">
        <v>959.34</v>
      </c>
      <c r="E375" s="428">
        <v>958.82</v>
      </c>
      <c r="F375" s="195">
        <v>958.5</v>
      </c>
    </row>
    <row r="376" spans="1:6">
      <c r="A376" s="845">
        <v>42920</v>
      </c>
      <c r="B376" s="193">
        <v>8.7300000000000003E-2</v>
      </c>
      <c r="C376" s="194">
        <v>8.8499999999999995E-2</v>
      </c>
      <c r="D376" s="428">
        <v>959.97</v>
      </c>
      <c r="E376" s="428">
        <v>959.45</v>
      </c>
      <c r="F376" s="195">
        <v>959.13</v>
      </c>
    </row>
    <row r="377" spans="1:6">
      <c r="A377" s="847">
        <v>42921</v>
      </c>
      <c r="B377" s="193">
        <v>8.6999999999999994E-2</v>
      </c>
      <c r="C377" s="194">
        <v>8.8200000000000001E-2</v>
      </c>
      <c r="D377" s="428">
        <v>960.41</v>
      </c>
      <c r="E377" s="428">
        <v>959.9</v>
      </c>
      <c r="F377" s="195">
        <v>959.58</v>
      </c>
    </row>
    <row r="378" spans="1:6">
      <c r="A378" s="849">
        <v>42922</v>
      </c>
      <c r="B378" s="193">
        <v>8.72E-2</v>
      </c>
      <c r="C378" s="194">
        <v>8.8399999999999992E-2</v>
      </c>
      <c r="D378" s="428">
        <v>960.65</v>
      </c>
      <c r="E378" s="428">
        <v>960.14</v>
      </c>
      <c r="F378" s="195">
        <v>959.81</v>
      </c>
    </row>
    <row r="379" spans="1:6">
      <c r="A379" s="849">
        <v>42923</v>
      </c>
      <c r="B379" s="193">
        <v>8.6800000000000002E-2</v>
      </c>
      <c r="C379" s="194">
        <v>8.8000000000000009E-2</v>
      </c>
      <c r="D379" s="428">
        <v>961.13</v>
      </c>
      <c r="E379" s="428">
        <v>960.63</v>
      </c>
      <c r="F379" s="195">
        <v>960.31</v>
      </c>
    </row>
    <row r="380" spans="1:6">
      <c r="A380" s="851">
        <v>42926</v>
      </c>
      <c r="B380" s="193">
        <v>8.6599999999999996E-2</v>
      </c>
      <c r="C380" s="194">
        <v>8.7799999999999989E-2</v>
      </c>
      <c r="D380" s="428">
        <v>961.53</v>
      </c>
      <c r="E380" s="428">
        <v>961.03</v>
      </c>
      <c r="F380" s="195">
        <v>960.71</v>
      </c>
    </row>
    <row r="381" spans="1:6">
      <c r="A381" s="853">
        <v>42927</v>
      </c>
      <c r="B381" s="193">
        <v>8.6899999999999991E-2</v>
      </c>
      <c r="C381" s="194">
        <v>8.8100000000000012E-2</v>
      </c>
      <c r="D381" s="428">
        <v>961.73</v>
      </c>
      <c r="E381" s="428">
        <v>961.23</v>
      </c>
      <c r="F381" s="195">
        <v>960.91</v>
      </c>
    </row>
    <row r="382" spans="1:6">
      <c r="A382" s="855">
        <v>42928</v>
      </c>
      <c r="B382" s="193">
        <v>8.6500000000000007E-2</v>
      </c>
      <c r="C382" s="194">
        <v>8.77E-2</v>
      </c>
      <c r="D382" s="428">
        <v>962.21</v>
      </c>
      <c r="E382" s="428">
        <v>961.72</v>
      </c>
      <c r="F382" s="195">
        <v>961.4</v>
      </c>
    </row>
    <row r="383" spans="1:6">
      <c r="A383" s="857">
        <v>42929</v>
      </c>
      <c r="B383" s="193">
        <v>8.6400000000000005E-2</v>
      </c>
      <c r="C383" s="194">
        <v>8.7599999999999997E-2</v>
      </c>
      <c r="D383" s="428">
        <v>962.57</v>
      </c>
      <c r="E383" s="428">
        <v>962.08</v>
      </c>
      <c r="F383" s="195">
        <v>961.76</v>
      </c>
    </row>
    <row r="384" spans="1:6">
      <c r="A384" s="859">
        <v>42930</v>
      </c>
      <c r="B384" s="193">
        <v>8.5999999999999993E-2</v>
      </c>
      <c r="C384" s="194">
        <v>8.72E-2</v>
      </c>
      <c r="D384" s="428">
        <v>963.05</v>
      </c>
      <c r="E384" s="428">
        <v>962.56</v>
      </c>
      <c r="F384" s="195">
        <v>962.24</v>
      </c>
    </row>
    <row r="385" spans="1:6">
      <c r="A385" s="859">
        <v>42933</v>
      </c>
      <c r="B385" s="193">
        <v>8.5500000000000007E-2</v>
      </c>
      <c r="C385" s="194">
        <v>8.6699999999999999E-2</v>
      </c>
      <c r="D385" s="428">
        <v>963.56</v>
      </c>
      <c r="E385" s="428">
        <v>963.08</v>
      </c>
      <c r="F385" s="195">
        <v>962.76</v>
      </c>
    </row>
    <row r="386" spans="1:6">
      <c r="A386" s="861">
        <v>42934</v>
      </c>
      <c r="B386" s="193">
        <v>8.5699999999999998E-2</v>
      </c>
      <c r="C386" s="194">
        <v>8.6899999999999991E-2</v>
      </c>
      <c r="D386" s="428">
        <v>963.8</v>
      </c>
      <c r="E386" s="428">
        <v>963.32</v>
      </c>
      <c r="F386" s="195">
        <v>963</v>
      </c>
    </row>
    <row r="387" spans="1:6">
      <c r="A387" s="863">
        <v>42935</v>
      </c>
      <c r="B387" s="193">
        <v>8.539999999999999E-2</v>
      </c>
      <c r="C387" s="194">
        <v>8.6599999999999996E-2</v>
      </c>
      <c r="D387" s="428">
        <v>964.23</v>
      </c>
      <c r="E387" s="428">
        <v>963.76</v>
      </c>
      <c r="F387" s="195">
        <v>963.44</v>
      </c>
    </row>
    <row r="388" spans="1:6">
      <c r="A388" s="865">
        <v>42936</v>
      </c>
      <c r="B388" s="193">
        <v>8.48E-2</v>
      </c>
      <c r="C388" s="194">
        <v>8.5999999999999993E-2</v>
      </c>
      <c r="D388" s="428">
        <v>964.78</v>
      </c>
      <c r="E388" s="428">
        <v>964.31</v>
      </c>
      <c r="F388" s="195">
        <v>963.99</v>
      </c>
    </row>
    <row r="389" spans="1:6">
      <c r="A389" s="865">
        <v>42937</v>
      </c>
      <c r="B389" s="193">
        <v>8.4499999999999992E-2</v>
      </c>
      <c r="C389" s="194">
        <v>8.5699999999999998E-2</v>
      </c>
      <c r="D389" s="428">
        <v>965.21</v>
      </c>
      <c r="E389" s="428">
        <v>964.74</v>
      </c>
      <c r="F389" s="195">
        <v>964.42</v>
      </c>
    </row>
    <row r="390" spans="1:6">
      <c r="A390" s="865">
        <v>42940</v>
      </c>
      <c r="B390" s="193">
        <v>8.4199999999999997E-2</v>
      </c>
      <c r="C390" s="194">
        <v>8.539999999999999E-2</v>
      </c>
      <c r="D390" s="428">
        <v>965.63</v>
      </c>
      <c r="E390" s="428">
        <v>965.17</v>
      </c>
      <c r="F390" s="195">
        <v>964.86</v>
      </c>
    </row>
    <row r="391" spans="1:6">
      <c r="A391" s="867">
        <v>42941</v>
      </c>
      <c r="B391" s="193">
        <v>8.4199999999999997E-2</v>
      </c>
      <c r="C391" s="194">
        <v>8.539999999999999E-2</v>
      </c>
      <c r="D391" s="428">
        <v>965.94</v>
      </c>
      <c r="E391" s="428">
        <v>965.48</v>
      </c>
      <c r="F391" s="195">
        <v>965.17</v>
      </c>
    </row>
    <row r="392" spans="1:6">
      <c r="A392" s="870">
        <v>42942</v>
      </c>
      <c r="B392" s="193">
        <v>8.4000000000000005E-2</v>
      </c>
      <c r="C392" s="194">
        <v>8.5199999999999998E-2</v>
      </c>
      <c r="D392" s="428">
        <v>966.33</v>
      </c>
      <c r="E392" s="428">
        <v>965.87</v>
      </c>
      <c r="F392" s="195">
        <v>965.56</v>
      </c>
    </row>
    <row r="393" spans="1:6">
      <c r="A393" s="920">
        <v>42943</v>
      </c>
      <c r="B393" s="193">
        <v>8.1799999999999998E-2</v>
      </c>
      <c r="C393" s="194">
        <v>8.3000000000000004E-2</v>
      </c>
      <c r="D393" s="428">
        <v>967.46</v>
      </c>
      <c r="E393" s="428">
        <v>967.01</v>
      </c>
      <c r="F393" s="195">
        <v>966.71</v>
      </c>
    </row>
    <row r="394" spans="1:6">
      <c r="A394" s="920">
        <v>42944</v>
      </c>
      <c r="B394" s="193">
        <v>8.1799999999999998E-2</v>
      </c>
      <c r="C394" s="194">
        <v>8.3000000000000004E-2</v>
      </c>
      <c r="D394" s="428">
        <v>967.76</v>
      </c>
      <c r="E394" s="428">
        <v>967.32</v>
      </c>
      <c r="F394" s="195">
        <v>967.01</v>
      </c>
    </row>
    <row r="395" spans="1:6">
      <c r="A395" s="920">
        <v>42947</v>
      </c>
      <c r="B395" s="193">
        <v>8.1600000000000006E-2</v>
      </c>
      <c r="C395" s="194">
        <v>8.2799999999999999E-2</v>
      </c>
      <c r="D395" s="428">
        <v>968.14</v>
      </c>
      <c r="E395" s="428">
        <v>967.7</v>
      </c>
      <c r="F395" s="195">
        <v>967.39</v>
      </c>
    </row>
    <row r="1882" spans="2:6">
      <c r="B1882" s="193"/>
      <c r="C1882" s="194"/>
      <c r="D1882" s="166"/>
      <c r="E1882" s="166"/>
      <c r="F1882" s="195"/>
    </row>
    <row r="1883" spans="2:6">
      <c r="B1883" s="193"/>
      <c r="C1883" s="194"/>
      <c r="D1883" s="166"/>
      <c r="E1883" s="166"/>
      <c r="F1883" s="195"/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AU1900"/>
  <sheetViews>
    <sheetView topLeftCell="A297" workbookViewId="0">
      <selection activeCell="G375" sqref="G375:G378"/>
    </sheetView>
  </sheetViews>
  <sheetFormatPr defaultRowHeight="12.75"/>
  <cols>
    <col min="1" max="1" width="10.140625" style="151" bestFit="1" customWidth="1"/>
    <col min="2" max="2" width="9.140625" style="149"/>
    <col min="3" max="6" width="9.140625" style="264"/>
    <col min="7" max="9" width="9.140625" style="176"/>
    <col min="10" max="10" width="9.140625" style="149"/>
    <col min="11" max="11" width="9.140625" style="176"/>
    <col min="12" max="12" width="19.7109375" style="176" customWidth="1"/>
    <col min="13" max="13" width="13.140625" style="149" customWidth="1"/>
    <col min="14" max="14" width="13.28515625" style="149" bestFit="1" customWidth="1"/>
    <col min="15" max="16" width="9.140625" style="176"/>
    <col min="17" max="17" width="16.5703125" style="176" customWidth="1"/>
    <col min="18" max="18" width="20.5703125" style="176" customWidth="1"/>
    <col min="19" max="39" width="9.140625" style="176"/>
    <col min="40" max="40" width="22.42578125" style="176" bestFit="1" customWidth="1"/>
    <col min="41" max="41" width="28" style="176" bestFit="1" customWidth="1"/>
    <col min="42" max="16384" width="9.140625" style="176"/>
  </cols>
  <sheetData>
    <row r="1" spans="1:47" ht="25.5" customHeight="1">
      <c r="A1" s="490" t="s">
        <v>95</v>
      </c>
      <c r="B1" s="892" t="s">
        <v>189</v>
      </c>
      <c r="C1" s="893"/>
      <c r="D1" s="893"/>
      <c r="E1" s="893"/>
      <c r="F1" s="893"/>
      <c r="J1" s="152" t="s">
        <v>1974</v>
      </c>
      <c r="K1" s="344"/>
      <c r="L1" s="152" t="s">
        <v>1827</v>
      </c>
      <c r="M1" s="344"/>
      <c r="N1" s="151" t="s">
        <v>2023</v>
      </c>
      <c r="O1" s="152" t="s">
        <v>1304</v>
      </c>
      <c r="P1" s="344" t="e">
        <v>#N/A</v>
      </c>
      <c r="Q1" s="344"/>
      <c r="R1" s="152" t="s">
        <v>1830</v>
      </c>
      <c r="S1" s="303">
        <v>1</v>
      </c>
      <c r="T1" s="344"/>
      <c r="U1" s="344"/>
      <c r="V1" s="344"/>
      <c r="W1" s="344"/>
      <c r="X1" s="344"/>
      <c r="Y1" s="344"/>
      <c r="Z1" s="344"/>
      <c r="AA1" s="344"/>
      <c r="AB1" s="152" t="s">
        <v>1829</v>
      </c>
      <c r="AC1" s="152" t="s">
        <v>1828</v>
      </c>
      <c r="AD1" s="344"/>
      <c r="AE1" s="152" t="s">
        <v>1827</v>
      </c>
      <c r="AF1" s="344" t="s">
        <v>2023</v>
      </c>
      <c r="AG1" s="344"/>
      <c r="AH1" s="152" t="s">
        <v>1304</v>
      </c>
      <c r="AI1" s="344" t="e">
        <v>#N/A</v>
      </c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</row>
    <row r="2" spans="1:47" ht="39" thickBot="1">
      <c r="A2" s="490" t="s">
        <v>97</v>
      </c>
      <c r="B2" s="148" t="s">
        <v>98</v>
      </c>
      <c r="C2" s="263" t="s">
        <v>99</v>
      </c>
      <c r="D2" s="263" t="s">
        <v>100</v>
      </c>
      <c r="E2" s="263" t="s">
        <v>101</v>
      </c>
      <c r="F2" s="263" t="s">
        <v>102</v>
      </c>
      <c r="I2" s="147" t="s">
        <v>177</v>
      </c>
      <c r="J2" s="152" t="s">
        <v>1800</v>
      </c>
      <c r="K2" s="152" t="s">
        <v>1801</v>
      </c>
      <c r="L2" s="152" t="s">
        <v>1802</v>
      </c>
      <c r="M2" s="152" t="s">
        <v>1803</v>
      </c>
      <c r="N2" s="152" t="s">
        <v>1804</v>
      </c>
      <c r="O2" s="152" t="s">
        <v>1805</v>
      </c>
      <c r="P2" s="152" t="s">
        <v>1806</v>
      </c>
      <c r="Q2" s="152" t="s">
        <v>1807</v>
      </c>
      <c r="R2" s="152" t="s">
        <v>1808</v>
      </c>
      <c r="S2" s="152" t="s">
        <v>1809</v>
      </c>
      <c r="T2" s="152" t="s">
        <v>1810</v>
      </c>
      <c r="U2" s="152" t="s">
        <v>1811</v>
      </c>
      <c r="V2" s="152" t="s">
        <v>1812</v>
      </c>
      <c r="W2" s="152" t="s">
        <v>1813</v>
      </c>
      <c r="X2" s="152" t="s">
        <v>1814</v>
      </c>
      <c r="Y2" s="152" t="s">
        <v>1298</v>
      </c>
      <c r="Z2" s="152" t="s">
        <v>1815</v>
      </c>
      <c r="AA2" s="344"/>
      <c r="AB2" s="317">
        <v>1</v>
      </c>
      <c r="AC2" s="344" t="s">
        <v>1283</v>
      </c>
      <c r="AD2" s="344" t="s">
        <v>1284</v>
      </c>
      <c r="AE2" s="344" t="s">
        <v>1285</v>
      </c>
      <c r="AF2" s="344" t="s">
        <v>1286</v>
      </c>
      <c r="AG2" s="344" t="s">
        <v>1287</v>
      </c>
      <c r="AH2" s="344" t="s">
        <v>1288</v>
      </c>
      <c r="AI2" s="344" t="s">
        <v>1289</v>
      </c>
      <c r="AJ2" s="344" t="s">
        <v>1826</v>
      </c>
      <c r="AK2" s="344" t="s">
        <v>1825</v>
      </c>
      <c r="AL2" s="344" t="s">
        <v>1295</v>
      </c>
      <c r="AM2" s="344" t="s">
        <v>1299</v>
      </c>
      <c r="AN2" s="268" t="s">
        <v>1306</v>
      </c>
      <c r="AO2" s="268" t="s">
        <v>1302</v>
      </c>
      <c r="AP2" s="344"/>
      <c r="AQ2" s="344"/>
      <c r="AR2" s="344"/>
      <c r="AS2" s="344"/>
      <c r="AT2" s="152" t="s">
        <v>1896</v>
      </c>
      <c r="AU2" s="344"/>
    </row>
    <row r="3" spans="1:47">
      <c r="A3" s="151" t="s">
        <v>119</v>
      </c>
      <c r="B3" s="149">
        <v>0.1628</v>
      </c>
      <c r="C3" s="165">
        <v>0.16339999999999999</v>
      </c>
      <c r="D3" s="264">
        <v>644.85</v>
      </c>
      <c r="E3" s="264">
        <v>643.89</v>
      </c>
      <c r="F3" s="264">
        <v>643.5</v>
      </c>
      <c r="G3" s="176">
        <v>5.987144345784845E-4</v>
      </c>
      <c r="H3" s="176">
        <v>1</v>
      </c>
      <c r="I3" s="176">
        <v>645.236081003138</v>
      </c>
      <c r="J3" s="305">
        <v>42464</v>
      </c>
      <c r="K3" s="306">
        <v>0.4</v>
      </c>
      <c r="L3" s="306">
        <v>282.06</v>
      </c>
      <c r="M3" s="306">
        <v>303.64999999999998</v>
      </c>
      <c r="N3" s="307">
        <v>705.17</v>
      </c>
      <c r="O3" s="306">
        <v>13.67</v>
      </c>
      <c r="P3" s="306">
        <v>123</v>
      </c>
      <c r="Q3" s="306">
        <v>22.5</v>
      </c>
      <c r="R3" s="306">
        <v>4.8499999999999996</v>
      </c>
      <c r="S3" s="306">
        <v>0</v>
      </c>
      <c r="T3" s="306">
        <v>0.08</v>
      </c>
      <c r="U3" s="306">
        <v>0</v>
      </c>
      <c r="V3" s="306">
        <v>298.72000000000003</v>
      </c>
      <c r="W3" s="306">
        <v>0.49</v>
      </c>
      <c r="X3" s="306">
        <v>0</v>
      </c>
      <c r="Y3" s="306">
        <v>0</v>
      </c>
      <c r="Z3" s="308">
        <v>7.65</v>
      </c>
      <c r="AA3" s="344"/>
      <c r="AB3" s="344"/>
      <c r="AC3" s="151">
        <v>42464</v>
      </c>
      <c r="AD3" s="259">
        <v>0.4</v>
      </c>
      <c r="AE3" s="259">
        <v>282.06</v>
      </c>
      <c r="AF3" s="259">
        <v>303.64999999999998</v>
      </c>
      <c r="AG3" s="259">
        <v>705.17</v>
      </c>
      <c r="AH3" s="149">
        <v>13.67</v>
      </c>
      <c r="AI3" s="303">
        <v>123</v>
      </c>
      <c r="AJ3" s="273">
        <v>22.5</v>
      </c>
      <c r="AK3" s="273">
        <v>4.93</v>
      </c>
      <c r="AL3" s="273">
        <v>298.72000000000003</v>
      </c>
      <c r="AM3" s="344">
        <v>7.65</v>
      </c>
      <c r="AN3" s="344" t="s">
        <v>1934</v>
      </c>
      <c r="AO3" s="261" t="e">
        <v>#N/A</v>
      </c>
      <c r="AP3" s="304" t="e">
        <v>#N/A</v>
      </c>
      <c r="AQ3" s="149" t="e">
        <v>#N/A</v>
      </c>
      <c r="AR3" s="190" t="e">
        <v>#N/A</v>
      </c>
      <c r="AS3" s="262" t="e">
        <v>#N/A</v>
      </c>
      <c r="AT3" s="152" t="s">
        <v>94</v>
      </c>
      <c r="AU3" s="344"/>
    </row>
    <row r="4" spans="1:47">
      <c r="A4" s="151" t="s">
        <v>120</v>
      </c>
      <c r="B4" s="149">
        <v>0.16</v>
      </c>
      <c r="C4" s="165">
        <v>0.16059999999999999</v>
      </c>
      <c r="D4" s="264">
        <v>649.77</v>
      </c>
      <c r="E4" s="264">
        <v>648.79999999999995</v>
      </c>
      <c r="F4" s="264">
        <v>648.41</v>
      </c>
      <c r="H4" s="176">
        <v>2</v>
      </c>
      <c r="I4" s="176">
        <v>645.62216200627586</v>
      </c>
      <c r="J4" s="54">
        <v>42724</v>
      </c>
      <c r="K4" s="53">
        <v>0.82</v>
      </c>
      <c r="L4" s="110">
        <f t="shared" ref="L4" si="0">J4*K4</f>
        <v>35033.68</v>
      </c>
      <c r="M4" s="295"/>
      <c r="N4" s="110">
        <v>806.66</v>
      </c>
      <c r="O4" s="53">
        <v>11.27</v>
      </c>
      <c r="P4" s="291"/>
      <c r="Q4" s="291"/>
      <c r="R4" s="291"/>
      <c r="S4" s="291"/>
      <c r="T4" s="291"/>
      <c r="U4" s="291"/>
      <c r="V4" s="295"/>
      <c r="W4" s="291"/>
      <c r="X4" s="291"/>
      <c r="Y4" s="291"/>
      <c r="Z4" s="310"/>
      <c r="AA4" s="344"/>
      <c r="AB4" s="273"/>
      <c r="AC4" s="151">
        <v>0</v>
      </c>
      <c r="AD4" s="259">
        <v>0</v>
      </c>
      <c r="AE4" s="259">
        <v>0</v>
      </c>
      <c r="AF4" s="259">
        <v>0</v>
      </c>
      <c r="AG4" s="259">
        <v>0</v>
      </c>
      <c r="AH4" s="149">
        <v>0</v>
      </c>
      <c r="AI4" s="303">
        <v>0</v>
      </c>
      <c r="AJ4" s="273">
        <v>0</v>
      </c>
      <c r="AK4" s="273">
        <v>0</v>
      </c>
      <c r="AL4" s="273">
        <v>0</v>
      </c>
      <c r="AM4" s="344">
        <v>0</v>
      </c>
      <c r="AN4" s="344" t="s">
        <v>2024</v>
      </c>
      <c r="AO4" s="261" t="e">
        <v>#N/A</v>
      </c>
      <c r="AP4" s="304" t="e">
        <v>#N/A</v>
      </c>
      <c r="AQ4" s="149" t="e">
        <v>#N/A</v>
      </c>
      <c r="AR4" s="190" t="e">
        <v>#N/A</v>
      </c>
      <c r="AS4" s="262" t="e">
        <v>#N/A</v>
      </c>
      <c r="AT4" s="152" t="s">
        <v>94</v>
      </c>
      <c r="AU4" s="344"/>
    </row>
    <row r="5" spans="1:47">
      <c r="A5" s="151" t="s">
        <v>121</v>
      </c>
      <c r="B5" s="149">
        <v>0.1598</v>
      </c>
      <c r="C5" s="165">
        <v>0.16039999999999999</v>
      </c>
      <c r="D5" s="264">
        <v>650.48</v>
      </c>
      <c r="E5" s="264">
        <v>649.51</v>
      </c>
      <c r="F5" s="264">
        <v>649.12</v>
      </c>
      <c r="H5" s="176">
        <v>3</v>
      </c>
      <c r="I5" s="176">
        <v>646.00824300941383</v>
      </c>
      <c r="J5" s="54"/>
      <c r="K5" s="53"/>
      <c r="L5" s="110"/>
      <c r="M5" s="295"/>
      <c r="N5" s="110"/>
      <c r="O5" s="53"/>
      <c r="P5" s="291"/>
      <c r="Q5" s="291"/>
      <c r="R5" s="291"/>
      <c r="S5" s="291"/>
      <c r="T5" s="291"/>
      <c r="U5" s="291"/>
      <c r="V5" s="295"/>
      <c r="W5" s="291"/>
      <c r="X5" s="291"/>
      <c r="Y5" s="291"/>
      <c r="Z5" s="310"/>
      <c r="AA5" s="344"/>
      <c r="AB5" s="273"/>
      <c r="AC5" s="151">
        <v>0</v>
      </c>
      <c r="AD5" s="259">
        <v>0</v>
      </c>
      <c r="AE5" s="259">
        <v>0</v>
      </c>
      <c r="AF5" s="259">
        <v>0</v>
      </c>
      <c r="AG5" s="259">
        <v>0</v>
      </c>
      <c r="AH5" s="149">
        <v>0</v>
      </c>
      <c r="AI5" s="303">
        <v>0</v>
      </c>
      <c r="AJ5" s="273">
        <v>0</v>
      </c>
      <c r="AK5" s="273">
        <v>0</v>
      </c>
      <c r="AL5" s="273">
        <v>0</v>
      </c>
      <c r="AM5" s="344">
        <v>0</v>
      </c>
      <c r="AN5" s="344" t="s">
        <v>2024</v>
      </c>
      <c r="AO5" s="261" t="e">
        <v>#N/A</v>
      </c>
      <c r="AP5" s="304" t="e">
        <v>#N/A</v>
      </c>
      <c r="AQ5" s="149" t="e">
        <v>#N/A</v>
      </c>
      <c r="AR5" s="190" t="e">
        <v>#N/A</v>
      </c>
      <c r="AS5" s="262" t="e">
        <v>#N/A</v>
      </c>
      <c r="AT5" s="152" t="s">
        <v>94</v>
      </c>
      <c r="AU5" s="344"/>
    </row>
    <row r="6" spans="1:47">
      <c r="A6" s="151" t="s">
        <v>122</v>
      </c>
      <c r="B6" s="149">
        <v>0.15529999999999999</v>
      </c>
      <c r="C6" s="165">
        <v>0.15590000000000001</v>
      </c>
      <c r="D6" s="264">
        <v>658.23</v>
      </c>
      <c r="E6" s="264">
        <v>657.25</v>
      </c>
      <c r="F6" s="264">
        <v>656.87</v>
      </c>
      <c r="H6" s="176">
        <v>4</v>
      </c>
      <c r="I6" s="176">
        <v>646.39432401255181</v>
      </c>
      <c r="J6" s="54"/>
      <c r="K6" s="53"/>
      <c r="L6" s="110"/>
      <c r="M6" s="295"/>
      <c r="N6" s="110"/>
      <c r="O6" s="53"/>
      <c r="P6" s="291"/>
      <c r="Q6" s="291"/>
      <c r="R6" s="291"/>
      <c r="S6" s="291"/>
      <c r="T6" s="291"/>
      <c r="U6" s="291"/>
      <c r="V6" s="295"/>
      <c r="W6" s="291"/>
      <c r="X6" s="291"/>
      <c r="Y6" s="291"/>
      <c r="Z6" s="310"/>
      <c r="AA6" s="344"/>
      <c r="AB6" s="273"/>
      <c r="AC6" s="151">
        <v>0</v>
      </c>
      <c r="AD6" s="259">
        <v>0</v>
      </c>
      <c r="AE6" s="259">
        <v>0</v>
      </c>
      <c r="AF6" s="259">
        <v>0</v>
      </c>
      <c r="AG6" s="259">
        <v>0</v>
      </c>
      <c r="AH6" s="149">
        <v>0</v>
      </c>
      <c r="AI6" s="303">
        <v>0</v>
      </c>
      <c r="AJ6" s="273">
        <v>0</v>
      </c>
      <c r="AK6" s="273">
        <v>0</v>
      </c>
      <c r="AL6" s="273">
        <v>0</v>
      </c>
      <c r="AM6" s="344">
        <v>0</v>
      </c>
      <c r="AN6" s="344" t="s">
        <v>2024</v>
      </c>
      <c r="AO6" s="261" t="e">
        <v>#N/A</v>
      </c>
      <c r="AP6" s="304" t="e">
        <v>#N/A</v>
      </c>
      <c r="AQ6" s="149" t="e">
        <v>#N/A</v>
      </c>
      <c r="AR6" s="190" t="e">
        <v>#N/A</v>
      </c>
      <c r="AS6" s="262" t="e">
        <v>#N/A</v>
      </c>
      <c r="AT6" s="152" t="s">
        <v>94</v>
      </c>
      <c r="AU6" s="344"/>
    </row>
    <row r="7" spans="1:47">
      <c r="A7" s="151" t="s">
        <v>123</v>
      </c>
      <c r="B7" s="149">
        <v>0.15540000000000001</v>
      </c>
      <c r="C7" s="165">
        <v>0.156</v>
      </c>
      <c r="D7" s="264">
        <v>658.45</v>
      </c>
      <c r="E7" s="264">
        <v>657.46</v>
      </c>
      <c r="F7" s="264">
        <v>657.08</v>
      </c>
      <c r="H7" s="176">
        <v>5</v>
      </c>
      <c r="I7" s="176">
        <v>646.78040501568967</v>
      </c>
      <c r="J7" s="54"/>
      <c r="K7" s="53"/>
      <c r="L7" s="110"/>
      <c r="M7" s="295"/>
      <c r="N7" s="110"/>
      <c r="O7" s="53"/>
      <c r="P7" s="291"/>
      <c r="Q7" s="291"/>
      <c r="R7" s="291"/>
      <c r="S7" s="291"/>
      <c r="T7" s="291"/>
      <c r="U7" s="291"/>
      <c r="V7" s="295"/>
      <c r="W7" s="291"/>
      <c r="X7" s="291"/>
      <c r="Y7" s="291"/>
      <c r="Z7" s="310"/>
      <c r="AA7" s="344"/>
      <c r="AB7" s="273"/>
      <c r="AC7" s="151">
        <v>0</v>
      </c>
      <c r="AD7" s="259">
        <v>0</v>
      </c>
      <c r="AE7" s="259">
        <v>0</v>
      </c>
      <c r="AF7" s="259">
        <v>0</v>
      </c>
      <c r="AG7" s="259">
        <v>0</v>
      </c>
      <c r="AH7" s="149">
        <v>0</v>
      </c>
      <c r="AI7" s="303">
        <v>0</v>
      </c>
      <c r="AJ7" s="273">
        <v>0</v>
      </c>
      <c r="AK7" s="273">
        <v>0</v>
      </c>
      <c r="AL7" s="273">
        <v>0</v>
      </c>
      <c r="AM7" s="344">
        <v>0</v>
      </c>
      <c r="AN7" s="344" t="s">
        <v>2024</v>
      </c>
      <c r="AO7" s="261" t="e">
        <v>#N/A</v>
      </c>
      <c r="AP7" s="304" t="e">
        <v>#N/A</v>
      </c>
      <c r="AQ7" s="149" t="e">
        <v>#N/A</v>
      </c>
      <c r="AR7" s="190" t="e">
        <v>#N/A</v>
      </c>
      <c r="AS7" s="262" t="e">
        <v>#N/A</v>
      </c>
      <c r="AT7" s="152" t="s">
        <v>94</v>
      </c>
      <c r="AU7" s="344"/>
    </row>
    <row r="8" spans="1:47">
      <c r="A8" s="151" t="s">
        <v>124</v>
      </c>
      <c r="B8" s="149">
        <v>0.15229999999999999</v>
      </c>
      <c r="C8" s="165">
        <v>0.15290000000000001</v>
      </c>
      <c r="D8" s="264">
        <v>663.96</v>
      </c>
      <c r="E8" s="264">
        <v>662.96</v>
      </c>
      <c r="F8" s="264">
        <v>662.59</v>
      </c>
      <c r="H8" s="176">
        <v>6</v>
      </c>
      <c r="I8" s="176">
        <v>647.16648601882764</v>
      </c>
      <c r="J8" s="54"/>
      <c r="K8" s="53"/>
      <c r="L8" s="110"/>
      <c r="M8" s="295"/>
      <c r="N8" s="110"/>
      <c r="O8" s="53"/>
      <c r="P8" s="291"/>
      <c r="Q8" s="291"/>
      <c r="R8" s="291"/>
      <c r="S8" s="291"/>
      <c r="T8" s="291"/>
      <c r="U8" s="291"/>
      <c r="V8" s="295"/>
      <c r="W8" s="291"/>
      <c r="X8" s="291"/>
      <c r="Y8" s="291"/>
      <c r="Z8" s="310"/>
      <c r="AA8" s="344"/>
      <c r="AB8" s="273"/>
      <c r="AC8" s="151">
        <v>0</v>
      </c>
      <c r="AD8" s="259">
        <v>0</v>
      </c>
      <c r="AE8" s="259">
        <v>0</v>
      </c>
      <c r="AF8" s="259">
        <v>0</v>
      </c>
      <c r="AG8" s="259">
        <v>0</v>
      </c>
      <c r="AH8" s="149">
        <v>0</v>
      </c>
      <c r="AI8" s="303">
        <v>0</v>
      </c>
      <c r="AJ8" s="273">
        <v>0</v>
      </c>
      <c r="AK8" s="273">
        <v>0</v>
      </c>
      <c r="AL8" s="273">
        <v>0</v>
      </c>
      <c r="AM8" s="344">
        <v>0</v>
      </c>
      <c r="AN8" s="344" t="s">
        <v>2024</v>
      </c>
      <c r="AO8" s="261" t="e">
        <v>#N/A</v>
      </c>
      <c r="AP8" s="304" t="e">
        <v>#N/A</v>
      </c>
      <c r="AQ8" s="149" t="e">
        <v>#N/A</v>
      </c>
      <c r="AR8" s="190" t="e">
        <v>#N/A</v>
      </c>
      <c r="AS8" s="262" t="e">
        <v>#N/A</v>
      </c>
      <c r="AT8" s="152" t="s">
        <v>94</v>
      </c>
      <c r="AU8" s="344"/>
    </row>
    <row r="9" spans="1:47">
      <c r="A9" s="151" t="s">
        <v>125</v>
      </c>
      <c r="B9" s="149">
        <v>0.1547</v>
      </c>
      <c r="C9" s="165">
        <v>0.15529999999999999</v>
      </c>
      <c r="D9" s="264">
        <v>660.36</v>
      </c>
      <c r="E9" s="264">
        <v>659.37</v>
      </c>
      <c r="F9" s="264">
        <v>658.99</v>
      </c>
      <c r="H9" s="176">
        <v>7</v>
      </c>
      <c r="I9" s="176">
        <v>647.55256702196561</v>
      </c>
      <c r="J9" s="54"/>
      <c r="K9" s="53"/>
      <c r="L9" s="110"/>
      <c r="M9" s="295"/>
      <c r="N9" s="110"/>
      <c r="O9" s="53"/>
      <c r="P9" s="291"/>
      <c r="Q9" s="291"/>
      <c r="R9" s="291"/>
      <c r="S9" s="291"/>
      <c r="T9" s="291"/>
      <c r="U9" s="291"/>
      <c r="V9" s="295"/>
      <c r="W9" s="291"/>
      <c r="X9" s="291"/>
      <c r="Y9" s="291"/>
      <c r="Z9" s="310"/>
      <c r="AA9" s="344"/>
      <c r="AB9" s="273"/>
      <c r="AC9" s="151">
        <v>0</v>
      </c>
      <c r="AD9" s="259">
        <v>0</v>
      </c>
      <c r="AE9" s="259">
        <v>0</v>
      </c>
      <c r="AF9" s="259">
        <v>0</v>
      </c>
      <c r="AG9" s="259">
        <v>0</v>
      </c>
      <c r="AH9" s="149">
        <v>0</v>
      </c>
      <c r="AI9" s="303">
        <v>0</v>
      </c>
      <c r="AJ9" s="273">
        <v>0</v>
      </c>
      <c r="AK9" s="273">
        <v>0</v>
      </c>
      <c r="AL9" s="273">
        <v>0</v>
      </c>
      <c r="AM9" s="344">
        <v>0</v>
      </c>
      <c r="AN9" s="344" t="s">
        <v>2024</v>
      </c>
      <c r="AO9" s="261" t="e">
        <v>#N/A</v>
      </c>
      <c r="AP9" s="304" t="e">
        <v>#N/A</v>
      </c>
      <c r="AQ9" s="149" t="e">
        <v>#N/A</v>
      </c>
      <c r="AR9" s="190" t="e">
        <v>#N/A</v>
      </c>
      <c r="AS9" s="262" t="e">
        <v>#N/A</v>
      </c>
      <c r="AT9" s="152" t="s">
        <v>94</v>
      </c>
      <c r="AU9" s="344"/>
    </row>
    <row r="10" spans="1:47">
      <c r="A10" s="151" t="s">
        <v>126</v>
      </c>
      <c r="B10" s="149">
        <v>0.15440000000000001</v>
      </c>
      <c r="C10" s="165">
        <v>0.155</v>
      </c>
      <c r="D10" s="264">
        <v>661.23</v>
      </c>
      <c r="E10" s="264">
        <v>660.24</v>
      </c>
      <c r="F10" s="264">
        <v>659.86</v>
      </c>
      <c r="H10" s="176">
        <v>8</v>
      </c>
      <c r="I10" s="176">
        <v>647.93864802510348</v>
      </c>
      <c r="J10" s="54"/>
      <c r="K10" s="53"/>
      <c r="L10" s="110"/>
      <c r="M10" s="295"/>
      <c r="N10" s="110"/>
      <c r="O10" s="53"/>
      <c r="P10" s="291"/>
      <c r="Q10" s="291"/>
      <c r="R10" s="291"/>
      <c r="S10" s="291"/>
      <c r="T10" s="291"/>
      <c r="U10" s="291"/>
      <c r="V10" s="295"/>
      <c r="W10" s="291"/>
      <c r="X10" s="291"/>
      <c r="Y10" s="291"/>
      <c r="Z10" s="310"/>
      <c r="AA10" s="344"/>
      <c r="AB10" s="273"/>
      <c r="AC10" s="151">
        <v>0</v>
      </c>
      <c r="AD10" s="259">
        <v>0</v>
      </c>
      <c r="AE10" s="259">
        <v>0</v>
      </c>
      <c r="AF10" s="259">
        <v>0</v>
      </c>
      <c r="AG10" s="259">
        <v>0</v>
      </c>
      <c r="AH10" s="149">
        <v>0</v>
      </c>
      <c r="AI10" s="303">
        <v>0</v>
      </c>
      <c r="AJ10" s="273">
        <v>0</v>
      </c>
      <c r="AK10" s="273">
        <v>0</v>
      </c>
      <c r="AL10" s="273">
        <v>0</v>
      </c>
      <c r="AM10" s="344">
        <v>0</v>
      </c>
      <c r="AN10" s="344" t="s">
        <v>2024</v>
      </c>
      <c r="AO10" s="261" t="e">
        <v>#N/A</v>
      </c>
      <c r="AP10" s="304" t="e">
        <v>#N/A</v>
      </c>
      <c r="AQ10" s="149" t="e">
        <v>#N/A</v>
      </c>
      <c r="AR10" s="190" t="e">
        <v>#N/A</v>
      </c>
      <c r="AS10" s="262" t="e">
        <v>#N/A</v>
      </c>
      <c r="AT10" s="152" t="s">
        <v>94</v>
      </c>
      <c r="AU10" s="344"/>
    </row>
    <row r="11" spans="1:47">
      <c r="A11" s="151" t="s">
        <v>127</v>
      </c>
      <c r="B11" s="149">
        <v>0.1565</v>
      </c>
      <c r="C11" s="165">
        <v>0.15709999999999999</v>
      </c>
      <c r="D11" s="264">
        <v>658.15</v>
      </c>
      <c r="E11" s="264">
        <v>657.17</v>
      </c>
      <c r="F11" s="264">
        <v>656.79</v>
      </c>
      <c r="H11" s="176">
        <v>9</v>
      </c>
      <c r="I11" s="176">
        <v>648.32472902824145</v>
      </c>
      <c r="J11" s="54"/>
      <c r="K11" s="53"/>
      <c r="L11" s="110"/>
      <c r="M11" s="295"/>
      <c r="N11" s="110"/>
      <c r="O11" s="53"/>
      <c r="P11" s="291"/>
      <c r="Q11" s="291"/>
      <c r="R11" s="291"/>
      <c r="S11" s="291"/>
      <c r="T11" s="291"/>
      <c r="U11" s="291"/>
      <c r="V11" s="295"/>
      <c r="W11" s="291"/>
      <c r="X11" s="291"/>
      <c r="Y11" s="291"/>
      <c r="Z11" s="310"/>
      <c r="AA11" s="344"/>
      <c r="AB11" s="273"/>
      <c r="AC11" s="151">
        <v>0</v>
      </c>
      <c r="AD11" s="259">
        <v>0</v>
      </c>
      <c r="AE11" s="259">
        <v>0</v>
      </c>
      <c r="AF11" s="259">
        <v>0</v>
      </c>
      <c r="AG11" s="259">
        <v>0</v>
      </c>
      <c r="AH11" s="149">
        <v>0</v>
      </c>
      <c r="AI11" s="303">
        <v>0</v>
      </c>
      <c r="AJ11" s="273">
        <v>0</v>
      </c>
      <c r="AK11" s="273">
        <v>0</v>
      </c>
      <c r="AL11" s="273">
        <v>0</v>
      </c>
      <c r="AM11" s="344">
        <v>0</v>
      </c>
      <c r="AN11" s="344" t="s">
        <v>2024</v>
      </c>
      <c r="AO11" s="261" t="e">
        <v>#N/A</v>
      </c>
      <c r="AP11" s="304" t="e">
        <v>#N/A</v>
      </c>
      <c r="AQ11" s="149" t="e">
        <v>#N/A</v>
      </c>
      <c r="AR11" s="190" t="e">
        <v>#N/A</v>
      </c>
      <c r="AS11" s="262" t="e">
        <v>#N/A</v>
      </c>
      <c r="AT11" s="152" t="s">
        <v>94</v>
      </c>
      <c r="AU11" s="344"/>
    </row>
    <row r="12" spans="1:47">
      <c r="A12" s="151" t="s">
        <v>128</v>
      </c>
      <c r="B12" s="149">
        <v>0.15640000000000001</v>
      </c>
      <c r="C12" s="165">
        <v>0.157</v>
      </c>
      <c r="D12" s="264">
        <v>658.7</v>
      </c>
      <c r="E12" s="264">
        <v>657.72</v>
      </c>
      <c r="F12" s="264">
        <v>657.34</v>
      </c>
      <c r="H12" s="176">
        <v>10</v>
      </c>
      <c r="I12" s="176">
        <v>648.71081003137942</v>
      </c>
      <c r="J12" s="54"/>
      <c r="K12" s="53"/>
      <c r="L12" s="110"/>
      <c r="M12" s="295"/>
      <c r="N12" s="110"/>
      <c r="O12" s="53"/>
      <c r="P12" s="291"/>
      <c r="Q12" s="291"/>
      <c r="R12" s="291"/>
      <c r="S12" s="291"/>
      <c r="T12" s="291"/>
      <c r="U12" s="291"/>
      <c r="V12" s="295"/>
      <c r="W12" s="291"/>
      <c r="X12" s="291"/>
      <c r="Y12" s="291"/>
      <c r="Z12" s="310"/>
      <c r="AA12" s="344"/>
      <c r="AB12" s="273"/>
      <c r="AC12" s="151">
        <v>0</v>
      </c>
      <c r="AD12" s="259">
        <v>0</v>
      </c>
      <c r="AE12" s="259">
        <v>0</v>
      </c>
      <c r="AF12" s="259">
        <v>0</v>
      </c>
      <c r="AG12" s="259">
        <v>0</v>
      </c>
      <c r="AH12" s="149">
        <v>0</v>
      </c>
      <c r="AI12" s="303">
        <v>0</v>
      </c>
      <c r="AJ12" s="273">
        <v>0</v>
      </c>
      <c r="AK12" s="273">
        <v>0</v>
      </c>
      <c r="AL12" s="273">
        <v>0</v>
      </c>
      <c r="AM12" s="344">
        <v>0</v>
      </c>
      <c r="AN12" s="344" t="s">
        <v>2024</v>
      </c>
      <c r="AO12" s="261" t="e">
        <v>#N/A</v>
      </c>
      <c r="AP12" s="304" t="e">
        <v>#N/A</v>
      </c>
      <c r="AQ12" s="149" t="e">
        <v>#N/A</v>
      </c>
      <c r="AR12" s="190" t="e">
        <v>#N/A</v>
      </c>
      <c r="AS12" s="262" t="e">
        <v>#N/A</v>
      </c>
      <c r="AT12" s="152" t="s">
        <v>94</v>
      </c>
      <c r="AU12" s="344"/>
    </row>
    <row r="13" spans="1:47">
      <c r="A13" s="151" t="s">
        <v>129</v>
      </c>
      <c r="B13" s="149">
        <v>0.1555</v>
      </c>
      <c r="C13" s="165">
        <v>0.15609999999999999</v>
      </c>
      <c r="D13" s="264">
        <v>660.55</v>
      </c>
      <c r="E13" s="264">
        <v>659.57</v>
      </c>
      <c r="F13" s="264">
        <v>659.19</v>
      </c>
      <c r="H13" s="176">
        <v>11</v>
      </c>
      <c r="I13" s="176">
        <v>649.09689103451728</v>
      </c>
      <c r="J13" s="54"/>
      <c r="K13" s="53"/>
      <c r="L13" s="110"/>
      <c r="M13" s="295"/>
      <c r="N13" s="110"/>
      <c r="O13" s="53"/>
      <c r="P13" s="291"/>
      <c r="Q13" s="291"/>
      <c r="R13" s="291"/>
      <c r="S13" s="291"/>
      <c r="T13" s="291"/>
      <c r="U13" s="291"/>
      <c r="V13" s="295"/>
      <c r="W13" s="291"/>
      <c r="X13" s="291"/>
      <c r="Y13" s="291"/>
      <c r="Z13" s="310"/>
      <c r="AA13" s="344"/>
      <c r="AB13" s="273"/>
      <c r="AC13" s="151">
        <v>0</v>
      </c>
      <c r="AD13" s="259">
        <v>0</v>
      </c>
      <c r="AE13" s="259">
        <v>0</v>
      </c>
      <c r="AF13" s="259">
        <v>0</v>
      </c>
      <c r="AG13" s="259">
        <v>0</v>
      </c>
      <c r="AH13" s="149">
        <v>0</v>
      </c>
      <c r="AI13" s="303">
        <v>0</v>
      </c>
      <c r="AJ13" s="273">
        <v>0</v>
      </c>
      <c r="AK13" s="273">
        <v>0</v>
      </c>
      <c r="AL13" s="273">
        <v>0</v>
      </c>
      <c r="AM13" s="344">
        <v>0</v>
      </c>
      <c r="AN13" s="344" t="s">
        <v>2024</v>
      </c>
      <c r="AO13" s="261" t="e">
        <v>#N/A</v>
      </c>
      <c r="AP13" s="304" t="e">
        <v>#N/A</v>
      </c>
      <c r="AQ13" s="149" t="e">
        <v>#N/A</v>
      </c>
      <c r="AR13" s="190" t="e">
        <v>#N/A</v>
      </c>
      <c r="AS13" s="262" t="e">
        <v>#N/A</v>
      </c>
      <c r="AT13" s="152" t="s">
        <v>94</v>
      </c>
      <c r="AU13" s="344"/>
    </row>
    <row r="14" spans="1:47">
      <c r="A14" s="151" t="s">
        <v>130</v>
      </c>
      <c r="B14" s="149">
        <v>0.1573</v>
      </c>
      <c r="C14" s="165">
        <v>0.15790000000000001</v>
      </c>
      <c r="D14" s="264">
        <v>657.99</v>
      </c>
      <c r="E14" s="264">
        <v>657.01</v>
      </c>
      <c r="F14" s="264">
        <v>656.63</v>
      </c>
      <c r="H14" s="176">
        <v>12</v>
      </c>
      <c r="I14" s="176">
        <v>649.48297203765526</v>
      </c>
      <c r="J14" s="54"/>
      <c r="K14" s="53"/>
      <c r="L14" s="110"/>
      <c r="M14" s="295"/>
      <c r="N14" s="110"/>
      <c r="O14" s="53"/>
      <c r="P14" s="291"/>
      <c r="Q14" s="291"/>
      <c r="R14" s="291"/>
      <c r="S14" s="291"/>
      <c r="T14" s="291"/>
      <c r="U14" s="291"/>
      <c r="V14" s="295"/>
      <c r="W14" s="291"/>
      <c r="X14" s="291"/>
      <c r="Y14" s="291"/>
      <c r="Z14" s="310"/>
      <c r="AA14" s="344"/>
      <c r="AB14" s="273"/>
      <c r="AC14" s="151">
        <v>0</v>
      </c>
      <c r="AD14" s="259">
        <v>0</v>
      </c>
      <c r="AE14" s="259">
        <v>0</v>
      </c>
      <c r="AF14" s="259">
        <v>0</v>
      </c>
      <c r="AG14" s="259">
        <v>0</v>
      </c>
      <c r="AH14" s="149">
        <v>0</v>
      </c>
      <c r="AI14" s="303">
        <v>0</v>
      </c>
      <c r="AJ14" s="273">
        <v>0</v>
      </c>
      <c r="AK14" s="273">
        <v>0</v>
      </c>
      <c r="AL14" s="273">
        <v>0</v>
      </c>
      <c r="AM14" s="344">
        <v>0</v>
      </c>
      <c r="AN14" s="344" t="s">
        <v>2024</v>
      </c>
      <c r="AO14" s="261" t="e">
        <v>#N/A</v>
      </c>
      <c r="AP14" s="304" t="e">
        <v>#N/A</v>
      </c>
      <c r="AQ14" s="149" t="e">
        <v>#N/A</v>
      </c>
      <c r="AR14" s="190" t="e">
        <v>#N/A</v>
      </c>
      <c r="AS14" s="262" t="e">
        <v>#N/A</v>
      </c>
      <c r="AT14" s="152" t="s">
        <v>94</v>
      </c>
      <c r="AU14" s="344"/>
    </row>
    <row r="15" spans="1:47">
      <c r="A15" s="151" t="s">
        <v>131</v>
      </c>
      <c r="B15" s="149">
        <v>0.1565</v>
      </c>
      <c r="C15" s="165">
        <v>0.15709999999999999</v>
      </c>
      <c r="D15" s="264">
        <v>659.67</v>
      </c>
      <c r="E15" s="264">
        <v>658.7</v>
      </c>
      <c r="F15" s="264">
        <v>658.32</v>
      </c>
      <c r="H15" s="176">
        <v>13</v>
      </c>
      <c r="I15" s="176">
        <v>649.86905304079323</v>
      </c>
      <c r="J15" s="54"/>
      <c r="K15" s="53"/>
      <c r="L15" s="110"/>
      <c r="M15" s="295"/>
      <c r="N15" s="110"/>
      <c r="O15" s="53"/>
      <c r="P15" s="291"/>
      <c r="Q15" s="291"/>
      <c r="R15" s="291"/>
      <c r="S15" s="291"/>
      <c r="T15" s="291"/>
      <c r="U15" s="291"/>
      <c r="V15" s="295"/>
      <c r="W15" s="291"/>
      <c r="X15" s="291"/>
      <c r="Y15" s="291"/>
      <c r="Z15" s="310"/>
      <c r="AA15" s="344"/>
      <c r="AB15" s="273"/>
      <c r="AC15" s="151">
        <v>0</v>
      </c>
      <c r="AD15" s="259">
        <v>0</v>
      </c>
      <c r="AE15" s="259">
        <v>0</v>
      </c>
      <c r="AF15" s="259">
        <v>0</v>
      </c>
      <c r="AG15" s="259">
        <v>0</v>
      </c>
      <c r="AH15" s="149">
        <v>0</v>
      </c>
      <c r="AI15" s="303">
        <v>0</v>
      </c>
      <c r="AJ15" s="273">
        <v>0</v>
      </c>
      <c r="AK15" s="273">
        <v>0</v>
      </c>
      <c r="AL15" s="273">
        <v>0</v>
      </c>
      <c r="AM15" s="344">
        <v>0</v>
      </c>
      <c r="AN15" s="344" t="s">
        <v>2024</v>
      </c>
      <c r="AO15" s="261" t="e">
        <v>#N/A</v>
      </c>
      <c r="AP15" s="304" t="e">
        <v>#N/A</v>
      </c>
      <c r="AQ15" s="149" t="e">
        <v>#N/A</v>
      </c>
      <c r="AR15" s="190" t="e">
        <v>#N/A</v>
      </c>
      <c r="AS15" s="262" t="e">
        <v>#N/A</v>
      </c>
      <c r="AT15" s="152" t="s">
        <v>94</v>
      </c>
      <c r="AU15" s="344"/>
    </row>
    <row r="16" spans="1:47">
      <c r="A16" s="151" t="s">
        <v>132</v>
      </c>
      <c r="B16" s="149">
        <v>0.15579999999999999</v>
      </c>
      <c r="C16" s="165">
        <v>0.15640000000000001</v>
      </c>
      <c r="D16" s="264">
        <v>661.2</v>
      </c>
      <c r="E16" s="264">
        <v>660.22</v>
      </c>
      <c r="F16" s="264">
        <v>659.84</v>
      </c>
      <c r="H16" s="176">
        <v>14</v>
      </c>
      <c r="I16" s="176">
        <v>650.25513404393109</v>
      </c>
      <c r="J16" s="54"/>
      <c r="K16" s="53"/>
      <c r="L16" s="110"/>
      <c r="M16" s="295"/>
      <c r="N16" s="110"/>
      <c r="O16" s="53"/>
      <c r="P16" s="291"/>
      <c r="Q16" s="291"/>
      <c r="R16" s="291"/>
      <c r="S16" s="291"/>
      <c r="T16" s="291"/>
      <c r="U16" s="291"/>
      <c r="V16" s="295"/>
      <c r="W16" s="291"/>
      <c r="X16" s="291"/>
      <c r="Y16" s="291"/>
      <c r="Z16" s="310"/>
      <c r="AA16" s="344"/>
      <c r="AB16" s="273"/>
      <c r="AC16" s="151">
        <v>0</v>
      </c>
      <c r="AD16" s="259">
        <v>0</v>
      </c>
      <c r="AE16" s="259">
        <v>0</v>
      </c>
      <c r="AF16" s="259">
        <v>0</v>
      </c>
      <c r="AG16" s="259">
        <v>0</v>
      </c>
      <c r="AH16" s="149">
        <v>0</v>
      </c>
      <c r="AI16" s="303">
        <v>0</v>
      </c>
      <c r="AJ16" s="273">
        <v>0</v>
      </c>
      <c r="AK16" s="273">
        <v>0</v>
      </c>
      <c r="AL16" s="273">
        <v>0</v>
      </c>
      <c r="AM16" s="344">
        <v>0</v>
      </c>
      <c r="AN16" s="344" t="s">
        <v>2024</v>
      </c>
      <c r="AO16" s="261" t="e">
        <v>#N/A</v>
      </c>
      <c r="AP16" s="304" t="e">
        <v>#N/A</v>
      </c>
      <c r="AQ16" s="149" t="e">
        <v>#N/A</v>
      </c>
      <c r="AR16" s="190" t="e">
        <v>#N/A</v>
      </c>
      <c r="AS16" s="262" t="e">
        <v>#N/A</v>
      </c>
      <c r="AT16" s="152" t="s">
        <v>94</v>
      </c>
      <c r="AU16" s="344"/>
    </row>
    <row r="17" spans="1:47">
      <c r="A17" s="151" t="s">
        <v>133</v>
      </c>
      <c r="B17" s="149">
        <v>0.15490000000000001</v>
      </c>
      <c r="C17" s="165">
        <v>0.1555</v>
      </c>
      <c r="D17" s="264">
        <v>663.05</v>
      </c>
      <c r="E17" s="264">
        <v>662.07</v>
      </c>
      <c r="F17" s="264">
        <v>661.69</v>
      </c>
      <c r="H17" s="176">
        <v>15</v>
      </c>
      <c r="I17" s="176">
        <v>650.64121504706907</v>
      </c>
      <c r="J17" s="54"/>
      <c r="K17" s="53"/>
      <c r="L17" s="110"/>
      <c r="M17" s="295"/>
      <c r="N17" s="110"/>
      <c r="O17" s="53"/>
      <c r="P17" s="291"/>
      <c r="Q17" s="291"/>
      <c r="R17" s="291"/>
      <c r="S17" s="291"/>
      <c r="T17" s="291"/>
      <c r="U17" s="291"/>
      <c r="V17" s="295"/>
      <c r="W17" s="291"/>
      <c r="X17" s="291"/>
      <c r="Y17" s="291"/>
      <c r="Z17" s="310"/>
      <c r="AA17" s="344"/>
      <c r="AB17" s="273"/>
      <c r="AC17" s="151">
        <v>0</v>
      </c>
      <c r="AD17" s="259">
        <v>0</v>
      </c>
      <c r="AE17" s="259">
        <v>0</v>
      </c>
      <c r="AF17" s="259">
        <v>0</v>
      </c>
      <c r="AG17" s="259">
        <v>0</v>
      </c>
      <c r="AH17" s="149">
        <v>0</v>
      </c>
      <c r="AI17" s="303">
        <v>0</v>
      </c>
      <c r="AJ17" s="273">
        <v>0</v>
      </c>
      <c r="AK17" s="273">
        <v>0</v>
      </c>
      <c r="AL17" s="273">
        <v>0</v>
      </c>
      <c r="AM17" s="344">
        <v>0</v>
      </c>
      <c r="AN17" s="344" t="s">
        <v>2024</v>
      </c>
      <c r="AO17" s="261" t="e">
        <v>#N/A</v>
      </c>
      <c r="AP17" s="304" t="e">
        <v>#N/A</v>
      </c>
      <c r="AQ17" s="149" t="e">
        <v>#N/A</v>
      </c>
      <c r="AR17" s="190" t="e">
        <v>#N/A</v>
      </c>
      <c r="AS17" s="262" t="e">
        <v>#N/A</v>
      </c>
      <c r="AT17" s="152" t="s">
        <v>94</v>
      </c>
      <c r="AU17" s="344"/>
    </row>
    <row r="18" spans="1:47">
      <c r="A18" s="151" t="s">
        <v>134</v>
      </c>
      <c r="B18" s="149">
        <v>0.15279999999999999</v>
      </c>
      <c r="C18" s="165">
        <v>0.15340000000000001</v>
      </c>
      <c r="D18" s="264">
        <v>666.88</v>
      </c>
      <c r="E18" s="264">
        <v>665.89</v>
      </c>
      <c r="F18" s="264">
        <v>665.51</v>
      </c>
      <c r="H18" s="176">
        <v>16</v>
      </c>
      <c r="I18" s="176">
        <v>651.02729605020704</v>
      </c>
      <c r="J18" s="54"/>
      <c r="K18" s="53"/>
      <c r="L18" s="110"/>
      <c r="M18" s="295"/>
      <c r="N18" s="110"/>
      <c r="O18" s="53"/>
      <c r="P18" s="291"/>
      <c r="Q18" s="291"/>
      <c r="R18" s="291"/>
      <c r="S18" s="291"/>
      <c r="T18" s="291"/>
      <c r="U18" s="291"/>
      <c r="V18" s="295"/>
      <c r="W18" s="291"/>
      <c r="X18" s="291"/>
      <c r="Y18" s="291"/>
      <c r="Z18" s="310"/>
      <c r="AA18" s="344"/>
      <c r="AB18" s="273"/>
      <c r="AC18" s="151">
        <v>0</v>
      </c>
      <c r="AD18" s="259">
        <v>0</v>
      </c>
      <c r="AE18" s="259">
        <v>0</v>
      </c>
      <c r="AF18" s="259">
        <v>0</v>
      </c>
      <c r="AG18" s="259">
        <v>0</v>
      </c>
      <c r="AH18" s="149">
        <v>0</v>
      </c>
      <c r="AI18" s="303">
        <v>0</v>
      </c>
      <c r="AJ18" s="273">
        <v>0</v>
      </c>
      <c r="AK18" s="273">
        <v>0</v>
      </c>
      <c r="AL18" s="273">
        <v>0</v>
      </c>
      <c r="AM18" s="344">
        <v>0</v>
      </c>
      <c r="AN18" s="344" t="s">
        <v>2024</v>
      </c>
      <c r="AO18" s="261" t="e">
        <v>#N/A</v>
      </c>
      <c r="AP18" s="304" t="e">
        <v>#N/A</v>
      </c>
      <c r="AQ18" s="149" t="e">
        <v>#N/A</v>
      </c>
      <c r="AR18" s="190" t="e">
        <v>#N/A</v>
      </c>
      <c r="AS18" s="262" t="e">
        <v>#N/A</v>
      </c>
      <c r="AT18" s="152" t="s">
        <v>94</v>
      </c>
      <c r="AU18" s="344"/>
    </row>
    <row r="19" spans="1:47">
      <c r="A19" s="151" t="s">
        <v>135</v>
      </c>
      <c r="B19" s="149">
        <v>0.15379999999999999</v>
      </c>
      <c r="C19" s="165">
        <v>0.15440000000000001</v>
      </c>
      <c r="D19" s="264">
        <v>665.61</v>
      </c>
      <c r="E19" s="264">
        <v>664.63</v>
      </c>
      <c r="F19" s="264">
        <v>664.25</v>
      </c>
      <c r="H19" s="176">
        <v>17</v>
      </c>
      <c r="I19" s="176">
        <v>651.4133770533449</v>
      </c>
      <c r="J19" s="54"/>
      <c r="K19" s="53"/>
      <c r="L19" s="110"/>
      <c r="M19" s="295"/>
      <c r="N19" s="110"/>
      <c r="O19" s="53"/>
      <c r="P19" s="291"/>
      <c r="Q19" s="291"/>
      <c r="R19" s="291"/>
      <c r="S19" s="291"/>
      <c r="T19" s="291"/>
      <c r="U19" s="291"/>
      <c r="V19" s="295"/>
      <c r="W19" s="291"/>
      <c r="X19" s="291"/>
      <c r="Y19" s="291"/>
      <c r="Z19" s="310"/>
      <c r="AA19" s="344"/>
      <c r="AB19" s="273"/>
      <c r="AC19" s="151">
        <v>0</v>
      </c>
      <c r="AD19" s="259">
        <v>0</v>
      </c>
      <c r="AE19" s="259">
        <v>0</v>
      </c>
      <c r="AF19" s="259">
        <v>0</v>
      </c>
      <c r="AG19" s="259">
        <v>0</v>
      </c>
      <c r="AH19" s="149">
        <v>0</v>
      </c>
      <c r="AI19" s="303">
        <v>0</v>
      </c>
      <c r="AJ19" s="273">
        <v>0</v>
      </c>
      <c r="AK19" s="273">
        <v>0</v>
      </c>
      <c r="AL19" s="273">
        <v>0</v>
      </c>
      <c r="AM19" s="344">
        <v>0</v>
      </c>
      <c r="AN19" s="344" t="s">
        <v>2024</v>
      </c>
      <c r="AO19" s="261" t="e">
        <v>#N/A</v>
      </c>
      <c r="AP19" s="304" t="e">
        <v>#N/A</v>
      </c>
      <c r="AQ19" s="149" t="e">
        <v>#N/A</v>
      </c>
      <c r="AR19" s="190" t="e">
        <v>#N/A</v>
      </c>
      <c r="AS19" s="262" t="e">
        <v>#N/A</v>
      </c>
      <c r="AT19" s="152" t="s">
        <v>94</v>
      </c>
      <c r="AU19" s="344"/>
    </row>
    <row r="20" spans="1:47">
      <c r="A20" s="151" t="s">
        <v>136</v>
      </c>
      <c r="B20" s="149">
        <v>0.152</v>
      </c>
      <c r="C20" s="165">
        <v>0.15260000000000001</v>
      </c>
      <c r="D20" s="264">
        <v>668.95</v>
      </c>
      <c r="E20" s="264">
        <v>667.96</v>
      </c>
      <c r="F20" s="264">
        <v>667.58</v>
      </c>
      <c r="H20" s="176">
        <v>18</v>
      </c>
      <c r="I20" s="176">
        <v>651.79945805648288</v>
      </c>
      <c r="J20" s="54"/>
      <c r="K20" s="53"/>
      <c r="L20" s="110"/>
      <c r="M20" s="295"/>
      <c r="N20" s="110"/>
      <c r="O20" s="53"/>
      <c r="P20" s="291"/>
      <c r="Q20" s="291"/>
      <c r="R20" s="291"/>
      <c r="S20" s="291"/>
      <c r="T20" s="291"/>
      <c r="U20" s="291"/>
      <c r="V20" s="295"/>
      <c r="W20" s="291"/>
      <c r="X20" s="291"/>
      <c r="Y20" s="291"/>
      <c r="Z20" s="310"/>
      <c r="AA20" s="344"/>
      <c r="AB20" s="273"/>
      <c r="AC20" s="151">
        <v>0</v>
      </c>
      <c r="AD20" s="259">
        <v>0</v>
      </c>
      <c r="AE20" s="259">
        <v>0</v>
      </c>
      <c r="AF20" s="259">
        <v>0</v>
      </c>
      <c r="AG20" s="259">
        <v>0</v>
      </c>
      <c r="AH20" s="149">
        <v>0</v>
      </c>
      <c r="AI20" s="303">
        <v>0</v>
      </c>
      <c r="AJ20" s="273">
        <v>0</v>
      </c>
      <c r="AK20" s="273">
        <v>0</v>
      </c>
      <c r="AL20" s="273">
        <v>0</v>
      </c>
      <c r="AM20" s="344">
        <v>0</v>
      </c>
      <c r="AN20" s="344" t="s">
        <v>2024</v>
      </c>
      <c r="AO20" s="261" t="e">
        <v>#N/A</v>
      </c>
      <c r="AP20" s="304" t="e">
        <v>#N/A</v>
      </c>
      <c r="AQ20" s="149" t="e">
        <v>#N/A</v>
      </c>
      <c r="AR20" s="190" t="e">
        <v>#N/A</v>
      </c>
      <c r="AS20" s="262" t="e">
        <v>#N/A</v>
      </c>
      <c r="AT20" s="152" t="s">
        <v>94</v>
      </c>
      <c r="AU20" s="344"/>
    </row>
    <row r="21" spans="1:47">
      <c r="A21" s="151" t="s">
        <v>137</v>
      </c>
      <c r="B21" s="149">
        <v>0.151</v>
      </c>
      <c r="C21" s="165">
        <v>0.15160000000000001</v>
      </c>
      <c r="D21" s="264">
        <v>670.98</v>
      </c>
      <c r="E21" s="264">
        <v>669.99</v>
      </c>
      <c r="F21" s="264">
        <v>669.61</v>
      </c>
      <c r="H21" s="176">
        <v>19</v>
      </c>
      <c r="I21" s="176">
        <v>652.18553905962085</v>
      </c>
      <c r="J21" s="54"/>
      <c r="K21" s="53"/>
      <c r="L21" s="110"/>
      <c r="M21" s="295"/>
      <c r="N21" s="110"/>
      <c r="O21" s="53"/>
      <c r="P21" s="291"/>
      <c r="Q21" s="291"/>
      <c r="R21" s="291"/>
      <c r="S21" s="291"/>
      <c r="T21" s="291"/>
      <c r="U21" s="291"/>
      <c r="V21" s="295"/>
      <c r="W21" s="291"/>
      <c r="X21" s="291"/>
      <c r="Y21" s="291"/>
      <c r="Z21" s="310"/>
      <c r="AA21" s="344"/>
      <c r="AB21" s="273"/>
      <c r="AC21" s="151">
        <v>0</v>
      </c>
      <c r="AD21" s="259">
        <v>0</v>
      </c>
      <c r="AE21" s="259">
        <v>0</v>
      </c>
      <c r="AF21" s="259">
        <v>0</v>
      </c>
      <c r="AG21" s="259">
        <v>0</v>
      </c>
      <c r="AH21" s="149">
        <v>0</v>
      </c>
      <c r="AI21" s="303">
        <v>0</v>
      </c>
      <c r="AJ21" s="273">
        <v>0</v>
      </c>
      <c r="AK21" s="273">
        <v>0</v>
      </c>
      <c r="AL21" s="273">
        <v>0</v>
      </c>
      <c r="AM21" s="344">
        <v>0</v>
      </c>
      <c r="AN21" s="344" t="s">
        <v>2024</v>
      </c>
      <c r="AO21" s="261" t="e">
        <v>#N/A</v>
      </c>
      <c r="AP21" s="304" t="e">
        <v>#N/A</v>
      </c>
      <c r="AQ21" s="149" t="e">
        <v>#N/A</v>
      </c>
      <c r="AR21" s="190" t="e">
        <v>#N/A</v>
      </c>
      <c r="AS21" s="262" t="e">
        <v>#N/A</v>
      </c>
      <c r="AT21" s="152" t="s">
        <v>94</v>
      </c>
      <c r="AU21" s="344"/>
    </row>
    <row r="22" spans="1:47">
      <c r="A22" s="151" t="s">
        <v>138</v>
      </c>
      <c r="B22" s="149">
        <v>0.15240000000000001</v>
      </c>
      <c r="C22" s="165">
        <v>0.153</v>
      </c>
      <c r="D22" s="264">
        <v>669.04</v>
      </c>
      <c r="E22" s="264">
        <v>668.06</v>
      </c>
      <c r="F22" s="264">
        <v>667.68</v>
      </c>
      <c r="H22" s="176">
        <v>20</v>
      </c>
      <c r="I22" s="176">
        <v>652.57162006275871</v>
      </c>
      <c r="J22" s="54"/>
      <c r="K22" s="53"/>
      <c r="L22" s="110"/>
      <c r="M22" s="295"/>
      <c r="N22" s="110"/>
      <c r="O22" s="53"/>
      <c r="P22" s="291"/>
      <c r="Q22" s="291"/>
      <c r="R22" s="291"/>
      <c r="S22" s="291"/>
      <c r="T22" s="291"/>
      <c r="U22" s="291"/>
      <c r="V22" s="295"/>
      <c r="W22" s="291"/>
      <c r="X22" s="291"/>
      <c r="Y22" s="291"/>
      <c r="Z22" s="310"/>
      <c r="AA22" s="344"/>
      <c r="AB22" s="273"/>
      <c r="AC22" s="151">
        <v>0</v>
      </c>
      <c r="AD22" s="259">
        <v>0</v>
      </c>
      <c r="AE22" s="259">
        <v>0</v>
      </c>
      <c r="AF22" s="259">
        <v>0</v>
      </c>
      <c r="AG22" s="259">
        <v>0</v>
      </c>
      <c r="AH22" s="149">
        <v>0</v>
      </c>
      <c r="AI22" s="303">
        <v>0</v>
      </c>
      <c r="AJ22" s="273">
        <v>0</v>
      </c>
      <c r="AK22" s="273">
        <v>0</v>
      </c>
      <c r="AL22" s="273">
        <v>0</v>
      </c>
      <c r="AM22" s="344">
        <v>0</v>
      </c>
      <c r="AN22" s="344" t="s">
        <v>2024</v>
      </c>
      <c r="AO22" s="261" t="e">
        <v>#N/A</v>
      </c>
      <c r="AP22" s="304" t="e">
        <v>#N/A</v>
      </c>
      <c r="AQ22" s="149" t="e">
        <v>#N/A</v>
      </c>
      <c r="AR22" s="190" t="e">
        <v>#N/A</v>
      </c>
      <c r="AS22" s="262" t="e">
        <v>#N/A</v>
      </c>
      <c r="AT22" s="152" t="s">
        <v>94</v>
      </c>
      <c r="AU22" s="344"/>
    </row>
    <row r="23" spans="1:47">
      <c r="A23" s="151" t="s">
        <v>139</v>
      </c>
      <c r="B23" s="149">
        <v>0.1507</v>
      </c>
      <c r="C23" s="165">
        <v>0.15129999999999999</v>
      </c>
      <c r="D23" s="264">
        <v>672.22</v>
      </c>
      <c r="E23" s="264">
        <v>671.23</v>
      </c>
      <c r="F23" s="264">
        <v>670.86</v>
      </c>
      <c r="H23" s="176">
        <v>21</v>
      </c>
      <c r="I23" s="176">
        <v>652.95770106589669</v>
      </c>
      <c r="J23" s="54"/>
      <c r="K23" s="53"/>
      <c r="L23" s="110"/>
      <c r="M23" s="295"/>
      <c r="N23" s="110"/>
      <c r="O23" s="53"/>
      <c r="P23" s="291"/>
      <c r="Q23" s="291"/>
      <c r="R23" s="291"/>
      <c r="S23" s="291"/>
      <c r="T23" s="291"/>
      <c r="U23" s="291"/>
      <c r="V23" s="295"/>
      <c r="W23" s="291"/>
      <c r="X23" s="291"/>
      <c r="Y23" s="291"/>
      <c r="Z23" s="310"/>
      <c r="AA23" s="344"/>
      <c r="AB23" s="273"/>
      <c r="AC23" s="151">
        <v>0</v>
      </c>
      <c r="AD23" s="259">
        <v>0</v>
      </c>
      <c r="AE23" s="259">
        <v>0</v>
      </c>
      <c r="AF23" s="259">
        <v>0</v>
      </c>
      <c r="AG23" s="259">
        <v>0</v>
      </c>
      <c r="AH23" s="149">
        <v>0</v>
      </c>
      <c r="AI23" s="303">
        <v>0</v>
      </c>
      <c r="AJ23" s="273">
        <v>0</v>
      </c>
      <c r="AK23" s="273">
        <v>0</v>
      </c>
      <c r="AL23" s="273">
        <v>0</v>
      </c>
      <c r="AM23" s="344">
        <v>0</v>
      </c>
      <c r="AN23" s="344" t="s">
        <v>2024</v>
      </c>
      <c r="AO23" s="261" t="e">
        <v>#N/A</v>
      </c>
      <c r="AP23" s="304" t="e">
        <v>#N/A</v>
      </c>
      <c r="AQ23" s="149" t="e">
        <v>#N/A</v>
      </c>
      <c r="AR23" s="190" t="e">
        <v>#N/A</v>
      </c>
      <c r="AS23" s="262" t="e">
        <v>#N/A</v>
      </c>
      <c r="AT23" s="152" t="s">
        <v>94</v>
      </c>
      <c r="AU23" s="344"/>
    </row>
    <row r="24" spans="1:47">
      <c r="A24" s="151" t="s">
        <v>140</v>
      </c>
      <c r="B24" s="149">
        <v>0.15179999999999999</v>
      </c>
      <c r="C24" s="165">
        <v>0.15240000000000001</v>
      </c>
      <c r="D24" s="264">
        <v>670.78</v>
      </c>
      <c r="E24" s="264">
        <v>669.8</v>
      </c>
      <c r="F24" s="264">
        <v>669.42</v>
      </c>
      <c r="H24" s="176">
        <v>22</v>
      </c>
      <c r="I24" s="176">
        <v>653.34378206903466</v>
      </c>
      <c r="J24" s="54"/>
      <c r="K24" s="53"/>
      <c r="L24" s="110"/>
      <c r="M24" s="295"/>
      <c r="N24" s="110"/>
      <c r="O24" s="53"/>
      <c r="P24" s="291"/>
      <c r="Q24" s="291"/>
      <c r="R24" s="291"/>
      <c r="S24" s="291"/>
      <c r="T24" s="291"/>
      <c r="U24" s="291"/>
      <c r="V24" s="295"/>
      <c r="W24" s="291"/>
      <c r="X24" s="291"/>
      <c r="Y24" s="291"/>
      <c r="Z24" s="310"/>
      <c r="AA24" s="344"/>
      <c r="AB24" s="273"/>
      <c r="AC24" s="151">
        <v>0</v>
      </c>
      <c r="AD24" s="259">
        <v>0</v>
      </c>
      <c r="AE24" s="259">
        <v>0</v>
      </c>
      <c r="AF24" s="259">
        <v>0</v>
      </c>
      <c r="AG24" s="259">
        <v>0</v>
      </c>
      <c r="AH24" s="149">
        <v>0</v>
      </c>
      <c r="AI24" s="303">
        <v>0</v>
      </c>
      <c r="AJ24" s="273">
        <v>0</v>
      </c>
      <c r="AK24" s="273">
        <v>0</v>
      </c>
      <c r="AL24" s="273">
        <v>0</v>
      </c>
      <c r="AM24" s="344">
        <v>0</v>
      </c>
      <c r="AN24" s="344" t="s">
        <v>2024</v>
      </c>
      <c r="AO24" s="261" t="e">
        <v>#N/A</v>
      </c>
      <c r="AP24" s="304" t="e">
        <v>#N/A</v>
      </c>
      <c r="AQ24" s="149" t="e">
        <v>#N/A</v>
      </c>
      <c r="AR24" s="190" t="e">
        <v>#N/A</v>
      </c>
      <c r="AS24" s="262" t="e">
        <v>#N/A</v>
      </c>
      <c r="AT24" s="152" t="s">
        <v>94</v>
      </c>
      <c r="AU24" s="344"/>
    </row>
    <row r="25" spans="1:47">
      <c r="A25" s="151" t="s">
        <v>141</v>
      </c>
      <c r="B25" s="149">
        <v>0.15229999999999999</v>
      </c>
      <c r="C25" s="165">
        <v>0.15290000000000001</v>
      </c>
      <c r="D25" s="264">
        <v>670.34</v>
      </c>
      <c r="E25" s="264">
        <v>669.35</v>
      </c>
      <c r="F25" s="264">
        <v>668.98</v>
      </c>
      <c r="H25" s="176">
        <v>23</v>
      </c>
      <c r="I25" s="176">
        <v>653.72986307217252</v>
      </c>
      <c r="J25" s="54"/>
      <c r="K25" s="53"/>
      <c r="L25" s="110"/>
      <c r="M25" s="295"/>
      <c r="N25" s="110"/>
      <c r="O25" s="53"/>
      <c r="P25" s="291"/>
      <c r="Q25" s="291"/>
      <c r="R25" s="291"/>
      <c r="S25" s="291"/>
      <c r="T25" s="291"/>
      <c r="U25" s="291"/>
      <c r="V25" s="295"/>
      <c r="W25" s="291"/>
      <c r="X25" s="291"/>
      <c r="Y25" s="291"/>
      <c r="Z25" s="310"/>
      <c r="AA25" s="344"/>
      <c r="AB25" s="273"/>
      <c r="AC25" s="151">
        <v>0</v>
      </c>
      <c r="AD25" s="259">
        <v>0</v>
      </c>
      <c r="AE25" s="259">
        <v>0</v>
      </c>
      <c r="AF25" s="259">
        <v>0</v>
      </c>
      <c r="AG25" s="259">
        <v>0</v>
      </c>
      <c r="AH25" s="149">
        <v>0</v>
      </c>
      <c r="AI25" s="303">
        <v>0</v>
      </c>
      <c r="AJ25" s="273">
        <v>0</v>
      </c>
      <c r="AK25" s="273">
        <v>0</v>
      </c>
      <c r="AL25" s="273">
        <v>0</v>
      </c>
      <c r="AM25" s="344">
        <v>0</v>
      </c>
      <c r="AN25" s="344" t="s">
        <v>2024</v>
      </c>
      <c r="AO25" s="261" t="e">
        <v>#N/A</v>
      </c>
      <c r="AP25" s="304" t="e">
        <v>#N/A</v>
      </c>
      <c r="AQ25" s="149" t="e">
        <v>#N/A</v>
      </c>
      <c r="AR25" s="190" t="e">
        <v>#N/A</v>
      </c>
      <c r="AS25" s="262" t="e">
        <v>#N/A</v>
      </c>
      <c r="AT25" s="152" t="s">
        <v>94</v>
      </c>
      <c r="AU25" s="344"/>
    </row>
    <row r="26" spans="1:47">
      <c r="A26" s="151" t="s">
        <v>142</v>
      </c>
      <c r="B26" s="149">
        <v>0.15090000000000001</v>
      </c>
      <c r="C26" s="165">
        <v>0.1515</v>
      </c>
      <c r="D26" s="264">
        <v>673.02</v>
      </c>
      <c r="E26" s="264">
        <v>672.03</v>
      </c>
      <c r="F26" s="264">
        <v>671.65</v>
      </c>
      <c r="H26" s="176">
        <v>24</v>
      </c>
      <c r="I26" s="176">
        <v>654.11594407531049</v>
      </c>
      <c r="J26" s="54"/>
      <c r="K26" s="53"/>
      <c r="L26" s="110"/>
      <c r="M26" s="295"/>
      <c r="N26" s="110"/>
      <c r="O26" s="53"/>
      <c r="P26" s="291"/>
      <c r="Q26" s="291"/>
      <c r="R26" s="291"/>
      <c r="S26" s="291"/>
      <c r="T26" s="291"/>
      <c r="U26" s="291"/>
      <c r="V26" s="295"/>
      <c r="W26" s="291"/>
      <c r="X26" s="291"/>
      <c r="Y26" s="291"/>
      <c r="Z26" s="310"/>
      <c r="AA26" s="344"/>
      <c r="AB26" s="273"/>
      <c r="AC26" s="151">
        <v>0</v>
      </c>
      <c r="AD26" s="259">
        <v>0</v>
      </c>
      <c r="AE26" s="259">
        <v>0</v>
      </c>
      <c r="AF26" s="259">
        <v>0</v>
      </c>
      <c r="AG26" s="259">
        <v>0</v>
      </c>
      <c r="AH26" s="149">
        <v>0</v>
      </c>
      <c r="AI26" s="303">
        <v>0</v>
      </c>
      <c r="AJ26" s="273">
        <v>0</v>
      </c>
      <c r="AK26" s="273">
        <v>0</v>
      </c>
      <c r="AL26" s="273">
        <v>0</v>
      </c>
      <c r="AM26" s="344">
        <v>0</v>
      </c>
      <c r="AN26" s="344" t="s">
        <v>2024</v>
      </c>
      <c r="AO26" s="261" t="e">
        <v>#N/A</v>
      </c>
      <c r="AP26" s="304" t="e">
        <v>#N/A</v>
      </c>
      <c r="AQ26" s="149" t="e">
        <v>#N/A</v>
      </c>
      <c r="AR26" s="190" t="e">
        <v>#N/A</v>
      </c>
      <c r="AS26" s="262" t="e">
        <v>#N/A</v>
      </c>
      <c r="AT26" s="152" t="s">
        <v>94</v>
      </c>
      <c r="AU26" s="344"/>
    </row>
    <row r="27" spans="1:47">
      <c r="A27" s="151" t="s">
        <v>143</v>
      </c>
      <c r="B27" s="149">
        <v>0.14860000000000001</v>
      </c>
      <c r="C27" s="165">
        <v>0.1492</v>
      </c>
      <c r="D27" s="264">
        <v>677.19</v>
      </c>
      <c r="E27" s="264">
        <v>676.2</v>
      </c>
      <c r="F27" s="264">
        <v>675.83</v>
      </c>
      <c r="H27" s="176">
        <v>25</v>
      </c>
      <c r="I27" s="176">
        <v>654.50202507844847</v>
      </c>
      <c r="J27" s="54"/>
      <c r="K27" s="53"/>
      <c r="L27" s="110"/>
      <c r="M27" s="295"/>
      <c r="N27" s="110"/>
      <c r="O27" s="53"/>
      <c r="P27" s="291"/>
      <c r="Q27" s="291"/>
      <c r="R27" s="291"/>
      <c r="S27" s="291"/>
      <c r="T27" s="291"/>
      <c r="U27" s="291"/>
      <c r="V27" s="295"/>
      <c r="W27" s="291"/>
      <c r="X27" s="291"/>
      <c r="Y27" s="291"/>
      <c r="Z27" s="310"/>
      <c r="AA27" s="344"/>
      <c r="AB27" s="273"/>
      <c r="AC27" s="151">
        <v>0</v>
      </c>
      <c r="AD27" s="259">
        <v>0</v>
      </c>
      <c r="AE27" s="259">
        <v>0</v>
      </c>
      <c r="AF27" s="259">
        <v>0</v>
      </c>
      <c r="AG27" s="259">
        <v>0</v>
      </c>
      <c r="AH27" s="149">
        <v>0</v>
      </c>
      <c r="AI27" s="303">
        <v>0</v>
      </c>
      <c r="AJ27" s="273">
        <v>0</v>
      </c>
      <c r="AK27" s="273">
        <v>0</v>
      </c>
      <c r="AL27" s="273">
        <v>0</v>
      </c>
      <c r="AM27" s="344">
        <v>0</v>
      </c>
      <c r="AN27" s="344" t="s">
        <v>2024</v>
      </c>
      <c r="AO27" s="261" t="e">
        <v>#N/A</v>
      </c>
      <c r="AP27" s="304" t="e">
        <v>#N/A</v>
      </c>
      <c r="AQ27" s="149" t="e">
        <v>#N/A</v>
      </c>
      <c r="AR27" s="190" t="e">
        <v>#N/A</v>
      </c>
      <c r="AS27" s="262" t="e">
        <v>#N/A</v>
      </c>
      <c r="AT27" s="152" t="s">
        <v>94</v>
      </c>
      <c r="AU27" s="344"/>
    </row>
    <row r="28" spans="1:47">
      <c r="A28" s="151" t="s">
        <v>144</v>
      </c>
      <c r="B28" s="149">
        <v>0.14810000000000001</v>
      </c>
      <c r="C28" s="165">
        <v>0.1487</v>
      </c>
      <c r="D28" s="264">
        <v>678.39</v>
      </c>
      <c r="E28" s="264">
        <v>677.4</v>
      </c>
      <c r="F28" s="264">
        <v>677.03</v>
      </c>
      <c r="H28" s="176">
        <v>26</v>
      </c>
      <c r="I28" s="176">
        <v>654.88810608158633</v>
      </c>
      <c r="J28" s="54"/>
      <c r="K28" s="53"/>
      <c r="L28" s="110"/>
      <c r="M28" s="295"/>
      <c r="N28" s="110"/>
      <c r="O28" s="53"/>
      <c r="P28" s="291"/>
      <c r="Q28" s="291"/>
      <c r="R28" s="291"/>
      <c r="S28" s="291"/>
      <c r="T28" s="291"/>
      <c r="U28" s="291"/>
      <c r="V28" s="295"/>
      <c r="W28" s="291"/>
      <c r="X28" s="291"/>
      <c r="Y28" s="291"/>
      <c r="Z28" s="310"/>
      <c r="AA28" s="344"/>
      <c r="AB28" s="344"/>
      <c r="AC28" s="344"/>
      <c r="AD28" s="344"/>
      <c r="AE28" s="344"/>
      <c r="AF28" s="344"/>
      <c r="AG28" s="344"/>
      <c r="AH28" s="344"/>
      <c r="AI28" s="344"/>
      <c r="AJ28" s="344"/>
      <c r="AK28" s="344"/>
      <c r="AL28" s="344"/>
      <c r="AM28" s="344"/>
      <c r="AN28" s="344"/>
      <c r="AO28" s="344"/>
      <c r="AP28" s="344"/>
      <c r="AQ28" s="344"/>
      <c r="AR28" s="344"/>
      <c r="AS28" s="344"/>
      <c r="AT28" s="344"/>
      <c r="AU28" s="344"/>
    </row>
    <row r="29" spans="1:47">
      <c r="A29" s="151" t="s">
        <v>145</v>
      </c>
      <c r="B29" s="149">
        <v>0.1447</v>
      </c>
      <c r="C29" s="165">
        <v>0.14530000000000001</v>
      </c>
      <c r="D29" s="264">
        <v>684.44</v>
      </c>
      <c r="E29" s="264">
        <v>683.43</v>
      </c>
      <c r="F29" s="264">
        <v>683.06</v>
      </c>
      <c r="H29" s="176">
        <v>27</v>
      </c>
      <c r="I29" s="176">
        <v>655.2741870847243</v>
      </c>
      <c r="J29" s="54"/>
      <c r="K29" s="53"/>
      <c r="L29" s="110"/>
      <c r="M29" s="295"/>
      <c r="N29" s="110"/>
      <c r="O29" s="53"/>
      <c r="P29" s="291"/>
      <c r="Q29" s="291"/>
      <c r="R29" s="291"/>
      <c r="S29" s="291"/>
      <c r="T29" s="291"/>
      <c r="U29" s="291"/>
      <c r="V29" s="295"/>
      <c r="W29" s="291"/>
      <c r="X29" s="291"/>
      <c r="Y29" s="291"/>
      <c r="Z29" s="310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4"/>
      <c r="AR29" s="344"/>
      <c r="AS29" s="344"/>
      <c r="AT29" s="344"/>
      <c r="AU29" s="344"/>
    </row>
    <row r="30" spans="1:47">
      <c r="A30" s="151" t="s">
        <v>146</v>
      </c>
      <c r="B30" s="149">
        <v>0.14530000000000001</v>
      </c>
      <c r="C30" s="165">
        <v>0.1459</v>
      </c>
      <c r="D30" s="264">
        <v>683.8</v>
      </c>
      <c r="E30" s="264">
        <v>682.8</v>
      </c>
      <c r="F30" s="264">
        <v>682.43</v>
      </c>
      <c r="H30" s="176">
        <v>28</v>
      </c>
      <c r="I30" s="176">
        <v>655.66026808786228</v>
      </c>
      <c r="J30" s="54"/>
      <c r="K30" s="53"/>
      <c r="L30" s="110"/>
      <c r="M30" s="295"/>
      <c r="N30" s="110"/>
      <c r="O30" s="53"/>
      <c r="P30" s="291"/>
      <c r="Q30" s="291"/>
      <c r="R30" s="291"/>
      <c r="S30" s="291"/>
      <c r="T30" s="291"/>
      <c r="U30" s="291"/>
      <c r="V30" s="295"/>
      <c r="W30" s="291"/>
      <c r="X30" s="291"/>
      <c r="Y30" s="291"/>
      <c r="Z30" s="310"/>
      <c r="AA30" s="344"/>
      <c r="AB30" s="344"/>
      <c r="AC30" s="344"/>
      <c r="AD30" s="344"/>
      <c r="AE30" s="344"/>
      <c r="AF30" s="344"/>
      <c r="AG30" s="344"/>
      <c r="AH30" s="344"/>
      <c r="AI30" s="344"/>
      <c r="AJ30" s="344"/>
      <c r="AK30" s="344"/>
      <c r="AL30" s="344"/>
      <c r="AM30" s="344"/>
      <c r="AN30" s="344"/>
      <c r="AO30" s="344"/>
      <c r="AP30" s="344"/>
      <c r="AQ30" s="344"/>
      <c r="AR30" s="344"/>
      <c r="AS30" s="344"/>
      <c r="AT30" s="344"/>
      <c r="AU30" s="344"/>
    </row>
    <row r="31" spans="1:47">
      <c r="A31" s="151" t="s">
        <v>147</v>
      </c>
      <c r="B31" s="149">
        <v>0.14699999999999999</v>
      </c>
      <c r="C31" s="165">
        <v>0.14760000000000001</v>
      </c>
      <c r="D31" s="264">
        <v>681.34</v>
      </c>
      <c r="E31" s="264">
        <v>680.34</v>
      </c>
      <c r="F31" s="264">
        <v>679.97</v>
      </c>
      <c r="H31" s="176">
        <v>29</v>
      </c>
      <c r="I31" s="176">
        <v>656.04634909100014</v>
      </c>
      <c r="J31" s="54"/>
      <c r="K31" s="53"/>
      <c r="L31" s="110"/>
      <c r="M31" s="295"/>
      <c r="N31" s="110"/>
      <c r="O31" s="53"/>
      <c r="P31" s="291"/>
      <c r="Q31" s="291"/>
      <c r="R31" s="291"/>
      <c r="S31" s="291"/>
      <c r="T31" s="291"/>
      <c r="U31" s="291"/>
      <c r="V31" s="295"/>
      <c r="W31" s="291"/>
      <c r="X31" s="291"/>
      <c r="Y31" s="291"/>
      <c r="Z31" s="310"/>
      <c r="AA31" s="344"/>
      <c r="AB31" s="344"/>
      <c r="AC31" s="344"/>
      <c r="AD31" s="344"/>
      <c r="AE31" s="344"/>
      <c r="AF31" s="344"/>
      <c r="AG31" s="344"/>
      <c r="AH31" s="344"/>
      <c r="AI31" s="344"/>
      <c r="AJ31" s="344"/>
      <c r="AK31" s="344"/>
      <c r="AL31" s="344"/>
      <c r="AM31" s="344"/>
      <c r="AN31" s="344"/>
      <c r="AO31" s="344"/>
      <c r="AP31" s="344"/>
      <c r="AQ31" s="344"/>
      <c r="AR31" s="344"/>
      <c r="AS31" s="344"/>
      <c r="AT31" s="344"/>
      <c r="AU31" s="344"/>
    </row>
    <row r="32" spans="1:47">
      <c r="A32" s="151" t="s">
        <v>148</v>
      </c>
      <c r="B32" s="149">
        <v>0.14119999999999999</v>
      </c>
      <c r="C32" s="165">
        <v>0.14180000000000001</v>
      </c>
      <c r="D32" s="264">
        <v>691.43</v>
      </c>
      <c r="E32" s="264">
        <v>690.42</v>
      </c>
      <c r="F32" s="264">
        <v>690.05</v>
      </c>
      <c r="H32" s="176">
        <v>30</v>
      </c>
      <c r="I32" s="176">
        <v>656.43243009413811</v>
      </c>
      <c r="J32" s="54"/>
      <c r="K32" s="53"/>
      <c r="L32" s="110"/>
      <c r="M32" s="295"/>
      <c r="N32" s="110"/>
      <c r="O32" s="53"/>
      <c r="P32" s="291"/>
      <c r="Q32" s="291"/>
      <c r="R32" s="291"/>
      <c r="S32" s="291"/>
      <c r="T32" s="291"/>
      <c r="U32" s="291"/>
      <c r="V32" s="295"/>
      <c r="W32" s="291"/>
      <c r="X32" s="291"/>
      <c r="Y32" s="291"/>
      <c r="Z32" s="310"/>
      <c r="AA32" s="344"/>
      <c r="AB32" s="344"/>
      <c r="AC32" s="344"/>
      <c r="AD32" s="344"/>
      <c r="AE32" s="344"/>
      <c r="AF32" s="344"/>
      <c r="AG32" s="344"/>
      <c r="AH32" s="344"/>
      <c r="AI32" s="344"/>
      <c r="AJ32" s="344"/>
      <c r="AK32" s="344"/>
      <c r="AL32" s="344"/>
      <c r="AM32" s="344"/>
      <c r="AN32" s="344"/>
      <c r="AO32" s="344"/>
      <c r="AP32" s="344"/>
      <c r="AQ32" s="344"/>
      <c r="AR32" s="344"/>
      <c r="AS32" s="344"/>
      <c r="AT32" s="344"/>
      <c r="AU32" s="344"/>
    </row>
    <row r="33" spans="1:18">
      <c r="A33" s="151" t="s">
        <v>149</v>
      </c>
      <c r="B33" s="149">
        <v>0.1406</v>
      </c>
      <c r="C33" s="165">
        <v>0.14119999999999999</v>
      </c>
      <c r="D33" s="264">
        <v>692.81</v>
      </c>
      <c r="E33" s="264">
        <v>691.79</v>
      </c>
      <c r="F33" s="264">
        <v>691.43</v>
      </c>
      <c r="H33" s="176">
        <v>31</v>
      </c>
      <c r="I33" s="176">
        <v>656.81851109727609</v>
      </c>
      <c r="J33" s="149" t="s">
        <v>1278</v>
      </c>
      <c r="Q33" s="151"/>
      <c r="R33" s="151"/>
    </row>
    <row r="34" spans="1:18">
      <c r="A34" s="151" t="s">
        <v>150</v>
      </c>
      <c r="B34" s="149">
        <v>0.14000000000000001</v>
      </c>
      <c r="C34" s="165">
        <v>0.1406</v>
      </c>
      <c r="D34" s="264">
        <v>694.19</v>
      </c>
      <c r="E34" s="264">
        <v>693.17</v>
      </c>
      <c r="F34" s="264">
        <v>692.81</v>
      </c>
      <c r="H34" s="176">
        <v>32</v>
      </c>
      <c r="I34" s="176">
        <v>657.20459210041395</v>
      </c>
      <c r="J34" s="149" t="s">
        <v>1278</v>
      </c>
      <c r="Q34" s="151"/>
      <c r="R34" s="151"/>
    </row>
    <row r="35" spans="1:18">
      <c r="A35" s="151" t="s">
        <v>151</v>
      </c>
      <c r="B35" s="149">
        <v>0.13780000000000001</v>
      </c>
      <c r="C35" s="165">
        <v>0.1384</v>
      </c>
      <c r="D35" s="264">
        <v>698.29</v>
      </c>
      <c r="E35" s="264">
        <v>697.27</v>
      </c>
      <c r="F35" s="264">
        <v>696.91</v>
      </c>
      <c r="H35" s="176">
        <v>33</v>
      </c>
      <c r="I35" s="176">
        <v>657.59067310355192</v>
      </c>
      <c r="J35" s="149" t="s">
        <v>1278</v>
      </c>
      <c r="Q35" s="151"/>
      <c r="R35" s="151"/>
    </row>
    <row r="36" spans="1:18">
      <c r="A36" s="151" t="s">
        <v>152</v>
      </c>
      <c r="B36" s="149">
        <v>0.14069999999999999</v>
      </c>
      <c r="C36" s="165">
        <v>0.14130000000000001</v>
      </c>
      <c r="D36" s="264">
        <v>693.72</v>
      </c>
      <c r="E36" s="264">
        <v>692.71</v>
      </c>
      <c r="F36" s="264">
        <v>692.35</v>
      </c>
      <c r="H36" s="176">
        <v>34</v>
      </c>
      <c r="I36" s="176">
        <v>657.97675410668978</v>
      </c>
      <c r="J36" s="149" t="s">
        <v>1278</v>
      </c>
      <c r="Q36" s="151"/>
      <c r="R36" s="151"/>
    </row>
    <row r="37" spans="1:18">
      <c r="A37" s="151" t="s">
        <v>153</v>
      </c>
      <c r="B37" s="149">
        <v>0.14349999999999999</v>
      </c>
      <c r="C37" s="165">
        <v>0.14410000000000001</v>
      </c>
      <c r="D37" s="264">
        <v>689.38</v>
      </c>
      <c r="E37" s="264">
        <v>688.38</v>
      </c>
      <c r="F37" s="264">
        <v>688.01</v>
      </c>
      <c r="H37" s="176">
        <v>35</v>
      </c>
      <c r="I37" s="176">
        <v>658.36283510982776</v>
      </c>
      <c r="J37" s="149" t="s">
        <v>1278</v>
      </c>
      <c r="Q37" s="151"/>
      <c r="R37" s="151"/>
    </row>
    <row r="38" spans="1:18">
      <c r="A38" s="151" t="s">
        <v>154</v>
      </c>
      <c r="B38" s="149">
        <v>0.1391</v>
      </c>
      <c r="C38" s="165">
        <v>0.13969999999999999</v>
      </c>
      <c r="D38" s="264">
        <v>697.16</v>
      </c>
      <c r="E38" s="264">
        <v>696.14</v>
      </c>
      <c r="F38" s="264">
        <v>695.78</v>
      </c>
      <c r="H38" s="176">
        <v>36</v>
      </c>
      <c r="I38" s="176">
        <v>658.74891611296573</v>
      </c>
      <c r="J38" s="149" t="s">
        <v>1278</v>
      </c>
      <c r="Q38" s="151"/>
      <c r="R38" s="151"/>
    </row>
    <row r="39" spans="1:18">
      <c r="A39" s="151" t="s">
        <v>155</v>
      </c>
      <c r="B39" s="149">
        <v>0.13739999999999999</v>
      </c>
      <c r="C39" s="165">
        <v>0.13800000000000001</v>
      </c>
      <c r="D39" s="264">
        <v>700.4</v>
      </c>
      <c r="E39" s="264">
        <v>699.38</v>
      </c>
      <c r="F39" s="264">
        <v>699.02</v>
      </c>
      <c r="H39" s="176">
        <v>37</v>
      </c>
      <c r="I39" s="176">
        <v>659.13499711610359</v>
      </c>
      <c r="J39" s="149" t="s">
        <v>1278</v>
      </c>
      <c r="Q39" s="151"/>
      <c r="R39" s="151"/>
    </row>
    <row r="40" spans="1:18">
      <c r="A40" s="151" t="s">
        <v>156</v>
      </c>
      <c r="B40" s="149">
        <v>0.1368</v>
      </c>
      <c r="C40" s="165">
        <v>0.13739999999999999</v>
      </c>
      <c r="D40" s="264">
        <v>701.78</v>
      </c>
      <c r="E40" s="264">
        <v>700.76</v>
      </c>
      <c r="F40" s="264">
        <v>700.4</v>
      </c>
      <c r="H40" s="176">
        <v>38</v>
      </c>
      <c r="I40" s="176">
        <v>659.52107811924157</v>
      </c>
      <c r="J40" s="149" t="s">
        <v>1278</v>
      </c>
      <c r="Q40" s="151"/>
      <c r="R40" s="151"/>
    </row>
    <row r="41" spans="1:18">
      <c r="A41" s="151" t="s">
        <v>157</v>
      </c>
      <c r="B41" s="149">
        <v>0.1363</v>
      </c>
      <c r="C41" s="165">
        <v>0.13689999999999999</v>
      </c>
      <c r="D41" s="264">
        <v>702.99</v>
      </c>
      <c r="E41" s="264">
        <v>701.97</v>
      </c>
      <c r="F41" s="264">
        <v>701.61</v>
      </c>
      <c r="H41" s="176">
        <v>39</v>
      </c>
      <c r="I41" s="176">
        <v>659.90715912237954</v>
      </c>
      <c r="J41" s="149" t="s">
        <v>1278</v>
      </c>
      <c r="Q41" s="151"/>
      <c r="R41" s="151"/>
    </row>
    <row r="42" spans="1:18">
      <c r="A42" s="151" t="s">
        <v>158</v>
      </c>
      <c r="B42" s="149">
        <v>0.13370000000000001</v>
      </c>
      <c r="C42" s="165">
        <v>0.1343</v>
      </c>
      <c r="D42" s="264">
        <v>707.8</v>
      </c>
      <c r="E42" s="264">
        <v>706.77</v>
      </c>
      <c r="F42" s="264">
        <v>706.42</v>
      </c>
      <c r="H42" s="176">
        <v>40</v>
      </c>
      <c r="I42" s="176">
        <v>660.2932401255174</v>
      </c>
      <c r="J42" s="149" t="s">
        <v>1278</v>
      </c>
      <c r="Q42" s="151"/>
      <c r="R42" s="151"/>
    </row>
    <row r="43" spans="1:18">
      <c r="A43" s="151" t="s">
        <v>159</v>
      </c>
      <c r="B43" s="149">
        <v>0.13700000000000001</v>
      </c>
      <c r="C43" s="165">
        <v>0.1376</v>
      </c>
      <c r="D43" s="264">
        <v>702.52</v>
      </c>
      <c r="E43" s="264">
        <v>701.5</v>
      </c>
      <c r="F43" s="264">
        <v>701.14</v>
      </c>
      <c r="H43" s="176">
        <v>41</v>
      </c>
      <c r="I43" s="176">
        <v>660.67932112865537</v>
      </c>
      <c r="J43" s="149" t="s">
        <v>1278</v>
      </c>
      <c r="Q43" s="151"/>
      <c r="R43" s="151"/>
    </row>
    <row r="44" spans="1:18">
      <c r="A44" s="151" t="s">
        <v>160</v>
      </c>
      <c r="B44" s="149">
        <v>0.13569999999999999</v>
      </c>
      <c r="C44" s="165">
        <v>0.1363</v>
      </c>
      <c r="D44" s="264">
        <v>705.08</v>
      </c>
      <c r="E44" s="264">
        <v>704.06</v>
      </c>
      <c r="F44" s="264">
        <v>703.71</v>
      </c>
      <c r="H44" s="176">
        <v>42</v>
      </c>
      <c r="I44" s="176">
        <v>661.06540213179335</v>
      </c>
      <c r="J44" s="149" t="s">
        <v>1278</v>
      </c>
      <c r="Q44" s="151"/>
      <c r="R44" s="151"/>
    </row>
    <row r="45" spans="1:18">
      <c r="A45" s="151" t="s">
        <v>161</v>
      </c>
      <c r="B45" s="149">
        <v>0.1348</v>
      </c>
      <c r="C45" s="165">
        <v>0.13539999999999999</v>
      </c>
      <c r="D45" s="264">
        <v>706.98</v>
      </c>
      <c r="E45" s="264">
        <v>705.95</v>
      </c>
      <c r="F45" s="264">
        <v>705.6</v>
      </c>
      <c r="H45" s="176">
        <v>43</v>
      </c>
      <c r="I45" s="176">
        <v>661.45148313493121</v>
      </c>
      <c r="J45" s="149" t="s">
        <v>1278</v>
      </c>
      <c r="Q45" s="151"/>
      <c r="R45" s="151"/>
    </row>
    <row r="46" spans="1:18">
      <c r="A46" s="151" t="s">
        <v>162</v>
      </c>
      <c r="B46" s="149">
        <v>0.13339999999999999</v>
      </c>
      <c r="C46" s="165">
        <v>0.13400000000000001</v>
      </c>
      <c r="D46" s="264">
        <v>709.73</v>
      </c>
      <c r="E46" s="264">
        <v>708.7</v>
      </c>
      <c r="F46" s="264">
        <v>708.34</v>
      </c>
      <c r="H46" s="176">
        <v>44</v>
      </c>
      <c r="I46" s="176">
        <v>661.83756413806918</v>
      </c>
      <c r="J46" s="149" t="s">
        <v>1278</v>
      </c>
      <c r="Q46" s="151"/>
      <c r="R46" s="151"/>
    </row>
    <row r="47" spans="1:18">
      <c r="A47" s="151" t="s">
        <v>163</v>
      </c>
      <c r="B47" s="149">
        <v>0.1361</v>
      </c>
      <c r="C47" s="165">
        <v>0.13669999999999999</v>
      </c>
      <c r="D47" s="264">
        <v>705.47</v>
      </c>
      <c r="E47" s="264">
        <v>704.46</v>
      </c>
      <c r="F47" s="264">
        <v>704.1</v>
      </c>
      <c r="H47" s="176">
        <v>45</v>
      </c>
      <c r="I47" s="176">
        <v>662.22364514120716</v>
      </c>
      <c r="J47" s="149" t="s">
        <v>1278</v>
      </c>
      <c r="Q47" s="151"/>
      <c r="R47" s="151"/>
    </row>
    <row r="48" spans="1:18">
      <c r="A48" s="151" t="s">
        <v>164</v>
      </c>
      <c r="B48" s="149">
        <v>0.13800000000000001</v>
      </c>
      <c r="C48" s="165">
        <v>0.1386</v>
      </c>
      <c r="D48" s="264">
        <v>702.62</v>
      </c>
      <c r="E48" s="264">
        <v>701.61</v>
      </c>
      <c r="F48" s="264">
        <v>701.25</v>
      </c>
      <c r="H48" s="176">
        <v>46</v>
      </c>
      <c r="I48" s="176">
        <v>662.60972614434502</v>
      </c>
      <c r="J48" s="149" t="s">
        <v>1278</v>
      </c>
      <c r="Q48" s="151"/>
      <c r="R48" s="151"/>
    </row>
    <row r="49" spans="1:18">
      <c r="A49" s="151" t="s">
        <v>165</v>
      </c>
      <c r="B49" s="149">
        <v>0.13600000000000001</v>
      </c>
      <c r="C49" s="165">
        <v>0.1366</v>
      </c>
      <c r="D49" s="264">
        <v>706.36</v>
      </c>
      <c r="E49" s="264">
        <v>705.34</v>
      </c>
      <c r="F49" s="264">
        <v>704.98</v>
      </c>
      <c r="H49" s="176">
        <v>47</v>
      </c>
      <c r="I49" s="176">
        <v>662.99580714748299</v>
      </c>
      <c r="J49" s="149" t="s">
        <v>1278</v>
      </c>
      <c r="Q49" s="151"/>
      <c r="R49" s="151"/>
    </row>
    <row r="50" spans="1:18">
      <c r="A50" s="151" t="s">
        <v>166</v>
      </c>
      <c r="B50" s="149">
        <v>0.13800000000000001</v>
      </c>
      <c r="C50" s="165">
        <v>0.1386</v>
      </c>
      <c r="D50" s="264">
        <v>703.34</v>
      </c>
      <c r="E50" s="264">
        <v>702.33</v>
      </c>
      <c r="F50" s="264">
        <v>701.97</v>
      </c>
      <c r="H50" s="176">
        <v>48</v>
      </c>
      <c r="I50" s="176">
        <v>663.38188815062097</v>
      </c>
      <c r="J50" s="149" t="s">
        <v>1278</v>
      </c>
      <c r="Q50" s="151"/>
      <c r="R50" s="151"/>
    </row>
    <row r="51" spans="1:18">
      <c r="A51" s="151" t="s">
        <v>167</v>
      </c>
      <c r="B51" s="149">
        <v>0.1376</v>
      </c>
      <c r="C51" s="165">
        <v>0.13819999999999999</v>
      </c>
      <c r="D51" s="264">
        <v>704.37</v>
      </c>
      <c r="E51" s="264">
        <v>703.36</v>
      </c>
      <c r="F51" s="264">
        <v>703</v>
      </c>
      <c r="H51" s="176">
        <v>49</v>
      </c>
      <c r="I51" s="176">
        <v>663.76796915375883</v>
      </c>
      <c r="J51" s="149" t="s">
        <v>1278</v>
      </c>
      <c r="Q51" s="151"/>
      <c r="R51" s="151"/>
    </row>
    <row r="52" spans="1:18">
      <c r="A52" s="151" t="s">
        <v>168</v>
      </c>
      <c r="B52" s="149">
        <v>0.1386</v>
      </c>
      <c r="C52" s="165">
        <v>0.13919999999999999</v>
      </c>
      <c r="D52" s="264">
        <v>703.06</v>
      </c>
      <c r="E52" s="264">
        <v>702.05</v>
      </c>
      <c r="F52" s="264">
        <v>701.69</v>
      </c>
      <c r="H52" s="176">
        <v>50</v>
      </c>
      <c r="I52" s="176">
        <v>664.1540501568968</v>
      </c>
      <c r="J52" s="149" t="s">
        <v>1278</v>
      </c>
      <c r="Q52" s="151"/>
      <c r="R52" s="151"/>
    </row>
    <row r="53" spans="1:18">
      <c r="A53" s="151" t="s">
        <v>169</v>
      </c>
      <c r="B53" s="149">
        <v>0.1371</v>
      </c>
      <c r="C53" s="165">
        <v>0.13769999999999999</v>
      </c>
      <c r="D53" s="264">
        <v>705.94</v>
      </c>
      <c r="E53" s="264">
        <v>704.93</v>
      </c>
      <c r="F53" s="264">
        <v>704.57</v>
      </c>
      <c r="H53" s="176">
        <v>51</v>
      </c>
      <c r="I53" s="176">
        <v>664.54013116003478</v>
      </c>
      <c r="J53" s="149" t="s">
        <v>1278</v>
      </c>
      <c r="Q53" s="151"/>
      <c r="R53" s="151"/>
    </row>
    <row r="54" spans="1:18">
      <c r="A54" s="151" t="s">
        <v>170</v>
      </c>
      <c r="B54" s="149">
        <v>0.1358</v>
      </c>
      <c r="C54" s="165">
        <v>0.13639999999999999</v>
      </c>
      <c r="D54" s="264">
        <v>708.49</v>
      </c>
      <c r="E54" s="264">
        <v>707.47</v>
      </c>
      <c r="F54" s="264">
        <v>707.11</v>
      </c>
      <c r="H54" s="176">
        <v>52</v>
      </c>
      <c r="I54" s="176">
        <v>664.92621216317264</v>
      </c>
      <c r="J54" s="149" t="s">
        <v>1278</v>
      </c>
      <c r="Q54" s="151"/>
      <c r="R54" s="151"/>
    </row>
    <row r="55" spans="1:18">
      <c r="A55" s="151" t="s">
        <v>171</v>
      </c>
      <c r="B55" s="149">
        <v>0.1343</v>
      </c>
      <c r="C55" s="165">
        <v>0.13489999999999999</v>
      </c>
      <c r="D55" s="264">
        <v>711.38</v>
      </c>
      <c r="E55" s="264">
        <v>710.36</v>
      </c>
      <c r="F55" s="264">
        <v>710.01</v>
      </c>
      <c r="H55" s="176">
        <v>53</v>
      </c>
      <c r="I55" s="176">
        <v>665.31229316631061</v>
      </c>
      <c r="J55" s="149" t="s">
        <v>1278</v>
      </c>
      <c r="Q55" s="151"/>
      <c r="R55" s="151"/>
    </row>
    <row r="56" spans="1:18">
      <c r="A56" s="151" t="s">
        <v>172</v>
      </c>
      <c r="B56" s="149">
        <v>0.13400000000000001</v>
      </c>
      <c r="C56" s="165">
        <v>0.1346</v>
      </c>
      <c r="D56" s="264">
        <v>712.24</v>
      </c>
      <c r="E56" s="264">
        <v>711.23</v>
      </c>
      <c r="F56" s="264">
        <v>710.87</v>
      </c>
      <c r="H56" s="176">
        <v>54</v>
      </c>
      <c r="I56" s="176">
        <v>665.69837416944858</v>
      </c>
      <c r="J56" s="149" t="s">
        <v>1278</v>
      </c>
      <c r="Q56" s="151"/>
      <c r="R56" s="151"/>
    </row>
    <row r="57" spans="1:18">
      <c r="A57" s="151" t="s">
        <v>173</v>
      </c>
      <c r="B57" s="149">
        <v>0.13109999999999999</v>
      </c>
      <c r="C57" s="165">
        <v>0.13170000000000001</v>
      </c>
      <c r="D57" s="264">
        <v>717.53</v>
      </c>
      <c r="E57" s="264">
        <v>716.51</v>
      </c>
      <c r="F57" s="264">
        <v>716.16</v>
      </c>
      <c r="H57" s="176">
        <v>55</v>
      </c>
      <c r="I57" s="176">
        <v>666.08445517258644</v>
      </c>
      <c r="J57" s="149" t="s">
        <v>1278</v>
      </c>
      <c r="Q57" s="151"/>
      <c r="R57" s="151"/>
    </row>
    <row r="58" spans="1:18">
      <c r="A58" s="151" t="s">
        <v>174</v>
      </c>
      <c r="B58" s="149">
        <v>0.1305</v>
      </c>
      <c r="C58" s="165">
        <v>0.13109999999999999</v>
      </c>
      <c r="D58" s="264">
        <v>718.91</v>
      </c>
      <c r="E58" s="264">
        <v>717.88</v>
      </c>
      <c r="F58" s="264">
        <v>717.53</v>
      </c>
      <c r="H58" s="176">
        <v>56</v>
      </c>
      <c r="I58" s="176">
        <v>666.47053617572442</v>
      </c>
      <c r="J58" s="149" t="s">
        <v>1278</v>
      </c>
      <c r="Q58" s="151"/>
      <c r="R58" s="151"/>
    </row>
    <row r="59" spans="1:18">
      <c r="A59" s="151" t="s">
        <v>175</v>
      </c>
      <c r="B59" s="149">
        <v>0.12859999999999999</v>
      </c>
      <c r="C59" s="165">
        <v>0.12920000000000001</v>
      </c>
      <c r="D59" s="264">
        <v>722.52</v>
      </c>
      <c r="E59" s="264">
        <v>721.49</v>
      </c>
      <c r="F59" s="264">
        <v>721.14</v>
      </c>
      <c r="H59" s="176">
        <v>57</v>
      </c>
      <c r="I59" s="176">
        <v>666.85661717886239</v>
      </c>
      <c r="J59" s="149" t="s">
        <v>1278</v>
      </c>
      <c r="Q59" s="151"/>
      <c r="R59" s="151"/>
    </row>
    <row r="60" spans="1:18">
      <c r="A60" s="151" t="s">
        <v>266</v>
      </c>
      <c r="B60" s="149">
        <v>0.1275</v>
      </c>
      <c r="C60" s="165">
        <v>0.12809999999999999</v>
      </c>
      <c r="D60" s="264">
        <v>724.76</v>
      </c>
      <c r="E60" s="264">
        <v>723.72</v>
      </c>
      <c r="F60" s="264">
        <v>723.38</v>
      </c>
      <c r="H60" s="176">
        <v>58</v>
      </c>
      <c r="I60" s="176">
        <v>667.24269818200025</v>
      </c>
      <c r="J60" s="149" t="s">
        <v>1278</v>
      </c>
      <c r="Q60" s="151"/>
      <c r="R60" s="151"/>
    </row>
    <row r="61" spans="1:18">
      <c r="A61" s="151" t="s">
        <v>265</v>
      </c>
      <c r="B61" s="149">
        <v>0.12790000000000001</v>
      </c>
      <c r="C61" s="165">
        <v>0.1285</v>
      </c>
      <c r="D61" s="264">
        <v>724.41</v>
      </c>
      <c r="E61" s="264">
        <v>723.38</v>
      </c>
      <c r="F61" s="264">
        <v>723.04</v>
      </c>
      <c r="H61" s="176">
        <v>59</v>
      </c>
      <c r="I61" s="176">
        <v>667.62877918513823</v>
      </c>
      <c r="J61" s="149" t="s">
        <v>1278</v>
      </c>
      <c r="Q61" s="151"/>
      <c r="R61" s="151"/>
    </row>
    <row r="62" spans="1:18">
      <c r="A62" s="151" t="s">
        <v>264</v>
      </c>
      <c r="B62" s="149">
        <v>0.12759999999999999</v>
      </c>
      <c r="C62" s="165">
        <v>0.12820000000000001</v>
      </c>
      <c r="D62" s="264">
        <v>725.28</v>
      </c>
      <c r="E62" s="264">
        <v>724.24</v>
      </c>
      <c r="F62" s="264">
        <v>723.9</v>
      </c>
      <c r="H62" s="176">
        <v>60</v>
      </c>
      <c r="I62" s="176">
        <v>668.0148601882762</v>
      </c>
      <c r="J62" s="149" t="s">
        <v>1278</v>
      </c>
      <c r="Q62" s="151"/>
      <c r="R62" s="151"/>
    </row>
    <row r="63" spans="1:18">
      <c r="A63" s="151" t="s">
        <v>263</v>
      </c>
      <c r="B63" s="149">
        <v>0.12770000000000001</v>
      </c>
      <c r="C63" s="165">
        <v>0.1283</v>
      </c>
      <c r="D63" s="264">
        <v>725.45</v>
      </c>
      <c r="E63" s="264">
        <v>724.42</v>
      </c>
      <c r="F63" s="264">
        <v>724.07</v>
      </c>
      <c r="H63" s="176">
        <v>61</v>
      </c>
      <c r="I63" s="176">
        <v>668.40094119141406</v>
      </c>
      <c r="J63" s="149" t="s">
        <v>1278</v>
      </c>
      <c r="Q63" s="151"/>
      <c r="R63" s="151"/>
    </row>
    <row r="64" spans="1:18">
      <c r="A64" s="151" t="s">
        <v>262</v>
      </c>
      <c r="B64" s="149">
        <v>0.127</v>
      </c>
      <c r="C64" s="165">
        <v>0.12759999999999999</v>
      </c>
      <c r="D64" s="264">
        <v>727</v>
      </c>
      <c r="E64" s="264">
        <v>725.97</v>
      </c>
      <c r="F64" s="264">
        <v>725.62</v>
      </c>
      <c r="H64" s="176">
        <v>62</v>
      </c>
      <c r="I64" s="176">
        <v>668.78702219455204</v>
      </c>
      <c r="J64" s="149" t="s">
        <v>1278</v>
      </c>
      <c r="Q64" s="151"/>
      <c r="R64" s="151"/>
    </row>
    <row r="65" spans="1:18">
      <c r="A65" s="151" t="s">
        <v>261</v>
      </c>
      <c r="B65" s="149">
        <v>0.1273</v>
      </c>
      <c r="C65" s="165">
        <v>0.12790000000000001</v>
      </c>
      <c r="D65" s="264">
        <v>726.83</v>
      </c>
      <c r="E65" s="264">
        <v>725.8</v>
      </c>
      <c r="F65" s="264">
        <v>725.45</v>
      </c>
      <c r="H65" s="176">
        <v>63</v>
      </c>
      <c r="I65" s="176">
        <v>669.17310319769001</v>
      </c>
      <c r="J65" s="149" t="s">
        <v>1278</v>
      </c>
      <c r="Q65" s="151"/>
      <c r="R65" s="151"/>
    </row>
    <row r="66" spans="1:18">
      <c r="A66" s="151" t="s">
        <v>260</v>
      </c>
      <c r="B66" s="149">
        <v>0.12529999999999999</v>
      </c>
      <c r="C66" s="165">
        <v>0.12590000000000001</v>
      </c>
      <c r="D66" s="264">
        <v>730.61</v>
      </c>
      <c r="E66" s="264">
        <v>729.58</v>
      </c>
      <c r="F66" s="264">
        <v>729.24</v>
      </c>
      <c r="H66" s="176">
        <v>64</v>
      </c>
      <c r="I66" s="176">
        <v>669.55918420082787</v>
      </c>
      <c r="J66" s="149" t="s">
        <v>1278</v>
      </c>
      <c r="Q66" s="151"/>
      <c r="R66" s="151"/>
    </row>
    <row r="67" spans="1:18">
      <c r="A67" s="151" t="s">
        <v>259</v>
      </c>
      <c r="B67" s="149">
        <v>0.12659999999999999</v>
      </c>
      <c r="C67" s="165">
        <v>0.12720000000000001</v>
      </c>
      <c r="D67" s="264">
        <v>728.72</v>
      </c>
      <c r="E67" s="264">
        <v>727.69</v>
      </c>
      <c r="F67" s="264">
        <v>727.34</v>
      </c>
      <c r="H67" s="176">
        <v>65</v>
      </c>
      <c r="I67" s="176">
        <v>669.94526520396585</v>
      </c>
      <c r="J67" s="149" t="s">
        <v>1278</v>
      </c>
      <c r="Q67" s="151"/>
      <c r="R67" s="151"/>
    </row>
    <row r="68" spans="1:18">
      <c r="A68" s="151" t="s">
        <v>258</v>
      </c>
      <c r="B68" s="149">
        <v>0.125</v>
      </c>
      <c r="C68" s="165">
        <v>0.12559999999999999</v>
      </c>
      <c r="D68" s="264">
        <v>731.82</v>
      </c>
      <c r="E68" s="264">
        <v>730.78</v>
      </c>
      <c r="F68" s="264">
        <v>730.44</v>
      </c>
      <c r="H68" s="176">
        <v>66</v>
      </c>
      <c r="I68" s="176">
        <v>670.33134620710382</v>
      </c>
      <c r="J68" s="149" t="s">
        <v>1278</v>
      </c>
      <c r="Q68" s="151"/>
      <c r="R68" s="151"/>
    </row>
    <row r="69" spans="1:18">
      <c r="A69" s="151" t="s">
        <v>257</v>
      </c>
      <c r="B69" s="149">
        <v>0.12559999999999999</v>
      </c>
      <c r="C69" s="165">
        <v>0.12620000000000001</v>
      </c>
      <c r="D69" s="264">
        <v>731.13</v>
      </c>
      <c r="E69" s="264">
        <v>730.1</v>
      </c>
      <c r="F69" s="264">
        <v>729.75</v>
      </c>
      <c r="H69" s="176">
        <v>67</v>
      </c>
      <c r="I69" s="176">
        <v>670.71742721024168</v>
      </c>
      <c r="J69" s="149" t="s">
        <v>1278</v>
      </c>
      <c r="Q69" s="151"/>
      <c r="R69" s="151"/>
    </row>
    <row r="70" spans="1:18">
      <c r="A70" s="151" t="s">
        <v>256</v>
      </c>
      <c r="B70" s="149">
        <v>0.12570000000000001</v>
      </c>
      <c r="C70" s="165">
        <v>0.1263</v>
      </c>
      <c r="D70" s="264">
        <v>731.3</v>
      </c>
      <c r="E70" s="264">
        <v>730.27</v>
      </c>
      <c r="F70" s="264">
        <v>729.92</v>
      </c>
      <c r="H70" s="176">
        <v>68</v>
      </c>
      <c r="I70" s="176">
        <v>671.10350821337965</v>
      </c>
      <c r="J70" s="149" t="s">
        <v>1278</v>
      </c>
      <c r="Q70" s="151"/>
      <c r="R70" s="151"/>
    </row>
    <row r="71" spans="1:18">
      <c r="A71" s="151" t="s">
        <v>255</v>
      </c>
      <c r="B71" s="149">
        <v>0.12670000000000001</v>
      </c>
      <c r="C71" s="165">
        <v>0.1273</v>
      </c>
      <c r="D71" s="264">
        <v>729.93</v>
      </c>
      <c r="E71" s="264">
        <v>728.9</v>
      </c>
      <c r="F71" s="264">
        <v>728.56</v>
      </c>
      <c r="H71" s="176">
        <v>69</v>
      </c>
      <c r="I71" s="176">
        <v>671.48958921651763</v>
      </c>
      <c r="J71" s="149" t="s">
        <v>1278</v>
      </c>
      <c r="Q71" s="151"/>
      <c r="R71" s="151"/>
    </row>
    <row r="72" spans="1:18">
      <c r="A72" s="151" t="s">
        <v>254</v>
      </c>
      <c r="B72" s="149">
        <v>0.126</v>
      </c>
      <c r="C72" s="165">
        <v>0.12659999999999999</v>
      </c>
      <c r="D72" s="264">
        <v>731.47</v>
      </c>
      <c r="E72" s="264">
        <v>730.45</v>
      </c>
      <c r="F72" s="264">
        <v>730.1</v>
      </c>
      <c r="H72" s="176">
        <v>70</v>
      </c>
      <c r="I72" s="176">
        <v>671.87567021965549</v>
      </c>
      <c r="J72" s="149" t="s">
        <v>1278</v>
      </c>
      <c r="Q72" s="151"/>
      <c r="R72" s="151"/>
    </row>
    <row r="73" spans="1:18">
      <c r="A73" s="151" t="s">
        <v>253</v>
      </c>
      <c r="B73" s="149">
        <v>0.12620000000000001</v>
      </c>
      <c r="C73" s="165">
        <v>0.1268</v>
      </c>
      <c r="D73" s="264">
        <v>731.47</v>
      </c>
      <c r="E73" s="264">
        <v>730.45</v>
      </c>
      <c r="F73" s="264">
        <v>730.1</v>
      </c>
      <c r="H73" s="176">
        <v>71</v>
      </c>
      <c r="I73" s="176">
        <v>672.26175122279346</v>
      </c>
      <c r="J73" s="149" t="s">
        <v>1278</v>
      </c>
      <c r="Q73" s="151"/>
      <c r="R73" s="151"/>
    </row>
    <row r="74" spans="1:18">
      <c r="A74" s="151" t="s">
        <v>252</v>
      </c>
      <c r="B74" s="149">
        <v>0.12709999999999999</v>
      </c>
      <c r="C74" s="165">
        <v>0.12770000000000001</v>
      </c>
      <c r="D74" s="264">
        <v>730.29</v>
      </c>
      <c r="E74" s="264">
        <v>729.26</v>
      </c>
      <c r="F74" s="264">
        <v>728.92</v>
      </c>
      <c r="H74" s="176">
        <v>72</v>
      </c>
      <c r="I74" s="176">
        <v>672.64783222593144</v>
      </c>
      <c r="J74" s="149" t="s">
        <v>1278</v>
      </c>
      <c r="Q74" s="151"/>
      <c r="R74" s="151"/>
    </row>
    <row r="75" spans="1:18">
      <c r="A75" s="151" t="s">
        <v>251</v>
      </c>
      <c r="B75" s="149">
        <v>0.1234</v>
      </c>
      <c r="C75" s="165">
        <v>0.124</v>
      </c>
      <c r="D75" s="264">
        <v>736.96</v>
      </c>
      <c r="E75" s="264">
        <v>735.93</v>
      </c>
      <c r="F75" s="264">
        <v>735.59</v>
      </c>
      <c r="H75" s="176">
        <v>73</v>
      </c>
      <c r="I75" s="176">
        <v>673.0339132290693</v>
      </c>
      <c r="J75" s="149" t="s">
        <v>1278</v>
      </c>
      <c r="Q75" s="151"/>
      <c r="R75" s="151"/>
    </row>
    <row r="76" spans="1:18">
      <c r="A76" s="151" t="s">
        <v>250</v>
      </c>
      <c r="B76" s="149">
        <v>0.12379999999999999</v>
      </c>
      <c r="C76" s="165">
        <v>0.1244</v>
      </c>
      <c r="D76" s="264">
        <v>736.61</v>
      </c>
      <c r="E76" s="264">
        <v>735.59</v>
      </c>
      <c r="F76" s="264">
        <v>735.24</v>
      </c>
      <c r="H76" s="176">
        <v>74</v>
      </c>
      <c r="I76" s="176">
        <v>673.41999423220727</v>
      </c>
      <c r="J76" s="149" t="s">
        <v>1278</v>
      </c>
      <c r="Q76" s="151"/>
      <c r="R76" s="151"/>
    </row>
    <row r="77" spans="1:18">
      <c r="A77" s="151" t="s">
        <v>249</v>
      </c>
      <c r="B77" s="149">
        <v>0.1234</v>
      </c>
      <c r="C77" s="165">
        <v>0.124</v>
      </c>
      <c r="D77" s="264">
        <v>737.64</v>
      </c>
      <c r="E77" s="264">
        <v>736.61</v>
      </c>
      <c r="F77" s="264">
        <v>736.27</v>
      </c>
      <c r="H77" s="176">
        <v>75</v>
      </c>
      <c r="I77" s="176">
        <v>673.80607523534525</v>
      </c>
      <c r="J77" s="149" t="s">
        <v>1278</v>
      </c>
      <c r="Q77" s="151"/>
      <c r="R77" s="151"/>
    </row>
    <row r="78" spans="1:18">
      <c r="A78" s="151" t="s">
        <v>248</v>
      </c>
      <c r="B78" s="149">
        <v>0.1241</v>
      </c>
      <c r="C78" s="165">
        <v>0.12470000000000001</v>
      </c>
      <c r="D78" s="264">
        <v>736.78</v>
      </c>
      <c r="E78" s="264">
        <v>735.76</v>
      </c>
      <c r="F78" s="264">
        <v>735.41</v>
      </c>
      <c r="H78" s="176">
        <v>76</v>
      </c>
      <c r="I78" s="176">
        <v>674.19215623848311</v>
      </c>
      <c r="J78" s="149" t="s">
        <v>1278</v>
      </c>
      <c r="Q78" s="151"/>
      <c r="R78" s="151"/>
    </row>
    <row r="79" spans="1:18">
      <c r="A79" s="151" t="s">
        <v>247</v>
      </c>
      <c r="B79" s="149">
        <v>0.1246</v>
      </c>
      <c r="C79" s="165">
        <v>0.12520000000000001</v>
      </c>
      <c r="D79" s="264">
        <v>736.27</v>
      </c>
      <c r="E79" s="264">
        <v>735.25</v>
      </c>
      <c r="F79" s="264">
        <v>734.9</v>
      </c>
      <c r="H79" s="176">
        <v>77</v>
      </c>
      <c r="I79" s="176">
        <v>674.57823724162108</v>
      </c>
      <c r="J79" s="149" t="s">
        <v>1278</v>
      </c>
      <c r="Q79" s="151"/>
      <c r="R79" s="151"/>
    </row>
    <row r="80" spans="1:18">
      <c r="A80" s="151" t="s">
        <v>246</v>
      </c>
      <c r="B80" s="149">
        <v>0.1255</v>
      </c>
      <c r="C80" s="165">
        <v>0.12609999999999999</v>
      </c>
      <c r="D80" s="264">
        <v>735.08</v>
      </c>
      <c r="E80" s="264">
        <v>734.06</v>
      </c>
      <c r="F80" s="264">
        <v>733.72</v>
      </c>
      <c r="H80" s="176">
        <v>78</v>
      </c>
      <c r="I80" s="176">
        <v>674.96431824475906</v>
      </c>
      <c r="J80" s="149" t="s">
        <v>1278</v>
      </c>
      <c r="Q80" s="151"/>
      <c r="R80" s="151"/>
    </row>
    <row r="81" spans="1:18">
      <c r="A81" s="151" t="s">
        <v>245</v>
      </c>
      <c r="B81" s="165">
        <v>0.12709999999999999</v>
      </c>
      <c r="C81" s="165">
        <v>0.12770000000000001</v>
      </c>
      <c r="D81" s="264">
        <v>732.72</v>
      </c>
      <c r="E81" s="264">
        <v>731.7</v>
      </c>
      <c r="F81" s="264">
        <v>731.35</v>
      </c>
      <c r="H81" s="176">
        <v>79</v>
      </c>
      <c r="I81" s="176">
        <v>675.35039924789692</v>
      </c>
      <c r="J81" s="149" t="s">
        <v>1278</v>
      </c>
      <c r="Q81" s="151"/>
      <c r="R81" s="151"/>
    </row>
    <row r="82" spans="1:18">
      <c r="A82" s="151" t="s">
        <v>244</v>
      </c>
      <c r="B82" s="165">
        <v>0.12620000000000001</v>
      </c>
      <c r="C82" s="165">
        <v>0.1268</v>
      </c>
      <c r="D82" s="264">
        <v>734.59</v>
      </c>
      <c r="E82" s="264">
        <v>733.57</v>
      </c>
      <c r="F82" s="264">
        <v>733.22</v>
      </c>
      <c r="H82" s="176">
        <v>80</v>
      </c>
      <c r="I82" s="176">
        <v>675.73648025103489</v>
      </c>
      <c r="J82" s="149" t="s">
        <v>1278</v>
      </c>
      <c r="Q82" s="151"/>
      <c r="R82" s="151"/>
    </row>
    <row r="83" spans="1:18">
      <c r="A83" s="151" t="s">
        <v>243</v>
      </c>
      <c r="B83" s="165">
        <v>0.127</v>
      </c>
      <c r="C83" s="165">
        <v>0.12759999999999999</v>
      </c>
      <c r="D83" s="264">
        <v>733.58</v>
      </c>
      <c r="E83" s="264">
        <v>732.57</v>
      </c>
      <c r="F83" s="264">
        <v>732.22</v>
      </c>
      <c r="H83" s="176">
        <v>81</v>
      </c>
      <c r="I83" s="176">
        <v>676.12256125417287</v>
      </c>
      <c r="J83" s="149" t="s">
        <v>1278</v>
      </c>
      <c r="Q83" s="151"/>
      <c r="R83" s="151"/>
    </row>
    <row r="84" spans="1:18">
      <c r="A84" s="151" t="s">
        <v>242</v>
      </c>
      <c r="B84" s="165">
        <v>0.12709999999999999</v>
      </c>
      <c r="C84" s="165">
        <v>0.12770000000000001</v>
      </c>
      <c r="D84" s="264">
        <v>733.76</v>
      </c>
      <c r="E84" s="264">
        <v>732.75</v>
      </c>
      <c r="F84" s="264">
        <v>732.4</v>
      </c>
      <c r="H84" s="176">
        <v>82</v>
      </c>
      <c r="I84" s="176">
        <v>676.50864225731073</v>
      </c>
      <c r="J84" s="149" t="s">
        <v>1278</v>
      </c>
      <c r="Q84" s="151"/>
      <c r="R84" s="151"/>
    </row>
    <row r="85" spans="1:18">
      <c r="A85" s="151" t="s">
        <v>241</v>
      </c>
      <c r="B85" s="165">
        <v>0.12759999999999999</v>
      </c>
      <c r="C85" s="165">
        <v>0.12820000000000001</v>
      </c>
      <c r="D85" s="264">
        <v>733.27</v>
      </c>
      <c r="E85" s="264">
        <v>732.26</v>
      </c>
      <c r="F85" s="264">
        <v>731.91</v>
      </c>
      <c r="H85" s="176">
        <v>83</v>
      </c>
      <c r="I85" s="176">
        <v>676.8947232604487</v>
      </c>
      <c r="J85" s="149" t="s">
        <v>1278</v>
      </c>
      <c r="Q85" s="151"/>
      <c r="R85" s="151"/>
    </row>
    <row r="86" spans="1:18">
      <c r="A86" s="151" t="s">
        <v>240</v>
      </c>
      <c r="B86" s="165">
        <v>0.12859999999999999</v>
      </c>
      <c r="C86" s="165">
        <v>0.12920000000000001</v>
      </c>
      <c r="D86" s="264">
        <v>731.94</v>
      </c>
      <c r="E86" s="264">
        <v>730.94</v>
      </c>
      <c r="F86" s="264">
        <v>730.59</v>
      </c>
      <c r="H86" s="176">
        <v>84</v>
      </c>
      <c r="I86" s="176">
        <v>677.28080426358667</v>
      </c>
      <c r="J86" s="149" t="s">
        <v>1278</v>
      </c>
      <c r="Q86" s="151"/>
      <c r="R86" s="151"/>
    </row>
    <row r="87" spans="1:18">
      <c r="A87" s="151" t="s">
        <v>239</v>
      </c>
      <c r="B87" s="165">
        <v>0.1295</v>
      </c>
      <c r="C87" s="165">
        <v>0.13009999999999999</v>
      </c>
      <c r="D87" s="264">
        <v>730.79</v>
      </c>
      <c r="E87" s="264">
        <v>729.79</v>
      </c>
      <c r="F87" s="264">
        <v>729.44</v>
      </c>
      <c r="H87" s="176">
        <v>85</v>
      </c>
      <c r="I87" s="176">
        <v>677.66688526672453</v>
      </c>
      <c r="J87" s="149" t="s">
        <v>1278</v>
      </c>
      <c r="Q87" s="151"/>
      <c r="R87" s="151"/>
    </row>
    <row r="88" spans="1:18">
      <c r="A88" s="151" t="s">
        <v>238</v>
      </c>
      <c r="B88" s="165">
        <v>0.12770000000000001</v>
      </c>
      <c r="C88" s="165">
        <v>0.1283</v>
      </c>
      <c r="D88" s="264">
        <v>734.15</v>
      </c>
      <c r="E88" s="264">
        <v>733.15</v>
      </c>
      <c r="F88" s="264">
        <v>732.8</v>
      </c>
      <c r="H88" s="176">
        <v>86</v>
      </c>
      <c r="I88" s="176">
        <v>678.05296626986251</v>
      </c>
      <c r="J88" s="149" t="s">
        <v>1278</v>
      </c>
      <c r="Q88" s="151"/>
      <c r="R88" s="151"/>
    </row>
    <row r="89" spans="1:18">
      <c r="A89" s="151" t="s">
        <v>237</v>
      </c>
      <c r="B89" s="165">
        <v>0.12809999999999999</v>
      </c>
      <c r="C89" s="165">
        <v>0.12870000000000001</v>
      </c>
      <c r="D89" s="264">
        <v>733.83</v>
      </c>
      <c r="E89" s="264">
        <v>732.83</v>
      </c>
      <c r="F89" s="264">
        <v>732.48</v>
      </c>
      <c r="H89" s="176">
        <v>87</v>
      </c>
      <c r="I89" s="176">
        <v>678.43904727300048</v>
      </c>
      <c r="J89" s="149" t="s">
        <v>1278</v>
      </c>
      <c r="Q89" s="151"/>
      <c r="R89" s="151"/>
    </row>
    <row r="90" spans="1:18">
      <c r="A90" s="151" t="s">
        <v>236</v>
      </c>
      <c r="B90" s="165">
        <v>0.12709999999999999</v>
      </c>
      <c r="C90" s="165">
        <v>0.12770000000000001</v>
      </c>
      <c r="D90" s="264">
        <v>735.85</v>
      </c>
      <c r="E90" s="264">
        <v>734.85</v>
      </c>
      <c r="F90" s="264">
        <v>734.5</v>
      </c>
      <c r="H90" s="176">
        <v>88</v>
      </c>
      <c r="I90" s="176">
        <v>678.82512827613834</v>
      </c>
      <c r="J90" s="149" t="s">
        <v>1278</v>
      </c>
      <c r="Q90" s="151"/>
      <c r="R90" s="151"/>
    </row>
    <row r="91" spans="1:18">
      <c r="A91" s="151" t="s">
        <v>235</v>
      </c>
      <c r="B91" s="165">
        <v>0.126</v>
      </c>
      <c r="C91" s="165">
        <v>0.12659999999999999</v>
      </c>
      <c r="D91" s="264">
        <v>738.05</v>
      </c>
      <c r="E91" s="264">
        <v>737.04</v>
      </c>
      <c r="F91" s="264">
        <v>736.69</v>
      </c>
      <c r="H91" s="176">
        <v>89</v>
      </c>
      <c r="I91" s="176">
        <v>679.21120927927632</v>
      </c>
      <c r="J91" s="149" t="s">
        <v>1278</v>
      </c>
      <c r="Q91" s="151"/>
      <c r="R91" s="151"/>
    </row>
    <row r="92" spans="1:18">
      <c r="A92" s="151" t="s">
        <v>234</v>
      </c>
      <c r="B92" s="165">
        <v>0.124</v>
      </c>
      <c r="C92" s="165">
        <v>0.1246</v>
      </c>
      <c r="D92" s="264">
        <v>741.76</v>
      </c>
      <c r="E92" s="264">
        <v>740.74</v>
      </c>
      <c r="F92" s="264">
        <v>740.4</v>
      </c>
      <c r="H92" s="176">
        <v>90</v>
      </c>
      <c r="I92" s="176">
        <v>679.59729028241429</v>
      </c>
      <c r="J92" s="149" t="s">
        <v>1278</v>
      </c>
      <c r="Q92" s="151"/>
      <c r="R92" s="151"/>
    </row>
    <row r="93" spans="1:18">
      <c r="A93" s="151" t="s">
        <v>233</v>
      </c>
      <c r="B93" s="165">
        <v>0.12330000000000001</v>
      </c>
      <c r="C93" s="165">
        <v>0.1239</v>
      </c>
      <c r="D93" s="264">
        <v>743.28</v>
      </c>
      <c r="E93" s="264">
        <v>742.27</v>
      </c>
      <c r="F93" s="264">
        <v>741.92</v>
      </c>
      <c r="H93" s="176">
        <v>91</v>
      </c>
      <c r="I93" s="176">
        <v>679.98337128555215</v>
      </c>
      <c r="J93" s="149" t="s">
        <v>1278</v>
      </c>
      <c r="Q93" s="151"/>
      <c r="R93" s="151"/>
    </row>
    <row r="94" spans="1:18">
      <c r="A94" s="151" t="s">
        <v>232</v>
      </c>
      <c r="B94" s="165">
        <v>0.12379999999999999</v>
      </c>
      <c r="C94" s="165">
        <v>0.1244</v>
      </c>
      <c r="D94" s="264">
        <v>742.78</v>
      </c>
      <c r="E94" s="264">
        <v>741.77</v>
      </c>
      <c r="F94" s="264">
        <v>741.43</v>
      </c>
      <c r="H94" s="176">
        <v>92</v>
      </c>
      <c r="I94" s="176">
        <v>680.36945228869013</v>
      </c>
      <c r="J94" s="149" t="s">
        <v>1278</v>
      </c>
      <c r="Q94" s="151"/>
      <c r="R94" s="151"/>
    </row>
    <row r="95" spans="1:18">
      <c r="A95" s="151" t="s">
        <v>231</v>
      </c>
      <c r="B95" s="165">
        <v>0.12280000000000001</v>
      </c>
      <c r="C95" s="165">
        <v>0.1234</v>
      </c>
      <c r="D95" s="264">
        <v>744.81</v>
      </c>
      <c r="E95" s="264">
        <v>743.8</v>
      </c>
      <c r="F95" s="264">
        <v>743.45</v>
      </c>
      <c r="H95" s="176">
        <v>93</v>
      </c>
      <c r="I95" s="176">
        <v>680.7555332918281</v>
      </c>
      <c r="J95" s="149" t="s">
        <v>1278</v>
      </c>
      <c r="Q95" s="151"/>
      <c r="R95" s="151"/>
    </row>
    <row r="96" spans="1:18">
      <c r="A96" s="151" t="s">
        <v>230</v>
      </c>
      <c r="B96" s="165">
        <v>0.1234</v>
      </c>
      <c r="C96" s="165">
        <v>0.124</v>
      </c>
      <c r="D96" s="264">
        <v>744.14</v>
      </c>
      <c r="E96" s="264">
        <v>743.13</v>
      </c>
      <c r="F96" s="264">
        <v>742.79</v>
      </c>
      <c r="H96" s="176">
        <v>94</v>
      </c>
      <c r="I96" s="176">
        <v>681.14161429496596</v>
      </c>
      <c r="J96" s="149" t="s">
        <v>1278</v>
      </c>
      <c r="Q96" s="151"/>
      <c r="R96" s="151"/>
    </row>
    <row r="97" spans="1:18">
      <c r="A97" s="151" t="s">
        <v>229</v>
      </c>
      <c r="B97" s="165">
        <v>0.12540000000000001</v>
      </c>
      <c r="C97" s="165">
        <v>0.126</v>
      </c>
      <c r="D97" s="264">
        <v>741.14</v>
      </c>
      <c r="E97" s="264">
        <v>740.13</v>
      </c>
      <c r="F97" s="264">
        <v>739.79</v>
      </c>
      <c r="H97" s="176">
        <v>95</v>
      </c>
      <c r="I97" s="176">
        <v>681.52769529810394</v>
      </c>
      <c r="J97" s="149" t="s">
        <v>1278</v>
      </c>
      <c r="Q97" s="151"/>
      <c r="R97" s="151"/>
    </row>
    <row r="98" spans="1:18">
      <c r="A98" s="151" t="s">
        <v>228</v>
      </c>
      <c r="B98" s="165">
        <v>0.12529999999999999</v>
      </c>
      <c r="C98" s="165">
        <v>0.12590000000000001</v>
      </c>
      <c r="D98" s="264">
        <v>741.65</v>
      </c>
      <c r="E98" s="264">
        <v>740.65</v>
      </c>
      <c r="F98" s="264">
        <v>740.3</v>
      </c>
      <c r="H98" s="176">
        <v>96</v>
      </c>
      <c r="I98" s="176">
        <v>681.91377630124191</v>
      </c>
      <c r="J98" s="149" t="s">
        <v>1278</v>
      </c>
      <c r="Q98" s="151"/>
      <c r="R98" s="151"/>
    </row>
    <row r="99" spans="1:18">
      <c r="A99" s="151" t="s">
        <v>227</v>
      </c>
      <c r="B99" s="165">
        <v>0.12559999999999999</v>
      </c>
      <c r="C99" s="165">
        <v>0.12620000000000001</v>
      </c>
      <c r="D99" s="264">
        <v>741.5</v>
      </c>
      <c r="E99" s="264">
        <v>740.5</v>
      </c>
      <c r="F99" s="264">
        <v>740.15</v>
      </c>
      <c r="H99" s="176">
        <v>97</v>
      </c>
      <c r="I99" s="176">
        <v>682.29985730437977</v>
      </c>
      <c r="J99" s="149" t="s">
        <v>1278</v>
      </c>
      <c r="Q99" s="151"/>
      <c r="R99" s="151"/>
    </row>
    <row r="100" spans="1:18">
      <c r="A100" s="151" t="s">
        <v>226</v>
      </c>
      <c r="B100" s="165">
        <v>0.12620000000000001</v>
      </c>
      <c r="C100" s="165">
        <v>0.1268</v>
      </c>
      <c r="D100" s="264">
        <v>740.85</v>
      </c>
      <c r="E100" s="264">
        <v>739.85</v>
      </c>
      <c r="F100" s="264">
        <v>739.5</v>
      </c>
      <c r="H100" s="176">
        <v>98</v>
      </c>
      <c r="I100" s="176">
        <v>682.68593830751774</v>
      </c>
      <c r="J100" s="149" t="s">
        <v>1278</v>
      </c>
      <c r="Q100" s="151"/>
      <c r="R100" s="151"/>
    </row>
    <row r="101" spans="1:18">
      <c r="A101" s="151" t="s">
        <v>195</v>
      </c>
      <c r="B101" s="165">
        <v>0.12620000000000001</v>
      </c>
      <c r="C101" s="165">
        <v>0.1268</v>
      </c>
      <c r="D101" s="264">
        <v>741.2</v>
      </c>
      <c r="E101" s="264">
        <v>740.2</v>
      </c>
      <c r="F101" s="264">
        <v>739.85</v>
      </c>
      <c r="H101" s="176">
        <v>99</v>
      </c>
      <c r="I101" s="176">
        <v>683.07201931065561</v>
      </c>
      <c r="J101" s="149" t="s">
        <v>1278</v>
      </c>
      <c r="Q101" s="151"/>
      <c r="R101" s="151"/>
    </row>
    <row r="102" spans="1:18">
      <c r="A102" s="151" t="s">
        <v>199</v>
      </c>
      <c r="B102" s="165">
        <v>0.12570000000000001</v>
      </c>
      <c r="C102" s="165">
        <v>0.1263</v>
      </c>
      <c r="D102" s="264">
        <v>742.38</v>
      </c>
      <c r="E102" s="264">
        <v>741.38</v>
      </c>
      <c r="F102" s="264">
        <v>741.03</v>
      </c>
      <c r="H102" s="176">
        <v>100</v>
      </c>
      <c r="I102" s="176">
        <v>683.45810031379358</v>
      </c>
      <c r="J102" s="149" t="s">
        <v>1278</v>
      </c>
      <c r="Q102" s="151"/>
      <c r="R102" s="151"/>
    </row>
    <row r="103" spans="1:18">
      <c r="A103" s="151" t="s">
        <v>200</v>
      </c>
      <c r="B103" s="165">
        <v>0.12559999999999999</v>
      </c>
      <c r="C103" s="165">
        <v>0.12620000000000001</v>
      </c>
      <c r="D103" s="264">
        <v>742.89</v>
      </c>
      <c r="E103" s="264">
        <v>741.9</v>
      </c>
      <c r="F103" s="264">
        <v>741.55</v>
      </c>
      <c r="H103" s="176">
        <v>101</v>
      </c>
      <c r="I103" s="176">
        <v>683.84418131693155</v>
      </c>
      <c r="J103" s="149" t="s">
        <v>1278</v>
      </c>
      <c r="Q103" s="151"/>
      <c r="R103" s="151"/>
    </row>
    <row r="104" spans="1:18">
      <c r="A104" s="151" t="s">
        <v>202</v>
      </c>
      <c r="B104" s="165">
        <v>0.124</v>
      </c>
      <c r="C104" s="165">
        <v>0.1246</v>
      </c>
      <c r="D104" s="264">
        <v>745.9</v>
      </c>
      <c r="E104" s="264">
        <v>744.9</v>
      </c>
      <c r="F104" s="264">
        <v>744.55</v>
      </c>
      <c r="H104" s="176">
        <v>102</v>
      </c>
      <c r="I104" s="176">
        <v>684.23026232006941</v>
      </c>
      <c r="J104" s="149" t="s">
        <v>1278</v>
      </c>
      <c r="Q104" s="151"/>
      <c r="R104" s="151"/>
    </row>
    <row r="105" spans="1:18">
      <c r="A105" s="151" t="s">
        <v>225</v>
      </c>
      <c r="B105" s="165">
        <v>0.1246</v>
      </c>
      <c r="C105" s="165">
        <v>0.12520000000000001</v>
      </c>
      <c r="D105" s="264">
        <v>745.25</v>
      </c>
      <c r="E105" s="264">
        <v>744.25</v>
      </c>
      <c r="F105" s="264">
        <v>743.9</v>
      </c>
      <c r="H105" s="176">
        <v>103</v>
      </c>
      <c r="I105" s="176">
        <v>684.61634332320739</v>
      </c>
      <c r="J105" s="149" t="s">
        <v>1278</v>
      </c>
      <c r="Q105" s="151"/>
      <c r="R105" s="151"/>
    </row>
    <row r="106" spans="1:18">
      <c r="A106" s="151" t="s">
        <v>224</v>
      </c>
      <c r="B106" s="165">
        <v>0.1242</v>
      </c>
      <c r="C106" s="165">
        <v>0.12479999999999999</v>
      </c>
      <c r="D106" s="264">
        <v>746.26</v>
      </c>
      <c r="E106" s="264">
        <v>745.26</v>
      </c>
      <c r="F106" s="264">
        <v>744.91</v>
      </c>
      <c r="H106" s="176">
        <v>104</v>
      </c>
      <c r="I106" s="176">
        <v>685.00242432634536</v>
      </c>
      <c r="J106" s="149" t="s">
        <v>1278</v>
      </c>
      <c r="Q106" s="151"/>
      <c r="R106" s="151"/>
    </row>
    <row r="107" spans="1:18">
      <c r="A107" s="151" t="s">
        <v>223</v>
      </c>
      <c r="B107" s="165">
        <v>0.124</v>
      </c>
      <c r="C107" s="165">
        <v>0.1246</v>
      </c>
      <c r="D107" s="264">
        <v>746.93</v>
      </c>
      <c r="E107" s="264">
        <v>745.94</v>
      </c>
      <c r="F107" s="264">
        <v>745.59</v>
      </c>
      <c r="H107" s="176">
        <v>105</v>
      </c>
      <c r="I107" s="176">
        <v>685.38850532948322</v>
      </c>
      <c r="J107" s="149" t="s">
        <v>1278</v>
      </c>
      <c r="Q107" s="151"/>
      <c r="R107" s="151"/>
    </row>
    <row r="108" spans="1:18">
      <c r="A108" s="151" t="s">
        <v>222</v>
      </c>
      <c r="B108" s="165">
        <v>0.1235</v>
      </c>
      <c r="C108" s="165">
        <v>0.1241</v>
      </c>
      <c r="D108" s="264">
        <v>748.11</v>
      </c>
      <c r="E108" s="264">
        <v>747.12</v>
      </c>
      <c r="F108" s="264">
        <v>746.77</v>
      </c>
      <c r="H108" s="176">
        <v>106</v>
      </c>
      <c r="I108" s="176">
        <v>685.7745863326212</v>
      </c>
      <c r="J108" s="149" t="s">
        <v>1278</v>
      </c>
      <c r="Q108" s="151"/>
      <c r="R108" s="151"/>
    </row>
    <row r="109" spans="1:18">
      <c r="A109" s="151" t="s">
        <v>221</v>
      </c>
      <c r="B109" s="165">
        <v>0.12239999999999999</v>
      </c>
      <c r="C109" s="165">
        <v>0.123</v>
      </c>
      <c r="D109" s="264">
        <v>750.28</v>
      </c>
      <c r="E109" s="264">
        <v>749.29</v>
      </c>
      <c r="F109" s="264">
        <v>748.94</v>
      </c>
      <c r="H109" s="176">
        <v>107</v>
      </c>
      <c r="I109" s="176">
        <v>686.16066733575917</v>
      </c>
      <c r="J109" s="149" t="s">
        <v>1278</v>
      </c>
      <c r="Q109" s="151"/>
      <c r="R109" s="151"/>
    </row>
    <row r="110" spans="1:18">
      <c r="A110" s="151" t="s">
        <v>220</v>
      </c>
      <c r="B110" s="165">
        <v>0.1242</v>
      </c>
      <c r="C110" s="165">
        <v>0.12479999999999999</v>
      </c>
      <c r="D110" s="264">
        <v>747.64</v>
      </c>
      <c r="E110" s="264">
        <v>746.65</v>
      </c>
      <c r="F110" s="264">
        <v>746.31</v>
      </c>
      <c r="H110" s="176">
        <v>108</v>
      </c>
      <c r="I110" s="176">
        <v>686.54674833889703</v>
      </c>
      <c r="J110" s="149" t="s">
        <v>1278</v>
      </c>
      <c r="Q110" s="151"/>
      <c r="R110" s="151"/>
    </row>
    <row r="111" spans="1:18">
      <c r="A111" s="151" t="s">
        <v>219</v>
      </c>
      <c r="B111" s="165">
        <v>0.12429999999999999</v>
      </c>
      <c r="C111" s="165">
        <v>0.1249</v>
      </c>
      <c r="D111" s="264">
        <v>747.83</v>
      </c>
      <c r="E111" s="264">
        <v>746.84</v>
      </c>
      <c r="F111" s="264">
        <v>746.49</v>
      </c>
      <c r="H111" s="176">
        <v>109</v>
      </c>
      <c r="I111" s="176">
        <v>686.93282934203501</v>
      </c>
      <c r="J111" s="149" t="s">
        <v>1278</v>
      </c>
      <c r="Q111" s="151"/>
      <c r="R111" s="151"/>
    </row>
    <row r="112" spans="1:18">
      <c r="A112" s="151" t="s">
        <v>204</v>
      </c>
      <c r="B112" s="165">
        <v>0.12280000000000001</v>
      </c>
      <c r="C112" s="165">
        <v>0.1234</v>
      </c>
      <c r="D112" s="264">
        <v>750.65</v>
      </c>
      <c r="E112" s="264">
        <v>749.66</v>
      </c>
      <c r="F112" s="264">
        <v>749.31</v>
      </c>
      <c r="H112" s="176">
        <v>110</v>
      </c>
      <c r="I112" s="176">
        <v>687.31891034517298</v>
      </c>
      <c r="J112" s="149" t="s">
        <v>1278</v>
      </c>
      <c r="Q112" s="151"/>
      <c r="R112" s="151"/>
    </row>
    <row r="113" spans="1:18">
      <c r="A113" s="151" t="s">
        <v>205</v>
      </c>
      <c r="B113" s="165">
        <v>0.1226</v>
      </c>
      <c r="C113" s="165">
        <v>0.1232</v>
      </c>
      <c r="D113" s="264">
        <v>751.33</v>
      </c>
      <c r="E113" s="264">
        <v>750.34</v>
      </c>
      <c r="F113" s="264">
        <v>749.99</v>
      </c>
      <c r="H113" s="176">
        <v>111</v>
      </c>
      <c r="I113" s="176">
        <v>687.70499134831084</v>
      </c>
      <c r="J113" s="149" t="s">
        <v>1278</v>
      </c>
      <c r="Q113" s="151"/>
      <c r="R113" s="151"/>
    </row>
    <row r="114" spans="1:18">
      <c r="A114" s="151" t="s">
        <v>206</v>
      </c>
      <c r="B114" s="165">
        <v>0.1234</v>
      </c>
      <c r="C114" s="165">
        <v>0.124</v>
      </c>
      <c r="D114" s="264">
        <v>750.35</v>
      </c>
      <c r="E114" s="264">
        <v>749.36</v>
      </c>
      <c r="F114" s="264">
        <v>749.02</v>
      </c>
      <c r="H114" s="176">
        <v>112</v>
      </c>
      <c r="I114" s="176">
        <v>688.09107235144882</v>
      </c>
      <c r="J114" s="149" t="s">
        <v>1278</v>
      </c>
      <c r="Q114" s="151"/>
      <c r="R114" s="151"/>
    </row>
    <row r="115" spans="1:18">
      <c r="A115" s="151" t="s">
        <v>207</v>
      </c>
      <c r="B115" s="165">
        <v>0.1241</v>
      </c>
      <c r="C115" s="165">
        <v>0.12470000000000001</v>
      </c>
      <c r="D115" s="264">
        <v>749.55</v>
      </c>
      <c r="E115" s="264">
        <v>748.56</v>
      </c>
      <c r="F115" s="264">
        <v>748.21</v>
      </c>
      <c r="H115" s="176">
        <v>113</v>
      </c>
      <c r="I115" s="176">
        <v>688.47715335458679</v>
      </c>
      <c r="J115" s="149" t="s">
        <v>1278</v>
      </c>
      <c r="Q115" s="151"/>
      <c r="R115" s="151"/>
    </row>
    <row r="116" spans="1:18">
      <c r="A116" s="151" t="s">
        <v>208</v>
      </c>
      <c r="B116" s="165">
        <v>0.1237</v>
      </c>
      <c r="C116" s="165">
        <v>0.12429999999999999</v>
      </c>
      <c r="D116" s="264">
        <v>750.55</v>
      </c>
      <c r="E116" s="264">
        <v>749.57</v>
      </c>
      <c r="F116" s="264">
        <v>749.22</v>
      </c>
      <c r="H116" s="176">
        <v>114</v>
      </c>
      <c r="I116" s="176">
        <v>688.86323435772465</v>
      </c>
      <c r="J116" s="149" t="s">
        <v>1278</v>
      </c>
      <c r="Q116" s="151"/>
      <c r="R116" s="151"/>
    </row>
    <row r="117" spans="1:18">
      <c r="A117" s="151" t="s">
        <v>209</v>
      </c>
      <c r="B117" s="165">
        <v>0.122</v>
      </c>
      <c r="C117" s="165">
        <v>0.1226</v>
      </c>
      <c r="D117" s="264">
        <v>753.7</v>
      </c>
      <c r="E117" s="264">
        <v>752.71</v>
      </c>
      <c r="F117" s="264">
        <v>752.36</v>
      </c>
      <c r="H117" s="176">
        <v>115</v>
      </c>
      <c r="I117" s="176">
        <v>689.24931536086262</v>
      </c>
      <c r="J117" s="149" t="s">
        <v>1278</v>
      </c>
      <c r="Q117" s="151"/>
      <c r="R117" s="151"/>
    </row>
    <row r="118" spans="1:18">
      <c r="A118" s="151" t="s">
        <v>210</v>
      </c>
      <c r="B118" s="165">
        <v>0.12189999999999999</v>
      </c>
      <c r="C118" s="165">
        <v>0.1225</v>
      </c>
      <c r="D118" s="264">
        <v>754.21</v>
      </c>
      <c r="E118" s="264">
        <v>753.22</v>
      </c>
      <c r="F118" s="264">
        <v>752.87</v>
      </c>
      <c r="H118" s="176">
        <v>116</v>
      </c>
      <c r="I118" s="176">
        <v>689.6353963640006</v>
      </c>
      <c r="J118" s="149" t="s">
        <v>1278</v>
      </c>
      <c r="Q118" s="151"/>
      <c r="R118" s="151"/>
    </row>
    <row r="119" spans="1:18">
      <c r="A119" s="151" t="s">
        <v>211</v>
      </c>
      <c r="B119" s="165">
        <v>0.1225</v>
      </c>
      <c r="C119" s="165">
        <v>0.1231</v>
      </c>
      <c r="D119" s="264">
        <v>753.56</v>
      </c>
      <c r="E119" s="264">
        <v>752.58</v>
      </c>
      <c r="F119" s="264">
        <v>752.23</v>
      </c>
      <c r="H119" s="176">
        <v>117</v>
      </c>
      <c r="I119" s="176">
        <v>690.02147736713846</v>
      </c>
      <c r="J119" s="149" t="s">
        <v>1278</v>
      </c>
      <c r="Q119" s="151"/>
      <c r="R119" s="151"/>
    </row>
    <row r="120" spans="1:18">
      <c r="A120" s="151" t="s">
        <v>212</v>
      </c>
      <c r="B120" s="165">
        <v>0.1221</v>
      </c>
      <c r="C120" s="165">
        <v>0.1227</v>
      </c>
      <c r="D120" s="264">
        <v>754.57</v>
      </c>
      <c r="E120" s="264">
        <v>753.58</v>
      </c>
      <c r="F120" s="264">
        <v>753.24</v>
      </c>
      <c r="H120" s="176">
        <v>118</v>
      </c>
      <c r="I120" s="176">
        <v>690.40755837027643</v>
      </c>
      <c r="J120" s="149" t="s">
        <v>1278</v>
      </c>
      <c r="Q120" s="151"/>
      <c r="R120" s="151"/>
    </row>
    <row r="121" spans="1:18">
      <c r="A121" s="151" t="s">
        <v>213</v>
      </c>
      <c r="B121" s="165">
        <v>0.122</v>
      </c>
      <c r="C121" s="165">
        <v>0.1226</v>
      </c>
      <c r="D121" s="264">
        <v>755.08</v>
      </c>
      <c r="E121" s="264">
        <v>754.09</v>
      </c>
      <c r="F121" s="264">
        <v>753.75</v>
      </c>
      <c r="H121" s="176">
        <v>119</v>
      </c>
      <c r="I121" s="176">
        <v>690.79363937341441</v>
      </c>
      <c r="J121" s="149" t="s">
        <v>1278</v>
      </c>
      <c r="Q121" s="151"/>
      <c r="R121" s="151"/>
    </row>
    <row r="122" spans="1:18">
      <c r="A122" s="151" t="s">
        <v>214</v>
      </c>
      <c r="B122" s="165">
        <v>0.12230000000000001</v>
      </c>
      <c r="C122" s="165">
        <v>0.1229</v>
      </c>
      <c r="D122" s="264">
        <v>754.93</v>
      </c>
      <c r="E122" s="264">
        <v>753.95</v>
      </c>
      <c r="F122" s="264">
        <v>753.6</v>
      </c>
      <c r="H122" s="176">
        <v>120</v>
      </c>
      <c r="I122" s="176">
        <v>691.17972037655227</v>
      </c>
      <c r="J122" s="149" t="s">
        <v>1278</v>
      </c>
      <c r="Q122" s="151"/>
      <c r="R122" s="151"/>
    </row>
    <row r="123" spans="1:18">
      <c r="A123" s="151" t="s">
        <v>216</v>
      </c>
      <c r="B123" s="165">
        <v>0.122</v>
      </c>
      <c r="C123" s="165">
        <v>0.1226</v>
      </c>
      <c r="D123" s="264">
        <v>755.77</v>
      </c>
      <c r="E123" s="264">
        <v>754.78</v>
      </c>
      <c r="F123" s="264">
        <v>754.44</v>
      </c>
      <c r="H123" s="176">
        <v>121</v>
      </c>
      <c r="I123" s="176">
        <v>691.56580137969024</v>
      </c>
      <c r="J123" s="149" t="s">
        <v>1278</v>
      </c>
      <c r="Q123" s="151"/>
      <c r="R123" s="151"/>
    </row>
    <row r="124" spans="1:18">
      <c r="A124" s="151" t="s">
        <v>218</v>
      </c>
      <c r="B124" s="165">
        <v>0.1221</v>
      </c>
      <c r="C124" s="165">
        <v>0.1227</v>
      </c>
      <c r="D124" s="264">
        <v>755.95</v>
      </c>
      <c r="E124" s="264">
        <v>754.97</v>
      </c>
      <c r="F124" s="264">
        <v>754.62</v>
      </c>
      <c r="H124" s="176">
        <v>122</v>
      </c>
      <c r="I124" s="176">
        <v>691.95188238282822</v>
      </c>
      <c r="J124" s="149" t="s">
        <v>1278</v>
      </c>
      <c r="Q124" s="151"/>
      <c r="R124" s="151"/>
    </row>
    <row r="125" spans="1:18">
      <c r="A125" s="151" t="s">
        <v>217</v>
      </c>
      <c r="B125" s="165">
        <v>0.1217</v>
      </c>
      <c r="C125" s="165">
        <v>0.12230000000000001</v>
      </c>
      <c r="D125" s="264">
        <v>756.95</v>
      </c>
      <c r="E125" s="264">
        <v>755.97</v>
      </c>
      <c r="F125" s="264">
        <v>755.62</v>
      </c>
      <c r="H125" s="176">
        <v>123</v>
      </c>
      <c r="I125" s="176">
        <v>692.33796338596608</v>
      </c>
      <c r="J125" s="149" t="s">
        <v>1278</v>
      </c>
      <c r="Q125" s="151"/>
      <c r="R125" s="151"/>
    </row>
    <row r="126" spans="1:18">
      <c r="A126" s="151" t="s">
        <v>472</v>
      </c>
      <c r="B126" s="165">
        <v>0.1231</v>
      </c>
      <c r="C126" s="165">
        <v>0.1237</v>
      </c>
      <c r="D126" s="264">
        <v>755.01</v>
      </c>
      <c r="E126" s="264">
        <v>754.03</v>
      </c>
      <c r="F126" s="264">
        <v>753.69</v>
      </c>
      <c r="H126" s="176">
        <v>124</v>
      </c>
      <c r="I126" s="176">
        <v>692.72404438910405</v>
      </c>
      <c r="J126" s="149" t="s">
        <v>1278</v>
      </c>
      <c r="Q126" s="151"/>
      <c r="R126" s="151"/>
    </row>
    <row r="127" spans="1:18">
      <c r="A127" s="151" t="s">
        <v>1279</v>
      </c>
      <c r="B127" s="165">
        <v>0.1234</v>
      </c>
      <c r="C127" s="165">
        <v>0.124</v>
      </c>
      <c r="D127" s="264">
        <v>754.87</v>
      </c>
      <c r="E127" s="264">
        <v>753.9</v>
      </c>
      <c r="F127" s="264">
        <v>753.55</v>
      </c>
      <c r="H127" s="176">
        <v>125</v>
      </c>
      <c r="I127" s="176">
        <v>693.11012539224203</v>
      </c>
      <c r="J127" s="149" t="s">
        <v>1278</v>
      </c>
      <c r="Q127" s="151"/>
      <c r="R127" s="151"/>
    </row>
    <row r="128" spans="1:18">
      <c r="A128" s="151" t="s">
        <v>1281</v>
      </c>
      <c r="B128" s="193">
        <v>0.12359999999999999</v>
      </c>
      <c r="C128" s="194">
        <v>0.1242</v>
      </c>
      <c r="D128" s="166">
        <v>754.89</v>
      </c>
      <c r="E128" s="166">
        <v>753.92</v>
      </c>
      <c r="F128" s="195">
        <v>753.57</v>
      </c>
      <c r="H128" s="176">
        <v>126</v>
      </c>
      <c r="I128" s="176">
        <v>693.49620639537989</v>
      </c>
      <c r="J128" s="149" t="s">
        <v>1278</v>
      </c>
      <c r="Q128" s="151"/>
      <c r="R128" s="151"/>
    </row>
    <row r="129" spans="1:18">
      <c r="A129" s="151" t="s">
        <v>1282</v>
      </c>
      <c r="B129" s="193">
        <v>0.1235</v>
      </c>
      <c r="C129" s="194">
        <v>0.1241</v>
      </c>
      <c r="D129" s="166">
        <v>755.41</v>
      </c>
      <c r="E129" s="166">
        <v>754.43</v>
      </c>
      <c r="F129" s="195">
        <v>754.08</v>
      </c>
      <c r="H129" s="176">
        <v>127</v>
      </c>
      <c r="I129" s="176">
        <v>693.88228739851786</v>
      </c>
      <c r="J129" s="149" t="s">
        <v>1278</v>
      </c>
      <c r="Q129" s="151"/>
      <c r="R129" s="151"/>
    </row>
    <row r="130" spans="1:18">
      <c r="A130" s="151" t="s">
        <v>1300</v>
      </c>
      <c r="B130" s="193">
        <v>0.1234</v>
      </c>
      <c r="C130" s="194">
        <v>0.124</v>
      </c>
      <c r="D130" s="166">
        <v>755.92</v>
      </c>
      <c r="E130" s="166">
        <v>754.95</v>
      </c>
      <c r="F130" s="195">
        <v>754.6</v>
      </c>
      <c r="H130" s="176">
        <v>128</v>
      </c>
      <c r="I130" s="176">
        <v>694.26836840165583</v>
      </c>
      <c r="J130" s="149" t="s">
        <v>1278</v>
      </c>
      <c r="Q130" s="151"/>
      <c r="R130" s="151"/>
    </row>
    <row r="131" spans="1:18">
      <c r="A131" s="151" t="s">
        <v>1305</v>
      </c>
      <c r="B131" s="193">
        <v>0.12390000000000001</v>
      </c>
      <c r="C131" s="194">
        <v>0.1245</v>
      </c>
      <c r="D131" s="166">
        <v>755.46</v>
      </c>
      <c r="E131" s="166">
        <v>754.49</v>
      </c>
      <c r="F131" s="195">
        <v>754.14</v>
      </c>
      <c r="Q131" s="151"/>
      <c r="R131" s="151"/>
    </row>
    <row r="132" spans="1:18">
      <c r="A132" s="151" t="s">
        <v>1908</v>
      </c>
      <c r="B132" s="193">
        <v>0.1229</v>
      </c>
      <c r="C132" s="194">
        <v>0.1235</v>
      </c>
      <c r="D132" s="166">
        <v>757.42</v>
      </c>
      <c r="E132" s="166">
        <v>756.45</v>
      </c>
      <c r="F132" s="195">
        <v>756.1</v>
      </c>
      <c r="Q132" s="151"/>
      <c r="R132" s="151"/>
    </row>
    <row r="133" spans="1:18">
      <c r="A133" s="151" t="s">
        <v>1821</v>
      </c>
      <c r="B133" s="193">
        <v>0.12210000000000001</v>
      </c>
      <c r="C133" s="194">
        <v>0.12269999999999999</v>
      </c>
      <c r="D133" s="166">
        <v>759.06</v>
      </c>
      <c r="E133" s="166">
        <v>758.09</v>
      </c>
      <c r="F133" s="195">
        <v>757.75</v>
      </c>
      <c r="Q133" s="151"/>
      <c r="R133" s="151"/>
    </row>
    <row r="134" spans="1:18">
      <c r="A134" s="151" t="s">
        <v>1902</v>
      </c>
      <c r="B134" s="193">
        <v>0.12269999999999999</v>
      </c>
      <c r="C134" s="194">
        <v>0.12330000000000001</v>
      </c>
      <c r="D134" s="428">
        <v>758.44</v>
      </c>
      <c r="E134" s="428">
        <v>757.48</v>
      </c>
      <c r="F134" s="195">
        <v>757.13</v>
      </c>
      <c r="Q134" s="151"/>
      <c r="R134" s="151"/>
    </row>
    <row r="135" spans="1:18">
      <c r="A135" s="151" t="s">
        <v>1906</v>
      </c>
      <c r="B135" s="193">
        <v>0.1231</v>
      </c>
      <c r="C135" s="194">
        <v>0.12369999999999999</v>
      </c>
      <c r="D135" s="428">
        <v>758.15</v>
      </c>
      <c r="E135" s="428">
        <v>757.18</v>
      </c>
      <c r="F135" s="195">
        <v>756.83</v>
      </c>
      <c r="Q135" s="151"/>
      <c r="R135" s="151"/>
    </row>
    <row r="136" spans="1:18">
      <c r="A136" s="151" t="s">
        <v>1907</v>
      </c>
      <c r="B136" s="193">
        <v>0.12210000000000001</v>
      </c>
      <c r="C136" s="194">
        <v>0.12269999999999999</v>
      </c>
      <c r="D136" s="428">
        <v>760.11</v>
      </c>
      <c r="E136" s="428">
        <v>759.14</v>
      </c>
      <c r="F136" s="195">
        <v>758.79</v>
      </c>
      <c r="Q136" s="151"/>
      <c r="R136" s="151"/>
    </row>
    <row r="137" spans="1:18">
      <c r="A137" s="151" t="s">
        <v>1962</v>
      </c>
      <c r="B137" s="193">
        <v>0.12130000000000001</v>
      </c>
      <c r="C137" s="194">
        <v>0.12189999999999999</v>
      </c>
      <c r="D137" s="428">
        <v>761.74</v>
      </c>
      <c r="E137" s="428">
        <v>760.78</v>
      </c>
      <c r="F137" s="195">
        <v>760.43</v>
      </c>
      <c r="Q137" s="151"/>
      <c r="R137" s="151"/>
    </row>
    <row r="138" spans="1:18">
      <c r="A138" s="539">
        <v>42591</v>
      </c>
      <c r="B138" s="193">
        <v>0.12179999999999999</v>
      </c>
      <c r="C138" s="194">
        <v>0.12240000000000001</v>
      </c>
      <c r="D138" s="428">
        <v>761.28</v>
      </c>
      <c r="E138" s="428">
        <v>760.32</v>
      </c>
      <c r="F138" s="195">
        <v>759.97</v>
      </c>
      <c r="Q138" s="151"/>
      <c r="R138" s="151"/>
    </row>
    <row r="139" spans="1:18">
      <c r="A139" s="539">
        <v>42592</v>
      </c>
      <c r="B139" s="193">
        <v>0.12089999999999999</v>
      </c>
      <c r="C139" s="194">
        <v>0.1215</v>
      </c>
      <c r="D139" s="428">
        <v>763.08</v>
      </c>
      <c r="E139" s="428">
        <v>762.11</v>
      </c>
      <c r="F139" s="195">
        <v>761.77</v>
      </c>
      <c r="Q139" s="151"/>
      <c r="R139" s="151"/>
    </row>
    <row r="140" spans="1:18">
      <c r="A140" s="539">
        <v>42593</v>
      </c>
      <c r="B140" s="193">
        <v>0.12089999999999999</v>
      </c>
      <c r="C140" s="194">
        <v>0.1215</v>
      </c>
      <c r="D140" s="428">
        <v>763.43</v>
      </c>
      <c r="E140" s="428">
        <v>762.46</v>
      </c>
      <c r="F140" s="195">
        <v>762.11</v>
      </c>
      <c r="Q140" s="151"/>
      <c r="R140" s="151"/>
    </row>
    <row r="141" spans="1:18">
      <c r="A141" s="539">
        <v>42594</v>
      </c>
      <c r="B141" s="193">
        <v>0.12089999999999999</v>
      </c>
      <c r="C141" s="194">
        <v>0.1215</v>
      </c>
      <c r="D141" s="428">
        <v>763.77</v>
      </c>
      <c r="E141" s="428">
        <v>762.81</v>
      </c>
      <c r="F141" s="195">
        <v>762.46</v>
      </c>
      <c r="Q141" s="151"/>
      <c r="R141" s="151"/>
    </row>
    <row r="142" spans="1:18">
      <c r="A142" s="539">
        <v>42597</v>
      </c>
      <c r="B142" s="193">
        <v>0.12089999999999999</v>
      </c>
      <c r="C142" s="194">
        <v>0.1215</v>
      </c>
      <c r="D142" s="428">
        <v>764.12</v>
      </c>
      <c r="E142" s="428">
        <v>763.16</v>
      </c>
      <c r="F142" s="195">
        <v>762.81</v>
      </c>
      <c r="Q142" s="151"/>
      <c r="R142" s="151"/>
    </row>
    <row r="143" spans="1:18">
      <c r="A143" s="539">
        <v>42598</v>
      </c>
      <c r="B143" s="193">
        <v>0.1208</v>
      </c>
      <c r="C143" s="194">
        <v>0.12140000000000001</v>
      </c>
      <c r="D143" s="428">
        <v>764.63</v>
      </c>
      <c r="E143" s="428">
        <v>763.66</v>
      </c>
      <c r="F143" s="195">
        <v>763.32</v>
      </c>
      <c r="Q143" s="151"/>
      <c r="R143" s="151"/>
    </row>
    <row r="144" spans="1:18">
      <c r="A144" s="539">
        <v>42599</v>
      </c>
      <c r="B144" s="193">
        <v>0.1211</v>
      </c>
      <c r="C144" s="194">
        <v>0.1217</v>
      </c>
      <c r="D144" s="428">
        <v>764.49</v>
      </c>
      <c r="E144" s="428">
        <v>763.53</v>
      </c>
      <c r="F144" s="195">
        <v>763.18</v>
      </c>
      <c r="L144" s="276"/>
      <c r="Q144" s="151"/>
      <c r="R144" s="151"/>
    </row>
    <row r="145" spans="1:18">
      <c r="A145" s="539">
        <v>42600</v>
      </c>
      <c r="B145" s="193">
        <v>0.12130000000000001</v>
      </c>
      <c r="C145" s="194">
        <v>0.12189999999999999</v>
      </c>
      <c r="D145" s="428">
        <v>764.52</v>
      </c>
      <c r="E145" s="428">
        <v>763.56</v>
      </c>
      <c r="F145" s="195">
        <v>763.21</v>
      </c>
      <c r="G145"/>
      <c r="Q145" s="151"/>
      <c r="R145" s="151"/>
    </row>
    <row r="146" spans="1:18">
      <c r="A146" s="539">
        <v>42601</v>
      </c>
      <c r="B146" s="193">
        <v>0.12179999999999999</v>
      </c>
      <c r="C146" s="194">
        <v>0.12240000000000001</v>
      </c>
      <c r="D146" s="428">
        <v>764.07</v>
      </c>
      <c r="E146" s="428">
        <v>763.11</v>
      </c>
      <c r="F146" s="195">
        <v>762.76</v>
      </c>
      <c r="G146"/>
      <c r="Q146" s="151"/>
      <c r="R146" s="151"/>
    </row>
    <row r="147" spans="1:18">
      <c r="A147" s="539">
        <v>42604</v>
      </c>
      <c r="B147" s="193">
        <v>0.12119999999999999</v>
      </c>
      <c r="C147" s="194">
        <v>0.12179999999999999</v>
      </c>
      <c r="D147" s="428">
        <v>765.37</v>
      </c>
      <c r="E147" s="428">
        <v>764.42</v>
      </c>
      <c r="F147" s="195">
        <v>764.07</v>
      </c>
      <c r="G147"/>
      <c r="Q147" s="151"/>
      <c r="R147" s="151"/>
    </row>
    <row r="148" spans="1:18">
      <c r="A148" s="539">
        <v>42606</v>
      </c>
      <c r="B148" s="193">
        <v>0.1215</v>
      </c>
      <c r="C148" s="194">
        <v>0.12210000000000001</v>
      </c>
      <c r="D148" s="428">
        <v>765.59</v>
      </c>
      <c r="E148" s="428">
        <v>764.64</v>
      </c>
      <c r="F148" s="195">
        <v>764.29</v>
      </c>
      <c r="G148"/>
      <c r="Q148" s="151"/>
      <c r="R148" s="151"/>
    </row>
    <row r="149" spans="1:18">
      <c r="A149" s="539">
        <v>42607</v>
      </c>
      <c r="B149" s="193">
        <v>0.12179999999999999</v>
      </c>
      <c r="C149" s="194">
        <v>0.12240000000000001</v>
      </c>
      <c r="D149" s="428">
        <v>765.46</v>
      </c>
      <c r="E149" s="428">
        <v>764.51</v>
      </c>
      <c r="F149" s="195">
        <v>764.16</v>
      </c>
      <c r="G149"/>
      <c r="Q149" s="151"/>
      <c r="R149" s="151"/>
    </row>
    <row r="150" spans="1:18">
      <c r="A150" s="539">
        <v>42608</v>
      </c>
      <c r="B150" s="193">
        <v>0.1217</v>
      </c>
      <c r="C150" s="194">
        <v>0.12230000000000001</v>
      </c>
      <c r="D150" s="428">
        <v>765.97</v>
      </c>
      <c r="E150" s="428">
        <v>765.02</v>
      </c>
      <c r="F150" s="195">
        <v>764.67</v>
      </c>
      <c r="G150"/>
      <c r="Q150" s="151"/>
      <c r="R150" s="151"/>
    </row>
    <row r="151" spans="1:18">
      <c r="A151" s="539">
        <v>42611</v>
      </c>
      <c r="B151" s="193">
        <v>0.1229</v>
      </c>
      <c r="C151" s="194">
        <v>0.1235</v>
      </c>
      <c r="D151" s="428">
        <v>764.42</v>
      </c>
      <c r="E151" s="428">
        <v>763.48</v>
      </c>
      <c r="F151" s="195">
        <v>763.12</v>
      </c>
      <c r="G151"/>
      <c r="Q151" s="151"/>
      <c r="R151" s="151"/>
    </row>
    <row r="152" spans="1:18">
      <c r="A152" s="539">
        <v>42612</v>
      </c>
      <c r="B152" s="193">
        <v>0.1226</v>
      </c>
      <c r="C152" s="194">
        <v>0.1232</v>
      </c>
      <c r="D152" s="428">
        <v>765.25</v>
      </c>
      <c r="E152" s="428">
        <v>764.3</v>
      </c>
      <c r="F152" s="195">
        <v>763.95</v>
      </c>
      <c r="G152"/>
      <c r="Q152" s="151"/>
      <c r="R152" s="151"/>
    </row>
    <row r="153" spans="1:18">
      <c r="A153" s="539">
        <v>42613</v>
      </c>
      <c r="B153" s="193">
        <v>0.12279999999999999</v>
      </c>
      <c r="C153" s="194">
        <v>0.1234</v>
      </c>
      <c r="D153" s="428">
        <v>765.28</v>
      </c>
      <c r="E153" s="428">
        <v>764.34</v>
      </c>
      <c r="F153" s="195">
        <v>763.99</v>
      </c>
      <c r="G153"/>
      <c r="Q153" s="151"/>
      <c r="R153" s="151"/>
    </row>
    <row r="154" spans="1:18">
      <c r="A154" s="539">
        <v>42614</v>
      </c>
      <c r="B154" s="193">
        <v>0.1222</v>
      </c>
      <c r="C154" s="194">
        <v>0.12279999999999999</v>
      </c>
      <c r="D154" s="428">
        <v>766.58</v>
      </c>
      <c r="E154" s="428">
        <v>765.64</v>
      </c>
      <c r="F154" s="195">
        <v>765.28</v>
      </c>
      <c r="G154"/>
      <c r="Q154" s="151"/>
      <c r="R154" s="151"/>
    </row>
    <row r="155" spans="1:18">
      <c r="A155" s="539">
        <v>42615</v>
      </c>
      <c r="B155" s="193">
        <v>0.1202</v>
      </c>
      <c r="C155" s="194">
        <v>0.1208</v>
      </c>
      <c r="D155" s="428">
        <v>770.09</v>
      </c>
      <c r="E155" s="428">
        <v>769.14</v>
      </c>
      <c r="F155" s="195">
        <v>768.79</v>
      </c>
      <c r="G155"/>
      <c r="Q155" s="151"/>
      <c r="R155" s="151"/>
    </row>
    <row r="156" spans="1:18">
      <c r="A156" s="539">
        <v>42618</v>
      </c>
      <c r="B156" s="193">
        <v>0.1193</v>
      </c>
      <c r="C156" s="194">
        <v>0.11990000000000001</v>
      </c>
      <c r="D156" s="428">
        <v>771.86</v>
      </c>
      <c r="E156" s="428">
        <v>770.91</v>
      </c>
      <c r="F156" s="195">
        <v>770.56</v>
      </c>
      <c r="G156"/>
      <c r="Q156" s="151"/>
      <c r="R156" s="151"/>
    </row>
    <row r="157" spans="1:18">
      <c r="A157" s="539">
        <v>42619</v>
      </c>
      <c r="B157" s="193">
        <v>0.1197</v>
      </c>
      <c r="C157" s="194">
        <v>0.12029999999999999</v>
      </c>
      <c r="D157" s="428">
        <v>771.57</v>
      </c>
      <c r="E157" s="428">
        <v>770.62</v>
      </c>
      <c r="F157" s="195">
        <v>770.27</v>
      </c>
      <c r="Q157" s="151"/>
      <c r="R157" s="151"/>
    </row>
    <row r="158" spans="1:18">
      <c r="A158" s="539">
        <v>42621</v>
      </c>
      <c r="B158" s="193">
        <v>0.1191</v>
      </c>
      <c r="C158" s="194">
        <v>0.1197</v>
      </c>
      <c r="D158" s="428">
        <v>772.86</v>
      </c>
      <c r="E158" s="428">
        <v>771.92</v>
      </c>
      <c r="F158" s="195">
        <v>771.57</v>
      </c>
      <c r="Q158" s="151"/>
      <c r="R158" s="151"/>
    </row>
    <row r="159" spans="1:18">
      <c r="A159" s="539">
        <v>42622</v>
      </c>
      <c r="B159" s="193">
        <v>0.11900000000000001</v>
      </c>
      <c r="C159" s="194">
        <v>0.11960000000000001</v>
      </c>
      <c r="D159" s="428">
        <v>773.37</v>
      </c>
      <c r="E159" s="428">
        <v>772.42</v>
      </c>
      <c r="F159" s="195">
        <v>772.07</v>
      </c>
      <c r="Q159" s="151"/>
      <c r="R159" s="151"/>
    </row>
    <row r="160" spans="1:18">
      <c r="A160" s="539">
        <v>42625</v>
      </c>
      <c r="B160" s="193">
        <v>0.1207</v>
      </c>
      <c r="C160" s="194">
        <v>0.12130000000000001</v>
      </c>
      <c r="D160" s="428">
        <v>771.04</v>
      </c>
      <c r="E160" s="428">
        <v>770.1</v>
      </c>
      <c r="F160" s="195">
        <v>769.75</v>
      </c>
      <c r="Q160" s="151"/>
      <c r="R160" s="151"/>
    </row>
    <row r="161" spans="1:18">
      <c r="A161" s="539">
        <v>42626</v>
      </c>
      <c r="B161" s="193">
        <v>0.12</v>
      </c>
      <c r="C161" s="194">
        <v>0.1206</v>
      </c>
      <c r="D161" s="428">
        <v>772.48</v>
      </c>
      <c r="E161" s="428">
        <v>771.54</v>
      </c>
      <c r="F161" s="195">
        <v>771.19</v>
      </c>
      <c r="Q161" s="151"/>
      <c r="R161" s="151"/>
    </row>
    <row r="162" spans="1:18">
      <c r="A162" s="539">
        <v>42627</v>
      </c>
      <c r="B162" s="193">
        <v>0.12179999999999999</v>
      </c>
      <c r="C162" s="194">
        <v>0.12240000000000001</v>
      </c>
      <c r="D162" s="428">
        <v>770.01</v>
      </c>
      <c r="E162" s="428">
        <v>769.08</v>
      </c>
      <c r="F162" s="195">
        <v>768.73</v>
      </c>
      <c r="Q162" s="151"/>
      <c r="R162" s="151"/>
    </row>
    <row r="163" spans="1:18">
      <c r="A163" s="539">
        <v>42628</v>
      </c>
      <c r="B163" s="193">
        <v>0.1211</v>
      </c>
      <c r="C163" s="194">
        <v>0.1217</v>
      </c>
      <c r="D163" s="428">
        <v>771.46</v>
      </c>
      <c r="E163" s="428">
        <v>770.52</v>
      </c>
      <c r="F163" s="195">
        <v>770.17</v>
      </c>
      <c r="Q163" s="151"/>
      <c r="R163" s="151"/>
    </row>
    <row r="164" spans="1:18">
      <c r="A164" s="539">
        <v>42629</v>
      </c>
      <c r="B164" s="193">
        <v>0.12050000000000001</v>
      </c>
      <c r="C164" s="194">
        <v>0.1211</v>
      </c>
      <c r="D164" s="428">
        <v>772.74</v>
      </c>
      <c r="E164" s="428">
        <v>771.81</v>
      </c>
      <c r="F164" s="195">
        <v>771.46</v>
      </c>
      <c r="Q164" s="151"/>
      <c r="R164" s="151"/>
    </row>
    <row r="165" spans="1:18">
      <c r="A165" s="539">
        <v>42632</v>
      </c>
      <c r="B165" s="193">
        <v>0.11990000000000001</v>
      </c>
      <c r="C165" s="194">
        <v>0.12050000000000001</v>
      </c>
      <c r="D165" s="428">
        <v>774.03</v>
      </c>
      <c r="E165" s="428">
        <v>773.09</v>
      </c>
      <c r="F165" s="195">
        <v>772.74</v>
      </c>
      <c r="Q165" s="151"/>
      <c r="R165" s="151"/>
    </row>
    <row r="166" spans="1:18">
      <c r="A166" s="539">
        <v>42633</v>
      </c>
      <c r="B166" s="193">
        <v>0.11990000000000001</v>
      </c>
      <c r="C166" s="194">
        <v>0.12050000000000001</v>
      </c>
      <c r="D166" s="428">
        <v>774.38</v>
      </c>
      <c r="E166" s="428">
        <v>773.44</v>
      </c>
      <c r="F166" s="195">
        <v>773.09</v>
      </c>
      <c r="Q166" s="151"/>
      <c r="R166" s="151"/>
    </row>
    <row r="167" spans="1:18">
      <c r="A167" s="539">
        <v>42634</v>
      </c>
      <c r="B167" s="193">
        <v>0.1195</v>
      </c>
      <c r="C167" s="194">
        <v>0.1201</v>
      </c>
      <c r="D167" s="428">
        <v>775.35</v>
      </c>
      <c r="E167" s="428">
        <v>774.42</v>
      </c>
      <c r="F167" s="195">
        <v>774.07</v>
      </c>
      <c r="Q167" s="151"/>
      <c r="R167" s="151"/>
    </row>
    <row r="168" spans="1:18">
      <c r="A168" s="539">
        <v>42635</v>
      </c>
      <c r="B168" s="193">
        <v>0.1182</v>
      </c>
      <c r="C168" s="194">
        <v>0.1188</v>
      </c>
      <c r="D168" s="428">
        <v>777.73</v>
      </c>
      <c r="E168" s="428">
        <v>776.79</v>
      </c>
      <c r="F168" s="195">
        <v>776.45</v>
      </c>
      <c r="Q168" s="151"/>
      <c r="R168" s="151"/>
    </row>
    <row r="169" spans="1:18">
      <c r="A169" s="539">
        <v>42636</v>
      </c>
      <c r="B169" s="193">
        <v>0.1166</v>
      </c>
      <c r="C169" s="194">
        <v>0.11720000000000001</v>
      </c>
      <c r="D169" s="428">
        <v>780.58</v>
      </c>
      <c r="E169" s="428">
        <v>779.64</v>
      </c>
      <c r="F169" s="195">
        <v>779.3</v>
      </c>
      <c r="Q169" s="151"/>
      <c r="R169" s="151"/>
    </row>
    <row r="170" spans="1:18">
      <c r="A170" s="539">
        <v>42639</v>
      </c>
      <c r="B170" s="193">
        <v>0.1164</v>
      </c>
      <c r="C170" s="194">
        <v>0.11699999999999999</v>
      </c>
      <c r="D170" s="428">
        <v>781.24</v>
      </c>
      <c r="E170" s="428">
        <v>780.3</v>
      </c>
      <c r="F170" s="195">
        <v>779.95</v>
      </c>
      <c r="Q170" s="151"/>
      <c r="R170" s="151"/>
    </row>
    <row r="171" spans="1:18">
      <c r="A171" s="539">
        <v>42640</v>
      </c>
      <c r="B171" s="193">
        <v>0.1166</v>
      </c>
      <c r="C171" s="194">
        <v>0.11720000000000001</v>
      </c>
      <c r="D171" s="428">
        <v>781.26</v>
      </c>
      <c r="E171" s="428">
        <v>780.33</v>
      </c>
      <c r="F171" s="195">
        <v>779.98</v>
      </c>
      <c r="Q171" s="151"/>
      <c r="R171" s="151"/>
    </row>
    <row r="172" spans="1:18">
      <c r="A172" s="539">
        <v>42641</v>
      </c>
      <c r="B172" s="193">
        <v>0.11560000000000001</v>
      </c>
      <c r="C172" s="194">
        <v>0.1162</v>
      </c>
      <c r="D172" s="428">
        <v>783.17</v>
      </c>
      <c r="E172" s="428">
        <v>782.23</v>
      </c>
      <c r="F172" s="195">
        <v>781.89</v>
      </c>
      <c r="Q172" s="151"/>
      <c r="R172" s="151"/>
    </row>
    <row r="173" spans="1:18">
      <c r="A173" s="539">
        <v>42642</v>
      </c>
      <c r="B173" s="193">
        <v>0.1159</v>
      </c>
      <c r="C173" s="194">
        <v>0.11650000000000001</v>
      </c>
      <c r="D173" s="428">
        <v>783.04</v>
      </c>
      <c r="E173" s="428">
        <v>782.1</v>
      </c>
      <c r="F173" s="195">
        <v>781.76</v>
      </c>
      <c r="Q173" s="151"/>
      <c r="R173" s="151"/>
    </row>
    <row r="174" spans="1:18">
      <c r="A174" s="539">
        <v>42643</v>
      </c>
      <c r="B174" s="193">
        <v>0.1164</v>
      </c>
      <c r="C174" s="194">
        <v>0.11699999999999999</v>
      </c>
      <c r="D174" s="428">
        <v>782.6</v>
      </c>
      <c r="E174" s="428">
        <v>781.67</v>
      </c>
      <c r="F174" s="195">
        <v>781.32</v>
      </c>
      <c r="Q174" s="151"/>
      <c r="R174" s="151"/>
    </row>
    <row r="175" spans="1:18">
      <c r="A175" s="539">
        <v>42646</v>
      </c>
      <c r="B175" s="193">
        <v>0.1164</v>
      </c>
      <c r="C175" s="194">
        <v>0.11699999999999999</v>
      </c>
      <c r="D175" s="428">
        <v>782.94</v>
      </c>
      <c r="E175" s="428">
        <v>782.01</v>
      </c>
      <c r="F175" s="195">
        <v>781.67</v>
      </c>
      <c r="Q175" s="151"/>
      <c r="R175" s="151"/>
    </row>
    <row r="176" spans="1:18">
      <c r="A176" s="539">
        <v>42647</v>
      </c>
      <c r="B176" s="193">
        <v>0.1152</v>
      </c>
      <c r="C176" s="194">
        <v>0.1158</v>
      </c>
      <c r="D176" s="428">
        <v>785.16</v>
      </c>
      <c r="E176" s="428">
        <v>784.22</v>
      </c>
      <c r="F176" s="195">
        <v>783.88</v>
      </c>
      <c r="Q176" s="151"/>
      <c r="R176" s="151"/>
    </row>
    <row r="177" spans="1:18">
      <c r="A177" s="539">
        <v>42648</v>
      </c>
      <c r="B177" s="193">
        <v>0.1158</v>
      </c>
      <c r="C177" s="194">
        <v>0.1164</v>
      </c>
      <c r="D177" s="428">
        <v>784.56</v>
      </c>
      <c r="E177" s="428">
        <v>783.63</v>
      </c>
      <c r="F177" s="195">
        <v>783.29</v>
      </c>
      <c r="Q177" s="151"/>
      <c r="R177" s="151"/>
    </row>
    <row r="178" spans="1:18">
      <c r="A178" s="539">
        <v>42649</v>
      </c>
      <c r="B178" s="193">
        <v>0.11470000000000001</v>
      </c>
      <c r="C178" s="194">
        <v>0.1153</v>
      </c>
      <c r="D178" s="428">
        <v>786.62</v>
      </c>
      <c r="E178" s="428">
        <v>785.68</v>
      </c>
      <c r="F178" s="195">
        <v>785.34</v>
      </c>
      <c r="Q178" s="151"/>
      <c r="R178" s="151"/>
    </row>
    <row r="179" spans="1:18">
      <c r="A179" s="542">
        <v>42650</v>
      </c>
      <c r="B179" s="193">
        <v>0.1142</v>
      </c>
      <c r="C179" s="194">
        <v>0.1148</v>
      </c>
      <c r="D179" s="428">
        <v>787.73</v>
      </c>
      <c r="E179" s="428">
        <v>786.8</v>
      </c>
      <c r="F179" s="195">
        <v>786.46</v>
      </c>
      <c r="Q179" s="151"/>
      <c r="R179" s="151"/>
    </row>
    <row r="180" spans="1:18">
      <c r="A180" s="542"/>
      <c r="B180" s="193">
        <v>0.1142</v>
      </c>
      <c r="C180" s="194">
        <v>0.1148</v>
      </c>
      <c r="D180" s="428">
        <v>787.73</v>
      </c>
      <c r="E180" s="428">
        <v>786.8</v>
      </c>
      <c r="F180" s="195">
        <v>786.46</v>
      </c>
      <c r="Q180" s="151"/>
      <c r="R180" s="151"/>
    </row>
    <row r="181" spans="1:18">
      <c r="A181" s="543">
        <v>42653</v>
      </c>
      <c r="B181" s="193">
        <v>0.1134</v>
      </c>
      <c r="C181" s="194">
        <v>0.114</v>
      </c>
      <c r="D181" s="428">
        <v>789.32</v>
      </c>
      <c r="E181" s="428">
        <v>788.38</v>
      </c>
      <c r="F181" s="195">
        <v>788.05</v>
      </c>
      <c r="Q181" s="151"/>
      <c r="R181" s="151"/>
    </row>
    <row r="182" spans="1:18">
      <c r="A182" s="544">
        <v>42654</v>
      </c>
      <c r="B182" s="193">
        <v>0.11349999999999999</v>
      </c>
      <c r="C182" s="194">
        <v>0.11410000000000001</v>
      </c>
      <c r="D182" s="428">
        <v>789.5</v>
      </c>
      <c r="E182" s="428">
        <v>788.57</v>
      </c>
      <c r="F182" s="195">
        <v>788.23</v>
      </c>
      <c r="Q182" s="151"/>
      <c r="R182" s="151"/>
    </row>
    <row r="183" spans="1:18">
      <c r="A183" s="545">
        <v>42656</v>
      </c>
      <c r="B183" s="193">
        <v>0.114</v>
      </c>
      <c r="C183" s="194">
        <v>0.11460000000000001</v>
      </c>
      <c r="D183" s="428">
        <v>789.06</v>
      </c>
      <c r="E183" s="428">
        <v>788.13</v>
      </c>
      <c r="F183" s="195">
        <v>787.79</v>
      </c>
      <c r="Q183" s="151"/>
      <c r="R183" s="151"/>
    </row>
    <row r="184" spans="1:18">
      <c r="A184" s="546">
        <v>42657</v>
      </c>
      <c r="B184" s="193">
        <v>0.1137</v>
      </c>
      <c r="C184" s="194">
        <v>0.1143</v>
      </c>
      <c r="D184" s="428">
        <v>789.86</v>
      </c>
      <c r="E184" s="428">
        <v>788.93</v>
      </c>
      <c r="F184" s="195">
        <v>788.59</v>
      </c>
      <c r="Q184" s="151"/>
      <c r="R184" s="151"/>
    </row>
    <row r="185" spans="1:18">
      <c r="A185" s="548">
        <v>42660</v>
      </c>
      <c r="B185" s="193">
        <v>0.11380000000000001</v>
      </c>
      <c r="C185" s="194">
        <v>0.1144</v>
      </c>
      <c r="D185" s="428">
        <v>790.05</v>
      </c>
      <c r="E185" s="428">
        <v>789.12</v>
      </c>
      <c r="F185" s="195">
        <v>788.78</v>
      </c>
      <c r="Q185" s="151"/>
      <c r="R185" s="151"/>
    </row>
    <row r="186" spans="1:18">
      <c r="A186" s="550">
        <v>42661</v>
      </c>
      <c r="B186" s="193">
        <v>0.1137</v>
      </c>
      <c r="C186" s="194">
        <v>0.1143</v>
      </c>
      <c r="D186" s="428">
        <v>790.54</v>
      </c>
      <c r="E186" s="428">
        <v>789.61</v>
      </c>
      <c r="F186" s="195">
        <v>789.27</v>
      </c>
      <c r="Q186" s="151"/>
      <c r="R186" s="151"/>
    </row>
    <row r="187" spans="1:18">
      <c r="A187" s="570">
        <v>42662</v>
      </c>
      <c r="B187" s="193">
        <v>0.11359999999999999</v>
      </c>
      <c r="C187" s="194">
        <v>0.1142</v>
      </c>
      <c r="D187" s="428">
        <v>791.03</v>
      </c>
      <c r="E187" s="428">
        <v>790.1</v>
      </c>
      <c r="F187" s="195">
        <v>789.77</v>
      </c>
      <c r="Q187" s="151"/>
      <c r="R187" s="151"/>
    </row>
    <row r="188" spans="1:18">
      <c r="A188" s="571">
        <v>42663</v>
      </c>
      <c r="B188" s="193">
        <v>0.1144</v>
      </c>
      <c r="C188" s="194">
        <v>0.115</v>
      </c>
      <c r="D188" s="428">
        <v>790.14</v>
      </c>
      <c r="E188" s="428">
        <v>789.21</v>
      </c>
      <c r="F188" s="195">
        <v>788.87</v>
      </c>
      <c r="Q188" s="151"/>
      <c r="R188" s="151"/>
    </row>
    <row r="189" spans="1:18">
      <c r="A189" s="572">
        <v>42664</v>
      </c>
      <c r="B189" s="193">
        <v>0.11359999999999999</v>
      </c>
      <c r="C189" s="194">
        <v>0.1142</v>
      </c>
      <c r="D189" s="428">
        <v>791.71</v>
      </c>
      <c r="E189" s="428">
        <v>790.78</v>
      </c>
      <c r="F189" s="195">
        <v>790.44</v>
      </c>
      <c r="Q189" s="151"/>
      <c r="R189" s="151"/>
    </row>
    <row r="190" spans="1:18">
      <c r="A190" s="573">
        <v>42667</v>
      </c>
      <c r="B190" s="193">
        <v>0.1148</v>
      </c>
      <c r="C190" s="194">
        <v>0.11539999999999999</v>
      </c>
      <c r="D190" s="428">
        <v>790.2</v>
      </c>
      <c r="E190" s="428">
        <v>789.28</v>
      </c>
      <c r="F190" s="195">
        <v>788.94</v>
      </c>
      <c r="Q190" s="151"/>
      <c r="R190" s="151"/>
    </row>
    <row r="191" spans="1:18">
      <c r="A191" s="574">
        <v>42668</v>
      </c>
      <c r="B191" s="193">
        <v>0.1142</v>
      </c>
      <c r="C191" s="194">
        <v>0.1148</v>
      </c>
      <c r="D191" s="428">
        <v>791.46</v>
      </c>
      <c r="E191" s="428">
        <v>790.54</v>
      </c>
      <c r="F191" s="195">
        <v>790.2</v>
      </c>
      <c r="Q191" s="151"/>
      <c r="R191" s="151"/>
    </row>
    <row r="192" spans="1:18">
      <c r="A192" s="576">
        <v>42669</v>
      </c>
      <c r="B192" s="193">
        <v>0.11509999999999999</v>
      </c>
      <c r="C192" s="194">
        <v>0.1157</v>
      </c>
      <c r="D192" s="428">
        <v>790.42</v>
      </c>
      <c r="E192" s="428">
        <v>789.51</v>
      </c>
      <c r="F192" s="195">
        <v>789.16</v>
      </c>
      <c r="Q192" s="151"/>
      <c r="R192" s="151"/>
    </row>
    <row r="193" spans="1:18">
      <c r="A193" s="577">
        <v>42670</v>
      </c>
      <c r="B193" s="193">
        <v>0.1158</v>
      </c>
      <c r="C193" s="194">
        <v>0.1164</v>
      </c>
      <c r="D193" s="428">
        <v>789.7</v>
      </c>
      <c r="E193" s="428">
        <v>788.78</v>
      </c>
      <c r="F193" s="195">
        <v>788.44</v>
      </c>
      <c r="Q193" s="151"/>
      <c r="R193" s="151"/>
    </row>
    <row r="194" spans="1:18">
      <c r="A194" s="578">
        <v>42671</v>
      </c>
      <c r="B194" s="193">
        <v>0.1159</v>
      </c>
      <c r="C194" s="194">
        <v>0.11650000000000001</v>
      </c>
      <c r="D194" s="428">
        <v>789.89</v>
      </c>
      <c r="E194" s="428">
        <v>788.97</v>
      </c>
      <c r="F194" s="195">
        <v>788.63</v>
      </c>
      <c r="Q194" s="151"/>
      <c r="R194" s="151"/>
    </row>
    <row r="195" spans="1:18">
      <c r="A195" s="578">
        <v>42674</v>
      </c>
      <c r="B195" s="193">
        <v>0.1157</v>
      </c>
      <c r="C195" s="194">
        <v>0.11630000000000001</v>
      </c>
      <c r="D195" s="428">
        <v>790.54</v>
      </c>
      <c r="E195" s="428">
        <v>789.62</v>
      </c>
      <c r="F195" s="195">
        <v>789.28</v>
      </c>
      <c r="Q195" s="151"/>
      <c r="R195" s="151"/>
    </row>
    <row r="196" spans="1:18">
      <c r="A196" s="578">
        <v>42675</v>
      </c>
      <c r="B196" s="193">
        <v>0.11539999999999999</v>
      </c>
      <c r="C196" s="194">
        <v>0.11599999999999999</v>
      </c>
      <c r="D196" s="428">
        <v>791.33</v>
      </c>
      <c r="E196" s="428">
        <v>790.42</v>
      </c>
      <c r="F196" s="195">
        <v>790.08</v>
      </c>
      <c r="Q196" s="151"/>
      <c r="R196" s="151"/>
    </row>
    <row r="197" spans="1:18">
      <c r="A197" s="578">
        <v>42677</v>
      </c>
      <c r="B197" s="193">
        <v>0.11630000000000001</v>
      </c>
      <c r="C197" s="194">
        <v>0.11689999999999999</v>
      </c>
      <c r="D197" s="428">
        <v>790.31</v>
      </c>
      <c r="E197" s="428">
        <v>789.41</v>
      </c>
      <c r="F197" s="195">
        <v>789.06</v>
      </c>
      <c r="Q197" s="151"/>
      <c r="R197" s="151"/>
    </row>
    <row r="198" spans="1:18">
      <c r="A198" s="579">
        <v>42678</v>
      </c>
      <c r="B198" s="193">
        <v>0.11609999999999999</v>
      </c>
      <c r="C198" s="194">
        <v>0.1167</v>
      </c>
      <c r="D198" s="428">
        <v>790.96</v>
      </c>
      <c r="E198" s="428">
        <v>790.05</v>
      </c>
      <c r="F198" s="195">
        <v>789.71</v>
      </c>
      <c r="Q198" s="151"/>
      <c r="R198" s="151"/>
    </row>
    <row r="199" spans="1:18">
      <c r="A199" s="580">
        <v>42681</v>
      </c>
      <c r="B199" s="193">
        <v>0.1157</v>
      </c>
      <c r="C199" s="194">
        <v>0.11630000000000001</v>
      </c>
      <c r="D199" s="428">
        <v>791.91</v>
      </c>
      <c r="E199" s="428">
        <v>791</v>
      </c>
      <c r="F199" s="195">
        <v>790.66</v>
      </c>
      <c r="Q199" s="151"/>
      <c r="R199" s="151"/>
    </row>
    <row r="200" spans="1:18">
      <c r="A200" s="580">
        <v>42682</v>
      </c>
      <c r="B200" s="193">
        <v>0.11470000000000001</v>
      </c>
      <c r="C200" s="194">
        <v>0.1153</v>
      </c>
      <c r="D200" s="428">
        <v>793.77</v>
      </c>
      <c r="E200" s="428">
        <v>792.86</v>
      </c>
      <c r="F200" s="195">
        <v>792.52</v>
      </c>
      <c r="Q200" s="151"/>
      <c r="R200" s="151"/>
    </row>
    <row r="201" spans="1:18">
      <c r="A201" s="581">
        <v>42683</v>
      </c>
      <c r="B201" s="193">
        <v>0.11560000000000001</v>
      </c>
      <c r="C201" s="194">
        <v>0.1162</v>
      </c>
      <c r="D201" s="428">
        <v>792.75</v>
      </c>
      <c r="E201" s="428">
        <v>791.85</v>
      </c>
      <c r="F201" s="195">
        <v>791.5</v>
      </c>
      <c r="Q201" s="151"/>
      <c r="R201" s="151"/>
    </row>
    <row r="202" spans="1:18">
      <c r="A202" s="581">
        <v>42684</v>
      </c>
      <c r="B202" s="193">
        <v>0.1158</v>
      </c>
      <c r="C202" s="194">
        <v>0.1164</v>
      </c>
      <c r="D202" s="428">
        <v>792.79</v>
      </c>
      <c r="E202" s="428">
        <v>791.89</v>
      </c>
      <c r="F202" s="195">
        <v>791.54</v>
      </c>
      <c r="Q202" s="151"/>
      <c r="R202" s="151"/>
    </row>
    <row r="203" spans="1:18">
      <c r="A203" s="582">
        <v>42685</v>
      </c>
      <c r="B203" s="193">
        <v>0.121</v>
      </c>
      <c r="C203" s="194">
        <v>0.1216</v>
      </c>
      <c r="D203" s="428">
        <v>785.38</v>
      </c>
      <c r="E203" s="428">
        <v>784.49</v>
      </c>
      <c r="F203" s="195">
        <v>784.13</v>
      </c>
      <c r="Q203" s="151"/>
      <c r="R203" s="151"/>
    </row>
    <row r="204" spans="1:18">
      <c r="A204" s="583">
        <v>42688</v>
      </c>
      <c r="B204" s="193">
        <v>0.1225</v>
      </c>
      <c r="C204" s="194">
        <v>0.1231</v>
      </c>
      <c r="D204" s="428">
        <v>783.52</v>
      </c>
      <c r="E204" s="428">
        <v>782.63</v>
      </c>
      <c r="F204" s="195">
        <v>782.27</v>
      </c>
      <c r="Q204" s="151"/>
      <c r="R204" s="151"/>
    </row>
    <row r="205" spans="1:18">
      <c r="A205" s="583">
        <v>42690</v>
      </c>
      <c r="B205" s="193">
        <v>0.12179999999999999</v>
      </c>
      <c r="C205" s="194">
        <v>0.12240000000000001</v>
      </c>
      <c r="D205" s="428">
        <v>784.91</v>
      </c>
      <c r="E205" s="428">
        <v>784.02</v>
      </c>
      <c r="F205" s="195">
        <v>783.66</v>
      </c>
      <c r="Q205" s="151"/>
      <c r="R205" s="151"/>
    </row>
    <row r="206" spans="1:18">
      <c r="A206" s="584">
        <v>42691</v>
      </c>
      <c r="B206" s="193">
        <v>0.12</v>
      </c>
      <c r="C206" s="194">
        <v>0.1206</v>
      </c>
      <c r="D206" s="428">
        <v>787.92</v>
      </c>
      <c r="E206" s="428">
        <v>787.03</v>
      </c>
      <c r="F206" s="195">
        <v>786.68</v>
      </c>
      <c r="Q206" s="151"/>
      <c r="R206" s="151"/>
    </row>
    <row r="207" spans="1:18">
      <c r="A207" s="585">
        <v>42692</v>
      </c>
      <c r="B207" s="193">
        <v>0.12050000000000001</v>
      </c>
      <c r="C207" s="194">
        <v>0.1211</v>
      </c>
      <c r="D207" s="428">
        <v>787.54</v>
      </c>
      <c r="E207" s="428">
        <v>786.65</v>
      </c>
      <c r="F207" s="195">
        <v>786.3</v>
      </c>
      <c r="Q207" s="151"/>
      <c r="R207" s="151"/>
    </row>
    <row r="208" spans="1:18">
      <c r="A208" s="586">
        <v>42695</v>
      </c>
      <c r="B208" s="193">
        <v>0.1201</v>
      </c>
      <c r="C208" s="194">
        <v>0.1207</v>
      </c>
      <c r="D208" s="428">
        <v>788.48</v>
      </c>
      <c r="E208" s="428">
        <v>787.6</v>
      </c>
      <c r="F208" s="195">
        <v>787.24</v>
      </c>
      <c r="Q208" s="151"/>
      <c r="R208" s="151"/>
    </row>
    <row r="209" spans="1:18">
      <c r="A209" s="587">
        <v>42696</v>
      </c>
      <c r="B209" s="193">
        <v>0.11710000000000001</v>
      </c>
      <c r="C209" s="194">
        <v>0.1177</v>
      </c>
      <c r="D209" s="428">
        <v>793.28</v>
      </c>
      <c r="E209" s="428">
        <v>792.38</v>
      </c>
      <c r="F209" s="195">
        <v>792.03</v>
      </c>
      <c r="Q209" s="151"/>
      <c r="R209" s="151"/>
    </row>
    <row r="210" spans="1:18">
      <c r="A210" s="588">
        <v>42697</v>
      </c>
      <c r="B210" s="193">
        <v>0.11689999999999999</v>
      </c>
      <c r="C210" s="194">
        <v>0.11749999999999999</v>
      </c>
      <c r="D210" s="428">
        <v>793.92</v>
      </c>
      <c r="E210" s="428">
        <v>793.03</v>
      </c>
      <c r="F210" s="195">
        <v>792.68</v>
      </c>
      <c r="Q210" s="151"/>
      <c r="R210" s="151"/>
    </row>
    <row r="211" spans="1:18">
      <c r="A211" s="589">
        <v>42698</v>
      </c>
      <c r="B211" s="193">
        <v>0.11699999999999999</v>
      </c>
      <c r="C211" s="194">
        <v>0.1176</v>
      </c>
      <c r="D211" s="428">
        <v>794.12</v>
      </c>
      <c r="E211" s="428">
        <v>793.23</v>
      </c>
      <c r="F211" s="195">
        <v>792.88</v>
      </c>
      <c r="Q211" s="151"/>
      <c r="R211" s="151"/>
    </row>
    <row r="212" spans="1:18">
      <c r="A212" s="590">
        <v>42699</v>
      </c>
      <c r="B212" s="193">
        <v>0.1182</v>
      </c>
      <c r="C212" s="194">
        <v>0.1188</v>
      </c>
      <c r="D212" s="428">
        <v>792.7</v>
      </c>
      <c r="E212" s="428">
        <v>791.81</v>
      </c>
      <c r="F212" s="195">
        <v>791.46</v>
      </c>
      <c r="Q212" s="151"/>
      <c r="R212" s="151"/>
    </row>
    <row r="213" spans="1:18">
      <c r="A213" s="590">
        <v>42702</v>
      </c>
      <c r="B213" s="193">
        <v>0.11779999999999999</v>
      </c>
      <c r="C213" s="194">
        <v>0.11840000000000001</v>
      </c>
      <c r="D213" s="428">
        <v>793.64</v>
      </c>
      <c r="E213" s="428">
        <v>792.75</v>
      </c>
      <c r="F213" s="195">
        <v>792.4</v>
      </c>
      <c r="Q213" s="151"/>
      <c r="R213" s="151"/>
    </row>
    <row r="214" spans="1:18">
      <c r="A214" s="591">
        <v>42703</v>
      </c>
      <c r="B214" s="193">
        <v>0.11699999999999999</v>
      </c>
      <c r="C214" s="194">
        <v>0.1176</v>
      </c>
      <c r="D214" s="428">
        <v>795.17</v>
      </c>
      <c r="E214" s="428">
        <v>794.28</v>
      </c>
      <c r="F214" s="195">
        <v>793.93</v>
      </c>
      <c r="Q214" s="151"/>
      <c r="R214" s="151"/>
    </row>
    <row r="215" spans="1:18">
      <c r="A215" s="592">
        <v>42704</v>
      </c>
      <c r="B215" s="193">
        <v>0.11630000000000001</v>
      </c>
      <c r="C215" s="194">
        <v>0.11689999999999999</v>
      </c>
      <c r="D215" s="428">
        <v>796.55</v>
      </c>
      <c r="E215" s="428">
        <v>795.66</v>
      </c>
      <c r="F215" s="195">
        <v>795.31</v>
      </c>
      <c r="Q215" s="151"/>
      <c r="R215" s="151"/>
    </row>
    <row r="216" spans="1:18">
      <c r="A216" s="593">
        <v>42705</v>
      </c>
      <c r="B216" s="193">
        <v>0.1159</v>
      </c>
      <c r="C216" s="194">
        <v>0.11650000000000001</v>
      </c>
      <c r="D216" s="428">
        <v>797.49</v>
      </c>
      <c r="E216" s="428">
        <v>796.6</v>
      </c>
      <c r="F216" s="195">
        <v>796.25</v>
      </c>
      <c r="Q216" s="151"/>
      <c r="R216" s="151"/>
    </row>
    <row r="217" spans="1:18">
      <c r="A217" s="594">
        <v>42706</v>
      </c>
      <c r="B217" s="193">
        <v>0.1211</v>
      </c>
      <c r="C217" s="194">
        <v>0.1217</v>
      </c>
      <c r="D217" s="428">
        <v>790.23</v>
      </c>
      <c r="E217" s="428">
        <v>789.36</v>
      </c>
      <c r="F217" s="195">
        <v>789</v>
      </c>
      <c r="Q217" s="151"/>
      <c r="R217" s="151"/>
    </row>
    <row r="218" spans="1:18">
      <c r="A218" s="595">
        <v>42709</v>
      </c>
      <c r="B218" s="193">
        <v>0.1173</v>
      </c>
      <c r="C218" s="194">
        <v>0.11849999999999999</v>
      </c>
      <c r="D218" s="428">
        <v>796.13</v>
      </c>
      <c r="E218" s="428">
        <v>794.37</v>
      </c>
      <c r="F218" s="195">
        <v>794.02</v>
      </c>
      <c r="Q218" s="151"/>
      <c r="R218" s="151"/>
    </row>
    <row r="219" spans="1:18">
      <c r="A219" s="596">
        <v>42710</v>
      </c>
      <c r="B219" s="193">
        <v>0.11599999999999999</v>
      </c>
      <c r="C219" s="194">
        <v>0.11720000000000001</v>
      </c>
      <c r="D219" s="428">
        <v>798.38</v>
      </c>
      <c r="E219" s="428">
        <v>796.62</v>
      </c>
      <c r="F219" s="195">
        <v>796.27</v>
      </c>
      <c r="Q219" s="151"/>
      <c r="R219" s="151"/>
    </row>
    <row r="220" spans="1:18">
      <c r="A220" s="597">
        <v>42711</v>
      </c>
      <c r="B220" s="193">
        <v>0.1148</v>
      </c>
      <c r="C220" s="194">
        <v>0.11599999999999999</v>
      </c>
      <c r="D220" s="428">
        <v>800.49</v>
      </c>
      <c r="E220" s="428">
        <v>798.73</v>
      </c>
      <c r="F220" s="195">
        <v>798.38</v>
      </c>
      <c r="Q220" s="151"/>
      <c r="R220" s="151"/>
    </row>
    <row r="221" spans="1:18">
      <c r="A221" s="598">
        <v>42712</v>
      </c>
      <c r="B221" s="193">
        <v>0.1144</v>
      </c>
      <c r="C221" s="194">
        <v>0.11560000000000001</v>
      </c>
      <c r="D221" s="428">
        <v>801.42</v>
      </c>
      <c r="E221" s="428">
        <v>799.66</v>
      </c>
      <c r="F221" s="195">
        <v>799.31</v>
      </c>
      <c r="Q221" s="151"/>
      <c r="R221" s="151"/>
    </row>
    <row r="222" spans="1:18">
      <c r="A222" s="600">
        <v>42713</v>
      </c>
      <c r="B222" s="193">
        <v>0.1139</v>
      </c>
      <c r="C222" s="194">
        <v>0.11509999999999999</v>
      </c>
      <c r="D222" s="428">
        <v>802.5</v>
      </c>
      <c r="E222" s="428">
        <v>800.74</v>
      </c>
      <c r="F222" s="195">
        <v>800.4</v>
      </c>
      <c r="Q222" s="151"/>
      <c r="R222" s="151"/>
    </row>
    <row r="223" spans="1:18">
      <c r="A223" s="602">
        <v>42716</v>
      </c>
      <c r="B223" s="193">
        <v>0.11449999999999999</v>
      </c>
      <c r="C223" s="194">
        <v>0.1157</v>
      </c>
      <c r="D223" s="428">
        <v>801.97</v>
      </c>
      <c r="E223" s="428">
        <v>800.21</v>
      </c>
      <c r="F223" s="195">
        <v>799.86</v>
      </c>
      <c r="Q223" s="151"/>
      <c r="R223" s="151"/>
    </row>
    <row r="224" spans="1:18">
      <c r="A224" s="602">
        <v>42717</v>
      </c>
      <c r="B224" s="193">
        <v>0.114</v>
      </c>
      <c r="C224" s="194">
        <v>0.1152</v>
      </c>
      <c r="D224" s="428">
        <v>803.04</v>
      </c>
      <c r="E224" s="428">
        <v>801.29</v>
      </c>
      <c r="F224" s="195">
        <v>800.94</v>
      </c>
      <c r="Q224" s="151"/>
      <c r="R224" s="151"/>
    </row>
    <row r="225" spans="1:18">
      <c r="A225" s="604">
        <v>42718</v>
      </c>
      <c r="B225" s="193">
        <v>0.11449999999999999</v>
      </c>
      <c r="C225" s="194">
        <v>0.1157</v>
      </c>
      <c r="D225" s="428">
        <v>802.66</v>
      </c>
      <c r="E225" s="428">
        <v>800.91</v>
      </c>
      <c r="F225" s="195">
        <v>800.56</v>
      </c>
      <c r="Q225" s="151"/>
      <c r="R225" s="151"/>
    </row>
    <row r="226" spans="1:18">
      <c r="A226" s="606">
        <v>42719</v>
      </c>
      <c r="B226" s="193">
        <v>0.115</v>
      </c>
      <c r="C226" s="194">
        <v>0.1162</v>
      </c>
      <c r="D226" s="428">
        <v>802.27</v>
      </c>
      <c r="E226" s="428">
        <v>800.53</v>
      </c>
      <c r="F226" s="195">
        <v>800.18</v>
      </c>
      <c r="Q226" s="151"/>
      <c r="R226" s="151"/>
    </row>
    <row r="227" spans="1:18">
      <c r="A227" s="610">
        <v>42720</v>
      </c>
      <c r="B227" s="193">
        <v>0.11349999999999999</v>
      </c>
      <c r="C227" s="194">
        <v>0.11470000000000001</v>
      </c>
      <c r="D227" s="428">
        <v>804.8</v>
      </c>
      <c r="E227" s="428">
        <v>803.06</v>
      </c>
      <c r="F227" s="195">
        <v>802.71</v>
      </c>
      <c r="Q227" s="151"/>
      <c r="R227" s="151"/>
    </row>
    <row r="228" spans="1:18">
      <c r="A228" s="612">
        <v>42723</v>
      </c>
      <c r="B228" s="193">
        <v>0.11320000000000001</v>
      </c>
      <c r="C228" s="194">
        <v>0.1144</v>
      </c>
      <c r="D228" s="428">
        <v>805.59</v>
      </c>
      <c r="E228" s="428">
        <v>803.84</v>
      </c>
      <c r="F228" s="195">
        <v>803.49</v>
      </c>
      <c r="Q228" s="151"/>
      <c r="R228" s="151"/>
    </row>
    <row r="229" spans="1:18">
      <c r="A229" s="614">
        <v>42724</v>
      </c>
      <c r="B229" s="193">
        <v>0.11269999999999999</v>
      </c>
      <c r="C229" s="194">
        <v>0.1139</v>
      </c>
      <c r="D229" s="428">
        <v>806.66</v>
      </c>
      <c r="E229" s="428">
        <v>804.91</v>
      </c>
      <c r="F229" s="195">
        <v>804.57</v>
      </c>
      <c r="Q229" s="151"/>
      <c r="R229" s="151"/>
    </row>
    <row r="230" spans="1:18">
      <c r="A230" s="616">
        <v>42725</v>
      </c>
      <c r="B230" s="193">
        <v>0.1119</v>
      </c>
      <c r="C230" s="194">
        <v>0.11310000000000001</v>
      </c>
      <c r="D230" s="428">
        <v>808.17</v>
      </c>
      <c r="E230" s="428">
        <v>806.42</v>
      </c>
      <c r="F230" s="195">
        <v>806.07</v>
      </c>
      <c r="Q230" s="151"/>
      <c r="R230" s="151"/>
    </row>
    <row r="231" spans="1:18">
      <c r="A231" s="618">
        <v>42726</v>
      </c>
      <c r="B231" s="193">
        <v>0.1116</v>
      </c>
      <c r="C231" s="194">
        <v>0.1128</v>
      </c>
      <c r="D231" s="428">
        <v>808.94</v>
      </c>
      <c r="E231" s="428">
        <v>807.2</v>
      </c>
      <c r="F231" s="195">
        <v>806.85</v>
      </c>
      <c r="Q231" s="151"/>
      <c r="R231" s="151"/>
    </row>
    <row r="232" spans="1:18">
      <c r="A232" s="624">
        <v>42727</v>
      </c>
      <c r="B232" s="193">
        <v>0.1109</v>
      </c>
      <c r="C232" s="194">
        <v>0.11210000000000001</v>
      </c>
      <c r="D232" s="428">
        <v>810.3</v>
      </c>
      <c r="E232" s="428">
        <v>808.56</v>
      </c>
      <c r="F232" s="195">
        <v>808.21</v>
      </c>
      <c r="Q232" s="151"/>
      <c r="R232" s="151"/>
    </row>
    <row r="233" spans="1:18">
      <c r="A233" s="624">
        <v>42730</v>
      </c>
      <c r="B233" s="193">
        <v>0.11070000000000001</v>
      </c>
      <c r="C233" s="194">
        <v>0.1119</v>
      </c>
      <c r="D233" s="428">
        <v>810.93</v>
      </c>
      <c r="E233" s="428">
        <v>809.19</v>
      </c>
      <c r="F233" s="195">
        <v>808.85</v>
      </c>
      <c r="Q233" s="151"/>
      <c r="R233" s="151"/>
    </row>
    <row r="234" spans="1:18">
      <c r="A234" s="624">
        <v>42731</v>
      </c>
      <c r="B234" s="193">
        <v>0.1103</v>
      </c>
      <c r="C234" s="194">
        <v>0.1115</v>
      </c>
      <c r="D234" s="428">
        <v>811.85</v>
      </c>
      <c r="E234" s="428">
        <v>810.11</v>
      </c>
      <c r="F234" s="195">
        <v>809.77</v>
      </c>
      <c r="Q234" s="151"/>
      <c r="R234" s="151"/>
    </row>
    <row r="235" spans="1:18">
      <c r="A235" s="624">
        <v>42732</v>
      </c>
      <c r="B235" s="193">
        <v>0.1104</v>
      </c>
      <c r="C235" s="194">
        <v>0.1116</v>
      </c>
      <c r="D235" s="428">
        <v>812.04</v>
      </c>
      <c r="E235" s="428">
        <v>810.3</v>
      </c>
      <c r="F235" s="195">
        <v>809.96</v>
      </c>
      <c r="Q235" s="151"/>
      <c r="R235" s="151"/>
    </row>
    <row r="236" spans="1:18">
      <c r="A236" s="624">
        <v>42733</v>
      </c>
      <c r="B236" s="193">
        <v>0.1103</v>
      </c>
      <c r="C236" s="194">
        <v>0.1115</v>
      </c>
      <c r="D236" s="428">
        <v>813.2</v>
      </c>
      <c r="E236" s="428">
        <v>811.47</v>
      </c>
      <c r="F236" s="195">
        <v>810.45</v>
      </c>
      <c r="Q236" s="151"/>
      <c r="R236" s="151"/>
    </row>
    <row r="237" spans="1:18">
      <c r="A237" s="625">
        <v>42738</v>
      </c>
      <c r="B237" s="193">
        <v>0.1096</v>
      </c>
      <c r="C237" s="194">
        <v>0.1108</v>
      </c>
      <c r="D237" s="428">
        <v>814.55</v>
      </c>
      <c r="E237" s="428">
        <v>812.82</v>
      </c>
      <c r="F237" s="195">
        <v>812.48</v>
      </c>
      <c r="L237" s="496"/>
      <c r="Q237" s="151"/>
      <c r="R237" s="151"/>
    </row>
    <row r="238" spans="1:18">
      <c r="A238" s="625">
        <v>42739</v>
      </c>
      <c r="B238" s="193">
        <v>0.109</v>
      </c>
      <c r="C238" s="194">
        <v>0.11019999999999999</v>
      </c>
      <c r="D238" s="428">
        <v>815.76</v>
      </c>
      <c r="E238" s="428">
        <v>814.02</v>
      </c>
      <c r="F238" s="195">
        <v>813.68</v>
      </c>
      <c r="Q238" s="151"/>
      <c r="R238" s="151"/>
    </row>
    <row r="239" spans="1:18">
      <c r="A239" s="625">
        <v>42740</v>
      </c>
      <c r="B239" s="193">
        <v>0.10890000000000001</v>
      </c>
      <c r="C239" s="194">
        <v>0.1101</v>
      </c>
      <c r="D239" s="428">
        <v>816.24</v>
      </c>
      <c r="E239" s="428">
        <v>814.5</v>
      </c>
      <c r="F239" s="195">
        <v>814.17</v>
      </c>
      <c r="K239" s="496"/>
      <c r="Q239" s="151"/>
      <c r="R239" s="151"/>
    </row>
    <row r="240" spans="1:18">
      <c r="A240" s="625">
        <v>42741</v>
      </c>
      <c r="B240" s="193">
        <v>0.1084</v>
      </c>
      <c r="C240" s="194">
        <v>0.1096</v>
      </c>
      <c r="D240" s="428">
        <v>817.29</v>
      </c>
      <c r="E240" s="428">
        <v>815.56</v>
      </c>
      <c r="F240" s="195">
        <v>815.23</v>
      </c>
      <c r="Q240" s="151"/>
      <c r="R240" s="151"/>
    </row>
    <row r="241" spans="1:18">
      <c r="A241" s="625">
        <v>42744</v>
      </c>
      <c r="B241" s="193">
        <v>0.10869999999999999</v>
      </c>
      <c r="C241" s="194">
        <v>0.1099</v>
      </c>
      <c r="D241" s="428">
        <v>817.19</v>
      </c>
      <c r="E241" s="428">
        <v>815.47</v>
      </c>
      <c r="F241" s="195">
        <v>815.13</v>
      </c>
      <c r="J241" s="629"/>
      <c r="Q241" s="151"/>
      <c r="R241" s="151"/>
    </row>
    <row r="242" spans="1:18">
      <c r="A242" s="625">
        <v>42745</v>
      </c>
      <c r="B242" s="193">
        <v>0.10869999999999999</v>
      </c>
      <c r="C242" s="194">
        <v>0.1099</v>
      </c>
      <c r="D242" s="428">
        <v>817.53</v>
      </c>
      <c r="E242" s="428">
        <v>815.8</v>
      </c>
      <c r="F242" s="195">
        <v>815.47</v>
      </c>
      <c r="Q242" s="151"/>
      <c r="R242" s="151"/>
    </row>
    <row r="243" spans="1:18">
      <c r="A243" s="625">
        <v>42746</v>
      </c>
      <c r="B243" s="193">
        <v>0.10800000000000001</v>
      </c>
      <c r="C243" s="194">
        <v>0.10920000000000001</v>
      </c>
      <c r="D243" s="428">
        <v>818.87</v>
      </c>
      <c r="E243" s="428">
        <v>817.15</v>
      </c>
      <c r="F243" s="195">
        <v>816.81</v>
      </c>
      <c r="Q243" s="151"/>
      <c r="R243" s="151"/>
    </row>
    <row r="244" spans="1:18">
      <c r="A244" s="632">
        <v>42747</v>
      </c>
      <c r="B244" s="193">
        <v>0.1045</v>
      </c>
      <c r="C244" s="194">
        <v>0.1057</v>
      </c>
      <c r="D244" s="428">
        <v>824.26</v>
      </c>
      <c r="E244" s="428">
        <v>822.52</v>
      </c>
      <c r="F244" s="195">
        <v>822.19</v>
      </c>
      <c r="Q244" s="151"/>
      <c r="R244" s="151"/>
    </row>
    <row r="245" spans="1:18">
      <c r="A245" s="634">
        <v>42748</v>
      </c>
      <c r="B245" s="193">
        <v>0.10460000000000001</v>
      </c>
      <c r="C245" s="194">
        <v>0.10580000000000001</v>
      </c>
      <c r="D245" s="428">
        <v>824.44</v>
      </c>
      <c r="E245" s="428">
        <v>822.7</v>
      </c>
      <c r="F245" s="195">
        <v>822.38</v>
      </c>
      <c r="Q245" s="151"/>
      <c r="R245" s="151"/>
    </row>
    <row r="246" spans="1:18">
      <c r="A246" s="636">
        <v>42751</v>
      </c>
      <c r="B246" s="193">
        <v>0.1047</v>
      </c>
      <c r="C246" s="194">
        <v>0.10589999999999999</v>
      </c>
      <c r="D246" s="428">
        <v>824.62</v>
      </c>
      <c r="E246" s="428">
        <v>822.89</v>
      </c>
      <c r="F246" s="195">
        <v>822.56</v>
      </c>
      <c r="Q246" s="151"/>
      <c r="R246" s="151"/>
    </row>
    <row r="247" spans="1:18">
      <c r="A247" s="636">
        <v>42752</v>
      </c>
      <c r="B247" s="193">
        <v>0.1042</v>
      </c>
      <c r="C247" s="194">
        <v>0.10539999999999999</v>
      </c>
      <c r="D247" s="428">
        <v>825.67</v>
      </c>
      <c r="E247" s="428">
        <v>823.94</v>
      </c>
      <c r="F247" s="195">
        <v>823.61</v>
      </c>
      <c r="Q247" s="151"/>
      <c r="R247" s="151"/>
    </row>
    <row r="248" spans="1:18">
      <c r="A248" s="636">
        <v>42753</v>
      </c>
      <c r="B248" s="193">
        <v>0.1048</v>
      </c>
      <c r="C248" s="194">
        <v>0.106</v>
      </c>
      <c r="D248" s="428">
        <v>825.13</v>
      </c>
      <c r="E248" s="428">
        <v>823.4</v>
      </c>
      <c r="F248" s="195">
        <v>823.07</v>
      </c>
      <c r="Q248" s="151"/>
      <c r="R248" s="151"/>
    </row>
    <row r="249" spans="1:18">
      <c r="A249" s="636">
        <v>42754</v>
      </c>
      <c r="B249" s="193">
        <v>0.1043</v>
      </c>
      <c r="C249" s="194">
        <v>0.10550000000000001</v>
      </c>
      <c r="D249" s="428">
        <v>826.17</v>
      </c>
      <c r="E249" s="428">
        <v>824.45</v>
      </c>
      <c r="F249" s="195">
        <v>824.12</v>
      </c>
      <c r="Q249" s="151"/>
      <c r="R249" s="151"/>
    </row>
    <row r="250" spans="1:18">
      <c r="A250" s="638">
        <v>42755</v>
      </c>
      <c r="B250" s="193">
        <v>0.1038</v>
      </c>
      <c r="C250" s="194">
        <v>0.105</v>
      </c>
      <c r="D250" s="428">
        <v>827.22</v>
      </c>
      <c r="E250" s="428">
        <v>825.49</v>
      </c>
      <c r="F250" s="195">
        <v>825.17</v>
      </c>
      <c r="Q250" s="151"/>
      <c r="R250" s="151"/>
    </row>
    <row r="251" spans="1:18">
      <c r="A251" s="640">
        <v>42758</v>
      </c>
      <c r="B251" s="193">
        <v>0.10339999999999999</v>
      </c>
      <c r="C251" s="194">
        <v>0.10460000000000001</v>
      </c>
      <c r="D251" s="428">
        <v>828.12</v>
      </c>
      <c r="E251" s="428">
        <v>826.4</v>
      </c>
      <c r="F251" s="195">
        <v>826.07</v>
      </c>
      <c r="Q251" s="151"/>
      <c r="R251" s="151"/>
    </row>
    <row r="252" spans="1:18">
      <c r="A252" s="640">
        <v>42759</v>
      </c>
      <c r="B252" s="193">
        <v>0.1036</v>
      </c>
      <c r="C252" s="194">
        <v>0.1048</v>
      </c>
      <c r="D252" s="428">
        <v>828.48</v>
      </c>
      <c r="E252" s="428">
        <v>826.76</v>
      </c>
      <c r="F252" s="195">
        <v>826.11</v>
      </c>
      <c r="Q252" s="151"/>
      <c r="R252" s="151"/>
    </row>
    <row r="253" spans="1:18">
      <c r="A253" s="642">
        <v>42761</v>
      </c>
      <c r="B253" s="193">
        <v>0.1041</v>
      </c>
      <c r="C253" s="194">
        <v>0.10529999999999999</v>
      </c>
      <c r="D253" s="428">
        <v>828.09</v>
      </c>
      <c r="E253" s="428">
        <v>826.38</v>
      </c>
      <c r="F253" s="195">
        <v>826.05</v>
      </c>
    </row>
    <row r="254" spans="1:18">
      <c r="A254" s="644">
        <v>42762</v>
      </c>
      <c r="B254" s="193">
        <v>0.1042</v>
      </c>
      <c r="C254" s="194">
        <v>0.10539999999999999</v>
      </c>
      <c r="D254" s="428">
        <v>828.27</v>
      </c>
      <c r="E254" s="428">
        <v>826.56</v>
      </c>
      <c r="F254" s="195">
        <v>826.23</v>
      </c>
    </row>
    <row r="255" spans="1:18">
      <c r="A255" s="644">
        <v>42765</v>
      </c>
      <c r="B255" s="193">
        <v>0.1043</v>
      </c>
      <c r="C255" s="194">
        <v>0.10550000000000001</v>
      </c>
      <c r="D255" s="428">
        <v>828.45</v>
      </c>
      <c r="E255" s="428">
        <v>826.75</v>
      </c>
      <c r="F255" s="195">
        <v>826.42</v>
      </c>
    </row>
    <row r="256" spans="1:18">
      <c r="A256" s="646">
        <v>42766</v>
      </c>
      <c r="B256" s="193">
        <v>0.10400000000000001</v>
      </c>
      <c r="C256" s="194">
        <v>0.1052</v>
      </c>
      <c r="D256" s="428">
        <v>829.21</v>
      </c>
      <c r="E256" s="428">
        <v>827.5</v>
      </c>
      <c r="F256" s="195">
        <v>827.18</v>
      </c>
    </row>
    <row r="257" spans="1:6">
      <c r="A257" s="648">
        <v>42767</v>
      </c>
      <c r="B257" s="193">
        <v>0.1033</v>
      </c>
      <c r="C257" s="194">
        <v>0.1045</v>
      </c>
      <c r="D257" s="428">
        <v>830.53</v>
      </c>
      <c r="E257" s="428">
        <v>828.82</v>
      </c>
      <c r="F257" s="195">
        <v>828.5</v>
      </c>
    </row>
    <row r="258" spans="1:6">
      <c r="A258" s="648">
        <v>42768</v>
      </c>
      <c r="B258" s="193">
        <v>0.10310000000000001</v>
      </c>
      <c r="C258" s="194">
        <v>0.1043</v>
      </c>
      <c r="D258" s="428">
        <v>831.14</v>
      </c>
      <c r="E258" s="428">
        <v>829.43</v>
      </c>
      <c r="F258" s="195">
        <v>829.11</v>
      </c>
    </row>
    <row r="259" spans="1:6">
      <c r="A259" s="650">
        <v>42769</v>
      </c>
      <c r="B259" s="193">
        <v>0.1026</v>
      </c>
      <c r="C259" s="194">
        <v>0.1038</v>
      </c>
      <c r="D259" s="428">
        <v>832.17</v>
      </c>
      <c r="E259" s="428">
        <v>830.47</v>
      </c>
      <c r="F259" s="195">
        <v>830.14</v>
      </c>
    </row>
    <row r="260" spans="1:6">
      <c r="A260" s="652">
        <v>42772</v>
      </c>
      <c r="B260" s="193">
        <v>0.10220000000000001</v>
      </c>
      <c r="C260" s="194">
        <v>0.10339999999999999</v>
      </c>
      <c r="D260" s="428">
        <v>833.06</v>
      </c>
      <c r="E260" s="428">
        <v>831.36</v>
      </c>
      <c r="F260" s="195">
        <v>831.03</v>
      </c>
    </row>
    <row r="261" spans="1:6">
      <c r="A261" s="654">
        <v>42773</v>
      </c>
      <c r="B261" s="193">
        <v>0.1023</v>
      </c>
      <c r="C261" s="194">
        <v>0.10349999999999999</v>
      </c>
      <c r="D261" s="428">
        <v>833.24</v>
      </c>
      <c r="E261" s="428">
        <v>831.54</v>
      </c>
      <c r="F261" s="195">
        <v>831.22</v>
      </c>
    </row>
    <row r="262" spans="1:6">
      <c r="A262" s="672">
        <v>42775</v>
      </c>
      <c r="B262" s="193">
        <v>0.1013</v>
      </c>
      <c r="C262" s="194">
        <v>0.10249999999999999</v>
      </c>
      <c r="D262" s="428">
        <v>835.3</v>
      </c>
      <c r="E262" s="428">
        <v>833.6</v>
      </c>
      <c r="F262" s="195">
        <v>833.28</v>
      </c>
    </row>
    <row r="263" spans="1:6">
      <c r="A263" s="672">
        <v>42776</v>
      </c>
      <c r="B263" s="193">
        <v>0.1008</v>
      </c>
      <c r="C263" s="194">
        <v>0.10199999999999999</v>
      </c>
      <c r="D263" s="428">
        <v>836.32</v>
      </c>
      <c r="E263" s="428">
        <v>834.63</v>
      </c>
      <c r="F263" s="195">
        <v>834.31</v>
      </c>
    </row>
    <row r="264" spans="1:6">
      <c r="A264" s="672">
        <v>42779</v>
      </c>
      <c r="B264" s="193">
        <v>0.10050000000000001</v>
      </c>
      <c r="C264" s="194">
        <v>0.1017</v>
      </c>
      <c r="D264" s="428">
        <v>837.06</v>
      </c>
      <c r="E264" s="428">
        <v>835.37</v>
      </c>
      <c r="F264" s="195">
        <v>835.05</v>
      </c>
    </row>
    <row r="265" spans="1:6">
      <c r="A265" s="675">
        <v>42780</v>
      </c>
      <c r="B265" s="193">
        <v>0.10039999999999999</v>
      </c>
      <c r="C265" s="194">
        <v>0.1016</v>
      </c>
      <c r="D265" s="428">
        <v>837.52</v>
      </c>
      <c r="E265" s="428">
        <v>835.83</v>
      </c>
      <c r="F265" s="195">
        <v>835.51</v>
      </c>
    </row>
    <row r="266" spans="1:6">
      <c r="A266" s="677">
        <v>42781</v>
      </c>
      <c r="B266" s="193">
        <v>0.10039999999999999</v>
      </c>
      <c r="C266" s="194">
        <v>0.1016</v>
      </c>
      <c r="D266" s="428">
        <v>837.84</v>
      </c>
      <c r="E266" s="428">
        <v>836.15</v>
      </c>
      <c r="F266" s="195">
        <v>835.83</v>
      </c>
    </row>
    <row r="267" spans="1:6">
      <c r="A267" s="679">
        <v>42782</v>
      </c>
      <c r="B267" s="193">
        <v>0.10060000000000001</v>
      </c>
      <c r="C267" s="194">
        <v>0.1018</v>
      </c>
      <c r="D267" s="428">
        <v>837.88</v>
      </c>
      <c r="E267" s="428">
        <v>836.2</v>
      </c>
      <c r="F267" s="195">
        <v>835.87</v>
      </c>
    </row>
    <row r="268" spans="1:6">
      <c r="A268" s="681">
        <v>42783</v>
      </c>
      <c r="B268" s="193">
        <v>0.1011</v>
      </c>
      <c r="C268" s="194">
        <v>0.1023</v>
      </c>
      <c r="D268" s="428">
        <v>837.5</v>
      </c>
      <c r="E268" s="428">
        <v>835.82</v>
      </c>
      <c r="F268" s="195">
        <v>835.5</v>
      </c>
    </row>
    <row r="269" spans="1:6">
      <c r="A269" s="681">
        <v>42786</v>
      </c>
      <c r="B269" s="193">
        <v>0.10039999999999999</v>
      </c>
      <c r="C269" s="194">
        <v>0.1016</v>
      </c>
      <c r="D269" s="428">
        <v>838.8</v>
      </c>
      <c r="E269" s="428">
        <v>837.12</v>
      </c>
      <c r="F269" s="195">
        <v>836.8</v>
      </c>
    </row>
    <row r="270" spans="1:6">
      <c r="A270" s="683">
        <v>42787</v>
      </c>
      <c r="B270" s="193">
        <v>9.98E-2</v>
      </c>
      <c r="C270" s="194">
        <v>0.10099999999999999</v>
      </c>
      <c r="D270" s="428">
        <v>839.95</v>
      </c>
      <c r="E270" s="428">
        <v>838.28</v>
      </c>
      <c r="F270" s="195">
        <v>837.96</v>
      </c>
    </row>
    <row r="271" spans="1:6">
      <c r="A271" s="685">
        <v>42788</v>
      </c>
      <c r="B271" s="193">
        <v>9.9600000000000008E-2</v>
      </c>
      <c r="C271" s="194">
        <v>0.1008</v>
      </c>
      <c r="D271" s="428">
        <v>840.55</v>
      </c>
      <c r="E271" s="428">
        <v>838.88</v>
      </c>
      <c r="F271" s="195">
        <v>838.56</v>
      </c>
    </row>
    <row r="272" spans="1:6">
      <c r="A272" s="687">
        <v>42789</v>
      </c>
      <c r="B272" s="193">
        <v>9.8400000000000001E-2</v>
      </c>
      <c r="C272" s="194">
        <v>9.9600000000000008E-2</v>
      </c>
      <c r="D272" s="428">
        <v>842.55</v>
      </c>
      <c r="E272" s="428">
        <v>840.87</v>
      </c>
      <c r="F272" s="195">
        <v>840.55</v>
      </c>
    </row>
    <row r="273" spans="1:6">
      <c r="A273" s="689">
        <v>42790</v>
      </c>
      <c r="B273" s="193">
        <v>9.8000000000000004E-2</v>
      </c>
      <c r="C273" s="194">
        <v>9.9199999999999997E-2</v>
      </c>
      <c r="D273" s="428">
        <v>843.42</v>
      </c>
      <c r="E273" s="428">
        <v>841.74</v>
      </c>
      <c r="F273" s="195">
        <v>841.43</v>
      </c>
    </row>
    <row r="274" spans="1:6">
      <c r="A274" s="689">
        <v>42795</v>
      </c>
      <c r="B274" s="193">
        <v>9.8000000000000004E-2</v>
      </c>
      <c r="C274" s="194">
        <v>9.9199999999999997E-2</v>
      </c>
      <c r="D274" s="428">
        <v>843.73</v>
      </c>
      <c r="E274" s="428">
        <v>842.06</v>
      </c>
      <c r="F274" s="195">
        <v>841.74</v>
      </c>
    </row>
    <row r="275" spans="1:6">
      <c r="A275" s="691">
        <v>42796</v>
      </c>
      <c r="B275" s="193">
        <v>9.74E-2</v>
      </c>
      <c r="C275" s="194">
        <v>9.8599999999999993E-2</v>
      </c>
      <c r="D275" s="428">
        <v>844.88</v>
      </c>
      <c r="E275" s="428">
        <v>843.21</v>
      </c>
      <c r="F275" s="195">
        <v>842.89</v>
      </c>
    </row>
    <row r="276" spans="1:6">
      <c r="A276" s="693">
        <v>42797</v>
      </c>
      <c r="B276" s="193">
        <v>9.7699999999999995E-2</v>
      </c>
      <c r="C276" s="194">
        <v>9.8900000000000002E-2</v>
      </c>
      <c r="D276" s="428">
        <v>844.78</v>
      </c>
      <c r="E276" s="428">
        <v>843.11</v>
      </c>
      <c r="F276" s="195">
        <v>842.79</v>
      </c>
    </row>
    <row r="277" spans="1:6">
      <c r="A277" s="708">
        <v>42800</v>
      </c>
      <c r="B277" s="193">
        <v>9.6799999999999997E-2</v>
      </c>
      <c r="C277" s="194">
        <v>9.8000000000000004E-2</v>
      </c>
      <c r="D277" s="428">
        <v>846.34</v>
      </c>
      <c r="E277" s="428">
        <v>844.67</v>
      </c>
      <c r="F277" s="195">
        <v>844.36</v>
      </c>
    </row>
    <row r="278" spans="1:6">
      <c r="A278" s="710">
        <v>42801</v>
      </c>
      <c r="B278" s="193">
        <v>9.6500000000000002E-2</v>
      </c>
      <c r="C278" s="194">
        <v>9.7699999999999995E-2</v>
      </c>
      <c r="D278" s="428">
        <v>847.07</v>
      </c>
      <c r="E278" s="428">
        <v>845.4</v>
      </c>
      <c r="F278" s="195">
        <v>845.09</v>
      </c>
    </row>
    <row r="279" spans="1:6">
      <c r="A279" s="712">
        <v>42802</v>
      </c>
      <c r="B279" s="193">
        <v>9.69E-2</v>
      </c>
      <c r="C279" s="194">
        <v>9.8100000000000007E-2</v>
      </c>
      <c r="D279" s="428">
        <v>846.82</v>
      </c>
      <c r="E279" s="428">
        <v>845.16</v>
      </c>
      <c r="F279" s="195">
        <v>844.85</v>
      </c>
    </row>
    <row r="280" spans="1:6">
      <c r="A280" s="714">
        <v>42803</v>
      </c>
      <c r="B280" s="193">
        <v>9.74E-2</v>
      </c>
      <c r="C280" s="194">
        <v>9.8599999999999993E-2</v>
      </c>
      <c r="D280" s="428">
        <v>846.44</v>
      </c>
      <c r="E280" s="428">
        <v>844.78</v>
      </c>
      <c r="F280" s="195">
        <v>844.47</v>
      </c>
    </row>
    <row r="281" spans="1:6">
      <c r="A281" s="716">
        <v>42804</v>
      </c>
      <c r="B281" s="193">
        <v>9.6500000000000002E-2</v>
      </c>
      <c r="C281" s="194">
        <v>9.7699999999999995E-2</v>
      </c>
      <c r="D281" s="428">
        <v>848</v>
      </c>
      <c r="E281" s="428">
        <v>846.34</v>
      </c>
      <c r="F281" s="195">
        <v>846.03</v>
      </c>
    </row>
    <row r="282" spans="1:6">
      <c r="A282" s="716">
        <v>42807</v>
      </c>
      <c r="B282" s="193">
        <v>9.5299999999999996E-2</v>
      </c>
      <c r="C282" s="194">
        <v>9.6500000000000002E-2</v>
      </c>
      <c r="D282" s="428">
        <v>849.97</v>
      </c>
      <c r="E282" s="428">
        <v>848.31</v>
      </c>
      <c r="F282" s="195">
        <v>848</v>
      </c>
    </row>
    <row r="283" spans="1:6">
      <c r="A283" s="718">
        <v>42808</v>
      </c>
      <c r="B283" s="193">
        <v>9.5199999999999993E-2</v>
      </c>
      <c r="C283" s="194">
        <v>9.64E-2</v>
      </c>
      <c r="D283" s="428">
        <v>850.41</v>
      </c>
      <c r="E283" s="428">
        <v>848.76</v>
      </c>
      <c r="F283" s="195">
        <v>848.45</v>
      </c>
    </row>
    <row r="284" spans="1:6">
      <c r="A284" s="720">
        <v>42809</v>
      </c>
      <c r="B284" s="193">
        <v>9.6199999999999994E-2</v>
      </c>
      <c r="C284" s="194">
        <v>9.74E-2</v>
      </c>
      <c r="D284" s="428">
        <v>849.34</v>
      </c>
      <c r="E284" s="428">
        <v>847.69</v>
      </c>
      <c r="F284" s="195">
        <v>847.38</v>
      </c>
    </row>
    <row r="285" spans="1:6">
      <c r="A285" s="722">
        <v>42810</v>
      </c>
      <c r="B285" s="193">
        <v>9.5000000000000001E-2</v>
      </c>
      <c r="C285" s="194">
        <v>9.6199999999999994E-2</v>
      </c>
      <c r="D285" s="428">
        <v>851.3</v>
      </c>
      <c r="E285" s="428">
        <v>849.65</v>
      </c>
      <c r="F285" s="195">
        <v>849.34</v>
      </c>
    </row>
    <row r="286" spans="1:6">
      <c r="A286" s="724">
        <v>42811</v>
      </c>
      <c r="B286" s="193">
        <v>9.5500000000000002E-2</v>
      </c>
      <c r="C286" s="194">
        <v>9.6699999999999994E-2</v>
      </c>
      <c r="D286" s="428">
        <v>850.92</v>
      </c>
      <c r="E286" s="428">
        <v>849.27</v>
      </c>
      <c r="F286" s="195">
        <v>848.96</v>
      </c>
    </row>
    <row r="287" spans="1:6">
      <c r="A287" s="724">
        <v>42814</v>
      </c>
      <c r="B287" s="193">
        <v>9.5399999999999985E-2</v>
      </c>
      <c r="C287" s="194">
        <v>9.6600000000000005E-2</v>
      </c>
      <c r="D287" s="428">
        <v>851.37</v>
      </c>
      <c r="E287" s="428">
        <v>849.72</v>
      </c>
      <c r="F287" s="195">
        <v>849.41</v>
      </c>
    </row>
    <row r="288" spans="1:6">
      <c r="A288" s="726">
        <v>42815</v>
      </c>
      <c r="B288" s="193">
        <v>9.5000000000000001E-2</v>
      </c>
      <c r="C288" s="194">
        <v>9.6199999999999994E-2</v>
      </c>
      <c r="D288" s="428">
        <v>852.22</v>
      </c>
      <c r="E288" s="428">
        <v>850.58</v>
      </c>
      <c r="F288" s="195">
        <v>850.27</v>
      </c>
    </row>
    <row r="289" spans="1:6">
      <c r="A289" s="728">
        <v>42816</v>
      </c>
      <c r="B289" s="193">
        <v>9.5299999999999996E-2</v>
      </c>
      <c r="C289" s="194">
        <v>9.6500000000000002E-2</v>
      </c>
      <c r="D289" s="428">
        <v>852.12</v>
      </c>
      <c r="E289" s="428">
        <v>850.48</v>
      </c>
      <c r="F289" s="195">
        <v>850.17</v>
      </c>
    </row>
    <row r="290" spans="1:6">
      <c r="A290" s="730">
        <v>42817</v>
      </c>
      <c r="B290" s="193">
        <v>9.5700000000000007E-2</v>
      </c>
      <c r="C290" s="194">
        <v>9.69E-2</v>
      </c>
      <c r="D290" s="428">
        <v>851.88</v>
      </c>
      <c r="E290" s="428">
        <v>850.25</v>
      </c>
      <c r="F290" s="195">
        <v>849.94</v>
      </c>
    </row>
    <row r="291" spans="1:6">
      <c r="A291" s="732">
        <v>42818</v>
      </c>
      <c r="B291" s="193">
        <v>9.5299999999999996E-2</v>
      </c>
      <c r="C291" s="194">
        <v>9.6500000000000002E-2</v>
      </c>
      <c r="D291" s="428">
        <v>852.74</v>
      </c>
      <c r="E291" s="428">
        <v>851.1</v>
      </c>
      <c r="F291" s="195">
        <v>850.79</v>
      </c>
    </row>
    <row r="292" spans="1:6">
      <c r="A292" s="734">
        <v>42821</v>
      </c>
      <c r="B292" s="193">
        <v>9.4200000000000006E-2</v>
      </c>
      <c r="C292" s="194">
        <v>9.5399999999999985E-2</v>
      </c>
      <c r="D292" s="428">
        <v>854.54</v>
      </c>
      <c r="E292" s="428">
        <v>852.91</v>
      </c>
      <c r="F292" s="195">
        <v>852.6</v>
      </c>
    </row>
    <row r="293" spans="1:6">
      <c r="A293" s="736">
        <v>42822</v>
      </c>
      <c r="B293" s="193">
        <v>9.4E-2</v>
      </c>
      <c r="C293" s="194">
        <v>9.5199999999999993E-2</v>
      </c>
      <c r="D293" s="428">
        <v>855.12</v>
      </c>
      <c r="E293" s="428">
        <v>853.49</v>
      </c>
      <c r="F293" s="195">
        <v>853.18</v>
      </c>
    </row>
    <row r="294" spans="1:6">
      <c r="A294" s="738">
        <v>42823</v>
      </c>
      <c r="B294" s="193">
        <v>9.4E-2</v>
      </c>
      <c r="C294" s="194">
        <v>9.5199999999999993E-2</v>
      </c>
      <c r="D294" s="428">
        <v>855.42</v>
      </c>
      <c r="E294" s="428">
        <v>853.8</v>
      </c>
      <c r="F294" s="195">
        <v>853.49</v>
      </c>
    </row>
    <row r="295" spans="1:6">
      <c r="A295" s="740">
        <v>42824</v>
      </c>
      <c r="B295" s="193">
        <v>9.4700000000000006E-2</v>
      </c>
      <c r="C295" s="194">
        <v>9.5899999999999999E-2</v>
      </c>
      <c r="D295" s="428">
        <v>854.78</v>
      </c>
      <c r="E295" s="428">
        <v>853.16</v>
      </c>
      <c r="F295" s="195">
        <v>852.85</v>
      </c>
    </row>
    <row r="296" spans="1:6">
      <c r="A296" s="742">
        <v>42825</v>
      </c>
      <c r="B296" s="193">
        <v>9.5000000000000001E-2</v>
      </c>
      <c r="C296" s="194">
        <v>9.6199999999999994E-2</v>
      </c>
      <c r="D296" s="428">
        <v>854.68</v>
      </c>
      <c r="E296" s="428">
        <v>853.06</v>
      </c>
      <c r="F296" s="195">
        <v>852.75</v>
      </c>
    </row>
    <row r="297" spans="1:6">
      <c r="A297" s="744">
        <v>42828</v>
      </c>
      <c r="B297" s="193">
        <v>9.4800000000000009E-2</v>
      </c>
      <c r="C297" s="194">
        <v>9.6000000000000002E-2</v>
      </c>
      <c r="D297" s="428">
        <v>855.26</v>
      </c>
      <c r="E297" s="428">
        <v>853.64</v>
      </c>
      <c r="F297" s="195">
        <v>853.33</v>
      </c>
    </row>
    <row r="298" spans="1:6">
      <c r="A298" s="746">
        <v>42829</v>
      </c>
      <c r="B298" s="193">
        <v>9.4600000000000004E-2</v>
      </c>
      <c r="C298" s="194">
        <v>9.5799999999999996E-2</v>
      </c>
      <c r="D298" s="428">
        <v>855.84</v>
      </c>
      <c r="E298" s="428">
        <v>854.22</v>
      </c>
      <c r="F298" s="195">
        <v>853.91</v>
      </c>
    </row>
    <row r="299" spans="1:6">
      <c r="A299" s="746">
        <v>42830</v>
      </c>
      <c r="B299" s="193">
        <v>9.4E-2</v>
      </c>
      <c r="C299" s="194">
        <v>9.5199999999999993E-2</v>
      </c>
      <c r="D299" s="428">
        <v>856.95</v>
      </c>
      <c r="E299" s="428">
        <v>855.34</v>
      </c>
      <c r="F299" s="195">
        <v>855.03</v>
      </c>
    </row>
    <row r="300" spans="1:6">
      <c r="A300" s="748">
        <v>42831</v>
      </c>
      <c r="B300" s="193">
        <v>9.4700000000000006E-2</v>
      </c>
      <c r="C300" s="194">
        <v>9.5899999999999999E-2</v>
      </c>
      <c r="D300" s="428">
        <v>856.32</v>
      </c>
      <c r="E300" s="428">
        <v>854.71</v>
      </c>
      <c r="F300" s="195">
        <v>854.4</v>
      </c>
    </row>
    <row r="301" spans="1:6">
      <c r="A301" s="750">
        <v>42832</v>
      </c>
      <c r="B301" s="193">
        <v>9.5100000000000004E-2</v>
      </c>
      <c r="C301" s="194">
        <v>9.6300000000000011E-2</v>
      </c>
      <c r="D301" s="428">
        <v>856.09</v>
      </c>
      <c r="E301" s="428">
        <v>854.49</v>
      </c>
      <c r="F301" s="195">
        <v>854.18</v>
      </c>
    </row>
    <row r="302" spans="1:6">
      <c r="A302" s="752">
        <v>42835</v>
      </c>
      <c r="B302" s="193">
        <v>9.4200000000000006E-2</v>
      </c>
      <c r="C302" s="194">
        <v>9.5399999999999985E-2</v>
      </c>
      <c r="D302" s="428">
        <v>857.6</v>
      </c>
      <c r="E302" s="428">
        <v>856</v>
      </c>
      <c r="F302" s="195">
        <v>855.69</v>
      </c>
    </row>
    <row r="303" spans="1:6">
      <c r="A303" s="754">
        <v>42836</v>
      </c>
      <c r="B303" s="193">
        <v>9.35E-2</v>
      </c>
      <c r="C303" s="194">
        <v>9.4700000000000006E-2</v>
      </c>
      <c r="D303" s="428">
        <v>858.84</v>
      </c>
      <c r="E303" s="428">
        <v>857.24</v>
      </c>
      <c r="F303" s="195">
        <v>856.93</v>
      </c>
    </row>
    <row r="304" spans="1:6">
      <c r="A304" s="756">
        <v>42837</v>
      </c>
      <c r="B304" s="193">
        <v>9.3800000000000008E-2</v>
      </c>
      <c r="C304" s="194">
        <v>9.5000000000000001E-2</v>
      </c>
      <c r="D304" s="428">
        <v>858.75</v>
      </c>
      <c r="E304" s="428">
        <v>857.15</v>
      </c>
      <c r="F304" s="195">
        <v>856.84</v>
      </c>
    </row>
    <row r="305" spans="1:6">
      <c r="A305" s="756">
        <v>42838</v>
      </c>
      <c r="B305" s="193">
        <v>9.4200000000000006E-2</v>
      </c>
      <c r="C305" s="194">
        <v>9.5399999999999985E-2</v>
      </c>
      <c r="D305" s="428">
        <v>858.52</v>
      </c>
      <c r="E305" s="428">
        <v>856.93</v>
      </c>
      <c r="F305" s="195">
        <v>856.62</v>
      </c>
    </row>
    <row r="306" spans="1:6">
      <c r="A306" s="756">
        <v>42842</v>
      </c>
      <c r="B306" s="193">
        <v>9.3800000000000008E-2</v>
      </c>
      <c r="C306" s="194">
        <v>9.5000000000000001E-2</v>
      </c>
      <c r="D306" s="428">
        <v>859.36</v>
      </c>
      <c r="E306" s="428">
        <v>857.77</v>
      </c>
      <c r="F306" s="195">
        <v>857.46</v>
      </c>
    </row>
    <row r="307" spans="1:6">
      <c r="A307" s="758">
        <v>42843</v>
      </c>
      <c r="B307" s="193">
        <v>9.3200000000000005E-2</v>
      </c>
      <c r="C307" s="194">
        <v>9.4399999999999998E-2</v>
      </c>
      <c r="D307" s="428">
        <v>860.46</v>
      </c>
      <c r="E307" s="428">
        <v>858.87</v>
      </c>
      <c r="F307" s="195">
        <v>858.56</v>
      </c>
    </row>
    <row r="308" spans="1:6">
      <c r="A308" s="758">
        <v>42844</v>
      </c>
      <c r="B308" s="193">
        <v>9.3200000000000005E-2</v>
      </c>
      <c r="C308" s="194">
        <v>9.4399999999999998E-2</v>
      </c>
      <c r="D308" s="428">
        <v>860.76</v>
      </c>
      <c r="E308" s="428">
        <v>859.18</v>
      </c>
      <c r="F308" s="195">
        <v>858.87</v>
      </c>
    </row>
    <row r="309" spans="1:6">
      <c r="A309" s="758">
        <v>42845</v>
      </c>
      <c r="B309" s="193">
        <v>9.3299999999999994E-2</v>
      </c>
      <c r="C309" s="194">
        <v>9.4499999999999987E-2</v>
      </c>
      <c r="D309" s="428">
        <v>860.94</v>
      </c>
      <c r="E309" s="428">
        <v>859.35</v>
      </c>
      <c r="F309" s="195">
        <v>859.04</v>
      </c>
    </row>
    <row r="310" spans="1:6">
      <c r="A310" s="760">
        <v>42849</v>
      </c>
      <c r="B310" s="193">
        <v>9.3000000000000013E-2</v>
      </c>
      <c r="C310" s="194">
        <v>9.4200000000000006E-2</v>
      </c>
      <c r="D310" s="428">
        <v>861.64</v>
      </c>
      <c r="E310" s="428">
        <v>860.05</v>
      </c>
      <c r="F310" s="195">
        <v>859.75</v>
      </c>
    </row>
    <row r="311" spans="1:6">
      <c r="A311" s="760">
        <v>42850</v>
      </c>
      <c r="B311" s="193">
        <v>9.3699999999999992E-2</v>
      </c>
      <c r="C311" s="194">
        <v>9.4899999999999998E-2</v>
      </c>
      <c r="D311" s="428">
        <v>861.02</v>
      </c>
      <c r="E311" s="428">
        <v>859.44</v>
      </c>
      <c r="F311" s="195">
        <v>859.13</v>
      </c>
    </row>
    <row r="312" spans="1:6">
      <c r="A312" s="762">
        <v>42851</v>
      </c>
      <c r="B312" s="193">
        <v>9.4100000000000003E-2</v>
      </c>
      <c r="C312" s="194">
        <v>9.5299999999999996E-2</v>
      </c>
      <c r="D312" s="428">
        <v>860.8</v>
      </c>
      <c r="E312" s="428">
        <v>859.23</v>
      </c>
      <c r="F312" s="195">
        <v>858.92</v>
      </c>
    </row>
    <row r="313" spans="1:6">
      <c r="A313" s="764">
        <v>42852</v>
      </c>
      <c r="B313" s="193">
        <v>9.3399999999999997E-2</v>
      </c>
      <c r="C313" s="194">
        <v>9.4600000000000004E-2</v>
      </c>
      <c r="D313" s="428">
        <v>862.02</v>
      </c>
      <c r="E313" s="428">
        <v>860.45</v>
      </c>
      <c r="F313" s="195">
        <v>860.15</v>
      </c>
    </row>
    <row r="314" spans="1:6">
      <c r="A314" s="766">
        <v>42855</v>
      </c>
      <c r="B314" s="193">
        <v>9.3800000000000008E-2</v>
      </c>
      <c r="C314" s="194">
        <v>9.5000000000000001E-2</v>
      </c>
      <c r="D314" s="428">
        <v>861.81</v>
      </c>
      <c r="E314" s="428">
        <v>860.24</v>
      </c>
      <c r="F314" s="195">
        <v>859.93</v>
      </c>
    </row>
    <row r="315" spans="1:6">
      <c r="A315" s="768">
        <v>42857</v>
      </c>
      <c r="B315" s="193">
        <v>9.3299999999999994E-2</v>
      </c>
      <c r="C315" s="194">
        <v>9.4499999999999987E-2</v>
      </c>
      <c r="D315" s="428">
        <v>862.77</v>
      </c>
      <c r="E315" s="428">
        <v>861.2</v>
      </c>
      <c r="F315" s="195">
        <v>860.89</v>
      </c>
    </row>
    <row r="316" spans="1:6">
      <c r="A316" s="770">
        <v>42858</v>
      </c>
      <c r="B316" s="193">
        <v>9.2499999999999999E-2</v>
      </c>
      <c r="C316" s="194">
        <v>9.3699999999999992E-2</v>
      </c>
      <c r="D316" s="428">
        <v>864.12</v>
      </c>
      <c r="E316" s="428">
        <v>862.55</v>
      </c>
      <c r="F316" s="195">
        <v>862.24</v>
      </c>
    </row>
    <row r="317" spans="1:6">
      <c r="A317" s="773">
        <v>42859</v>
      </c>
      <c r="B317" s="193">
        <v>9.3200000000000005E-2</v>
      </c>
      <c r="C317" s="194">
        <v>9.4399999999999998E-2</v>
      </c>
      <c r="D317" s="428">
        <v>863.51</v>
      </c>
      <c r="E317" s="428">
        <v>861.95</v>
      </c>
      <c r="F317" s="195">
        <v>861.64</v>
      </c>
    </row>
    <row r="318" spans="1:6">
      <c r="A318" s="775">
        <v>42860</v>
      </c>
      <c r="B318" s="193">
        <v>9.3299999999999994E-2</v>
      </c>
      <c r="C318" s="194">
        <v>9.4499999999999987E-2</v>
      </c>
      <c r="D318" s="428">
        <v>863.68</v>
      </c>
      <c r="E318" s="428">
        <v>862.13</v>
      </c>
      <c r="F318" s="195">
        <v>861.82</v>
      </c>
    </row>
    <row r="319" spans="1:6">
      <c r="A319" s="776">
        <v>42860</v>
      </c>
      <c r="B319" s="193">
        <v>9.3299999999999994E-2</v>
      </c>
      <c r="C319" s="194">
        <v>9.4499999999999987E-2</v>
      </c>
      <c r="D319" s="428">
        <v>863.68</v>
      </c>
      <c r="E319" s="428">
        <v>862.13</v>
      </c>
      <c r="F319" s="195">
        <v>861.82</v>
      </c>
    </row>
    <row r="320" spans="1:6">
      <c r="A320" s="776">
        <v>42863</v>
      </c>
      <c r="B320" s="193">
        <v>9.2799999999999994E-2</v>
      </c>
      <c r="C320" s="194">
        <v>9.4E-2</v>
      </c>
      <c r="D320" s="428">
        <v>864.64</v>
      </c>
      <c r="E320" s="428">
        <v>863.08</v>
      </c>
      <c r="F320" s="195">
        <v>862.78</v>
      </c>
    </row>
    <row r="321" spans="1:6">
      <c r="A321" s="778">
        <v>42864</v>
      </c>
      <c r="B321" s="193">
        <v>9.1999999999999998E-2</v>
      </c>
      <c r="C321" s="194">
        <v>9.3200000000000005E-2</v>
      </c>
      <c r="D321" s="428">
        <v>865.98</v>
      </c>
      <c r="E321" s="428">
        <v>864.42</v>
      </c>
      <c r="F321" s="195">
        <v>864.12</v>
      </c>
    </row>
    <row r="322" spans="1:6">
      <c r="A322" s="780">
        <v>42865</v>
      </c>
      <c r="B322" s="193">
        <v>9.11E-2</v>
      </c>
      <c r="C322" s="194">
        <v>9.2300000000000007E-2</v>
      </c>
      <c r="D322" s="428">
        <v>867.45</v>
      </c>
      <c r="E322" s="428">
        <v>865.89</v>
      </c>
      <c r="F322" s="195">
        <v>865.59</v>
      </c>
    </row>
    <row r="323" spans="1:6">
      <c r="A323" s="782">
        <v>42866</v>
      </c>
      <c r="B323" s="193">
        <v>9.0299999999999991E-2</v>
      </c>
      <c r="C323" s="194">
        <v>9.1499999999999998E-2</v>
      </c>
      <c r="D323" s="428">
        <v>868.78</v>
      </c>
      <c r="E323" s="428">
        <v>867.23</v>
      </c>
      <c r="F323" s="195">
        <v>866.93</v>
      </c>
    </row>
    <row r="324" spans="1:6">
      <c r="A324" s="782">
        <v>42867</v>
      </c>
      <c r="B324" s="193">
        <v>8.9900000000000008E-2</v>
      </c>
      <c r="C324" s="194">
        <v>9.11E-2</v>
      </c>
      <c r="D324" s="428">
        <v>869.6</v>
      </c>
      <c r="E324" s="428">
        <v>868.05</v>
      </c>
      <c r="F324" s="195">
        <v>867.75</v>
      </c>
    </row>
    <row r="325" spans="1:6">
      <c r="A325" s="784">
        <v>42870</v>
      </c>
      <c r="B325" s="193">
        <v>8.900000000000001E-2</v>
      </c>
      <c r="C325" s="194">
        <v>9.0200000000000002E-2</v>
      </c>
      <c r="D325" s="428">
        <v>871.06</v>
      </c>
      <c r="E325" s="428">
        <v>869.51</v>
      </c>
      <c r="F325" s="195">
        <v>869.21</v>
      </c>
    </row>
    <row r="326" spans="1:6">
      <c r="A326" s="784">
        <v>42871</v>
      </c>
      <c r="B326" s="193">
        <v>8.8300000000000003E-2</v>
      </c>
      <c r="C326" s="194">
        <v>8.9499999999999996E-2</v>
      </c>
      <c r="D326" s="428">
        <v>872.26</v>
      </c>
      <c r="E326" s="428">
        <v>870.71</v>
      </c>
      <c r="F326" s="195">
        <v>870.41</v>
      </c>
    </row>
    <row r="327" spans="1:6">
      <c r="A327" s="786">
        <v>42872</v>
      </c>
      <c r="B327" s="193">
        <v>8.77E-2</v>
      </c>
      <c r="C327" s="194">
        <v>8.8900000000000007E-2</v>
      </c>
      <c r="D327" s="428">
        <v>873.33</v>
      </c>
      <c r="E327" s="428">
        <v>871.78</v>
      </c>
      <c r="F327" s="195">
        <v>871.48</v>
      </c>
    </row>
    <row r="328" spans="1:6">
      <c r="A328" s="788">
        <v>42873</v>
      </c>
      <c r="B328" s="193">
        <v>0.1036</v>
      </c>
      <c r="C328" s="194">
        <v>0.1048</v>
      </c>
      <c r="D328" s="428">
        <v>853.48</v>
      </c>
      <c r="E328" s="428">
        <v>851.99</v>
      </c>
      <c r="F328" s="195">
        <v>851.65</v>
      </c>
    </row>
    <row r="329" spans="1:6">
      <c r="A329" s="790">
        <v>42874</v>
      </c>
      <c r="B329" s="193">
        <v>0.10339999999999999</v>
      </c>
      <c r="C329" s="194">
        <v>0.10460000000000001</v>
      </c>
      <c r="D329" s="428">
        <v>854.06</v>
      </c>
      <c r="E329" s="428">
        <v>852.57</v>
      </c>
      <c r="F329" s="195">
        <v>852.24</v>
      </c>
    </row>
    <row r="330" spans="1:6">
      <c r="A330" s="790">
        <v>42877</v>
      </c>
      <c r="B330" s="193">
        <v>0.1008</v>
      </c>
      <c r="C330" s="194">
        <v>0.10199999999999999</v>
      </c>
      <c r="D330" s="428">
        <v>857.62</v>
      </c>
      <c r="E330" s="428">
        <v>856.13</v>
      </c>
      <c r="F330" s="195">
        <v>855.8</v>
      </c>
    </row>
    <row r="331" spans="1:6">
      <c r="A331" s="792">
        <v>42878</v>
      </c>
      <c r="B331" s="193">
        <v>0.1008</v>
      </c>
      <c r="C331" s="194">
        <v>0.10199999999999999</v>
      </c>
      <c r="D331" s="428">
        <v>857.95</v>
      </c>
      <c r="E331" s="428">
        <v>856.46</v>
      </c>
      <c r="F331" s="195">
        <v>856.13</v>
      </c>
    </row>
    <row r="332" spans="1:6">
      <c r="A332" s="794">
        <v>42879</v>
      </c>
      <c r="B332" s="193">
        <v>9.6600000000000005E-2</v>
      </c>
      <c r="C332" s="194">
        <v>9.7799999999999998E-2</v>
      </c>
      <c r="D332" s="428">
        <v>863.52</v>
      </c>
      <c r="E332" s="428">
        <v>862.01</v>
      </c>
      <c r="F332" s="195">
        <v>861.69</v>
      </c>
    </row>
    <row r="333" spans="1:6">
      <c r="A333" s="794">
        <v>42880</v>
      </c>
      <c r="B333" s="193">
        <v>9.6099999999999991E-2</v>
      </c>
      <c r="C333" s="194">
        <v>9.7299999999999998E-2</v>
      </c>
      <c r="D333" s="428">
        <v>864.46</v>
      </c>
      <c r="E333" s="428">
        <v>862.96</v>
      </c>
      <c r="F333" s="195">
        <v>862.64</v>
      </c>
    </row>
    <row r="334" spans="1:6">
      <c r="A334" s="796">
        <v>42881</v>
      </c>
      <c r="B334" s="193">
        <v>9.4399999999999998E-2</v>
      </c>
      <c r="C334" s="194">
        <v>9.5600000000000004E-2</v>
      </c>
      <c r="D334" s="428">
        <v>866.9</v>
      </c>
      <c r="E334" s="428">
        <v>865.4</v>
      </c>
      <c r="F334" s="195">
        <v>865.08</v>
      </c>
    </row>
    <row r="335" spans="1:6">
      <c r="A335" s="798">
        <v>42884</v>
      </c>
      <c r="B335" s="193">
        <v>9.35E-2</v>
      </c>
      <c r="C335" s="194">
        <v>9.4700000000000006E-2</v>
      </c>
      <c r="D335" s="428">
        <v>868.34</v>
      </c>
      <c r="E335" s="428">
        <v>866.83</v>
      </c>
      <c r="F335" s="195">
        <v>866.52</v>
      </c>
    </row>
    <row r="336" spans="1:6">
      <c r="A336" s="800">
        <v>42885</v>
      </c>
      <c r="B336" s="193">
        <v>9.2200000000000004E-2</v>
      </c>
      <c r="C336" s="194">
        <v>9.3399999999999997E-2</v>
      </c>
      <c r="D336" s="428">
        <v>870.27</v>
      </c>
      <c r="E336" s="428">
        <v>868.77</v>
      </c>
      <c r="F336" s="195">
        <v>868.46</v>
      </c>
    </row>
    <row r="337" spans="1:6">
      <c r="A337" s="803">
        <v>42886</v>
      </c>
      <c r="B337" s="193">
        <v>9.3200000000000005E-2</v>
      </c>
      <c r="C337" s="194">
        <v>9.4399999999999998E-2</v>
      </c>
      <c r="D337" s="428">
        <v>869.33</v>
      </c>
      <c r="E337" s="428">
        <v>867.83</v>
      </c>
      <c r="F337" s="195">
        <v>867.52</v>
      </c>
    </row>
    <row r="338" spans="1:6">
      <c r="A338" s="805">
        <v>42887</v>
      </c>
      <c r="B338" s="193">
        <v>9.4E-2</v>
      </c>
      <c r="C338" s="194">
        <v>9.5199999999999993E-2</v>
      </c>
      <c r="D338" s="428">
        <v>868.64</v>
      </c>
      <c r="E338" s="428">
        <v>867.15</v>
      </c>
      <c r="F338" s="195">
        <v>866.83</v>
      </c>
    </row>
    <row r="339" spans="1:6">
      <c r="A339" s="807">
        <v>42888</v>
      </c>
      <c r="B339" s="193">
        <v>9.4200000000000006E-2</v>
      </c>
      <c r="C339" s="194">
        <v>9.5399999999999985E-2</v>
      </c>
      <c r="D339" s="428">
        <v>868.7</v>
      </c>
      <c r="E339" s="428">
        <v>867.21</v>
      </c>
      <c r="F339" s="195">
        <v>866.9</v>
      </c>
    </row>
    <row r="340" spans="1:6">
      <c r="A340" s="809">
        <v>42891</v>
      </c>
      <c r="B340" s="193">
        <v>9.5799999999999996E-2</v>
      </c>
      <c r="C340" s="194">
        <v>9.6999999999999989E-2</v>
      </c>
      <c r="D340" s="428">
        <v>867.03</v>
      </c>
      <c r="E340" s="428">
        <v>865.55</v>
      </c>
      <c r="F340" s="195">
        <v>865.24</v>
      </c>
    </row>
    <row r="341" spans="1:6">
      <c r="A341" s="811">
        <v>42892</v>
      </c>
      <c r="B341" s="193">
        <v>9.4299999999999995E-2</v>
      </c>
      <c r="C341" s="194">
        <v>9.5500000000000002E-2</v>
      </c>
      <c r="D341" s="428">
        <v>869.2</v>
      </c>
      <c r="E341" s="428">
        <v>867.72</v>
      </c>
      <c r="F341" s="195">
        <v>867.4</v>
      </c>
    </row>
    <row r="342" spans="1:6">
      <c r="A342" s="813">
        <v>42893</v>
      </c>
      <c r="B342" s="193">
        <v>9.2799999999999994E-2</v>
      </c>
      <c r="C342" s="194">
        <v>9.4E-2</v>
      </c>
      <c r="D342" s="428">
        <v>871.36</v>
      </c>
      <c r="E342" s="428">
        <v>869.88</v>
      </c>
      <c r="F342" s="195">
        <v>869.57</v>
      </c>
    </row>
    <row r="343" spans="1:6">
      <c r="A343" s="815">
        <v>42894</v>
      </c>
      <c r="B343" s="193">
        <v>9.4100000000000003E-2</v>
      </c>
      <c r="C343" s="194">
        <v>9.5299999999999996E-2</v>
      </c>
      <c r="D343" s="428">
        <v>870.07</v>
      </c>
      <c r="E343" s="428">
        <v>868.59</v>
      </c>
      <c r="F343" s="195">
        <v>868.28</v>
      </c>
    </row>
    <row r="344" spans="1:6">
      <c r="A344" s="817">
        <v>42895</v>
      </c>
      <c r="B344" s="193">
        <v>9.2699999999999991E-2</v>
      </c>
      <c r="C344" s="194">
        <v>9.3900000000000011E-2</v>
      </c>
      <c r="D344" s="428">
        <v>872.1</v>
      </c>
      <c r="E344" s="428">
        <v>870.62</v>
      </c>
      <c r="F344" s="195">
        <v>870.31</v>
      </c>
    </row>
    <row r="345" spans="1:6">
      <c r="A345" s="819">
        <v>42898</v>
      </c>
      <c r="B345" s="193">
        <v>9.1199999999999989E-2</v>
      </c>
      <c r="C345" s="194">
        <v>9.2399999999999996E-2</v>
      </c>
      <c r="D345" s="428">
        <v>874.25</v>
      </c>
      <c r="E345" s="428">
        <v>872.77</v>
      </c>
      <c r="F345" s="195">
        <v>872.47</v>
      </c>
    </row>
    <row r="346" spans="1:6">
      <c r="A346" s="821">
        <v>42899</v>
      </c>
      <c r="B346" s="193">
        <v>9.0999999999999998E-2</v>
      </c>
      <c r="C346" s="194">
        <v>9.2200000000000004E-2</v>
      </c>
      <c r="D346" s="428">
        <v>874.8</v>
      </c>
      <c r="E346" s="428">
        <v>873.33</v>
      </c>
      <c r="F346" s="195">
        <v>873.02</v>
      </c>
    </row>
    <row r="347" spans="1:6">
      <c r="A347" s="823">
        <v>42900</v>
      </c>
      <c r="B347" s="193">
        <v>9.1999999999999998E-2</v>
      </c>
      <c r="C347" s="194">
        <v>9.3200000000000005E-2</v>
      </c>
      <c r="D347" s="428">
        <v>873.88</v>
      </c>
      <c r="E347" s="428">
        <v>872.41</v>
      </c>
      <c r="F347" s="195">
        <v>872.1</v>
      </c>
    </row>
    <row r="348" spans="1:6">
      <c r="A348" s="825">
        <v>42905</v>
      </c>
      <c r="B348" s="193">
        <v>9.0500000000000011E-2</v>
      </c>
      <c r="C348" s="194">
        <v>9.1700000000000004E-2</v>
      </c>
      <c r="D348" s="428">
        <v>876.32</v>
      </c>
      <c r="E348" s="428">
        <v>874.85</v>
      </c>
      <c r="F348" s="195">
        <v>874.55</v>
      </c>
    </row>
    <row r="349" spans="1:6">
      <c r="A349" s="827">
        <v>42906</v>
      </c>
      <c r="B349" s="193">
        <v>8.9399999999999993E-2</v>
      </c>
      <c r="C349" s="194">
        <v>9.06E-2</v>
      </c>
      <c r="D349" s="428">
        <v>877.97</v>
      </c>
      <c r="E349" s="428">
        <v>876.5</v>
      </c>
      <c r="F349" s="195">
        <v>876.2</v>
      </c>
    </row>
    <row r="350" spans="1:6">
      <c r="A350" s="829">
        <v>42907</v>
      </c>
      <c r="B350" s="193">
        <v>9.01E-2</v>
      </c>
      <c r="C350" s="194">
        <v>9.1300000000000006E-2</v>
      </c>
      <c r="D350" s="428">
        <v>877.41</v>
      </c>
      <c r="E350" s="428">
        <v>875.95</v>
      </c>
      <c r="F350" s="195">
        <v>875.65</v>
      </c>
    </row>
    <row r="351" spans="1:6">
      <c r="A351" s="831">
        <v>42908</v>
      </c>
      <c r="B351" s="193">
        <v>8.929999999999999E-2</v>
      </c>
      <c r="C351" s="194">
        <v>9.0500000000000011E-2</v>
      </c>
      <c r="D351" s="428">
        <v>878.69</v>
      </c>
      <c r="E351" s="428">
        <v>877.23</v>
      </c>
      <c r="F351" s="195">
        <v>876.92</v>
      </c>
    </row>
    <row r="352" spans="1:6">
      <c r="A352" s="831">
        <v>42909</v>
      </c>
      <c r="B352" s="193">
        <v>8.9700000000000002E-2</v>
      </c>
      <c r="C352" s="194">
        <v>9.0899999999999995E-2</v>
      </c>
      <c r="D352" s="428">
        <v>878.5</v>
      </c>
      <c r="E352" s="428">
        <v>877.04</v>
      </c>
      <c r="F352" s="195">
        <v>876.74</v>
      </c>
    </row>
    <row r="353" spans="1:6">
      <c r="A353" s="833">
        <v>42912</v>
      </c>
      <c r="B353" s="193">
        <v>8.9399999999999993E-2</v>
      </c>
      <c r="C353" s="194">
        <v>9.06E-2</v>
      </c>
      <c r="D353" s="428">
        <v>879.16</v>
      </c>
      <c r="E353" s="428">
        <v>877.71</v>
      </c>
      <c r="F353" s="195">
        <v>877.41</v>
      </c>
    </row>
    <row r="354" spans="1:6">
      <c r="A354" s="835">
        <v>42913</v>
      </c>
      <c r="B354" s="193">
        <v>8.9499999999999996E-2</v>
      </c>
      <c r="C354" s="194">
        <v>9.0700000000000003E-2</v>
      </c>
      <c r="D354" s="428">
        <v>879.34</v>
      </c>
      <c r="E354" s="428">
        <v>877.89</v>
      </c>
      <c r="F354" s="195">
        <v>877.59</v>
      </c>
    </row>
    <row r="355" spans="1:6">
      <c r="A355" s="837">
        <v>42914</v>
      </c>
      <c r="B355" s="193">
        <v>8.9700000000000002E-2</v>
      </c>
      <c r="C355" s="194">
        <v>9.0899999999999995E-2</v>
      </c>
      <c r="D355" s="428">
        <v>879.4</v>
      </c>
      <c r="E355" s="428">
        <v>877.95</v>
      </c>
      <c r="F355" s="195">
        <v>877.65</v>
      </c>
    </row>
    <row r="356" spans="1:6">
      <c r="A356" s="839">
        <v>42915</v>
      </c>
      <c r="B356" s="193">
        <v>8.8699999999999987E-2</v>
      </c>
      <c r="C356" s="194">
        <v>8.9900000000000008E-2</v>
      </c>
      <c r="D356" s="428">
        <v>880.9</v>
      </c>
      <c r="E356" s="428">
        <v>879.46</v>
      </c>
      <c r="F356" s="195">
        <v>879.16</v>
      </c>
    </row>
    <row r="357" spans="1:6">
      <c r="A357" s="841">
        <v>42916</v>
      </c>
      <c r="B357" s="193">
        <v>8.9399999999999993E-2</v>
      </c>
      <c r="C357" s="194">
        <v>9.06E-2</v>
      </c>
      <c r="D357" s="428">
        <v>880.36</v>
      </c>
      <c r="E357" s="428">
        <v>878.92</v>
      </c>
      <c r="F357" s="195">
        <v>878.61</v>
      </c>
    </row>
    <row r="358" spans="1:6">
      <c r="A358" s="843">
        <v>42919</v>
      </c>
      <c r="B358" s="193">
        <v>8.8399999999999992E-2</v>
      </c>
      <c r="C358" s="194">
        <v>8.9600000000000013E-2</v>
      </c>
      <c r="D358" s="428">
        <v>881.86</v>
      </c>
      <c r="E358" s="428">
        <v>880.42</v>
      </c>
      <c r="F358" s="195">
        <v>880.12</v>
      </c>
    </row>
    <row r="359" spans="1:6">
      <c r="A359" s="845">
        <v>42920</v>
      </c>
      <c r="B359" s="193">
        <v>8.7899999999999992E-2</v>
      </c>
      <c r="C359" s="194">
        <v>8.9099999999999999E-2</v>
      </c>
      <c r="D359" s="428">
        <v>882.75</v>
      </c>
      <c r="E359" s="428">
        <v>881.32</v>
      </c>
      <c r="F359" s="195">
        <v>881.02</v>
      </c>
    </row>
    <row r="360" spans="1:6">
      <c r="A360" s="847">
        <v>42921</v>
      </c>
      <c r="B360" s="193">
        <v>8.72E-2</v>
      </c>
      <c r="C360" s="194">
        <v>8.8399999999999992E-2</v>
      </c>
      <c r="D360" s="428">
        <v>883.89</v>
      </c>
      <c r="E360" s="428">
        <v>882.45</v>
      </c>
      <c r="F360" s="195">
        <v>882.15</v>
      </c>
    </row>
    <row r="361" spans="1:6">
      <c r="A361" s="849">
        <v>42922</v>
      </c>
      <c r="B361" s="193">
        <v>8.7499999999999994E-2</v>
      </c>
      <c r="C361" s="194">
        <v>8.8699999999999987E-2</v>
      </c>
      <c r="D361" s="428">
        <v>883.82</v>
      </c>
      <c r="E361" s="428">
        <v>882.39</v>
      </c>
      <c r="F361" s="195">
        <v>882.09</v>
      </c>
    </row>
    <row r="362" spans="1:6">
      <c r="A362" s="849">
        <v>42923</v>
      </c>
      <c r="B362" s="193">
        <v>8.6699999999999999E-2</v>
      </c>
      <c r="C362" s="194">
        <v>8.7899999999999992E-2</v>
      </c>
      <c r="D362" s="428">
        <v>885.07</v>
      </c>
      <c r="E362" s="428">
        <v>883.64</v>
      </c>
      <c r="F362" s="195">
        <v>883.35</v>
      </c>
    </row>
    <row r="363" spans="1:6">
      <c r="A363" s="851">
        <v>42926</v>
      </c>
      <c r="B363" s="193">
        <v>8.6999999999999994E-2</v>
      </c>
      <c r="C363" s="194">
        <v>8.8200000000000001E-2</v>
      </c>
      <c r="D363" s="428">
        <v>885.01</v>
      </c>
      <c r="E363" s="428">
        <v>883.58</v>
      </c>
      <c r="F363" s="195">
        <v>883.28</v>
      </c>
    </row>
    <row r="364" spans="1:6">
      <c r="A364" s="853">
        <v>42927</v>
      </c>
      <c r="B364" s="193">
        <v>8.7100000000000011E-2</v>
      </c>
      <c r="C364" s="194">
        <v>8.8300000000000003E-2</v>
      </c>
      <c r="D364" s="428">
        <v>885.18</v>
      </c>
      <c r="E364" s="428">
        <v>883.76</v>
      </c>
      <c r="F364" s="195">
        <v>883.46</v>
      </c>
    </row>
    <row r="365" spans="1:6">
      <c r="A365" s="855">
        <v>42928</v>
      </c>
      <c r="B365" s="193">
        <v>8.6300000000000002E-2</v>
      </c>
      <c r="C365" s="194">
        <v>8.7499999999999994E-2</v>
      </c>
      <c r="D365" s="428">
        <v>886.43</v>
      </c>
      <c r="E365" s="428">
        <v>885</v>
      </c>
      <c r="F365" s="195">
        <v>884.71</v>
      </c>
    </row>
    <row r="366" spans="1:6">
      <c r="A366" s="857">
        <v>42929</v>
      </c>
      <c r="B366" s="193">
        <v>8.5999999999999993E-2</v>
      </c>
      <c r="C366" s="194">
        <v>8.72E-2</v>
      </c>
      <c r="D366" s="428">
        <v>887.07</v>
      </c>
      <c r="E366" s="428">
        <v>885.65</v>
      </c>
      <c r="F366" s="195">
        <v>885.36</v>
      </c>
    </row>
    <row r="367" spans="1:6">
      <c r="A367" s="859">
        <v>42930</v>
      </c>
      <c r="B367" s="193">
        <v>8.5699999999999998E-2</v>
      </c>
      <c r="C367" s="194">
        <v>8.6899999999999991E-2</v>
      </c>
      <c r="D367" s="428">
        <v>887.72</v>
      </c>
      <c r="E367" s="428">
        <v>886.3</v>
      </c>
      <c r="F367" s="195">
        <v>886.01</v>
      </c>
    </row>
    <row r="368" spans="1:6">
      <c r="A368" s="859">
        <v>42933</v>
      </c>
      <c r="B368" s="193">
        <v>8.5199999999999998E-2</v>
      </c>
      <c r="C368" s="194">
        <v>8.6400000000000005E-2</v>
      </c>
      <c r="D368" s="428">
        <v>888.6</v>
      </c>
      <c r="E368" s="428">
        <v>887.18</v>
      </c>
      <c r="F368" s="195">
        <v>886.89</v>
      </c>
    </row>
    <row r="369" spans="1:6">
      <c r="A369" s="861">
        <v>42934</v>
      </c>
      <c r="B369" s="193">
        <v>8.4900000000000003E-2</v>
      </c>
      <c r="C369" s="194">
        <v>8.6099999999999996E-2</v>
      </c>
      <c r="D369" s="428">
        <v>889.24</v>
      </c>
      <c r="E369" s="428">
        <v>887.83</v>
      </c>
      <c r="F369" s="195">
        <v>887.54</v>
      </c>
    </row>
    <row r="370" spans="1:6">
      <c r="A370" s="863">
        <v>42935</v>
      </c>
      <c r="B370" s="193">
        <v>8.4199999999999997E-2</v>
      </c>
      <c r="C370" s="194">
        <v>8.539999999999999E-2</v>
      </c>
      <c r="D370" s="428">
        <v>890.35</v>
      </c>
      <c r="E370" s="428">
        <v>888.94</v>
      </c>
      <c r="F370" s="195">
        <v>888.65</v>
      </c>
    </row>
    <row r="371" spans="1:6">
      <c r="A371" s="865">
        <v>42936</v>
      </c>
      <c r="B371" s="193">
        <v>8.3100000000000007E-2</v>
      </c>
      <c r="C371" s="194">
        <v>8.43E-2</v>
      </c>
      <c r="D371" s="428">
        <v>891.94</v>
      </c>
      <c r="E371" s="428">
        <v>890.52</v>
      </c>
      <c r="F371" s="195">
        <v>890.24</v>
      </c>
    </row>
    <row r="372" spans="1:6">
      <c r="A372" s="865">
        <v>42937</v>
      </c>
      <c r="B372" s="193">
        <v>8.3199999999999996E-2</v>
      </c>
      <c r="C372" s="194">
        <v>8.4399999999999989E-2</v>
      </c>
      <c r="D372" s="428">
        <v>892.1</v>
      </c>
      <c r="E372" s="428">
        <v>890.69</v>
      </c>
      <c r="F372" s="195">
        <v>890.4</v>
      </c>
    </row>
    <row r="373" spans="1:6">
      <c r="A373" s="865">
        <v>42940</v>
      </c>
      <c r="B373" s="193">
        <v>8.3199999999999996E-2</v>
      </c>
      <c r="C373" s="194">
        <v>8.4399999999999989E-2</v>
      </c>
      <c r="D373" s="428">
        <v>892.38</v>
      </c>
      <c r="E373" s="428">
        <v>890.98</v>
      </c>
      <c r="F373" s="195">
        <v>890.69</v>
      </c>
    </row>
    <row r="374" spans="1:6">
      <c r="A374" s="867">
        <v>42941</v>
      </c>
      <c r="B374" s="193">
        <v>8.3299999999999999E-2</v>
      </c>
      <c r="C374" s="194">
        <v>8.4499999999999992E-2</v>
      </c>
      <c r="D374" s="428">
        <v>892.55</v>
      </c>
      <c r="E374" s="428">
        <v>891.15</v>
      </c>
      <c r="F374" s="195">
        <v>890.86</v>
      </c>
    </row>
    <row r="375" spans="1:6">
      <c r="A375" s="870">
        <v>42942</v>
      </c>
      <c r="B375" s="193">
        <v>8.3599999999999994E-2</v>
      </c>
      <c r="C375" s="194">
        <v>8.48E-2</v>
      </c>
      <c r="D375" s="428">
        <v>892.48</v>
      </c>
      <c r="E375" s="428">
        <v>891.08</v>
      </c>
      <c r="F375" s="195">
        <v>890.8</v>
      </c>
    </row>
    <row r="376" spans="1:6">
      <c r="A376" s="920">
        <v>42943</v>
      </c>
      <c r="B376" s="193">
        <v>8.0799999999999997E-2</v>
      </c>
      <c r="C376" s="194">
        <v>8.199999999999999E-2</v>
      </c>
      <c r="D376" s="428">
        <v>896.04</v>
      </c>
      <c r="E376" s="428">
        <v>894.63</v>
      </c>
      <c r="F376" s="195">
        <v>894.35</v>
      </c>
    </row>
    <row r="377" spans="1:6">
      <c r="A377" s="920">
        <v>42944</v>
      </c>
      <c r="B377" s="193">
        <v>8.09E-2</v>
      </c>
      <c r="C377" s="194">
        <v>8.2100000000000006E-2</v>
      </c>
      <c r="D377" s="428">
        <v>896.2</v>
      </c>
      <c r="E377" s="428">
        <v>894.8</v>
      </c>
      <c r="F377" s="195">
        <v>894.52</v>
      </c>
    </row>
    <row r="378" spans="1:6">
      <c r="A378" s="920">
        <v>42947</v>
      </c>
      <c r="B378" s="193">
        <v>8.0500000000000002E-2</v>
      </c>
      <c r="C378" s="194">
        <v>8.1699999999999995E-2</v>
      </c>
      <c r="D378" s="428">
        <v>896.94</v>
      </c>
      <c r="E378" s="428">
        <v>895.54</v>
      </c>
      <c r="F378" s="195">
        <v>895.26</v>
      </c>
    </row>
    <row r="1881" spans="2:6">
      <c r="B1881" s="193"/>
      <c r="C1881" s="194"/>
      <c r="D1881" s="166"/>
      <c r="E1881" s="166"/>
      <c r="F1881" s="195"/>
    </row>
    <row r="1882" spans="2:6">
      <c r="B1882" s="193"/>
      <c r="C1882" s="194"/>
      <c r="D1882" s="166"/>
      <c r="E1882" s="166"/>
      <c r="F1882" s="195"/>
    </row>
    <row r="1883" spans="2:6">
      <c r="B1883" s="193"/>
      <c r="C1883" s="194"/>
      <c r="D1883" s="166"/>
      <c r="E1883" s="166"/>
      <c r="F1883" s="195"/>
    </row>
    <row r="1884" spans="2:6">
      <c r="B1884" s="193"/>
      <c r="C1884" s="194"/>
      <c r="D1884" s="166"/>
      <c r="E1884" s="166"/>
      <c r="F1884" s="195"/>
    </row>
    <row r="1885" spans="2:6">
      <c r="B1885" s="339"/>
      <c r="C1885" s="339"/>
      <c r="D1885" s="339"/>
      <c r="E1885" s="339"/>
      <c r="F1885" s="339"/>
    </row>
    <row r="1886" spans="2:6">
      <c r="B1886" s="339"/>
      <c r="C1886" s="339"/>
      <c r="D1886" s="339"/>
      <c r="E1886" s="339"/>
      <c r="F1886" s="339"/>
    </row>
    <row r="1887" spans="2:6">
      <c r="B1887" s="339"/>
      <c r="C1887" s="339"/>
      <c r="D1887" s="339"/>
      <c r="E1887" s="339"/>
      <c r="F1887" s="339"/>
    </row>
    <row r="1888" spans="2:6">
      <c r="B1888" s="339"/>
      <c r="C1888" s="339"/>
      <c r="D1888" s="339"/>
      <c r="E1888" s="339"/>
      <c r="F1888" s="339"/>
    </row>
    <row r="1889" spans="2:6">
      <c r="B1889" s="339"/>
      <c r="C1889" s="339"/>
      <c r="D1889" s="339"/>
      <c r="E1889" s="339"/>
      <c r="F1889" s="339"/>
    </row>
    <row r="1890" spans="2:6">
      <c r="B1890" s="339"/>
      <c r="C1890" s="339"/>
      <c r="D1890" s="339"/>
      <c r="E1890" s="339"/>
      <c r="F1890" s="339"/>
    </row>
    <row r="1891" spans="2:6">
      <c r="B1891" s="339"/>
      <c r="C1891" s="339"/>
      <c r="D1891" s="339"/>
      <c r="E1891" s="339"/>
      <c r="F1891" s="339"/>
    </row>
    <row r="1892" spans="2:6">
      <c r="B1892" s="339"/>
      <c r="C1892" s="339"/>
      <c r="D1892" s="339"/>
      <c r="E1892" s="339"/>
      <c r="F1892" s="339"/>
    </row>
    <row r="1893" spans="2:6">
      <c r="B1893" s="339"/>
      <c r="C1893" s="339"/>
      <c r="D1893" s="339"/>
      <c r="E1893" s="339"/>
      <c r="F1893" s="339"/>
    </row>
    <row r="1894" spans="2:6">
      <c r="B1894" s="339"/>
      <c r="C1894" s="339"/>
      <c r="D1894" s="339"/>
      <c r="E1894" s="339"/>
      <c r="F1894" s="339"/>
    </row>
    <row r="1895" spans="2:6">
      <c r="B1895" s="339"/>
      <c r="C1895" s="339"/>
      <c r="D1895" s="339"/>
      <c r="E1895" s="339"/>
      <c r="F1895" s="339"/>
    </row>
    <row r="1896" spans="2:6">
      <c r="B1896" s="339"/>
      <c r="C1896" s="339"/>
      <c r="D1896" s="339"/>
      <c r="E1896" s="339"/>
      <c r="F1896" s="339"/>
    </row>
    <row r="1897" spans="2:6">
      <c r="B1897" s="339"/>
      <c r="C1897" s="339"/>
      <c r="D1897" s="339"/>
      <c r="E1897" s="339"/>
      <c r="F1897" s="339"/>
    </row>
    <row r="1898" spans="2:6">
      <c r="B1898" s="339"/>
      <c r="C1898" s="339"/>
      <c r="D1898" s="339"/>
      <c r="E1898" s="339"/>
      <c r="F1898" s="339"/>
    </row>
    <row r="1899" spans="2:6">
      <c r="B1899" s="339"/>
      <c r="C1899" s="339"/>
      <c r="D1899" s="339"/>
      <c r="E1899" s="339"/>
      <c r="F1899" s="339"/>
    </row>
    <row r="1900" spans="2:6">
      <c r="B1900" s="339"/>
      <c r="C1900" s="339"/>
      <c r="D1900" s="339"/>
      <c r="E1900" s="339"/>
      <c r="F1900" s="339"/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:BJ376"/>
  <sheetViews>
    <sheetView topLeftCell="A295" workbookViewId="0">
      <selection activeCell="G373" sqref="G373:G376"/>
    </sheetView>
  </sheetViews>
  <sheetFormatPr defaultRowHeight="12.75"/>
  <cols>
    <col min="1" max="1" width="15.85546875" style="264" customWidth="1"/>
    <col min="2" max="2" width="9.140625" style="264"/>
    <col min="3" max="3" width="9.140625" style="149"/>
    <col min="4" max="4" width="9.140625" style="264"/>
    <col min="5" max="5" width="9.42578125" style="512" bestFit="1" customWidth="1"/>
    <col min="6" max="6" width="9.140625" style="264"/>
    <col min="7" max="7" width="10.140625" customWidth="1"/>
    <col min="10" max="10" width="10.140625" bestFit="1" customWidth="1"/>
    <col min="18" max="18" width="10.140625" bestFit="1" customWidth="1"/>
    <col min="19" max="19" width="9.5703125" bestFit="1" customWidth="1"/>
    <col min="29" max="29" width="10.140625" bestFit="1" customWidth="1"/>
    <col min="40" max="40" width="22.42578125" bestFit="1" customWidth="1"/>
    <col min="41" max="41" width="28" style="458" bestFit="1" customWidth="1"/>
    <col min="42" max="42" width="11.85546875" customWidth="1"/>
    <col min="44" max="44" width="13.7109375" bestFit="1" customWidth="1"/>
    <col min="47" max="47" width="11.85546875" bestFit="1" customWidth="1"/>
    <col min="58" max="58" width="12.42578125" bestFit="1" customWidth="1"/>
  </cols>
  <sheetData>
    <row r="1" spans="1:47">
      <c r="A1" s="265" t="s">
        <v>95</v>
      </c>
      <c r="B1" s="897" t="s">
        <v>473</v>
      </c>
      <c r="C1" s="898"/>
      <c r="D1" s="898"/>
      <c r="E1" s="898"/>
      <c r="F1" s="898"/>
      <c r="J1" s="152" t="s">
        <v>1913</v>
      </c>
      <c r="K1" s="344"/>
      <c r="L1" s="152" t="s">
        <v>1827</v>
      </c>
      <c r="M1" s="344"/>
      <c r="N1" s="151" t="s">
        <v>2023</v>
      </c>
      <c r="O1" s="152" t="s">
        <v>1304</v>
      </c>
      <c r="P1" s="344" t="e">
        <v>#N/A</v>
      </c>
      <c r="Q1" s="344"/>
      <c r="R1" s="152" t="s">
        <v>1830</v>
      </c>
      <c r="S1" s="303">
        <v>4</v>
      </c>
      <c r="T1" s="344"/>
      <c r="U1" s="344"/>
      <c r="V1" s="344"/>
      <c r="W1" s="344"/>
      <c r="X1" s="344"/>
      <c r="Y1" s="344"/>
      <c r="Z1" s="344"/>
      <c r="AA1" s="344"/>
      <c r="AB1" s="152" t="s">
        <v>1829</v>
      </c>
      <c r="AC1" s="152" t="s">
        <v>1828</v>
      </c>
      <c r="AD1" s="344"/>
      <c r="AE1" s="152" t="s">
        <v>1827</v>
      </c>
      <c r="AF1" s="344" t="s">
        <v>2023</v>
      </c>
      <c r="AG1" s="344"/>
      <c r="AH1" s="152" t="s">
        <v>1304</v>
      </c>
      <c r="AI1" s="344" t="e">
        <v>#N/A</v>
      </c>
      <c r="AJ1" s="344"/>
      <c r="AK1" s="344"/>
      <c r="AL1" s="344"/>
      <c r="AM1" s="344"/>
      <c r="AN1" s="344"/>
      <c r="AP1" s="344"/>
      <c r="AQ1" s="344"/>
      <c r="AR1" s="344"/>
      <c r="AS1" s="344"/>
      <c r="AT1" s="344"/>
      <c r="AU1" s="344"/>
    </row>
    <row r="2" spans="1:47" ht="39" thickBot="1">
      <c r="A2" s="265" t="s">
        <v>97</v>
      </c>
      <c r="B2" s="265" t="s">
        <v>98</v>
      </c>
      <c r="C2" s="509" t="s">
        <v>99</v>
      </c>
      <c r="D2" s="265" t="s">
        <v>100</v>
      </c>
      <c r="E2" s="510" t="s">
        <v>101</v>
      </c>
      <c r="F2" s="265" t="s">
        <v>102</v>
      </c>
      <c r="J2" s="152" t="s">
        <v>1800</v>
      </c>
      <c r="K2" s="152" t="s">
        <v>1801</v>
      </c>
      <c r="L2" s="152" t="s">
        <v>1802</v>
      </c>
      <c r="M2" s="152" t="s">
        <v>1803</v>
      </c>
      <c r="N2" s="152" t="s">
        <v>1804</v>
      </c>
      <c r="O2" s="152" t="s">
        <v>1805</v>
      </c>
      <c r="P2" s="152" t="s">
        <v>1806</v>
      </c>
      <c r="Q2" s="152" t="s">
        <v>1807</v>
      </c>
      <c r="R2" s="152" t="s">
        <v>1808</v>
      </c>
      <c r="S2" s="152" t="s">
        <v>1809</v>
      </c>
      <c r="T2" s="152" t="s">
        <v>1810</v>
      </c>
      <c r="U2" s="152" t="s">
        <v>1811</v>
      </c>
      <c r="V2" s="152" t="s">
        <v>1812</v>
      </c>
      <c r="W2" s="152" t="s">
        <v>1813</v>
      </c>
      <c r="X2" s="152" t="s">
        <v>1814</v>
      </c>
      <c r="Y2" s="152" t="s">
        <v>1298</v>
      </c>
      <c r="Z2" s="152" t="s">
        <v>1815</v>
      </c>
      <c r="AA2" s="344"/>
      <c r="AB2" s="317">
        <v>4</v>
      </c>
      <c r="AC2" s="344" t="s">
        <v>1283</v>
      </c>
      <c r="AD2" s="344" t="s">
        <v>1284</v>
      </c>
      <c r="AE2" s="344" t="s">
        <v>1285</v>
      </c>
      <c r="AF2" s="344" t="s">
        <v>1286</v>
      </c>
      <c r="AG2" s="344" t="s">
        <v>1287</v>
      </c>
      <c r="AH2" s="344" t="s">
        <v>1288</v>
      </c>
      <c r="AI2" s="344" t="s">
        <v>1289</v>
      </c>
      <c r="AJ2" s="344" t="s">
        <v>1826</v>
      </c>
      <c r="AK2" s="344" t="s">
        <v>1825</v>
      </c>
      <c r="AL2" s="344" t="s">
        <v>1295</v>
      </c>
      <c r="AM2" s="344" t="s">
        <v>1299</v>
      </c>
      <c r="AN2" s="268" t="s">
        <v>1306</v>
      </c>
      <c r="AO2" s="459" t="s">
        <v>1302</v>
      </c>
      <c r="AP2" s="344"/>
      <c r="AQ2" s="344"/>
      <c r="AR2" s="344"/>
      <c r="AS2" s="344"/>
      <c r="AT2" s="152" t="s">
        <v>1896</v>
      </c>
      <c r="AU2" s="344"/>
    </row>
    <row r="3" spans="1:47">
      <c r="A3" s="266" t="s">
        <v>119</v>
      </c>
      <c r="B3" s="254">
        <v>0.16589999999999999</v>
      </c>
      <c r="C3" s="507">
        <v>0.16649999999999998</v>
      </c>
      <c r="D3" s="255">
        <v>346.72</v>
      </c>
      <c r="E3" s="511">
        <v>345.49</v>
      </c>
      <c r="F3" s="256">
        <v>345.28</v>
      </c>
      <c r="J3" s="392">
        <v>42482</v>
      </c>
      <c r="K3" s="306">
        <v>1</v>
      </c>
      <c r="L3" s="306">
        <v>441.17</v>
      </c>
      <c r="M3" s="306">
        <v>482.9</v>
      </c>
      <c r="N3" s="307">
        <v>441.17</v>
      </c>
      <c r="O3" s="306">
        <v>13.06</v>
      </c>
      <c r="P3" s="306">
        <v>105</v>
      </c>
      <c r="Q3" s="306">
        <v>22.5</v>
      </c>
      <c r="R3" s="306">
        <v>9.3800000000000008</v>
      </c>
      <c r="S3" s="306">
        <v>0</v>
      </c>
      <c r="T3" s="306">
        <v>0.14000000000000001</v>
      </c>
      <c r="U3" s="306">
        <v>0</v>
      </c>
      <c r="V3" s="306">
        <v>473.38</v>
      </c>
      <c r="W3" s="306">
        <v>0.28000000000000003</v>
      </c>
      <c r="X3" s="306">
        <v>0</v>
      </c>
      <c r="Y3" s="306">
        <v>0</v>
      </c>
      <c r="Z3" s="308">
        <v>9.4600000000000009</v>
      </c>
      <c r="AA3" s="344"/>
      <c r="AB3" s="344"/>
      <c r="AC3" s="391">
        <v>42482</v>
      </c>
      <c r="AD3" s="259">
        <v>1</v>
      </c>
      <c r="AE3" s="259">
        <v>441.17</v>
      </c>
      <c r="AF3" s="259">
        <v>482.9</v>
      </c>
      <c r="AG3" s="259">
        <v>441.17</v>
      </c>
      <c r="AH3" s="259">
        <v>13.06</v>
      </c>
      <c r="AI3" s="303">
        <v>105</v>
      </c>
      <c r="AJ3" s="273">
        <v>22.5</v>
      </c>
      <c r="AK3" s="273">
        <v>9.5200000000000014</v>
      </c>
      <c r="AL3" s="273">
        <v>473.38</v>
      </c>
      <c r="AM3" s="344">
        <v>9.4600000000000009</v>
      </c>
      <c r="AN3" s="344" t="s">
        <v>1942</v>
      </c>
      <c r="AO3" s="460" t="e">
        <v>#N/A</v>
      </c>
      <c r="AP3" s="304" t="e">
        <v>#N/A</v>
      </c>
      <c r="AQ3" s="149" t="e">
        <v>#N/A</v>
      </c>
      <c r="AR3" s="190" t="e">
        <v>#N/A</v>
      </c>
      <c r="AS3" s="262" t="e">
        <v>#N/A</v>
      </c>
      <c r="AT3" s="152" t="s">
        <v>184</v>
      </c>
      <c r="AU3" s="344"/>
    </row>
    <row r="4" spans="1:47">
      <c r="A4" s="266" t="s">
        <v>120</v>
      </c>
      <c r="B4" s="254">
        <v>0.16320000000000001</v>
      </c>
      <c r="C4" s="507">
        <v>0.1638</v>
      </c>
      <c r="D4" s="255">
        <v>352.52</v>
      </c>
      <c r="E4" s="511">
        <v>351.27</v>
      </c>
      <c r="F4" s="256">
        <v>351.06</v>
      </c>
      <c r="J4" s="394">
        <v>42492</v>
      </c>
      <c r="K4" s="291">
        <v>3</v>
      </c>
      <c r="L4" s="295">
        <v>1370.28</v>
      </c>
      <c r="M4" s="295">
        <v>1448.7</v>
      </c>
      <c r="N4" s="295">
        <v>456.76</v>
      </c>
      <c r="O4" s="291">
        <v>12.52</v>
      </c>
      <c r="P4" s="291">
        <v>95</v>
      </c>
      <c r="Q4" s="291">
        <v>22.5</v>
      </c>
      <c r="R4" s="291">
        <v>17.64</v>
      </c>
      <c r="S4" s="291">
        <v>0</v>
      </c>
      <c r="T4" s="291">
        <v>0.42</v>
      </c>
      <c r="U4" s="291">
        <v>0</v>
      </c>
      <c r="V4" s="295">
        <v>1430.64</v>
      </c>
      <c r="W4" s="291">
        <v>0.28000000000000003</v>
      </c>
      <c r="X4" s="291">
        <v>0</v>
      </c>
      <c r="Y4" s="291">
        <v>0</v>
      </c>
      <c r="Z4" s="310">
        <v>5.72</v>
      </c>
      <c r="AA4" s="344"/>
      <c r="AB4" s="273"/>
      <c r="AC4" s="151">
        <v>42492</v>
      </c>
      <c r="AD4" s="259">
        <v>3</v>
      </c>
      <c r="AE4" s="259">
        <v>1370.28</v>
      </c>
      <c r="AF4" s="259">
        <v>1448.7</v>
      </c>
      <c r="AG4" s="259">
        <v>456.76</v>
      </c>
      <c r="AH4" s="259">
        <v>12.52</v>
      </c>
      <c r="AI4" s="303">
        <v>95</v>
      </c>
      <c r="AJ4" s="273">
        <v>22.5</v>
      </c>
      <c r="AK4" s="273">
        <v>18.060000000000002</v>
      </c>
      <c r="AL4" s="273">
        <v>1430.64</v>
      </c>
      <c r="AM4" s="344">
        <v>5.72</v>
      </c>
      <c r="AN4" s="344" t="s">
        <v>1944</v>
      </c>
      <c r="AO4" s="460" t="e">
        <v>#N/A</v>
      </c>
      <c r="AP4" s="304" t="e">
        <v>#N/A</v>
      </c>
      <c r="AQ4" s="149" t="e">
        <v>#N/A</v>
      </c>
      <c r="AR4" s="190" t="e">
        <v>#N/A</v>
      </c>
      <c r="AS4" s="262" t="e">
        <v>#N/A</v>
      </c>
      <c r="AT4" s="152" t="s">
        <v>184</v>
      </c>
      <c r="AU4" s="344"/>
    </row>
    <row r="5" spans="1:47">
      <c r="A5" s="266" t="s">
        <v>121</v>
      </c>
      <c r="B5" s="254">
        <v>0.16420000000000001</v>
      </c>
      <c r="C5" s="507">
        <v>0.1648</v>
      </c>
      <c r="D5" s="255">
        <v>350.65</v>
      </c>
      <c r="E5" s="511">
        <v>349.41</v>
      </c>
      <c r="F5" s="256">
        <v>349.2</v>
      </c>
      <c r="J5" s="394">
        <v>42514</v>
      </c>
      <c r="K5" s="291">
        <v>0.3</v>
      </c>
      <c r="L5" s="295">
        <v>135.66</v>
      </c>
      <c r="M5" s="295">
        <v>144.87</v>
      </c>
      <c r="N5" s="295">
        <v>452.2</v>
      </c>
      <c r="O5" s="291">
        <v>12.82</v>
      </c>
      <c r="P5" s="291">
        <v>73</v>
      </c>
      <c r="Q5" s="291">
        <v>22.5</v>
      </c>
      <c r="R5" s="291">
        <v>2.0699999999999998</v>
      </c>
      <c r="S5" s="291">
        <v>0</v>
      </c>
      <c r="T5" s="291">
        <v>0.04</v>
      </c>
      <c r="U5" s="291">
        <v>0</v>
      </c>
      <c r="V5" s="295">
        <v>142.76</v>
      </c>
      <c r="W5" s="291">
        <v>0.28000000000000003</v>
      </c>
      <c r="X5" s="291">
        <v>0</v>
      </c>
      <c r="Y5" s="291">
        <v>0</v>
      </c>
      <c r="Z5" s="310">
        <v>6.79</v>
      </c>
      <c r="AA5" s="344"/>
      <c r="AB5" s="273"/>
      <c r="AC5" s="151">
        <v>42514</v>
      </c>
      <c r="AD5" s="259">
        <v>0.3</v>
      </c>
      <c r="AE5" s="259">
        <v>135.66</v>
      </c>
      <c r="AF5" s="259">
        <v>144.87</v>
      </c>
      <c r="AG5" s="259">
        <v>452.2</v>
      </c>
      <c r="AH5" s="259">
        <v>12.82</v>
      </c>
      <c r="AI5" s="303">
        <v>73</v>
      </c>
      <c r="AJ5" s="273">
        <v>22.5</v>
      </c>
      <c r="AK5" s="273">
        <v>2.11</v>
      </c>
      <c r="AL5" s="273">
        <v>142.76</v>
      </c>
      <c r="AM5" s="344">
        <v>6.79</v>
      </c>
      <c r="AN5" s="344" t="s">
        <v>1946</v>
      </c>
      <c r="AO5" s="460" t="e">
        <v>#N/A</v>
      </c>
      <c r="AP5" s="304" t="e">
        <v>#N/A</v>
      </c>
      <c r="AQ5" s="149" t="e">
        <v>#N/A</v>
      </c>
      <c r="AR5" s="190" t="e">
        <v>#N/A</v>
      </c>
      <c r="AS5" s="262" t="e">
        <v>#N/A</v>
      </c>
      <c r="AT5" s="152" t="s">
        <v>184</v>
      </c>
      <c r="AU5" s="344"/>
    </row>
    <row r="6" spans="1:47">
      <c r="A6" s="266" t="s">
        <v>122</v>
      </c>
      <c r="B6" s="254">
        <v>0.1593</v>
      </c>
      <c r="C6" s="507">
        <v>0.15990000000000001</v>
      </c>
      <c r="D6" s="255">
        <v>361.21</v>
      </c>
      <c r="E6" s="511">
        <v>359.92</v>
      </c>
      <c r="F6" s="256">
        <v>359.71</v>
      </c>
      <c r="J6" s="394">
        <v>42555</v>
      </c>
      <c r="K6" s="291">
        <v>4</v>
      </c>
      <c r="L6" s="295">
        <v>1897.52</v>
      </c>
      <c r="M6" s="295">
        <v>1931.6</v>
      </c>
      <c r="N6" s="295">
        <v>474.38</v>
      </c>
      <c r="O6" s="291">
        <v>12.22</v>
      </c>
      <c r="P6" s="291">
        <v>32</v>
      </c>
      <c r="Q6" s="291">
        <v>22.5</v>
      </c>
      <c r="R6" s="291">
        <v>7.66</v>
      </c>
      <c r="S6" s="291">
        <v>0</v>
      </c>
      <c r="T6" s="291">
        <v>0.47</v>
      </c>
      <c r="U6" s="291">
        <v>0</v>
      </c>
      <c r="V6" s="295">
        <v>1923.47</v>
      </c>
      <c r="W6" s="291">
        <v>0.28000000000000003</v>
      </c>
      <c r="X6" s="291">
        <v>0</v>
      </c>
      <c r="Y6" s="291">
        <v>0</v>
      </c>
      <c r="Z6" s="310">
        <v>1.8</v>
      </c>
      <c r="AA6" s="344"/>
      <c r="AB6" s="273"/>
      <c r="AC6" s="151">
        <v>42555</v>
      </c>
      <c r="AD6" s="259">
        <v>4</v>
      </c>
      <c r="AE6" s="259">
        <v>1897.52</v>
      </c>
      <c r="AF6" s="259">
        <v>1931.6</v>
      </c>
      <c r="AG6" s="259">
        <v>474.38</v>
      </c>
      <c r="AH6" s="259">
        <v>12.22</v>
      </c>
      <c r="AI6" s="303">
        <v>32</v>
      </c>
      <c r="AJ6" s="273">
        <v>22.5</v>
      </c>
      <c r="AK6" s="273">
        <v>8.1300000000000008</v>
      </c>
      <c r="AL6" s="273">
        <v>1923.47</v>
      </c>
      <c r="AM6" s="344">
        <v>1.8</v>
      </c>
      <c r="AN6" s="344" t="s">
        <v>1948</v>
      </c>
      <c r="AO6" s="460" t="e">
        <v>#N/A</v>
      </c>
      <c r="AP6" s="304" t="e">
        <v>#N/A</v>
      </c>
      <c r="AQ6" s="149" t="e">
        <v>#N/A</v>
      </c>
      <c r="AR6" s="190" t="e">
        <v>#N/A</v>
      </c>
      <c r="AS6" s="262" t="e">
        <v>#N/A</v>
      </c>
      <c r="AT6" s="152" t="s">
        <v>184</v>
      </c>
      <c r="AU6" s="344"/>
    </row>
    <row r="7" spans="1:47">
      <c r="A7" s="266" t="s">
        <v>123</v>
      </c>
      <c r="B7" s="254">
        <v>0.15890000000000001</v>
      </c>
      <c r="C7" s="507">
        <v>0.1595</v>
      </c>
      <c r="D7" s="255">
        <v>362.28</v>
      </c>
      <c r="E7" s="511">
        <v>360.99</v>
      </c>
      <c r="F7" s="256">
        <v>360.78</v>
      </c>
      <c r="J7" s="394">
        <v>42697</v>
      </c>
      <c r="K7" s="291">
        <v>1.73</v>
      </c>
      <c r="L7" s="295">
        <f>J7*K7</f>
        <v>73865.81</v>
      </c>
      <c r="M7" s="295"/>
      <c r="N7" s="295">
        <v>498.83</v>
      </c>
      <c r="O7" s="291">
        <v>12.12</v>
      </c>
      <c r="P7" s="291"/>
      <c r="Q7" s="291"/>
      <c r="R7" s="291"/>
      <c r="S7" s="291"/>
      <c r="T7" s="291"/>
      <c r="U7" s="291"/>
      <c r="V7" s="295"/>
      <c r="W7" s="291"/>
      <c r="X7" s="291"/>
      <c r="Y7" s="291"/>
      <c r="Z7" s="310"/>
      <c r="AA7" s="344"/>
      <c r="AB7" s="273"/>
      <c r="AC7" s="151">
        <v>0</v>
      </c>
      <c r="AD7" s="259">
        <v>0</v>
      </c>
      <c r="AE7" s="259">
        <v>0</v>
      </c>
      <c r="AF7" s="259">
        <v>0</v>
      </c>
      <c r="AG7" s="259">
        <v>0</v>
      </c>
      <c r="AH7" s="259">
        <v>0</v>
      </c>
      <c r="AI7" s="303">
        <v>0</v>
      </c>
      <c r="AJ7" s="273">
        <v>0</v>
      </c>
      <c r="AK7" s="273">
        <v>0</v>
      </c>
      <c r="AL7" s="273">
        <v>0</v>
      </c>
      <c r="AM7" s="344">
        <v>0</v>
      </c>
      <c r="AN7" s="344" t="s">
        <v>2024</v>
      </c>
      <c r="AO7" s="460" t="e">
        <v>#N/A</v>
      </c>
      <c r="AP7" s="304" t="e">
        <v>#N/A</v>
      </c>
      <c r="AQ7" s="149" t="e">
        <v>#N/A</v>
      </c>
      <c r="AR7" s="190" t="e">
        <v>#N/A</v>
      </c>
      <c r="AS7" s="262" t="e">
        <v>#N/A</v>
      </c>
      <c r="AT7" s="152" t="s">
        <v>184</v>
      </c>
      <c r="AU7" s="344"/>
    </row>
    <row r="8" spans="1:47">
      <c r="A8" s="266" t="s">
        <v>124</v>
      </c>
      <c r="B8" s="254">
        <v>0.15620000000000001</v>
      </c>
      <c r="C8" s="507">
        <v>0.15679999999999999</v>
      </c>
      <c r="D8" s="255">
        <v>368.36</v>
      </c>
      <c r="E8" s="511">
        <v>367.04</v>
      </c>
      <c r="F8" s="256">
        <v>366.83</v>
      </c>
      <c r="J8" s="394">
        <v>42731</v>
      </c>
      <c r="K8" s="291">
        <v>2</v>
      </c>
      <c r="L8" s="295">
        <f t="shared" ref="L8:L12" si="0">J8*K8</f>
        <v>85462</v>
      </c>
      <c r="M8" s="295"/>
      <c r="N8" s="295">
        <v>517.97</v>
      </c>
      <c r="O8" s="291">
        <v>11.62</v>
      </c>
      <c r="P8" s="291"/>
      <c r="Q8" s="291"/>
      <c r="R8" s="291"/>
      <c r="S8" s="291"/>
      <c r="T8" s="291"/>
      <c r="U8" s="291"/>
      <c r="V8" s="295"/>
      <c r="W8" s="291"/>
      <c r="X8" s="291"/>
      <c r="Y8" s="291"/>
      <c r="Z8" s="310"/>
      <c r="AA8" s="344"/>
      <c r="AB8" s="273"/>
      <c r="AC8" s="151">
        <v>0</v>
      </c>
      <c r="AD8" s="259">
        <v>0</v>
      </c>
      <c r="AE8" s="259">
        <v>0</v>
      </c>
      <c r="AF8" s="259">
        <v>0</v>
      </c>
      <c r="AG8" s="259">
        <v>0</v>
      </c>
      <c r="AH8" s="259">
        <v>0</v>
      </c>
      <c r="AI8" s="303">
        <v>0</v>
      </c>
      <c r="AJ8" s="273">
        <v>0</v>
      </c>
      <c r="AK8" s="273">
        <v>0</v>
      </c>
      <c r="AL8" s="273">
        <v>0</v>
      </c>
      <c r="AM8" s="344">
        <v>0</v>
      </c>
      <c r="AN8" s="344" t="s">
        <v>2024</v>
      </c>
      <c r="AO8" s="460" t="e">
        <v>#N/A</v>
      </c>
      <c r="AP8" s="304" t="e">
        <v>#N/A</v>
      </c>
      <c r="AQ8" s="149" t="e">
        <v>#N/A</v>
      </c>
      <c r="AR8" s="190" t="e">
        <v>#N/A</v>
      </c>
      <c r="AS8" s="262" t="e">
        <v>#N/A</v>
      </c>
      <c r="AT8" s="152" t="s">
        <v>184</v>
      </c>
      <c r="AU8" s="344"/>
    </row>
    <row r="9" spans="1:47">
      <c r="A9" s="266" t="s">
        <v>125</v>
      </c>
      <c r="B9" s="254">
        <v>0.159</v>
      </c>
      <c r="C9" s="507">
        <v>0.15960000000000002</v>
      </c>
      <c r="D9" s="255">
        <v>362.49</v>
      </c>
      <c r="E9" s="511">
        <v>361.2</v>
      </c>
      <c r="F9" s="256">
        <v>360.99</v>
      </c>
      <c r="J9" s="394">
        <v>42724</v>
      </c>
      <c r="K9" s="291">
        <v>2</v>
      </c>
      <c r="L9" s="295">
        <f t="shared" si="0"/>
        <v>85448</v>
      </c>
      <c r="M9" s="295"/>
      <c r="N9" s="295">
        <v>506.13</v>
      </c>
      <c r="O9" s="291">
        <v>12.01</v>
      </c>
      <c r="P9" s="291"/>
      <c r="Q9" s="291"/>
      <c r="R9" s="291"/>
      <c r="S9" s="291"/>
      <c r="T9" s="291"/>
      <c r="U9" s="291"/>
      <c r="V9" s="295"/>
      <c r="W9" s="291"/>
      <c r="X9" s="291"/>
      <c r="Y9" s="291"/>
      <c r="Z9" s="310"/>
      <c r="AA9" s="344"/>
      <c r="AB9" s="273"/>
      <c r="AC9" s="151">
        <v>0</v>
      </c>
      <c r="AD9" s="259">
        <v>0</v>
      </c>
      <c r="AE9" s="259">
        <v>0</v>
      </c>
      <c r="AF9" s="259">
        <v>0</v>
      </c>
      <c r="AG9" s="259">
        <v>0</v>
      </c>
      <c r="AH9" s="259">
        <v>0</v>
      </c>
      <c r="AI9" s="303">
        <v>0</v>
      </c>
      <c r="AJ9" s="273">
        <v>0</v>
      </c>
      <c r="AK9" s="273">
        <v>0</v>
      </c>
      <c r="AL9" s="273">
        <v>0</v>
      </c>
      <c r="AM9" s="344">
        <v>0</v>
      </c>
      <c r="AN9" s="344" t="s">
        <v>2024</v>
      </c>
      <c r="AO9" s="460" t="e">
        <v>#N/A</v>
      </c>
      <c r="AP9" s="304" t="e">
        <v>#N/A</v>
      </c>
      <c r="AQ9" s="149" t="e">
        <v>#N/A</v>
      </c>
      <c r="AR9" s="190" t="e">
        <v>#N/A</v>
      </c>
      <c r="AS9" s="262" t="e">
        <v>#N/A</v>
      </c>
      <c r="AT9" s="152" t="s">
        <v>184</v>
      </c>
      <c r="AU9" s="344"/>
    </row>
    <row r="10" spans="1:47">
      <c r="A10" s="266" t="s">
        <v>126</v>
      </c>
      <c r="B10" s="254">
        <v>0.1573</v>
      </c>
      <c r="C10" s="507">
        <v>0.15789999999999998</v>
      </c>
      <c r="D10" s="255">
        <v>366.38</v>
      </c>
      <c r="E10" s="511">
        <v>365.07</v>
      </c>
      <c r="F10" s="256">
        <v>364.86</v>
      </c>
      <c r="J10" s="394">
        <v>42739</v>
      </c>
      <c r="K10" s="291">
        <v>2</v>
      </c>
      <c r="L10" s="295">
        <f t="shared" si="0"/>
        <v>85478</v>
      </c>
      <c r="M10" s="295"/>
      <c r="N10" s="295">
        <v>522.94000000000005</v>
      </c>
      <c r="O10" s="291">
        <v>11.49</v>
      </c>
      <c r="P10" s="291"/>
      <c r="Q10" s="291"/>
      <c r="R10" s="291"/>
      <c r="S10" s="291"/>
      <c r="T10" s="291"/>
      <c r="U10" s="291"/>
      <c r="V10" s="295"/>
      <c r="W10" s="291"/>
      <c r="X10" s="291"/>
      <c r="Y10" s="291"/>
      <c r="Z10" s="310"/>
      <c r="AA10" s="344"/>
      <c r="AB10" s="273"/>
      <c r="AC10" s="151">
        <v>0</v>
      </c>
      <c r="AD10" s="259">
        <v>0</v>
      </c>
      <c r="AE10" s="259">
        <v>0</v>
      </c>
      <c r="AF10" s="259">
        <v>0</v>
      </c>
      <c r="AG10" s="259">
        <v>0</v>
      </c>
      <c r="AH10" s="259">
        <v>0</v>
      </c>
      <c r="AI10" s="303">
        <v>0</v>
      </c>
      <c r="AJ10" s="273">
        <v>0</v>
      </c>
      <c r="AK10" s="273">
        <v>0</v>
      </c>
      <c r="AL10" s="273">
        <v>0</v>
      </c>
      <c r="AM10" s="344">
        <v>0</v>
      </c>
      <c r="AN10" s="344" t="s">
        <v>2024</v>
      </c>
      <c r="AO10" s="460" t="e">
        <v>#N/A</v>
      </c>
      <c r="AP10" s="304" t="e">
        <v>#N/A</v>
      </c>
      <c r="AQ10" s="149" t="e">
        <v>#N/A</v>
      </c>
      <c r="AR10" s="190" t="e">
        <v>#N/A</v>
      </c>
      <c r="AS10" s="262" t="e">
        <v>#N/A</v>
      </c>
      <c r="AT10" s="152" t="s">
        <v>184</v>
      </c>
      <c r="AU10" s="344"/>
    </row>
    <row r="11" spans="1:47">
      <c r="A11" s="266" t="s">
        <v>127</v>
      </c>
      <c r="B11" s="254">
        <v>0.15990000000000001</v>
      </c>
      <c r="C11" s="507">
        <v>0.1605</v>
      </c>
      <c r="D11" s="255">
        <v>360.98</v>
      </c>
      <c r="E11" s="511">
        <v>359.7</v>
      </c>
      <c r="F11" s="256">
        <v>359.49</v>
      </c>
      <c r="J11" s="394">
        <v>42745</v>
      </c>
      <c r="K11" s="291">
        <v>1.05</v>
      </c>
      <c r="L11" s="295">
        <f t="shared" si="0"/>
        <v>44882.25</v>
      </c>
      <c r="M11" s="295"/>
      <c r="N11" s="295">
        <v>528.34</v>
      </c>
      <c r="O11" s="291">
        <v>11.33</v>
      </c>
      <c r="P11" s="291"/>
      <c r="Q11" s="291"/>
      <c r="R11" s="291"/>
      <c r="S11" s="291"/>
      <c r="T11" s="291"/>
      <c r="U11" s="291"/>
      <c r="V11" s="295"/>
      <c r="W11" s="291"/>
      <c r="X11" s="291"/>
      <c r="Y11" s="291"/>
      <c r="Z11" s="310"/>
      <c r="AA11" s="344"/>
      <c r="AB11" s="273"/>
      <c r="AC11" s="151">
        <v>0</v>
      </c>
      <c r="AD11" s="259">
        <v>0</v>
      </c>
      <c r="AE11" s="259">
        <v>0</v>
      </c>
      <c r="AF11" s="259">
        <v>0</v>
      </c>
      <c r="AG11" s="259">
        <v>0</v>
      </c>
      <c r="AH11" s="259">
        <v>0</v>
      </c>
      <c r="AI11" s="303">
        <v>0</v>
      </c>
      <c r="AJ11" s="273">
        <v>0</v>
      </c>
      <c r="AK11" s="273">
        <v>0</v>
      </c>
      <c r="AL11" s="273">
        <v>0</v>
      </c>
      <c r="AM11" s="344">
        <v>0</v>
      </c>
      <c r="AN11" s="344" t="s">
        <v>2024</v>
      </c>
      <c r="AO11" s="460" t="e">
        <v>#N/A</v>
      </c>
      <c r="AP11" s="304" t="e">
        <v>#N/A</v>
      </c>
      <c r="AQ11" s="149" t="e">
        <v>#N/A</v>
      </c>
      <c r="AR11" s="190" t="e">
        <v>#N/A</v>
      </c>
      <c r="AS11" s="262" t="e">
        <v>#N/A</v>
      </c>
      <c r="AT11" s="152" t="s">
        <v>184</v>
      </c>
      <c r="AU11" s="344"/>
    </row>
    <row r="12" spans="1:47">
      <c r="A12" s="266" t="s">
        <v>128</v>
      </c>
      <c r="B12" s="254">
        <v>0.15970000000000001</v>
      </c>
      <c r="C12" s="507">
        <v>0.1603</v>
      </c>
      <c r="D12" s="255">
        <v>361.62</v>
      </c>
      <c r="E12" s="511">
        <v>360.34</v>
      </c>
      <c r="F12" s="256">
        <v>360.13</v>
      </c>
      <c r="J12" s="394">
        <v>42768</v>
      </c>
      <c r="K12" s="291">
        <v>1.0900000000000001</v>
      </c>
      <c r="L12" s="295">
        <f t="shared" si="0"/>
        <v>46617.120000000003</v>
      </c>
      <c r="M12" s="295"/>
      <c r="N12" s="295">
        <v>547.02</v>
      </c>
      <c r="O12" s="291">
        <v>10.81</v>
      </c>
      <c r="P12" s="291"/>
      <c r="Q12" s="291"/>
      <c r="R12" s="291"/>
      <c r="S12" s="291"/>
      <c r="T12" s="291"/>
      <c r="U12" s="291"/>
      <c r="V12" s="295"/>
      <c r="W12" s="291"/>
      <c r="X12" s="291"/>
      <c r="Y12" s="291"/>
      <c r="Z12" s="310"/>
      <c r="AA12" s="344"/>
      <c r="AB12" s="273"/>
      <c r="AC12" s="151">
        <v>0</v>
      </c>
      <c r="AD12" s="259">
        <v>0</v>
      </c>
      <c r="AE12" s="259">
        <v>0</v>
      </c>
      <c r="AF12" s="259">
        <v>0</v>
      </c>
      <c r="AG12" s="259">
        <v>0</v>
      </c>
      <c r="AH12" s="259">
        <v>0</v>
      </c>
      <c r="AI12" s="303">
        <v>0</v>
      </c>
      <c r="AJ12" s="273">
        <v>0</v>
      </c>
      <c r="AK12" s="273">
        <v>0</v>
      </c>
      <c r="AL12" s="273">
        <v>0</v>
      </c>
      <c r="AM12" s="344">
        <v>0</v>
      </c>
      <c r="AN12" s="344" t="s">
        <v>2024</v>
      </c>
      <c r="AO12" s="460" t="e">
        <v>#N/A</v>
      </c>
      <c r="AP12" s="304" t="e">
        <v>#N/A</v>
      </c>
      <c r="AQ12" s="149" t="e">
        <v>#N/A</v>
      </c>
      <c r="AR12" s="190" t="e">
        <v>#N/A</v>
      </c>
      <c r="AS12" s="262" t="e">
        <v>#N/A</v>
      </c>
      <c r="AT12" s="152" t="s">
        <v>184</v>
      </c>
      <c r="AU12" s="344"/>
    </row>
    <row r="13" spans="1:47">
      <c r="A13" s="266" t="s">
        <v>129</v>
      </c>
      <c r="B13" s="254">
        <v>0.1593</v>
      </c>
      <c r="C13" s="507">
        <v>0.15990000000000001</v>
      </c>
      <c r="D13" s="255">
        <v>362.69</v>
      </c>
      <c r="E13" s="511">
        <v>361.41</v>
      </c>
      <c r="F13" s="256">
        <v>361.2</v>
      </c>
      <c r="J13" s="394"/>
      <c r="K13" s="291"/>
      <c r="L13" s="295"/>
      <c r="M13" s="295"/>
      <c r="N13" s="295"/>
      <c r="O13" s="291"/>
      <c r="P13" s="291"/>
      <c r="Q13" s="291"/>
      <c r="R13" s="291"/>
      <c r="S13" s="291"/>
      <c r="T13" s="291"/>
      <c r="U13" s="291"/>
      <c r="V13" s="295"/>
      <c r="W13" s="291"/>
      <c r="X13" s="291"/>
      <c r="Y13" s="291"/>
      <c r="Z13" s="310"/>
      <c r="AA13" s="344"/>
      <c r="AB13" s="273"/>
      <c r="AC13" s="151">
        <v>0</v>
      </c>
      <c r="AD13" s="259">
        <v>0</v>
      </c>
      <c r="AE13" s="259">
        <v>0</v>
      </c>
      <c r="AF13" s="259">
        <v>0</v>
      </c>
      <c r="AG13" s="259">
        <v>0</v>
      </c>
      <c r="AH13" s="259">
        <v>0</v>
      </c>
      <c r="AI13" s="303">
        <v>0</v>
      </c>
      <c r="AJ13" s="273">
        <v>0</v>
      </c>
      <c r="AK13" s="273">
        <v>0</v>
      </c>
      <c r="AL13" s="273">
        <v>0</v>
      </c>
      <c r="AM13" s="344">
        <v>0</v>
      </c>
      <c r="AN13" s="344" t="s">
        <v>2024</v>
      </c>
      <c r="AO13" s="460" t="e">
        <v>#N/A</v>
      </c>
      <c r="AP13" s="304" t="e">
        <v>#N/A</v>
      </c>
      <c r="AQ13" s="149" t="e">
        <v>#N/A</v>
      </c>
      <c r="AR13" s="190" t="e">
        <v>#N/A</v>
      </c>
      <c r="AS13" s="262" t="e">
        <v>#N/A</v>
      </c>
      <c r="AT13" s="152" t="s">
        <v>184</v>
      </c>
      <c r="AU13" s="344"/>
    </row>
    <row r="14" spans="1:47">
      <c r="A14" s="266" t="s">
        <v>130</v>
      </c>
      <c r="B14" s="254">
        <v>0.16170000000000001</v>
      </c>
      <c r="C14" s="507">
        <v>0.1623</v>
      </c>
      <c r="D14" s="255">
        <v>357.8</v>
      </c>
      <c r="E14" s="511">
        <v>356.53</v>
      </c>
      <c r="F14" s="256">
        <v>356.32</v>
      </c>
      <c r="J14" s="394"/>
      <c r="K14" s="291"/>
      <c r="L14" s="295"/>
      <c r="M14" s="295"/>
      <c r="N14" s="295"/>
      <c r="O14" s="291"/>
      <c r="P14" s="291"/>
      <c r="Q14" s="291"/>
      <c r="R14" s="291"/>
      <c r="S14" s="291"/>
      <c r="T14" s="291"/>
      <c r="U14" s="291"/>
      <c r="V14" s="295"/>
      <c r="W14" s="291"/>
      <c r="X14" s="291"/>
      <c r="Y14" s="291"/>
      <c r="Z14" s="310"/>
      <c r="AA14" s="344"/>
      <c r="AB14" s="273"/>
      <c r="AC14" s="151">
        <v>0</v>
      </c>
      <c r="AD14" s="259">
        <v>0</v>
      </c>
      <c r="AE14" s="259">
        <v>0</v>
      </c>
      <c r="AF14" s="259">
        <v>0</v>
      </c>
      <c r="AG14" s="259">
        <v>0</v>
      </c>
      <c r="AH14" s="259">
        <v>0</v>
      </c>
      <c r="AI14" s="303">
        <v>0</v>
      </c>
      <c r="AJ14" s="273">
        <v>0</v>
      </c>
      <c r="AK14" s="273">
        <v>0</v>
      </c>
      <c r="AL14" s="273">
        <v>0</v>
      </c>
      <c r="AM14" s="344">
        <v>0</v>
      </c>
      <c r="AN14" s="344" t="s">
        <v>2024</v>
      </c>
      <c r="AO14" s="460" t="e">
        <v>#N/A</v>
      </c>
      <c r="AP14" s="304" t="e">
        <v>#N/A</v>
      </c>
      <c r="AQ14" s="149" t="e">
        <v>#N/A</v>
      </c>
      <c r="AR14" s="190" t="e">
        <v>#N/A</v>
      </c>
      <c r="AS14" s="262" t="e">
        <v>#N/A</v>
      </c>
      <c r="AT14" s="152" t="s">
        <v>184</v>
      </c>
      <c r="AU14" s="344"/>
    </row>
    <row r="15" spans="1:47">
      <c r="A15" s="266" t="s">
        <v>131</v>
      </c>
      <c r="B15" s="254">
        <v>0.16109999999999999</v>
      </c>
      <c r="C15" s="507">
        <v>0.16170000000000001</v>
      </c>
      <c r="D15" s="255">
        <v>359.28</v>
      </c>
      <c r="E15" s="511">
        <v>358.01</v>
      </c>
      <c r="F15" s="256">
        <v>357.8</v>
      </c>
      <c r="J15" s="394"/>
      <c r="K15" s="291"/>
      <c r="L15" s="295"/>
      <c r="M15" s="295"/>
      <c r="N15" s="295"/>
      <c r="O15" s="291"/>
      <c r="P15" s="291"/>
      <c r="Q15" s="291"/>
      <c r="R15" s="291"/>
      <c r="S15" s="291"/>
      <c r="T15" s="291"/>
      <c r="U15" s="291"/>
      <c r="V15" s="295"/>
      <c r="W15" s="291"/>
      <c r="X15" s="291"/>
      <c r="Y15" s="291"/>
      <c r="Z15" s="310"/>
      <c r="AA15" s="344"/>
      <c r="AB15" s="273"/>
      <c r="AC15" s="151">
        <v>0</v>
      </c>
      <c r="AD15" s="259">
        <v>0</v>
      </c>
      <c r="AE15" s="259">
        <v>0</v>
      </c>
      <c r="AF15" s="259">
        <v>0</v>
      </c>
      <c r="AG15" s="259">
        <v>0</v>
      </c>
      <c r="AH15" s="259">
        <v>0</v>
      </c>
      <c r="AI15" s="303">
        <v>0</v>
      </c>
      <c r="AJ15" s="273">
        <v>0</v>
      </c>
      <c r="AK15" s="273">
        <v>0</v>
      </c>
      <c r="AL15" s="273">
        <v>0</v>
      </c>
      <c r="AM15" s="344">
        <v>0</v>
      </c>
      <c r="AN15" s="344" t="s">
        <v>2024</v>
      </c>
      <c r="AO15" s="460" t="e">
        <v>#N/A</v>
      </c>
      <c r="AP15" s="304" t="e">
        <v>#N/A</v>
      </c>
      <c r="AQ15" s="149" t="e">
        <v>#N/A</v>
      </c>
      <c r="AR15" s="190" t="e">
        <v>#N/A</v>
      </c>
      <c r="AS15" s="262" t="e">
        <v>#N/A</v>
      </c>
      <c r="AT15" s="152" t="s">
        <v>184</v>
      </c>
      <c r="AU15" s="344"/>
    </row>
    <row r="16" spans="1:47">
      <c r="A16" s="266" t="s">
        <v>132</v>
      </c>
      <c r="B16" s="254">
        <v>0.16070000000000001</v>
      </c>
      <c r="C16" s="507">
        <v>0.1613</v>
      </c>
      <c r="D16" s="255">
        <v>360.34</v>
      </c>
      <c r="E16" s="511">
        <v>359.07</v>
      </c>
      <c r="F16" s="256">
        <v>358.85</v>
      </c>
      <c r="J16" s="394"/>
      <c r="K16" s="291"/>
      <c r="L16" s="295"/>
      <c r="M16" s="295"/>
      <c r="N16" s="295"/>
      <c r="O16" s="291"/>
      <c r="P16" s="291"/>
      <c r="Q16" s="291"/>
      <c r="R16" s="291"/>
      <c r="S16" s="291"/>
      <c r="T16" s="291"/>
      <c r="U16" s="291"/>
      <c r="V16" s="295"/>
      <c r="W16" s="291"/>
      <c r="X16" s="291"/>
      <c r="Y16" s="291"/>
      <c r="Z16" s="310"/>
      <c r="AA16" s="344"/>
      <c r="AB16" s="273"/>
      <c r="AC16" s="151">
        <v>0</v>
      </c>
      <c r="AD16" s="259">
        <v>0</v>
      </c>
      <c r="AE16" s="259">
        <v>0</v>
      </c>
      <c r="AF16" s="259">
        <v>0</v>
      </c>
      <c r="AG16" s="259">
        <v>0</v>
      </c>
      <c r="AH16" s="259">
        <v>0</v>
      </c>
      <c r="AI16" s="303">
        <v>0</v>
      </c>
      <c r="AJ16" s="273">
        <v>0</v>
      </c>
      <c r="AK16" s="273">
        <v>0</v>
      </c>
      <c r="AL16" s="273">
        <v>0</v>
      </c>
      <c r="AM16" s="344">
        <v>0</v>
      </c>
      <c r="AN16" s="344" t="s">
        <v>2024</v>
      </c>
      <c r="AO16" s="460" t="e">
        <v>#N/A</v>
      </c>
      <c r="AP16" s="304" t="e">
        <v>#N/A</v>
      </c>
      <c r="AQ16" s="149" t="e">
        <v>#N/A</v>
      </c>
      <c r="AR16" s="190" t="e">
        <v>#N/A</v>
      </c>
      <c r="AS16" s="262" t="e">
        <v>#N/A</v>
      </c>
      <c r="AT16" s="152" t="s">
        <v>184</v>
      </c>
      <c r="AU16" s="344"/>
    </row>
    <row r="17" spans="1:47">
      <c r="A17" s="266" t="s">
        <v>133</v>
      </c>
      <c r="B17" s="254">
        <v>0.16089999999999999</v>
      </c>
      <c r="C17" s="507">
        <v>0.16149999999999998</v>
      </c>
      <c r="D17" s="255">
        <v>360.13</v>
      </c>
      <c r="E17" s="511">
        <v>358.86</v>
      </c>
      <c r="F17" s="256">
        <v>358.64</v>
      </c>
      <c r="J17" s="394"/>
      <c r="K17" s="291"/>
      <c r="L17" s="295"/>
      <c r="M17" s="295"/>
      <c r="N17" s="295"/>
      <c r="O17" s="291"/>
      <c r="P17" s="291"/>
      <c r="Q17" s="291"/>
      <c r="R17" s="291"/>
      <c r="S17" s="291"/>
      <c r="T17" s="291"/>
      <c r="U17" s="291"/>
      <c r="V17" s="295"/>
      <c r="W17" s="291"/>
      <c r="X17" s="291"/>
      <c r="Y17" s="291"/>
      <c r="Z17" s="310"/>
      <c r="AA17" s="344"/>
      <c r="AB17" s="273"/>
      <c r="AC17" s="151">
        <v>0</v>
      </c>
      <c r="AD17" s="259">
        <v>0</v>
      </c>
      <c r="AE17" s="259">
        <v>0</v>
      </c>
      <c r="AF17" s="259">
        <v>0</v>
      </c>
      <c r="AG17" s="259">
        <v>0</v>
      </c>
      <c r="AH17" s="259">
        <v>0</v>
      </c>
      <c r="AI17" s="303">
        <v>0</v>
      </c>
      <c r="AJ17" s="273">
        <v>0</v>
      </c>
      <c r="AK17" s="273">
        <v>0</v>
      </c>
      <c r="AL17" s="273">
        <v>0</v>
      </c>
      <c r="AM17" s="344">
        <v>0</v>
      </c>
      <c r="AN17" s="344" t="s">
        <v>2024</v>
      </c>
      <c r="AO17" s="460" t="e">
        <v>#N/A</v>
      </c>
      <c r="AP17" s="304" t="e">
        <v>#N/A</v>
      </c>
      <c r="AQ17" s="149" t="e">
        <v>#N/A</v>
      </c>
      <c r="AR17" s="190" t="e">
        <v>#N/A</v>
      </c>
      <c r="AS17" s="262" t="e">
        <v>#N/A</v>
      </c>
      <c r="AT17" s="152" t="s">
        <v>184</v>
      </c>
      <c r="AU17" s="344"/>
    </row>
    <row r="18" spans="1:47">
      <c r="A18" s="266" t="s">
        <v>134</v>
      </c>
      <c r="B18" s="254">
        <v>0.15909999999999999</v>
      </c>
      <c r="C18" s="507">
        <v>0.15970000000000001</v>
      </c>
      <c r="D18" s="255">
        <v>364.19</v>
      </c>
      <c r="E18" s="511">
        <v>362.9</v>
      </c>
      <c r="F18" s="256">
        <v>362.69</v>
      </c>
      <c r="J18" s="394"/>
      <c r="K18" s="291"/>
      <c r="L18" s="295"/>
      <c r="M18" s="295"/>
      <c r="N18" s="295"/>
      <c r="O18" s="291"/>
      <c r="P18" s="291"/>
      <c r="Q18" s="291"/>
      <c r="R18" s="291"/>
      <c r="S18" s="291"/>
      <c r="T18" s="291"/>
      <c r="U18" s="291"/>
      <c r="V18" s="295"/>
      <c r="W18" s="291"/>
      <c r="X18" s="291"/>
      <c r="Y18" s="291"/>
      <c r="Z18" s="310"/>
      <c r="AA18" s="344"/>
      <c r="AB18" s="273"/>
      <c r="AC18" s="151">
        <v>0</v>
      </c>
      <c r="AD18" s="259">
        <v>0</v>
      </c>
      <c r="AE18" s="259">
        <v>0</v>
      </c>
      <c r="AF18" s="259">
        <v>0</v>
      </c>
      <c r="AG18" s="259">
        <v>0</v>
      </c>
      <c r="AH18" s="259">
        <v>0</v>
      </c>
      <c r="AI18" s="303">
        <v>0</v>
      </c>
      <c r="AJ18" s="273">
        <v>0</v>
      </c>
      <c r="AK18" s="273">
        <v>0</v>
      </c>
      <c r="AL18" s="273">
        <v>0</v>
      </c>
      <c r="AM18" s="344">
        <v>0</v>
      </c>
      <c r="AN18" s="344" t="s">
        <v>2024</v>
      </c>
      <c r="AO18" s="460" t="e">
        <v>#N/A</v>
      </c>
      <c r="AP18" s="304" t="e">
        <v>#N/A</v>
      </c>
      <c r="AQ18" s="149" t="e">
        <v>#N/A</v>
      </c>
      <c r="AR18" s="190" t="e">
        <v>#N/A</v>
      </c>
      <c r="AS18" s="262" t="e">
        <v>#N/A</v>
      </c>
      <c r="AT18" s="152" t="s">
        <v>184</v>
      </c>
      <c r="AU18" s="344"/>
    </row>
    <row r="19" spans="1:47">
      <c r="A19" s="266" t="s">
        <v>135</v>
      </c>
      <c r="B19" s="254">
        <v>0.15939999999999999</v>
      </c>
      <c r="C19" s="507">
        <v>0.16</v>
      </c>
      <c r="D19" s="255">
        <v>363.76</v>
      </c>
      <c r="E19" s="511">
        <v>362.47</v>
      </c>
      <c r="F19" s="256">
        <v>362.26</v>
      </c>
      <c r="J19" s="394"/>
      <c r="K19" s="291"/>
      <c r="L19" s="295"/>
      <c r="M19" s="295"/>
      <c r="N19" s="295"/>
      <c r="O19" s="291"/>
      <c r="P19" s="291"/>
      <c r="Q19" s="291"/>
      <c r="R19" s="291"/>
      <c r="S19" s="291"/>
      <c r="T19" s="291"/>
      <c r="U19" s="291"/>
      <c r="V19" s="295"/>
      <c r="W19" s="291"/>
      <c r="X19" s="291"/>
      <c r="Y19" s="291"/>
      <c r="Z19" s="310"/>
      <c r="AA19" s="344"/>
      <c r="AB19" s="273"/>
      <c r="AC19" s="151">
        <v>0</v>
      </c>
      <c r="AD19" s="259">
        <v>0</v>
      </c>
      <c r="AE19" s="259">
        <v>0</v>
      </c>
      <c r="AF19" s="259">
        <v>0</v>
      </c>
      <c r="AG19" s="259">
        <v>0</v>
      </c>
      <c r="AH19" s="259">
        <v>0</v>
      </c>
      <c r="AI19" s="303">
        <v>0</v>
      </c>
      <c r="AJ19" s="273">
        <v>0</v>
      </c>
      <c r="AK19" s="273">
        <v>0</v>
      </c>
      <c r="AL19" s="273">
        <v>0</v>
      </c>
      <c r="AM19" s="344">
        <v>0</v>
      </c>
      <c r="AN19" s="344" t="s">
        <v>2024</v>
      </c>
      <c r="AO19" s="460" t="e">
        <v>#N/A</v>
      </c>
      <c r="AP19" s="304" t="e">
        <v>#N/A</v>
      </c>
      <c r="AQ19" s="149" t="e">
        <v>#N/A</v>
      </c>
      <c r="AR19" s="190" t="e">
        <v>#N/A</v>
      </c>
      <c r="AS19" s="262" t="e">
        <v>#N/A</v>
      </c>
      <c r="AT19" s="152" t="s">
        <v>184</v>
      </c>
      <c r="AU19" s="344"/>
    </row>
    <row r="20" spans="1:47">
      <c r="A20" s="266" t="s">
        <v>136</v>
      </c>
      <c r="B20" s="254">
        <v>0.158</v>
      </c>
      <c r="C20" s="507">
        <v>0.15859999999999999</v>
      </c>
      <c r="D20" s="255">
        <v>366.99</v>
      </c>
      <c r="E20" s="511">
        <v>365.69</v>
      </c>
      <c r="F20" s="256">
        <v>365.48</v>
      </c>
      <c r="J20" s="394"/>
      <c r="K20" s="291"/>
      <c r="L20" s="295"/>
      <c r="M20" s="295"/>
      <c r="N20" s="295"/>
      <c r="O20" s="291"/>
      <c r="P20" s="291"/>
      <c r="Q20" s="291"/>
      <c r="R20" s="291"/>
      <c r="S20" s="291"/>
      <c r="T20" s="291"/>
      <c r="U20" s="291"/>
      <c r="V20" s="295"/>
      <c r="W20" s="291"/>
      <c r="X20" s="291"/>
      <c r="Y20" s="291"/>
      <c r="Z20" s="310"/>
      <c r="AA20" s="344"/>
      <c r="AB20" s="273"/>
      <c r="AC20" s="151">
        <v>0</v>
      </c>
      <c r="AD20" s="259">
        <v>0</v>
      </c>
      <c r="AE20" s="259">
        <v>0</v>
      </c>
      <c r="AF20" s="259">
        <v>0</v>
      </c>
      <c r="AG20" s="259">
        <v>0</v>
      </c>
      <c r="AH20" s="259">
        <v>0</v>
      </c>
      <c r="AI20" s="303">
        <v>0</v>
      </c>
      <c r="AJ20" s="273">
        <v>0</v>
      </c>
      <c r="AK20" s="273">
        <v>0</v>
      </c>
      <c r="AL20" s="273">
        <v>0</v>
      </c>
      <c r="AM20" s="344">
        <v>0</v>
      </c>
      <c r="AN20" s="344" t="s">
        <v>2024</v>
      </c>
      <c r="AO20" s="460" t="e">
        <v>#N/A</v>
      </c>
      <c r="AP20" s="304" t="e">
        <v>#N/A</v>
      </c>
      <c r="AQ20" s="149" t="e">
        <v>#N/A</v>
      </c>
      <c r="AR20" s="190" t="e">
        <v>#N/A</v>
      </c>
      <c r="AS20" s="262" t="e">
        <v>#N/A</v>
      </c>
      <c r="AT20" s="152" t="s">
        <v>184</v>
      </c>
      <c r="AU20" s="344"/>
    </row>
    <row r="21" spans="1:47">
      <c r="A21" s="266" t="s">
        <v>137</v>
      </c>
      <c r="B21" s="254">
        <v>0.15539999999999998</v>
      </c>
      <c r="C21" s="507">
        <v>0.156</v>
      </c>
      <c r="D21" s="255">
        <v>372.88</v>
      </c>
      <c r="E21" s="511">
        <v>371.56</v>
      </c>
      <c r="F21" s="256">
        <v>371.35</v>
      </c>
      <c r="J21" s="394"/>
      <c r="K21" s="291"/>
      <c r="L21" s="295"/>
      <c r="M21" s="295"/>
      <c r="N21" s="295"/>
      <c r="O21" s="291"/>
      <c r="P21" s="291"/>
      <c r="Q21" s="291"/>
      <c r="R21" s="291"/>
      <c r="S21" s="291"/>
      <c r="T21" s="291"/>
      <c r="U21" s="291"/>
      <c r="V21" s="295"/>
      <c r="W21" s="291"/>
      <c r="X21" s="291"/>
      <c r="Y21" s="291"/>
      <c r="Z21" s="310"/>
      <c r="AA21" s="344"/>
      <c r="AB21" s="273"/>
      <c r="AC21" s="151">
        <v>0</v>
      </c>
      <c r="AD21" s="259">
        <v>0</v>
      </c>
      <c r="AE21" s="259">
        <v>0</v>
      </c>
      <c r="AF21" s="259">
        <v>0</v>
      </c>
      <c r="AG21" s="259">
        <v>0</v>
      </c>
      <c r="AH21" s="259">
        <v>0</v>
      </c>
      <c r="AI21" s="303">
        <v>0</v>
      </c>
      <c r="AJ21" s="273">
        <v>0</v>
      </c>
      <c r="AK21" s="273">
        <v>0</v>
      </c>
      <c r="AL21" s="273">
        <v>0</v>
      </c>
      <c r="AM21" s="344">
        <v>0</v>
      </c>
      <c r="AN21" s="344" t="s">
        <v>2024</v>
      </c>
      <c r="AO21" s="460" t="e">
        <v>#N/A</v>
      </c>
      <c r="AP21" s="304" t="e">
        <v>#N/A</v>
      </c>
      <c r="AQ21" s="149" t="e">
        <v>#N/A</v>
      </c>
      <c r="AR21" s="190" t="e">
        <v>#N/A</v>
      </c>
      <c r="AS21" s="262" t="e">
        <v>#N/A</v>
      </c>
      <c r="AT21" s="152" t="s">
        <v>184</v>
      </c>
      <c r="AU21" s="344"/>
    </row>
    <row r="22" spans="1:47">
      <c r="A22" s="266" t="s">
        <v>138</v>
      </c>
      <c r="B22" s="254">
        <v>0.15789999999999998</v>
      </c>
      <c r="C22" s="507">
        <v>0.1585</v>
      </c>
      <c r="D22" s="255">
        <v>367.63</v>
      </c>
      <c r="E22" s="511">
        <v>366.33</v>
      </c>
      <c r="F22" s="256">
        <v>366.12</v>
      </c>
      <c r="J22" s="394"/>
      <c r="K22" s="291"/>
      <c r="L22" s="295"/>
      <c r="M22" s="295"/>
      <c r="N22" s="295"/>
      <c r="O22" s="291"/>
      <c r="P22" s="291"/>
      <c r="Q22" s="291"/>
      <c r="R22" s="291"/>
      <c r="S22" s="291"/>
      <c r="T22" s="291"/>
      <c r="U22" s="291"/>
      <c r="V22" s="295"/>
      <c r="W22" s="291"/>
      <c r="X22" s="291"/>
      <c r="Y22" s="291"/>
      <c r="Z22" s="310"/>
      <c r="AA22" s="344"/>
      <c r="AB22" s="273"/>
      <c r="AC22" s="151">
        <v>0</v>
      </c>
      <c r="AD22" s="259">
        <v>0</v>
      </c>
      <c r="AE22" s="259">
        <v>0</v>
      </c>
      <c r="AF22" s="259">
        <v>0</v>
      </c>
      <c r="AG22" s="259">
        <v>0</v>
      </c>
      <c r="AH22" s="259">
        <v>0</v>
      </c>
      <c r="AI22" s="303">
        <v>0</v>
      </c>
      <c r="AJ22" s="273">
        <v>0</v>
      </c>
      <c r="AK22" s="273">
        <v>0</v>
      </c>
      <c r="AL22" s="273">
        <v>0</v>
      </c>
      <c r="AM22" s="344">
        <v>0</v>
      </c>
      <c r="AN22" s="344" t="s">
        <v>2024</v>
      </c>
      <c r="AO22" s="460" t="e">
        <v>#N/A</v>
      </c>
      <c r="AP22" s="304" t="e">
        <v>#N/A</v>
      </c>
      <c r="AQ22" s="149" t="e">
        <v>#N/A</v>
      </c>
      <c r="AR22" s="190" t="e">
        <v>#N/A</v>
      </c>
      <c r="AS22" s="262" t="e">
        <v>#N/A</v>
      </c>
      <c r="AT22" s="152" t="s">
        <v>184</v>
      </c>
      <c r="AU22" s="344"/>
    </row>
    <row r="23" spans="1:47">
      <c r="A23" s="266" t="s">
        <v>139</v>
      </c>
      <c r="B23" s="254">
        <v>0.15620000000000001</v>
      </c>
      <c r="C23" s="507">
        <v>0.15679999999999999</v>
      </c>
      <c r="D23" s="255">
        <v>371.55</v>
      </c>
      <c r="E23" s="511">
        <v>370.24</v>
      </c>
      <c r="F23" s="256">
        <v>370.03</v>
      </c>
      <c r="J23" s="394"/>
      <c r="K23" s="291"/>
      <c r="L23" s="295"/>
      <c r="M23" s="295"/>
      <c r="N23" s="295"/>
      <c r="O23" s="291"/>
      <c r="P23" s="291"/>
      <c r="Q23" s="291"/>
      <c r="R23" s="291"/>
      <c r="S23" s="291"/>
      <c r="T23" s="291"/>
      <c r="U23" s="291"/>
      <c r="V23" s="295"/>
      <c r="W23" s="291"/>
      <c r="X23" s="291"/>
      <c r="Y23" s="291"/>
      <c r="Z23" s="310"/>
      <c r="AA23" s="344"/>
      <c r="AB23" s="273"/>
      <c r="AC23" s="151">
        <v>0</v>
      </c>
      <c r="AD23" s="259">
        <v>0</v>
      </c>
      <c r="AE23" s="259">
        <v>0</v>
      </c>
      <c r="AF23" s="259">
        <v>0</v>
      </c>
      <c r="AG23" s="259">
        <v>0</v>
      </c>
      <c r="AH23" s="259">
        <v>0</v>
      </c>
      <c r="AI23" s="303">
        <v>0</v>
      </c>
      <c r="AJ23" s="273">
        <v>0</v>
      </c>
      <c r="AK23" s="273">
        <v>0</v>
      </c>
      <c r="AL23" s="273">
        <v>0</v>
      </c>
      <c r="AM23" s="344">
        <v>0</v>
      </c>
      <c r="AN23" s="344" t="s">
        <v>2024</v>
      </c>
      <c r="AO23" s="460" t="e">
        <v>#N/A</v>
      </c>
      <c r="AP23" s="304" t="e">
        <v>#N/A</v>
      </c>
      <c r="AQ23" s="149" t="e">
        <v>#N/A</v>
      </c>
      <c r="AR23" s="190" t="e">
        <v>#N/A</v>
      </c>
      <c r="AS23" s="262" t="e">
        <v>#N/A</v>
      </c>
      <c r="AT23" s="152" t="s">
        <v>184</v>
      </c>
      <c r="AU23" s="344"/>
    </row>
    <row r="24" spans="1:47">
      <c r="A24" s="266" t="s">
        <v>140</v>
      </c>
      <c r="B24" s="254">
        <v>0.1583</v>
      </c>
      <c r="C24" s="507">
        <v>0.15890000000000001</v>
      </c>
      <c r="D24" s="255">
        <v>367.19</v>
      </c>
      <c r="E24" s="511">
        <v>365.9</v>
      </c>
      <c r="F24" s="256">
        <v>365.69</v>
      </c>
      <c r="J24" s="394"/>
      <c r="K24" s="291"/>
      <c r="L24" s="295"/>
      <c r="M24" s="295"/>
      <c r="N24" s="295"/>
      <c r="O24" s="291"/>
      <c r="P24" s="291"/>
      <c r="Q24" s="291"/>
      <c r="R24" s="291"/>
      <c r="S24" s="291"/>
      <c r="T24" s="291"/>
      <c r="U24" s="291"/>
      <c r="V24" s="295"/>
      <c r="W24" s="291"/>
      <c r="X24" s="291"/>
      <c r="Y24" s="291"/>
      <c r="Z24" s="310"/>
      <c r="AA24" s="344"/>
      <c r="AB24" s="273"/>
      <c r="AC24" s="151">
        <v>0</v>
      </c>
      <c r="AD24" s="259">
        <v>0</v>
      </c>
      <c r="AE24" s="259">
        <v>0</v>
      </c>
      <c r="AF24" s="259">
        <v>0</v>
      </c>
      <c r="AG24" s="259">
        <v>0</v>
      </c>
      <c r="AH24" s="259">
        <v>0</v>
      </c>
      <c r="AI24" s="303">
        <v>0</v>
      </c>
      <c r="AJ24" s="273">
        <v>0</v>
      </c>
      <c r="AK24" s="273">
        <v>0</v>
      </c>
      <c r="AL24" s="273">
        <v>0</v>
      </c>
      <c r="AM24" s="344">
        <v>0</v>
      </c>
      <c r="AN24" s="344" t="s">
        <v>2024</v>
      </c>
      <c r="AO24" s="460" t="e">
        <v>#N/A</v>
      </c>
      <c r="AP24" s="304" t="e">
        <v>#N/A</v>
      </c>
      <c r="AQ24" s="149" t="e">
        <v>#N/A</v>
      </c>
      <c r="AR24" s="190" t="e">
        <v>#N/A</v>
      </c>
      <c r="AS24" s="262" t="e">
        <v>#N/A</v>
      </c>
      <c r="AT24" s="152" t="s">
        <v>184</v>
      </c>
      <c r="AU24" s="344"/>
    </row>
    <row r="25" spans="1:47">
      <c r="A25" s="266" t="s">
        <v>141</v>
      </c>
      <c r="B25" s="254">
        <v>0.1588</v>
      </c>
      <c r="C25" s="507">
        <v>0.15939999999999999</v>
      </c>
      <c r="D25" s="255">
        <v>366.33</v>
      </c>
      <c r="E25" s="511">
        <v>365.04</v>
      </c>
      <c r="F25" s="256">
        <v>364.83</v>
      </c>
      <c r="J25" s="394"/>
      <c r="K25" s="291"/>
      <c r="L25" s="295"/>
      <c r="M25" s="295"/>
      <c r="N25" s="295"/>
      <c r="O25" s="291"/>
      <c r="P25" s="291"/>
      <c r="Q25" s="291"/>
      <c r="R25" s="291"/>
      <c r="S25" s="291"/>
      <c r="T25" s="291"/>
      <c r="U25" s="291"/>
      <c r="V25" s="295"/>
      <c r="W25" s="291"/>
      <c r="X25" s="291"/>
      <c r="Y25" s="291"/>
      <c r="Z25" s="310"/>
      <c r="AA25" s="344"/>
      <c r="AB25" s="273"/>
      <c r="AC25" s="151">
        <v>0</v>
      </c>
      <c r="AD25" s="259">
        <v>0</v>
      </c>
      <c r="AE25" s="259">
        <v>0</v>
      </c>
      <c r="AF25" s="259">
        <v>0</v>
      </c>
      <c r="AG25" s="259">
        <v>0</v>
      </c>
      <c r="AH25" s="259">
        <v>0</v>
      </c>
      <c r="AI25" s="303">
        <v>0</v>
      </c>
      <c r="AJ25" s="273">
        <v>0</v>
      </c>
      <c r="AK25" s="273">
        <v>0</v>
      </c>
      <c r="AL25" s="273">
        <v>0</v>
      </c>
      <c r="AM25" s="344">
        <v>0</v>
      </c>
      <c r="AN25" s="344" t="s">
        <v>2024</v>
      </c>
      <c r="AO25" s="460" t="e">
        <v>#N/A</v>
      </c>
      <c r="AP25" s="304" t="e">
        <v>#N/A</v>
      </c>
      <c r="AQ25" s="149" t="e">
        <v>#N/A</v>
      </c>
      <c r="AR25" s="190" t="e">
        <v>#N/A</v>
      </c>
      <c r="AS25" s="262" t="e">
        <v>#N/A</v>
      </c>
      <c r="AT25" s="152" t="s">
        <v>184</v>
      </c>
      <c r="AU25" s="344"/>
    </row>
    <row r="26" spans="1:47">
      <c r="A26" s="266" t="s">
        <v>142</v>
      </c>
      <c r="B26" s="254">
        <v>0.1578</v>
      </c>
      <c r="C26" s="507">
        <v>0.15839999999999999</v>
      </c>
      <c r="D26" s="255">
        <v>368.71</v>
      </c>
      <c r="E26" s="511">
        <v>367.41</v>
      </c>
      <c r="F26" s="256">
        <v>367.19</v>
      </c>
      <c r="J26" s="394"/>
      <c r="K26" s="291"/>
      <c r="L26" s="295"/>
      <c r="M26" s="295"/>
      <c r="N26" s="295"/>
      <c r="O26" s="291"/>
      <c r="P26" s="291"/>
      <c r="Q26" s="291"/>
      <c r="R26" s="291"/>
      <c r="S26" s="291"/>
      <c r="T26" s="291"/>
      <c r="U26" s="291"/>
      <c r="V26" s="295"/>
      <c r="W26" s="291"/>
      <c r="X26" s="291"/>
      <c r="Y26" s="291"/>
      <c r="Z26" s="310"/>
      <c r="AA26" s="344"/>
      <c r="AB26" s="273"/>
      <c r="AC26" s="151">
        <v>0</v>
      </c>
      <c r="AD26" s="259">
        <v>0</v>
      </c>
      <c r="AE26" s="259">
        <v>0</v>
      </c>
      <c r="AF26" s="259">
        <v>0</v>
      </c>
      <c r="AG26" s="259">
        <v>0</v>
      </c>
      <c r="AH26" s="259">
        <v>0</v>
      </c>
      <c r="AI26" s="303">
        <v>0</v>
      </c>
      <c r="AJ26" s="273">
        <v>0</v>
      </c>
      <c r="AK26" s="273">
        <v>0</v>
      </c>
      <c r="AL26" s="273">
        <v>0</v>
      </c>
      <c r="AM26" s="344">
        <v>0</v>
      </c>
      <c r="AN26" s="344" t="s">
        <v>2024</v>
      </c>
      <c r="AO26" s="460" t="e">
        <v>#N/A</v>
      </c>
      <c r="AP26" s="304" t="e">
        <v>#N/A</v>
      </c>
      <c r="AQ26" s="149" t="e">
        <v>#N/A</v>
      </c>
      <c r="AR26" s="190" t="e">
        <v>#N/A</v>
      </c>
      <c r="AS26" s="262" t="e">
        <v>#N/A</v>
      </c>
      <c r="AT26" s="152" t="s">
        <v>184</v>
      </c>
      <c r="AU26" s="344"/>
    </row>
    <row r="27" spans="1:47">
      <c r="A27" s="266" t="s">
        <v>143</v>
      </c>
      <c r="B27" s="254">
        <v>0.15609999999999999</v>
      </c>
      <c r="C27" s="507">
        <v>0.15670000000000001</v>
      </c>
      <c r="D27" s="255">
        <v>372.63</v>
      </c>
      <c r="E27" s="511">
        <v>371.31</v>
      </c>
      <c r="F27" s="256">
        <v>371.1</v>
      </c>
      <c r="J27" s="394"/>
      <c r="K27" s="291"/>
      <c r="L27" s="295"/>
      <c r="M27" s="295"/>
      <c r="N27" s="295"/>
      <c r="O27" s="291"/>
      <c r="P27" s="291"/>
      <c r="Q27" s="291"/>
      <c r="R27" s="291"/>
      <c r="S27" s="291"/>
      <c r="T27" s="291"/>
      <c r="U27" s="291"/>
      <c r="V27" s="295"/>
      <c r="W27" s="291"/>
      <c r="X27" s="291"/>
      <c r="Y27" s="291"/>
      <c r="Z27" s="310"/>
      <c r="AA27" s="344"/>
      <c r="AB27" s="273"/>
      <c r="AC27" s="151">
        <v>0</v>
      </c>
      <c r="AD27" s="259">
        <v>0</v>
      </c>
      <c r="AE27" s="259">
        <v>0</v>
      </c>
      <c r="AF27" s="259">
        <v>0</v>
      </c>
      <c r="AG27" s="259">
        <v>0</v>
      </c>
      <c r="AH27" s="259">
        <v>0</v>
      </c>
      <c r="AI27" s="303">
        <v>0</v>
      </c>
      <c r="AJ27" s="273">
        <v>0</v>
      </c>
      <c r="AK27" s="273">
        <v>0</v>
      </c>
      <c r="AL27" s="273">
        <v>0</v>
      </c>
      <c r="AM27" s="344">
        <v>0</v>
      </c>
      <c r="AN27" s="344" t="s">
        <v>2024</v>
      </c>
      <c r="AO27" s="460" t="e">
        <v>#N/A</v>
      </c>
      <c r="AP27" s="304" t="e">
        <v>#N/A</v>
      </c>
      <c r="AQ27" s="149" t="e">
        <v>#N/A</v>
      </c>
      <c r="AR27" s="190" t="e">
        <v>#N/A</v>
      </c>
      <c r="AS27" s="262" t="e">
        <v>#N/A</v>
      </c>
      <c r="AT27" s="152" t="s">
        <v>184</v>
      </c>
      <c r="AU27" s="344"/>
    </row>
    <row r="28" spans="1:47">
      <c r="A28" s="266" t="s">
        <v>144</v>
      </c>
      <c r="B28" s="254">
        <v>0.15439999999999998</v>
      </c>
      <c r="C28" s="507">
        <v>0.155</v>
      </c>
      <c r="D28" s="255">
        <v>376.59</v>
      </c>
      <c r="E28" s="511">
        <v>375.26</v>
      </c>
      <c r="F28" s="256">
        <v>375.05</v>
      </c>
      <c r="J28" s="394"/>
      <c r="K28" s="291"/>
      <c r="L28" s="295"/>
      <c r="M28" s="295"/>
      <c r="N28" s="295"/>
      <c r="O28" s="291"/>
      <c r="P28" s="291"/>
      <c r="Q28" s="291"/>
      <c r="R28" s="291"/>
      <c r="S28" s="291"/>
      <c r="T28" s="291"/>
      <c r="U28" s="291"/>
      <c r="V28" s="295"/>
      <c r="W28" s="291"/>
      <c r="X28" s="291"/>
      <c r="Y28" s="291"/>
      <c r="Z28" s="310"/>
      <c r="AA28" s="344"/>
      <c r="AB28" s="344"/>
      <c r="AC28" s="344"/>
      <c r="AD28" s="344"/>
      <c r="AE28" s="344"/>
      <c r="AF28" s="344"/>
      <c r="AG28" s="344"/>
      <c r="AH28" s="344"/>
      <c r="AI28" s="344"/>
      <c r="AJ28" s="344"/>
      <c r="AK28" s="344"/>
      <c r="AL28" s="344"/>
      <c r="AM28" s="344"/>
      <c r="AN28" s="344"/>
      <c r="AP28" s="344"/>
      <c r="AQ28" s="344"/>
      <c r="AR28" s="344"/>
      <c r="AS28" s="344"/>
      <c r="AT28" s="344"/>
      <c r="AU28" s="344"/>
    </row>
    <row r="29" spans="1:47">
      <c r="A29" s="266" t="s">
        <v>145</v>
      </c>
      <c r="B29" s="254">
        <v>0.14660000000000001</v>
      </c>
      <c r="C29" s="507">
        <v>0.1472</v>
      </c>
      <c r="D29" s="255">
        <v>394.58</v>
      </c>
      <c r="E29" s="511">
        <v>393.18</v>
      </c>
      <c r="F29" s="256">
        <v>392.96</v>
      </c>
      <c r="J29" s="394"/>
      <c r="K29" s="291"/>
      <c r="L29" s="295"/>
      <c r="M29" s="295"/>
      <c r="N29" s="295"/>
      <c r="O29" s="291"/>
      <c r="P29" s="291"/>
      <c r="Q29" s="291"/>
      <c r="R29" s="291"/>
      <c r="S29" s="291"/>
      <c r="T29" s="291"/>
      <c r="U29" s="291"/>
      <c r="V29" s="295"/>
      <c r="W29" s="291"/>
      <c r="X29" s="291"/>
      <c r="Y29" s="291"/>
      <c r="Z29" s="310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P29" s="344"/>
      <c r="AQ29" s="344"/>
      <c r="AR29" s="344"/>
      <c r="AS29" s="344"/>
      <c r="AT29" s="344"/>
      <c r="AU29" s="344"/>
    </row>
    <row r="30" spans="1:47">
      <c r="A30" s="266" t="s">
        <v>146</v>
      </c>
      <c r="B30" s="254">
        <v>0.1469</v>
      </c>
      <c r="C30" s="507">
        <v>0.14749999999999999</v>
      </c>
      <c r="D30" s="255">
        <v>394.09</v>
      </c>
      <c r="E30" s="511">
        <v>392.7</v>
      </c>
      <c r="F30" s="256">
        <v>392.48</v>
      </c>
      <c r="J30" s="394"/>
      <c r="K30" s="291"/>
      <c r="L30" s="295"/>
      <c r="M30" s="295"/>
      <c r="N30" s="295"/>
      <c r="O30" s="291"/>
      <c r="P30" s="291"/>
      <c r="Q30" s="291"/>
      <c r="R30" s="291"/>
      <c r="S30" s="291"/>
      <c r="T30" s="291"/>
      <c r="U30" s="291"/>
      <c r="V30" s="295"/>
      <c r="W30" s="291"/>
      <c r="X30" s="291"/>
      <c r="Y30" s="291"/>
      <c r="Z30" s="310"/>
      <c r="AA30" s="344"/>
      <c r="AB30" s="344"/>
      <c r="AC30" s="344"/>
      <c r="AD30" s="344"/>
      <c r="AE30" s="344"/>
      <c r="AF30" s="344"/>
      <c r="AG30" s="344"/>
      <c r="AH30" s="344"/>
      <c r="AI30" s="344"/>
      <c r="AJ30" s="344"/>
      <c r="AK30" s="344"/>
      <c r="AL30" s="344"/>
      <c r="AM30" s="344"/>
      <c r="AN30" s="344"/>
      <c r="AP30" s="344"/>
      <c r="AQ30" s="344"/>
      <c r="AR30" s="344"/>
      <c r="AS30" s="344"/>
      <c r="AT30" s="344"/>
      <c r="AU30" s="344"/>
    </row>
    <row r="31" spans="1:47">
      <c r="A31" s="266" t="s">
        <v>147</v>
      </c>
      <c r="B31" s="254">
        <v>0.1492</v>
      </c>
      <c r="C31" s="507">
        <v>0.14980000000000002</v>
      </c>
      <c r="D31" s="255">
        <v>388.98</v>
      </c>
      <c r="E31" s="511">
        <v>387.6</v>
      </c>
      <c r="F31" s="256">
        <v>387.39</v>
      </c>
      <c r="J31" s="394"/>
      <c r="K31" s="291"/>
      <c r="L31" s="295"/>
      <c r="M31" s="295"/>
      <c r="N31" s="295"/>
      <c r="O31" s="291"/>
      <c r="P31" s="291"/>
      <c r="Q31" s="291"/>
      <c r="R31" s="291"/>
      <c r="S31" s="291"/>
      <c r="T31" s="291" t="e">
        <f ca="1">K34/N37</f>
        <v>#N/A</v>
      </c>
      <c r="U31" s="291"/>
      <c r="V31" s="295"/>
      <c r="W31" s="291"/>
      <c r="X31" s="291"/>
      <c r="Y31" s="291"/>
      <c r="Z31" s="310"/>
      <c r="AA31" s="344"/>
      <c r="AB31" s="344"/>
      <c r="AC31" s="344"/>
      <c r="AD31" s="344"/>
      <c r="AE31" s="344"/>
      <c r="AF31" s="344"/>
      <c r="AG31" s="344"/>
      <c r="AH31" s="344"/>
      <c r="AI31" s="344"/>
      <c r="AJ31" s="344"/>
      <c r="AK31" s="344"/>
      <c r="AL31" s="344"/>
      <c r="AM31" s="344"/>
      <c r="AN31" s="344"/>
      <c r="AP31" s="344"/>
      <c r="AQ31" s="344"/>
      <c r="AR31" s="344"/>
      <c r="AS31" s="344"/>
      <c r="AT31" s="344"/>
      <c r="AU31" s="344"/>
    </row>
    <row r="32" spans="1:47">
      <c r="A32" s="266" t="s">
        <v>148</v>
      </c>
      <c r="B32" s="254">
        <v>0.1447</v>
      </c>
      <c r="C32" s="507">
        <v>0.14529999999999998</v>
      </c>
      <c r="D32" s="255">
        <v>399.7</v>
      </c>
      <c r="E32" s="511">
        <v>398.28</v>
      </c>
      <c r="F32" s="256">
        <v>398.06</v>
      </c>
      <c r="J32" s="394"/>
      <c r="K32" s="291"/>
      <c r="L32" s="295"/>
      <c r="M32" s="295"/>
      <c r="N32" s="295"/>
      <c r="O32" s="291"/>
      <c r="P32" s="291"/>
      <c r="Q32" s="291"/>
      <c r="R32" s="291"/>
      <c r="S32" s="291"/>
      <c r="T32" s="291"/>
      <c r="U32" s="291"/>
      <c r="V32" s="295"/>
      <c r="W32" s="291"/>
      <c r="X32" s="291"/>
      <c r="Y32" s="291"/>
      <c r="Z32" s="310"/>
      <c r="AA32" s="344"/>
      <c r="AB32" s="344"/>
      <c r="AC32" s="344"/>
      <c r="AD32" s="344"/>
      <c r="AE32" s="344"/>
      <c r="AF32" s="344"/>
      <c r="AG32" s="344"/>
      <c r="AH32" s="344"/>
      <c r="AI32" s="344"/>
      <c r="AJ32" s="344"/>
      <c r="AK32" s="344"/>
      <c r="AL32" s="344"/>
      <c r="AM32" s="344"/>
      <c r="AN32" s="344"/>
      <c r="AP32" s="344"/>
      <c r="AQ32" s="344"/>
      <c r="AR32" s="344"/>
      <c r="AS32" s="344"/>
      <c r="AT32" s="344"/>
      <c r="AU32" s="344"/>
    </row>
    <row r="33" spans="1:62">
      <c r="A33" s="266" t="s">
        <v>149</v>
      </c>
      <c r="B33" s="254">
        <v>0.14429999999999998</v>
      </c>
      <c r="C33" s="507">
        <v>0.1449</v>
      </c>
      <c r="D33" s="255">
        <v>400.86</v>
      </c>
      <c r="E33" s="511">
        <v>399.44</v>
      </c>
      <c r="F33" s="256">
        <v>399.22</v>
      </c>
      <c r="R33" s="190"/>
    </row>
    <row r="34" spans="1:62">
      <c r="A34" s="266" t="s">
        <v>150</v>
      </c>
      <c r="B34" s="254">
        <v>0.1439</v>
      </c>
      <c r="C34" s="507">
        <v>0.14449999999999999</v>
      </c>
      <c r="D34" s="255">
        <v>402.03</v>
      </c>
      <c r="E34" s="511">
        <v>400.6</v>
      </c>
      <c r="F34" s="256">
        <v>400.38</v>
      </c>
      <c r="J34" s="152" t="s">
        <v>1304</v>
      </c>
      <c r="K34" t="e">
        <f ca="1">VLOOKUP(TODAY(),A138:F185,5,FALSE)</f>
        <v>#N/A</v>
      </c>
    </row>
    <row r="35" spans="1:62">
      <c r="A35" s="266" t="s">
        <v>151</v>
      </c>
      <c r="B35" s="254">
        <v>0.1429</v>
      </c>
      <c r="C35" s="507">
        <v>0.14349999999999999</v>
      </c>
      <c r="D35" s="255">
        <v>404.63</v>
      </c>
      <c r="E35" s="511">
        <v>403.19</v>
      </c>
      <c r="F35" s="256">
        <v>402.98</v>
      </c>
    </row>
    <row r="36" spans="1:62">
      <c r="A36" s="266" t="s">
        <v>152</v>
      </c>
      <c r="B36" s="254">
        <v>0.14599999999999999</v>
      </c>
      <c r="C36" s="507">
        <v>0.14660000000000001</v>
      </c>
      <c r="D36" s="255">
        <v>397.49</v>
      </c>
      <c r="E36" s="511">
        <v>396.08</v>
      </c>
      <c r="F36" s="256">
        <v>395.87</v>
      </c>
      <c r="J36" t="s">
        <v>1800</v>
      </c>
      <c r="K36" t="s">
        <v>1801</v>
      </c>
      <c r="L36" t="s">
        <v>1802</v>
      </c>
      <c r="M36" t="s">
        <v>1803</v>
      </c>
      <c r="N36" t="s">
        <v>1804</v>
      </c>
      <c r="O36" t="s">
        <v>1805</v>
      </c>
      <c r="Q36" s="152" t="s">
        <v>2360</v>
      </c>
      <c r="R36" s="152" t="s">
        <v>2361</v>
      </c>
      <c r="S36" s="152" t="s">
        <v>2359</v>
      </c>
    </row>
    <row r="37" spans="1:62" ht="13.5" thickBot="1">
      <c r="A37" s="266" t="s">
        <v>153</v>
      </c>
      <c r="B37" s="254">
        <v>0.14990000000000001</v>
      </c>
      <c r="C37" s="507">
        <v>0.15049999999999999</v>
      </c>
      <c r="D37" s="255">
        <v>388.67</v>
      </c>
      <c r="E37" s="511">
        <v>387.3</v>
      </c>
      <c r="F37" s="256">
        <v>387.08</v>
      </c>
      <c r="J37" s="550">
        <v>42482</v>
      </c>
      <c r="K37">
        <v>1</v>
      </c>
      <c r="L37">
        <v>441.17</v>
      </c>
      <c r="M37">
        <v>482.9</v>
      </c>
      <c r="N37">
        <v>441.17</v>
      </c>
      <c r="O37">
        <v>13.06</v>
      </c>
      <c r="Q37">
        <f ca="1">NETWORKDAYS(J37,TODAY(),Feriados!A2:A937)</f>
        <v>321</v>
      </c>
      <c r="R37" t="e">
        <f ca="1">K34/N37-1</f>
        <v>#N/A</v>
      </c>
      <c r="S37" s="149" t="e">
        <f ca="1">(1+R37)^(252/Q37)-1</f>
        <v>#N/A</v>
      </c>
    </row>
    <row r="38" spans="1:62" ht="15.75" thickBot="1">
      <c r="A38" s="266" t="s">
        <v>154</v>
      </c>
      <c r="B38" s="254">
        <v>0.14380000000000001</v>
      </c>
      <c r="C38" s="507">
        <v>0.1444</v>
      </c>
      <c r="D38" s="255">
        <v>403.12</v>
      </c>
      <c r="E38" s="511">
        <v>401.7</v>
      </c>
      <c r="F38" s="256">
        <v>401.48</v>
      </c>
      <c r="J38" s="550">
        <v>42492</v>
      </c>
      <c r="K38">
        <v>3</v>
      </c>
      <c r="L38">
        <v>1370.28</v>
      </c>
      <c r="M38">
        <v>1448.7</v>
      </c>
      <c r="N38">
        <v>456.76</v>
      </c>
      <c r="O38">
        <v>12.52</v>
      </c>
      <c r="AB38" s="393"/>
      <c r="AC38" s="908" t="s">
        <v>1963</v>
      </c>
      <c r="AD38" s="909"/>
      <c r="AE38" s="909"/>
      <c r="AF38" s="909"/>
      <c r="AG38" s="909"/>
      <c r="AH38" s="909"/>
      <c r="AI38" s="909"/>
      <c r="AJ38" s="909"/>
      <c r="AK38" s="909"/>
      <c r="AL38" s="909"/>
      <c r="AM38" s="909"/>
      <c r="AN38" s="909"/>
      <c r="AO38" s="909"/>
      <c r="AP38" s="909"/>
      <c r="AQ38" s="909"/>
      <c r="AR38" s="910"/>
      <c r="AU38" s="908" t="s">
        <v>1969</v>
      </c>
      <c r="AV38" s="909"/>
      <c r="AW38" s="909"/>
      <c r="AX38" s="909"/>
      <c r="AY38" s="909"/>
      <c r="AZ38" s="909"/>
      <c r="BA38" s="909"/>
      <c r="BB38" s="909"/>
      <c r="BC38" s="909"/>
      <c r="BD38" s="909"/>
      <c r="BE38" s="909"/>
      <c r="BF38" s="909"/>
      <c r="BG38" s="909"/>
      <c r="BH38" s="909"/>
      <c r="BI38" s="909"/>
      <c r="BJ38" s="910"/>
    </row>
    <row r="39" spans="1:62">
      <c r="A39" s="266" t="s">
        <v>155</v>
      </c>
      <c r="B39" s="254">
        <v>0.1414</v>
      </c>
      <c r="C39" s="507">
        <v>0.14199999999999999</v>
      </c>
      <c r="D39" s="255">
        <v>409.1</v>
      </c>
      <c r="E39" s="511">
        <v>407.65</v>
      </c>
      <c r="F39" s="256">
        <v>407.44</v>
      </c>
      <c r="J39" s="550">
        <v>42514</v>
      </c>
      <c r="K39">
        <v>0.3</v>
      </c>
      <c r="L39">
        <v>135.66</v>
      </c>
      <c r="M39">
        <v>144.87</v>
      </c>
      <c r="N39">
        <v>452.2</v>
      </c>
      <c r="O39">
        <v>12.82</v>
      </c>
      <c r="AN39" s="152" t="s">
        <v>1964</v>
      </c>
      <c r="AO39" s="461" t="s">
        <v>1967</v>
      </c>
      <c r="AP39" s="152" t="s">
        <v>1965</v>
      </c>
      <c r="AQ39" s="152" t="s">
        <v>1966</v>
      </c>
      <c r="AR39" s="152" t="s">
        <v>1968</v>
      </c>
      <c r="AU39" s="389"/>
      <c r="AV39" s="389"/>
      <c r="AW39" s="389"/>
      <c r="AX39" s="389"/>
      <c r="AY39" s="389"/>
      <c r="AZ39" s="389"/>
      <c r="BA39" s="389"/>
      <c r="BB39" s="389"/>
      <c r="BC39" s="389"/>
      <c r="BD39" s="389"/>
      <c r="BE39" s="389"/>
      <c r="BF39" s="152" t="s">
        <v>1964</v>
      </c>
      <c r="BG39" s="152" t="s">
        <v>1967</v>
      </c>
      <c r="BH39" s="152" t="s">
        <v>1965</v>
      </c>
      <c r="BI39" s="152" t="s">
        <v>1966</v>
      </c>
      <c r="BJ39" s="152" t="s">
        <v>1968</v>
      </c>
    </row>
    <row r="40" spans="1:62">
      <c r="A40" s="266" t="s">
        <v>156</v>
      </c>
      <c r="B40" s="254">
        <v>0.14119999999999999</v>
      </c>
      <c r="C40" s="507">
        <v>0.14180000000000001</v>
      </c>
      <c r="D40" s="255">
        <v>409.8</v>
      </c>
      <c r="E40" s="511">
        <v>408.35</v>
      </c>
      <c r="F40" s="256">
        <v>408.14</v>
      </c>
      <c r="J40" s="550">
        <v>42555</v>
      </c>
      <c r="K40">
        <v>4</v>
      </c>
      <c r="L40">
        <v>1897.52</v>
      </c>
      <c r="M40">
        <v>1931.6</v>
      </c>
      <c r="N40">
        <v>474.38</v>
      </c>
      <c r="O40">
        <v>12.22</v>
      </c>
      <c r="AC40" t="s">
        <v>1283</v>
      </c>
      <c r="AD40" t="s">
        <v>1284</v>
      </c>
      <c r="AE40" t="s">
        <v>1285</v>
      </c>
      <c r="AF40" t="s">
        <v>1286</v>
      </c>
      <c r="AG40" t="s">
        <v>1287</v>
      </c>
      <c r="AH40" t="s">
        <v>1288</v>
      </c>
      <c r="AI40" t="s">
        <v>1289</v>
      </c>
      <c r="AJ40" t="s">
        <v>1826</v>
      </c>
      <c r="AK40" t="s">
        <v>1825</v>
      </c>
      <c r="AL40" t="s">
        <v>1295</v>
      </c>
      <c r="AM40" t="s">
        <v>1299</v>
      </c>
      <c r="AU40" s="389" t="s">
        <v>1283</v>
      </c>
      <c r="AV40" s="389" t="s">
        <v>1284</v>
      </c>
      <c r="AW40" s="389" t="s">
        <v>1285</v>
      </c>
      <c r="AX40" s="389" t="s">
        <v>1286</v>
      </c>
      <c r="AY40" s="389" t="s">
        <v>1287</v>
      </c>
      <c r="AZ40" s="389" t="s">
        <v>1288</v>
      </c>
      <c r="BA40" s="389" t="s">
        <v>1289</v>
      </c>
      <c r="BB40" s="389" t="s">
        <v>1826</v>
      </c>
      <c r="BC40" s="389" t="s">
        <v>1825</v>
      </c>
      <c r="BD40" s="389" t="s">
        <v>1295</v>
      </c>
      <c r="BE40" s="389" t="s">
        <v>1299</v>
      </c>
      <c r="BF40" s="389"/>
      <c r="BG40" s="389"/>
      <c r="BH40" s="389"/>
      <c r="BI40" s="389"/>
      <c r="BJ40" s="389"/>
    </row>
    <row r="41" spans="1:62">
      <c r="A41" s="266" t="s">
        <v>157</v>
      </c>
      <c r="B41" s="254">
        <v>0.13970000000000002</v>
      </c>
      <c r="C41" s="507">
        <v>0.14029999999999998</v>
      </c>
      <c r="D41" s="255">
        <v>413.67</v>
      </c>
      <c r="E41" s="511">
        <v>412.21</v>
      </c>
      <c r="F41" s="256">
        <v>411.99</v>
      </c>
      <c r="AC41" s="151">
        <v>42482</v>
      </c>
      <c r="AD41">
        <v>1</v>
      </c>
      <c r="AE41">
        <v>441.17</v>
      </c>
      <c r="AF41">
        <v>482.9</v>
      </c>
      <c r="AG41">
        <v>441.17</v>
      </c>
      <c r="AH41" s="259">
        <v>13.06</v>
      </c>
      <c r="AI41">
        <v>105</v>
      </c>
      <c r="AJ41">
        <v>22.5</v>
      </c>
      <c r="AK41">
        <v>9.5200000000000014</v>
      </c>
      <c r="AL41">
        <v>473.38</v>
      </c>
      <c r="AM41">
        <v>9.4600000000000009</v>
      </c>
      <c r="AN41">
        <v>4.8721573541010699E-4</v>
      </c>
      <c r="AO41" s="458">
        <v>441.17</v>
      </c>
      <c r="AP41" s="149">
        <v>0.13059999999999999</v>
      </c>
      <c r="AQ41" s="149">
        <v>0.1308</v>
      </c>
      <c r="AR41" s="166">
        <v>440.65</v>
      </c>
      <c r="AU41" s="151">
        <v>42492</v>
      </c>
      <c r="AV41" s="389">
        <v>3</v>
      </c>
      <c r="AW41" s="389">
        <v>1370.28</v>
      </c>
      <c r="AX41" s="389">
        <v>1448.7</v>
      </c>
      <c r="AY41" s="389">
        <v>456.76</v>
      </c>
      <c r="AZ41" s="259">
        <v>0.12520000000000001</v>
      </c>
      <c r="BA41" s="389">
        <v>95</v>
      </c>
      <c r="BB41" s="389">
        <v>22.5</v>
      </c>
      <c r="BC41" s="389">
        <v>18.060000000000002</v>
      </c>
      <c r="BD41" s="389">
        <v>1430.64</v>
      </c>
      <c r="BE41" s="389">
        <v>5.72</v>
      </c>
      <c r="BF41" s="149">
        <v>4.682079784621429E-4</v>
      </c>
      <c r="BG41" s="389">
        <v>456.76</v>
      </c>
      <c r="BH41" s="149">
        <v>0.12520000000000001</v>
      </c>
      <c r="BI41" s="149">
        <v>0.1258</v>
      </c>
      <c r="BJ41" s="166">
        <v>455.14</v>
      </c>
    </row>
    <row r="42" spans="1:62">
      <c r="A42" s="266" t="s">
        <v>158</v>
      </c>
      <c r="B42" s="254">
        <v>0.1371</v>
      </c>
      <c r="C42" s="507">
        <v>0.13769999999999999</v>
      </c>
      <c r="D42" s="255">
        <v>420.32</v>
      </c>
      <c r="E42" s="511">
        <v>418.82</v>
      </c>
      <c r="F42" s="256">
        <v>418.61</v>
      </c>
      <c r="AO42" s="458">
        <v>441.38494496599088</v>
      </c>
      <c r="AP42" s="149">
        <v>0.13059999999999999</v>
      </c>
      <c r="AQ42" s="149">
        <v>0.13119999999999998</v>
      </c>
      <c r="AR42" s="166">
        <v>439.82</v>
      </c>
      <c r="BG42">
        <v>456.97385867624234</v>
      </c>
      <c r="BH42" s="149">
        <v>0.12520000000000001</v>
      </c>
      <c r="BI42" s="149">
        <v>0.1265</v>
      </c>
      <c r="BJ42" s="166">
        <v>453.48</v>
      </c>
    </row>
    <row r="43" spans="1:62">
      <c r="A43" s="266" t="s">
        <v>159</v>
      </c>
      <c r="B43" s="254">
        <v>0.14130000000000001</v>
      </c>
      <c r="C43" s="507">
        <v>0.1419</v>
      </c>
      <c r="D43" s="255">
        <v>410.21</v>
      </c>
      <c r="E43" s="511">
        <v>408.75</v>
      </c>
      <c r="F43" s="256">
        <v>408.54</v>
      </c>
      <c r="AO43" s="458">
        <v>441.59999465655142</v>
      </c>
      <c r="AP43" s="149">
        <v>0.13059999999999999</v>
      </c>
      <c r="AQ43" s="149">
        <v>0.12970000000000001</v>
      </c>
      <c r="AR43" s="166">
        <v>443.94</v>
      </c>
      <c r="BG43" s="389">
        <v>457.18781748282322</v>
      </c>
      <c r="BH43" s="149">
        <v>0.12520000000000001</v>
      </c>
      <c r="BI43" s="149">
        <v>0.12659999999999999</v>
      </c>
      <c r="BJ43" s="166">
        <v>453.43</v>
      </c>
    </row>
    <row r="44" spans="1:62">
      <c r="A44" s="266" t="s">
        <v>160</v>
      </c>
      <c r="B44" s="254">
        <v>0.13919999999999999</v>
      </c>
      <c r="C44" s="507">
        <v>0.13980000000000001</v>
      </c>
      <c r="D44" s="255">
        <v>415.55</v>
      </c>
      <c r="E44" s="511">
        <v>414.07</v>
      </c>
      <c r="F44" s="256">
        <v>413.86</v>
      </c>
      <c r="AO44" s="458">
        <v>441.81514912270512</v>
      </c>
      <c r="AP44" s="149">
        <v>0.13059999999999999</v>
      </c>
      <c r="AQ44" s="149">
        <v>0.1295</v>
      </c>
      <c r="AR44" s="166">
        <v>444.68</v>
      </c>
      <c r="BG44" s="389">
        <v>457.40187646662434</v>
      </c>
      <c r="BH44" s="149">
        <v>0.12520000000000001</v>
      </c>
      <c r="BI44" s="149">
        <v>0.12820000000000001</v>
      </c>
      <c r="BJ44" s="166">
        <v>449.39</v>
      </c>
    </row>
    <row r="45" spans="1:62">
      <c r="A45" s="266" t="s">
        <v>161</v>
      </c>
      <c r="B45" s="254">
        <v>0.13849999999999998</v>
      </c>
      <c r="C45" s="507">
        <v>0.1391</v>
      </c>
      <c r="D45" s="255">
        <v>417.49</v>
      </c>
      <c r="E45" s="511">
        <v>416.01</v>
      </c>
      <c r="F45" s="256">
        <v>415.79</v>
      </c>
      <c r="AO45" s="458">
        <v>442.03040841550029</v>
      </c>
      <c r="AP45" s="149">
        <v>0.13059999999999999</v>
      </c>
      <c r="AQ45" s="149">
        <v>0.1273</v>
      </c>
      <c r="AR45" s="166">
        <v>450.7</v>
      </c>
      <c r="BG45" s="389">
        <v>457.61603567454955</v>
      </c>
      <c r="BH45" s="149">
        <v>0.12520000000000001</v>
      </c>
      <c r="BI45" s="149">
        <v>0.1273</v>
      </c>
      <c r="BJ45" s="166">
        <v>451.99</v>
      </c>
    </row>
    <row r="46" spans="1:62">
      <c r="A46" s="266" t="s">
        <v>162</v>
      </c>
      <c r="B46" s="254">
        <v>0.13600000000000001</v>
      </c>
      <c r="C46" s="507">
        <v>0.1366</v>
      </c>
      <c r="D46" s="255">
        <v>423.93</v>
      </c>
      <c r="E46" s="511">
        <v>422.42</v>
      </c>
      <c r="F46" s="256">
        <v>422.21</v>
      </c>
      <c r="AO46" s="458">
        <v>442.2457725860101</v>
      </c>
      <c r="AP46" s="149">
        <v>0.13059999999999999</v>
      </c>
      <c r="AQ46" s="149">
        <v>0.12890000000000001</v>
      </c>
      <c r="AR46" s="166">
        <v>446.69</v>
      </c>
      <c r="BG46" s="389">
        <v>457.83029515352462</v>
      </c>
      <c r="BH46" s="149">
        <v>0.12520000000000001</v>
      </c>
      <c r="BI46" s="149">
        <v>0.1278</v>
      </c>
      <c r="BJ46" s="166">
        <v>450.88</v>
      </c>
    </row>
    <row r="47" spans="1:62">
      <c r="A47" s="266" t="s">
        <v>163</v>
      </c>
      <c r="B47" s="254">
        <v>0.13789999999999999</v>
      </c>
      <c r="C47" s="507">
        <v>0.13849999999999998</v>
      </c>
      <c r="D47" s="255">
        <v>419.4</v>
      </c>
      <c r="E47" s="511">
        <v>417.92</v>
      </c>
      <c r="F47" s="256">
        <v>417.7</v>
      </c>
      <c r="AO47" s="458">
        <v>442.4612416853326</v>
      </c>
      <c r="AP47" s="149">
        <v>0.13059999999999999</v>
      </c>
      <c r="AQ47" s="149">
        <v>0.1258</v>
      </c>
      <c r="AR47" s="166">
        <v>455.14</v>
      </c>
      <c r="BG47" s="389">
        <v>458.04465495049715</v>
      </c>
      <c r="BH47" s="149">
        <v>0.12520000000000001</v>
      </c>
      <c r="BI47" s="149">
        <v>0.129</v>
      </c>
      <c r="BJ47" s="166">
        <v>447.93</v>
      </c>
    </row>
    <row r="48" spans="1:62">
      <c r="A48" s="266" t="s">
        <v>164</v>
      </c>
      <c r="B48" s="254">
        <v>0.1399</v>
      </c>
      <c r="C48" s="507">
        <v>0.14050000000000001</v>
      </c>
      <c r="D48" s="255">
        <v>414.69</v>
      </c>
      <c r="E48" s="511">
        <v>413.23</v>
      </c>
      <c r="F48" s="256">
        <v>413.01</v>
      </c>
      <c r="AO48" s="458">
        <v>442.6768157645908</v>
      </c>
      <c r="AP48" s="149">
        <v>0.13059999999999999</v>
      </c>
      <c r="AQ48" s="149">
        <v>0.1265</v>
      </c>
      <c r="AR48" s="166">
        <v>453.48</v>
      </c>
      <c r="BG48" s="389">
        <v>458.25911511243692</v>
      </c>
      <c r="BH48" s="149">
        <v>0.12520000000000001</v>
      </c>
      <c r="BI48" s="149">
        <v>0.12429999999999999</v>
      </c>
      <c r="BJ48" s="166">
        <v>460.69</v>
      </c>
    </row>
    <row r="49" spans="1:62">
      <c r="A49" s="266" t="s">
        <v>165</v>
      </c>
      <c r="B49" s="254">
        <v>0.13800000000000001</v>
      </c>
      <c r="C49" s="507">
        <v>0.1386</v>
      </c>
      <c r="D49" s="255">
        <v>419.58</v>
      </c>
      <c r="E49" s="511">
        <v>418.1</v>
      </c>
      <c r="F49" s="256">
        <v>417.88</v>
      </c>
      <c r="AO49" s="458">
        <v>442.89249487493254</v>
      </c>
      <c r="AP49" s="149">
        <v>0.13059999999999999</v>
      </c>
      <c r="AQ49" s="149">
        <v>0.12659999999999999</v>
      </c>
      <c r="AR49" s="166">
        <v>453.43</v>
      </c>
      <c r="BG49" s="389">
        <v>458.47367568633558</v>
      </c>
      <c r="BH49" s="149">
        <v>0.12520000000000001</v>
      </c>
      <c r="BI49" s="149">
        <v>0.12470000000000001</v>
      </c>
      <c r="BJ49" s="166">
        <v>459.82</v>
      </c>
    </row>
    <row r="50" spans="1:62">
      <c r="A50" s="266" t="s">
        <v>166</v>
      </c>
      <c r="B50" s="254">
        <v>0.14069999999999999</v>
      </c>
      <c r="C50" s="507">
        <v>0.14130000000000001</v>
      </c>
      <c r="D50" s="255">
        <v>413.17</v>
      </c>
      <c r="E50" s="511">
        <v>411.71</v>
      </c>
      <c r="F50" s="256">
        <v>411.5</v>
      </c>
      <c r="AO50" s="458">
        <v>443.10827906753065</v>
      </c>
      <c r="AP50" s="149">
        <v>0.13059999999999999</v>
      </c>
      <c r="AQ50" s="149">
        <v>0.12820000000000001</v>
      </c>
      <c r="AR50" s="166">
        <v>449.39</v>
      </c>
      <c r="BG50" s="389">
        <v>458.6883367192068</v>
      </c>
      <c r="BH50" s="149">
        <v>0.12520000000000001</v>
      </c>
      <c r="BI50" s="149">
        <v>0.1234</v>
      </c>
      <c r="BJ50" s="166">
        <v>463.56</v>
      </c>
    </row>
    <row r="51" spans="1:62">
      <c r="A51" s="266" t="s">
        <v>167</v>
      </c>
      <c r="B51" s="254">
        <v>0.1409</v>
      </c>
      <c r="C51" s="507">
        <v>0.14150000000000001</v>
      </c>
      <c r="D51" s="255">
        <v>412.9</v>
      </c>
      <c r="E51" s="511">
        <v>411.45</v>
      </c>
      <c r="F51" s="256">
        <v>411.23</v>
      </c>
      <c r="AO51" s="458">
        <v>443.32416839358285</v>
      </c>
      <c r="AP51" s="149">
        <v>0.13059999999999999</v>
      </c>
      <c r="AQ51" s="149">
        <v>0.1273</v>
      </c>
      <c r="AR51" s="166">
        <v>451.99</v>
      </c>
      <c r="BG51" s="389">
        <v>458.90309825808629</v>
      </c>
      <c r="BH51" s="149">
        <v>0.12520000000000001</v>
      </c>
      <c r="BI51" s="149">
        <v>0.12390000000000001</v>
      </c>
      <c r="BJ51" s="166">
        <v>462.41</v>
      </c>
    </row>
    <row r="52" spans="1:62">
      <c r="A52" s="266" t="s">
        <v>168</v>
      </c>
      <c r="B52" s="254">
        <v>0.1424</v>
      </c>
      <c r="C52" s="507">
        <v>0.14300000000000002</v>
      </c>
      <c r="D52" s="255">
        <v>409.49</v>
      </c>
      <c r="E52" s="511">
        <v>408.05</v>
      </c>
      <c r="F52" s="256">
        <v>407.84</v>
      </c>
      <c r="AO52" s="458">
        <v>443.54016290431179</v>
      </c>
      <c r="AP52" s="149">
        <v>0.13059999999999999</v>
      </c>
      <c r="AQ52" s="149">
        <v>0.1278</v>
      </c>
      <c r="AR52" s="166">
        <v>450.88</v>
      </c>
      <c r="BG52" s="389">
        <v>459.11796035003169</v>
      </c>
      <c r="BH52" s="149">
        <v>0.12520000000000001</v>
      </c>
      <c r="BI52" s="149">
        <v>0.12480000000000001</v>
      </c>
      <c r="BJ52" s="166">
        <v>460.19</v>
      </c>
    </row>
    <row r="53" spans="1:62">
      <c r="A53" s="266" t="s">
        <v>169</v>
      </c>
      <c r="B53" s="254">
        <v>0.14000000000000001</v>
      </c>
      <c r="C53" s="507">
        <v>0.1406</v>
      </c>
      <c r="D53" s="255">
        <v>415.52</v>
      </c>
      <c r="E53" s="511">
        <v>414.06</v>
      </c>
      <c r="F53" s="256">
        <v>413.85</v>
      </c>
      <c r="AO53" s="458">
        <v>443.75626265096514</v>
      </c>
      <c r="AP53" s="149">
        <v>0.13059999999999999</v>
      </c>
      <c r="AQ53" s="149">
        <v>0.129</v>
      </c>
      <c r="AR53" s="166">
        <v>447.93</v>
      </c>
      <c r="BG53" s="389">
        <v>459.33292304212284</v>
      </c>
      <c r="BH53" s="149">
        <v>0.12520000000000001</v>
      </c>
      <c r="BI53" s="149">
        <v>0.12590000000000001</v>
      </c>
      <c r="BJ53" s="166">
        <v>457.45</v>
      </c>
    </row>
    <row r="54" spans="1:62">
      <c r="A54" s="266" t="s">
        <v>170</v>
      </c>
      <c r="B54" s="254">
        <v>0.13869999999999999</v>
      </c>
      <c r="C54" s="507">
        <v>0.13930000000000001</v>
      </c>
      <c r="D54" s="255">
        <v>418.93</v>
      </c>
      <c r="E54" s="511">
        <v>417.45</v>
      </c>
      <c r="F54" s="256">
        <v>417.24</v>
      </c>
      <c r="AO54" s="458">
        <v>443.97246768481546</v>
      </c>
      <c r="AP54" s="149">
        <v>0.13059999999999999</v>
      </c>
      <c r="AQ54" s="149">
        <v>0.12429999999999999</v>
      </c>
      <c r="AR54" s="166">
        <v>460.69</v>
      </c>
      <c r="BG54" s="389">
        <v>459.5479863814615</v>
      </c>
      <c r="BH54" s="149">
        <v>0.12520000000000001</v>
      </c>
      <c r="BI54" s="149">
        <v>0.12869999999999998</v>
      </c>
      <c r="BJ54" s="166">
        <v>450.23</v>
      </c>
    </row>
    <row r="55" spans="1:62">
      <c r="A55" s="266" t="s">
        <v>171</v>
      </c>
      <c r="B55" s="254">
        <v>0.13669999999999999</v>
      </c>
      <c r="C55" s="507">
        <v>0.13730000000000001</v>
      </c>
      <c r="D55" s="255">
        <v>424.11</v>
      </c>
      <c r="E55" s="511">
        <v>422.61</v>
      </c>
      <c r="F55" s="256">
        <v>422.4</v>
      </c>
      <c r="AO55" s="458">
        <v>444.18877805716033</v>
      </c>
      <c r="AP55" s="149">
        <v>0.13059999999999999</v>
      </c>
      <c r="AQ55" s="149">
        <v>0.12470000000000001</v>
      </c>
      <c r="AR55" s="166">
        <v>459.82</v>
      </c>
      <c r="BG55" s="389">
        <v>459.76315041517154</v>
      </c>
      <c r="BH55" s="149">
        <v>0.12520000000000001</v>
      </c>
      <c r="BI55" s="149">
        <v>0.1278</v>
      </c>
      <c r="BJ55" s="166">
        <v>452.82</v>
      </c>
    </row>
    <row r="56" spans="1:62">
      <c r="A56" s="266" t="s">
        <v>172</v>
      </c>
      <c r="B56" s="254">
        <v>0.13539999999999999</v>
      </c>
      <c r="C56" s="507">
        <v>0.13600000000000001</v>
      </c>
      <c r="D56" s="255">
        <v>427.59</v>
      </c>
      <c r="E56" s="511">
        <v>426.08</v>
      </c>
      <c r="F56" s="256">
        <v>425.86</v>
      </c>
      <c r="AO56" s="458">
        <v>444.40519381932239</v>
      </c>
      <c r="AP56" s="149">
        <v>0.13059999999999999</v>
      </c>
      <c r="AQ56" s="149">
        <v>0.1234</v>
      </c>
      <c r="AR56" s="166">
        <v>463.56</v>
      </c>
      <c r="BG56" s="389">
        <v>459.97841519039883</v>
      </c>
      <c r="BH56" s="149">
        <v>0.12520000000000001</v>
      </c>
      <c r="BI56" s="149">
        <v>0.1283</v>
      </c>
      <c r="BJ56" s="166">
        <v>451.72</v>
      </c>
    </row>
    <row r="57" spans="1:62">
      <c r="A57" s="266" t="s">
        <v>173</v>
      </c>
      <c r="B57" s="254">
        <v>0.1321</v>
      </c>
      <c r="C57" s="507">
        <v>0.13269999999999998</v>
      </c>
      <c r="D57" s="255">
        <v>436.21</v>
      </c>
      <c r="E57" s="511">
        <v>434.67</v>
      </c>
      <c r="F57" s="256">
        <v>434.45</v>
      </c>
      <c r="AO57" s="458">
        <v>444.62171502264914</v>
      </c>
      <c r="AP57" s="149">
        <v>0.13059999999999999</v>
      </c>
      <c r="AQ57" s="149">
        <v>0.12390000000000001</v>
      </c>
      <c r="AR57" s="166">
        <v>462.41</v>
      </c>
      <c r="BG57" s="389">
        <v>460.19378075431138</v>
      </c>
      <c r="BH57" s="149">
        <v>0.12520000000000001</v>
      </c>
      <c r="BI57" s="149">
        <v>0.1288</v>
      </c>
      <c r="BJ57" s="166">
        <v>450.62</v>
      </c>
    </row>
    <row r="58" spans="1:62">
      <c r="A58" s="266" t="s">
        <v>174</v>
      </c>
      <c r="B58" s="254">
        <v>0.13109999999999999</v>
      </c>
      <c r="C58" s="507">
        <v>0.13170000000000001</v>
      </c>
      <c r="D58" s="255">
        <v>439.01</v>
      </c>
      <c r="E58" s="511">
        <v>437.46</v>
      </c>
      <c r="F58" s="256">
        <v>437.24</v>
      </c>
      <c r="AO58" s="458">
        <v>444.83834171851322</v>
      </c>
      <c r="AP58" s="149">
        <v>0.13059999999999999</v>
      </c>
      <c r="AQ58" s="149">
        <v>0.12480000000000001</v>
      </c>
      <c r="AR58" s="166">
        <v>460.19</v>
      </c>
      <c r="BG58" s="389">
        <v>460.40924715409921</v>
      </c>
      <c r="BH58" s="149">
        <v>0.12520000000000001</v>
      </c>
      <c r="BI58" s="149">
        <v>0.129</v>
      </c>
      <c r="BJ58" s="166">
        <v>450.31</v>
      </c>
    </row>
    <row r="59" spans="1:62">
      <c r="A59" s="266" t="s">
        <v>175</v>
      </c>
      <c r="B59" s="254">
        <v>0.12990000000000002</v>
      </c>
      <c r="C59" s="507">
        <v>0.1305</v>
      </c>
      <c r="D59" s="255">
        <v>442.35</v>
      </c>
      <c r="E59" s="511">
        <v>440.78</v>
      </c>
      <c r="F59" s="256">
        <v>440.57</v>
      </c>
      <c r="AO59" s="458">
        <v>445.05507395831222</v>
      </c>
      <c r="AP59" s="149">
        <v>0.13059999999999999</v>
      </c>
      <c r="AQ59" s="149">
        <v>0.12590000000000001</v>
      </c>
      <c r="AR59" s="166">
        <v>457.45</v>
      </c>
      <c r="BG59" s="389">
        <v>460.62481443697448</v>
      </c>
      <c r="BH59" s="149">
        <v>0.12520000000000001</v>
      </c>
      <c r="BI59" s="149">
        <v>0.13</v>
      </c>
      <c r="BJ59" s="166">
        <v>447.91</v>
      </c>
    </row>
    <row r="60" spans="1:62">
      <c r="A60" s="266" t="s">
        <v>266</v>
      </c>
      <c r="B60" s="254">
        <v>0.12960000000000002</v>
      </c>
      <c r="C60" s="507">
        <v>0.13019999999999998</v>
      </c>
      <c r="D60" s="255">
        <v>443.35</v>
      </c>
      <c r="E60" s="511">
        <v>441.78</v>
      </c>
      <c r="F60" s="256">
        <v>441.56</v>
      </c>
      <c r="AO60" s="458">
        <v>445.2719117934688</v>
      </c>
      <c r="AP60" s="149">
        <v>0.13059999999999999</v>
      </c>
      <c r="AQ60" s="149">
        <v>0.12869999999999998</v>
      </c>
      <c r="AR60" s="166">
        <v>450.23</v>
      </c>
      <c r="BG60" s="389">
        <v>460.84048265017151</v>
      </c>
      <c r="BH60" s="149">
        <v>0.12520000000000001</v>
      </c>
      <c r="BI60" s="149">
        <v>0.13159999999999999</v>
      </c>
      <c r="BJ60" s="166">
        <v>443.99</v>
      </c>
    </row>
    <row r="61" spans="1:62">
      <c r="A61" s="266" t="s">
        <v>265</v>
      </c>
      <c r="B61" s="254">
        <v>0.13009999999999999</v>
      </c>
      <c r="C61" s="507">
        <v>0.13070000000000001</v>
      </c>
      <c r="D61" s="255">
        <v>442.25</v>
      </c>
      <c r="E61" s="511">
        <v>440.69</v>
      </c>
      <c r="F61" s="256">
        <v>440.48</v>
      </c>
      <c r="AO61" s="458">
        <v>445.48885527543069</v>
      </c>
      <c r="AP61" s="149">
        <v>0.13059999999999999</v>
      </c>
      <c r="AQ61" s="149">
        <v>0.1278</v>
      </c>
      <c r="AR61" s="166">
        <v>452.82</v>
      </c>
      <c r="BG61" s="389">
        <v>461.05625184094669</v>
      </c>
      <c r="BH61" s="149">
        <v>0.12520000000000001</v>
      </c>
      <c r="BI61" s="149">
        <v>0.13</v>
      </c>
      <c r="BJ61" s="166">
        <v>448.35</v>
      </c>
    </row>
    <row r="62" spans="1:62">
      <c r="A62" s="266" t="s">
        <v>264</v>
      </c>
      <c r="B62" s="254">
        <v>0.13019999999999998</v>
      </c>
      <c r="C62" s="507">
        <v>0.1308</v>
      </c>
      <c r="D62" s="255">
        <v>442.21</v>
      </c>
      <c r="E62" s="511">
        <v>440.65</v>
      </c>
      <c r="F62" s="256">
        <v>440.43</v>
      </c>
      <c r="AO62" s="458">
        <v>445.70590445567075</v>
      </c>
      <c r="AP62" s="149">
        <v>0.13059999999999999</v>
      </c>
      <c r="AQ62" s="149">
        <v>0.1283</v>
      </c>
      <c r="AR62" s="166">
        <v>451.72</v>
      </c>
      <c r="BG62" s="389">
        <v>461.2721220565785</v>
      </c>
      <c r="BH62" s="149">
        <v>0.12520000000000001</v>
      </c>
      <c r="BI62" s="149">
        <v>0.13100000000000001</v>
      </c>
      <c r="BJ62" s="166">
        <v>445.97</v>
      </c>
    </row>
    <row r="63" spans="1:62">
      <c r="A63" s="266" t="s">
        <v>263</v>
      </c>
      <c r="B63" s="254">
        <v>0.13059999999999999</v>
      </c>
      <c r="C63" s="507">
        <v>0.13119999999999998</v>
      </c>
      <c r="D63" s="255">
        <v>441.38</v>
      </c>
      <c r="E63" s="511">
        <v>439.82</v>
      </c>
      <c r="F63" s="256">
        <v>439.61</v>
      </c>
      <c r="AO63" s="458">
        <v>445.92305938568677</v>
      </c>
      <c r="AP63" s="149">
        <v>0.13059999999999999</v>
      </c>
      <c r="AQ63" s="149">
        <v>0.1288</v>
      </c>
      <c r="AR63" s="166">
        <v>450.62</v>
      </c>
      <c r="BG63" s="389">
        <v>461.48809334436754</v>
      </c>
      <c r="BH63" s="149">
        <v>0.12520000000000001</v>
      </c>
      <c r="BI63" s="149">
        <v>0.1303</v>
      </c>
      <c r="BJ63" s="166">
        <v>448</v>
      </c>
    </row>
    <row r="64" spans="1:62">
      <c r="A64" s="266" t="s">
        <v>262</v>
      </c>
      <c r="B64" s="254">
        <v>0.12909999999999999</v>
      </c>
      <c r="C64" s="507">
        <v>0.12970000000000001</v>
      </c>
      <c r="D64" s="255">
        <v>445.52</v>
      </c>
      <c r="E64" s="511">
        <v>443.94</v>
      </c>
      <c r="F64" s="256">
        <v>443.73</v>
      </c>
      <c r="AO64" s="458">
        <v>446.14032011700169</v>
      </c>
      <c r="AP64" s="149">
        <v>0.13059999999999999</v>
      </c>
      <c r="AQ64" s="149">
        <v>0.129</v>
      </c>
      <c r="AR64" s="166">
        <v>450.31</v>
      </c>
      <c r="BG64" s="389">
        <v>461.70416575163665</v>
      </c>
      <c r="BH64" s="149">
        <v>0.12520000000000001</v>
      </c>
      <c r="BI64" s="149">
        <v>0.12890000000000001</v>
      </c>
      <c r="BJ64" s="166">
        <v>451.87</v>
      </c>
    </row>
    <row r="65" spans="1:62">
      <c r="A65" s="266" t="s">
        <v>261</v>
      </c>
      <c r="B65" s="254">
        <v>0.12890000000000001</v>
      </c>
      <c r="C65" s="507">
        <v>0.1295</v>
      </c>
      <c r="D65" s="255">
        <v>446.26</v>
      </c>
      <c r="E65" s="511">
        <v>444.68</v>
      </c>
      <c r="F65" s="256">
        <v>444.47</v>
      </c>
      <c r="AO65" s="458">
        <v>446.35768670116357</v>
      </c>
      <c r="AP65" s="149">
        <v>0.13059999999999999</v>
      </c>
      <c r="AQ65" s="149">
        <v>0.13</v>
      </c>
      <c r="AR65" s="166">
        <v>447.91</v>
      </c>
      <c r="BG65" s="389">
        <v>461.92033932573077</v>
      </c>
      <c r="BH65" s="149">
        <v>0.12520000000000001</v>
      </c>
      <c r="BI65" s="149">
        <v>0.1265</v>
      </c>
      <c r="BJ65" s="166">
        <v>458.44</v>
      </c>
    </row>
    <row r="66" spans="1:62">
      <c r="A66" s="266" t="s">
        <v>260</v>
      </c>
      <c r="B66" s="254">
        <v>0.12670000000000001</v>
      </c>
      <c r="C66" s="507">
        <v>0.1273</v>
      </c>
      <c r="D66" s="255">
        <v>452.3</v>
      </c>
      <c r="E66" s="511">
        <v>450.7</v>
      </c>
      <c r="F66" s="256">
        <v>450.49</v>
      </c>
      <c r="AO66" s="458">
        <v>446.57515918974565</v>
      </c>
      <c r="AP66" s="149">
        <v>0.13059999999999999</v>
      </c>
      <c r="AQ66" s="149">
        <v>0.13159999999999999</v>
      </c>
      <c r="AR66" s="166">
        <v>443.99</v>
      </c>
      <c r="BG66" s="389">
        <v>462.13661411401699</v>
      </c>
      <c r="BH66" s="149">
        <v>0.12520000000000001</v>
      </c>
      <c r="BI66" s="149">
        <v>0.12529999999999999</v>
      </c>
      <c r="BJ66" s="166">
        <v>461.86</v>
      </c>
    </row>
    <row r="67" spans="1:62">
      <c r="A67" s="266" t="s">
        <v>259</v>
      </c>
      <c r="B67" s="254">
        <v>0.1283</v>
      </c>
      <c r="C67" s="507">
        <v>0.12890000000000001</v>
      </c>
      <c r="D67" s="255">
        <v>448.27</v>
      </c>
      <c r="E67" s="511">
        <v>446.69</v>
      </c>
      <c r="F67" s="256">
        <v>446.47</v>
      </c>
      <c r="AO67" s="458">
        <v>446.79273763434617</v>
      </c>
      <c r="AP67" s="149">
        <v>0.13059999999999999</v>
      </c>
      <c r="AQ67" s="149">
        <v>0.13</v>
      </c>
      <c r="AR67" s="166">
        <v>448.35</v>
      </c>
      <c r="BG67" s="389">
        <v>462.35299016388467</v>
      </c>
      <c r="BH67" s="149">
        <v>0.12520000000000001</v>
      </c>
      <c r="BI67" s="149">
        <v>0.12619999999999998</v>
      </c>
      <c r="BJ67" s="166">
        <v>459.67</v>
      </c>
    </row>
    <row r="68" spans="1:62">
      <c r="A68" s="266" t="s">
        <v>258</v>
      </c>
      <c r="B68" s="254">
        <v>0.12520000000000001</v>
      </c>
      <c r="C68" s="507">
        <v>0.1258</v>
      </c>
      <c r="D68" s="255">
        <v>456.76</v>
      </c>
      <c r="E68" s="511">
        <v>455.14</v>
      </c>
      <c r="F68" s="256">
        <v>454.93</v>
      </c>
      <c r="AO68" s="458">
        <v>447.01042208658856</v>
      </c>
      <c r="AP68" s="149">
        <v>0.13059999999999999</v>
      </c>
      <c r="AQ68" s="149">
        <v>0.13100000000000001</v>
      </c>
      <c r="AR68" s="166">
        <v>445.97</v>
      </c>
      <c r="BG68" s="389">
        <v>462.56946752274524</v>
      </c>
      <c r="BH68" s="149">
        <v>0.12520000000000001</v>
      </c>
      <c r="BI68" s="149">
        <v>0.12529999999999999</v>
      </c>
      <c r="BJ68" s="166">
        <v>462.3</v>
      </c>
    </row>
    <row r="69" spans="1:62">
      <c r="A69" s="266" t="s">
        <v>257</v>
      </c>
      <c r="B69" s="254">
        <v>0.12590000000000001</v>
      </c>
      <c r="C69" s="507">
        <v>0.1265</v>
      </c>
      <c r="D69" s="255">
        <v>455.09</v>
      </c>
      <c r="E69" s="511">
        <v>453.48</v>
      </c>
      <c r="F69" s="256">
        <v>453.27</v>
      </c>
      <c r="AO69" s="458">
        <v>447.22821259812144</v>
      </c>
      <c r="AP69" s="149">
        <v>0.13059999999999999</v>
      </c>
      <c r="AQ69" s="149">
        <v>0.1303</v>
      </c>
      <c r="AR69" s="166">
        <v>448</v>
      </c>
      <c r="BG69" s="389">
        <v>462.78604623803238</v>
      </c>
      <c r="BH69" s="149">
        <v>0.12520000000000001</v>
      </c>
      <c r="BI69" s="149">
        <v>0.12590000000000001</v>
      </c>
      <c r="BJ69" s="166">
        <v>460.91</v>
      </c>
    </row>
    <row r="70" spans="1:62">
      <c r="A70" s="266" t="s">
        <v>256</v>
      </c>
      <c r="B70" s="254">
        <v>0.126</v>
      </c>
      <c r="C70" s="507">
        <v>0.12659999999999999</v>
      </c>
      <c r="D70" s="255">
        <v>455.03</v>
      </c>
      <c r="E70" s="511">
        <v>453.43</v>
      </c>
      <c r="F70" s="256">
        <v>453.21</v>
      </c>
      <c r="AO70" s="458">
        <v>447.44610922061861</v>
      </c>
      <c r="AP70" s="149">
        <v>0.13059999999999999</v>
      </c>
      <c r="AQ70" s="149">
        <v>0.12890000000000001</v>
      </c>
      <c r="AR70" s="166">
        <v>451.87</v>
      </c>
      <c r="BG70" s="389">
        <v>463.00272635720199</v>
      </c>
      <c r="BH70" s="149">
        <v>0.12520000000000001</v>
      </c>
      <c r="BI70" s="149">
        <v>0.12820000000000001</v>
      </c>
      <c r="BJ70" s="166">
        <v>455.02</v>
      </c>
    </row>
    <row r="71" spans="1:62">
      <c r="A71" s="266" t="s">
        <v>255</v>
      </c>
      <c r="B71" s="254">
        <v>0.12759999999999999</v>
      </c>
      <c r="C71" s="507">
        <v>0.12820000000000001</v>
      </c>
      <c r="D71" s="255">
        <v>450.98</v>
      </c>
      <c r="E71" s="511">
        <v>449.39</v>
      </c>
      <c r="F71" s="256">
        <v>449.18</v>
      </c>
      <c r="AO71" s="458">
        <v>447.66411200577892</v>
      </c>
      <c r="AP71" s="149">
        <v>0.13059999999999999</v>
      </c>
      <c r="AQ71" s="149">
        <v>0.1265</v>
      </c>
      <c r="AR71" s="166">
        <v>458.44</v>
      </c>
      <c r="BG71" s="389">
        <v>463.21950792773214</v>
      </c>
      <c r="BH71" s="149">
        <v>0.12520000000000001</v>
      </c>
      <c r="BI71" s="149">
        <v>0.1293</v>
      </c>
      <c r="BJ71" s="166">
        <v>452.35</v>
      </c>
    </row>
    <row r="72" spans="1:62">
      <c r="A72" s="266" t="s">
        <v>254</v>
      </c>
      <c r="B72" s="254">
        <v>0.12670000000000001</v>
      </c>
      <c r="C72" s="507">
        <v>0.1273</v>
      </c>
      <c r="D72" s="255">
        <v>453.59</v>
      </c>
      <c r="E72" s="511">
        <v>451.99</v>
      </c>
      <c r="F72" s="256">
        <v>451.78</v>
      </c>
      <c r="AO72" s="458">
        <v>447.88222100532653</v>
      </c>
      <c r="AP72" s="149">
        <v>0.13059999999999999</v>
      </c>
      <c r="AQ72" s="149">
        <v>0.12529999999999999</v>
      </c>
      <c r="AR72" s="166">
        <v>461.86</v>
      </c>
      <c r="BG72" s="389">
        <v>463.43639099712323</v>
      </c>
      <c r="BH72" s="149">
        <v>0.12520000000000001</v>
      </c>
      <c r="BI72" s="149">
        <v>0.12920000000000001</v>
      </c>
      <c r="BJ72" s="166">
        <v>452.83</v>
      </c>
    </row>
    <row r="73" spans="1:62">
      <c r="A73" s="266" t="s">
        <v>253</v>
      </c>
      <c r="B73" s="254">
        <v>0.12720000000000001</v>
      </c>
      <c r="C73" s="507">
        <v>0.1278</v>
      </c>
      <c r="D73" s="255">
        <v>452.47</v>
      </c>
      <c r="E73" s="511">
        <v>450.88</v>
      </c>
      <c r="F73" s="256">
        <v>450.67</v>
      </c>
      <c r="AO73" s="458">
        <v>448.10043627101078</v>
      </c>
      <c r="AP73" s="149">
        <v>0.13059999999999999</v>
      </c>
      <c r="AQ73" s="149">
        <v>0.12619999999999998</v>
      </c>
      <c r="AR73" s="166">
        <v>459.67</v>
      </c>
      <c r="BG73" s="389">
        <v>463.65337561289778</v>
      </c>
      <c r="BH73" s="149">
        <v>0.12520000000000001</v>
      </c>
      <c r="BI73" s="149">
        <v>0.12970000000000001</v>
      </c>
      <c r="BJ73" s="166">
        <v>451.75</v>
      </c>
    </row>
    <row r="74" spans="1:62">
      <c r="A74" s="266" t="s">
        <v>252</v>
      </c>
      <c r="B74" s="254">
        <v>0.12839999999999999</v>
      </c>
      <c r="C74" s="507">
        <v>0.129</v>
      </c>
      <c r="D74" s="255">
        <v>449.51</v>
      </c>
      <c r="E74" s="511">
        <v>447.93</v>
      </c>
      <c r="F74" s="256">
        <v>447.72</v>
      </c>
      <c r="AO74" s="458">
        <v>448.31875785460613</v>
      </c>
      <c r="AP74" s="149">
        <v>0.13059999999999999</v>
      </c>
      <c r="AQ74" s="149">
        <v>0.12529999999999999</v>
      </c>
      <c r="AR74" s="166">
        <v>462.3</v>
      </c>
      <c r="BG74" s="389">
        <v>463.87046182260065</v>
      </c>
      <c r="BH74" s="149">
        <v>0.12520000000000001</v>
      </c>
      <c r="BI74" s="149">
        <v>0.13</v>
      </c>
      <c r="BJ74" s="166">
        <v>451.18</v>
      </c>
    </row>
    <row r="75" spans="1:62">
      <c r="A75" s="266" t="s">
        <v>251</v>
      </c>
      <c r="B75" s="254">
        <v>0.12369999999999999</v>
      </c>
      <c r="C75" s="507">
        <v>0.12429999999999999</v>
      </c>
      <c r="D75" s="255">
        <v>462.32</v>
      </c>
      <c r="E75" s="511">
        <v>460.69</v>
      </c>
      <c r="F75" s="256">
        <v>460.47</v>
      </c>
      <c r="AO75" s="458">
        <v>448.53718580791241</v>
      </c>
      <c r="AP75" s="149">
        <v>0.13059999999999999</v>
      </c>
      <c r="AQ75" s="149">
        <v>0.12590000000000001</v>
      </c>
      <c r="AR75" s="166">
        <v>460.91</v>
      </c>
      <c r="BG75" s="389">
        <v>464.08764967379892</v>
      </c>
      <c r="BH75" s="149">
        <v>0.12520000000000001</v>
      </c>
      <c r="BI75" s="149">
        <v>0.129</v>
      </c>
      <c r="BJ75" s="166">
        <v>454.01</v>
      </c>
    </row>
    <row r="76" spans="1:62">
      <c r="A76" s="266" t="s">
        <v>250</v>
      </c>
      <c r="B76" s="254">
        <v>0.1241</v>
      </c>
      <c r="C76" s="507">
        <v>0.12470000000000001</v>
      </c>
      <c r="D76" s="255">
        <v>461.44</v>
      </c>
      <c r="E76" s="511">
        <v>459.82</v>
      </c>
      <c r="F76" s="256">
        <v>459.6</v>
      </c>
      <c r="AO76" s="458">
        <v>448.7557201827546</v>
      </c>
      <c r="AP76" s="149">
        <v>0.13059999999999999</v>
      </c>
      <c r="AQ76" s="149">
        <v>0.12820000000000001</v>
      </c>
      <c r="AR76" s="166">
        <v>455.02</v>
      </c>
      <c r="BG76" s="389">
        <v>464.30493921408191</v>
      </c>
      <c r="BH76" s="149">
        <v>0.12520000000000001</v>
      </c>
      <c r="BI76" s="149">
        <v>0.12859999999999999</v>
      </c>
      <c r="BJ76" s="166">
        <v>455.28</v>
      </c>
    </row>
    <row r="77" spans="1:62">
      <c r="A77" s="266" t="s">
        <v>249</v>
      </c>
      <c r="B77" s="254">
        <v>0.12279999999999999</v>
      </c>
      <c r="C77" s="507">
        <v>0.1234</v>
      </c>
      <c r="D77" s="255">
        <v>465.2</v>
      </c>
      <c r="E77" s="511">
        <v>463.56</v>
      </c>
      <c r="F77" s="256">
        <v>463.35</v>
      </c>
      <c r="AO77" s="458">
        <v>448.97436103098295</v>
      </c>
      <c r="AP77" s="149">
        <v>0.13059999999999999</v>
      </c>
      <c r="AQ77" s="149">
        <v>0.1293</v>
      </c>
      <c r="AR77" s="166">
        <v>452.35</v>
      </c>
      <c r="BG77" s="389">
        <v>464.52233049106133</v>
      </c>
      <c r="BH77" s="149">
        <v>0.12520000000000001</v>
      </c>
      <c r="BI77" s="149">
        <v>0.1273</v>
      </c>
      <c r="BJ77" s="166">
        <v>458.92</v>
      </c>
    </row>
    <row r="78" spans="1:62">
      <c r="A78" s="266" t="s">
        <v>248</v>
      </c>
      <c r="B78" s="254">
        <v>0.12330000000000001</v>
      </c>
      <c r="C78" s="507">
        <v>0.12390000000000001</v>
      </c>
      <c r="D78" s="255">
        <v>464.05</v>
      </c>
      <c r="E78" s="511">
        <v>462.41</v>
      </c>
      <c r="F78" s="256">
        <v>462.2</v>
      </c>
      <c r="AO78" s="458">
        <v>449.19310840447292</v>
      </c>
      <c r="AP78" s="149">
        <v>0.13059999999999999</v>
      </c>
      <c r="AQ78" s="149">
        <v>0.12920000000000001</v>
      </c>
      <c r="AR78" s="166">
        <v>452.83</v>
      </c>
      <c r="BG78" s="389">
        <v>464.73982355237109</v>
      </c>
      <c r="BH78" s="149">
        <v>0.12520000000000001</v>
      </c>
      <c r="BI78" s="149">
        <v>0.1273</v>
      </c>
      <c r="BJ78" s="166">
        <v>459.14</v>
      </c>
    </row>
    <row r="79" spans="1:62">
      <c r="A79" s="266" t="s">
        <v>247</v>
      </c>
      <c r="B79" s="254">
        <v>0.1242</v>
      </c>
      <c r="C79" s="507">
        <v>0.12480000000000001</v>
      </c>
      <c r="D79" s="255">
        <v>461.81</v>
      </c>
      <c r="E79" s="511">
        <v>460.19</v>
      </c>
      <c r="F79" s="256">
        <v>459.98</v>
      </c>
      <c r="AO79" s="458">
        <v>449.41196235512535</v>
      </c>
      <c r="AP79" s="149">
        <v>0.13059999999999999</v>
      </c>
      <c r="AQ79" s="149">
        <v>0.12970000000000001</v>
      </c>
      <c r="AR79" s="166">
        <v>451.75</v>
      </c>
      <c r="BG79" s="389">
        <v>464.95741844566743</v>
      </c>
      <c r="BH79" s="149">
        <v>0.12520000000000001</v>
      </c>
      <c r="BI79" s="149">
        <v>0.12740000000000001</v>
      </c>
      <c r="BJ79" s="166">
        <v>459.09</v>
      </c>
    </row>
    <row r="80" spans="1:62">
      <c r="A80" s="266" t="s">
        <v>246</v>
      </c>
      <c r="B80" s="254">
        <v>0.12529999999999999</v>
      </c>
      <c r="C80" s="507">
        <v>0.12590000000000001</v>
      </c>
      <c r="D80" s="255">
        <v>459.06</v>
      </c>
      <c r="E80" s="511">
        <v>457.45</v>
      </c>
      <c r="F80" s="256">
        <v>457.23</v>
      </c>
      <c r="AO80" s="458">
        <v>449.63092293486631</v>
      </c>
      <c r="AP80" s="149">
        <v>0.13059999999999999</v>
      </c>
      <c r="AQ80" s="149">
        <v>0.13</v>
      </c>
      <c r="AR80" s="166">
        <v>451.18</v>
      </c>
      <c r="BG80" s="389">
        <v>465.17511521862883</v>
      </c>
      <c r="BH80" s="149">
        <v>0.12520000000000001</v>
      </c>
      <c r="BI80" s="149">
        <v>0.12670000000000001</v>
      </c>
      <c r="BJ80" s="166">
        <v>461.17</v>
      </c>
    </row>
    <row r="81" spans="1:62">
      <c r="A81" s="266" t="s">
        <v>245</v>
      </c>
      <c r="B81" s="254">
        <v>0.12809999999999999</v>
      </c>
      <c r="C81" s="507">
        <v>0.12869999999999998</v>
      </c>
      <c r="D81" s="255">
        <v>451.81</v>
      </c>
      <c r="E81" s="511">
        <v>450.23</v>
      </c>
      <c r="F81" s="256">
        <v>450.02</v>
      </c>
      <c r="AO81" s="458">
        <v>449.84999019564714</v>
      </c>
      <c r="AP81" s="149">
        <v>0.13059999999999999</v>
      </c>
      <c r="AQ81" s="149">
        <v>0.129</v>
      </c>
      <c r="AR81" s="166">
        <v>454.01</v>
      </c>
      <c r="BG81" s="389">
        <v>465.39291391895625</v>
      </c>
      <c r="BH81" s="149">
        <v>0.12520000000000001</v>
      </c>
      <c r="BI81" s="149">
        <v>0.1246</v>
      </c>
      <c r="BJ81" s="166">
        <v>467</v>
      </c>
    </row>
    <row r="82" spans="1:62">
      <c r="A82" s="266" t="s">
        <v>244</v>
      </c>
      <c r="B82" s="254">
        <v>0.12720000000000001</v>
      </c>
      <c r="C82" s="507">
        <v>0.1278</v>
      </c>
      <c r="D82" s="255">
        <v>454.41</v>
      </c>
      <c r="E82" s="511">
        <v>452.82</v>
      </c>
      <c r="F82" s="256">
        <v>452.61</v>
      </c>
      <c r="AO82" s="458">
        <v>450.06916418944456</v>
      </c>
      <c r="AP82" s="149">
        <v>0.13059999999999999</v>
      </c>
      <c r="AQ82" s="149">
        <v>0.12859999999999999</v>
      </c>
      <c r="AR82" s="166">
        <v>455.28</v>
      </c>
      <c r="BG82" s="389">
        <v>465.61081459437287</v>
      </c>
      <c r="BH82" s="149">
        <v>0.12520000000000001</v>
      </c>
      <c r="BI82" s="149">
        <v>0.12269999999999999</v>
      </c>
      <c r="BJ82" s="166">
        <v>472.37</v>
      </c>
    </row>
    <row r="83" spans="1:62">
      <c r="A83" s="266" t="s">
        <v>243</v>
      </c>
      <c r="B83" s="254">
        <v>0.12770000000000001</v>
      </c>
      <c r="C83" s="507">
        <v>0.1283</v>
      </c>
      <c r="D83" s="255">
        <v>453.3</v>
      </c>
      <c r="E83" s="511">
        <v>451.72</v>
      </c>
      <c r="F83" s="256">
        <v>451.5</v>
      </c>
      <c r="AO83" s="458">
        <v>450.28844496826054</v>
      </c>
      <c r="AP83" s="149">
        <v>0.13059999999999999</v>
      </c>
      <c r="AQ83" s="149">
        <v>0.1273</v>
      </c>
      <c r="AR83" s="166">
        <v>458.92</v>
      </c>
      <c r="BG83" s="389">
        <v>465.82881729262419</v>
      </c>
      <c r="BH83" s="149">
        <v>0.12520000000000001</v>
      </c>
      <c r="BI83" s="149">
        <v>0.12380000000000001</v>
      </c>
      <c r="BJ83" s="166">
        <v>469.6</v>
      </c>
    </row>
    <row r="84" spans="1:62">
      <c r="A84" s="266" t="s">
        <v>242</v>
      </c>
      <c r="B84" s="254">
        <v>0.12820000000000001</v>
      </c>
      <c r="C84" s="507">
        <v>0.1288</v>
      </c>
      <c r="D84" s="255">
        <v>452.2</v>
      </c>
      <c r="E84" s="511">
        <v>450.62</v>
      </c>
      <c r="F84" s="256">
        <v>450.4</v>
      </c>
      <c r="AO84" s="458">
        <v>450.50783258412241</v>
      </c>
      <c r="AP84" s="149">
        <v>0.13059999999999999</v>
      </c>
      <c r="AQ84" s="149">
        <v>0.1273</v>
      </c>
      <c r="AR84" s="166">
        <v>459.14</v>
      </c>
      <c r="BG84" s="389">
        <v>466.0469220614782</v>
      </c>
      <c r="BH84" s="149">
        <v>0.12520000000000001</v>
      </c>
      <c r="BI84" s="149">
        <v>0.1231</v>
      </c>
      <c r="BJ84" s="166">
        <v>471.71</v>
      </c>
    </row>
    <row r="85" spans="1:62">
      <c r="A85" s="266" t="s">
        <v>241</v>
      </c>
      <c r="B85" s="254">
        <v>0.12839999999999999</v>
      </c>
      <c r="C85" s="507">
        <v>0.129</v>
      </c>
      <c r="D85" s="255">
        <v>451.89</v>
      </c>
      <c r="E85" s="511">
        <v>450.31</v>
      </c>
      <c r="F85" s="256">
        <v>450.09</v>
      </c>
      <c r="AO85" s="458">
        <v>450.72732708908291</v>
      </c>
      <c r="AP85" s="149">
        <v>0.13059999999999999</v>
      </c>
      <c r="AQ85" s="149">
        <v>0.12740000000000001</v>
      </c>
      <c r="AR85" s="166">
        <v>459.09</v>
      </c>
      <c r="BG85" s="389">
        <v>466.26512894872513</v>
      </c>
      <c r="BH85" s="149">
        <v>0.12520000000000001</v>
      </c>
      <c r="BI85" s="149">
        <v>0.12390000000000001</v>
      </c>
      <c r="BJ85" s="166">
        <v>469.76</v>
      </c>
    </row>
    <row r="86" spans="1:62">
      <c r="A86" s="266" t="s">
        <v>240</v>
      </c>
      <c r="B86" s="254">
        <v>0.12939999999999999</v>
      </c>
      <c r="C86" s="507">
        <v>0.13</v>
      </c>
      <c r="D86" s="255">
        <v>449.48</v>
      </c>
      <c r="E86" s="511">
        <v>447.91</v>
      </c>
      <c r="F86" s="256">
        <v>447.7</v>
      </c>
      <c r="AO86" s="458">
        <v>450.94692853522002</v>
      </c>
      <c r="AP86" s="149">
        <v>0.13059999999999999</v>
      </c>
      <c r="AQ86" s="149">
        <v>0.12670000000000001</v>
      </c>
      <c r="AR86" s="166">
        <v>461.17</v>
      </c>
      <c r="BG86" s="389">
        <v>466.48343800217759</v>
      </c>
      <c r="BH86" s="149">
        <v>0.12520000000000001</v>
      </c>
      <c r="BI86" s="149">
        <v>0.1229</v>
      </c>
      <c r="BJ86" s="166">
        <v>472.69</v>
      </c>
    </row>
    <row r="87" spans="1:62">
      <c r="A87" s="266" t="s">
        <v>239</v>
      </c>
      <c r="B87" s="254">
        <v>0.13100000000000001</v>
      </c>
      <c r="C87" s="507">
        <v>0.13159999999999999</v>
      </c>
      <c r="D87" s="255">
        <v>445.53</v>
      </c>
      <c r="E87" s="511">
        <v>443.99</v>
      </c>
      <c r="F87" s="256">
        <v>443.77</v>
      </c>
      <c r="AO87" s="458">
        <v>451.16663697463724</v>
      </c>
      <c r="AP87" s="149">
        <v>0.13059999999999999</v>
      </c>
      <c r="AQ87" s="149">
        <v>0.1246</v>
      </c>
      <c r="AR87" s="166">
        <v>467</v>
      </c>
      <c r="BG87" s="389">
        <v>466.70184926967067</v>
      </c>
      <c r="BH87" s="149">
        <v>0.12520000000000001</v>
      </c>
      <c r="BI87" s="149">
        <v>0.1241</v>
      </c>
      <c r="BJ87" s="166">
        <v>469.66</v>
      </c>
    </row>
    <row r="88" spans="1:62">
      <c r="A88" s="266" t="s">
        <v>238</v>
      </c>
      <c r="B88" s="254">
        <v>0.12939999999999999</v>
      </c>
      <c r="C88" s="507">
        <v>0.13</v>
      </c>
      <c r="D88" s="255">
        <v>449.91</v>
      </c>
      <c r="E88" s="511">
        <v>448.35</v>
      </c>
      <c r="F88" s="256">
        <v>448.13</v>
      </c>
      <c r="AO88" s="458">
        <v>451.38645245946333</v>
      </c>
      <c r="AP88" s="149">
        <v>0.13059999999999999</v>
      </c>
      <c r="AQ88" s="149">
        <v>0.12269999999999999</v>
      </c>
      <c r="AR88" s="166">
        <v>472.37</v>
      </c>
      <c r="BG88" s="389">
        <v>466.92036279906176</v>
      </c>
      <c r="BH88" s="149">
        <v>0.12520000000000001</v>
      </c>
      <c r="BI88" s="149">
        <v>0.1249</v>
      </c>
      <c r="BJ88" s="166">
        <v>467.72</v>
      </c>
    </row>
    <row r="89" spans="1:62">
      <c r="A89" s="266" t="s">
        <v>237</v>
      </c>
      <c r="B89" s="254">
        <v>0.13039999999999999</v>
      </c>
      <c r="C89" s="507">
        <v>0.13100000000000001</v>
      </c>
      <c r="D89" s="255">
        <v>447.53</v>
      </c>
      <c r="E89" s="511">
        <v>445.97</v>
      </c>
      <c r="F89" s="256">
        <v>445.75</v>
      </c>
      <c r="AO89" s="458">
        <v>451.60637504185252</v>
      </c>
      <c r="AP89" s="149">
        <v>0.13059999999999999</v>
      </c>
      <c r="AQ89" s="149">
        <v>0.12380000000000001</v>
      </c>
      <c r="AR89" s="166">
        <v>469.6</v>
      </c>
      <c r="BG89" s="389">
        <v>467.1389786382307</v>
      </c>
      <c r="BH89" s="149">
        <v>0.12520000000000001</v>
      </c>
      <c r="BI89" s="149">
        <v>0.1245</v>
      </c>
      <c r="BJ89" s="166">
        <v>469.01</v>
      </c>
    </row>
    <row r="90" spans="1:62">
      <c r="A90" s="266" t="s">
        <v>236</v>
      </c>
      <c r="B90" s="254">
        <v>0.12970000000000001</v>
      </c>
      <c r="C90" s="507">
        <v>0.1303</v>
      </c>
      <c r="D90" s="255">
        <v>449.56</v>
      </c>
      <c r="E90" s="511">
        <v>448</v>
      </c>
      <c r="F90" s="256">
        <v>447.79</v>
      </c>
      <c r="AO90" s="458">
        <v>451.82640477398445</v>
      </c>
      <c r="AP90" s="149">
        <v>0.13059999999999999</v>
      </c>
      <c r="AQ90" s="149">
        <v>0.1231</v>
      </c>
      <c r="AR90" s="166">
        <v>471.71</v>
      </c>
      <c r="BG90" s="389">
        <v>467.35769683507976</v>
      </c>
      <c r="BH90" s="149">
        <v>0.12520000000000001</v>
      </c>
      <c r="BI90" s="149">
        <v>0.122</v>
      </c>
      <c r="BJ90" s="166">
        <v>476.02</v>
      </c>
    </row>
    <row r="91" spans="1:62">
      <c r="A91" s="266" t="s">
        <v>235</v>
      </c>
      <c r="B91" s="254">
        <v>0.1283</v>
      </c>
      <c r="C91" s="507">
        <v>0.12890000000000001</v>
      </c>
      <c r="D91" s="255">
        <v>453.45</v>
      </c>
      <c r="E91" s="511">
        <v>451.87</v>
      </c>
      <c r="F91" s="256">
        <v>451.66</v>
      </c>
      <c r="AO91" s="458">
        <v>452.04654170806413</v>
      </c>
      <c r="AP91" s="149">
        <v>0.13059999999999999</v>
      </c>
      <c r="AQ91" s="149">
        <v>0.12390000000000001</v>
      </c>
      <c r="AR91" s="166">
        <v>469.76</v>
      </c>
      <c r="BG91" s="389">
        <v>467.57651743753365</v>
      </c>
      <c r="BH91" s="149">
        <v>0.12520000000000001</v>
      </c>
      <c r="BI91" s="149">
        <v>0.1215</v>
      </c>
      <c r="BJ91" s="166">
        <v>477.6</v>
      </c>
    </row>
    <row r="92" spans="1:62">
      <c r="A92" s="266" t="s">
        <v>234</v>
      </c>
      <c r="B92" s="254">
        <v>0.12590000000000001</v>
      </c>
      <c r="C92" s="507">
        <v>0.1265</v>
      </c>
      <c r="D92" s="255">
        <v>460.04</v>
      </c>
      <c r="E92" s="511">
        <v>458.44</v>
      </c>
      <c r="F92" s="256">
        <v>458.22</v>
      </c>
      <c r="AO92" s="458">
        <v>452.26678589632201</v>
      </c>
      <c r="AP92" s="149">
        <v>0.13059999999999999</v>
      </c>
      <c r="AQ92" s="149">
        <v>0.1229</v>
      </c>
      <c r="AR92" s="166">
        <v>472.69</v>
      </c>
      <c r="BG92" s="389">
        <v>467.79544049353945</v>
      </c>
      <c r="BH92" s="149">
        <v>0.12520000000000001</v>
      </c>
      <c r="BI92" s="149">
        <v>0.12269999999999999</v>
      </c>
      <c r="BJ92" s="166">
        <v>474.54</v>
      </c>
    </row>
    <row r="93" spans="1:62">
      <c r="A93" s="266" t="s">
        <v>233</v>
      </c>
      <c r="B93" s="254">
        <v>0.12470000000000001</v>
      </c>
      <c r="C93" s="507">
        <v>0.12529999999999999</v>
      </c>
      <c r="D93" s="255">
        <v>463.48</v>
      </c>
      <c r="E93" s="511">
        <v>461.86</v>
      </c>
      <c r="F93" s="256">
        <v>461.65</v>
      </c>
      <c r="AO93" s="458">
        <v>452.48713739101407</v>
      </c>
      <c r="AP93" s="149">
        <v>0.13059999999999999</v>
      </c>
      <c r="AQ93" s="149">
        <v>0.1241</v>
      </c>
      <c r="AR93" s="166">
        <v>469.66</v>
      </c>
      <c r="BG93" s="389">
        <v>468.01446605106673</v>
      </c>
      <c r="BH93" s="149">
        <v>0.12520000000000001</v>
      </c>
      <c r="BI93" s="149">
        <v>0.12210000000000001</v>
      </c>
      <c r="BJ93" s="166">
        <v>476.39</v>
      </c>
    </row>
    <row r="94" spans="1:62">
      <c r="A94" s="266" t="s">
        <v>232</v>
      </c>
      <c r="B94" s="254">
        <v>0.12560000000000002</v>
      </c>
      <c r="C94" s="507">
        <v>0.12619999999999998</v>
      </c>
      <c r="D94" s="255">
        <v>461.27</v>
      </c>
      <c r="E94" s="511">
        <v>459.67</v>
      </c>
      <c r="F94" s="256">
        <v>459.45</v>
      </c>
      <c r="AO94" s="458">
        <v>452.70759624442167</v>
      </c>
      <c r="AP94" s="149">
        <v>0.13059999999999999</v>
      </c>
      <c r="AQ94" s="149">
        <v>0.1249</v>
      </c>
      <c r="AR94" s="166">
        <v>467.72</v>
      </c>
      <c r="BG94" s="389">
        <v>468.23359415810756</v>
      </c>
      <c r="BH94" s="149">
        <v>0.12520000000000001</v>
      </c>
      <c r="BI94" s="149">
        <v>0.12140000000000001</v>
      </c>
      <c r="BJ94" s="166">
        <v>478.53</v>
      </c>
    </row>
    <row r="95" spans="1:62">
      <c r="A95" s="266" t="s">
        <v>231</v>
      </c>
      <c r="B95" s="254">
        <v>0.12470000000000001</v>
      </c>
      <c r="C95" s="507">
        <v>0.12529999999999999</v>
      </c>
      <c r="D95" s="255">
        <v>463.91</v>
      </c>
      <c r="E95" s="511">
        <v>462.3</v>
      </c>
      <c r="F95" s="256">
        <v>462.08</v>
      </c>
      <c r="AO95" s="458">
        <v>452.92816250885164</v>
      </c>
      <c r="AP95" s="149">
        <v>0.13059999999999999</v>
      </c>
      <c r="AQ95" s="149">
        <v>0.1245</v>
      </c>
      <c r="AR95" s="166">
        <v>469.01</v>
      </c>
      <c r="BG95" s="389">
        <v>468.45282486267638</v>
      </c>
      <c r="BH95" s="149">
        <v>0.12520000000000001</v>
      </c>
      <c r="BI95" s="149">
        <v>0.1211</v>
      </c>
      <c r="BJ95" s="166">
        <v>479.57</v>
      </c>
    </row>
    <row r="96" spans="1:62">
      <c r="A96" s="266" t="s">
        <v>230</v>
      </c>
      <c r="B96" s="254">
        <v>0.12529999999999999</v>
      </c>
      <c r="C96" s="507">
        <v>0.12590000000000001</v>
      </c>
      <c r="D96" s="255">
        <v>462.51</v>
      </c>
      <c r="E96" s="511">
        <v>460.91</v>
      </c>
      <c r="F96" s="256">
        <v>460.69</v>
      </c>
      <c r="AO96" s="458">
        <v>453.14883623663633</v>
      </c>
      <c r="AP96" s="149">
        <v>0.13059999999999999</v>
      </c>
      <c r="AQ96" s="149">
        <v>0.122</v>
      </c>
      <c r="AR96" s="166">
        <v>476.02</v>
      </c>
      <c r="BG96" s="389">
        <v>468.67215821281019</v>
      </c>
      <c r="BH96" s="149">
        <v>0.12520000000000001</v>
      </c>
      <c r="BI96" s="149">
        <v>0.1208</v>
      </c>
      <c r="BJ96" s="166">
        <v>480.61</v>
      </c>
    </row>
    <row r="97" spans="1:62">
      <c r="A97" s="266" t="s">
        <v>229</v>
      </c>
      <c r="B97" s="254">
        <v>0.12759999999999999</v>
      </c>
      <c r="C97" s="507">
        <v>0.12820000000000001</v>
      </c>
      <c r="D97" s="255">
        <v>456.6</v>
      </c>
      <c r="E97" s="511">
        <v>455.02</v>
      </c>
      <c r="F97" s="256">
        <v>454.8</v>
      </c>
      <c r="AO97" s="458">
        <v>453.36961748013357</v>
      </c>
      <c r="AP97" s="149">
        <v>0.13059999999999999</v>
      </c>
      <c r="AQ97" s="149">
        <v>0.1215</v>
      </c>
      <c r="AR97" s="166">
        <v>477.6</v>
      </c>
      <c r="BG97" s="389">
        <v>468.89159425656851</v>
      </c>
      <c r="BH97" s="149">
        <v>0.12520000000000001</v>
      </c>
      <c r="BI97" s="149">
        <v>0.12140000000000001</v>
      </c>
      <c r="BJ97" s="166">
        <v>479.18</v>
      </c>
    </row>
    <row r="98" spans="1:62">
      <c r="A98" s="266" t="s">
        <v>228</v>
      </c>
      <c r="B98" s="254">
        <v>0.12869999999999998</v>
      </c>
      <c r="C98" s="507">
        <v>0.1293</v>
      </c>
      <c r="D98" s="255">
        <v>453.92</v>
      </c>
      <c r="E98" s="511">
        <v>452.35</v>
      </c>
      <c r="F98" s="256">
        <v>452.13</v>
      </c>
      <c r="AO98" s="458">
        <v>453.59050629172674</v>
      </c>
      <c r="AP98" s="149">
        <v>0.13059999999999999</v>
      </c>
      <c r="AQ98" s="149">
        <v>0.12269999999999999</v>
      </c>
      <c r="AR98" s="166">
        <v>474.54</v>
      </c>
      <c r="BG98" s="389">
        <v>469.11113304203326</v>
      </c>
      <c r="BH98" s="149">
        <v>0.12520000000000001</v>
      </c>
      <c r="BI98" s="149">
        <v>0.12050000000000001</v>
      </c>
      <c r="BJ98" s="166">
        <v>481.88</v>
      </c>
    </row>
    <row r="99" spans="1:62">
      <c r="A99" s="266" t="s">
        <v>227</v>
      </c>
      <c r="B99" s="254">
        <v>0.12859999999999999</v>
      </c>
      <c r="C99" s="507">
        <v>0.12920000000000001</v>
      </c>
      <c r="D99" s="255">
        <v>454.4</v>
      </c>
      <c r="E99" s="511">
        <v>452.83</v>
      </c>
      <c r="F99" s="256">
        <v>452.61</v>
      </c>
      <c r="AO99" s="458">
        <v>453.81150272382473</v>
      </c>
      <c r="AP99" s="149">
        <v>0.13059999999999999</v>
      </c>
      <c r="AQ99" s="149">
        <v>0.12210000000000001</v>
      </c>
      <c r="AR99" s="166">
        <v>476.39</v>
      </c>
      <c r="BG99" s="389">
        <v>469.33077461730898</v>
      </c>
      <c r="BH99" s="149">
        <v>0.12520000000000001</v>
      </c>
      <c r="BI99" s="149">
        <v>0.1207</v>
      </c>
      <c r="BJ99" s="166">
        <v>481.54</v>
      </c>
    </row>
    <row r="100" spans="1:62">
      <c r="A100" s="266" t="s">
        <v>226</v>
      </c>
      <c r="B100" s="254">
        <v>0.12909999999999999</v>
      </c>
      <c r="C100" s="507">
        <v>0.12970000000000001</v>
      </c>
      <c r="D100" s="255">
        <v>453.31</v>
      </c>
      <c r="E100" s="511">
        <v>451.75</v>
      </c>
      <c r="F100" s="256">
        <v>451.53</v>
      </c>
      <c r="AO100" s="458">
        <v>454.0326068288619</v>
      </c>
      <c r="AP100" s="149">
        <v>0.13059999999999999</v>
      </c>
      <c r="AQ100" s="149">
        <v>0.12140000000000001</v>
      </c>
      <c r="AR100" s="166">
        <v>478.53</v>
      </c>
      <c r="BG100" s="389">
        <v>469.55051903052259</v>
      </c>
      <c r="BH100" s="149">
        <v>0.12520000000000001</v>
      </c>
      <c r="BI100" s="149">
        <v>0.1217</v>
      </c>
      <c r="BJ100" s="166">
        <v>479.01</v>
      </c>
    </row>
    <row r="101" spans="1:62">
      <c r="A101" s="266" t="s">
        <v>195</v>
      </c>
      <c r="B101" s="254">
        <v>0.12939999999999999</v>
      </c>
      <c r="C101" s="507">
        <v>0.13</v>
      </c>
      <c r="D101" s="255">
        <v>452.75</v>
      </c>
      <c r="E101" s="511">
        <v>451.18</v>
      </c>
      <c r="F101" s="256">
        <v>450.96</v>
      </c>
      <c r="AO101" s="458">
        <v>454.25381865929819</v>
      </c>
      <c r="AP101" s="149">
        <v>0.13059999999999999</v>
      </c>
      <c r="AQ101" s="149">
        <v>0.1211</v>
      </c>
      <c r="AR101" s="166">
        <v>479.57</v>
      </c>
      <c r="BG101" s="389">
        <v>469.77036632982373</v>
      </c>
      <c r="BH101" s="149">
        <v>0.12520000000000001</v>
      </c>
      <c r="BI101" s="149">
        <v>0.12230000000000001</v>
      </c>
      <c r="BJ101" s="166">
        <v>477.59</v>
      </c>
    </row>
    <row r="102" spans="1:62">
      <c r="A102" s="266" t="s">
        <v>199</v>
      </c>
      <c r="B102" s="254">
        <v>0.12839999999999999</v>
      </c>
      <c r="C102" s="507">
        <v>0.129</v>
      </c>
      <c r="D102" s="255">
        <v>455.58</v>
      </c>
      <c r="E102" s="511">
        <v>454.01</v>
      </c>
      <c r="F102" s="256">
        <v>453.79</v>
      </c>
      <c r="AO102" s="458">
        <v>454.47513826761912</v>
      </c>
      <c r="AP102" s="149">
        <v>0.13059999999999999</v>
      </c>
      <c r="AQ102" s="149">
        <v>0.1208</v>
      </c>
      <c r="AR102" s="166">
        <v>480.61</v>
      </c>
      <c r="BG102" s="389">
        <v>469.99031656338445</v>
      </c>
      <c r="BH102" s="149">
        <v>0.12520000000000001</v>
      </c>
      <c r="BI102" s="149">
        <v>0.1216</v>
      </c>
      <c r="BJ102" s="166">
        <v>479.73</v>
      </c>
    </row>
    <row r="103" spans="1:62">
      <c r="A103" s="266" t="s">
        <v>200</v>
      </c>
      <c r="B103" s="254">
        <v>0.128</v>
      </c>
      <c r="C103" s="507">
        <v>0.12859999999999999</v>
      </c>
      <c r="D103" s="255">
        <v>456.86</v>
      </c>
      <c r="E103" s="511">
        <v>455.28</v>
      </c>
      <c r="F103" s="256">
        <v>455.06</v>
      </c>
      <c r="AO103" s="458">
        <v>454.69656570633578</v>
      </c>
      <c r="AP103" s="149">
        <v>0.13059999999999999</v>
      </c>
      <c r="AQ103" s="149">
        <v>0.12140000000000001</v>
      </c>
      <c r="AR103" s="166">
        <v>479.18</v>
      </c>
      <c r="BG103" s="389">
        <v>470.2103697793994</v>
      </c>
      <c r="BH103" s="149">
        <v>0.12520000000000001</v>
      </c>
      <c r="BI103" s="149">
        <v>0.1216</v>
      </c>
      <c r="BJ103" s="166">
        <v>479.94</v>
      </c>
    </row>
    <row r="104" spans="1:62">
      <c r="A104" s="266" t="s">
        <v>202</v>
      </c>
      <c r="B104" s="254">
        <v>0.12670000000000001</v>
      </c>
      <c r="C104" s="507">
        <v>0.1273</v>
      </c>
      <c r="D104" s="255">
        <v>460.51</v>
      </c>
      <c r="E104" s="511">
        <v>458.92</v>
      </c>
      <c r="F104" s="256">
        <v>458.7</v>
      </c>
      <c r="AO104" s="458">
        <v>454.91810102798485</v>
      </c>
      <c r="AP104" s="149">
        <v>0.13059999999999999</v>
      </c>
      <c r="AQ104" s="149">
        <v>0.12050000000000001</v>
      </c>
      <c r="AR104" s="166">
        <v>481.88</v>
      </c>
      <c r="BG104" s="389">
        <v>470.43052602608577</v>
      </c>
      <c r="BH104" s="149">
        <v>0.12520000000000001</v>
      </c>
      <c r="BI104" s="149">
        <v>0.1217</v>
      </c>
      <c r="BJ104" s="166">
        <v>479.89</v>
      </c>
    </row>
    <row r="105" spans="1:62">
      <c r="A105" s="266" t="s">
        <v>225</v>
      </c>
      <c r="B105" s="254">
        <v>0.12670000000000001</v>
      </c>
      <c r="C105" s="507">
        <v>0.1273</v>
      </c>
      <c r="D105" s="255">
        <v>460.73</v>
      </c>
      <c r="E105" s="511">
        <v>459.14</v>
      </c>
      <c r="F105" s="256">
        <v>458.92</v>
      </c>
      <c r="AO105" s="458">
        <v>455.13974428512859</v>
      </c>
      <c r="AP105" s="149">
        <v>0.13059999999999999</v>
      </c>
      <c r="AQ105" s="149">
        <v>0.1207</v>
      </c>
      <c r="AR105" s="166">
        <v>481.54</v>
      </c>
      <c r="BG105" s="389">
        <v>470.65078535168334</v>
      </c>
      <c r="BH105" s="149">
        <v>0.12520000000000001</v>
      </c>
      <c r="BI105" s="149">
        <v>0.1207</v>
      </c>
      <c r="BJ105" s="166">
        <v>482.85</v>
      </c>
    </row>
    <row r="106" spans="1:62">
      <c r="A106" s="266" t="s">
        <v>224</v>
      </c>
      <c r="B106" s="254">
        <v>0.1268</v>
      </c>
      <c r="C106" s="507">
        <v>0.12740000000000001</v>
      </c>
      <c r="D106" s="255">
        <v>460.68</v>
      </c>
      <c r="E106" s="511">
        <v>459.09</v>
      </c>
      <c r="F106" s="256">
        <v>458.88</v>
      </c>
      <c r="AO106" s="458">
        <v>455.36149553035483</v>
      </c>
      <c r="AP106" s="149">
        <v>0.13059999999999999</v>
      </c>
      <c r="AQ106" s="149">
        <v>0.1217</v>
      </c>
      <c r="AR106" s="166">
        <v>479.01</v>
      </c>
      <c r="BG106" s="389">
        <v>470.87114780445449</v>
      </c>
      <c r="BH106" s="149">
        <v>0.12520000000000001</v>
      </c>
      <c r="BI106" s="149">
        <v>0.12029999999999999</v>
      </c>
      <c r="BJ106" s="166">
        <v>484.17</v>
      </c>
    </row>
    <row r="107" spans="1:62">
      <c r="A107" s="266" t="s">
        <v>223</v>
      </c>
      <c r="B107" s="254">
        <v>0.12609999999999999</v>
      </c>
      <c r="C107" s="507">
        <v>0.12670000000000001</v>
      </c>
      <c r="D107" s="255">
        <v>462.76</v>
      </c>
      <c r="E107" s="511">
        <v>461.17</v>
      </c>
      <c r="F107" s="256">
        <v>460.95</v>
      </c>
      <c r="AO107" s="458">
        <v>455.58335481627711</v>
      </c>
      <c r="AP107" s="149">
        <v>0.13059999999999999</v>
      </c>
      <c r="AQ107" s="149">
        <v>0.12230000000000001</v>
      </c>
      <c r="AR107" s="166">
        <v>477.59</v>
      </c>
      <c r="BG107" s="389">
        <v>471.09161343268414</v>
      </c>
      <c r="BH107" s="149">
        <v>0.12520000000000001</v>
      </c>
      <c r="BI107" s="149">
        <v>0.1217</v>
      </c>
      <c r="BJ107" s="166">
        <v>480.55</v>
      </c>
    </row>
    <row r="108" spans="1:62">
      <c r="A108" s="266" t="s">
        <v>222</v>
      </c>
      <c r="B108" s="254">
        <v>0.124</v>
      </c>
      <c r="C108" s="507">
        <v>0.1246</v>
      </c>
      <c r="D108" s="255">
        <v>468.62</v>
      </c>
      <c r="E108" s="511">
        <v>467</v>
      </c>
      <c r="F108" s="256">
        <v>466.78</v>
      </c>
      <c r="AO108" s="458">
        <v>455.80532219553453</v>
      </c>
      <c r="AP108" s="149">
        <v>0.13059999999999999</v>
      </c>
      <c r="AQ108" s="149">
        <v>0.1216</v>
      </c>
      <c r="AR108" s="166">
        <v>479.73</v>
      </c>
      <c r="BG108" s="389">
        <v>471.31218228467992</v>
      </c>
      <c r="BH108" s="149">
        <v>0.12520000000000001</v>
      </c>
      <c r="BI108" s="149">
        <v>0.122</v>
      </c>
      <c r="BJ108" s="166">
        <v>479.95</v>
      </c>
    </row>
    <row r="109" spans="1:62">
      <c r="A109" s="266" t="s">
        <v>221</v>
      </c>
      <c r="B109" s="254">
        <v>0.12210000000000001</v>
      </c>
      <c r="C109" s="507">
        <v>0.12269999999999999</v>
      </c>
      <c r="D109" s="255">
        <v>474.01</v>
      </c>
      <c r="E109" s="511">
        <v>472.37</v>
      </c>
      <c r="F109" s="256">
        <v>472.15</v>
      </c>
      <c r="AO109" s="458">
        <v>456.02739772079184</v>
      </c>
      <c r="AP109" s="149">
        <v>0.13059999999999999</v>
      </c>
      <c r="AQ109" s="149">
        <v>0.1216</v>
      </c>
      <c r="AR109" s="166">
        <v>479.94</v>
      </c>
      <c r="BG109" s="389">
        <v>471.53285440877204</v>
      </c>
      <c r="BH109" s="149">
        <v>0.12520000000000001</v>
      </c>
      <c r="BI109" s="149">
        <v>0.121</v>
      </c>
      <c r="BJ109" s="166">
        <v>482.9</v>
      </c>
    </row>
    <row r="110" spans="1:62">
      <c r="A110" s="266" t="s">
        <v>220</v>
      </c>
      <c r="B110" s="254">
        <v>0.1232</v>
      </c>
      <c r="C110" s="507">
        <v>0.12380000000000001</v>
      </c>
      <c r="D110" s="255">
        <v>471.22</v>
      </c>
      <c r="E110" s="511">
        <v>469.6</v>
      </c>
      <c r="F110" s="256">
        <v>469.38</v>
      </c>
      <c r="AO110" s="458">
        <v>456.24958144473953</v>
      </c>
      <c r="AP110" s="149">
        <v>0.13059999999999999</v>
      </c>
      <c r="AQ110" s="149">
        <v>0.1217</v>
      </c>
      <c r="AR110" s="166">
        <v>479.89</v>
      </c>
      <c r="BG110" s="389">
        <v>471.75362985331327</v>
      </c>
      <c r="BH110" s="149">
        <v>0.12520000000000001</v>
      </c>
      <c r="BI110" s="149">
        <v>0.12</v>
      </c>
      <c r="BJ110" s="166">
        <v>485.87</v>
      </c>
    </row>
    <row r="111" spans="1:62">
      <c r="A111" s="266" t="s">
        <v>219</v>
      </c>
      <c r="B111" s="254">
        <v>0.1225</v>
      </c>
      <c r="C111" s="507">
        <v>0.1231</v>
      </c>
      <c r="D111" s="255">
        <v>473.35</v>
      </c>
      <c r="E111" s="511">
        <v>471.71</v>
      </c>
      <c r="F111" s="256">
        <v>471.49</v>
      </c>
      <c r="AO111" s="458">
        <v>456.47187342009369</v>
      </c>
      <c r="AP111" s="149">
        <v>0.13059999999999999</v>
      </c>
      <c r="AQ111" s="149">
        <v>0.1207</v>
      </c>
      <c r="AR111" s="166">
        <v>482.85</v>
      </c>
      <c r="BG111" s="435"/>
      <c r="BH111" s="149"/>
      <c r="BI111" s="149">
        <v>0.15</v>
      </c>
      <c r="BJ111" s="166"/>
    </row>
    <row r="112" spans="1:62">
      <c r="A112" s="266" t="s">
        <v>204</v>
      </c>
      <c r="B112" s="254">
        <v>0.12330000000000001</v>
      </c>
      <c r="C112" s="507">
        <v>0.12390000000000001</v>
      </c>
      <c r="D112" s="255">
        <v>471.39</v>
      </c>
      <c r="E112" s="511">
        <v>469.76</v>
      </c>
      <c r="F112" s="256">
        <v>469.54</v>
      </c>
      <c r="AO112" s="458">
        <v>456.69427369959607</v>
      </c>
      <c r="AP112" s="149">
        <v>0.13059999999999999</v>
      </c>
      <c r="AQ112" s="149">
        <v>0.12029999999999999</v>
      </c>
      <c r="AR112" s="166">
        <v>484.17</v>
      </c>
      <c r="BG112" s="435"/>
      <c r="BH112" s="149"/>
      <c r="BI112" s="149"/>
      <c r="BJ112" s="166"/>
    </row>
    <row r="113" spans="1:62">
      <c r="A113" s="266" t="s">
        <v>205</v>
      </c>
      <c r="B113" s="254">
        <v>0.12230000000000001</v>
      </c>
      <c r="C113" s="507">
        <v>0.1229</v>
      </c>
      <c r="D113" s="255">
        <v>474.33</v>
      </c>
      <c r="E113" s="511">
        <v>472.69</v>
      </c>
      <c r="F113" s="256">
        <v>472.47</v>
      </c>
      <c r="AO113" s="458">
        <v>456.91678233601419</v>
      </c>
      <c r="AP113" s="149">
        <v>0.13059999999999999</v>
      </c>
      <c r="AQ113" s="149">
        <v>0.1217</v>
      </c>
      <c r="AR113" s="166">
        <v>480.55</v>
      </c>
      <c r="BG113" s="435"/>
      <c r="BH113" s="149"/>
      <c r="BI113" s="149"/>
      <c r="BJ113" s="166"/>
    </row>
    <row r="114" spans="1:62">
      <c r="A114" s="266" t="s">
        <v>206</v>
      </c>
      <c r="B114" s="254">
        <v>0.1235</v>
      </c>
      <c r="C114" s="507">
        <v>0.1241</v>
      </c>
      <c r="D114" s="255">
        <v>471.28</v>
      </c>
      <c r="E114" s="511">
        <v>469.66</v>
      </c>
      <c r="F114" s="256">
        <v>469.44</v>
      </c>
      <c r="AO114" s="458">
        <v>457.13939938214128</v>
      </c>
      <c r="AP114" s="149">
        <v>0.13059999999999999</v>
      </c>
      <c r="AQ114" s="149">
        <v>0.122</v>
      </c>
      <c r="AR114" s="166">
        <v>479.95</v>
      </c>
      <c r="BG114" s="435"/>
      <c r="BH114" s="149"/>
      <c r="BI114" s="149"/>
      <c r="BJ114" s="166"/>
    </row>
    <row r="115" spans="1:62">
      <c r="A115" s="266" t="s">
        <v>207</v>
      </c>
      <c r="B115" s="254">
        <v>0.12429999999999999</v>
      </c>
      <c r="C115" s="507">
        <v>0.1249</v>
      </c>
      <c r="D115" s="255">
        <v>469.33</v>
      </c>
      <c r="E115" s="511">
        <v>467.72</v>
      </c>
      <c r="F115" s="256">
        <v>467.5</v>
      </c>
      <c r="AO115" s="458">
        <v>457.36212489079617</v>
      </c>
      <c r="AP115" s="149">
        <v>0.13059999999999999</v>
      </c>
      <c r="AQ115" s="149">
        <v>0.121</v>
      </c>
      <c r="AR115" s="166">
        <v>482.9</v>
      </c>
      <c r="BG115" s="435"/>
      <c r="BH115" s="149"/>
      <c r="BI115" s="149"/>
      <c r="BJ115" s="166"/>
    </row>
    <row r="116" spans="1:62">
      <c r="A116" s="266" t="s">
        <v>208</v>
      </c>
      <c r="B116" s="254">
        <v>0.12390000000000001</v>
      </c>
      <c r="C116" s="507">
        <v>0.1245</v>
      </c>
      <c r="D116" s="255">
        <v>470.63</v>
      </c>
      <c r="E116" s="511">
        <v>469.01</v>
      </c>
      <c r="F116" s="256">
        <v>468.8</v>
      </c>
      <c r="AO116" s="458">
        <v>457.58495891482357</v>
      </c>
      <c r="AP116" s="149">
        <v>0.13059999999999999</v>
      </c>
      <c r="AQ116" s="149">
        <v>0.12</v>
      </c>
      <c r="AR116" s="166">
        <v>485.87</v>
      </c>
      <c r="BG116" s="435"/>
      <c r="BH116" s="149"/>
      <c r="BI116" s="149"/>
      <c r="BJ116" s="166"/>
    </row>
    <row r="117" spans="1:62">
      <c r="A117" s="266" t="s">
        <v>209</v>
      </c>
      <c r="B117" s="254">
        <v>0.12140000000000001</v>
      </c>
      <c r="C117" s="507">
        <v>0.122</v>
      </c>
      <c r="D117" s="255">
        <v>477.66</v>
      </c>
      <c r="E117" s="511">
        <v>476.02</v>
      </c>
      <c r="F117" s="256">
        <v>475.8</v>
      </c>
      <c r="AO117" s="458">
        <v>457.58495891482357</v>
      </c>
      <c r="AP117" s="149">
        <v>0.13059999999999999</v>
      </c>
      <c r="AQ117" s="149">
        <v>0.12</v>
      </c>
      <c r="AR117" s="390">
        <v>485.87</v>
      </c>
      <c r="BG117" s="435"/>
    </row>
    <row r="118" spans="1:62">
      <c r="A118" s="266" t="s">
        <v>210</v>
      </c>
      <c r="B118" s="254">
        <v>0.12089999999999999</v>
      </c>
      <c r="C118" s="507">
        <v>0.1215</v>
      </c>
      <c r="D118" s="255">
        <v>479.25</v>
      </c>
      <c r="E118" s="511">
        <v>477.6</v>
      </c>
      <c r="F118" s="256">
        <v>477.39</v>
      </c>
      <c r="AO118" s="458">
        <v>457.58495891482357</v>
      </c>
      <c r="AP118" s="149">
        <v>0.13059999999999999</v>
      </c>
      <c r="AQ118" s="149">
        <v>0.12</v>
      </c>
      <c r="AR118" s="259">
        <v>485.87</v>
      </c>
      <c r="BG118" s="435"/>
    </row>
    <row r="119" spans="1:62">
      <c r="A119" s="266" t="s">
        <v>211</v>
      </c>
      <c r="B119" s="254">
        <v>0.12210000000000001</v>
      </c>
      <c r="C119" s="507">
        <v>0.12269999999999999</v>
      </c>
      <c r="D119" s="255">
        <v>476.18</v>
      </c>
      <c r="E119" s="511">
        <v>474.54</v>
      </c>
      <c r="F119" s="256">
        <v>474.32</v>
      </c>
      <c r="AO119" s="458">
        <v>457.58495891482357</v>
      </c>
      <c r="AP119" s="149">
        <v>0.13059999999999999</v>
      </c>
      <c r="AQ119" s="149">
        <v>0.12</v>
      </c>
      <c r="AR119" s="259">
        <v>485.87</v>
      </c>
      <c r="BG119" s="435"/>
    </row>
    <row r="120" spans="1:62">
      <c r="A120" s="266" t="s">
        <v>212</v>
      </c>
      <c r="B120" s="254">
        <v>0.1215</v>
      </c>
      <c r="C120" s="507">
        <v>0.12210000000000001</v>
      </c>
      <c r="D120" s="255">
        <v>478.04</v>
      </c>
      <c r="E120" s="511">
        <v>476.39</v>
      </c>
      <c r="F120" s="256">
        <v>476.18</v>
      </c>
      <c r="AO120" s="458">
        <f t="shared" ref="AO120:AO125" si="1">AO119</f>
        <v>457.58495891482357</v>
      </c>
      <c r="AP120" s="149">
        <f t="shared" ref="AP120:AR121" si="2">AP119</f>
        <v>0.13059999999999999</v>
      </c>
      <c r="AQ120" s="149">
        <f t="shared" si="2"/>
        <v>0.12</v>
      </c>
      <c r="AR120" s="458">
        <f t="shared" si="2"/>
        <v>485.87</v>
      </c>
      <c r="BG120" s="435"/>
    </row>
    <row r="121" spans="1:62">
      <c r="A121" s="266" t="s">
        <v>213</v>
      </c>
      <c r="B121" s="254">
        <v>0.1208</v>
      </c>
      <c r="C121" s="507">
        <v>0.12140000000000001</v>
      </c>
      <c r="D121" s="255">
        <v>480.18</v>
      </c>
      <c r="E121" s="511">
        <v>478.53</v>
      </c>
      <c r="F121" s="256">
        <v>478.31</v>
      </c>
      <c r="AO121" s="458">
        <f t="shared" si="1"/>
        <v>457.58495891482357</v>
      </c>
      <c r="AP121" s="149">
        <f t="shared" si="2"/>
        <v>0.13059999999999999</v>
      </c>
      <c r="AQ121" s="149">
        <f t="shared" si="2"/>
        <v>0.12</v>
      </c>
      <c r="AR121" s="458">
        <f t="shared" si="2"/>
        <v>485.87</v>
      </c>
      <c r="BG121" s="435"/>
    </row>
    <row r="122" spans="1:62">
      <c r="A122" s="266" t="s">
        <v>214</v>
      </c>
      <c r="B122" s="254">
        <v>0.12050000000000001</v>
      </c>
      <c r="C122" s="507">
        <v>0.1211</v>
      </c>
      <c r="D122" s="255">
        <v>481.22</v>
      </c>
      <c r="E122" s="511">
        <v>479.57</v>
      </c>
      <c r="F122" s="256">
        <v>479.35</v>
      </c>
      <c r="AO122" s="458">
        <f t="shared" si="1"/>
        <v>457.58495891482357</v>
      </c>
      <c r="AP122" s="149">
        <f t="shared" ref="AP122:AR124" si="3">AP121</f>
        <v>0.13059999999999999</v>
      </c>
      <c r="AQ122" s="149">
        <f t="shared" si="3"/>
        <v>0.12</v>
      </c>
      <c r="AR122" s="458">
        <f t="shared" si="3"/>
        <v>485.87</v>
      </c>
      <c r="BG122" s="435"/>
    </row>
    <row r="123" spans="1:62">
      <c r="A123" s="266" t="s">
        <v>216</v>
      </c>
      <c r="B123" s="254">
        <v>0.1202</v>
      </c>
      <c r="C123" s="507">
        <v>0.1208</v>
      </c>
      <c r="D123" s="255">
        <v>482.27</v>
      </c>
      <c r="E123" s="511">
        <v>480.61</v>
      </c>
      <c r="F123" s="256">
        <v>480.4</v>
      </c>
      <c r="AO123" s="458">
        <f t="shared" si="1"/>
        <v>457.58495891482357</v>
      </c>
      <c r="AP123" s="149">
        <f t="shared" si="3"/>
        <v>0.13059999999999999</v>
      </c>
      <c r="AQ123" s="149">
        <f t="shared" si="3"/>
        <v>0.12</v>
      </c>
      <c r="AR123" s="458">
        <f t="shared" si="3"/>
        <v>485.87</v>
      </c>
      <c r="BG123" s="435"/>
    </row>
    <row r="124" spans="1:62">
      <c r="A124" s="266" t="s">
        <v>218</v>
      </c>
      <c r="B124" s="254">
        <v>0.1208</v>
      </c>
      <c r="C124" s="507">
        <v>0.12140000000000001</v>
      </c>
      <c r="D124" s="255">
        <v>480.83</v>
      </c>
      <c r="E124" s="511">
        <v>479.18</v>
      </c>
      <c r="F124" s="256">
        <v>478.96</v>
      </c>
      <c r="AO124" s="458">
        <f t="shared" si="1"/>
        <v>457.58495891482357</v>
      </c>
      <c r="AP124" s="149">
        <f t="shared" si="3"/>
        <v>0.13059999999999999</v>
      </c>
      <c r="AQ124" s="149">
        <f t="shared" si="3"/>
        <v>0.12</v>
      </c>
      <c r="AR124" s="458">
        <f t="shared" si="3"/>
        <v>485.87</v>
      </c>
      <c r="BG124" s="435"/>
    </row>
    <row r="125" spans="1:62">
      <c r="A125" s="266" t="s">
        <v>217</v>
      </c>
      <c r="B125" s="254">
        <v>0.11990000000000001</v>
      </c>
      <c r="C125" s="507">
        <v>0.12050000000000001</v>
      </c>
      <c r="D125" s="255">
        <v>483.54</v>
      </c>
      <c r="E125" s="511">
        <v>481.88</v>
      </c>
      <c r="F125" s="256">
        <v>481.66</v>
      </c>
      <c r="AO125" s="458">
        <f t="shared" si="1"/>
        <v>457.58495891482357</v>
      </c>
      <c r="AP125" s="149">
        <f t="shared" ref="AP125:AR125" si="4">AP124</f>
        <v>0.13059999999999999</v>
      </c>
      <c r="AQ125" s="149">
        <f t="shared" si="4"/>
        <v>0.12</v>
      </c>
      <c r="AR125" s="458">
        <f t="shared" si="4"/>
        <v>485.87</v>
      </c>
      <c r="BG125" s="435"/>
    </row>
    <row r="126" spans="1:62">
      <c r="A126" s="266" t="s">
        <v>472</v>
      </c>
      <c r="B126" s="254">
        <v>0.1201</v>
      </c>
      <c r="C126" s="507">
        <v>0.1207</v>
      </c>
      <c r="D126" s="255">
        <v>483.2</v>
      </c>
      <c r="E126" s="511">
        <v>481.54</v>
      </c>
      <c r="F126" s="256">
        <v>481.33</v>
      </c>
      <c r="AO126" s="458">
        <f t="shared" ref="AO126:AO131" si="5">AO125</f>
        <v>457.58495891482357</v>
      </c>
      <c r="AP126" s="149">
        <f t="shared" ref="AP126:AR126" si="6">AP125</f>
        <v>0.13059999999999999</v>
      </c>
      <c r="AQ126" s="149">
        <f t="shared" si="6"/>
        <v>0.12</v>
      </c>
      <c r="AR126" s="458">
        <f t="shared" si="6"/>
        <v>485.87</v>
      </c>
    </row>
    <row r="127" spans="1:62">
      <c r="A127" s="264" t="s">
        <v>1279</v>
      </c>
      <c r="B127" s="193">
        <v>0.1211</v>
      </c>
      <c r="C127" s="457">
        <v>0.1217</v>
      </c>
      <c r="D127" s="166">
        <v>480.66</v>
      </c>
      <c r="E127" s="512">
        <v>479.01</v>
      </c>
      <c r="F127" s="195">
        <v>478.8</v>
      </c>
      <c r="AO127" s="458">
        <f t="shared" si="5"/>
        <v>457.58495891482357</v>
      </c>
      <c r="AP127" s="149">
        <f t="shared" ref="AP127:AR127" si="7">AP126</f>
        <v>0.13059999999999999</v>
      </c>
      <c r="AQ127" s="149">
        <f t="shared" si="7"/>
        <v>0.12</v>
      </c>
      <c r="AR127" s="458">
        <f t="shared" si="7"/>
        <v>485.87</v>
      </c>
    </row>
    <row r="128" spans="1:62">
      <c r="A128" s="264" t="s">
        <v>1281</v>
      </c>
      <c r="B128" s="193">
        <v>0.1217</v>
      </c>
      <c r="C128" s="457">
        <v>0.12230000000000001</v>
      </c>
      <c r="D128" s="166">
        <v>479.23</v>
      </c>
      <c r="E128" s="512">
        <v>477.59</v>
      </c>
      <c r="F128" s="195">
        <v>477.38</v>
      </c>
      <c r="AO128" s="458">
        <f t="shared" si="5"/>
        <v>457.58495891482357</v>
      </c>
      <c r="AP128" s="149">
        <f t="shared" ref="AP128:AR128" si="8">AP127</f>
        <v>0.13059999999999999</v>
      </c>
      <c r="AQ128" s="149">
        <f t="shared" si="8"/>
        <v>0.12</v>
      </c>
      <c r="AR128" s="458">
        <f t="shared" si="8"/>
        <v>485.87</v>
      </c>
    </row>
    <row r="129" spans="1:44">
      <c r="A129" s="264" t="s">
        <v>1282</v>
      </c>
      <c r="B129" s="193">
        <v>0.121</v>
      </c>
      <c r="C129" s="457">
        <v>0.1216</v>
      </c>
      <c r="D129" s="166">
        <v>481.37</v>
      </c>
      <c r="E129" s="512">
        <v>479.73</v>
      </c>
      <c r="F129" s="195">
        <v>479.51</v>
      </c>
      <c r="G129" s="152"/>
      <c r="AO129" s="458">
        <f t="shared" si="5"/>
        <v>457.58495891482357</v>
      </c>
      <c r="AP129" s="149">
        <f t="shared" ref="AP129:AR129" si="9">AP128</f>
        <v>0.13059999999999999</v>
      </c>
      <c r="AQ129" s="149">
        <f t="shared" si="9"/>
        <v>0.12</v>
      </c>
      <c r="AR129" s="458">
        <f t="shared" si="9"/>
        <v>485.87</v>
      </c>
    </row>
    <row r="130" spans="1:44">
      <c r="A130" s="264" t="s">
        <v>1300</v>
      </c>
      <c r="B130" s="193">
        <v>0.121</v>
      </c>
      <c r="C130" s="457">
        <v>0.1216</v>
      </c>
      <c r="D130" s="166">
        <v>481.59</v>
      </c>
      <c r="E130" s="512">
        <v>479.94</v>
      </c>
      <c r="F130" s="195">
        <v>479.73</v>
      </c>
      <c r="AO130" s="458">
        <f t="shared" si="5"/>
        <v>457.58495891482357</v>
      </c>
      <c r="AP130" s="149">
        <f t="shared" ref="AP130:AR130" si="10">AP129</f>
        <v>0.13059999999999999</v>
      </c>
      <c r="AQ130" s="149">
        <f t="shared" si="10"/>
        <v>0.12</v>
      </c>
      <c r="AR130" s="458">
        <f t="shared" si="10"/>
        <v>485.87</v>
      </c>
    </row>
    <row r="131" spans="1:44">
      <c r="A131" s="341" t="s">
        <v>1305</v>
      </c>
      <c r="B131" s="193">
        <v>0.1211</v>
      </c>
      <c r="C131" s="457">
        <v>0.1217</v>
      </c>
      <c r="D131" s="166">
        <v>481.53</v>
      </c>
      <c r="E131" s="512">
        <v>479.89</v>
      </c>
      <c r="F131" s="195">
        <v>479.67</v>
      </c>
      <c r="AO131" s="458">
        <f t="shared" si="5"/>
        <v>457.58495891482357</v>
      </c>
      <c r="AP131" s="149">
        <f t="shared" ref="AP131:AR131" si="11">AP130</f>
        <v>0.13059999999999999</v>
      </c>
      <c r="AQ131" s="149">
        <f t="shared" si="11"/>
        <v>0.12</v>
      </c>
      <c r="AR131" s="458">
        <f t="shared" si="11"/>
        <v>485.87</v>
      </c>
    </row>
    <row r="132" spans="1:44">
      <c r="A132" s="341" t="s">
        <v>1908</v>
      </c>
      <c r="B132" s="193">
        <v>0.1201</v>
      </c>
      <c r="C132" s="457">
        <v>0.1207</v>
      </c>
      <c r="D132" s="166">
        <v>484.51</v>
      </c>
      <c r="E132" s="512">
        <v>482.85</v>
      </c>
      <c r="F132" s="195">
        <v>482.63</v>
      </c>
      <c r="AO132" s="458">
        <f t="shared" ref="AO132:AO137" si="12">AO131</f>
        <v>457.58495891482357</v>
      </c>
      <c r="AP132" s="149">
        <f t="shared" ref="AP132:AR132" si="13">AP131</f>
        <v>0.13059999999999999</v>
      </c>
      <c r="AQ132" s="149">
        <f t="shared" si="13"/>
        <v>0.12</v>
      </c>
      <c r="AR132" s="458">
        <f t="shared" si="13"/>
        <v>485.87</v>
      </c>
    </row>
    <row r="133" spans="1:44">
      <c r="A133" s="341" t="s">
        <v>1821</v>
      </c>
      <c r="B133" s="193">
        <v>0.1197</v>
      </c>
      <c r="C133" s="457">
        <v>0.12029999999999999</v>
      </c>
      <c r="D133" s="166">
        <v>485.83</v>
      </c>
      <c r="E133" s="512">
        <v>484.17</v>
      </c>
      <c r="F133" s="195">
        <v>483.95</v>
      </c>
      <c r="AO133" s="458">
        <f t="shared" si="12"/>
        <v>457.58495891482357</v>
      </c>
      <c r="AP133" s="149">
        <f t="shared" ref="AP133:AR133" si="14">AP132</f>
        <v>0.13059999999999999</v>
      </c>
      <c r="AQ133" s="149">
        <f t="shared" si="14"/>
        <v>0.12</v>
      </c>
      <c r="AR133" s="458">
        <f t="shared" si="14"/>
        <v>485.87</v>
      </c>
    </row>
    <row r="134" spans="1:44">
      <c r="A134" s="429" t="s">
        <v>1902</v>
      </c>
      <c r="B134" s="193">
        <v>0.1211</v>
      </c>
      <c r="C134" s="457">
        <v>0.1217</v>
      </c>
      <c r="D134" s="428">
        <v>482.19</v>
      </c>
      <c r="E134" s="512">
        <v>480.55</v>
      </c>
      <c r="F134" s="195">
        <v>480.33</v>
      </c>
      <c r="AO134" s="458">
        <f t="shared" si="12"/>
        <v>457.58495891482357</v>
      </c>
      <c r="AP134" s="149">
        <f t="shared" ref="AP134:AR134" si="15">AP133</f>
        <v>0.13059999999999999</v>
      </c>
      <c r="AQ134" s="149">
        <f t="shared" si="15"/>
        <v>0.12</v>
      </c>
      <c r="AR134" s="458">
        <f t="shared" si="15"/>
        <v>485.87</v>
      </c>
    </row>
    <row r="135" spans="1:44">
      <c r="A135" s="429" t="s">
        <v>1906</v>
      </c>
      <c r="B135" s="193">
        <v>0.12140000000000001</v>
      </c>
      <c r="C135" s="457">
        <v>0.122</v>
      </c>
      <c r="D135" s="428">
        <v>481.59</v>
      </c>
      <c r="E135" s="512">
        <v>479.95</v>
      </c>
      <c r="F135" s="195">
        <v>479.73</v>
      </c>
      <c r="AO135" s="458">
        <f t="shared" si="12"/>
        <v>457.58495891482357</v>
      </c>
      <c r="AP135" s="149">
        <f t="shared" ref="AP135:AR135" si="16">AP134</f>
        <v>0.13059999999999999</v>
      </c>
      <c r="AQ135" s="149">
        <f t="shared" si="16"/>
        <v>0.12</v>
      </c>
      <c r="AR135" s="458">
        <f t="shared" si="16"/>
        <v>485.87</v>
      </c>
    </row>
    <row r="136" spans="1:44">
      <c r="A136" s="429" t="s">
        <v>1907</v>
      </c>
      <c r="B136" s="193">
        <v>0.12039999999999999</v>
      </c>
      <c r="C136" s="457">
        <v>0.121</v>
      </c>
      <c r="D136" s="428">
        <v>484.55</v>
      </c>
      <c r="E136" s="512">
        <v>482.9</v>
      </c>
      <c r="F136" s="195">
        <v>482.68</v>
      </c>
      <c r="AO136" s="458">
        <f t="shared" si="12"/>
        <v>457.58495891482357</v>
      </c>
      <c r="AP136" s="149">
        <f t="shared" ref="AP136:AR136" si="17">AP135</f>
        <v>0.13059999999999999</v>
      </c>
      <c r="AQ136" s="149">
        <f t="shared" si="17"/>
        <v>0.12</v>
      </c>
      <c r="AR136" s="458">
        <f t="shared" si="17"/>
        <v>485.87</v>
      </c>
    </row>
    <row r="137" spans="1:44">
      <c r="A137" s="429" t="s">
        <v>1962</v>
      </c>
      <c r="B137" s="193">
        <v>0.11939999999999999</v>
      </c>
      <c r="C137" s="457">
        <v>0.12</v>
      </c>
      <c r="D137" s="428">
        <v>487.54</v>
      </c>
      <c r="E137" s="512">
        <v>485.87</v>
      </c>
      <c r="F137" s="195">
        <v>485.66</v>
      </c>
      <c r="G137" t="str">
        <f>T(A137)</f>
        <v>08/08/2016</v>
      </c>
      <c r="AO137" s="458">
        <f t="shared" si="12"/>
        <v>457.58495891482357</v>
      </c>
      <c r="AP137" s="149">
        <f t="shared" ref="AP137:AR137" si="18">AP136</f>
        <v>0.13059999999999999</v>
      </c>
      <c r="AQ137" s="149">
        <f t="shared" si="18"/>
        <v>0.12</v>
      </c>
      <c r="AR137" s="458">
        <f t="shared" si="18"/>
        <v>485.87</v>
      </c>
    </row>
    <row r="138" spans="1:44">
      <c r="A138" s="539">
        <v>42591</v>
      </c>
      <c r="B138" s="193">
        <v>0.12029999999999999</v>
      </c>
      <c r="C138" s="194">
        <v>0.12089999999999999</v>
      </c>
      <c r="D138" s="428">
        <v>485.26</v>
      </c>
      <c r="E138" s="428">
        <v>483.61</v>
      </c>
      <c r="F138" s="195">
        <v>483.39</v>
      </c>
      <c r="L138" s="456"/>
      <c r="AO138" s="458">
        <f>AO137</f>
        <v>457.58495891482357</v>
      </c>
      <c r="AP138" s="149">
        <f t="shared" ref="AP138:AR138" si="19">AP137</f>
        <v>0.13059999999999999</v>
      </c>
      <c r="AQ138" s="149">
        <f t="shared" si="19"/>
        <v>0.12</v>
      </c>
      <c r="AR138" s="458">
        <f t="shared" si="19"/>
        <v>485.87</v>
      </c>
    </row>
    <row r="139" spans="1:44">
      <c r="A139" s="539">
        <v>42592</v>
      </c>
      <c r="B139" s="193">
        <v>0.1192</v>
      </c>
      <c r="C139" s="194">
        <v>0.1198</v>
      </c>
      <c r="D139" s="428">
        <v>488.53</v>
      </c>
      <c r="E139" s="428">
        <v>486.86</v>
      </c>
      <c r="F139" s="195">
        <v>486.65</v>
      </c>
      <c r="L139" s="456"/>
      <c r="AP139" s="149"/>
      <c r="AQ139" s="149"/>
      <c r="AR139" s="166"/>
    </row>
    <row r="140" spans="1:44">
      <c r="A140" s="539">
        <v>42593</v>
      </c>
      <c r="B140" s="193">
        <v>0.1193</v>
      </c>
      <c r="C140" s="194">
        <v>0.11990000000000001</v>
      </c>
      <c r="D140" s="428">
        <v>488.47</v>
      </c>
      <c r="E140" s="428">
        <v>486.81</v>
      </c>
      <c r="F140" s="195">
        <v>486.59</v>
      </c>
      <c r="L140" s="456"/>
      <c r="AP140" s="149"/>
      <c r="AQ140" s="149"/>
      <c r="AR140" s="166"/>
    </row>
    <row r="141" spans="1:44">
      <c r="A141" s="539">
        <v>42594</v>
      </c>
      <c r="B141" s="193">
        <v>0.1195</v>
      </c>
      <c r="C141" s="194">
        <v>0.1201</v>
      </c>
      <c r="D141" s="428">
        <v>488.13</v>
      </c>
      <c r="E141" s="428">
        <v>486.47</v>
      </c>
      <c r="F141" s="195">
        <v>486.25</v>
      </c>
      <c r="L141" s="456"/>
      <c r="AP141" s="149"/>
      <c r="AQ141" s="149"/>
      <c r="AR141" s="166"/>
    </row>
    <row r="142" spans="1:44">
      <c r="A142" s="539">
        <v>42597</v>
      </c>
      <c r="B142" s="193">
        <v>0.1197</v>
      </c>
      <c r="C142" s="194">
        <v>0.12029999999999999</v>
      </c>
      <c r="D142" s="428">
        <v>487.8</v>
      </c>
      <c r="E142" s="428">
        <v>486.14</v>
      </c>
      <c r="F142" s="195">
        <v>485.92</v>
      </c>
      <c r="L142" s="456"/>
      <c r="AP142" s="149"/>
      <c r="AQ142" s="149"/>
      <c r="AR142" s="166"/>
    </row>
    <row r="143" spans="1:44">
      <c r="A143" s="539">
        <v>42598</v>
      </c>
      <c r="B143" s="193">
        <v>0.1191</v>
      </c>
      <c r="C143" s="194">
        <v>0.1197</v>
      </c>
      <c r="D143" s="428">
        <v>489.68</v>
      </c>
      <c r="E143" s="428">
        <v>488.02</v>
      </c>
      <c r="F143" s="195">
        <v>487.8</v>
      </c>
      <c r="AP143" s="149"/>
      <c r="AQ143" s="149"/>
      <c r="AR143" s="166"/>
    </row>
    <row r="144" spans="1:44">
      <c r="A144" s="539">
        <v>42599</v>
      </c>
      <c r="B144" s="193">
        <v>0.1188</v>
      </c>
      <c r="C144" s="194">
        <v>0.11939999999999999</v>
      </c>
      <c r="D144" s="428">
        <v>490.73</v>
      </c>
      <c r="E144" s="428">
        <v>489.06</v>
      </c>
      <c r="F144" s="195">
        <v>488.85</v>
      </c>
      <c r="AP144" s="149"/>
      <c r="AQ144" s="149"/>
      <c r="AR144" s="166"/>
    </row>
    <row r="145" spans="1:44">
      <c r="A145" s="539">
        <v>42600</v>
      </c>
      <c r="B145" s="193">
        <v>0.1192</v>
      </c>
      <c r="C145" s="194">
        <v>0.1198</v>
      </c>
      <c r="D145" s="428">
        <v>489.84</v>
      </c>
      <c r="E145" s="428">
        <v>488.18</v>
      </c>
      <c r="F145" s="195">
        <v>487.96</v>
      </c>
      <c r="AP145" s="149"/>
      <c r="AQ145" s="149"/>
      <c r="AR145" s="166"/>
    </row>
    <row r="146" spans="1:44">
      <c r="A146" s="539">
        <v>42601</v>
      </c>
      <c r="B146" s="193">
        <v>0.11990000000000001</v>
      </c>
      <c r="C146" s="194">
        <v>0.12050000000000001</v>
      </c>
      <c r="D146" s="428">
        <v>488.12</v>
      </c>
      <c r="E146" s="428">
        <v>486.47</v>
      </c>
      <c r="F146" s="195">
        <v>486.25</v>
      </c>
      <c r="AP146" s="149"/>
      <c r="AQ146" s="149"/>
      <c r="AR146" s="166"/>
    </row>
    <row r="147" spans="1:44">
      <c r="A147" s="539">
        <v>42604</v>
      </c>
      <c r="B147" s="193">
        <v>0.1192</v>
      </c>
      <c r="C147" s="194">
        <v>0.1198</v>
      </c>
      <c r="D147" s="428">
        <v>490.28</v>
      </c>
      <c r="E147" s="428">
        <v>488.62</v>
      </c>
      <c r="F147" s="195">
        <v>488.4</v>
      </c>
    </row>
    <row r="148" spans="1:44">
      <c r="A148" s="539">
        <v>42606</v>
      </c>
      <c r="B148" s="193">
        <v>0.12</v>
      </c>
      <c r="C148" s="194">
        <v>0.1206</v>
      </c>
      <c r="D148" s="428">
        <v>488.5</v>
      </c>
      <c r="E148" s="428">
        <v>486.85</v>
      </c>
      <c r="F148" s="195">
        <v>486.63</v>
      </c>
    </row>
    <row r="149" spans="1:44">
      <c r="A149" s="539">
        <v>42607</v>
      </c>
      <c r="B149" s="193">
        <v>0.12050000000000001</v>
      </c>
      <c r="C149" s="194">
        <v>0.1211</v>
      </c>
      <c r="D149" s="428">
        <v>487.35</v>
      </c>
      <c r="E149" s="428">
        <v>485.7</v>
      </c>
      <c r="F149" s="195">
        <v>485.48</v>
      </c>
    </row>
    <row r="150" spans="1:44">
      <c r="A150" s="539">
        <v>42608</v>
      </c>
      <c r="B150" s="193">
        <v>0.12050000000000001</v>
      </c>
      <c r="C150" s="194">
        <v>0.1211</v>
      </c>
      <c r="D150" s="428">
        <v>487.57</v>
      </c>
      <c r="E150" s="428">
        <v>485.92</v>
      </c>
      <c r="F150" s="195">
        <v>485.7</v>
      </c>
    </row>
    <row r="151" spans="1:44">
      <c r="A151" s="539">
        <v>42611</v>
      </c>
      <c r="B151" s="193">
        <v>0.12279999999999999</v>
      </c>
      <c r="C151" s="194">
        <v>0.1234</v>
      </c>
      <c r="D151" s="428">
        <v>481.52</v>
      </c>
      <c r="E151" s="428">
        <v>479.9</v>
      </c>
      <c r="F151" s="195">
        <v>479.67</v>
      </c>
    </row>
    <row r="152" spans="1:44">
      <c r="A152" s="539">
        <v>42612</v>
      </c>
      <c r="B152" s="193">
        <v>0.1215</v>
      </c>
      <c r="C152" s="194">
        <v>0.12210000000000001</v>
      </c>
      <c r="D152" s="428">
        <v>485.27</v>
      </c>
      <c r="E152" s="428">
        <v>483.64</v>
      </c>
      <c r="F152" s="195">
        <v>483.42</v>
      </c>
    </row>
    <row r="153" spans="1:44">
      <c r="A153" s="539">
        <v>42613</v>
      </c>
      <c r="B153" s="193">
        <v>0.1225</v>
      </c>
      <c r="C153" s="194">
        <v>0.1231</v>
      </c>
      <c r="D153" s="428">
        <v>482.77</v>
      </c>
      <c r="E153" s="428">
        <v>481.15</v>
      </c>
      <c r="F153" s="195">
        <v>480.93</v>
      </c>
    </row>
    <row r="154" spans="1:44">
      <c r="A154" s="539">
        <v>42614</v>
      </c>
      <c r="B154" s="193">
        <v>0.12119999999999999</v>
      </c>
      <c r="C154" s="194">
        <v>0.12179999999999999</v>
      </c>
      <c r="D154" s="428">
        <v>486.53</v>
      </c>
      <c r="E154" s="428">
        <v>484.89</v>
      </c>
      <c r="F154" s="195">
        <v>484.67</v>
      </c>
    </row>
    <row r="155" spans="1:44">
      <c r="A155" s="539">
        <v>42615</v>
      </c>
      <c r="B155" s="193">
        <v>0.12050000000000001</v>
      </c>
      <c r="C155" s="194">
        <v>0.1211</v>
      </c>
      <c r="D155" s="428">
        <v>488.67</v>
      </c>
      <c r="E155" s="428">
        <v>487.03</v>
      </c>
      <c r="F155" s="195">
        <v>486.8</v>
      </c>
    </row>
    <row r="156" spans="1:44">
      <c r="A156" s="539">
        <v>42618</v>
      </c>
      <c r="B156" s="193">
        <v>0.11990000000000001</v>
      </c>
      <c r="C156" s="194">
        <v>0.12050000000000001</v>
      </c>
      <c r="D156" s="428">
        <v>490.54</v>
      </c>
      <c r="E156" s="428">
        <v>488.89</v>
      </c>
      <c r="F156" s="195">
        <v>488.67</v>
      </c>
    </row>
    <row r="157" spans="1:44">
      <c r="A157" s="539">
        <v>42619</v>
      </c>
      <c r="B157" s="193">
        <v>0.12039999999999999</v>
      </c>
      <c r="C157" s="194">
        <v>0.121</v>
      </c>
      <c r="D157" s="428">
        <v>489.38</v>
      </c>
      <c r="E157" s="428">
        <v>487.74</v>
      </c>
      <c r="F157" s="195">
        <v>487.52</v>
      </c>
    </row>
    <row r="158" spans="1:44">
      <c r="A158" s="539">
        <v>42621</v>
      </c>
      <c r="B158" s="193">
        <v>0.12</v>
      </c>
      <c r="C158" s="194">
        <v>0.1206</v>
      </c>
      <c r="D158" s="428">
        <v>490.7</v>
      </c>
      <c r="E158" s="428">
        <v>489.06</v>
      </c>
      <c r="F158" s="195">
        <v>488.84</v>
      </c>
    </row>
    <row r="159" spans="1:44">
      <c r="A159" s="539">
        <v>42622</v>
      </c>
      <c r="B159" s="193">
        <v>0.12050000000000001</v>
      </c>
      <c r="C159" s="194">
        <v>0.1211</v>
      </c>
      <c r="D159" s="428">
        <v>489.55</v>
      </c>
      <c r="E159" s="428">
        <v>487.91</v>
      </c>
      <c r="F159" s="195">
        <v>487.69</v>
      </c>
    </row>
    <row r="160" spans="1:44">
      <c r="A160" s="539">
        <v>42625</v>
      </c>
      <c r="B160" s="193">
        <v>0.12269999999999999</v>
      </c>
      <c r="C160" s="194">
        <v>0.12330000000000001</v>
      </c>
      <c r="D160" s="428">
        <v>483.78</v>
      </c>
      <c r="E160" s="428">
        <v>482.16</v>
      </c>
      <c r="F160" s="195">
        <v>481.94</v>
      </c>
    </row>
    <row r="161" spans="1:6">
      <c r="A161" s="539">
        <v>42626</v>
      </c>
      <c r="B161" s="193">
        <v>0.1217</v>
      </c>
      <c r="C161" s="194">
        <v>0.12230000000000001</v>
      </c>
      <c r="D161" s="428">
        <v>486.72</v>
      </c>
      <c r="E161" s="428">
        <v>485.09</v>
      </c>
      <c r="F161" s="195">
        <v>484.87</v>
      </c>
    </row>
    <row r="162" spans="1:6">
      <c r="A162" s="539">
        <v>42627</v>
      </c>
      <c r="B162" s="193">
        <v>0.1245</v>
      </c>
      <c r="C162" s="194">
        <v>0.12509999999999999</v>
      </c>
      <c r="D162" s="428">
        <v>479.39</v>
      </c>
      <c r="E162" s="428">
        <v>477.79</v>
      </c>
      <c r="F162" s="195">
        <v>477.57</v>
      </c>
    </row>
    <row r="163" spans="1:6">
      <c r="A163" s="539">
        <v>42628</v>
      </c>
      <c r="B163" s="193">
        <v>0.1242</v>
      </c>
      <c r="C163" s="194">
        <v>0.12480000000000001</v>
      </c>
      <c r="D163" s="428">
        <v>480.42</v>
      </c>
      <c r="E163" s="428">
        <v>478.81</v>
      </c>
      <c r="F163" s="195">
        <v>478.59</v>
      </c>
    </row>
    <row r="164" spans="1:6">
      <c r="A164" s="539">
        <v>42629</v>
      </c>
      <c r="B164" s="193">
        <v>0.12330000000000001</v>
      </c>
      <c r="C164" s="194">
        <v>0.12390000000000001</v>
      </c>
      <c r="D164" s="428">
        <v>483.05</v>
      </c>
      <c r="E164" s="428">
        <v>481.44</v>
      </c>
      <c r="F164" s="195">
        <v>481.22</v>
      </c>
    </row>
    <row r="165" spans="1:6">
      <c r="A165" s="539">
        <v>42632</v>
      </c>
      <c r="B165" s="193">
        <v>0.1229</v>
      </c>
      <c r="C165" s="194">
        <v>0.1235</v>
      </c>
      <c r="D165" s="428">
        <v>484.36</v>
      </c>
      <c r="E165" s="428">
        <v>482.74</v>
      </c>
      <c r="F165" s="195">
        <v>482.52</v>
      </c>
    </row>
    <row r="166" spans="1:6">
      <c r="A166" s="539">
        <v>42633</v>
      </c>
      <c r="B166" s="193">
        <v>0.12279999999999999</v>
      </c>
      <c r="C166" s="194">
        <v>0.1234</v>
      </c>
      <c r="D166" s="428">
        <v>484.85</v>
      </c>
      <c r="E166" s="428">
        <v>483.23</v>
      </c>
      <c r="F166" s="195">
        <v>483.01</v>
      </c>
    </row>
    <row r="167" spans="1:6">
      <c r="A167" s="539">
        <v>42634</v>
      </c>
      <c r="B167" s="193">
        <v>0.12269999999999999</v>
      </c>
      <c r="C167" s="194">
        <v>0.12330000000000001</v>
      </c>
      <c r="D167" s="428">
        <v>485.34</v>
      </c>
      <c r="E167" s="428">
        <v>483.72</v>
      </c>
      <c r="F167" s="195">
        <v>483.5</v>
      </c>
    </row>
    <row r="168" spans="1:6">
      <c r="A168" s="539">
        <v>42635</v>
      </c>
      <c r="B168" s="193">
        <v>0.1207</v>
      </c>
      <c r="C168" s="194">
        <v>0.12130000000000001</v>
      </c>
      <c r="D168" s="428">
        <v>491</v>
      </c>
      <c r="E168" s="428">
        <v>489.36</v>
      </c>
      <c r="F168" s="195">
        <v>489.14</v>
      </c>
    </row>
    <row r="169" spans="1:6">
      <c r="A169" s="539">
        <v>42636</v>
      </c>
      <c r="B169" s="193">
        <v>0.1188</v>
      </c>
      <c r="C169" s="194">
        <v>0.11939999999999999</v>
      </c>
      <c r="D169" s="428">
        <v>496.45</v>
      </c>
      <c r="E169" s="428">
        <v>494.79</v>
      </c>
      <c r="F169" s="195">
        <v>494.57</v>
      </c>
    </row>
    <row r="170" spans="1:6">
      <c r="A170" s="539">
        <v>42639</v>
      </c>
      <c r="B170" s="193">
        <v>0.1188</v>
      </c>
      <c r="C170" s="194">
        <v>0.11939999999999999</v>
      </c>
      <c r="D170" s="428">
        <v>496.67</v>
      </c>
      <c r="E170" s="428">
        <v>495.01</v>
      </c>
      <c r="F170" s="195">
        <v>494.79</v>
      </c>
    </row>
    <row r="171" spans="1:6">
      <c r="A171" s="539">
        <v>42640</v>
      </c>
      <c r="B171" s="193">
        <v>0.1192</v>
      </c>
      <c r="C171" s="194">
        <v>0.1198</v>
      </c>
      <c r="D171" s="428">
        <v>495.78</v>
      </c>
      <c r="E171" s="428">
        <v>494.13</v>
      </c>
      <c r="F171" s="195">
        <v>493.91</v>
      </c>
    </row>
    <row r="172" spans="1:6">
      <c r="A172" s="539">
        <v>42641</v>
      </c>
      <c r="B172" s="193">
        <v>0.1177</v>
      </c>
      <c r="C172" s="194">
        <v>0.1183</v>
      </c>
      <c r="D172" s="428">
        <v>500.17</v>
      </c>
      <c r="E172" s="428">
        <v>498.5</v>
      </c>
      <c r="F172" s="195">
        <v>498.28</v>
      </c>
    </row>
    <row r="173" spans="1:6">
      <c r="A173" s="539">
        <v>42642</v>
      </c>
      <c r="B173" s="193">
        <v>0.1168</v>
      </c>
      <c r="C173" s="194">
        <v>0.1174</v>
      </c>
      <c r="D173" s="428">
        <v>502.9</v>
      </c>
      <c r="E173" s="428">
        <v>501.22</v>
      </c>
      <c r="F173" s="195">
        <v>501</v>
      </c>
    </row>
    <row r="174" spans="1:6">
      <c r="A174" s="539">
        <v>42643</v>
      </c>
      <c r="B174" s="193">
        <v>0.1176</v>
      </c>
      <c r="C174" s="194">
        <v>0.1182</v>
      </c>
      <c r="D174" s="428">
        <v>500.89</v>
      </c>
      <c r="E174" s="428">
        <v>499.22</v>
      </c>
      <c r="F174" s="195">
        <v>499</v>
      </c>
    </row>
    <row r="175" spans="1:6">
      <c r="A175" s="539">
        <v>42646</v>
      </c>
      <c r="B175" s="193">
        <v>0.11699999999999999</v>
      </c>
      <c r="C175" s="194">
        <v>0.1176</v>
      </c>
      <c r="D175" s="428">
        <v>502.78</v>
      </c>
      <c r="E175" s="428">
        <v>501.11</v>
      </c>
      <c r="F175" s="195">
        <v>500.89</v>
      </c>
    </row>
    <row r="176" spans="1:6">
      <c r="A176" s="539">
        <v>42647</v>
      </c>
      <c r="B176" s="193">
        <v>0.11509999999999999</v>
      </c>
      <c r="C176" s="194">
        <v>0.1157</v>
      </c>
      <c r="D176" s="428">
        <v>508.35</v>
      </c>
      <c r="E176" s="428">
        <v>506.65</v>
      </c>
      <c r="F176" s="195">
        <v>506.43</v>
      </c>
    </row>
    <row r="177" spans="1:6">
      <c r="A177" s="539">
        <v>42648</v>
      </c>
      <c r="B177" s="193">
        <v>0.11630000000000001</v>
      </c>
      <c r="C177" s="194">
        <v>0.11689999999999999</v>
      </c>
      <c r="D177" s="428">
        <v>505.19</v>
      </c>
      <c r="E177" s="428">
        <v>503.5</v>
      </c>
      <c r="F177" s="195">
        <v>503.28</v>
      </c>
    </row>
    <row r="178" spans="1:6">
      <c r="A178" s="539">
        <v>42649</v>
      </c>
      <c r="B178" s="193">
        <v>0.1149</v>
      </c>
      <c r="C178" s="194">
        <v>0.11550000000000001</v>
      </c>
      <c r="D178" s="428">
        <v>509.36</v>
      </c>
      <c r="E178" s="428">
        <v>507.66</v>
      </c>
      <c r="F178" s="195">
        <v>507.44</v>
      </c>
    </row>
    <row r="179" spans="1:6">
      <c r="A179" s="542">
        <v>42650</v>
      </c>
      <c r="B179" s="193">
        <v>0.115</v>
      </c>
      <c r="C179" s="194">
        <v>0.11560000000000001</v>
      </c>
      <c r="D179" s="428">
        <v>509.29</v>
      </c>
      <c r="E179" s="428">
        <v>507.6</v>
      </c>
      <c r="F179" s="195">
        <v>507.38</v>
      </c>
    </row>
    <row r="180" spans="1:6">
      <c r="A180" s="543">
        <v>42653</v>
      </c>
      <c r="B180" s="193">
        <v>0.1144</v>
      </c>
      <c r="C180" s="194">
        <v>0.115</v>
      </c>
      <c r="D180" s="428">
        <v>511.21</v>
      </c>
      <c r="E180" s="428">
        <v>509.51</v>
      </c>
      <c r="F180" s="195">
        <v>509.29</v>
      </c>
    </row>
    <row r="181" spans="1:6">
      <c r="A181" s="544">
        <v>42654</v>
      </c>
      <c r="B181" s="193">
        <v>0.11380000000000001</v>
      </c>
      <c r="C181" s="194">
        <v>0.1144</v>
      </c>
      <c r="D181" s="428">
        <v>513.14</v>
      </c>
      <c r="E181" s="428">
        <v>511.43</v>
      </c>
      <c r="F181" s="195">
        <v>511.21</v>
      </c>
    </row>
    <row r="182" spans="1:6">
      <c r="A182" s="545">
        <v>42656</v>
      </c>
      <c r="B182" s="193">
        <v>0.1142</v>
      </c>
      <c r="C182" s="194">
        <v>0.1148</v>
      </c>
      <c r="D182" s="428">
        <v>512.22</v>
      </c>
      <c r="E182" s="428">
        <v>510.52</v>
      </c>
      <c r="F182" s="195">
        <v>510.3</v>
      </c>
    </row>
    <row r="183" spans="1:6">
      <c r="A183" s="546">
        <v>42657</v>
      </c>
      <c r="B183" s="193">
        <v>0.1143</v>
      </c>
      <c r="C183" s="194">
        <v>0.1149</v>
      </c>
      <c r="D183" s="428">
        <v>512.16</v>
      </c>
      <c r="E183" s="428">
        <v>510.46</v>
      </c>
      <c r="F183" s="195">
        <v>510.24</v>
      </c>
    </row>
    <row r="184" spans="1:6">
      <c r="A184" s="548">
        <v>42660</v>
      </c>
      <c r="B184" s="193">
        <v>0.11449999999999999</v>
      </c>
      <c r="C184" s="194">
        <v>0.11509999999999999</v>
      </c>
      <c r="D184" s="428">
        <v>511.81</v>
      </c>
      <c r="E184" s="428">
        <v>510.11</v>
      </c>
      <c r="F184" s="195">
        <v>509.89</v>
      </c>
    </row>
    <row r="185" spans="1:6">
      <c r="A185" s="550">
        <v>42661</v>
      </c>
      <c r="B185" s="193">
        <v>0.1139</v>
      </c>
      <c r="C185" s="194">
        <v>0.11449999999999999</v>
      </c>
      <c r="D185" s="428">
        <v>513.73</v>
      </c>
      <c r="E185" s="428">
        <v>512.03</v>
      </c>
      <c r="F185" s="195">
        <v>511.81</v>
      </c>
    </row>
    <row r="186" spans="1:6">
      <c r="A186" s="570">
        <v>42662</v>
      </c>
      <c r="B186" s="193">
        <v>0.1133</v>
      </c>
      <c r="C186" s="194">
        <v>0.1139</v>
      </c>
      <c r="D186" s="428">
        <v>515.66999999999996</v>
      </c>
      <c r="E186" s="428">
        <v>513.95000000000005</v>
      </c>
      <c r="F186" s="195">
        <v>513.73</v>
      </c>
    </row>
    <row r="187" spans="1:6">
      <c r="A187" s="571">
        <v>42663</v>
      </c>
      <c r="B187" s="193">
        <v>0.11220000000000001</v>
      </c>
      <c r="C187" s="194">
        <v>0.1128</v>
      </c>
      <c r="D187" s="428">
        <v>519.04</v>
      </c>
      <c r="E187" s="428">
        <v>517.32000000000005</v>
      </c>
      <c r="F187" s="195">
        <v>517.1</v>
      </c>
    </row>
    <row r="188" spans="1:6">
      <c r="A188" s="572">
        <v>42664</v>
      </c>
      <c r="B188" s="193">
        <v>0.11169999999999999</v>
      </c>
      <c r="C188" s="194">
        <v>0.11230000000000001</v>
      </c>
      <c r="D188" s="428">
        <v>520.70000000000005</v>
      </c>
      <c r="E188" s="428">
        <v>518.97</v>
      </c>
      <c r="F188" s="195">
        <v>518.75</v>
      </c>
    </row>
    <row r="189" spans="1:6">
      <c r="A189" s="573">
        <v>42667</v>
      </c>
      <c r="B189" s="193">
        <v>0.11310000000000001</v>
      </c>
      <c r="C189" s="194">
        <v>0.1137</v>
      </c>
      <c r="D189" s="428">
        <v>516.9</v>
      </c>
      <c r="E189" s="428">
        <v>515.17999999999995</v>
      </c>
      <c r="F189" s="195">
        <v>514.96</v>
      </c>
    </row>
    <row r="190" spans="1:6">
      <c r="A190" s="574">
        <v>42668</v>
      </c>
      <c r="B190" s="193">
        <v>0.11169999999999999</v>
      </c>
      <c r="C190" s="194">
        <v>0.11230000000000001</v>
      </c>
      <c r="D190" s="428">
        <v>521.14</v>
      </c>
      <c r="E190" s="428">
        <v>519.41</v>
      </c>
      <c r="F190" s="195">
        <v>519.19000000000005</v>
      </c>
    </row>
    <row r="191" spans="1:6">
      <c r="A191" s="576">
        <v>42669</v>
      </c>
      <c r="B191" s="193">
        <v>0.1124</v>
      </c>
      <c r="C191" s="194">
        <v>0.113</v>
      </c>
      <c r="D191" s="428">
        <v>519.34</v>
      </c>
      <c r="E191" s="428">
        <v>517.62</v>
      </c>
      <c r="F191" s="195">
        <v>517.4</v>
      </c>
    </row>
    <row r="192" spans="1:6">
      <c r="A192" s="577">
        <v>42670</v>
      </c>
      <c r="B192" s="193">
        <v>0.11349999999999999</v>
      </c>
      <c r="C192" s="194">
        <v>0.11410000000000001</v>
      </c>
      <c r="D192" s="428">
        <v>516.41999999999996</v>
      </c>
      <c r="E192" s="428">
        <v>514.71</v>
      </c>
      <c r="F192" s="195">
        <v>514.49</v>
      </c>
    </row>
    <row r="193" spans="1:6">
      <c r="A193" s="578">
        <v>42671</v>
      </c>
      <c r="B193" s="193">
        <v>0.1143</v>
      </c>
      <c r="C193" s="194">
        <v>0.1149</v>
      </c>
      <c r="D193" s="428">
        <v>514.36</v>
      </c>
      <c r="E193" s="428">
        <v>512.66</v>
      </c>
      <c r="F193" s="195">
        <v>512.44000000000005</v>
      </c>
    </row>
    <row r="194" spans="1:6">
      <c r="A194" s="578">
        <v>42674</v>
      </c>
      <c r="B194" s="193">
        <v>0.1144</v>
      </c>
      <c r="C194" s="194">
        <v>0.115</v>
      </c>
      <c r="D194" s="428">
        <v>514.29999999999995</v>
      </c>
      <c r="E194" s="428">
        <v>512.6</v>
      </c>
      <c r="F194" s="195">
        <v>512.38</v>
      </c>
    </row>
    <row r="195" spans="1:6">
      <c r="A195" s="578">
        <v>42675</v>
      </c>
      <c r="B195" s="193">
        <v>0.1143</v>
      </c>
      <c r="C195" s="194">
        <v>0.1149</v>
      </c>
      <c r="D195" s="428">
        <v>514.79999999999995</v>
      </c>
      <c r="E195" s="428">
        <v>513.11</v>
      </c>
      <c r="F195" s="195">
        <v>512.88</v>
      </c>
    </row>
    <row r="196" spans="1:6">
      <c r="A196" s="578">
        <v>42677</v>
      </c>
      <c r="B196" s="193">
        <v>0.11560000000000001</v>
      </c>
      <c r="C196" s="194">
        <v>0.1162</v>
      </c>
      <c r="D196" s="428">
        <v>511.36</v>
      </c>
      <c r="E196" s="428">
        <v>509.67</v>
      </c>
      <c r="F196" s="195">
        <v>509.45</v>
      </c>
    </row>
    <row r="197" spans="1:6">
      <c r="A197" s="579">
        <v>42678</v>
      </c>
      <c r="B197" s="193">
        <v>0.1164</v>
      </c>
      <c r="C197" s="194">
        <v>0.11699999999999999</v>
      </c>
      <c r="D197" s="428">
        <v>509.34</v>
      </c>
      <c r="E197" s="428">
        <v>507.66</v>
      </c>
      <c r="F197" s="195">
        <v>507.44</v>
      </c>
    </row>
    <row r="198" spans="1:6">
      <c r="A198" s="580">
        <v>42681</v>
      </c>
      <c r="B198" s="193">
        <v>0.11539999999999999</v>
      </c>
      <c r="C198" s="194">
        <v>0.11599999999999999</v>
      </c>
      <c r="D198" s="428">
        <v>512.36</v>
      </c>
      <c r="E198" s="428">
        <v>510.68</v>
      </c>
      <c r="F198" s="195">
        <v>510.46</v>
      </c>
    </row>
    <row r="199" spans="1:6">
      <c r="A199" s="580">
        <v>42682</v>
      </c>
      <c r="B199" s="193">
        <v>0.11410000000000001</v>
      </c>
      <c r="C199" s="194">
        <v>0.11470000000000001</v>
      </c>
      <c r="D199" s="428">
        <v>516.26</v>
      </c>
      <c r="E199" s="428">
        <v>514.55999999999995</v>
      </c>
      <c r="F199" s="195">
        <v>514.34</v>
      </c>
    </row>
    <row r="200" spans="1:6">
      <c r="A200" s="581">
        <v>42683</v>
      </c>
      <c r="B200" s="193">
        <v>0.1153</v>
      </c>
      <c r="C200" s="194">
        <v>0.1159</v>
      </c>
      <c r="D200" s="428">
        <v>513.09</v>
      </c>
      <c r="E200" s="428">
        <v>511.4</v>
      </c>
      <c r="F200" s="195">
        <v>511.18</v>
      </c>
    </row>
    <row r="201" spans="1:6">
      <c r="A201" s="581">
        <v>42684</v>
      </c>
      <c r="B201" s="193">
        <v>0.11599999999999999</v>
      </c>
      <c r="C201" s="194">
        <v>0.1166</v>
      </c>
      <c r="D201" s="428">
        <v>511.35</v>
      </c>
      <c r="E201" s="428">
        <v>509.67</v>
      </c>
      <c r="F201" s="195">
        <v>509.45</v>
      </c>
    </row>
    <row r="202" spans="1:6">
      <c r="A202" s="582">
        <v>42685</v>
      </c>
      <c r="B202" s="193">
        <v>0.12380000000000001</v>
      </c>
      <c r="C202" s="194">
        <v>0.1244</v>
      </c>
      <c r="D202" s="428">
        <v>490.26</v>
      </c>
      <c r="E202" s="428">
        <v>488.67</v>
      </c>
      <c r="F202" s="195">
        <v>488.44</v>
      </c>
    </row>
    <row r="203" spans="1:6">
      <c r="A203" s="583">
        <v>42688</v>
      </c>
      <c r="B203" s="193">
        <v>0.1255</v>
      </c>
      <c r="C203" s="194">
        <v>0.12609999999999999</v>
      </c>
      <c r="D203" s="428">
        <v>485.99</v>
      </c>
      <c r="E203" s="428">
        <v>484.41</v>
      </c>
      <c r="F203" s="195">
        <v>484.18</v>
      </c>
    </row>
    <row r="204" spans="1:6">
      <c r="A204" s="583">
        <v>42690</v>
      </c>
      <c r="B204" s="193">
        <v>0.1241</v>
      </c>
      <c r="C204" s="194">
        <v>0.12470000000000001</v>
      </c>
      <c r="D204" s="428">
        <v>489.92</v>
      </c>
      <c r="E204" s="428">
        <v>488.33</v>
      </c>
      <c r="F204" s="195">
        <v>488.1</v>
      </c>
    </row>
    <row r="205" spans="1:6">
      <c r="A205" s="584">
        <v>42691</v>
      </c>
      <c r="B205" s="193">
        <v>0.122</v>
      </c>
      <c r="C205" s="194">
        <v>0.1226</v>
      </c>
      <c r="D205" s="428">
        <v>495.77</v>
      </c>
      <c r="E205" s="428">
        <v>494.15</v>
      </c>
      <c r="F205" s="195">
        <v>493.93</v>
      </c>
    </row>
    <row r="206" spans="1:6">
      <c r="A206" s="585">
        <v>42692</v>
      </c>
      <c r="B206" s="193">
        <v>0.1229</v>
      </c>
      <c r="C206" s="194">
        <v>0.1235</v>
      </c>
      <c r="D206" s="428">
        <v>493.58</v>
      </c>
      <c r="E206" s="428">
        <v>491.97</v>
      </c>
      <c r="F206" s="195">
        <v>491.75</v>
      </c>
    </row>
    <row r="207" spans="1:6">
      <c r="A207" s="586">
        <v>42695</v>
      </c>
      <c r="B207" s="193">
        <v>0.12300000000000001</v>
      </c>
      <c r="C207" s="194">
        <v>0.12359999999999999</v>
      </c>
      <c r="D207" s="428">
        <v>493.54</v>
      </c>
      <c r="E207" s="428">
        <v>491.93</v>
      </c>
      <c r="F207" s="195">
        <v>491.71</v>
      </c>
    </row>
    <row r="208" spans="1:6">
      <c r="A208" s="587">
        <v>42696</v>
      </c>
      <c r="B208" s="193">
        <v>0.1201</v>
      </c>
      <c r="C208" s="194">
        <v>0.1207</v>
      </c>
      <c r="D208" s="428">
        <v>501.59</v>
      </c>
      <c r="E208" s="428">
        <v>499.96</v>
      </c>
      <c r="F208" s="195">
        <v>499.73</v>
      </c>
    </row>
    <row r="209" spans="1:6">
      <c r="A209" s="588">
        <v>42697</v>
      </c>
      <c r="B209" s="193">
        <v>0.1201</v>
      </c>
      <c r="C209" s="194">
        <v>0.1207</v>
      </c>
      <c r="D209" s="428">
        <v>501.82</v>
      </c>
      <c r="E209" s="428">
        <v>500.19</v>
      </c>
      <c r="F209" s="195">
        <v>499.96</v>
      </c>
    </row>
    <row r="210" spans="1:6">
      <c r="A210" s="589">
        <v>42698</v>
      </c>
      <c r="B210" s="193">
        <v>0.1201</v>
      </c>
      <c r="C210" s="194">
        <v>0.1207</v>
      </c>
      <c r="D210" s="428">
        <v>502.04</v>
      </c>
      <c r="E210" s="428">
        <v>500.41</v>
      </c>
      <c r="F210" s="195">
        <v>500.19</v>
      </c>
    </row>
    <row r="211" spans="1:6">
      <c r="A211" s="590">
        <v>42699</v>
      </c>
      <c r="B211" s="193">
        <v>0.12279999999999999</v>
      </c>
      <c r="C211" s="194">
        <v>0.1234</v>
      </c>
      <c r="D211" s="428">
        <v>494.98</v>
      </c>
      <c r="E211" s="428">
        <v>493.38</v>
      </c>
      <c r="F211" s="195">
        <v>493.15</v>
      </c>
    </row>
    <row r="212" spans="1:6">
      <c r="A212" s="590">
        <v>42702</v>
      </c>
      <c r="B212" s="193">
        <v>0.12279999999999999</v>
      </c>
      <c r="C212" s="194">
        <v>0.1234</v>
      </c>
      <c r="D212" s="428">
        <v>495.21</v>
      </c>
      <c r="E212" s="428">
        <v>493.61</v>
      </c>
      <c r="F212" s="195">
        <v>493.38</v>
      </c>
    </row>
    <row r="213" spans="1:6">
      <c r="A213" s="591">
        <v>42703</v>
      </c>
      <c r="B213" s="193">
        <v>0.12130000000000001</v>
      </c>
      <c r="C213" s="194">
        <v>0.12189999999999999</v>
      </c>
      <c r="D213" s="428">
        <v>499.47</v>
      </c>
      <c r="E213" s="428">
        <v>497.85</v>
      </c>
      <c r="F213" s="195">
        <v>497.62</v>
      </c>
    </row>
    <row r="214" spans="1:6">
      <c r="A214" s="592">
        <v>42704</v>
      </c>
      <c r="B214" s="193">
        <v>0.12089999999999999</v>
      </c>
      <c r="C214" s="194">
        <v>0.1215</v>
      </c>
      <c r="D214" s="428">
        <v>500.78</v>
      </c>
      <c r="E214" s="428">
        <v>499.16</v>
      </c>
      <c r="F214" s="195">
        <v>498.93</v>
      </c>
    </row>
    <row r="215" spans="1:6">
      <c r="A215" s="593">
        <v>42705</v>
      </c>
      <c r="B215" s="193">
        <v>0.1198</v>
      </c>
      <c r="C215" s="194">
        <v>0.12039999999999999</v>
      </c>
      <c r="D215" s="428">
        <v>503.99</v>
      </c>
      <c r="E215" s="428">
        <v>502.36</v>
      </c>
      <c r="F215" s="195">
        <v>502.13</v>
      </c>
    </row>
    <row r="216" spans="1:6">
      <c r="A216" s="594">
        <v>42706</v>
      </c>
      <c r="B216" s="193">
        <v>0.12659999999999999</v>
      </c>
      <c r="C216" s="194">
        <v>0.12720000000000001</v>
      </c>
      <c r="D216" s="428">
        <v>486.08</v>
      </c>
      <c r="E216" s="428">
        <v>484.51</v>
      </c>
      <c r="F216" s="195">
        <v>484.28</v>
      </c>
    </row>
    <row r="217" spans="1:6">
      <c r="A217" s="595">
        <v>42709</v>
      </c>
      <c r="B217" s="193">
        <v>0.1241</v>
      </c>
      <c r="C217" s="194">
        <v>0.12529999999999999</v>
      </c>
      <c r="D217" s="428">
        <v>492.89</v>
      </c>
      <c r="E217" s="428">
        <v>489.72</v>
      </c>
      <c r="F217" s="195">
        <v>489.49</v>
      </c>
    </row>
    <row r="218" spans="1:6">
      <c r="A218" s="596">
        <v>42710</v>
      </c>
      <c r="B218" s="193">
        <v>0.1235</v>
      </c>
      <c r="C218" s="194">
        <v>0.12470000000000001</v>
      </c>
      <c r="D218" s="428">
        <v>494.71</v>
      </c>
      <c r="E218" s="428">
        <v>491.53</v>
      </c>
      <c r="F218" s="195">
        <v>491.3</v>
      </c>
    </row>
    <row r="219" spans="1:6">
      <c r="A219" s="597">
        <v>42711</v>
      </c>
      <c r="B219" s="193">
        <v>0.12140000000000001</v>
      </c>
      <c r="C219" s="194">
        <v>0.1226</v>
      </c>
      <c r="D219" s="428">
        <v>500.56</v>
      </c>
      <c r="E219" s="428">
        <v>497.34</v>
      </c>
      <c r="F219" s="195">
        <v>497.11</v>
      </c>
    </row>
    <row r="220" spans="1:6">
      <c r="A220" s="598">
        <v>42712</v>
      </c>
      <c r="B220" s="193">
        <v>0.12029999999999999</v>
      </c>
      <c r="C220" s="194">
        <v>0.1215</v>
      </c>
      <c r="D220" s="428">
        <v>503.76</v>
      </c>
      <c r="E220" s="428">
        <v>500.52</v>
      </c>
      <c r="F220" s="195">
        <v>500.29</v>
      </c>
    </row>
    <row r="221" spans="1:6">
      <c r="A221" s="600">
        <v>42713</v>
      </c>
      <c r="B221" s="193">
        <v>0.11849999999999999</v>
      </c>
      <c r="C221" s="194">
        <v>0.1197</v>
      </c>
      <c r="D221" s="428">
        <v>508.9</v>
      </c>
      <c r="E221" s="428">
        <v>505.62</v>
      </c>
      <c r="F221" s="195">
        <v>505.4</v>
      </c>
    </row>
    <row r="222" spans="1:6">
      <c r="A222" s="602">
        <v>42716</v>
      </c>
      <c r="B222" s="193">
        <v>0.121</v>
      </c>
      <c r="C222" s="194">
        <v>0.1222</v>
      </c>
      <c r="D222" s="428">
        <v>502.32</v>
      </c>
      <c r="E222" s="428">
        <v>499.1</v>
      </c>
      <c r="F222" s="195">
        <v>498.87</v>
      </c>
    </row>
    <row r="223" spans="1:6">
      <c r="A223" s="602">
        <v>42717</v>
      </c>
      <c r="B223" s="193">
        <v>0.12050000000000001</v>
      </c>
      <c r="C223" s="194">
        <v>0.1217</v>
      </c>
      <c r="D223" s="428">
        <v>503.9</v>
      </c>
      <c r="E223" s="428">
        <v>500.67</v>
      </c>
      <c r="F223" s="195">
        <v>500.44</v>
      </c>
    </row>
    <row r="224" spans="1:6">
      <c r="A224" s="604">
        <v>42718</v>
      </c>
      <c r="B224" s="193">
        <v>0.1215</v>
      </c>
      <c r="C224" s="194">
        <v>0.12269999999999999</v>
      </c>
      <c r="D224" s="428">
        <v>501.43</v>
      </c>
      <c r="E224" s="428">
        <v>498.21</v>
      </c>
      <c r="F224" s="195">
        <v>497.99</v>
      </c>
    </row>
    <row r="225" spans="1:6">
      <c r="A225" s="606">
        <v>42719</v>
      </c>
      <c r="B225" s="193">
        <v>0.12279999999999999</v>
      </c>
      <c r="C225" s="194">
        <v>0.124</v>
      </c>
      <c r="D225" s="428">
        <v>498.18</v>
      </c>
      <c r="E225" s="428">
        <v>494.98</v>
      </c>
      <c r="F225" s="195">
        <v>494.76</v>
      </c>
    </row>
    <row r="226" spans="1:6">
      <c r="A226" s="610">
        <v>42720</v>
      </c>
      <c r="B226" s="193">
        <v>0.12130000000000001</v>
      </c>
      <c r="C226" s="194">
        <v>0.1225</v>
      </c>
      <c r="D226" s="428">
        <v>502.43</v>
      </c>
      <c r="E226" s="428">
        <v>499.21</v>
      </c>
      <c r="F226" s="195">
        <v>498.98</v>
      </c>
    </row>
    <row r="227" spans="1:6">
      <c r="A227" s="612">
        <v>42723</v>
      </c>
      <c r="B227" s="193">
        <v>0.12140000000000001</v>
      </c>
      <c r="C227" s="194">
        <v>0.1226</v>
      </c>
      <c r="D227" s="428">
        <v>502.39</v>
      </c>
      <c r="E227" s="428">
        <v>499.17</v>
      </c>
      <c r="F227" s="195">
        <v>498.94</v>
      </c>
    </row>
    <row r="228" spans="1:6">
      <c r="A228" s="614">
        <v>42724</v>
      </c>
      <c r="B228" s="193">
        <v>0.1201</v>
      </c>
      <c r="C228" s="194">
        <v>0.12130000000000001</v>
      </c>
      <c r="D228" s="428">
        <v>506.13</v>
      </c>
      <c r="E228" s="428">
        <v>502.88</v>
      </c>
      <c r="F228" s="195">
        <v>502.66</v>
      </c>
    </row>
    <row r="229" spans="1:6">
      <c r="A229" s="616">
        <v>42725</v>
      </c>
      <c r="B229" s="193">
        <v>0.11869999999999999</v>
      </c>
      <c r="C229" s="194">
        <v>0.11990000000000001</v>
      </c>
      <c r="D229" s="428">
        <v>510.17</v>
      </c>
      <c r="E229" s="428">
        <v>506.9</v>
      </c>
      <c r="F229" s="195">
        <v>506.67</v>
      </c>
    </row>
    <row r="230" spans="1:6">
      <c r="A230" s="618">
        <v>42726</v>
      </c>
      <c r="B230" s="193">
        <v>0.11800000000000001</v>
      </c>
      <c r="C230" s="194">
        <v>0.1192</v>
      </c>
      <c r="D230" s="428">
        <v>512.32000000000005</v>
      </c>
      <c r="E230" s="428">
        <v>509.03</v>
      </c>
      <c r="F230" s="195">
        <v>508.8</v>
      </c>
    </row>
    <row r="231" spans="1:6">
      <c r="A231" s="624">
        <v>42727</v>
      </c>
      <c r="B231" s="193">
        <v>0.1162</v>
      </c>
      <c r="C231" s="194">
        <v>0.1174</v>
      </c>
      <c r="D231" s="428">
        <v>517.51</v>
      </c>
      <c r="E231" s="428">
        <v>514.19000000000005</v>
      </c>
      <c r="F231" s="195">
        <v>513.97</v>
      </c>
    </row>
    <row r="232" spans="1:6">
      <c r="A232" s="624">
        <v>42730</v>
      </c>
      <c r="B232" s="193">
        <v>0.1164</v>
      </c>
      <c r="C232" s="194">
        <v>0.1176</v>
      </c>
      <c r="D232" s="428">
        <v>517.19000000000005</v>
      </c>
      <c r="E232" s="428">
        <v>513.87</v>
      </c>
      <c r="F232" s="195">
        <v>513.64</v>
      </c>
    </row>
    <row r="233" spans="1:6">
      <c r="A233" s="624">
        <v>42731</v>
      </c>
      <c r="B233" s="193">
        <v>0.1157</v>
      </c>
      <c r="C233" s="194">
        <v>0.11689999999999999</v>
      </c>
      <c r="D233" s="428">
        <v>519.36</v>
      </c>
      <c r="E233" s="428">
        <v>516.03</v>
      </c>
      <c r="F233" s="195">
        <v>515.79999999999995</v>
      </c>
    </row>
    <row r="234" spans="1:6">
      <c r="A234" s="624">
        <v>42732</v>
      </c>
      <c r="B234" s="193">
        <v>0.11599999999999999</v>
      </c>
      <c r="C234" s="194">
        <v>0.11720000000000001</v>
      </c>
      <c r="D234" s="428">
        <v>518.75</v>
      </c>
      <c r="E234" s="428">
        <v>515.41999999999996</v>
      </c>
      <c r="F234" s="195">
        <v>515.20000000000005</v>
      </c>
    </row>
    <row r="235" spans="1:6">
      <c r="A235" s="624">
        <v>42733</v>
      </c>
      <c r="B235" s="193">
        <v>0.11550000000000001</v>
      </c>
      <c r="C235" s="194">
        <v>0.1167</v>
      </c>
      <c r="D235" s="428">
        <v>520.82000000000005</v>
      </c>
      <c r="E235" s="428">
        <v>517.49</v>
      </c>
      <c r="F235" s="195">
        <v>516.80999999999995</v>
      </c>
    </row>
    <row r="236" spans="1:6">
      <c r="A236" s="625">
        <v>42738</v>
      </c>
      <c r="B236" s="193">
        <v>0.1142</v>
      </c>
      <c r="C236" s="194">
        <v>0.11539999999999999</v>
      </c>
      <c r="D236" s="428">
        <v>524.67999999999995</v>
      </c>
      <c r="E236" s="428">
        <v>521.32000000000005</v>
      </c>
      <c r="F236" s="195">
        <v>521.1</v>
      </c>
    </row>
    <row r="237" spans="1:6">
      <c r="A237" s="625">
        <v>42739</v>
      </c>
      <c r="B237" s="193">
        <v>0.1139</v>
      </c>
      <c r="C237" s="194">
        <v>0.11509999999999999</v>
      </c>
      <c r="D237" s="428">
        <v>525.75</v>
      </c>
      <c r="E237" s="428">
        <v>522.38</v>
      </c>
      <c r="F237" s="195">
        <v>522.16</v>
      </c>
    </row>
    <row r="238" spans="1:6">
      <c r="A238" s="625">
        <v>42740</v>
      </c>
      <c r="B238" s="193">
        <v>0.11509999999999999</v>
      </c>
      <c r="C238" s="194">
        <v>0.11630000000000001</v>
      </c>
      <c r="D238" s="428">
        <v>522.61</v>
      </c>
      <c r="E238" s="428">
        <v>519.27</v>
      </c>
      <c r="F238" s="195">
        <v>519.04999999999995</v>
      </c>
    </row>
    <row r="239" spans="1:6">
      <c r="A239" s="625">
        <v>42741</v>
      </c>
      <c r="B239" s="193">
        <v>0.1144</v>
      </c>
      <c r="C239" s="194">
        <v>0.11560000000000001</v>
      </c>
      <c r="D239" s="428">
        <v>524.79</v>
      </c>
      <c r="E239" s="428">
        <v>521.44000000000005</v>
      </c>
      <c r="F239" s="195">
        <v>521.22</v>
      </c>
    </row>
    <row r="240" spans="1:6">
      <c r="A240" s="625">
        <v>42744</v>
      </c>
      <c r="B240" s="193">
        <v>0.11449999999999999</v>
      </c>
      <c r="C240" s="194">
        <v>0.1157</v>
      </c>
      <c r="D240" s="428">
        <v>524.74</v>
      </c>
      <c r="E240" s="428">
        <v>521.39</v>
      </c>
      <c r="F240" s="195">
        <v>521.16999999999996</v>
      </c>
    </row>
    <row r="241" spans="1:6">
      <c r="A241" s="625">
        <v>42745</v>
      </c>
      <c r="B241" s="193">
        <v>0.1139</v>
      </c>
      <c r="C241" s="194">
        <v>0.11509999999999999</v>
      </c>
      <c r="D241" s="428">
        <v>526.65</v>
      </c>
      <c r="E241" s="428">
        <v>523.29</v>
      </c>
      <c r="F241" s="195">
        <v>523.05999999999995</v>
      </c>
    </row>
    <row r="242" spans="1:6">
      <c r="A242" s="626">
        <v>42746</v>
      </c>
      <c r="B242" s="193">
        <v>0.11349999999999999</v>
      </c>
      <c r="C242" s="194">
        <v>0.11470000000000001</v>
      </c>
      <c r="D242" s="428">
        <v>528</v>
      </c>
      <c r="E242" s="428">
        <v>524.63</v>
      </c>
      <c r="F242" s="195">
        <v>524.41</v>
      </c>
    </row>
    <row r="243" spans="1:6">
      <c r="A243" s="632">
        <v>42747</v>
      </c>
      <c r="B243" s="193">
        <v>0.1105</v>
      </c>
      <c r="C243" s="194">
        <v>0.11169999999999999</v>
      </c>
      <c r="D243" s="428">
        <v>536.75</v>
      </c>
      <c r="E243" s="428">
        <v>533.32000000000005</v>
      </c>
      <c r="F243" s="195">
        <v>533.1</v>
      </c>
    </row>
    <row r="244" spans="1:6">
      <c r="A244" s="634">
        <v>42748</v>
      </c>
      <c r="B244" s="193">
        <v>0.1106</v>
      </c>
      <c r="C244" s="194">
        <v>0.1118</v>
      </c>
      <c r="D244" s="428">
        <v>536.69000000000005</v>
      </c>
      <c r="E244" s="428">
        <v>533.26</v>
      </c>
      <c r="F244" s="195">
        <v>533.04</v>
      </c>
    </row>
    <row r="245" spans="1:6">
      <c r="A245" s="636">
        <v>42751</v>
      </c>
      <c r="B245" s="193">
        <v>0.1108</v>
      </c>
      <c r="C245" s="194">
        <v>0.11199999999999999</v>
      </c>
      <c r="D245" s="428">
        <v>536.34</v>
      </c>
      <c r="E245" s="428">
        <v>532.91999999999996</v>
      </c>
      <c r="F245" s="195">
        <v>532.69000000000005</v>
      </c>
    </row>
    <row r="246" spans="1:6">
      <c r="A246" s="636">
        <v>42752</v>
      </c>
      <c r="B246" s="193">
        <v>0.10980000000000001</v>
      </c>
      <c r="C246" s="194">
        <v>0.111</v>
      </c>
      <c r="D246" s="428">
        <v>539.42999999999995</v>
      </c>
      <c r="E246" s="428">
        <v>535.99</v>
      </c>
      <c r="F246" s="195">
        <v>535.77</v>
      </c>
    </row>
    <row r="247" spans="1:6">
      <c r="A247" s="636">
        <v>42753</v>
      </c>
      <c r="B247" s="193">
        <v>0.1103</v>
      </c>
      <c r="C247" s="194">
        <v>0.1115</v>
      </c>
      <c r="D247" s="428">
        <v>538.22</v>
      </c>
      <c r="E247" s="428">
        <v>534.79</v>
      </c>
      <c r="F247" s="195">
        <v>534.57000000000005</v>
      </c>
    </row>
    <row r="248" spans="1:6">
      <c r="A248" s="636">
        <v>42754</v>
      </c>
      <c r="B248" s="193">
        <v>0.11019999999999999</v>
      </c>
      <c r="C248" s="194">
        <v>0.1114</v>
      </c>
      <c r="D248" s="428">
        <v>538.73</v>
      </c>
      <c r="E248" s="428">
        <v>535.29999999999995</v>
      </c>
      <c r="F248" s="195">
        <v>535.07000000000005</v>
      </c>
    </row>
    <row r="249" spans="1:6">
      <c r="A249" s="638">
        <v>42755</v>
      </c>
      <c r="B249" s="193">
        <v>0.10890000000000001</v>
      </c>
      <c r="C249" s="194">
        <v>0.1101</v>
      </c>
      <c r="D249" s="428">
        <v>542.70000000000005</v>
      </c>
      <c r="E249" s="428">
        <v>539.24</v>
      </c>
      <c r="F249" s="195">
        <v>539.02</v>
      </c>
    </row>
    <row r="250" spans="1:6">
      <c r="A250" s="640">
        <v>42758</v>
      </c>
      <c r="B250" s="193">
        <v>0.1085</v>
      </c>
      <c r="C250" s="194">
        <v>0.10970000000000001</v>
      </c>
      <c r="D250" s="428">
        <v>544.08000000000004</v>
      </c>
      <c r="E250" s="428">
        <v>540.62</v>
      </c>
      <c r="F250" s="195">
        <v>540.39</v>
      </c>
    </row>
    <row r="251" spans="1:6">
      <c r="A251" s="640">
        <v>42759</v>
      </c>
      <c r="B251" s="193">
        <v>0.1079</v>
      </c>
      <c r="C251" s="194">
        <v>0.1091</v>
      </c>
      <c r="D251" s="428">
        <v>546.27</v>
      </c>
      <c r="E251" s="428">
        <v>542.79</v>
      </c>
      <c r="F251" s="195">
        <v>542.35</v>
      </c>
    </row>
    <row r="252" spans="1:6">
      <c r="A252" s="642">
        <v>42761</v>
      </c>
      <c r="B252" s="193">
        <v>0.10880000000000001</v>
      </c>
      <c r="C252" s="194">
        <v>0.11</v>
      </c>
      <c r="D252" s="428">
        <v>543.88</v>
      </c>
      <c r="E252" s="428">
        <v>540.41999999999996</v>
      </c>
      <c r="F252" s="195">
        <v>540.20000000000005</v>
      </c>
    </row>
    <row r="253" spans="1:6">
      <c r="A253" s="644">
        <v>42762</v>
      </c>
      <c r="B253" s="193">
        <v>0.1094</v>
      </c>
      <c r="C253" s="194">
        <v>0.1106</v>
      </c>
      <c r="D253" s="428">
        <v>542.37</v>
      </c>
      <c r="E253" s="428">
        <v>538.92999999999995</v>
      </c>
      <c r="F253" s="195">
        <v>538.70000000000005</v>
      </c>
    </row>
    <row r="254" spans="1:6">
      <c r="A254" s="644">
        <v>42765</v>
      </c>
      <c r="B254" s="193">
        <v>0.10920000000000001</v>
      </c>
      <c r="C254" s="194">
        <v>0.1104</v>
      </c>
      <c r="D254" s="428">
        <v>543.16999999999996</v>
      </c>
      <c r="E254" s="428">
        <v>539.72</v>
      </c>
      <c r="F254" s="195">
        <v>539.5</v>
      </c>
    </row>
    <row r="255" spans="1:6">
      <c r="A255" s="646">
        <v>42766</v>
      </c>
      <c r="B255" s="193">
        <v>0.1091</v>
      </c>
      <c r="C255" s="194">
        <v>0.1103</v>
      </c>
      <c r="D255" s="428">
        <v>543.67999999999995</v>
      </c>
      <c r="E255" s="428">
        <v>540.24</v>
      </c>
      <c r="F255" s="195">
        <v>540.01</v>
      </c>
    </row>
    <row r="256" spans="1:6">
      <c r="A256" s="648">
        <v>42767</v>
      </c>
      <c r="B256" s="193">
        <v>0.1091</v>
      </c>
      <c r="C256" s="194">
        <v>0.1103</v>
      </c>
      <c r="D256" s="428">
        <v>543.91</v>
      </c>
      <c r="E256" s="428">
        <v>540.46</v>
      </c>
      <c r="F256" s="195">
        <v>540.24</v>
      </c>
    </row>
    <row r="257" spans="1:6">
      <c r="A257" s="648">
        <v>42768</v>
      </c>
      <c r="B257" s="193">
        <v>0.10869999999999999</v>
      </c>
      <c r="C257" s="194">
        <v>0.1099</v>
      </c>
      <c r="D257" s="428">
        <v>545.29</v>
      </c>
      <c r="E257" s="428">
        <v>541.83000000000004</v>
      </c>
      <c r="F257" s="195">
        <v>541.61</v>
      </c>
    </row>
    <row r="258" spans="1:6">
      <c r="A258" s="650">
        <v>42769</v>
      </c>
      <c r="B258" s="193">
        <v>0.10800000000000001</v>
      </c>
      <c r="C258" s="194">
        <v>0.10920000000000001</v>
      </c>
      <c r="D258" s="428">
        <v>547.54</v>
      </c>
      <c r="E258" s="428">
        <v>544.07000000000005</v>
      </c>
      <c r="F258" s="195">
        <v>543.84</v>
      </c>
    </row>
    <row r="259" spans="1:6">
      <c r="A259" s="652">
        <v>42772</v>
      </c>
      <c r="B259" s="193">
        <v>0.1067</v>
      </c>
      <c r="C259" s="194">
        <v>0.1079</v>
      </c>
      <c r="D259" s="428">
        <v>551.54999999999995</v>
      </c>
      <c r="E259" s="428">
        <v>548.04999999999995</v>
      </c>
      <c r="F259" s="195">
        <v>547.83000000000004</v>
      </c>
    </row>
    <row r="260" spans="1:6">
      <c r="A260" s="654">
        <v>42773</v>
      </c>
      <c r="B260" s="193">
        <v>0.1069</v>
      </c>
      <c r="C260" s="194">
        <v>0.1081</v>
      </c>
      <c r="D260" s="428">
        <v>551.17999999999995</v>
      </c>
      <c r="E260" s="428">
        <v>547.69000000000005</v>
      </c>
      <c r="F260" s="195">
        <v>547.47</v>
      </c>
    </row>
    <row r="261" spans="1:6">
      <c r="A261" s="672">
        <v>42775</v>
      </c>
      <c r="B261" s="193">
        <v>0.1052</v>
      </c>
      <c r="C261" s="194">
        <v>0.10640000000000001</v>
      </c>
      <c r="D261" s="428">
        <v>556.62</v>
      </c>
      <c r="E261" s="428">
        <v>553.09</v>
      </c>
      <c r="F261" s="195">
        <v>552.87</v>
      </c>
    </row>
    <row r="262" spans="1:6">
      <c r="A262" s="672">
        <v>42776</v>
      </c>
      <c r="B262" s="193">
        <v>0.10439999999999999</v>
      </c>
      <c r="C262" s="194">
        <v>0.1056</v>
      </c>
      <c r="D262" s="428">
        <v>559.20000000000005</v>
      </c>
      <c r="E262" s="428">
        <v>555.66</v>
      </c>
      <c r="F262" s="195">
        <v>555.44000000000005</v>
      </c>
    </row>
    <row r="263" spans="1:6">
      <c r="A263" s="672">
        <v>42779</v>
      </c>
      <c r="B263" s="193">
        <v>0.1043</v>
      </c>
      <c r="C263" s="194">
        <v>0.10550000000000001</v>
      </c>
      <c r="D263" s="428">
        <v>559.72</v>
      </c>
      <c r="E263" s="428">
        <v>556.17999999999995</v>
      </c>
      <c r="F263" s="195">
        <v>555.95000000000005</v>
      </c>
    </row>
    <row r="264" spans="1:6">
      <c r="A264" s="675">
        <v>42780</v>
      </c>
      <c r="B264" s="193">
        <v>0.10390000000000001</v>
      </c>
      <c r="C264" s="194">
        <v>0.1051</v>
      </c>
      <c r="D264" s="428">
        <v>561.13</v>
      </c>
      <c r="E264" s="428">
        <v>557.58000000000004</v>
      </c>
      <c r="F264" s="195">
        <v>557.35</v>
      </c>
    </row>
    <row r="265" spans="1:6">
      <c r="A265" s="677">
        <v>42781</v>
      </c>
      <c r="B265" s="193">
        <v>0.1043</v>
      </c>
      <c r="C265" s="194">
        <v>0.10550000000000001</v>
      </c>
      <c r="D265" s="428">
        <v>560.16</v>
      </c>
      <c r="E265" s="428">
        <v>556.62</v>
      </c>
      <c r="F265" s="195">
        <v>556.4</v>
      </c>
    </row>
    <row r="266" spans="1:6">
      <c r="A266" s="679">
        <v>42782</v>
      </c>
      <c r="B266" s="193">
        <v>0.10439999999999999</v>
      </c>
      <c r="C266" s="194">
        <v>0.1056</v>
      </c>
      <c r="D266" s="428">
        <v>560.09</v>
      </c>
      <c r="E266" s="428">
        <v>556.54999999999995</v>
      </c>
      <c r="F266" s="195">
        <v>556.32000000000005</v>
      </c>
    </row>
    <row r="267" spans="1:6">
      <c r="A267" s="681">
        <v>42783</v>
      </c>
      <c r="B267" s="193">
        <v>0.10539999999999999</v>
      </c>
      <c r="C267" s="194">
        <v>0.1066</v>
      </c>
      <c r="D267" s="428">
        <v>557.36</v>
      </c>
      <c r="E267" s="428">
        <v>553.84</v>
      </c>
      <c r="F267" s="195">
        <v>553.62</v>
      </c>
    </row>
    <row r="268" spans="1:6">
      <c r="A268" s="681">
        <v>42786</v>
      </c>
      <c r="B268" s="193">
        <v>0.1047</v>
      </c>
      <c r="C268" s="194">
        <v>0.10589999999999999</v>
      </c>
      <c r="D268" s="428">
        <v>559.64</v>
      </c>
      <c r="E268" s="428">
        <v>556.11</v>
      </c>
      <c r="F268" s="195">
        <v>555.89</v>
      </c>
    </row>
    <row r="269" spans="1:6">
      <c r="A269" s="683">
        <v>42787</v>
      </c>
      <c r="B269" s="193">
        <v>0.1043</v>
      </c>
      <c r="C269" s="194">
        <v>0.10550000000000001</v>
      </c>
      <c r="D269" s="428">
        <v>561.04</v>
      </c>
      <c r="E269" s="428">
        <v>557.51</v>
      </c>
      <c r="F269" s="195">
        <v>557.28</v>
      </c>
    </row>
    <row r="270" spans="1:6">
      <c r="A270" s="685">
        <v>42788</v>
      </c>
      <c r="B270" s="193">
        <v>0.1036</v>
      </c>
      <c r="C270" s="194">
        <v>0.1048</v>
      </c>
      <c r="D270" s="428">
        <v>563.34</v>
      </c>
      <c r="E270" s="428">
        <v>559.79</v>
      </c>
      <c r="F270" s="195">
        <v>559.57000000000005</v>
      </c>
    </row>
    <row r="271" spans="1:6">
      <c r="A271" s="687">
        <v>42789</v>
      </c>
      <c r="B271" s="193">
        <v>0.10279999999999999</v>
      </c>
      <c r="C271" s="194">
        <v>0.10400000000000001</v>
      </c>
      <c r="D271" s="428">
        <v>565.94000000000005</v>
      </c>
      <c r="E271" s="428">
        <v>562.37</v>
      </c>
      <c r="F271" s="195">
        <v>562.15</v>
      </c>
    </row>
    <row r="272" spans="1:6">
      <c r="A272" s="689">
        <v>42790</v>
      </c>
      <c r="B272" s="193">
        <v>0.1027</v>
      </c>
      <c r="C272" s="194">
        <v>0.10390000000000001</v>
      </c>
      <c r="D272" s="428">
        <v>566.46</v>
      </c>
      <c r="E272" s="428">
        <v>562.89</v>
      </c>
      <c r="F272" s="195">
        <v>562.66999999999996</v>
      </c>
    </row>
    <row r="273" spans="1:6">
      <c r="A273" s="689">
        <v>42795</v>
      </c>
      <c r="B273" s="193">
        <v>0.10289999999999999</v>
      </c>
      <c r="C273" s="194">
        <v>0.1041</v>
      </c>
      <c r="D273" s="428">
        <v>566.08000000000004</v>
      </c>
      <c r="E273" s="428">
        <v>562.52</v>
      </c>
      <c r="F273" s="195">
        <v>562.29999999999995</v>
      </c>
    </row>
    <row r="274" spans="1:6">
      <c r="A274" s="691">
        <v>42796</v>
      </c>
      <c r="B274" s="193">
        <v>0.10210000000000001</v>
      </c>
      <c r="C274" s="194">
        <v>0.1033</v>
      </c>
      <c r="D274" s="428">
        <v>568.70000000000005</v>
      </c>
      <c r="E274" s="428">
        <v>565.11</v>
      </c>
      <c r="F274" s="195">
        <v>564.89</v>
      </c>
    </row>
    <row r="275" spans="1:6">
      <c r="A275" s="693">
        <v>42797</v>
      </c>
      <c r="B275" s="193">
        <v>0.10349999999999999</v>
      </c>
      <c r="C275" s="194">
        <v>0.1047</v>
      </c>
      <c r="D275" s="428">
        <v>564.74</v>
      </c>
      <c r="E275" s="428">
        <v>561.19000000000005</v>
      </c>
      <c r="F275" s="195">
        <v>560.97</v>
      </c>
    </row>
    <row r="276" spans="1:6">
      <c r="A276" s="708">
        <v>42800</v>
      </c>
      <c r="B276" s="193">
        <v>0.10199999999999999</v>
      </c>
      <c r="C276" s="194">
        <v>0.1032</v>
      </c>
      <c r="D276" s="428">
        <v>569.42999999999995</v>
      </c>
      <c r="E276" s="428">
        <v>565.85</v>
      </c>
      <c r="F276" s="195">
        <v>565.63</v>
      </c>
    </row>
    <row r="277" spans="1:6">
      <c r="A277" s="710">
        <v>42801</v>
      </c>
      <c r="B277" s="193">
        <v>0.10210000000000001</v>
      </c>
      <c r="C277" s="194">
        <v>0.1033</v>
      </c>
      <c r="D277" s="428">
        <v>569.35</v>
      </c>
      <c r="E277" s="428">
        <v>565.78</v>
      </c>
      <c r="F277" s="195">
        <v>565.54999999999995</v>
      </c>
    </row>
    <row r="278" spans="1:6">
      <c r="A278" s="712">
        <v>42802</v>
      </c>
      <c r="B278" s="193">
        <v>0.1027</v>
      </c>
      <c r="C278" s="194">
        <v>0.10390000000000001</v>
      </c>
      <c r="D278" s="428">
        <v>567.78</v>
      </c>
      <c r="E278" s="428">
        <v>564.22</v>
      </c>
      <c r="F278" s="195">
        <v>564</v>
      </c>
    </row>
    <row r="279" spans="1:6">
      <c r="A279" s="714">
        <v>42803</v>
      </c>
      <c r="B279" s="193">
        <v>0.1041</v>
      </c>
      <c r="C279" s="194">
        <v>0.10529999999999999</v>
      </c>
      <c r="D279" s="428">
        <v>563.85</v>
      </c>
      <c r="E279" s="428">
        <v>560.32000000000005</v>
      </c>
      <c r="F279" s="195">
        <v>560.09</v>
      </c>
    </row>
    <row r="280" spans="1:6">
      <c r="A280" s="716">
        <v>42804</v>
      </c>
      <c r="B280" s="193">
        <v>0.10339999999999999</v>
      </c>
      <c r="C280" s="194">
        <v>0.10460000000000001</v>
      </c>
      <c r="D280" s="428">
        <v>566.14</v>
      </c>
      <c r="E280" s="428">
        <v>562.59</v>
      </c>
      <c r="F280" s="195">
        <v>562.37</v>
      </c>
    </row>
    <row r="281" spans="1:6">
      <c r="A281" s="716">
        <v>42807</v>
      </c>
      <c r="B281" s="193">
        <v>0.10220000000000001</v>
      </c>
      <c r="C281" s="194">
        <v>0.10339999999999999</v>
      </c>
      <c r="D281" s="428">
        <v>569.92999999999995</v>
      </c>
      <c r="E281" s="428">
        <v>566.36</v>
      </c>
      <c r="F281" s="195">
        <v>566.14</v>
      </c>
    </row>
    <row r="282" spans="1:6">
      <c r="A282" s="718">
        <v>42808</v>
      </c>
      <c r="B282" s="193">
        <v>0.1027</v>
      </c>
      <c r="C282" s="194">
        <v>0.10390000000000001</v>
      </c>
      <c r="D282" s="428">
        <v>568.66</v>
      </c>
      <c r="E282" s="428">
        <v>565.1</v>
      </c>
      <c r="F282" s="195">
        <v>564.88</v>
      </c>
    </row>
    <row r="283" spans="1:6">
      <c r="A283" s="720">
        <v>42809</v>
      </c>
      <c r="B283" s="193">
        <v>0.1041</v>
      </c>
      <c r="C283" s="194">
        <v>0.10529999999999999</v>
      </c>
      <c r="D283" s="428">
        <v>564.73</v>
      </c>
      <c r="E283" s="428">
        <v>561.21</v>
      </c>
      <c r="F283" s="195">
        <v>560.98</v>
      </c>
    </row>
    <row r="284" spans="1:6">
      <c r="A284" s="722">
        <v>42810</v>
      </c>
      <c r="B284" s="193">
        <v>0.10279999999999999</v>
      </c>
      <c r="C284" s="194">
        <v>0.10400000000000001</v>
      </c>
      <c r="D284" s="428">
        <v>568.80999999999995</v>
      </c>
      <c r="E284" s="428">
        <v>565.25</v>
      </c>
      <c r="F284" s="195">
        <v>565.03</v>
      </c>
    </row>
    <row r="285" spans="1:6">
      <c r="A285" s="724">
        <v>42811</v>
      </c>
      <c r="B285" s="193">
        <v>0.10300000000000001</v>
      </c>
      <c r="C285" s="194">
        <v>0.1042</v>
      </c>
      <c r="D285" s="428">
        <v>568.42999999999995</v>
      </c>
      <c r="E285" s="428">
        <v>564.88</v>
      </c>
      <c r="F285" s="195">
        <v>564.66</v>
      </c>
    </row>
    <row r="286" spans="1:6">
      <c r="A286" s="724">
        <v>42814</v>
      </c>
      <c r="B286" s="193">
        <v>0.1027</v>
      </c>
      <c r="C286" s="194">
        <v>0.10390000000000001</v>
      </c>
      <c r="D286" s="428">
        <v>569.54999999999995</v>
      </c>
      <c r="E286" s="428">
        <v>565.99</v>
      </c>
      <c r="F286" s="195">
        <v>565.77</v>
      </c>
    </row>
    <row r="287" spans="1:6">
      <c r="A287" s="726">
        <v>42815</v>
      </c>
      <c r="B287" s="193">
        <v>0.10210000000000001</v>
      </c>
      <c r="C287" s="194">
        <v>0.1033</v>
      </c>
      <c r="D287" s="428">
        <v>571.54999999999995</v>
      </c>
      <c r="E287" s="428">
        <v>567.99</v>
      </c>
      <c r="F287" s="195">
        <v>567.77</v>
      </c>
    </row>
    <row r="288" spans="1:6">
      <c r="A288" s="728">
        <v>42816</v>
      </c>
      <c r="B288" s="193">
        <v>0.10300000000000001</v>
      </c>
      <c r="C288" s="194">
        <v>0.1042</v>
      </c>
      <c r="D288" s="428">
        <v>569.1</v>
      </c>
      <c r="E288" s="428">
        <v>565.54999999999995</v>
      </c>
      <c r="F288" s="195">
        <v>565.33000000000004</v>
      </c>
    </row>
    <row r="289" spans="1:6">
      <c r="A289" s="730">
        <v>42817</v>
      </c>
      <c r="B289" s="193">
        <v>0.10369999999999999</v>
      </c>
      <c r="C289" s="194">
        <v>0.10490000000000001</v>
      </c>
      <c r="D289" s="428">
        <v>567.25</v>
      </c>
      <c r="E289" s="428">
        <v>563.72</v>
      </c>
      <c r="F289" s="195">
        <v>563.49</v>
      </c>
    </row>
    <row r="290" spans="1:6">
      <c r="A290" s="732">
        <v>42818</v>
      </c>
      <c r="B290" s="193">
        <v>0.10249999999999999</v>
      </c>
      <c r="C290" s="194">
        <v>0.10369999999999999</v>
      </c>
      <c r="D290" s="428">
        <v>571.03</v>
      </c>
      <c r="E290" s="428">
        <v>567.47</v>
      </c>
      <c r="F290" s="195">
        <v>567.25</v>
      </c>
    </row>
    <row r="291" spans="1:6">
      <c r="A291" s="734">
        <v>42821</v>
      </c>
      <c r="B291" s="193">
        <v>0.1014</v>
      </c>
      <c r="C291" s="194">
        <v>0.1026</v>
      </c>
      <c r="D291" s="428">
        <v>574.53</v>
      </c>
      <c r="E291" s="428">
        <v>570.95000000000005</v>
      </c>
      <c r="F291" s="195">
        <v>570.73</v>
      </c>
    </row>
    <row r="292" spans="1:6">
      <c r="A292" s="736">
        <v>42822</v>
      </c>
      <c r="B292" s="193">
        <v>0.1011</v>
      </c>
      <c r="C292" s="194">
        <v>0.1023</v>
      </c>
      <c r="D292" s="428">
        <v>575.65</v>
      </c>
      <c r="E292" s="428">
        <v>572.05999999999995</v>
      </c>
      <c r="F292" s="195">
        <v>571.84</v>
      </c>
    </row>
    <row r="293" spans="1:6">
      <c r="A293" s="738">
        <v>42823</v>
      </c>
      <c r="B293" s="193">
        <v>0.1013</v>
      </c>
      <c r="C293" s="194">
        <v>0.10249999999999999</v>
      </c>
      <c r="D293" s="428">
        <v>575.27</v>
      </c>
      <c r="E293" s="428">
        <v>571.69000000000005</v>
      </c>
      <c r="F293" s="195">
        <v>571.47</v>
      </c>
    </row>
    <row r="294" spans="1:6">
      <c r="A294" s="740">
        <v>42824</v>
      </c>
      <c r="B294" s="193">
        <v>0.1014</v>
      </c>
      <c r="C294" s="194">
        <v>0.1026</v>
      </c>
      <c r="D294" s="428">
        <v>575.19000000000005</v>
      </c>
      <c r="E294" s="428">
        <v>571.61</v>
      </c>
      <c r="F294" s="195">
        <v>571.39</v>
      </c>
    </row>
    <row r="295" spans="1:6">
      <c r="A295" s="742">
        <v>42825</v>
      </c>
      <c r="B295" s="193">
        <v>0.10150000000000001</v>
      </c>
      <c r="C295" s="194">
        <v>0.1027</v>
      </c>
      <c r="D295" s="428">
        <v>575.11</v>
      </c>
      <c r="E295" s="428">
        <v>571.54</v>
      </c>
      <c r="F295" s="195">
        <v>571.32000000000005</v>
      </c>
    </row>
    <row r="296" spans="1:6">
      <c r="A296" s="744">
        <v>42828</v>
      </c>
      <c r="B296" s="193">
        <v>0.1009</v>
      </c>
      <c r="C296" s="194">
        <v>0.10210000000000001</v>
      </c>
      <c r="D296" s="428">
        <v>577.13</v>
      </c>
      <c r="E296" s="428">
        <v>573.54</v>
      </c>
      <c r="F296" s="195">
        <v>573.32000000000005</v>
      </c>
    </row>
    <row r="297" spans="1:6">
      <c r="A297" s="746">
        <v>42829</v>
      </c>
      <c r="B297" s="193">
        <v>0.10099999999999999</v>
      </c>
      <c r="C297" s="194">
        <v>0.10220000000000001</v>
      </c>
      <c r="D297" s="428">
        <v>577.04999999999995</v>
      </c>
      <c r="E297" s="428">
        <v>573.47</v>
      </c>
      <c r="F297" s="195">
        <v>573.25</v>
      </c>
    </row>
    <row r="298" spans="1:6">
      <c r="A298" s="746">
        <v>42830</v>
      </c>
      <c r="B298" s="193">
        <v>0.1</v>
      </c>
      <c r="C298" s="194">
        <v>0.1012</v>
      </c>
      <c r="D298" s="428">
        <v>580.27</v>
      </c>
      <c r="E298" s="428">
        <v>576.66999999999996</v>
      </c>
      <c r="F298" s="195">
        <v>576.45000000000005</v>
      </c>
    </row>
    <row r="299" spans="1:6">
      <c r="A299" s="748">
        <v>42831</v>
      </c>
      <c r="B299" s="193">
        <v>0.1014</v>
      </c>
      <c r="C299" s="194">
        <v>0.1026</v>
      </c>
      <c r="D299" s="428">
        <v>576.29</v>
      </c>
      <c r="E299" s="428">
        <v>572.72</v>
      </c>
      <c r="F299" s="195">
        <v>572.5</v>
      </c>
    </row>
    <row r="300" spans="1:6">
      <c r="A300" s="750">
        <v>42832</v>
      </c>
      <c r="B300" s="193">
        <v>0.10210000000000001</v>
      </c>
      <c r="C300" s="194">
        <v>0.1033</v>
      </c>
      <c r="D300" s="428">
        <v>574.42999999999995</v>
      </c>
      <c r="E300" s="428">
        <v>570.87</v>
      </c>
      <c r="F300" s="195">
        <v>570.65</v>
      </c>
    </row>
    <row r="301" spans="1:6">
      <c r="A301" s="752">
        <v>42835</v>
      </c>
      <c r="B301" s="193">
        <v>0.1009</v>
      </c>
      <c r="C301" s="194">
        <v>0.10210000000000001</v>
      </c>
      <c r="D301" s="428">
        <v>578.23</v>
      </c>
      <c r="E301" s="428">
        <v>574.65</v>
      </c>
      <c r="F301" s="195">
        <v>574.42999999999995</v>
      </c>
    </row>
    <row r="302" spans="1:6">
      <c r="A302" s="754">
        <v>42836</v>
      </c>
      <c r="B302" s="193">
        <v>0.10009999999999999</v>
      </c>
      <c r="C302" s="194">
        <v>0.1013</v>
      </c>
      <c r="D302" s="428">
        <v>580.85</v>
      </c>
      <c r="E302" s="428">
        <v>577.25</v>
      </c>
      <c r="F302" s="195">
        <v>577.03</v>
      </c>
    </row>
    <row r="303" spans="1:6">
      <c r="A303" s="756">
        <v>42837</v>
      </c>
      <c r="B303" s="193">
        <v>0.1012</v>
      </c>
      <c r="C303" s="194">
        <v>0.1024</v>
      </c>
      <c r="D303" s="428">
        <v>577.77</v>
      </c>
      <c r="E303" s="428">
        <v>574.20000000000005</v>
      </c>
      <c r="F303" s="195">
        <v>573.98</v>
      </c>
    </row>
    <row r="304" spans="1:6">
      <c r="A304" s="756">
        <v>42838</v>
      </c>
      <c r="B304" s="193">
        <v>0.1018</v>
      </c>
      <c r="C304" s="194">
        <v>0.10300000000000001</v>
      </c>
      <c r="D304" s="428">
        <v>576.21</v>
      </c>
      <c r="E304" s="428">
        <v>572.65</v>
      </c>
      <c r="F304" s="195">
        <v>572.42999999999995</v>
      </c>
    </row>
    <row r="305" spans="1:6">
      <c r="A305" s="756">
        <v>42842</v>
      </c>
      <c r="B305" s="193">
        <v>0.1017</v>
      </c>
      <c r="C305" s="194">
        <v>0.10289999999999999</v>
      </c>
      <c r="D305" s="428">
        <v>576.73</v>
      </c>
      <c r="E305" s="428">
        <v>573.16999999999996</v>
      </c>
      <c r="F305" s="195">
        <v>572.95000000000005</v>
      </c>
    </row>
    <row r="306" spans="1:6">
      <c r="A306" s="758">
        <v>42843</v>
      </c>
      <c r="B306" s="193">
        <v>0.1013</v>
      </c>
      <c r="C306" s="194">
        <v>0.10249999999999999</v>
      </c>
      <c r="D306" s="428">
        <v>578.14</v>
      </c>
      <c r="E306" s="428">
        <v>574.57000000000005</v>
      </c>
      <c r="F306" s="195">
        <v>574.35</v>
      </c>
    </row>
    <row r="307" spans="1:6">
      <c r="A307" s="758">
        <v>42844</v>
      </c>
      <c r="B307" s="193">
        <v>0.1018</v>
      </c>
      <c r="C307" s="194">
        <v>0.10300000000000001</v>
      </c>
      <c r="D307" s="428">
        <v>576.87</v>
      </c>
      <c r="E307" s="428">
        <v>573.32000000000005</v>
      </c>
      <c r="F307" s="195">
        <v>573.1</v>
      </c>
    </row>
    <row r="308" spans="1:6">
      <c r="A308" s="758">
        <v>42845</v>
      </c>
      <c r="B308" s="193">
        <v>0.10199999999999999</v>
      </c>
      <c r="C308" s="194">
        <v>0.1032</v>
      </c>
      <c r="D308" s="428">
        <v>576.5</v>
      </c>
      <c r="E308" s="428">
        <v>572.95000000000005</v>
      </c>
      <c r="F308" s="195">
        <v>572.73</v>
      </c>
    </row>
    <row r="309" spans="1:6">
      <c r="A309" s="760">
        <v>42849</v>
      </c>
      <c r="B309" s="193">
        <v>0.1017</v>
      </c>
      <c r="C309" s="194">
        <v>0.10289999999999999</v>
      </c>
      <c r="D309" s="428">
        <v>577.61</v>
      </c>
      <c r="E309" s="428">
        <v>574.05999999999995</v>
      </c>
      <c r="F309" s="195">
        <v>573.84</v>
      </c>
    </row>
    <row r="310" spans="1:6">
      <c r="A310" s="760">
        <v>42850</v>
      </c>
      <c r="B310" s="193">
        <v>0.10300000000000001</v>
      </c>
      <c r="C310" s="194">
        <v>0.1042</v>
      </c>
      <c r="D310" s="428">
        <v>573.99</v>
      </c>
      <c r="E310" s="428">
        <v>570.47</v>
      </c>
      <c r="F310" s="195">
        <v>570.24</v>
      </c>
    </row>
    <row r="311" spans="1:6">
      <c r="A311" s="762">
        <v>42851</v>
      </c>
      <c r="B311" s="193">
        <v>0.10439999999999999</v>
      </c>
      <c r="C311" s="194">
        <v>0.1056</v>
      </c>
      <c r="D311" s="428">
        <v>570.11</v>
      </c>
      <c r="E311" s="428">
        <v>566.61</v>
      </c>
      <c r="F311" s="195">
        <v>566.39</v>
      </c>
    </row>
    <row r="312" spans="1:6">
      <c r="A312" s="764">
        <v>42852</v>
      </c>
      <c r="B312" s="193">
        <v>0.1032</v>
      </c>
      <c r="C312" s="194">
        <v>0.10439999999999999</v>
      </c>
      <c r="D312" s="428">
        <v>573.85</v>
      </c>
      <c r="E312" s="428">
        <v>570.33000000000004</v>
      </c>
      <c r="F312" s="195">
        <v>570.11</v>
      </c>
    </row>
    <row r="313" spans="1:6">
      <c r="A313" s="766">
        <v>42855</v>
      </c>
      <c r="B313" s="193">
        <v>0.1041</v>
      </c>
      <c r="C313" s="194">
        <v>0.10529999999999999</v>
      </c>
      <c r="D313" s="428">
        <v>571.42999999999995</v>
      </c>
      <c r="E313" s="428">
        <v>567.94000000000005</v>
      </c>
      <c r="F313" s="195">
        <v>567.71</v>
      </c>
    </row>
    <row r="314" spans="1:6">
      <c r="A314" s="768">
        <v>42857</v>
      </c>
      <c r="B314" s="193">
        <v>0.1032</v>
      </c>
      <c r="C314" s="194">
        <v>0.10439999999999999</v>
      </c>
      <c r="D314" s="428">
        <v>574.29999999999995</v>
      </c>
      <c r="E314" s="428">
        <v>570.78</v>
      </c>
      <c r="F314" s="195">
        <v>570.55999999999995</v>
      </c>
    </row>
    <row r="315" spans="1:6">
      <c r="A315" s="770">
        <v>42858</v>
      </c>
      <c r="B315" s="193">
        <v>0.10220000000000001</v>
      </c>
      <c r="C315" s="194">
        <v>0.10339999999999999</v>
      </c>
      <c r="D315" s="428">
        <v>577.47</v>
      </c>
      <c r="E315" s="428">
        <v>573.92999999999995</v>
      </c>
      <c r="F315" s="195">
        <v>573.71</v>
      </c>
    </row>
    <row r="316" spans="1:6">
      <c r="A316" s="773">
        <v>42859</v>
      </c>
      <c r="B316" s="193">
        <v>0.1033</v>
      </c>
      <c r="C316" s="194">
        <v>0.1045</v>
      </c>
      <c r="D316" s="428">
        <v>574.45000000000005</v>
      </c>
      <c r="E316" s="428">
        <v>570.94000000000005</v>
      </c>
      <c r="F316" s="195">
        <v>570.71</v>
      </c>
    </row>
    <row r="317" spans="1:6">
      <c r="A317" s="776">
        <v>42860</v>
      </c>
      <c r="B317" s="193">
        <v>0.10339999999999999</v>
      </c>
      <c r="C317" s="194">
        <v>0.10460000000000001</v>
      </c>
      <c r="D317" s="428">
        <v>574.38</v>
      </c>
      <c r="E317" s="428">
        <v>570.87</v>
      </c>
      <c r="F317" s="195">
        <v>570.65</v>
      </c>
    </row>
    <row r="318" spans="1:6">
      <c r="A318" s="776">
        <v>42863</v>
      </c>
      <c r="B318" s="193">
        <v>0.10279999999999999</v>
      </c>
      <c r="C318" s="194">
        <v>0.10400000000000001</v>
      </c>
      <c r="D318" s="428">
        <v>576.37</v>
      </c>
      <c r="E318" s="428">
        <v>572.85</v>
      </c>
      <c r="F318" s="195">
        <v>572.62</v>
      </c>
    </row>
    <row r="319" spans="1:6">
      <c r="A319" s="778">
        <v>42864</v>
      </c>
      <c r="B319" s="193">
        <v>0.10220000000000001</v>
      </c>
      <c r="C319" s="194">
        <v>0.10339999999999999</v>
      </c>
      <c r="D319" s="428">
        <v>578.36</v>
      </c>
      <c r="E319" s="428">
        <v>574.83000000000004</v>
      </c>
      <c r="F319" s="195">
        <v>574.6</v>
      </c>
    </row>
    <row r="320" spans="1:6">
      <c r="A320" s="780">
        <v>42865</v>
      </c>
      <c r="B320" s="193">
        <v>0.10150000000000001</v>
      </c>
      <c r="C320" s="194">
        <v>0.1027</v>
      </c>
      <c r="D320" s="428">
        <v>580.65</v>
      </c>
      <c r="E320" s="428">
        <v>577.11</v>
      </c>
      <c r="F320" s="195">
        <v>576.89</v>
      </c>
    </row>
    <row r="321" spans="1:6">
      <c r="A321" s="782">
        <v>42866</v>
      </c>
      <c r="B321" s="193">
        <v>0.1012</v>
      </c>
      <c r="C321" s="194">
        <v>0.1024</v>
      </c>
      <c r="D321" s="428">
        <v>581.77</v>
      </c>
      <c r="E321" s="428">
        <v>578.22</v>
      </c>
      <c r="F321" s="195">
        <v>577.99</v>
      </c>
    </row>
    <row r="322" spans="1:6">
      <c r="A322" s="782">
        <v>42867</v>
      </c>
      <c r="B322" s="193">
        <v>0.1008</v>
      </c>
      <c r="C322" s="194">
        <v>0.10199999999999999</v>
      </c>
      <c r="D322" s="428">
        <v>583.17999999999995</v>
      </c>
      <c r="E322" s="428">
        <v>579.62</v>
      </c>
      <c r="F322" s="195">
        <v>579.4</v>
      </c>
    </row>
    <row r="323" spans="1:6">
      <c r="A323" s="784">
        <v>42870</v>
      </c>
      <c r="B323" s="193">
        <v>0.1003</v>
      </c>
      <c r="C323" s="194">
        <v>0.10150000000000001</v>
      </c>
      <c r="D323" s="428">
        <v>584.89</v>
      </c>
      <c r="E323" s="428">
        <v>581.32000000000005</v>
      </c>
      <c r="F323" s="195">
        <v>581.1</v>
      </c>
    </row>
    <row r="324" spans="1:6">
      <c r="A324" s="784">
        <v>42871</v>
      </c>
      <c r="B324" s="193">
        <v>0.1</v>
      </c>
      <c r="C324" s="194">
        <v>0.1012</v>
      </c>
      <c r="D324" s="428">
        <v>586.01</v>
      </c>
      <c r="E324" s="428">
        <v>582.42999999999995</v>
      </c>
      <c r="F324" s="195">
        <v>582.21</v>
      </c>
    </row>
    <row r="325" spans="1:6">
      <c r="A325" s="786">
        <v>42872</v>
      </c>
      <c r="B325" s="193">
        <v>9.9100000000000008E-2</v>
      </c>
      <c r="C325" s="194">
        <v>0.1003</v>
      </c>
      <c r="D325" s="428">
        <v>588.91999999999996</v>
      </c>
      <c r="E325" s="428">
        <v>585.33000000000004</v>
      </c>
      <c r="F325" s="195">
        <v>585.11</v>
      </c>
    </row>
    <row r="326" spans="1:6">
      <c r="A326" s="788">
        <v>42873</v>
      </c>
      <c r="B326" s="193">
        <v>0.1176</v>
      </c>
      <c r="C326" s="194">
        <v>0.1188</v>
      </c>
      <c r="D326" s="428">
        <v>536.58000000000004</v>
      </c>
      <c r="E326" s="428">
        <v>533.36</v>
      </c>
      <c r="F326" s="195">
        <v>533.12</v>
      </c>
    </row>
    <row r="327" spans="1:6">
      <c r="A327" s="790">
        <v>42874</v>
      </c>
      <c r="B327" s="193">
        <v>0.11840000000000001</v>
      </c>
      <c r="C327" s="194">
        <v>0.11960000000000001</v>
      </c>
      <c r="D327" s="428">
        <v>534.66999999999996</v>
      </c>
      <c r="E327" s="428">
        <v>531.47</v>
      </c>
      <c r="F327" s="195">
        <v>531.23</v>
      </c>
    </row>
    <row r="328" spans="1:6">
      <c r="A328" s="790">
        <v>42877</v>
      </c>
      <c r="B328" s="193">
        <v>0.1174</v>
      </c>
      <c r="C328" s="194">
        <v>0.1186</v>
      </c>
      <c r="D328" s="428">
        <v>537.59</v>
      </c>
      <c r="E328" s="428">
        <v>534.37</v>
      </c>
      <c r="F328" s="195">
        <v>534.13</v>
      </c>
    </row>
    <row r="329" spans="1:6">
      <c r="A329" s="792">
        <v>42878</v>
      </c>
      <c r="B329" s="193">
        <v>0.1173</v>
      </c>
      <c r="C329" s="194">
        <v>0.11849999999999999</v>
      </c>
      <c r="D329" s="428">
        <v>538.09</v>
      </c>
      <c r="E329" s="428">
        <v>534.87</v>
      </c>
      <c r="F329" s="195">
        <v>534.64</v>
      </c>
    </row>
    <row r="330" spans="1:6">
      <c r="A330" s="794">
        <v>42879</v>
      </c>
      <c r="B330" s="193">
        <v>0.11220000000000001</v>
      </c>
      <c r="C330" s="194">
        <v>0.1134</v>
      </c>
      <c r="D330" s="428">
        <v>552.26</v>
      </c>
      <c r="E330" s="428">
        <v>548.94000000000005</v>
      </c>
      <c r="F330" s="195">
        <v>548.71</v>
      </c>
    </row>
    <row r="331" spans="1:6">
      <c r="A331" s="794">
        <v>42880</v>
      </c>
      <c r="B331" s="193">
        <v>0.1101</v>
      </c>
      <c r="C331" s="194">
        <v>0.11130000000000001</v>
      </c>
      <c r="D331" s="428">
        <v>558.35</v>
      </c>
      <c r="E331" s="428">
        <v>554.99</v>
      </c>
      <c r="F331" s="195">
        <v>554.76</v>
      </c>
    </row>
    <row r="332" spans="1:6">
      <c r="A332" s="796">
        <v>42881</v>
      </c>
      <c r="B332" s="193">
        <v>0.10920000000000001</v>
      </c>
      <c r="C332" s="194">
        <v>0.1104</v>
      </c>
      <c r="D332" s="428">
        <v>561.11</v>
      </c>
      <c r="E332" s="428">
        <v>557.74</v>
      </c>
      <c r="F332" s="195">
        <v>557.51</v>
      </c>
    </row>
    <row r="333" spans="1:6">
      <c r="A333" s="798">
        <v>42884</v>
      </c>
      <c r="B333" s="193">
        <v>0.10980000000000001</v>
      </c>
      <c r="C333" s="194">
        <v>0.111</v>
      </c>
      <c r="D333" s="428">
        <v>559.65</v>
      </c>
      <c r="E333" s="428">
        <v>556.29</v>
      </c>
      <c r="F333" s="195">
        <v>556.05999999999995</v>
      </c>
    </row>
    <row r="334" spans="1:6">
      <c r="A334" s="800">
        <v>42885</v>
      </c>
      <c r="B334" s="193">
        <v>0.1081</v>
      </c>
      <c r="C334" s="194">
        <v>0.10929999999999999</v>
      </c>
      <c r="D334" s="428">
        <v>564.67999999999995</v>
      </c>
      <c r="E334" s="428">
        <v>561.29</v>
      </c>
      <c r="F334" s="195">
        <v>561.05999999999995</v>
      </c>
    </row>
    <row r="335" spans="1:6">
      <c r="A335" s="803">
        <v>42886</v>
      </c>
      <c r="B335" s="193">
        <v>0.10779999999999999</v>
      </c>
      <c r="C335" s="194">
        <v>0.109</v>
      </c>
      <c r="D335" s="428">
        <v>565.76</v>
      </c>
      <c r="E335" s="428">
        <v>562.37</v>
      </c>
      <c r="F335" s="195">
        <v>562.14</v>
      </c>
    </row>
    <row r="336" spans="1:6">
      <c r="A336" s="805">
        <v>42887</v>
      </c>
      <c r="B336" s="193">
        <v>0.10769999999999999</v>
      </c>
      <c r="C336" s="194">
        <v>0.10890000000000001</v>
      </c>
      <c r="D336" s="428">
        <v>566.28</v>
      </c>
      <c r="E336" s="428">
        <v>562.88</v>
      </c>
      <c r="F336" s="195">
        <v>562.65</v>
      </c>
    </row>
    <row r="337" spans="1:6">
      <c r="A337" s="807">
        <v>42888</v>
      </c>
      <c r="B337" s="193">
        <v>0.1085</v>
      </c>
      <c r="C337" s="194">
        <v>0.10970000000000001</v>
      </c>
      <c r="D337" s="428">
        <v>564.24</v>
      </c>
      <c r="E337" s="428">
        <v>560.86</v>
      </c>
      <c r="F337" s="195">
        <v>560.63</v>
      </c>
    </row>
    <row r="338" spans="1:6">
      <c r="A338" s="809">
        <v>42891</v>
      </c>
      <c r="B338" s="193">
        <v>0.1099</v>
      </c>
      <c r="C338" s="194">
        <v>0.11109999999999999</v>
      </c>
      <c r="D338" s="428">
        <v>560.53</v>
      </c>
      <c r="E338" s="428">
        <v>557.17999999999995</v>
      </c>
      <c r="F338" s="195">
        <v>556.94000000000005</v>
      </c>
    </row>
    <row r="339" spans="1:6">
      <c r="A339" s="811">
        <v>42892</v>
      </c>
      <c r="B339" s="193">
        <v>0.10920000000000001</v>
      </c>
      <c r="C339" s="194">
        <v>0.1104</v>
      </c>
      <c r="D339" s="428">
        <v>562.73</v>
      </c>
      <c r="E339" s="428">
        <v>559.36</v>
      </c>
      <c r="F339" s="195">
        <v>559.13</v>
      </c>
    </row>
    <row r="340" spans="1:6">
      <c r="A340" s="813">
        <v>42893</v>
      </c>
      <c r="B340" s="193">
        <v>0.1082</v>
      </c>
      <c r="C340" s="194">
        <v>0.1094</v>
      </c>
      <c r="D340" s="428">
        <v>565.78</v>
      </c>
      <c r="E340" s="428">
        <v>562.4</v>
      </c>
      <c r="F340" s="195">
        <v>562.16999999999996</v>
      </c>
    </row>
    <row r="341" spans="1:6">
      <c r="A341" s="815">
        <v>42894</v>
      </c>
      <c r="B341" s="193">
        <v>0.10970000000000001</v>
      </c>
      <c r="C341" s="194">
        <v>0.1109</v>
      </c>
      <c r="D341" s="428">
        <v>561.79</v>
      </c>
      <c r="E341" s="428">
        <v>558.42999999999995</v>
      </c>
      <c r="F341" s="195">
        <v>558.20000000000005</v>
      </c>
    </row>
    <row r="342" spans="1:6">
      <c r="A342" s="817">
        <v>42895</v>
      </c>
      <c r="B342" s="193">
        <v>0.10859999999999999</v>
      </c>
      <c r="C342" s="194">
        <v>0.10980000000000001</v>
      </c>
      <c r="D342" s="428">
        <v>565.11</v>
      </c>
      <c r="E342" s="428">
        <v>561.74</v>
      </c>
      <c r="F342" s="195">
        <v>561.51</v>
      </c>
    </row>
    <row r="343" spans="1:6">
      <c r="A343" s="819">
        <v>42898</v>
      </c>
      <c r="B343" s="193">
        <v>0.1075</v>
      </c>
      <c r="C343" s="194">
        <v>0.10869999999999999</v>
      </c>
      <c r="D343" s="428">
        <v>568.46</v>
      </c>
      <c r="E343" s="428">
        <v>565.05999999999995</v>
      </c>
      <c r="F343" s="195">
        <v>564.83000000000004</v>
      </c>
    </row>
    <row r="344" spans="1:6">
      <c r="A344" s="821">
        <v>42899</v>
      </c>
      <c r="B344" s="193">
        <v>0.1066</v>
      </c>
      <c r="C344" s="194">
        <v>0.10779999999999999</v>
      </c>
      <c r="D344" s="428">
        <v>571.25</v>
      </c>
      <c r="E344" s="428">
        <v>567.84</v>
      </c>
      <c r="F344" s="195">
        <v>567.61</v>
      </c>
    </row>
    <row r="345" spans="1:6">
      <c r="A345" s="823">
        <v>42900</v>
      </c>
      <c r="B345" s="193">
        <v>0.1079</v>
      </c>
      <c r="C345" s="194">
        <v>0.1091</v>
      </c>
      <c r="D345" s="428">
        <v>567.78</v>
      </c>
      <c r="E345" s="428">
        <v>564.4</v>
      </c>
      <c r="F345" s="195">
        <v>564.16999999999996</v>
      </c>
    </row>
    <row r="346" spans="1:6">
      <c r="A346" s="825">
        <v>42905</v>
      </c>
      <c r="B346" s="193">
        <v>0.1051</v>
      </c>
      <c r="C346" s="194">
        <v>0.10630000000000001</v>
      </c>
      <c r="D346" s="428">
        <v>576.23</v>
      </c>
      <c r="E346" s="428">
        <v>572.79</v>
      </c>
      <c r="F346" s="195">
        <v>572.55999999999995</v>
      </c>
    </row>
    <row r="347" spans="1:6">
      <c r="A347" s="827">
        <v>42906</v>
      </c>
      <c r="B347" s="193">
        <v>0.1038</v>
      </c>
      <c r="C347" s="194">
        <v>0.105</v>
      </c>
      <c r="D347" s="428">
        <v>580.21</v>
      </c>
      <c r="E347" s="428">
        <v>576.75</v>
      </c>
      <c r="F347" s="195">
        <v>576.52</v>
      </c>
    </row>
    <row r="348" spans="1:6">
      <c r="A348" s="829">
        <v>42907</v>
      </c>
      <c r="B348" s="193">
        <v>0.1048</v>
      </c>
      <c r="C348" s="194">
        <v>0.106</v>
      </c>
      <c r="D348" s="428">
        <v>577.54999999999995</v>
      </c>
      <c r="E348" s="428">
        <v>574.11</v>
      </c>
      <c r="F348" s="195">
        <v>573.88</v>
      </c>
    </row>
    <row r="349" spans="1:6">
      <c r="A349" s="831">
        <v>42908</v>
      </c>
      <c r="B349" s="193">
        <v>0.1056</v>
      </c>
      <c r="C349" s="194">
        <v>0.10679999999999999</v>
      </c>
      <c r="D349" s="428">
        <v>575.49</v>
      </c>
      <c r="E349" s="428">
        <v>572.05999999999995</v>
      </c>
      <c r="F349" s="195">
        <v>571.83000000000004</v>
      </c>
    </row>
    <row r="350" spans="1:6">
      <c r="A350" s="831">
        <v>42909</v>
      </c>
      <c r="B350" s="193">
        <v>0.1066</v>
      </c>
      <c r="C350" s="194">
        <v>0.10779999999999999</v>
      </c>
      <c r="D350" s="428">
        <v>572.86</v>
      </c>
      <c r="E350" s="428">
        <v>569.45000000000005</v>
      </c>
      <c r="F350" s="195">
        <v>569.22</v>
      </c>
    </row>
    <row r="351" spans="1:6">
      <c r="A351" s="833">
        <v>42912</v>
      </c>
      <c r="B351" s="193">
        <v>0.1067</v>
      </c>
      <c r="C351" s="194">
        <v>0.1079</v>
      </c>
      <c r="D351" s="428">
        <v>572.79999999999995</v>
      </c>
      <c r="E351" s="428">
        <v>569.4</v>
      </c>
      <c r="F351" s="195">
        <v>569.16999999999996</v>
      </c>
    </row>
    <row r="352" spans="1:6">
      <c r="A352" s="835">
        <v>42913</v>
      </c>
      <c r="B352" s="193">
        <v>0.1066</v>
      </c>
      <c r="C352" s="194">
        <v>0.10779999999999999</v>
      </c>
      <c r="D352" s="428">
        <v>573.32000000000005</v>
      </c>
      <c r="E352" s="428">
        <v>569.91999999999996</v>
      </c>
      <c r="F352" s="195">
        <v>569.69000000000005</v>
      </c>
    </row>
    <row r="353" spans="1:6">
      <c r="A353" s="837">
        <v>42914</v>
      </c>
      <c r="B353" s="193">
        <v>0.1076</v>
      </c>
      <c r="C353" s="194">
        <v>0.10880000000000001</v>
      </c>
      <c r="D353" s="428">
        <v>570.71</v>
      </c>
      <c r="E353" s="428">
        <v>567.33000000000004</v>
      </c>
      <c r="F353" s="195">
        <v>567.1</v>
      </c>
    </row>
    <row r="354" spans="1:6">
      <c r="A354" s="839">
        <v>42915</v>
      </c>
      <c r="B354" s="193">
        <v>0.105</v>
      </c>
      <c r="C354" s="194">
        <v>0.10619999999999999</v>
      </c>
      <c r="D354" s="428">
        <v>578.35</v>
      </c>
      <c r="E354" s="428">
        <v>574.91999999999996</v>
      </c>
      <c r="F354" s="195">
        <v>574.69000000000005</v>
      </c>
    </row>
    <row r="355" spans="1:6">
      <c r="A355" s="841">
        <v>42916</v>
      </c>
      <c r="B355" s="193">
        <v>0.10580000000000001</v>
      </c>
      <c r="C355" s="194">
        <v>0.107</v>
      </c>
      <c r="D355" s="428">
        <v>576.29</v>
      </c>
      <c r="E355" s="428">
        <v>572.88</v>
      </c>
      <c r="F355" s="195">
        <v>572.64</v>
      </c>
    </row>
    <row r="356" spans="1:6">
      <c r="A356" s="843">
        <v>42919</v>
      </c>
      <c r="B356" s="193">
        <v>0.1047</v>
      </c>
      <c r="C356" s="194">
        <v>0.10589999999999999</v>
      </c>
      <c r="D356" s="428">
        <v>579.66999999999996</v>
      </c>
      <c r="E356" s="428">
        <v>576.24</v>
      </c>
      <c r="F356" s="195">
        <v>576.01</v>
      </c>
    </row>
    <row r="357" spans="1:6">
      <c r="A357" s="845">
        <v>42920</v>
      </c>
      <c r="B357" s="193">
        <v>0.1045</v>
      </c>
      <c r="C357" s="194">
        <v>0.1057</v>
      </c>
      <c r="D357" s="428">
        <v>580.48</v>
      </c>
      <c r="E357" s="428">
        <v>577.04</v>
      </c>
      <c r="F357" s="195">
        <v>576.80999999999995</v>
      </c>
    </row>
    <row r="358" spans="1:6">
      <c r="A358" s="847">
        <v>42921</v>
      </c>
      <c r="B358" s="193">
        <v>0.10460000000000001</v>
      </c>
      <c r="C358" s="194">
        <v>0.10580000000000001</v>
      </c>
      <c r="D358" s="428">
        <v>580.41999999999996</v>
      </c>
      <c r="E358" s="428">
        <v>576.98</v>
      </c>
      <c r="F358" s="195">
        <v>576.75</v>
      </c>
    </row>
    <row r="359" spans="1:6">
      <c r="A359" s="849">
        <v>42922</v>
      </c>
      <c r="B359" s="193">
        <v>0.1052</v>
      </c>
      <c r="C359" s="194">
        <v>0.10640000000000001</v>
      </c>
      <c r="D359" s="428">
        <v>578.92999999999995</v>
      </c>
      <c r="E359" s="428">
        <v>575.5</v>
      </c>
      <c r="F359" s="195">
        <v>575.27</v>
      </c>
    </row>
    <row r="360" spans="1:6">
      <c r="A360" s="849">
        <v>42923</v>
      </c>
      <c r="B360" s="193">
        <v>0.10439999999999999</v>
      </c>
      <c r="C360" s="194">
        <v>0.1056</v>
      </c>
      <c r="D360" s="428">
        <v>581.45000000000005</v>
      </c>
      <c r="E360" s="428">
        <v>578.01</v>
      </c>
      <c r="F360" s="195">
        <v>577.78</v>
      </c>
    </row>
    <row r="361" spans="1:6">
      <c r="A361" s="851">
        <v>42926</v>
      </c>
      <c r="B361" s="193">
        <v>0.1045</v>
      </c>
      <c r="C361" s="194">
        <v>0.1057</v>
      </c>
      <c r="D361" s="428">
        <v>581.39</v>
      </c>
      <c r="E361" s="428">
        <v>577.96</v>
      </c>
      <c r="F361" s="195">
        <v>577.73</v>
      </c>
    </row>
    <row r="362" spans="1:6">
      <c r="A362" s="853">
        <v>42927</v>
      </c>
      <c r="B362" s="193">
        <v>0.1043</v>
      </c>
      <c r="C362" s="194">
        <v>0.10550000000000001</v>
      </c>
      <c r="D362" s="428">
        <v>582.20000000000005</v>
      </c>
      <c r="E362" s="428">
        <v>578.76</v>
      </c>
      <c r="F362" s="195">
        <v>578.53</v>
      </c>
    </row>
    <row r="363" spans="1:6">
      <c r="A363" s="855">
        <v>42928</v>
      </c>
      <c r="B363" s="193">
        <v>0.10339999999999999</v>
      </c>
      <c r="C363" s="194">
        <v>0.10460000000000001</v>
      </c>
      <c r="D363" s="428">
        <v>585.02</v>
      </c>
      <c r="E363" s="428">
        <v>581.55999999999995</v>
      </c>
      <c r="F363" s="195">
        <v>581.33000000000004</v>
      </c>
    </row>
    <row r="364" spans="1:6">
      <c r="A364" s="857">
        <v>42929</v>
      </c>
      <c r="B364" s="193">
        <v>0.10210000000000001</v>
      </c>
      <c r="C364" s="194">
        <v>0.1033</v>
      </c>
      <c r="D364" s="428">
        <v>589.02</v>
      </c>
      <c r="E364" s="428">
        <v>585.54</v>
      </c>
      <c r="F364" s="195">
        <v>585.30999999999995</v>
      </c>
    </row>
    <row r="365" spans="1:6">
      <c r="A365" s="859">
        <v>42930</v>
      </c>
      <c r="B365" s="193">
        <v>0.10210000000000001</v>
      </c>
      <c r="C365" s="194">
        <v>0.1033</v>
      </c>
      <c r="D365" s="428">
        <v>589.24</v>
      </c>
      <c r="E365" s="428">
        <v>585.76</v>
      </c>
      <c r="F365" s="195">
        <v>585.54</v>
      </c>
    </row>
    <row r="366" spans="1:6">
      <c r="A366" s="859">
        <v>42933</v>
      </c>
      <c r="B366" s="193">
        <v>0.1012</v>
      </c>
      <c r="C366" s="194">
        <v>0.1024</v>
      </c>
      <c r="D366" s="428">
        <v>592.09</v>
      </c>
      <c r="E366" s="428">
        <v>588.6</v>
      </c>
      <c r="F366" s="195">
        <v>588.37</v>
      </c>
    </row>
    <row r="367" spans="1:6">
      <c r="A367" s="861">
        <v>42934</v>
      </c>
      <c r="B367" s="193">
        <v>0.1008</v>
      </c>
      <c r="C367" s="194">
        <v>0.10199999999999999</v>
      </c>
      <c r="D367" s="428">
        <v>593.49</v>
      </c>
      <c r="E367" s="428">
        <v>589.99</v>
      </c>
      <c r="F367" s="195">
        <v>589.76</v>
      </c>
    </row>
    <row r="368" spans="1:6">
      <c r="A368" s="863">
        <v>42935</v>
      </c>
      <c r="B368" s="193">
        <v>9.9900000000000003E-2</v>
      </c>
      <c r="C368" s="194">
        <v>0.1011</v>
      </c>
      <c r="D368" s="428">
        <v>596.36</v>
      </c>
      <c r="E368" s="428">
        <v>592.84</v>
      </c>
      <c r="F368" s="195">
        <v>592.61</v>
      </c>
    </row>
    <row r="369" spans="1:6">
      <c r="A369" s="865">
        <v>42936</v>
      </c>
      <c r="B369" s="193">
        <v>9.9199999999999997E-2</v>
      </c>
      <c r="C369" s="194">
        <v>0.10039999999999999</v>
      </c>
      <c r="D369" s="428">
        <v>598.65</v>
      </c>
      <c r="E369" s="428">
        <v>595.12</v>
      </c>
      <c r="F369" s="195">
        <v>594.89</v>
      </c>
    </row>
    <row r="370" spans="1:6">
      <c r="A370" s="865">
        <v>42937</v>
      </c>
      <c r="B370" s="193">
        <v>9.9000000000000005E-2</v>
      </c>
      <c r="C370" s="194">
        <v>0.1002</v>
      </c>
      <c r="D370" s="428">
        <v>599.46</v>
      </c>
      <c r="E370" s="428">
        <v>595.92999999999995</v>
      </c>
      <c r="F370" s="195">
        <v>595.70000000000005</v>
      </c>
    </row>
    <row r="371" spans="1:6">
      <c r="A371" s="865">
        <v>42940</v>
      </c>
      <c r="B371" s="193">
        <v>9.9000000000000005E-2</v>
      </c>
      <c r="C371" s="194">
        <v>0.1002</v>
      </c>
      <c r="D371" s="428">
        <v>599.69000000000005</v>
      </c>
      <c r="E371" s="428">
        <v>596.15</v>
      </c>
      <c r="F371" s="195">
        <v>595.92999999999995</v>
      </c>
    </row>
    <row r="372" spans="1:6">
      <c r="A372" s="867">
        <v>42941</v>
      </c>
      <c r="B372" s="193">
        <v>9.9199999999999997E-2</v>
      </c>
      <c r="C372" s="194">
        <v>0.10039999999999999</v>
      </c>
      <c r="D372" s="428">
        <v>599.32000000000005</v>
      </c>
      <c r="E372" s="428">
        <v>595.79</v>
      </c>
      <c r="F372" s="195">
        <v>595.57000000000005</v>
      </c>
    </row>
    <row r="373" spans="1:6">
      <c r="A373" s="870">
        <v>42942</v>
      </c>
      <c r="B373" s="193">
        <v>9.9900000000000003E-2</v>
      </c>
      <c r="C373" s="194">
        <v>0.1011</v>
      </c>
      <c r="D373" s="428">
        <v>597.49</v>
      </c>
      <c r="E373" s="428">
        <v>593.97</v>
      </c>
      <c r="F373" s="195">
        <v>593.75</v>
      </c>
    </row>
    <row r="374" spans="1:6">
      <c r="A374" s="920">
        <v>42943</v>
      </c>
      <c r="B374" s="193">
        <v>9.820000000000001E-2</v>
      </c>
      <c r="C374" s="194">
        <v>9.9399999999999988E-2</v>
      </c>
      <c r="D374" s="428">
        <v>602.73</v>
      </c>
      <c r="E374" s="428">
        <v>599.17999999999995</v>
      </c>
      <c r="F374" s="195">
        <v>598.96</v>
      </c>
    </row>
    <row r="375" spans="1:6">
      <c r="A375" s="920">
        <v>42944</v>
      </c>
      <c r="B375" s="193">
        <v>9.8800000000000013E-2</v>
      </c>
      <c r="C375" s="194">
        <v>0.1</v>
      </c>
      <c r="D375" s="428">
        <v>601.17999999999995</v>
      </c>
      <c r="E375" s="428">
        <v>597.64</v>
      </c>
      <c r="F375" s="195">
        <v>597.41999999999996</v>
      </c>
    </row>
    <row r="376" spans="1:6">
      <c r="A376" s="920">
        <v>42947</v>
      </c>
      <c r="B376" s="193">
        <v>9.9000000000000005E-2</v>
      </c>
      <c r="C376" s="194">
        <v>0.1002</v>
      </c>
      <c r="D376" s="428">
        <v>600.80999999999995</v>
      </c>
      <c r="E376" s="428">
        <v>597.28</v>
      </c>
      <c r="F376" s="195">
        <v>597.05999999999995</v>
      </c>
    </row>
  </sheetData>
  <mergeCells count="3">
    <mergeCell ref="B1:F1"/>
    <mergeCell ref="AC38:AR38"/>
    <mergeCell ref="AU38:BJ38"/>
  </mergeCells>
  <hyperlinks>
    <hyperlink ref="AC3" location="COMPRA01_LTN2023" display="COMPRA01_LTN2023"/>
    <hyperlink ref="J3" location="COMPRA01_LTN2023" display="COMPRA01_LTN2023"/>
    <hyperlink ref="J4" location="COMPRA02_LTN010123" display="COMPRA02_LTN010123"/>
    <hyperlink ref="AU38:BJ38" location="'LTN 010123'!I1" display="COMPRA 02"/>
    <hyperlink ref="AC38:AR38" location="'LTN 010123'!I1" display="COMPRA 01"/>
  </hyperlink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:G119"/>
  <sheetViews>
    <sheetView topLeftCell="A38" workbookViewId="0">
      <selection activeCell="G116" sqref="G116:G119"/>
    </sheetView>
  </sheetViews>
  <sheetFormatPr defaultRowHeight="12.75"/>
  <cols>
    <col min="1" max="1" width="10.140625" bestFit="1" customWidth="1"/>
  </cols>
  <sheetData>
    <row r="1" spans="1:7">
      <c r="A1" s="658" t="s">
        <v>95</v>
      </c>
      <c r="B1" s="665" t="s">
        <v>96</v>
      </c>
      <c r="C1" s="149"/>
      <c r="D1" s="665"/>
      <c r="E1" s="665"/>
      <c r="F1" s="665"/>
      <c r="G1" s="665"/>
    </row>
    <row r="2" spans="1:7">
      <c r="A2" s="658" t="s">
        <v>97</v>
      </c>
      <c r="B2" s="665" t="s">
        <v>98</v>
      </c>
      <c r="C2" s="149" t="s">
        <v>99</v>
      </c>
      <c r="D2" s="665" t="s">
        <v>100</v>
      </c>
      <c r="E2" s="665" t="s">
        <v>101</v>
      </c>
      <c r="F2" s="665" t="s">
        <v>102</v>
      </c>
      <c r="G2" s="665"/>
    </row>
    <row r="3" spans="1:7">
      <c r="A3" s="672">
        <v>42775</v>
      </c>
      <c r="B3" s="193">
        <v>5.9999999999999995E-4</v>
      </c>
      <c r="C3" s="194">
        <v>1E-3</v>
      </c>
      <c r="D3" s="428">
        <v>8536.1299999999992</v>
      </c>
      <c r="E3" s="428">
        <v>8515.6299999999992</v>
      </c>
      <c r="F3" s="195">
        <v>8511.4699999999993</v>
      </c>
    </row>
    <row r="4" spans="1:7">
      <c r="A4" s="672">
        <v>42776</v>
      </c>
      <c r="B4" s="193">
        <v>5.9999999999999995E-4</v>
      </c>
      <c r="C4" s="194">
        <v>1E-3</v>
      </c>
      <c r="D4" s="428">
        <v>8540.26</v>
      </c>
      <c r="E4" s="428">
        <v>8519.76</v>
      </c>
      <c r="F4" s="195">
        <v>8515.6</v>
      </c>
    </row>
    <row r="5" spans="1:7">
      <c r="A5" s="672">
        <v>42779</v>
      </c>
      <c r="B5" s="193">
        <v>5.9999999999999995E-4</v>
      </c>
      <c r="C5" s="194">
        <v>1E-3</v>
      </c>
      <c r="D5" s="428">
        <v>8544.39</v>
      </c>
      <c r="E5" s="428">
        <v>8523.9</v>
      </c>
      <c r="F5" s="195">
        <v>8519.73</v>
      </c>
    </row>
    <row r="6" spans="1:7">
      <c r="A6" s="675">
        <v>42780</v>
      </c>
      <c r="B6" s="193">
        <v>5.9999999999999995E-4</v>
      </c>
      <c r="C6" s="194">
        <v>1E-3</v>
      </c>
      <c r="D6" s="428">
        <v>8548.5300000000007</v>
      </c>
      <c r="E6" s="428">
        <v>8528.0400000000009</v>
      </c>
      <c r="F6" s="195">
        <v>8523.8700000000008</v>
      </c>
    </row>
    <row r="7" spans="1:7">
      <c r="A7" s="677">
        <v>42781</v>
      </c>
      <c r="B7" s="193">
        <v>5.9999999999999995E-4</v>
      </c>
      <c r="C7" s="194">
        <v>1E-3</v>
      </c>
      <c r="D7" s="428">
        <v>8552.66</v>
      </c>
      <c r="E7" s="428">
        <v>8532.17</v>
      </c>
      <c r="F7" s="195">
        <v>8528.01</v>
      </c>
    </row>
    <row r="8" spans="1:7">
      <c r="A8" s="679">
        <v>42782</v>
      </c>
      <c r="B8" s="193">
        <v>5.9999999999999995E-4</v>
      </c>
      <c r="C8" s="194">
        <v>1E-3</v>
      </c>
      <c r="D8" s="428">
        <v>8556.7999999999993</v>
      </c>
      <c r="E8" s="428">
        <v>8536.32</v>
      </c>
      <c r="F8" s="195">
        <v>8532.14</v>
      </c>
    </row>
    <row r="9" spans="1:7">
      <c r="A9" s="681">
        <v>42783</v>
      </c>
      <c r="B9" s="193">
        <v>5.9999999999999995E-4</v>
      </c>
      <c r="C9" s="194">
        <v>1E-3</v>
      </c>
      <c r="D9" s="428">
        <v>8560.9500000000007</v>
      </c>
      <c r="E9" s="428">
        <v>8540.4599999999991</v>
      </c>
      <c r="F9" s="195">
        <v>8536.2900000000009</v>
      </c>
    </row>
    <row r="10" spans="1:7">
      <c r="A10" s="681">
        <v>42786</v>
      </c>
      <c r="B10" s="193">
        <v>5.9999999999999995E-4</v>
      </c>
      <c r="C10" s="194">
        <v>1E-3</v>
      </c>
      <c r="D10" s="428">
        <v>8565.09</v>
      </c>
      <c r="E10" s="428">
        <v>8544.61</v>
      </c>
      <c r="F10" s="195">
        <v>8540.43</v>
      </c>
    </row>
    <row r="11" spans="1:7">
      <c r="A11" s="683">
        <v>42787</v>
      </c>
      <c r="B11" s="193">
        <v>5.9999999999999995E-4</v>
      </c>
      <c r="C11" s="194">
        <v>1E-3</v>
      </c>
      <c r="D11" s="428">
        <v>8569.24</v>
      </c>
      <c r="E11" s="428">
        <v>8548.76</v>
      </c>
      <c r="F11" s="195">
        <v>8544.58</v>
      </c>
    </row>
    <row r="12" spans="1:7">
      <c r="A12" s="685">
        <v>42788</v>
      </c>
      <c r="B12" s="193">
        <v>5.9999999999999995E-4</v>
      </c>
      <c r="C12" s="194">
        <v>1E-3</v>
      </c>
      <c r="D12" s="428">
        <v>8573.3799999999992</v>
      </c>
      <c r="E12" s="428">
        <v>8552.91</v>
      </c>
      <c r="F12" s="195">
        <v>8548.73</v>
      </c>
    </row>
    <row r="13" spans="1:7">
      <c r="A13" s="687">
        <v>42789</v>
      </c>
      <c r="B13" s="193">
        <v>5.9999999999999995E-4</v>
      </c>
      <c r="C13" s="194">
        <v>1E-3</v>
      </c>
      <c r="D13" s="428">
        <v>8577.2999999999993</v>
      </c>
      <c r="E13" s="428">
        <v>8556.84</v>
      </c>
      <c r="F13" s="195">
        <v>8552.8799999999992</v>
      </c>
    </row>
    <row r="14" spans="1:7">
      <c r="A14" s="689">
        <v>42790</v>
      </c>
      <c r="B14" s="193">
        <v>5.9999999999999995E-4</v>
      </c>
      <c r="C14" s="194">
        <v>1E-3</v>
      </c>
      <c r="D14" s="428">
        <v>8581.23</v>
      </c>
      <c r="E14" s="428">
        <v>8560.77</v>
      </c>
      <c r="F14" s="195">
        <v>8556.81</v>
      </c>
    </row>
    <row r="15" spans="1:7">
      <c r="A15" s="689">
        <v>42795</v>
      </c>
      <c r="B15" s="193">
        <v>5.9999999999999995E-4</v>
      </c>
      <c r="C15" s="194">
        <v>1E-3</v>
      </c>
      <c r="D15" s="428">
        <v>8585.15</v>
      </c>
      <c r="E15" s="428">
        <v>8564.7000000000007</v>
      </c>
      <c r="F15" s="195">
        <v>8560.74</v>
      </c>
    </row>
    <row r="16" spans="1:7">
      <c r="A16" s="691">
        <v>42796</v>
      </c>
      <c r="B16" s="193">
        <v>5.9999999999999995E-4</v>
      </c>
      <c r="C16" s="194">
        <v>1E-3</v>
      </c>
      <c r="D16" s="428">
        <v>8589.08</v>
      </c>
      <c r="E16" s="428">
        <v>8568.6299999999992</v>
      </c>
      <c r="F16" s="195">
        <v>8564.67</v>
      </c>
    </row>
    <row r="17" spans="1:6">
      <c r="A17" s="693">
        <v>42797</v>
      </c>
      <c r="B17" s="193">
        <v>5.9999999999999995E-4</v>
      </c>
      <c r="C17" s="194">
        <v>1E-3</v>
      </c>
      <c r="D17" s="428">
        <v>8593.01</v>
      </c>
      <c r="E17" s="428">
        <v>8572.56</v>
      </c>
      <c r="F17" s="195">
        <v>8568.6</v>
      </c>
    </row>
    <row r="18" spans="1:6">
      <c r="A18" s="708">
        <v>42800</v>
      </c>
      <c r="B18" s="193">
        <v>5.9999999999999995E-4</v>
      </c>
      <c r="C18" s="194">
        <v>1E-3</v>
      </c>
      <c r="D18" s="428">
        <v>8596.94</v>
      </c>
      <c r="E18" s="428">
        <v>8576.5</v>
      </c>
      <c r="F18" s="195">
        <v>8572.5300000000007</v>
      </c>
    </row>
    <row r="19" spans="1:6">
      <c r="A19" s="710">
        <v>42801</v>
      </c>
      <c r="B19" s="193">
        <v>5.9999999999999995E-4</v>
      </c>
      <c r="C19" s="194">
        <v>1E-3</v>
      </c>
      <c r="D19" s="428">
        <v>8600.8799999999992</v>
      </c>
      <c r="E19" s="428">
        <v>8580.44</v>
      </c>
      <c r="F19" s="195">
        <v>8576.4699999999993</v>
      </c>
    </row>
    <row r="20" spans="1:6">
      <c r="A20" s="712">
        <v>42802</v>
      </c>
      <c r="B20" s="193">
        <v>5.9999999999999995E-4</v>
      </c>
      <c r="C20" s="194">
        <v>1E-3</v>
      </c>
      <c r="D20" s="428">
        <v>8604.81</v>
      </c>
      <c r="E20" s="428">
        <v>8584.3799999999992</v>
      </c>
      <c r="F20" s="195">
        <v>8580.41</v>
      </c>
    </row>
    <row r="21" spans="1:6">
      <c r="A21" s="714">
        <v>42803</v>
      </c>
      <c r="B21" s="193">
        <v>5.9999999999999995E-4</v>
      </c>
      <c r="C21" s="194">
        <v>1E-3</v>
      </c>
      <c r="D21" s="428">
        <v>8608.74</v>
      </c>
      <c r="E21" s="428">
        <v>8588.32</v>
      </c>
      <c r="F21" s="195">
        <v>8584.35</v>
      </c>
    </row>
    <row r="22" spans="1:6">
      <c r="A22" s="716">
        <v>42804</v>
      </c>
      <c r="B22" s="193">
        <v>5.9999999999999995E-4</v>
      </c>
      <c r="C22" s="194">
        <v>1E-3</v>
      </c>
      <c r="D22" s="428">
        <v>8612.69</v>
      </c>
      <c r="E22" s="428">
        <v>8592.26</v>
      </c>
      <c r="F22" s="195">
        <v>8588.2900000000009</v>
      </c>
    </row>
    <row r="23" spans="1:6">
      <c r="A23" s="716">
        <v>42807</v>
      </c>
      <c r="B23" s="193">
        <v>5.9999999999999995E-4</v>
      </c>
      <c r="C23" s="194">
        <v>1E-3</v>
      </c>
      <c r="D23" s="428">
        <v>8616.6200000000008</v>
      </c>
      <c r="E23" s="428">
        <v>8596.2099999999991</v>
      </c>
      <c r="F23" s="195">
        <v>8592.23</v>
      </c>
    </row>
    <row r="24" spans="1:6">
      <c r="A24" s="718">
        <v>42808</v>
      </c>
      <c r="B24" s="193">
        <v>5.9999999999999995E-4</v>
      </c>
      <c r="C24" s="194">
        <v>1E-3</v>
      </c>
      <c r="D24" s="428">
        <v>8620.56</v>
      </c>
      <c r="E24" s="428">
        <v>8600.15</v>
      </c>
      <c r="F24" s="195">
        <v>8596.18</v>
      </c>
    </row>
    <row r="25" spans="1:6">
      <c r="A25" s="720">
        <v>42809</v>
      </c>
      <c r="B25" s="193">
        <v>5.9999999999999995E-4</v>
      </c>
      <c r="C25" s="194">
        <v>1E-3</v>
      </c>
      <c r="D25" s="428">
        <v>8624.51</v>
      </c>
      <c r="E25" s="428">
        <v>8604.1</v>
      </c>
      <c r="F25" s="195">
        <v>8600.1200000000008</v>
      </c>
    </row>
    <row r="26" spans="1:6">
      <c r="A26" s="722">
        <v>42810</v>
      </c>
      <c r="B26" s="193">
        <v>5.9999999999999995E-4</v>
      </c>
      <c r="C26" s="194">
        <v>1E-3</v>
      </c>
      <c r="D26" s="428">
        <v>8628.4599999999991</v>
      </c>
      <c r="E26" s="428">
        <v>8608.0499999999993</v>
      </c>
      <c r="F26" s="195">
        <v>8604.07</v>
      </c>
    </row>
    <row r="27" spans="1:6">
      <c r="A27" s="724">
        <v>42811</v>
      </c>
      <c r="B27" s="193">
        <v>5.9999999999999995E-4</v>
      </c>
      <c r="C27" s="194">
        <v>1E-3</v>
      </c>
      <c r="D27" s="428">
        <v>8632.4</v>
      </c>
      <c r="E27" s="428">
        <v>8612</v>
      </c>
      <c r="F27" s="195">
        <v>8608.02</v>
      </c>
    </row>
    <row r="28" spans="1:6">
      <c r="A28" s="724">
        <v>42814</v>
      </c>
      <c r="B28" s="193">
        <v>5.9999999999999995E-4</v>
      </c>
      <c r="C28" s="194">
        <v>1E-3</v>
      </c>
      <c r="D28" s="428">
        <v>8636.36</v>
      </c>
      <c r="E28" s="428">
        <v>8615.9500000000007</v>
      </c>
      <c r="F28" s="195">
        <v>8611.9699999999993</v>
      </c>
    </row>
    <row r="29" spans="1:6">
      <c r="A29" s="726">
        <v>42815</v>
      </c>
      <c r="B29" s="193">
        <v>5.9999999999999995E-4</v>
      </c>
      <c r="C29" s="194">
        <v>1E-3</v>
      </c>
      <c r="D29" s="428">
        <v>8640.2999999999993</v>
      </c>
      <c r="E29" s="428">
        <v>8619.91</v>
      </c>
      <c r="F29" s="195">
        <v>8615.92</v>
      </c>
    </row>
    <row r="30" spans="1:6">
      <c r="A30" s="728">
        <v>42816</v>
      </c>
      <c r="B30" s="193">
        <v>5.9999999999999995E-4</v>
      </c>
      <c r="C30" s="194">
        <v>1E-3</v>
      </c>
      <c r="D30" s="428">
        <v>8644.26</v>
      </c>
      <c r="E30" s="428">
        <v>8623.8700000000008</v>
      </c>
      <c r="F30" s="195">
        <v>8619.8799999999992</v>
      </c>
    </row>
    <row r="31" spans="1:6">
      <c r="A31" s="730">
        <v>42817</v>
      </c>
      <c r="B31" s="193">
        <v>5.9999999999999995E-4</v>
      </c>
      <c r="C31" s="194">
        <v>1E-3</v>
      </c>
      <c r="D31" s="428">
        <v>8648.2099999999991</v>
      </c>
      <c r="E31" s="428">
        <v>8627.83</v>
      </c>
      <c r="F31" s="195">
        <v>8623.84</v>
      </c>
    </row>
    <row r="32" spans="1:6">
      <c r="A32" s="732">
        <v>42818</v>
      </c>
      <c r="B32" s="193">
        <v>5.9999999999999995E-4</v>
      </c>
      <c r="C32" s="194">
        <v>1E-3</v>
      </c>
      <c r="D32" s="428">
        <v>8652.17</v>
      </c>
      <c r="E32" s="428">
        <v>8631.7900000000009</v>
      </c>
      <c r="F32" s="195">
        <v>8627.7999999999993</v>
      </c>
    </row>
    <row r="33" spans="1:6">
      <c r="A33" s="734">
        <v>42821</v>
      </c>
      <c r="B33" s="193">
        <v>5.9999999999999995E-4</v>
      </c>
      <c r="C33" s="194">
        <v>1E-3</v>
      </c>
      <c r="D33" s="428">
        <v>8656.1299999999992</v>
      </c>
      <c r="E33" s="428">
        <v>8635.75</v>
      </c>
      <c r="F33" s="195">
        <v>8631.76</v>
      </c>
    </row>
    <row r="34" spans="1:6">
      <c r="A34" s="736">
        <v>42822</v>
      </c>
      <c r="B34" s="193">
        <v>5.9999999999999995E-4</v>
      </c>
      <c r="C34" s="194">
        <v>1E-3</v>
      </c>
      <c r="D34" s="428">
        <v>8660.09</v>
      </c>
      <c r="E34" s="428">
        <v>8639.7199999999993</v>
      </c>
      <c r="F34" s="195">
        <v>8635.7199999999993</v>
      </c>
    </row>
    <row r="35" spans="1:6">
      <c r="A35" s="738">
        <v>42823</v>
      </c>
      <c r="B35" s="193">
        <v>5.9999999999999995E-4</v>
      </c>
      <c r="C35" s="194">
        <v>1E-3</v>
      </c>
      <c r="D35" s="428">
        <v>8664.0499999999993</v>
      </c>
      <c r="E35" s="428">
        <v>8643.68</v>
      </c>
      <c r="F35" s="195">
        <v>8639.69</v>
      </c>
    </row>
    <row r="36" spans="1:6">
      <c r="A36" s="740">
        <v>42824</v>
      </c>
      <c r="B36" s="193">
        <v>5.9999999999999995E-4</v>
      </c>
      <c r="C36" s="194">
        <v>1E-3</v>
      </c>
      <c r="D36" s="428">
        <v>8668.02</v>
      </c>
      <c r="E36" s="428">
        <v>8647.65</v>
      </c>
      <c r="F36" s="195">
        <v>8643.65</v>
      </c>
    </row>
    <row r="37" spans="1:6">
      <c r="A37" s="742">
        <v>42825</v>
      </c>
      <c r="B37" s="193">
        <v>5.9999999999999995E-4</v>
      </c>
      <c r="C37" s="194">
        <v>1E-3</v>
      </c>
      <c r="D37" s="428">
        <v>8671.98</v>
      </c>
      <c r="E37" s="428">
        <v>8651.6200000000008</v>
      </c>
      <c r="F37" s="195">
        <v>8647.6200000000008</v>
      </c>
    </row>
    <row r="38" spans="1:6">
      <c r="A38" s="744">
        <v>42828</v>
      </c>
      <c r="B38" s="193">
        <v>5.9999999999999995E-4</v>
      </c>
      <c r="C38" s="194">
        <v>1E-3</v>
      </c>
      <c r="D38" s="428">
        <v>8675.9500000000007</v>
      </c>
      <c r="E38" s="428">
        <v>8655.6</v>
      </c>
      <c r="F38" s="195">
        <v>8651.59</v>
      </c>
    </row>
    <row r="39" spans="1:6">
      <c r="A39" s="746">
        <v>42829</v>
      </c>
      <c r="B39" s="193">
        <v>5.9999999999999995E-4</v>
      </c>
      <c r="C39" s="194">
        <v>1E-3</v>
      </c>
      <c r="D39" s="428">
        <v>8679.92</v>
      </c>
      <c r="E39" s="428">
        <v>8659.57</v>
      </c>
      <c r="F39" s="195">
        <v>8655.56</v>
      </c>
    </row>
    <row r="40" spans="1:6">
      <c r="A40" s="746">
        <v>42830</v>
      </c>
      <c r="B40" s="193">
        <v>5.9999999999999995E-4</v>
      </c>
      <c r="C40" s="194">
        <v>1E-3</v>
      </c>
      <c r="D40" s="428">
        <v>8683.89</v>
      </c>
      <c r="E40" s="428">
        <v>8663.5499999999993</v>
      </c>
      <c r="F40" s="195">
        <v>8659.5400000000009</v>
      </c>
    </row>
    <row r="41" spans="1:6">
      <c r="A41" s="748">
        <v>42831</v>
      </c>
      <c r="B41" s="193">
        <v>5.9999999999999995E-4</v>
      </c>
      <c r="C41" s="194">
        <v>1E-3</v>
      </c>
      <c r="D41" s="428">
        <v>8687.86</v>
      </c>
      <c r="E41" s="428">
        <v>8667.52</v>
      </c>
      <c r="F41" s="195">
        <v>8663.52</v>
      </c>
    </row>
    <row r="42" spans="1:6">
      <c r="A42" s="750">
        <v>42832</v>
      </c>
      <c r="B42" s="193">
        <v>5.9999999999999995E-4</v>
      </c>
      <c r="C42" s="194">
        <v>1E-3</v>
      </c>
      <c r="D42" s="428">
        <v>8691.84</v>
      </c>
      <c r="E42" s="428">
        <v>8671.49</v>
      </c>
      <c r="F42" s="195">
        <v>8667.49</v>
      </c>
    </row>
    <row r="43" spans="1:6">
      <c r="A43" s="752">
        <v>42835</v>
      </c>
      <c r="B43" s="193">
        <v>5.9999999999999995E-4</v>
      </c>
      <c r="C43" s="194">
        <v>1E-3</v>
      </c>
      <c r="D43" s="428">
        <v>8695.81</v>
      </c>
      <c r="E43" s="428">
        <v>8675.48</v>
      </c>
      <c r="F43" s="195">
        <v>8671.4599999999991</v>
      </c>
    </row>
    <row r="44" spans="1:6">
      <c r="A44" s="754">
        <v>42836</v>
      </c>
      <c r="B44" s="193">
        <v>5.9999999999999995E-4</v>
      </c>
      <c r="C44" s="194">
        <v>1E-3</v>
      </c>
      <c r="D44" s="428">
        <v>8699.7900000000009</v>
      </c>
      <c r="E44" s="428">
        <v>8679.4599999999991</v>
      </c>
      <c r="F44" s="195">
        <v>8675.4500000000007</v>
      </c>
    </row>
    <row r="45" spans="1:6">
      <c r="A45" s="756">
        <v>42837</v>
      </c>
      <c r="B45" s="193">
        <v>5.9999999999999995E-4</v>
      </c>
      <c r="C45" s="194">
        <v>1E-3</v>
      </c>
      <c r="D45" s="428">
        <v>8703.77</v>
      </c>
      <c r="E45" s="428">
        <v>8683.44</v>
      </c>
      <c r="F45" s="195">
        <v>8679.43</v>
      </c>
    </row>
    <row r="46" spans="1:6">
      <c r="A46" s="756">
        <v>42838</v>
      </c>
      <c r="B46" s="193">
        <v>5.9999999999999995E-4</v>
      </c>
      <c r="C46" s="194">
        <v>1E-3</v>
      </c>
      <c r="D46" s="428">
        <v>8707.4500000000007</v>
      </c>
      <c r="E46" s="428">
        <v>8687.1200000000008</v>
      </c>
      <c r="F46" s="195">
        <v>8683.41</v>
      </c>
    </row>
    <row r="47" spans="1:6">
      <c r="A47" s="756">
        <v>42842</v>
      </c>
      <c r="B47" s="193">
        <v>5.9999999999999995E-4</v>
      </c>
      <c r="C47" s="194">
        <v>1E-3</v>
      </c>
      <c r="D47" s="428">
        <v>8711.1200000000008</v>
      </c>
      <c r="E47" s="428">
        <v>8690.7999999999993</v>
      </c>
      <c r="F47" s="195">
        <v>8687.09</v>
      </c>
    </row>
    <row r="48" spans="1:6">
      <c r="A48" s="758">
        <v>42843</v>
      </c>
      <c r="B48" s="193">
        <v>5.9999999999999995E-4</v>
      </c>
      <c r="C48" s="194">
        <v>1E-3</v>
      </c>
      <c r="D48" s="428">
        <v>8714.7900000000009</v>
      </c>
      <c r="E48" s="428">
        <v>8694.48</v>
      </c>
      <c r="F48" s="195">
        <v>8690.77</v>
      </c>
    </row>
    <row r="49" spans="1:6">
      <c r="A49" s="758">
        <v>42844</v>
      </c>
      <c r="B49" s="193">
        <v>5.9999999999999995E-4</v>
      </c>
      <c r="C49" s="194">
        <v>1E-3</v>
      </c>
      <c r="D49" s="428">
        <v>8718.4699999999993</v>
      </c>
      <c r="E49" s="428">
        <v>8698.17</v>
      </c>
      <c r="F49" s="195">
        <v>8694.4500000000007</v>
      </c>
    </row>
    <row r="50" spans="1:6">
      <c r="A50" s="758">
        <v>42845</v>
      </c>
      <c r="B50" s="193">
        <v>5.9999999999999995E-4</v>
      </c>
      <c r="C50" s="194">
        <v>1E-3</v>
      </c>
      <c r="D50" s="428">
        <v>8722.15</v>
      </c>
      <c r="E50" s="428">
        <v>8701.85</v>
      </c>
      <c r="F50" s="195">
        <v>8698.14</v>
      </c>
    </row>
    <row r="51" spans="1:6">
      <c r="A51" s="760">
        <v>42849</v>
      </c>
      <c r="B51" s="193">
        <v>5.9999999999999995E-4</v>
      </c>
      <c r="C51" s="194">
        <v>1E-3</v>
      </c>
      <c r="D51" s="428">
        <v>8725.83</v>
      </c>
      <c r="E51" s="428">
        <v>8705.5400000000009</v>
      </c>
      <c r="F51" s="195">
        <v>8701.82</v>
      </c>
    </row>
    <row r="52" spans="1:6">
      <c r="A52" s="760">
        <v>42850</v>
      </c>
      <c r="B52" s="193">
        <v>5.9999999999999995E-4</v>
      </c>
      <c r="C52" s="194">
        <v>1E-3</v>
      </c>
      <c r="D52" s="428">
        <v>8729.51</v>
      </c>
      <c r="E52" s="428">
        <v>8709.23</v>
      </c>
      <c r="F52" s="195">
        <v>8705.51</v>
      </c>
    </row>
    <row r="53" spans="1:6">
      <c r="A53" s="762">
        <v>42851</v>
      </c>
      <c r="B53" s="193">
        <v>5.9999999999999995E-4</v>
      </c>
      <c r="C53" s="194">
        <v>1E-3</v>
      </c>
      <c r="D53" s="428">
        <v>8733.19</v>
      </c>
      <c r="E53" s="428">
        <v>8712.92</v>
      </c>
      <c r="F53" s="195">
        <v>8709.19</v>
      </c>
    </row>
    <row r="54" spans="1:6">
      <c r="A54" s="764">
        <v>42852</v>
      </c>
      <c r="B54" s="193">
        <v>5.9999999999999995E-4</v>
      </c>
      <c r="C54" s="194">
        <v>1E-3</v>
      </c>
      <c r="D54" s="428">
        <v>8736.8799999999992</v>
      </c>
      <c r="E54" s="428">
        <v>8716.61</v>
      </c>
      <c r="F54" s="195">
        <v>8712.8799999999992</v>
      </c>
    </row>
    <row r="55" spans="1:6">
      <c r="A55" s="766">
        <v>42855</v>
      </c>
      <c r="B55" s="193">
        <v>5.9999999999999995E-4</v>
      </c>
      <c r="C55" s="194">
        <v>1E-3</v>
      </c>
      <c r="D55" s="428">
        <v>8740.57</v>
      </c>
      <c r="E55" s="428">
        <v>8720.2999999999993</v>
      </c>
      <c r="F55" s="195">
        <v>8716.57</v>
      </c>
    </row>
    <row r="56" spans="1:6">
      <c r="A56" s="768">
        <v>42857</v>
      </c>
      <c r="B56" s="193">
        <v>5.9999999999999995E-4</v>
      </c>
      <c r="C56" s="194">
        <v>1E-3</v>
      </c>
      <c r="D56" s="428">
        <v>8744.25</v>
      </c>
      <c r="E56" s="428">
        <v>8723.99</v>
      </c>
      <c r="F56" s="195">
        <v>8720.27</v>
      </c>
    </row>
    <row r="57" spans="1:6">
      <c r="A57" s="770">
        <v>42858</v>
      </c>
      <c r="B57" s="193">
        <v>5.9999999999999995E-4</v>
      </c>
      <c r="C57" s="194">
        <v>1E-3</v>
      </c>
      <c r="D57" s="428">
        <v>8747.9500000000007</v>
      </c>
      <c r="E57" s="428">
        <v>8727.69</v>
      </c>
      <c r="F57" s="195">
        <v>8723.9599999999991</v>
      </c>
    </row>
    <row r="58" spans="1:6">
      <c r="A58" s="773">
        <v>42859</v>
      </c>
      <c r="B58" s="193">
        <v>5.9999999999999995E-4</v>
      </c>
      <c r="C58" s="194">
        <v>1E-3</v>
      </c>
      <c r="D58" s="428">
        <v>8751.64</v>
      </c>
      <c r="E58" s="428">
        <v>8731.3799999999992</v>
      </c>
      <c r="F58" s="195">
        <v>8727.66</v>
      </c>
    </row>
    <row r="59" spans="1:6">
      <c r="A59" s="775">
        <v>42860</v>
      </c>
      <c r="B59" s="193">
        <v>5.9999999999999995E-4</v>
      </c>
      <c r="C59" s="194">
        <v>1E-3</v>
      </c>
      <c r="D59" s="428">
        <v>8755.33</v>
      </c>
      <c r="E59" s="428">
        <v>8735.07</v>
      </c>
      <c r="F59" s="195">
        <v>8731.35</v>
      </c>
    </row>
    <row r="60" spans="1:6">
      <c r="A60" s="776">
        <v>42860</v>
      </c>
      <c r="B60" s="193">
        <v>5.9999999999999995E-4</v>
      </c>
      <c r="C60" s="194">
        <v>1E-3</v>
      </c>
      <c r="D60" s="428">
        <v>8755.33</v>
      </c>
      <c r="E60" s="428">
        <v>8735.07</v>
      </c>
      <c r="F60" s="195">
        <v>8731.35</v>
      </c>
    </row>
    <row r="61" spans="1:6">
      <c r="A61" s="776">
        <v>42863</v>
      </c>
      <c r="B61" s="193">
        <v>5.9999999999999995E-4</v>
      </c>
      <c r="C61" s="194">
        <v>1E-3</v>
      </c>
      <c r="D61" s="428">
        <v>8759.0300000000007</v>
      </c>
      <c r="E61" s="428">
        <v>8738.77</v>
      </c>
      <c r="F61" s="195">
        <v>8735.0400000000009</v>
      </c>
    </row>
    <row r="62" spans="1:6">
      <c r="A62" s="778">
        <v>42864</v>
      </c>
      <c r="B62" s="193">
        <v>5.9999999999999995E-4</v>
      </c>
      <c r="C62" s="194">
        <v>1E-3</v>
      </c>
      <c r="D62" s="428">
        <v>8762.7199999999993</v>
      </c>
      <c r="E62" s="428">
        <v>8742.48</v>
      </c>
      <c r="F62" s="195">
        <v>8738.74</v>
      </c>
    </row>
    <row r="63" spans="1:6">
      <c r="A63" s="780">
        <v>42865</v>
      </c>
      <c r="B63" s="193">
        <v>5.9999999999999995E-4</v>
      </c>
      <c r="C63" s="194">
        <v>1E-3</v>
      </c>
      <c r="D63" s="428">
        <v>8766.41</v>
      </c>
      <c r="E63" s="428">
        <v>8746.18</v>
      </c>
      <c r="F63" s="195">
        <v>8742.44</v>
      </c>
    </row>
    <row r="64" spans="1:6">
      <c r="A64" s="782">
        <v>42866</v>
      </c>
      <c r="B64" s="193">
        <v>5.9999999999999995E-4</v>
      </c>
      <c r="C64" s="194">
        <v>1E-3</v>
      </c>
      <c r="D64" s="428">
        <v>8770.1200000000008</v>
      </c>
      <c r="E64" s="428">
        <v>8749.8799999999992</v>
      </c>
      <c r="F64" s="195">
        <v>8746.15</v>
      </c>
    </row>
    <row r="65" spans="1:6">
      <c r="A65" s="782">
        <v>42867</v>
      </c>
      <c r="B65" s="193">
        <v>5.9999999999999995E-4</v>
      </c>
      <c r="C65" s="194">
        <v>1E-3</v>
      </c>
      <c r="D65" s="428">
        <v>8773.81</v>
      </c>
      <c r="E65" s="428">
        <v>8753.59</v>
      </c>
      <c r="F65" s="195">
        <v>8749.85</v>
      </c>
    </row>
    <row r="66" spans="1:6">
      <c r="A66" s="784">
        <v>42870</v>
      </c>
      <c r="B66" s="193">
        <v>5.9999999999999995E-4</v>
      </c>
      <c r="C66" s="194">
        <v>1E-3</v>
      </c>
      <c r="D66" s="428">
        <v>8777.52</v>
      </c>
      <c r="E66" s="428">
        <v>8757.2999999999993</v>
      </c>
      <c r="F66" s="195">
        <v>8753.56</v>
      </c>
    </row>
    <row r="67" spans="1:6">
      <c r="A67" s="784">
        <v>42871</v>
      </c>
      <c r="B67" s="193">
        <v>5.9999999999999995E-4</v>
      </c>
      <c r="C67" s="194">
        <v>1E-3</v>
      </c>
      <c r="D67" s="428">
        <v>8781.2199999999993</v>
      </c>
      <c r="E67" s="428">
        <v>8761.01</v>
      </c>
      <c r="F67" s="195">
        <v>8757.27</v>
      </c>
    </row>
    <row r="68" spans="1:6">
      <c r="A68" s="786">
        <v>42872</v>
      </c>
      <c r="B68" s="193">
        <v>5.9999999999999995E-4</v>
      </c>
      <c r="C68" s="194">
        <v>1E-3</v>
      </c>
      <c r="D68" s="428">
        <v>8784.92</v>
      </c>
      <c r="E68" s="428">
        <v>8764.7199999999993</v>
      </c>
      <c r="F68" s="195">
        <v>8760.98</v>
      </c>
    </row>
    <row r="69" spans="1:6">
      <c r="A69" s="788">
        <v>42873</v>
      </c>
      <c r="B69" s="193">
        <v>5.9999999999999995E-4</v>
      </c>
      <c r="C69" s="194">
        <v>1E-3</v>
      </c>
      <c r="D69" s="428">
        <v>8788.64</v>
      </c>
      <c r="E69" s="428">
        <v>8768.43</v>
      </c>
      <c r="F69" s="195">
        <v>8764.69</v>
      </c>
    </row>
    <row r="70" spans="1:6">
      <c r="A70" s="790">
        <v>42874</v>
      </c>
      <c r="B70" s="193">
        <v>5.0000000000000001E-4</v>
      </c>
      <c r="C70" s="194">
        <v>8.9999999999999998E-4</v>
      </c>
      <c r="D70" s="428">
        <v>8797.4</v>
      </c>
      <c r="E70" s="428">
        <v>8777.19</v>
      </c>
      <c r="F70" s="195">
        <v>8773.4500000000007</v>
      </c>
    </row>
    <row r="71" spans="1:6">
      <c r="A71" s="790">
        <v>42877</v>
      </c>
      <c r="B71" s="193">
        <v>5.0000000000000001E-4</v>
      </c>
      <c r="C71" s="194">
        <v>8.9999999999999998E-4</v>
      </c>
      <c r="D71" s="428">
        <v>8801.11</v>
      </c>
      <c r="E71" s="428">
        <v>8780.9</v>
      </c>
      <c r="F71" s="195">
        <v>8777.16</v>
      </c>
    </row>
    <row r="72" spans="1:6">
      <c r="A72" s="792">
        <v>42878</v>
      </c>
      <c r="B72" s="193">
        <v>5.0000000000000001E-4</v>
      </c>
      <c r="C72" s="194">
        <v>8.9999999999999998E-4</v>
      </c>
      <c r="D72" s="428">
        <v>8804.82</v>
      </c>
      <c r="E72" s="428">
        <v>8784.6200000000008</v>
      </c>
      <c r="F72" s="195">
        <v>8780.8700000000008</v>
      </c>
    </row>
    <row r="73" spans="1:6">
      <c r="A73" s="794">
        <v>42879</v>
      </c>
      <c r="B73" s="193">
        <v>5.0000000000000001E-4</v>
      </c>
      <c r="C73" s="194">
        <v>8.9999999999999998E-4</v>
      </c>
      <c r="D73" s="428">
        <v>8808.5300000000007</v>
      </c>
      <c r="E73" s="428">
        <v>8788.33</v>
      </c>
      <c r="F73" s="195">
        <v>8784.59</v>
      </c>
    </row>
    <row r="74" spans="1:6">
      <c r="A74" s="794">
        <v>42880</v>
      </c>
      <c r="B74" s="193">
        <v>5.0000000000000001E-4</v>
      </c>
      <c r="C74" s="194">
        <v>8.9999999999999998E-4</v>
      </c>
      <c r="D74" s="428">
        <v>8812.24</v>
      </c>
      <c r="E74" s="428">
        <v>8792.06</v>
      </c>
      <c r="F74" s="195">
        <v>8788.2999999999993</v>
      </c>
    </row>
    <row r="75" spans="1:6">
      <c r="A75" s="796">
        <v>42881</v>
      </c>
      <c r="B75" s="193">
        <v>5.0000000000000001E-4</v>
      </c>
      <c r="C75" s="194">
        <v>8.9999999999999998E-4</v>
      </c>
      <c r="D75" s="428">
        <v>8815.9599999999991</v>
      </c>
      <c r="E75" s="428">
        <v>8795.77</v>
      </c>
      <c r="F75" s="195">
        <v>8792.02</v>
      </c>
    </row>
    <row r="76" spans="1:6">
      <c r="A76" s="798">
        <v>42884</v>
      </c>
      <c r="B76" s="193">
        <v>5.0000000000000001E-4</v>
      </c>
      <c r="C76" s="194">
        <v>8.9999999999999998E-4</v>
      </c>
      <c r="D76" s="428">
        <v>8819.67</v>
      </c>
      <c r="E76" s="428">
        <v>8799.5</v>
      </c>
      <c r="F76" s="195">
        <v>8795.74</v>
      </c>
    </row>
    <row r="77" spans="1:6">
      <c r="A77" s="800">
        <v>42885</v>
      </c>
      <c r="B77" s="193">
        <v>5.0000000000000001E-4</v>
      </c>
      <c r="C77" s="194">
        <v>8.9999999999999998E-4</v>
      </c>
      <c r="D77" s="428">
        <v>8823.39</v>
      </c>
      <c r="E77" s="428">
        <v>8803.2199999999993</v>
      </c>
      <c r="F77" s="195">
        <v>8799.4699999999993</v>
      </c>
    </row>
    <row r="78" spans="1:6">
      <c r="A78" s="803">
        <v>42886</v>
      </c>
      <c r="B78" s="193">
        <v>5.0000000000000001E-4</v>
      </c>
      <c r="C78" s="194">
        <v>8.9999999999999998E-4</v>
      </c>
      <c r="D78" s="428">
        <v>8827.11</v>
      </c>
      <c r="E78" s="428">
        <v>8806.9500000000007</v>
      </c>
      <c r="F78" s="195">
        <v>8803.18</v>
      </c>
    </row>
    <row r="79" spans="1:6">
      <c r="A79" s="805">
        <v>42887</v>
      </c>
      <c r="B79" s="193">
        <v>5.0000000000000001E-4</v>
      </c>
      <c r="C79" s="194">
        <v>8.9999999999999998E-4</v>
      </c>
      <c r="D79" s="428">
        <v>8830.52</v>
      </c>
      <c r="E79" s="428">
        <v>8810.36</v>
      </c>
      <c r="F79" s="195">
        <v>8806.91</v>
      </c>
    </row>
    <row r="80" spans="1:6">
      <c r="A80" s="807">
        <v>42888</v>
      </c>
      <c r="B80" s="193">
        <v>5.0000000000000001E-4</v>
      </c>
      <c r="C80" s="194">
        <v>8.9999999999999998E-4</v>
      </c>
      <c r="D80" s="428">
        <v>8833.92</v>
      </c>
      <c r="E80" s="428">
        <v>8813.77</v>
      </c>
      <c r="F80" s="195">
        <v>8810.33</v>
      </c>
    </row>
    <row r="81" spans="1:6">
      <c r="A81" s="809">
        <v>42891</v>
      </c>
      <c r="B81" s="193">
        <v>4.0000000000000002E-4</v>
      </c>
      <c r="C81" s="194">
        <v>8.0000000000000004E-4</v>
      </c>
      <c r="D81" s="428">
        <v>8842.3700000000008</v>
      </c>
      <c r="E81" s="428">
        <v>8822.2099999999991</v>
      </c>
      <c r="F81" s="195">
        <v>8818.77</v>
      </c>
    </row>
    <row r="82" spans="1:6">
      <c r="A82" s="811">
        <v>42892</v>
      </c>
      <c r="B82" s="193">
        <v>4.0000000000000002E-4</v>
      </c>
      <c r="C82" s="194">
        <v>8.0000000000000004E-4</v>
      </c>
      <c r="D82" s="428">
        <v>8845.7800000000007</v>
      </c>
      <c r="E82" s="428">
        <v>8825.6299999999992</v>
      </c>
      <c r="F82" s="195">
        <v>8822.18</v>
      </c>
    </row>
    <row r="83" spans="1:6">
      <c r="A83" s="813">
        <v>42893</v>
      </c>
      <c r="B83" s="193">
        <v>4.0000000000000002E-4</v>
      </c>
      <c r="C83" s="194">
        <v>8.0000000000000004E-4</v>
      </c>
      <c r="D83" s="428">
        <v>8849.19</v>
      </c>
      <c r="E83" s="428">
        <v>8829.0400000000009</v>
      </c>
      <c r="F83" s="195">
        <v>8825.6</v>
      </c>
    </row>
    <row r="84" spans="1:6">
      <c r="A84" s="815">
        <v>42894</v>
      </c>
      <c r="B84" s="193">
        <v>4.0000000000000002E-4</v>
      </c>
      <c r="C84" s="194">
        <v>8.0000000000000004E-4</v>
      </c>
      <c r="D84" s="428">
        <v>8852.6</v>
      </c>
      <c r="E84" s="428">
        <v>8832.4599999999991</v>
      </c>
      <c r="F84" s="195">
        <v>8829.01</v>
      </c>
    </row>
    <row r="85" spans="1:6">
      <c r="A85" s="817">
        <v>42895</v>
      </c>
      <c r="B85" s="193">
        <v>2.9999999999999997E-4</v>
      </c>
      <c r="C85" s="194">
        <v>7.000000000000001E-4</v>
      </c>
      <c r="D85" s="428">
        <v>8861.0499999999993</v>
      </c>
      <c r="E85" s="428">
        <v>8840.91</v>
      </c>
      <c r="F85" s="195">
        <v>8837.4599999999991</v>
      </c>
    </row>
    <row r="86" spans="1:6">
      <c r="A86" s="819">
        <v>42898</v>
      </c>
      <c r="B86" s="193">
        <v>2.9999999999999997E-4</v>
      </c>
      <c r="C86" s="194">
        <v>7.000000000000001E-4</v>
      </c>
      <c r="D86" s="428">
        <v>8864.4599999999991</v>
      </c>
      <c r="E86" s="428">
        <v>8844.32</v>
      </c>
      <c r="F86" s="195">
        <v>8840.8700000000008</v>
      </c>
    </row>
    <row r="87" spans="1:6">
      <c r="A87" s="821">
        <v>42899</v>
      </c>
      <c r="B87" s="193">
        <v>2.9999999999999997E-4</v>
      </c>
      <c r="C87" s="194">
        <v>7.000000000000001E-4</v>
      </c>
      <c r="D87" s="428">
        <v>8867.8700000000008</v>
      </c>
      <c r="E87" s="428">
        <v>8847.74</v>
      </c>
      <c r="F87" s="195">
        <v>8844.2800000000007</v>
      </c>
    </row>
    <row r="88" spans="1:6">
      <c r="A88" s="823">
        <v>42900</v>
      </c>
      <c r="B88" s="193">
        <v>2.9999999999999997E-4</v>
      </c>
      <c r="C88" s="194">
        <v>7.000000000000001E-4</v>
      </c>
      <c r="D88" s="428">
        <v>8871.2900000000009</v>
      </c>
      <c r="E88" s="428">
        <v>8851.16</v>
      </c>
      <c r="F88" s="195">
        <v>8847.7000000000007</v>
      </c>
    </row>
    <row r="89" spans="1:6">
      <c r="A89" s="825">
        <v>42905</v>
      </c>
      <c r="B89" s="193">
        <v>2.9999999999999997E-4</v>
      </c>
      <c r="C89" s="194">
        <v>7.000000000000001E-4</v>
      </c>
      <c r="D89" s="428">
        <v>8878.1200000000008</v>
      </c>
      <c r="E89" s="428">
        <v>8858</v>
      </c>
      <c r="F89" s="195">
        <v>8854.5499999999993</v>
      </c>
    </row>
    <row r="90" spans="1:6">
      <c r="A90" s="827">
        <v>42906</v>
      </c>
      <c r="B90" s="193">
        <v>2.9999999999999997E-4</v>
      </c>
      <c r="C90" s="194">
        <v>7.000000000000001E-4</v>
      </c>
      <c r="D90" s="428">
        <v>8881.5400000000009</v>
      </c>
      <c r="E90" s="428">
        <v>8861.42</v>
      </c>
      <c r="F90" s="195">
        <v>8857.9699999999993</v>
      </c>
    </row>
    <row r="91" spans="1:6">
      <c r="A91" s="829">
        <v>42907</v>
      </c>
      <c r="B91" s="193">
        <v>2.9999999999999997E-4</v>
      </c>
      <c r="C91" s="194">
        <v>7.000000000000001E-4</v>
      </c>
      <c r="D91" s="428">
        <v>8884.9500000000007</v>
      </c>
      <c r="E91" s="428">
        <v>8864.85</v>
      </c>
      <c r="F91" s="195">
        <v>8861.39</v>
      </c>
    </row>
    <row r="92" spans="1:6">
      <c r="A92" s="831">
        <v>42908</v>
      </c>
      <c r="B92" s="193">
        <v>2.0000000000000001E-4</v>
      </c>
      <c r="C92" s="194">
        <v>5.9999999999999995E-4</v>
      </c>
      <c r="D92" s="428">
        <v>8893.41</v>
      </c>
      <c r="E92" s="428">
        <v>8873.2999999999993</v>
      </c>
      <c r="F92" s="195">
        <v>8869.84</v>
      </c>
    </row>
    <row r="93" spans="1:6">
      <c r="A93" s="831">
        <v>42909</v>
      </c>
      <c r="B93" s="193">
        <v>2.0000000000000001E-4</v>
      </c>
      <c r="C93" s="194">
        <v>5.9999999999999995E-4</v>
      </c>
      <c r="D93" s="428">
        <v>8896.83</v>
      </c>
      <c r="E93" s="428">
        <v>8876.7199999999993</v>
      </c>
      <c r="F93" s="195">
        <v>8873.27</v>
      </c>
    </row>
    <row r="94" spans="1:6">
      <c r="A94" s="833">
        <v>42912</v>
      </c>
      <c r="B94" s="193">
        <v>2.0000000000000001E-4</v>
      </c>
      <c r="C94" s="194">
        <v>5.9999999999999995E-4</v>
      </c>
      <c r="D94" s="428">
        <v>8900.25</v>
      </c>
      <c r="E94" s="428">
        <v>8880.14</v>
      </c>
      <c r="F94" s="195">
        <v>8876.69</v>
      </c>
    </row>
    <row r="95" spans="1:6">
      <c r="A95" s="835">
        <v>42913</v>
      </c>
      <c r="B95" s="193">
        <v>2.0000000000000001E-4</v>
      </c>
      <c r="C95" s="194">
        <v>5.9999999999999995E-4</v>
      </c>
      <c r="D95" s="428">
        <v>8903.67</v>
      </c>
      <c r="E95" s="428">
        <v>8883.58</v>
      </c>
      <c r="F95" s="195">
        <v>8880.11</v>
      </c>
    </row>
    <row r="96" spans="1:6">
      <c r="A96" s="837">
        <v>42914</v>
      </c>
      <c r="B96" s="193">
        <v>2.0000000000000001E-4</v>
      </c>
      <c r="C96" s="194">
        <v>5.9999999999999995E-4</v>
      </c>
      <c r="D96" s="428">
        <v>8907.1</v>
      </c>
      <c r="E96" s="428">
        <v>8887</v>
      </c>
      <c r="F96" s="195">
        <v>8883.5499999999993</v>
      </c>
    </row>
    <row r="97" spans="1:6">
      <c r="A97" s="839">
        <v>42915</v>
      </c>
      <c r="B97" s="193">
        <v>2.0000000000000001E-4</v>
      </c>
      <c r="C97" s="194">
        <v>5.9999999999999995E-4</v>
      </c>
      <c r="D97" s="428">
        <v>8910.52</v>
      </c>
      <c r="E97" s="428">
        <v>8890.44</v>
      </c>
      <c r="F97" s="195">
        <v>8886.9699999999993</v>
      </c>
    </row>
    <row r="98" spans="1:6">
      <c r="A98" s="841">
        <v>42916</v>
      </c>
      <c r="B98" s="193">
        <v>2.0000000000000001E-4</v>
      </c>
      <c r="C98" s="194">
        <v>5.9999999999999995E-4</v>
      </c>
      <c r="D98" s="428">
        <v>8913.94</v>
      </c>
      <c r="E98" s="428">
        <v>8893.8700000000008</v>
      </c>
      <c r="F98" s="195">
        <v>8890.41</v>
      </c>
    </row>
    <row r="99" spans="1:6">
      <c r="A99" s="843">
        <v>42919</v>
      </c>
      <c r="B99" s="193">
        <v>2.0000000000000001E-4</v>
      </c>
      <c r="C99" s="194">
        <v>5.9999999999999995E-4</v>
      </c>
      <c r="D99" s="428">
        <v>8917.3700000000008</v>
      </c>
      <c r="E99" s="428">
        <v>8897.2999999999993</v>
      </c>
      <c r="F99" s="195">
        <v>8893.84</v>
      </c>
    </row>
    <row r="100" spans="1:6">
      <c r="A100" s="845">
        <v>42920</v>
      </c>
      <c r="B100" s="193">
        <v>2.0000000000000001E-4</v>
      </c>
      <c r="C100" s="194">
        <v>5.9999999999999995E-4</v>
      </c>
      <c r="D100" s="428">
        <v>8920.7999999999993</v>
      </c>
      <c r="E100" s="428">
        <v>8900.74</v>
      </c>
      <c r="F100" s="195">
        <v>8897.27</v>
      </c>
    </row>
    <row r="101" spans="1:6">
      <c r="A101" s="847">
        <v>42921</v>
      </c>
      <c r="B101" s="193">
        <v>2.0000000000000001E-4</v>
      </c>
      <c r="C101" s="194">
        <v>5.9999999999999995E-4</v>
      </c>
      <c r="D101" s="428">
        <v>8924.23</v>
      </c>
      <c r="E101" s="428">
        <v>8904.17</v>
      </c>
      <c r="F101" s="195">
        <v>8900.7099999999991</v>
      </c>
    </row>
    <row r="102" spans="1:6">
      <c r="A102" s="849">
        <v>42922</v>
      </c>
      <c r="B102" s="193">
        <v>2.0000000000000001E-4</v>
      </c>
      <c r="C102" s="194">
        <v>5.9999999999999995E-4</v>
      </c>
      <c r="D102" s="428">
        <v>8927.67</v>
      </c>
      <c r="E102" s="428">
        <v>8907.61</v>
      </c>
      <c r="F102" s="195">
        <v>8904.14</v>
      </c>
    </row>
    <row r="103" spans="1:6">
      <c r="A103" s="849">
        <v>42923</v>
      </c>
      <c r="B103" s="193">
        <v>2.0000000000000001E-4</v>
      </c>
      <c r="C103" s="194">
        <v>5.9999999999999995E-4</v>
      </c>
      <c r="D103" s="428">
        <v>8931.09</v>
      </c>
      <c r="E103" s="428">
        <v>8911.0499999999993</v>
      </c>
      <c r="F103" s="195">
        <v>8907.58</v>
      </c>
    </row>
    <row r="104" spans="1:6">
      <c r="A104" s="851">
        <v>42926</v>
      </c>
      <c r="B104" s="193">
        <v>1E-4</v>
      </c>
      <c r="C104" s="194">
        <v>5.0000000000000001E-4</v>
      </c>
      <c r="D104" s="428">
        <v>8939.5400000000009</v>
      </c>
      <c r="E104" s="428">
        <v>8919.5</v>
      </c>
      <c r="F104" s="195">
        <v>8916.0300000000007</v>
      </c>
    </row>
    <row r="105" spans="1:6">
      <c r="A105" s="853">
        <v>42927</v>
      </c>
      <c r="B105" s="193">
        <v>1E-4</v>
      </c>
      <c r="C105" s="194">
        <v>5.0000000000000001E-4</v>
      </c>
      <c r="D105" s="428">
        <v>8942.98</v>
      </c>
      <c r="E105" s="428">
        <v>8922.94</v>
      </c>
      <c r="F105" s="195">
        <v>8919.4699999999993</v>
      </c>
    </row>
    <row r="106" spans="1:6">
      <c r="A106" s="855">
        <v>42928</v>
      </c>
      <c r="B106" s="193">
        <v>1E-4</v>
      </c>
      <c r="C106" s="194">
        <v>5.0000000000000001E-4</v>
      </c>
      <c r="D106" s="428">
        <v>8946.42</v>
      </c>
      <c r="E106" s="428">
        <v>8926.3799999999992</v>
      </c>
      <c r="F106" s="195">
        <v>8922.91</v>
      </c>
    </row>
    <row r="107" spans="1:6">
      <c r="A107" s="857">
        <v>42929</v>
      </c>
      <c r="B107" s="193">
        <v>1E-4</v>
      </c>
      <c r="C107" s="194">
        <v>5.0000000000000001E-4</v>
      </c>
      <c r="D107" s="428">
        <v>8949.85</v>
      </c>
      <c r="E107" s="428">
        <v>8929.82</v>
      </c>
      <c r="F107" s="195">
        <v>8926.35</v>
      </c>
    </row>
    <row r="108" spans="1:6">
      <c r="A108" s="859">
        <v>42930</v>
      </c>
      <c r="B108" s="193">
        <v>1E-4</v>
      </c>
      <c r="C108" s="194">
        <v>5.0000000000000001E-4</v>
      </c>
      <c r="D108" s="428">
        <v>8953.2900000000009</v>
      </c>
      <c r="E108" s="428">
        <v>8933.27</v>
      </c>
      <c r="F108" s="195">
        <v>8929.7900000000009</v>
      </c>
    </row>
    <row r="109" spans="1:6">
      <c r="A109" s="859">
        <v>42933</v>
      </c>
      <c r="B109" s="193">
        <v>1E-4</v>
      </c>
      <c r="C109" s="194">
        <v>5.0000000000000001E-4</v>
      </c>
      <c r="D109" s="428">
        <v>8956.73</v>
      </c>
      <c r="E109" s="428">
        <v>8936.7099999999991</v>
      </c>
      <c r="F109" s="195">
        <v>8933.24</v>
      </c>
    </row>
    <row r="110" spans="1:6">
      <c r="A110" s="861">
        <v>42934</v>
      </c>
      <c r="B110" s="193">
        <v>1E-4</v>
      </c>
      <c r="C110" s="194">
        <v>5.0000000000000001E-4</v>
      </c>
      <c r="D110" s="428">
        <v>8960.17</v>
      </c>
      <c r="E110" s="428">
        <v>8940.15</v>
      </c>
      <c r="F110" s="195">
        <v>8936.67</v>
      </c>
    </row>
    <row r="111" spans="1:6">
      <c r="A111" s="863">
        <v>42935</v>
      </c>
      <c r="B111" s="193">
        <v>1E-4</v>
      </c>
      <c r="C111" s="194">
        <v>5.0000000000000001E-4</v>
      </c>
      <c r="D111" s="428">
        <v>8963.61</v>
      </c>
      <c r="E111" s="428">
        <v>8943.6</v>
      </c>
      <c r="F111" s="195">
        <v>8940.1200000000008</v>
      </c>
    </row>
    <row r="112" spans="1:6">
      <c r="A112" s="865">
        <v>42936</v>
      </c>
      <c r="B112" s="193">
        <v>1E-4</v>
      </c>
      <c r="C112" s="194">
        <v>5.0000000000000001E-4</v>
      </c>
      <c r="D112" s="428">
        <v>8967.0499999999993</v>
      </c>
      <c r="E112" s="428">
        <v>8947.0499999999993</v>
      </c>
      <c r="F112" s="195">
        <v>8943.57</v>
      </c>
    </row>
    <row r="113" spans="1:6">
      <c r="A113" s="865">
        <v>42937</v>
      </c>
      <c r="B113" s="193">
        <v>1E-4</v>
      </c>
      <c r="C113" s="194">
        <v>5.0000000000000001E-4</v>
      </c>
      <c r="D113" s="428">
        <v>8970.5</v>
      </c>
      <c r="E113" s="428">
        <v>8950.5</v>
      </c>
      <c r="F113" s="195">
        <v>8947.02</v>
      </c>
    </row>
    <row r="114" spans="1:6">
      <c r="A114" s="865">
        <v>42940</v>
      </c>
      <c r="B114" s="193">
        <v>1E-4</v>
      </c>
      <c r="C114" s="194">
        <v>5.0000000000000001E-4</v>
      </c>
      <c r="D114" s="428">
        <v>8973.94</v>
      </c>
      <c r="E114" s="428">
        <v>8953.9500000000007</v>
      </c>
      <c r="F114" s="195">
        <v>8950.4699999999993</v>
      </c>
    </row>
    <row r="115" spans="1:6">
      <c r="A115" s="867">
        <v>42941</v>
      </c>
      <c r="B115" s="193">
        <v>1E-4</v>
      </c>
      <c r="C115" s="194">
        <v>5.0000000000000001E-4</v>
      </c>
      <c r="D115" s="428">
        <v>8977.39</v>
      </c>
      <c r="E115" s="428">
        <v>8957.41</v>
      </c>
      <c r="F115" s="195">
        <v>8953.92</v>
      </c>
    </row>
    <row r="116" spans="1:6">
      <c r="A116" s="870">
        <v>42942</v>
      </c>
      <c r="B116" s="193">
        <v>1E-4</v>
      </c>
      <c r="C116" s="194">
        <v>5.0000000000000001E-4</v>
      </c>
      <c r="D116" s="428">
        <v>8980.84</v>
      </c>
      <c r="E116" s="428">
        <v>8960.86</v>
      </c>
      <c r="F116" s="195">
        <v>8957.3799999999992</v>
      </c>
    </row>
    <row r="117" spans="1:6">
      <c r="A117" s="920">
        <v>42943</v>
      </c>
      <c r="B117" s="193">
        <v>1E-4</v>
      </c>
      <c r="C117" s="194">
        <v>5.0000000000000001E-4</v>
      </c>
      <c r="D117" s="428">
        <v>8984.2800000000007</v>
      </c>
      <c r="E117" s="428">
        <v>8964.32</v>
      </c>
      <c r="F117" s="195">
        <v>8960.83</v>
      </c>
    </row>
    <row r="118" spans="1:6">
      <c r="A118" s="920">
        <v>42944</v>
      </c>
      <c r="B118" s="193">
        <v>1E-4</v>
      </c>
      <c r="C118" s="194">
        <v>5.0000000000000001E-4</v>
      </c>
      <c r="D118" s="428">
        <v>8987.09</v>
      </c>
      <c r="E118" s="428">
        <v>8967.1299999999992</v>
      </c>
      <c r="F118" s="195">
        <v>8963.9599999999991</v>
      </c>
    </row>
    <row r="119" spans="1:6">
      <c r="A119" s="920">
        <v>42947</v>
      </c>
      <c r="B119" s="193">
        <v>1E-4</v>
      </c>
      <c r="C119" s="194">
        <v>5.0000000000000001E-4</v>
      </c>
      <c r="D119" s="428">
        <v>8990.2099999999991</v>
      </c>
      <c r="E119" s="428">
        <v>8970.26</v>
      </c>
      <c r="F119" s="195">
        <v>8967.09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:AT424"/>
  <sheetViews>
    <sheetView topLeftCell="A343" workbookViewId="0">
      <selection activeCell="G421" sqref="G421:G424"/>
    </sheetView>
  </sheetViews>
  <sheetFormatPr defaultRowHeight="12.75"/>
  <cols>
    <col min="1" max="1" width="12.5703125" style="151" customWidth="1"/>
    <col min="3" max="3" width="19.5703125" style="149" bestFit="1" customWidth="1"/>
    <col min="4" max="4" width="16.85546875" bestFit="1" customWidth="1"/>
    <col min="5" max="5" width="15.7109375" bestFit="1" customWidth="1"/>
    <col min="7" max="7" width="14.28515625" customWidth="1"/>
    <col min="9" max="9" width="13.28515625" bestFit="1" customWidth="1"/>
    <col min="10" max="10" width="12" bestFit="1" customWidth="1"/>
    <col min="11" max="11" width="13.140625" customWidth="1"/>
    <col min="12" max="12" width="18.28515625" bestFit="1" customWidth="1"/>
    <col min="14" max="14" width="13.28515625" bestFit="1" customWidth="1"/>
    <col min="15" max="15" width="13.140625" customWidth="1"/>
    <col min="19" max="19" width="10.140625" bestFit="1" customWidth="1"/>
    <col min="28" max="28" width="14.7109375" customWidth="1"/>
    <col min="29" max="29" width="11.85546875" bestFit="1" customWidth="1"/>
    <col min="30" max="30" width="10.5703125" bestFit="1" customWidth="1"/>
    <col min="31" max="31" width="19.85546875" bestFit="1" customWidth="1"/>
    <col min="32" max="32" width="13.5703125" bestFit="1" customWidth="1"/>
    <col min="33" max="33" width="14.140625" bestFit="1" customWidth="1"/>
    <col min="34" max="34" width="17.7109375" bestFit="1" customWidth="1"/>
    <col min="35" max="35" width="18.85546875" bestFit="1" customWidth="1"/>
    <col min="36" max="36" width="10" bestFit="1" customWidth="1"/>
    <col min="37" max="37" width="10.140625" bestFit="1" customWidth="1"/>
    <col min="38" max="38" width="11.7109375" bestFit="1" customWidth="1"/>
    <col min="39" max="39" width="10.28515625" bestFit="1" customWidth="1"/>
    <col min="40" max="40" width="22.42578125" bestFit="1" customWidth="1"/>
    <col min="41" max="41" width="28" bestFit="1" customWidth="1"/>
    <col min="42" max="45" width="8.7109375" bestFit="1" customWidth="1"/>
  </cols>
  <sheetData>
    <row r="1" spans="1:46">
      <c r="A1" s="151" t="s">
        <v>95</v>
      </c>
      <c r="B1" t="s">
        <v>96</v>
      </c>
      <c r="J1" s="54" t="s">
        <v>1799</v>
      </c>
      <c r="L1" s="152" t="s">
        <v>1827</v>
      </c>
      <c r="N1" s="151" t="s">
        <v>2023</v>
      </c>
      <c r="O1" s="152" t="s">
        <v>1304</v>
      </c>
      <c r="P1" t="e">
        <v>#N/A</v>
      </c>
      <c r="R1" s="152" t="s">
        <v>1830</v>
      </c>
      <c r="S1" s="303">
        <v>18</v>
      </c>
      <c r="AB1" s="152" t="s">
        <v>1829</v>
      </c>
      <c r="AC1" s="152" t="s">
        <v>1828</v>
      </c>
      <c r="AE1" s="152" t="s">
        <v>1827</v>
      </c>
      <c r="AF1" s="299" t="s">
        <v>2023</v>
      </c>
      <c r="AG1" s="299"/>
      <c r="AH1" s="152" t="s">
        <v>1304</v>
      </c>
      <c r="AI1" s="299" t="e">
        <v>#N/A</v>
      </c>
      <c r="AQ1" s="149"/>
    </row>
    <row r="2" spans="1:46" ht="13.5" thickBot="1">
      <c r="A2" s="151" t="s">
        <v>97</v>
      </c>
      <c r="B2" t="s">
        <v>98</v>
      </c>
      <c r="C2" s="149" t="s">
        <v>99</v>
      </c>
      <c r="D2" t="s">
        <v>100</v>
      </c>
      <c r="E2" t="s">
        <v>101</v>
      </c>
      <c r="F2" t="s">
        <v>102</v>
      </c>
      <c r="J2" s="152" t="s">
        <v>1800</v>
      </c>
      <c r="K2" s="152" t="s">
        <v>1801</v>
      </c>
      <c r="L2" s="152" t="s">
        <v>1802</v>
      </c>
      <c r="M2" s="152" t="s">
        <v>1803</v>
      </c>
      <c r="N2" s="152" t="s">
        <v>1804</v>
      </c>
      <c r="O2" s="152" t="s">
        <v>1805</v>
      </c>
      <c r="P2" s="152" t="s">
        <v>1806</v>
      </c>
      <c r="Q2" s="152" t="s">
        <v>1807</v>
      </c>
      <c r="R2" s="152" t="s">
        <v>1808</v>
      </c>
      <c r="S2" s="152" t="s">
        <v>1809</v>
      </c>
      <c r="T2" s="152" t="s">
        <v>1810</v>
      </c>
      <c r="U2" s="152" t="s">
        <v>1811</v>
      </c>
      <c r="V2" s="152" t="s">
        <v>1812</v>
      </c>
      <c r="W2" s="152" t="s">
        <v>1813</v>
      </c>
      <c r="X2" s="152" t="s">
        <v>1814</v>
      </c>
      <c r="Y2" s="152" t="s">
        <v>1298</v>
      </c>
      <c r="Z2" s="152" t="s">
        <v>1815</v>
      </c>
      <c r="AB2" s="317">
        <v>18</v>
      </c>
      <c r="AC2" t="s">
        <v>1283</v>
      </c>
      <c r="AD2" t="s">
        <v>1284</v>
      </c>
      <c r="AE2" t="s">
        <v>1285</v>
      </c>
      <c r="AF2" t="s">
        <v>1286</v>
      </c>
      <c r="AG2" t="s">
        <v>1287</v>
      </c>
      <c r="AH2" t="s">
        <v>1288</v>
      </c>
      <c r="AI2" t="s">
        <v>1289</v>
      </c>
      <c r="AJ2" t="s">
        <v>1826</v>
      </c>
      <c r="AK2" t="s">
        <v>1825</v>
      </c>
      <c r="AL2" t="s">
        <v>1295</v>
      </c>
      <c r="AM2" t="s">
        <v>1299</v>
      </c>
      <c r="AN2" s="268" t="s">
        <v>1306</v>
      </c>
      <c r="AO2" s="268" t="s">
        <v>1302</v>
      </c>
      <c r="AP2" s="299"/>
      <c r="AQ2" s="299"/>
      <c r="AR2" s="299"/>
      <c r="AS2" s="299"/>
      <c r="AT2" s="152" t="s">
        <v>1896</v>
      </c>
    </row>
    <row r="3" spans="1:46">
      <c r="A3" s="151">
        <v>42373</v>
      </c>
      <c r="B3" s="165">
        <v>0</v>
      </c>
      <c r="C3" s="149">
        <v>4.0000000000000002E-4</v>
      </c>
      <c r="D3" s="166">
        <v>7411.83</v>
      </c>
      <c r="E3" s="166">
        <v>7396.66</v>
      </c>
      <c r="F3" s="166">
        <v>7392.73</v>
      </c>
      <c r="I3" s="487"/>
      <c r="J3" s="305">
        <v>42124</v>
      </c>
      <c r="K3" s="306">
        <v>0.1</v>
      </c>
      <c r="L3" s="306">
        <v>678.88</v>
      </c>
      <c r="M3" s="306">
        <v>797.28</v>
      </c>
      <c r="N3" s="307">
        <v>6788.84</v>
      </c>
      <c r="O3" s="306">
        <v>0</v>
      </c>
      <c r="P3" s="306">
        <v>459</v>
      </c>
      <c r="Q3" s="306">
        <v>17.5</v>
      </c>
      <c r="R3" s="306">
        <v>20.72</v>
      </c>
      <c r="S3" s="306">
        <v>0</v>
      </c>
      <c r="T3" s="306">
        <v>0.2</v>
      </c>
      <c r="U3" s="306">
        <v>0.34</v>
      </c>
      <c r="V3" s="306">
        <v>776.02</v>
      </c>
      <c r="W3" s="306">
        <v>-0.13</v>
      </c>
      <c r="X3" s="306">
        <v>7.57</v>
      </c>
      <c r="Y3" s="306">
        <v>13.73</v>
      </c>
      <c r="Z3" s="308">
        <v>17.440000000000001</v>
      </c>
      <c r="AC3" s="151">
        <v>42124</v>
      </c>
      <c r="AD3" s="259">
        <v>0.1</v>
      </c>
      <c r="AE3" s="259">
        <v>678.88</v>
      </c>
      <c r="AF3" s="259">
        <v>797.28</v>
      </c>
      <c r="AG3" s="259">
        <v>6788.84</v>
      </c>
      <c r="AH3" s="149">
        <v>0</v>
      </c>
      <c r="AI3" s="303">
        <v>459</v>
      </c>
      <c r="AJ3" s="273">
        <v>17.5</v>
      </c>
      <c r="AK3" s="273">
        <v>21.259999999999998</v>
      </c>
      <c r="AL3" s="273">
        <v>776.02</v>
      </c>
      <c r="AM3">
        <v>17.440000000000001</v>
      </c>
      <c r="AN3" s="299" t="s">
        <v>1831</v>
      </c>
      <c r="AO3" s="261" t="e">
        <v>#N/A</v>
      </c>
      <c r="AP3" s="304" t="e">
        <v>#N/A</v>
      </c>
      <c r="AQ3" s="149" t="e">
        <v>#N/A</v>
      </c>
      <c r="AR3" s="190" t="e">
        <v>#N/A</v>
      </c>
      <c r="AS3" s="262" t="e">
        <v>#N/A</v>
      </c>
      <c r="AT3" s="321" t="s">
        <v>1798</v>
      </c>
    </row>
    <row r="4" spans="1:46">
      <c r="A4" s="151">
        <v>42374</v>
      </c>
      <c r="B4" s="165">
        <v>0</v>
      </c>
      <c r="C4" s="149">
        <v>4.0000000000000002E-4</v>
      </c>
      <c r="D4" s="166">
        <v>7415.72</v>
      </c>
      <c r="E4" s="166">
        <v>7400.55</v>
      </c>
      <c r="F4" s="166">
        <v>7396.63</v>
      </c>
      <c r="G4">
        <v>3.8900000000003274</v>
      </c>
      <c r="I4" s="487"/>
      <c r="J4" s="309">
        <v>42145</v>
      </c>
      <c r="K4" s="291">
        <v>0.2</v>
      </c>
      <c r="L4" s="295">
        <v>1367.12</v>
      </c>
      <c r="M4" s="295">
        <v>1594.57</v>
      </c>
      <c r="N4" s="295">
        <v>6835.6</v>
      </c>
      <c r="O4" s="291">
        <v>0</v>
      </c>
      <c r="P4" s="291">
        <v>438</v>
      </c>
      <c r="Q4" s="291">
        <v>17.5</v>
      </c>
      <c r="R4" s="291">
        <v>39.799999999999997</v>
      </c>
      <c r="S4" s="291">
        <v>0</v>
      </c>
      <c r="T4" s="291">
        <v>0.41</v>
      </c>
      <c r="U4" s="291">
        <v>0.69</v>
      </c>
      <c r="V4" s="295">
        <v>1553.67</v>
      </c>
      <c r="W4" s="291">
        <v>-0.13</v>
      </c>
      <c r="X4" s="291">
        <v>7.57</v>
      </c>
      <c r="Y4" s="291">
        <v>13.73</v>
      </c>
      <c r="Z4" s="310">
        <v>16.64</v>
      </c>
      <c r="AB4" s="273"/>
      <c r="AC4" s="151">
        <v>42145</v>
      </c>
      <c r="AD4" s="259">
        <v>0.2</v>
      </c>
      <c r="AE4" s="259">
        <v>1367.12</v>
      </c>
      <c r="AF4" s="259">
        <v>1594.57</v>
      </c>
      <c r="AG4" s="259">
        <v>6835.6</v>
      </c>
      <c r="AH4" s="149">
        <v>0</v>
      </c>
      <c r="AI4" s="303">
        <v>438</v>
      </c>
      <c r="AJ4" s="273">
        <v>17.5</v>
      </c>
      <c r="AK4" s="273">
        <v>40.899999999999991</v>
      </c>
      <c r="AL4" s="273">
        <v>1553.67</v>
      </c>
      <c r="AM4" s="299">
        <v>16.64</v>
      </c>
      <c r="AN4" s="299" t="s">
        <v>1833</v>
      </c>
      <c r="AO4" s="261" t="e">
        <v>#N/A</v>
      </c>
      <c r="AP4" s="304" t="e">
        <v>#N/A</v>
      </c>
      <c r="AQ4" s="149" t="e">
        <v>#N/A</v>
      </c>
      <c r="AR4" s="190" t="e">
        <v>#N/A</v>
      </c>
      <c r="AS4" s="262" t="e">
        <v>#N/A</v>
      </c>
      <c r="AT4" s="321" t="s">
        <v>1798</v>
      </c>
    </row>
    <row r="5" spans="1:46">
      <c r="A5" s="151">
        <v>42375</v>
      </c>
      <c r="B5" s="165">
        <v>0</v>
      </c>
      <c r="C5" s="149">
        <v>4.0000000000000002E-4</v>
      </c>
      <c r="D5" s="166">
        <v>7419.62</v>
      </c>
      <c r="E5" s="166">
        <v>7404.45</v>
      </c>
      <c r="F5" s="166">
        <v>7400.52</v>
      </c>
      <c r="G5">
        <v>3.8999999999996362</v>
      </c>
      <c r="I5" s="487"/>
      <c r="J5" s="309">
        <v>42145</v>
      </c>
      <c r="K5" s="291">
        <v>0.05</v>
      </c>
      <c r="L5" s="295">
        <v>341.78</v>
      </c>
      <c r="M5" s="295">
        <v>398.64</v>
      </c>
      <c r="N5" s="295">
        <v>6835.6</v>
      </c>
      <c r="O5" s="291">
        <v>0</v>
      </c>
      <c r="P5" s="291">
        <v>438</v>
      </c>
      <c r="Q5" s="291">
        <v>17.5</v>
      </c>
      <c r="R5" s="291">
        <v>9.9499999999999993</v>
      </c>
      <c r="S5" s="291">
        <v>0</v>
      </c>
      <c r="T5" s="291">
        <v>0.1</v>
      </c>
      <c r="U5" s="291">
        <v>0.17</v>
      </c>
      <c r="V5" s="295">
        <v>388.42</v>
      </c>
      <c r="W5" s="291">
        <v>-0.13</v>
      </c>
      <c r="X5" s="291">
        <v>7.57</v>
      </c>
      <c r="Y5" s="291">
        <v>13.73</v>
      </c>
      <c r="Z5" s="310">
        <v>16.64</v>
      </c>
      <c r="AB5" s="273"/>
      <c r="AC5" s="151">
        <v>42145</v>
      </c>
      <c r="AD5" s="259">
        <v>0.05</v>
      </c>
      <c r="AE5" s="259">
        <v>341.78</v>
      </c>
      <c r="AF5" s="259">
        <v>398.64</v>
      </c>
      <c r="AG5" s="259">
        <v>6835.6</v>
      </c>
      <c r="AH5" s="149">
        <v>0</v>
      </c>
      <c r="AI5" s="303">
        <v>438</v>
      </c>
      <c r="AJ5" s="273">
        <v>17.5</v>
      </c>
      <c r="AK5" s="273">
        <v>10.219999999999999</v>
      </c>
      <c r="AL5" s="273">
        <v>388.42</v>
      </c>
      <c r="AM5" s="299">
        <v>16.64</v>
      </c>
      <c r="AN5" s="299" t="s">
        <v>1833</v>
      </c>
      <c r="AO5" s="261" t="e">
        <v>#N/A</v>
      </c>
      <c r="AP5" s="304" t="e">
        <v>#N/A</v>
      </c>
      <c r="AQ5" s="149" t="e">
        <v>#N/A</v>
      </c>
      <c r="AR5" s="190" t="e">
        <v>#N/A</v>
      </c>
      <c r="AS5" s="262" t="e">
        <v>#N/A</v>
      </c>
      <c r="AT5" s="321" t="s">
        <v>1798</v>
      </c>
    </row>
    <row r="6" spans="1:46">
      <c r="A6" s="151">
        <v>42376</v>
      </c>
      <c r="B6" s="165">
        <v>0</v>
      </c>
      <c r="C6" s="149">
        <v>4.0000000000000002E-4</v>
      </c>
      <c r="D6" s="166">
        <v>7423.51</v>
      </c>
      <c r="E6" s="166">
        <v>7408.36</v>
      </c>
      <c r="F6" s="166">
        <v>7404.43</v>
      </c>
      <c r="G6">
        <v>3.9099999999998545</v>
      </c>
      <c r="I6" s="487"/>
      <c r="J6" s="309">
        <v>42158</v>
      </c>
      <c r="K6" s="291">
        <v>0.4</v>
      </c>
      <c r="L6" s="295">
        <v>2746.33</v>
      </c>
      <c r="M6" s="295">
        <v>3189.14</v>
      </c>
      <c r="N6" s="295">
        <v>6865.83</v>
      </c>
      <c r="O6" s="291">
        <v>0</v>
      </c>
      <c r="P6" s="291">
        <v>425</v>
      </c>
      <c r="Q6" s="291">
        <v>17.5</v>
      </c>
      <c r="R6" s="291">
        <v>77.489999999999995</v>
      </c>
      <c r="S6" s="291">
        <v>0</v>
      </c>
      <c r="T6" s="291">
        <v>0.83</v>
      </c>
      <c r="U6" s="291">
        <v>1.38</v>
      </c>
      <c r="V6" s="295">
        <v>3109.44</v>
      </c>
      <c r="W6" s="291">
        <v>-0.13</v>
      </c>
      <c r="X6" s="291">
        <v>7.57</v>
      </c>
      <c r="Y6" s="291">
        <v>13.73</v>
      </c>
      <c r="Z6" s="310">
        <v>16.12</v>
      </c>
      <c r="AB6" s="273"/>
      <c r="AC6" s="151">
        <v>42158</v>
      </c>
      <c r="AD6" s="259">
        <v>0.4</v>
      </c>
      <c r="AE6" s="259">
        <v>2746.33</v>
      </c>
      <c r="AF6" s="259">
        <v>3189.14</v>
      </c>
      <c r="AG6" s="259">
        <v>6865.83</v>
      </c>
      <c r="AH6" s="149">
        <v>0</v>
      </c>
      <c r="AI6" s="303">
        <v>425</v>
      </c>
      <c r="AJ6" s="273">
        <v>17.5</v>
      </c>
      <c r="AK6" s="273">
        <v>79.699999999999989</v>
      </c>
      <c r="AL6" s="273">
        <v>3109.44</v>
      </c>
      <c r="AM6" s="299">
        <v>16.12</v>
      </c>
      <c r="AN6" s="299" t="s">
        <v>1835</v>
      </c>
      <c r="AO6" s="261" t="e">
        <v>#N/A</v>
      </c>
      <c r="AP6" s="304" t="e">
        <v>#N/A</v>
      </c>
      <c r="AQ6" s="149" t="e">
        <v>#N/A</v>
      </c>
      <c r="AR6" s="190" t="e">
        <v>#N/A</v>
      </c>
      <c r="AS6" s="262" t="e">
        <v>#N/A</v>
      </c>
      <c r="AT6" s="321" t="s">
        <v>1798</v>
      </c>
    </row>
    <row r="7" spans="1:46">
      <c r="A7" s="151">
        <v>42377</v>
      </c>
      <c r="B7" s="165">
        <v>0</v>
      </c>
      <c r="C7" s="149">
        <v>4.0000000000000002E-4</v>
      </c>
      <c r="D7" s="166">
        <v>7427.41</v>
      </c>
      <c r="E7" s="166">
        <v>7412.26</v>
      </c>
      <c r="F7" s="166">
        <v>7408.33</v>
      </c>
      <c r="G7">
        <v>3.9000000000005457</v>
      </c>
      <c r="I7" s="487"/>
      <c r="J7" s="309">
        <v>42216</v>
      </c>
      <c r="K7" s="291">
        <v>0.2</v>
      </c>
      <c r="L7" s="295">
        <v>1402.1</v>
      </c>
      <c r="M7" s="295">
        <v>1594.57</v>
      </c>
      <c r="N7" s="295">
        <v>7010.5</v>
      </c>
      <c r="O7" s="291">
        <v>0</v>
      </c>
      <c r="P7" s="291">
        <v>367</v>
      </c>
      <c r="Q7" s="291">
        <v>17.5</v>
      </c>
      <c r="R7" s="291">
        <v>33.68</v>
      </c>
      <c r="S7" s="291">
        <v>0</v>
      </c>
      <c r="T7" s="291">
        <v>0.41</v>
      </c>
      <c r="U7" s="291">
        <v>0</v>
      </c>
      <c r="V7" s="295">
        <v>1560.48</v>
      </c>
      <c r="W7" s="291">
        <v>-0.13</v>
      </c>
      <c r="X7" s="291">
        <v>7.57</v>
      </c>
      <c r="Y7" s="291">
        <v>13.73</v>
      </c>
      <c r="Z7" s="310">
        <v>13.73</v>
      </c>
      <c r="AB7" s="273"/>
      <c r="AC7" s="151">
        <v>42216</v>
      </c>
      <c r="AD7" s="259">
        <v>0.2</v>
      </c>
      <c r="AE7" s="259">
        <v>1402.1</v>
      </c>
      <c r="AF7" s="259">
        <v>1594.57</v>
      </c>
      <c r="AG7" s="259">
        <v>7010.5</v>
      </c>
      <c r="AH7" s="149">
        <v>0</v>
      </c>
      <c r="AI7" s="303">
        <v>367</v>
      </c>
      <c r="AJ7" s="273">
        <v>17.5</v>
      </c>
      <c r="AK7" s="273">
        <v>34.089999999999996</v>
      </c>
      <c r="AL7" s="273">
        <v>1560.48</v>
      </c>
      <c r="AM7" s="299">
        <v>13.73</v>
      </c>
      <c r="AN7" s="299" t="s">
        <v>1837</v>
      </c>
      <c r="AO7" s="261" t="e">
        <v>#N/A</v>
      </c>
      <c r="AP7" s="304" t="e">
        <v>#N/A</v>
      </c>
      <c r="AQ7" s="149" t="e">
        <v>#N/A</v>
      </c>
      <c r="AR7" s="190" t="e">
        <v>#N/A</v>
      </c>
      <c r="AS7" s="262" t="e">
        <v>#N/A</v>
      </c>
      <c r="AT7" s="321" t="s">
        <v>1798</v>
      </c>
    </row>
    <row r="8" spans="1:46">
      <c r="A8" s="151">
        <v>42380</v>
      </c>
      <c r="B8" s="165">
        <v>0</v>
      </c>
      <c r="C8" s="149">
        <v>4.0000000000000002E-4</v>
      </c>
      <c r="D8" s="166">
        <v>7431.32</v>
      </c>
      <c r="E8" s="166">
        <v>7416.16</v>
      </c>
      <c r="F8" s="166">
        <v>7412.23</v>
      </c>
      <c r="G8">
        <v>3.8999999999996362</v>
      </c>
      <c r="I8" s="487"/>
      <c r="J8" s="309">
        <v>42299</v>
      </c>
      <c r="K8" s="291">
        <v>0.02</v>
      </c>
      <c r="L8" s="295">
        <v>144.47</v>
      </c>
      <c r="M8" s="295">
        <v>159.44999999999999</v>
      </c>
      <c r="N8" s="295">
        <v>7223.53</v>
      </c>
      <c r="O8" s="291">
        <v>0</v>
      </c>
      <c r="P8" s="291">
        <v>284</v>
      </c>
      <c r="Q8" s="291">
        <v>20</v>
      </c>
      <c r="R8" s="291">
        <v>2.99</v>
      </c>
      <c r="S8" s="291">
        <v>0</v>
      </c>
      <c r="T8" s="291">
        <v>0.04</v>
      </c>
      <c r="U8" s="291">
        <v>0</v>
      </c>
      <c r="V8" s="295">
        <v>156.41999999999999</v>
      </c>
      <c r="W8" s="291">
        <v>-0.13</v>
      </c>
      <c r="X8" s="291">
        <v>7.57</v>
      </c>
      <c r="Y8" s="291">
        <v>0</v>
      </c>
      <c r="Z8" s="310">
        <v>10.37</v>
      </c>
      <c r="AB8" s="273"/>
      <c r="AC8" s="151">
        <v>42299</v>
      </c>
      <c r="AD8" s="259">
        <v>0.02</v>
      </c>
      <c r="AE8" s="259">
        <v>144.47</v>
      </c>
      <c r="AF8" s="259">
        <v>159.44999999999999</v>
      </c>
      <c r="AG8" s="259">
        <v>7223.53</v>
      </c>
      <c r="AH8" s="149">
        <v>0</v>
      </c>
      <c r="AI8" s="303">
        <v>284</v>
      </c>
      <c r="AJ8" s="273">
        <v>20</v>
      </c>
      <c r="AK8" s="273">
        <v>3.0300000000000002</v>
      </c>
      <c r="AL8" s="273">
        <v>156.41999999999999</v>
      </c>
      <c r="AM8" s="299">
        <v>10.37</v>
      </c>
      <c r="AN8" s="299" t="s">
        <v>1839</v>
      </c>
      <c r="AO8" s="261" t="e">
        <v>#N/A</v>
      </c>
      <c r="AP8" s="304" t="e">
        <v>#N/A</v>
      </c>
      <c r="AQ8" s="149" t="e">
        <v>#N/A</v>
      </c>
      <c r="AR8" s="190" t="e">
        <v>#N/A</v>
      </c>
      <c r="AS8" s="262" t="e">
        <v>#N/A</v>
      </c>
      <c r="AT8" s="321" t="s">
        <v>1798</v>
      </c>
    </row>
    <row r="9" spans="1:46">
      <c r="A9" s="151">
        <v>42381</v>
      </c>
      <c r="B9" s="165">
        <v>0</v>
      </c>
      <c r="C9" s="149">
        <v>4.0000000000000002E-4</v>
      </c>
      <c r="D9" s="166">
        <v>7435.22</v>
      </c>
      <c r="E9" s="166">
        <v>7420.07</v>
      </c>
      <c r="F9" s="166">
        <v>7416.14</v>
      </c>
      <c r="G9">
        <v>3.9099999999998545</v>
      </c>
      <c r="I9" s="487"/>
      <c r="J9" s="309">
        <v>42311</v>
      </c>
      <c r="K9" s="291">
        <v>0.15</v>
      </c>
      <c r="L9" s="295">
        <v>1087.51</v>
      </c>
      <c r="M9" s="295">
        <v>1195.93</v>
      </c>
      <c r="N9" s="295">
        <v>7250.13</v>
      </c>
      <c r="O9" s="291">
        <v>0</v>
      </c>
      <c r="P9" s="291">
        <v>272</v>
      </c>
      <c r="Q9" s="291">
        <v>20</v>
      </c>
      <c r="R9" s="291">
        <v>21.68</v>
      </c>
      <c r="S9" s="291">
        <v>0</v>
      </c>
      <c r="T9" s="291">
        <v>0.31</v>
      </c>
      <c r="U9" s="291">
        <v>0</v>
      </c>
      <c r="V9" s="295">
        <v>1173.94</v>
      </c>
      <c r="W9" s="291">
        <v>-0.13</v>
      </c>
      <c r="X9" s="291">
        <v>7.57</v>
      </c>
      <c r="Y9" s="291">
        <v>0</v>
      </c>
      <c r="Z9" s="310">
        <v>9.9700000000000006</v>
      </c>
      <c r="AB9" s="273"/>
      <c r="AC9" s="151">
        <v>42311</v>
      </c>
      <c r="AD9" s="259">
        <v>0.15</v>
      </c>
      <c r="AE9" s="259">
        <v>1087.51</v>
      </c>
      <c r="AF9" s="259">
        <v>1195.93</v>
      </c>
      <c r="AG9" s="259">
        <v>7250.13</v>
      </c>
      <c r="AH9" s="149">
        <v>0</v>
      </c>
      <c r="AI9" s="303">
        <v>272</v>
      </c>
      <c r="AJ9" s="273">
        <v>20</v>
      </c>
      <c r="AK9" s="273">
        <v>21.99</v>
      </c>
      <c r="AL9" s="273">
        <v>1173.94</v>
      </c>
      <c r="AM9" s="299">
        <v>9.9700000000000006</v>
      </c>
      <c r="AN9" s="299" t="s">
        <v>1841</v>
      </c>
      <c r="AO9" s="261" t="e">
        <v>#N/A</v>
      </c>
      <c r="AP9" s="304" t="e">
        <v>#N/A</v>
      </c>
      <c r="AQ9" s="149" t="e">
        <v>#N/A</v>
      </c>
      <c r="AR9" s="190" t="e">
        <v>#N/A</v>
      </c>
      <c r="AS9" s="262" t="e">
        <v>#N/A</v>
      </c>
      <c r="AT9" s="321" t="s">
        <v>1798</v>
      </c>
    </row>
    <row r="10" spans="1:46">
      <c r="A10" s="151">
        <v>42382</v>
      </c>
      <c r="B10" s="165">
        <v>0</v>
      </c>
      <c r="C10" s="149">
        <v>4.0000000000000002E-4</v>
      </c>
      <c r="D10" s="166">
        <v>7439.13</v>
      </c>
      <c r="E10" s="166">
        <v>7423.98</v>
      </c>
      <c r="F10" s="166">
        <v>7420.04</v>
      </c>
      <c r="G10">
        <v>3.9099999999998545</v>
      </c>
      <c r="I10" s="487"/>
      <c r="J10" s="309">
        <v>42325</v>
      </c>
      <c r="K10" s="291">
        <v>0.05</v>
      </c>
      <c r="L10" s="295">
        <v>364.41</v>
      </c>
      <c r="M10" s="295">
        <v>398.64</v>
      </c>
      <c r="N10" s="295">
        <v>7288.31</v>
      </c>
      <c r="O10" s="291">
        <v>0</v>
      </c>
      <c r="P10" s="291">
        <v>258</v>
      </c>
      <c r="Q10" s="291">
        <v>20</v>
      </c>
      <c r="R10" s="291">
        <v>6.84</v>
      </c>
      <c r="S10" s="291">
        <v>0</v>
      </c>
      <c r="T10" s="291">
        <v>0.1</v>
      </c>
      <c r="U10" s="291">
        <v>0</v>
      </c>
      <c r="V10" s="295">
        <v>391.7</v>
      </c>
      <c r="W10" s="291">
        <v>-0.13</v>
      </c>
      <c r="X10" s="291">
        <v>7.57</v>
      </c>
      <c r="Y10" s="291">
        <v>0</v>
      </c>
      <c r="Z10" s="310">
        <v>9.39</v>
      </c>
      <c r="AB10" s="273"/>
      <c r="AC10" s="151">
        <v>42325</v>
      </c>
      <c r="AD10" s="259">
        <v>0.05</v>
      </c>
      <c r="AE10" s="259">
        <v>364.41</v>
      </c>
      <c r="AF10" s="259">
        <v>398.64</v>
      </c>
      <c r="AG10" s="259">
        <v>7288.31</v>
      </c>
      <c r="AH10" s="149">
        <v>0</v>
      </c>
      <c r="AI10" s="303">
        <v>258</v>
      </c>
      <c r="AJ10" s="273">
        <v>20</v>
      </c>
      <c r="AK10" s="273">
        <v>6.9399999999999995</v>
      </c>
      <c r="AL10" s="273">
        <v>391.7</v>
      </c>
      <c r="AM10" s="299">
        <v>9.39</v>
      </c>
      <c r="AN10" s="299" t="s">
        <v>1843</v>
      </c>
      <c r="AO10" s="261" t="e">
        <v>#N/A</v>
      </c>
      <c r="AP10" s="304" t="e">
        <v>#N/A</v>
      </c>
      <c r="AQ10" s="149" t="e">
        <v>#N/A</v>
      </c>
      <c r="AR10" s="190" t="e">
        <v>#N/A</v>
      </c>
      <c r="AS10" s="262" t="e">
        <v>#N/A</v>
      </c>
      <c r="AT10" s="321" t="s">
        <v>1798</v>
      </c>
    </row>
    <row r="11" spans="1:46">
      <c r="A11" s="151">
        <v>42383</v>
      </c>
      <c r="B11" s="165">
        <v>0</v>
      </c>
      <c r="C11" s="149">
        <v>4.0000000000000002E-4</v>
      </c>
      <c r="D11" s="166">
        <v>7443.03</v>
      </c>
      <c r="E11" s="166">
        <v>7427.89</v>
      </c>
      <c r="F11" s="166">
        <v>7423.95</v>
      </c>
      <c r="G11">
        <v>3.910000000000764</v>
      </c>
      <c r="I11" s="487"/>
      <c r="J11" s="309">
        <v>42338</v>
      </c>
      <c r="K11" s="291">
        <v>0.6</v>
      </c>
      <c r="L11" s="295">
        <v>4393.7</v>
      </c>
      <c r="M11" s="295">
        <v>4783.72</v>
      </c>
      <c r="N11" s="295">
        <v>7322.84</v>
      </c>
      <c r="O11" s="291">
        <v>0</v>
      </c>
      <c r="P11" s="291">
        <v>245</v>
      </c>
      <c r="Q11" s="291">
        <v>20</v>
      </c>
      <c r="R11" s="291">
        <v>78</v>
      </c>
      <c r="S11" s="291">
        <v>0</v>
      </c>
      <c r="T11" s="291">
        <v>1.24</v>
      </c>
      <c r="U11" s="291">
        <v>0</v>
      </c>
      <c r="V11" s="295">
        <v>4704.4799999999996</v>
      </c>
      <c r="W11" s="291">
        <v>-0.13</v>
      </c>
      <c r="X11" s="291">
        <v>7.57</v>
      </c>
      <c r="Y11" s="291">
        <v>0</v>
      </c>
      <c r="Z11" s="310">
        <v>8.8800000000000008</v>
      </c>
      <c r="AB11" s="273"/>
      <c r="AC11" s="151">
        <v>42338</v>
      </c>
      <c r="AD11" s="259">
        <v>0.6</v>
      </c>
      <c r="AE11" s="259">
        <v>4393.7</v>
      </c>
      <c r="AF11" s="259">
        <v>4783.72</v>
      </c>
      <c r="AG11" s="259">
        <v>7322.84</v>
      </c>
      <c r="AH11" s="149">
        <v>0</v>
      </c>
      <c r="AI11" s="303">
        <v>245</v>
      </c>
      <c r="AJ11" s="273">
        <v>20</v>
      </c>
      <c r="AK11" s="273">
        <v>79.239999999999995</v>
      </c>
      <c r="AL11" s="273">
        <v>4704.4799999999996</v>
      </c>
      <c r="AM11" s="299">
        <v>8.8800000000000008</v>
      </c>
      <c r="AN11" s="299" t="s">
        <v>1845</v>
      </c>
      <c r="AO11" s="261" t="e">
        <v>#N/A</v>
      </c>
      <c r="AP11" s="304" t="e">
        <v>#N/A</v>
      </c>
      <c r="AQ11" s="149" t="e">
        <v>#N/A</v>
      </c>
      <c r="AR11" s="190" t="e">
        <v>#N/A</v>
      </c>
      <c r="AS11" s="262" t="e">
        <v>#N/A</v>
      </c>
      <c r="AT11" s="321" t="s">
        <v>1798</v>
      </c>
    </row>
    <row r="12" spans="1:46">
      <c r="A12" s="151">
        <v>42384</v>
      </c>
      <c r="B12" s="165">
        <v>0</v>
      </c>
      <c r="C12" s="149">
        <v>4.0000000000000002E-4</v>
      </c>
      <c r="D12" s="166">
        <v>7446.94</v>
      </c>
      <c r="E12" s="166">
        <v>7431.8</v>
      </c>
      <c r="F12" s="166">
        <v>7427.86</v>
      </c>
      <c r="G12">
        <v>3.9099999999998545</v>
      </c>
      <c r="I12" s="487"/>
      <c r="J12" s="309">
        <v>42339</v>
      </c>
      <c r="K12" s="291">
        <v>0.7</v>
      </c>
      <c r="L12" s="295">
        <v>5128.68</v>
      </c>
      <c r="M12" s="295">
        <v>5581</v>
      </c>
      <c r="N12" s="295">
        <v>7326.69</v>
      </c>
      <c r="O12" s="291">
        <v>0</v>
      </c>
      <c r="P12" s="291">
        <v>244</v>
      </c>
      <c r="Q12" s="291">
        <v>20</v>
      </c>
      <c r="R12" s="291">
        <v>90.46</v>
      </c>
      <c r="S12" s="291">
        <v>0</v>
      </c>
      <c r="T12" s="291">
        <v>1.45</v>
      </c>
      <c r="U12" s="291">
        <v>0</v>
      </c>
      <c r="V12" s="295">
        <v>5489.09</v>
      </c>
      <c r="W12" s="291">
        <v>-0.13</v>
      </c>
      <c r="X12" s="291">
        <v>7.57</v>
      </c>
      <c r="Y12" s="291">
        <v>0</v>
      </c>
      <c r="Z12" s="310">
        <v>8.82</v>
      </c>
      <c r="AB12" s="273"/>
      <c r="AC12" s="151">
        <v>42339</v>
      </c>
      <c r="AD12" s="259">
        <v>0.7</v>
      </c>
      <c r="AE12" s="259">
        <v>5128.68</v>
      </c>
      <c r="AF12" s="259">
        <v>5581</v>
      </c>
      <c r="AG12" s="259">
        <v>7326.69</v>
      </c>
      <c r="AH12" s="149">
        <v>0</v>
      </c>
      <c r="AI12" s="303">
        <v>244</v>
      </c>
      <c r="AJ12" s="273">
        <v>20</v>
      </c>
      <c r="AK12" s="273">
        <v>91.91</v>
      </c>
      <c r="AL12" s="273">
        <v>5489.09</v>
      </c>
      <c r="AM12" s="299">
        <v>8.82</v>
      </c>
      <c r="AN12" s="299" t="s">
        <v>1847</v>
      </c>
      <c r="AO12" s="261" t="e">
        <v>#N/A</v>
      </c>
      <c r="AP12" s="304" t="e">
        <v>#N/A</v>
      </c>
      <c r="AQ12" s="149" t="e">
        <v>#N/A</v>
      </c>
      <c r="AR12" s="190" t="e">
        <v>#N/A</v>
      </c>
      <c r="AS12" s="262" t="e">
        <v>#N/A</v>
      </c>
      <c r="AT12" s="321" t="s">
        <v>1798</v>
      </c>
    </row>
    <row r="13" spans="1:46">
      <c r="A13" s="151">
        <v>42387</v>
      </c>
      <c r="B13" s="165">
        <v>0</v>
      </c>
      <c r="C13" s="149">
        <v>4.0000000000000002E-4</v>
      </c>
      <c r="D13" s="166">
        <v>7450.86</v>
      </c>
      <c r="E13" s="166">
        <v>7435.72</v>
      </c>
      <c r="F13" s="166">
        <v>7431.78</v>
      </c>
      <c r="G13">
        <v>3.9200000000000728</v>
      </c>
      <c r="I13" s="487"/>
      <c r="J13" s="309">
        <v>42348</v>
      </c>
      <c r="K13" s="291">
        <v>0.14000000000000001</v>
      </c>
      <c r="L13" s="295">
        <v>1029.51</v>
      </c>
      <c r="M13" s="295">
        <v>1116.2</v>
      </c>
      <c r="N13" s="295">
        <v>7353.67</v>
      </c>
      <c r="O13" s="291">
        <v>0</v>
      </c>
      <c r="P13" s="291">
        <v>235</v>
      </c>
      <c r="Q13" s="291">
        <v>20</v>
      </c>
      <c r="R13" s="291">
        <v>17.329999999999998</v>
      </c>
      <c r="S13" s="291">
        <v>0</v>
      </c>
      <c r="T13" s="291">
        <v>0.28999999999999998</v>
      </c>
      <c r="U13" s="291">
        <v>0</v>
      </c>
      <c r="V13" s="295">
        <v>1098.58</v>
      </c>
      <c r="W13" s="291">
        <v>-0.13</v>
      </c>
      <c r="X13" s="291">
        <v>7.57</v>
      </c>
      <c r="Y13" s="291">
        <v>0</v>
      </c>
      <c r="Z13" s="310">
        <v>8.42</v>
      </c>
      <c r="AB13" s="273"/>
      <c r="AC13" s="151">
        <v>42348</v>
      </c>
      <c r="AD13" s="259">
        <v>0.14000000000000001</v>
      </c>
      <c r="AE13" s="259">
        <v>1029.51</v>
      </c>
      <c r="AF13" s="259">
        <v>1116.2</v>
      </c>
      <c r="AG13" s="259">
        <v>7353.67</v>
      </c>
      <c r="AH13" s="149">
        <v>0</v>
      </c>
      <c r="AI13" s="303">
        <v>235</v>
      </c>
      <c r="AJ13" s="273">
        <v>20</v>
      </c>
      <c r="AK13" s="273">
        <v>17.619999999999997</v>
      </c>
      <c r="AL13" s="273">
        <v>1098.58</v>
      </c>
      <c r="AM13" s="299">
        <v>8.42</v>
      </c>
      <c r="AN13" s="299" t="s">
        <v>1849</v>
      </c>
      <c r="AO13" s="261" t="e">
        <v>#N/A</v>
      </c>
      <c r="AP13" s="304" t="e">
        <v>#N/A</v>
      </c>
      <c r="AQ13" s="149" t="e">
        <v>#N/A</v>
      </c>
      <c r="AR13" s="190" t="e">
        <v>#N/A</v>
      </c>
      <c r="AS13" s="262" t="e">
        <v>#N/A</v>
      </c>
      <c r="AT13" s="321" t="s">
        <v>1798</v>
      </c>
    </row>
    <row r="14" spans="1:46">
      <c r="A14" s="151">
        <v>42388</v>
      </c>
      <c r="B14" s="165">
        <v>0</v>
      </c>
      <c r="C14" s="149">
        <v>4.0000000000000002E-4</v>
      </c>
      <c r="D14" s="166">
        <v>7454.77</v>
      </c>
      <c r="E14" s="166">
        <v>7439.64</v>
      </c>
      <c r="F14" s="166">
        <v>7435.7</v>
      </c>
      <c r="G14">
        <v>3.9200000000000728</v>
      </c>
      <c r="I14" s="487"/>
      <c r="J14" s="309">
        <v>42398</v>
      </c>
      <c r="K14" s="291">
        <v>0.1</v>
      </c>
      <c r="L14" s="295">
        <v>748.61</v>
      </c>
      <c r="M14" s="295">
        <v>797.28</v>
      </c>
      <c r="N14" s="295">
        <v>7486.16</v>
      </c>
      <c r="O14" s="291">
        <v>0</v>
      </c>
      <c r="P14" s="291">
        <v>185</v>
      </c>
      <c r="Q14" s="291">
        <v>20</v>
      </c>
      <c r="R14" s="291">
        <v>9.73</v>
      </c>
      <c r="S14" s="291">
        <v>0</v>
      </c>
      <c r="T14" s="291">
        <v>0.2</v>
      </c>
      <c r="U14" s="291">
        <v>0</v>
      </c>
      <c r="V14" s="295">
        <v>787.35</v>
      </c>
      <c r="W14" s="291">
        <v>-0.13</v>
      </c>
      <c r="X14" s="291">
        <v>0</v>
      </c>
      <c r="Y14" s="291">
        <v>0</v>
      </c>
      <c r="Z14" s="310">
        <v>6.5</v>
      </c>
      <c r="AB14" s="273"/>
      <c r="AC14" s="151">
        <v>42398</v>
      </c>
      <c r="AD14" s="259">
        <v>0.1</v>
      </c>
      <c r="AE14" s="259">
        <v>748.61</v>
      </c>
      <c r="AF14" s="259">
        <v>797.28</v>
      </c>
      <c r="AG14" s="259">
        <v>7486.16</v>
      </c>
      <c r="AH14" s="149">
        <v>0</v>
      </c>
      <c r="AI14" s="303">
        <v>185</v>
      </c>
      <c r="AJ14" s="273">
        <v>20</v>
      </c>
      <c r="AK14" s="273">
        <v>9.93</v>
      </c>
      <c r="AL14" s="273">
        <v>787.35</v>
      </c>
      <c r="AM14" s="299">
        <v>6.5</v>
      </c>
      <c r="AN14" s="299" t="s">
        <v>1851</v>
      </c>
      <c r="AO14" s="261" t="e">
        <v>#N/A</v>
      </c>
      <c r="AP14" s="304" t="e">
        <v>#N/A</v>
      </c>
      <c r="AQ14" s="149" t="e">
        <v>#N/A</v>
      </c>
      <c r="AR14" s="190" t="e">
        <v>#N/A</v>
      </c>
      <c r="AS14" s="262" t="e">
        <v>#N/A</v>
      </c>
      <c r="AT14" s="321" t="s">
        <v>1798</v>
      </c>
    </row>
    <row r="15" spans="1:46">
      <c r="A15" s="151">
        <v>42389</v>
      </c>
      <c r="B15" s="165">
        <v>0</v>
      </c>
      <c r="C15" s="149">
        <v>4.0000000000000002E-4</v>
      </c>
      <c r="D15" s="166">
        <v>7458.69</v>
      </c>
      <c r="E15" s="166">
        <v>7443.56</v>
      </c>
      <c r="F15" s="166">
        <v>7439.61</v>
      </c>
      <c r="G15">
        <v>3.9200000000000728</v>
      </c>
      <c r="I15" s="487"/>
      <c r="J15" s="309">
        <v>42415</v>
      </c>
      <c r="K15" s="291">
        <v>0.14000000000000001</v>
      </c>
      <c r="L15" s="295">
        <v>1053.02</v>
      </c>
      <c r="M15" s="295">
        <v>1116.2</v>
      </c>
      <c r="N15" s="295">
        <v>7521.62</v>
      </c>
      <c r="O15" s="291">
        <v>0</v>
      </c>
      <c r="P15" s="291">
        <v>168</v>
      </c>
      <c r="Q15" s="291">
        <v>22.5</v>
      </c>
      <c r="R15" s="291">
        <v>14.21</v>
      </c>
      <c r="S15" s="291">
        <v>0</v>
      </c>
      <c r="T15" s="291">
        <v>0.28999999999999998</v>
      </c>
      <c r="U15" s="291">
        <v>0</v>
      </c>
      <c r="V15" s="295">
        <v>1101.7</v>
      </c>
      <c r="W15" s="291">
        <v>-0.13</v>
      </c>
      <c r="X15" s="291">
        <v>0</v>
      </c>
      <c r="Y15" s="291">
        <v>0</v>
      </c>
      <c r="Z15" s="310">
        <v>6</v>
      </c>
      <c r="AB15" s="273"/>
      <c r="AC15" s="151">
        <v>42415</v>
      </c>
      <c r="AD15" s="259">
        <v>0.14000000000000001</v>
      </c>
      <c r="AE15" s="259">
        <v>1053.02</v>
      </c>
      <c r="AF15" s="259">
        <v>1116.2</v>
      </c>
      <c r="AG15" s="259">
        <v>7521.62</v>
      </c>
      <c r="AH15" s="149">
        <v>0</v>
      </c>
      <c r="AI15" s="303">
        <v>168</v>
      </c>
      <c r="AJ15" s="273">
        <v>22.5</v>
      </c>
      <c r="AK15" s="273">
        <v>14.5</v>
      </c>
      <c r="AL15" s="273">
        <v>1101.7</v>
      </c>
      <c r="AM15" s="299">
        <v>6</v>
      </c>
      <c r="AN15" s="299" t="s">
        <v>1853</v>
      </c>
      <c r="AO15" s="261" t="e">
        <v>#N/A</v>
      </c>
      <c r="AP15" s="304" t="e">
        <v>#N/A</v>
      </c>
      <c r="AQ15" s="149" t="e">
        <v>#N/A</v>
      </c>
      <c r="AR15" s="190" t="e">
        <v>#N/A</v>
      </c>
      <c r="AS15" s="262" t="e">
        <v>#N/A</v>
      </c>
      <c r="AT15" s="321" t="s">
        <v>1798</v>
      </c>
    </row>
    <row r="16" spans="1:46">
      <c r="A16" s="151">
        <v>42390</v>
      </c>
      <c r="B16" s="165">
        <v>0</v>
      </c>
      <c r="C16" s="149">
        <v>4.0000000000000002E-4</v>
      </c>
      <c r="D16" s="166">
        <v>7462.6</v>
      </c>
      <c r="E16" s="166">
        <v>7447.48</v>
      </c>
      <c r="F16" s="166">
        <v>7443.53</v>
      </c>
      <c r="G16">
        <v>3.9199999999991633</v>
      </c>
      <c r="I16" s="487"/>
      <c r="J16" s="309">
        <v>42458</v>
      </c>
      <c r="K16" s="291">
        <v>0.1</v>
      </c>
      <c r="L16" s="295">
        <v>763.35</v>
      </c>
      <c r="M16" s="295">
        <v>797.28</v>
      </c>
      <c r="N16" s="295">
        <v>7633.59</v>
      </c>
      <c r="O16" s="291">
        <v>0.02</v>
      </c>
      <c r="P16" s="291">
        <v>125</v>
      </c>
      <c r="Q16" s="291">
        <v>22.5</v>
      </c>
      <c r="R16" s="291">
        <v>7.63</v>
      </c>
      <c r="S16" s="291">
        <v>0</v>
      </c>
      <c r="T16" s="291">
        <v>0.2</v>
      </c>
      <c r="U16" s="291">
        <v>0</v>
      </c>
      <c r="V16" s="295">
        <v>789.45</v>
      </c>
      <c r="W16" s="291">
        <v>-0.13</v>
      </c>
      <c r="X16" s="291">
        <v>0</v>
      </c>
      <c r="Y16" s="291">
        <v>0</v>
      </c>
      <c r="Z16" s="310">
        <v>4.4400000000000004</v>
      </c>
      <c r="AB16" s="273"/>
      <c r="AC16" s="151">
        <v>42458</v>
      </c>
      <c r="AD16" s="259">
        <v>0.1</v>
      </c>
      <c r="AE16" s="259">
        <v>763.35</v>
      </c>
      <c r="AF16" s="259">
        <v>797.28</v>
      </c>
      <c r="AG16" s="259">
        <v>7633.59</v>
      </c>
      <c r="AH16" s="149">
        <v>0.02</v>
      </c>
      <c r="AI16" s="303">
        <v>125</v>
      </c>
      <c r="AJ16" s="273">
        <v>22.5</v>
      </c>
      <c r="AK16" s="273">
        <v>7.83</v>
      </c>
      <c r="AL16" s="273">
        <v>789.45</v>
      </c>
      <c r="AM16" s="299">
        <v>4.4400000000000004</v>
      </c>
      <c r="AN16" s="299" t="s">
        <v>1855</v>
      </c>
      <c r="AO16" s="261" t="e">
        <v>#N/A</v>
      </c>
      <c r="AP16" s="304" t="e">
        <v>#N/A</v>
      </c>
      <c r="AQ16" s="149" t="e">
        <v>#N/A</v>
      </c>
      <c r="AR16" s="190" t="e">
        <v>#N/A</v>
      </c>
      <c r="AS16" s="262" t="e">
        <v>#N/A</v>
      </c>
      <c r="AT16" s="321" t="s">
        <v>1798</v>
      </c>
    </row>
    <row r="17" spans="1:46">
      <c r="A17" s="151">
        <v>42391</v>
      </c>
      <c r="B17" s="165">
        <v>0</v>
      </c>
      <c r="C17" s="149">
        <v>4.0000000000000002E-4</v>
      </c>
      <c r="D17" s="166">
        <v>7470.47</v>
      </c>
      <c r="E17" s="166">
        <v>7455.36</v>
      </c>
      <c r="F17" s="166">
        <v>7447.45</v>
      </c>
      <c r="G17">
        <v>7.8800000000001091</v>
      </c>
      <c r="I17" s="487"/>
      <c r="J17" s="309">
        <v>42474</v>
      </c>
      <c r="K17" s="291">
        <v>0.08</v>
      </c>
      <c r="L17" s="295">
        <v>614.54999999999995</v>
      </c>
      <c r="M17" s="295">
        <v>637.82000000000005</v>
      </c>
      <c r="N17" s="295">
        <v>7681.92</v>
      </c>
      <c r="O17" s="291">
        <v>0.02</v>
      </c>
      <c r="P17" s="291">
        <v>109</v>
      </c>
      <c r="Q17" s="291">
        <v>22.5</v>
      </c>
      <c r="R17" s="291">
        <v>5.23</v>
      </c>
      <c r="S17" s="291">
        <v>0</v>
      </c>
      <c r="T17" s="291">
        <v>0.16</v>
      </c>
      <c r="U17" s="291">
        <v>0</v>
      </c>
      <c r="V17" s="295">
        <v>632.42999999999995</v>
      </c>
      <c r="W17" s="291">
        <v>-0.13</v>
      </c>
      <c r="X17" s="291">
        <v>0</v>
      </c>
      <c r="Y17" s="291">
        <v>0</v>
      </c>
      <c r="Z17" s="310">
        <v>3.79</v>
      </c>
      <c r="AB17" s="273"/>
      <c r="AC17" s="151">
        <v>42474</v>
      </c>
      <c r="AD17" s="259">
        <v>0.08</v>
      </c>
      <c r="AE17" s="259">
        <v>614.54999999999995</v>
      </c>
      <c r="AF17" s="259">
        <v>637.82000000000005</v>
      </c>
      <c r="AG17" s="259">
        <v>7681.92</v>
      </c>
      <c r="AH17" s="149">
        <v>0.02</v>
      </c>
      <c r="AI17" s="303">
        <v>109</v>
      </c>
      <c r="AJ17" s="273">
        <v>22.5</v>
      </c>
      <c r="AK17" s="273">
        <v>5.3900000000000006</v>
      </c>
      <c r="AL17" s="273">
        <v>632.42999999999995</v>
      </c>
      <c r="AM17" s="299">
        <v>3.79</v>
      </c>
      <c r="AN17" s="299" t="s">
        <v>1856</v>
      </c>
      <c r="AO17" s="261" t="e">
        <v>#N/A</v>
      </c>
      <c r="AP17" s="304" t="e">
        <v>#N/A</v>
      </c>
      <c r="AQ17" s="149" t="e">
        <v>#N/A</v>
      </c>
      <c r="AR17" s="190" t="e">
        <v>#N/A</v>
      </c>
      <c r="AS17" s="262" t="e">
        <v>#N/A</v>
      </c>
      <c r="AT17" s="321" t="s">
        <v>1798</v>
      </c>
    </row>
    <row r="18" spans="1:46">
      <c r="A18" s="151">
        <v>42394</v>
      </c>
      <c r="B18" s="165">
        <v>0</v>
      </c>
      <c r="C18" s="149">
        <v>4.0000000000000002E-4</v>
      </c>
      <c r="D18" s="166">
        <v>7470.45</v>
      </c>
      <c r="E18" s="166">
        <v>7455.33</v>
      </c>
      <c r="F18" s="166">
        <v>7451.38</v>
      </c>
      <c r="G18">
        <v>-2.9999999999745341E-2</v>
      </c>
      <c r="I18" s="487"/>
      <c r="J18" s="309">
        <v>42492</v>
      </c>
      <c r="K18" s="291">
        <v>0.1</v>
      </c>
      <c r="L18" s="295">
        <v>772.65</v>
      </c>
      <c r="M18" s="295">
        <v>797.28</v>
      </c>
      <c r="N18" s="295">
        <v>7726.5</v>
      </c>
      <c r="O18" s="291">
        <v>0.02</v>
      </c>
      <c r="P18" s="291">
        <v>91</v>
      </c>
      <c r="Q18" s="291">
        <v>22.5</v>
      </c>
      <c r="R18" s="291">
        <v>5.54</v>
      </c>
      <c r="S18" s="291">
        <v>0</v>
      </c>
      <c r="T18" s="291">
        <v>0.2</v>
      </c>
      <c r="U18" s="291">
        <v>0</v>
      </c>
      <c r="V18" s="295">
        <v>791.54</v>
      </c>
      <c r="W18" s="291">
        <v>-0.13</v>
      </c>
      <c r="X18" s="291">
        <v>0</v>
      </c>
      <c r="Y18" s="291">
        <v>0</v>
      </c>
      <c r="Z18" s="310">
        <v>3.19</v>
      </c>
      <c r="AB18" s="273"/>
      <c r="AC18" s="151">
        <v>42492</v>
      </c>
      <c r="AD18" s="259">
        <v>0.1</v>
      </c>
      <c r="AE18" s="259">
        <v>772.65</v>
      </c>
      <c r="AF18" s="259">
        <v>797.28</v>
      </c>
      <c r="AG18" s="259">
        <v>7726.5</v>
      </c>
      <c r="AH18" s="149">
        <v>0.02</v>
      </c>
      <c r="AI18" s="303">
        <v>91</v>
      </c>
      <c r="AJ18" s="273">
        <v>22.5</v>
      </c>
      <c r="AK18" s="273">
        <v>5.74</v>
      </c>
      <c r="AL18" s="273">
        <v>791.54</v>
      </c>
      <c r="AM18" s="299">
        <v>3.19</v>
      </c>
      <c r="AN18" s="299" t="s">
        <v>1858</v>
      </c>
      <c r="AO18" s="261" t="e">
        <v>#N/A</v>
      </c>
      <c r="AP18" s="304" t="e">
        <v>#N/A</v>
      </c>
      <c r="AQ18" s="149" t="e">
        <v>#N/A</v>
      </c>
      <c r="AR18" s="190" t="e">
        <v>#N/A</v>
      </c>
      <c r="AS18" s="262" t="e">
        <v>#N/A</v>
      </c>
      <c r="AT18" s="321" t="s">
        <v>1798</v>
      </c>
    </row>
    <row r="19" spans="1:46">
      <c r="A19" s="151">
        <v>42395</v>
      </c>
      <c r="B19" s="165">
        <v>0</v>
      </c>
      <c r="C19" s="149">
        <v>4.0000000000000002E-4</v>
      </c>
      <c r="D19" s="166">
        <v>7474.37</v>
      </c>
      <c r="E19" s="166">
        <v>7459.26</v>
      </c>
      <c r="F19" s="166">
        <v>7455.31</v>
      </c>
      <c r="G19">
        <v>3.930000000000291</v>
      </c>
      <c r="I19" s="487"/>
      <c r="J19" s="309">
        <v>42514</v>
      </c>
      <c r="K19" s="291">
        <v>0.02</v>
      </c>
      <c r="L19" s="295">
        <v>155.83000000000001</v>
      </c>
      <c r="M19" s="295">
        <v>159.44999999999999</v>
      </c>
      <c r="N19" s="295">
        <v>7791.79</v>
      </c>
      <c r="O19" s="291">
        <v>0.02</v>
      </c>
      <c r="P19" s="291">
        <v>69</v>
      </c>
      <c r="Q19" s="291">
        <v>22.5</v>
      </c>
      <c r="R19" s="291">
        <v>0.81</v>
      </c>
      <c r="S19" s="291">
        <v>0</v>
      </c>
      <c r="T19" s="291">
        <v>0.04</v>
      </c>
      <c r="U19" s="291">
        <v>0</v>
      </c>
      <c r="V19" s="295">
        <v>158.6</v>
      </c>
      <c r="W19" s="291">
        <v>-0.13</v>
      </c>
      <c r="X19" s="291">
        <v>0</v>
      </c>
      <c r="Y19" s="291">
        <v>0</v>
      </c>
      <c r="Z19" s="310">
        <v>2.3199999999999998</v>
      </c>
      <c r="AB19" s="273"/>
      <c r="AC19" s="151">
        <v>42514</v>
      </c>
      <c r="AD19" s="259">
        <v>0.02</v>
      </c>
      <c r="AE19" s="259">
        <v>155.83000000000001</v>
      </c>
      <c r="AF19" s="259">
        <v>159.44999999999999</v>
      </c>
      <c r="AG19" s="259">
        <v>7791.79</v>
      </c>
      <c r="AH19" s="149">
        <v>0.02</v>
      </c>
      <c r="AI19" s="303">
        <v>69</v>
      </c>
      <c r="AJ19" s="273">
        <v>22.5</v>
      </c>
      <c r="AK19" s="273">
        <v>0.85000000000000009</v>
      </c>
      <c r="AL19" s="273">
        <v>158.6</v>
      </c>
      <c r="AM19" s="299">
        <v>2.3199999999999998</v>
      </c>
      <c r="AN19" s="299" t="s">
        <v>1860</v>
      </c>
      <c r="AO19" s="261" t="e">
        <v>#N/A</v>
      </c>
      <c r="AP19" s="304" t="e">
        <v>#N/A</v>
      </c>
      <c r="AQ19" s="149" t="e">
        <v>#N/A</v>
      </c>
      <c r="AR19" s="190" t="e">
        <v>#N/A</v>
      </c>
      <c r="AS19" s="262" t="e">
        <v>#N/A</v>
      </c>
      <c r="AT19" s="321" t="s">
        <v>1798</v>
      </c>
    </row>
    <row r="20" spans="1:46">
      <c r="A20" s="151">
        <v>42396</v>
      </c>
      <c r="B20" s="165">
        <v>0</v>
      </c>
      <c r="C20" s="149">
        <v>4.0000000000000002E-4</v>
      </c>
      <c r="D20" s="166">
        <v>7478.3</v>
      </c>
      <c r="E20" s="166">
        <v>7463.19</v>
      </c>
      <c r="F20" s="166">
        <v>7459.23</v>
      </c>
      <c r="G20">
        <v>3.9299999999993815</v>
      </c>
      <c r="I20" s="487"/>
      <c r="J20" s="309">
        <v>42555</v>
      </c>
      <c r="K20" s="291">
        <v>0.5</v>
      </c>
      <c r="L20" s="295">
        <v>3951.87</v>
      </c>
      <c r="M20" s="295">
        <v>3986.43</v>
      </c>
      <c r="N20" s="295">
        <v>7903.74</v>
      </c>
      <c r="O20" s="291">
        <v>0.03</v>
      </c>
      <c r="P20" s="291">
        <v>28</v>
      </c>
      <c r="Q20" s="291">
        <v>22.5</v>
      </c>
      <c r="R20" s="291">
        <v>7.31</v>
      </c>
      <c r="S20" s="291">
        <v>2.0699999999999998</v>
      </c>
      <c r="T20" s="291">
        <v>0.84</v>
      </c>
      <c r="U20" s="291">
        <v>0</v>
      </c>
      <c r="V20" s="295">
        <v>3976.21</v>
      </c>
      <c r="W20" s="291">
        <v>-0.13</v>
      </c>
      <c r="X20" s="291">
        <v>0</v>
      </c>
      <c r="Y20" s="291">
        <v>0</v>
      </c>
      <c r="Z20" s="310">
        <v>0.87</v>
      </c>
      <c r="AB20" s="273"/>
      <c r="AC20" s="151">
        <v>42555</v>
      </c>
      <c r="AD20" s="259">
        <v>0.5</v>
      </c>
      <c r="AE20" s="259">
        <v>3951.87</v>
      </c>
      <c r="AF20" s="259">
        <v>3986.43</v>
      </c>
      <c r="AG20" s="259">
        <v>7903.74</v>
      </c>
      <c r="AH20" s="149">
        <v>0.03</v>
      </c>
      <c r="AI20" s="303">
        <v>28</v>
      </c>
      <c r="AJ20" s="273">
        <v>22.5</v>
      </c>
      <c r="AK20" s="273">
        <v>10.219999999999999</v>
      </c>
      <c r="AL20" s="273">
        <v>3976.21</v>
      </c>
      <c r="AM20" s="299">
        <v>0.87</v>
      </c>
      <c r="AN20" s="299" t="s">
        <v>1919</v>
      </c>
      <c r="AO20" s="261" t="e">
        <v>#N/A</v>
      </c>
      <c r="AP20" s="304" t="e">
        <v>#N/A</v>
      </c>
      <c r="AQ20" s="149" t="e">
        <v>#N/A</v>
      </c>
      <c r="AR20" s="190" t="e">
        <v>#N/A</v>
      </c>
      <c r="AS20" s="262" t="e">
        <v>#N/A</v>
      </c>
      <c r="AT20" s="321" t="s">
        <v>1798</v>
      </c>
    </row>
    <row r="21" spans="1:46">
      <c r="A21" s="151">
        <v>42397</v>
      </c>
      <c r="B21" s="165">
        <v>0</v>
      </c>
      <c r="C21" s="149">
        <v>4.0000000000000002E-4</v>
      </c>
      <c r="D21" s="166">
        <v>7482.23</v>
      </c>
      <c r="E21" s="166">
        <v>7467.12</v>
      </c>
      <c r="F21" s="166">
        <v>7463.16</v>
      </c>
      <c r="G21">
        <v>3.930000000000291</v>
      </c>
      <c r="I21" s="487"/>
      <c r="J21" s="309">
        <v>42636</v>
      </c>
      <c r="K21" s="291">
        <v>0.1</v>
      </c>
      <c r="L21" s="295">
        <v>814.87</v>
      </c>
      <c r="M21" s="295"/>
      <c r="N21" s="295">
        <v>8148.75</v>
      </c>
      <c r="O21" s="291">
        <v>0.03</v>
      </c>
      <c r="P21" s="291"/>
      <c r="Q21" s="291"/>
      <c r="R21" s="291"/>
      <c r="S21" s="291"/>
      <c r="T21" s="291"/>
      <c r="U21" s="291"/>
      <c r="V21" s="295"/>
      <c r="W21" s="291"/>
      <c r="X21" s="291"/>
      <c r="Y21" s="291"/>
      <c r="Z21" s="310"/>
      <c r="AB21" s="273"/>
      <c r="AC21" s="151">
        <v>0</v>
      </c>
      <c r="AD21" s="259">
        <v>0</v>
      </c>
      <c r="AE21" s="259">
        <v>0</v>
      </c>
      <c r="AF21" s="259">
        <v>0</v>
      </c>
      <c r="AG21" s="259">
        <v>0</v>
      </c>
      <c r="AH21" s="149">
        <v>0</v>
      </c>
      <c r="AI21" s="303">
        <v>0</v>
      </c>
      <c r="AJ21" s="273">
        <v>0</v>
      </c>
      <c r="AK21" s="273">
        <v>0</v>
      </c>
      <c r="AL21" s="273">
        <v>0</v>
      </c>
      <c r="AM21" s="299">
        <v>0</v>
      </c>
      <c r="AN21" s="299" t="s">
        <v>2024</v>
      </c>
      <c r="AO21" s="261" t="e">
        <v>#N/A</v>
      </c>
      <c r="AP21" s="304" t="e">
        <v>#N/A</v>
      </c>
      <c r="AQ21" s="149" t="e">
        <v>#N/A</v>
      </c>
      <c r="AR21" s="190" t="e">
        <v>#N/A</v>
      </c>
      <c r="AS21" s="262" t="e">
        <v>#N/A</v>
      </c>
      <c r="AT21" s="321" t="s">
        <v>1798</v>
      </c>
    </row>
    <row r="22" spans="1:46">
      <c r="A22" s="151">
        <v>42398</v>
      </c>
      <c r="B22" s="165">
        <v>0</v>
      </c>
      <c r="C22" s="149">
        <v>4.0000000000000002E-4</v>
      </c>
      <c r="D22" s="166">
        <v>7486.16</v>
      </c>
      <c r="E22" s="166">
        <v>7471.06</v>
      </c>
      <c r="F22" s="166">
        <v>7467.09</v>
      </c>
      <c r="G22">
        <v>3.9400000000005093</v>
      </c>
      <c r="I22" s="487"/>
      <c r="J22" s="309">
        <v>42636</v>
      </c>
      <c r="K22" s="291">
        <v>0.1</v>
      </c>
      <c r="L22" s="295">
        <v>814.87</v>
      </c>
      <c r="M22" s="295"/>
      <c r="N22" s="295">
        <v>8148.75</v>
      </c>
      <c r="O22" s="291">
        <v>0.03</v>
      </c>
      <c r="P22" s="291"/>
      <c r="Q22" s="291"/>
      <c r="R22" s="291"/>
      <c r="S22" s="291"/>
      <c r="T22" s="291"/>
      <c r="U22" s="291"/>
      <c r="V22" s="295"/>
      <c r="W22" s="291"/>
      <c r="X22" s="291"/>
      <c r="Y22" s="291"/>
      <c r="Z22" s="310"/>
      <c r="AB22" s="273"/>
      <c r="AC22" s="151">
        <v>0</v>
      </c>
      <c r="AD22" s="259">
        <v>0</v>
      </c>
      <c r="AE22" s="259">
        <v>0</v>
      </c>
      <c r="AF22" s="259">
        <v>0</v>
      </c>
      <c r="AG22" s="259">
        <v>0</v>
      </c>
      <c r="AH22" s="149">
        <v>0</v>
      </c>
      <c r="AI22" s="303">
        <v>0</v>
      </c>
      <c r="AJ22" s="273">
        <v>0</v>
      </c>
      <c r="AK22" s="273">
        <v>0</v>
      </c>
      <c r="AL22" s="273">
        <v>0</v>
      </c>
      <c r="AM22" s="299">
        <v>0</v>
      </c>
      <c r="AN22" s="299" t="s">
        <v>2024</v>
      </c>
      <c r="AO22" s="261" t="e">
        <v>#N/A</v>
      </c>
      <c r="AP22" s="304" t="e">
        <v>#N/A</v>
      </c>
      <c r="AQ22" s="149" t="e">
        <v>#N/A</v>
      </c>
      <c r="AR22" s="190" t="e">
        <v>#N/A</v>
      </c>
      <c r="AS22" s="262" t="e">
        <v>#N/A</v>
      </c>
      <c r="AT22" s="321" t="s">
        <v>1798</v>
      </c>
    </row>
    <row r="23" spans="1:46">
      <c r="A23" s="151">
        <v>42401</v>
      </c>
      <c r="B23" s="165">
        <v>0</v>
      </c>
      <c r="C23" s="149">
        <v>4.0000000000000002E-4</v>
      </c>
      <c r="D23" s="166">
        <v>7490.09</v>
      </c>
      <c r="E23" s="166">
        <v>7474.99</v>
      </c>
      <c r="F23" s="166">
        <v>7471.03</v>
      </c>
      <c r="G23">
        <v>3.9299999999993815</v>
      </c>
      <c r="I23" s="487"/>
      <c r="J23" s="309">
        <v>42663</v>
      </c>
      <c r="K23" s="291">
        <v>-0.7</v>
      </c>
      <c r="L23" s="295">
        <f>K23*J23</f>
        <v>-29864.1</v>
      </c>
      <c r="M23" s="295"/>
      <c r="N23" s="295">
        <v>8208.49</v>
      </c>
      <c r="O23" s="291"/>
      <c r="P23" s="291"/>
      <c r="Q23" s="291"/>
      <c r="R23" s="291"/>
      <c r="S23" s="291"/>
      <c r="T23" s="291"/>
      <c r="U23" s="291"/>
      <c r="V23" s="295"/>
      <c r="W23" s="291"/>
      <c r="X23" s="291"/>
      <c r="Y23" s="291"/>
      <c r="Z23" s="310"/>
      <c r="AB23" s="273"/>
      <c r="AC23" s="151">
        <v>0</v>
      </c>
      <c r="AD23" s="259">
        <v>0</v>
      </c>
      <c r="AE23" s="259">
        <v>0</v>
      </c>
      <c r="AF23" s="259">
        <v>0</v>
      </c>
      <c r="AG23" s="259">
        <v>0</v>
      </c>
      <c r="AH23" s="149">
        <v>0</v>
      </c>
      <c r="AI23" s="303">
        <v>0</v>
      </c>
      <c r="AJ23" s="273">
        <v>0</v>
      </c>
      <c r="AK23" s="273">
        <v>0</v>
      </c>
      <c r="AL23" s="273">
        <v>0</v>
      </c>
      <c r="AM23" s="299">
        <v>0</v>
      </c>
      <c r="AN23" s="299" t="s">
        <v>2024</v>
      </c>
      <c r="AO23" s="261" t="e">
        <v>#N/A</v>
      </c>
      <c r="AP23" s="304" t="e">
        <v>#N/A</v>
      </c>
      <c r="AQ23" s="149" t="e">
        <v>#N/A</v>
      </c>
      <c r="AR23" s="190" t="e">
        <v>#N/A</v>
      </c>
      <c r="AS23" s="262" t="e">
        <v>#N/A</v>
      </c>
      <c r="AT23" s="321" t="s">
        <v>1798</v>
      </c>
    </row>
    <row r="24" spans="1:46">
      <c r="A24" s="151">
        <v>42402</v>
      </c>
      <c r="B24" s="165">
        <v>0</v>
      </c>
      <c r="C24" s="149">
        <v>4.0000000000000002E-4</v>
      </c>
      <c r="D24" s="166">
        <v>7494.02</v>
      </c>
      <c r="E24" s="166">
        <v>7478.93</v>
      </c>
      <c r="F24" s="166">
        <v>7474.96</v>
      </c>
      <c r="G24">
        <v>3.9400000000005093</v>
      </c>
      <c r="I24" s="487"/>
      <c r="J24" s="309">
        <v>42697</v>
      </c>
      <c r="K24" s="291">
        <v>0.1</v>
      </c>
      <c r="L24" s="295">
        <f t="shared" ref="L24:L29" si="0">J24*K24</f>
        <v>4269.7</v>
      </c>
      <c r="M24" s="295"/>
      <c r="N24" s="295">
        <v>8316.94</v>
      </c>
      <c r="O24" s="291">
        <v>0.04</v>
      </c>
      <c r="P24" s="291"/>
      <c r="Q24" s="291"/>
      <c r="R24" s="291"/>
      <c r="S24" s="291"/>
      <c r="T24" s="291"/>
      <c r="U24" s="291"/>
      <c r="V24" s="295"/>
      <c r="W24" s="291"/>
      <c r="X24" s="291"/>
      <c r="Y24" s="291"/>
      <c r="Z24" s="310"/>
      <c r="AB24" s="273"/>
      <c r="AC24" s="151">
        <v>0</v>
      </c>
      <c r="AD24" s="259">
        <v>0</v>
      </c>
      <c r="AE24" s="259">
        <v>0</v>
      </c>
      <c r="AF24" s="259">
        <v>0</v>
      </c>
      <c r="AG24" s="259">
        <v>0</v>
      </c>
      <c r="AH24" s="149">
        <v>0</v>
      </c>
      <c r="AI24" s="303">
        <v>0</v>
      </c>
      <c r="AJ24" s="273">
        <v>0</v>
      </c>
      <c r="AK24" s="273">
        <v>0</v>
      </c>
      <c r="AL24" s="273">
        <v>0</v>
      </c>
      <c r="AM24" s="299">
        <v>0</v>
      </c>
      <c r="AN24" s="299" t="s">
        <v>2024</v>
      </c>
      <c r="AO24" s="261" t="e">
        <v>#N/A</v>
      </c>
      <c r="AP24" s="304" t="e">
        <v>#N/A</v>
      </c>
      <c r="AQ24" s="149" t="e">
        <v>#N/A</v>
      </c>
      <c r="AR24" s="190" t="e">
        <v>#N/A</v>
      </c>
      <c r="AS24" s="262" t="e">
        <v>#N/A</v>
      </c>
      <c r="AT24" s="321" t="s">
        <v>1798</v>
      </c>
    </row>
    <row r="25" spans="1:46">
      <c r="A25" s="151">
        <v>42403</v>
      </c>
      <c r="B25" s="165">
        <v>0</v>
      </c>
      <c r="C25" s="149">
        <v>4.0000000000000002E-4</v>
      </c>
      <c r="D25" s="166">
        <v>7497.96</v>
      </c>
      <c r="E25" s="166">
        <v>7482.87</v>
      </c>
      <c r="F25" s="166">
        <v>7478.9</v>
      </c>
      <c r="G25">
        <v>3.9399999999995998</v>
      </c>
      <c r="I25" s="487"/>
      <c r="J25" s="309">
        <v>42731</v>
      </c>
      <c r="K25" s="291">
        <v>0.25</v>
      </c>
      <c r="L25" s="295">
        <f t="shared" si="0"/>
        <v>10682.75</v>
      </c>
      <c r="M25" s="295"/>
      <c r="N25" s="295">
        <v>8416.1200000000008</v>
      </c>
      <c r="O25" s="291">
        <v>0.05</v>
      </c>
      <c r="P25" s="291"/>
      <c r="Q25" s="291"/>
      <c r="R25" s="291"/>
      <c r="S25" s="291"/>
      <c r="T25" s="291"/>
      <c r="U25" s="291"/>
      <c r="V25" s="295"/>
      <c r="W25" s="291"/>
      <c r="X25" s="291"/>
      <c r="Y25" s="291"/>
      <c r="Z25" s="310"/>
      <c r="AB25" s="273"/>
      <c r="AC25" s="151">
        <v>0</v>
      </c>
      <c r="AD25" s="259">
        <v>0</v>
      </c>
      <c r="AE25" s="259">
        <v>0</v>
      </c>
      <c r="AF25" s="259">
        <v>0</v>
      </c>
      <c r="AG25" s="259">
        <v>0</v>
      </c>
      <c r="AH25" s="149">
        <v>0</v>
      </c>
      <c r="AI25" s="303">
        <v>0</v>
      </c>
      <c r="AJ25" s="273">
        <v>0</v>
      </c>
      <c r="AK25" s="273">
        <v>0</v>
      </c>
      <c r="AL25" s="273">
        <v>0</v>
      </c>
      <c r="AM25" s="299">
        <v>0</v>
      </c>
      <c r="AN25" s="299" t="s">
        <v>2024</v>
      </c>
      <c r="AO25" s="261" t="e">
        <v>#N/A</v>
      </c>
      <c r="AP25" s="304" t="e">
        <v>#N/A</v>
      </c>
      <c r="AQ25" s="149" t="e">
        <v>#N/A</v>
      </c>
      <c r="AR25" s="190" t="e">
        <v>#N/A</v>
      </c>
      <c r="AS25" s="262" t="e">
        <v>#N/A</v>
      </c>
      <c r="AT25" s="321" t="s">
        <v>1798</v>
      </c>
    </row>
    <row r="26" spans="1:46">
      <c r="A26" s="151">
        <v>42404</v>
      </c>
      <c r="B26" s="165">
        <v>0</v>
      </c>
      <c r="C26" s="149">
        <v>4.0000000000000002E-4</v>
      </c>
      <c r="D26" s="166">
        <v>7501.9</v>
      </c>
      <c r="E26" s="166">
        <v>7486.81</v>
      </c>
      <c r="F26" s="166">
        <v>7482.85</v>
      </c>
      <c r="G26">
        <v>3.9400000000005093</v>
      </c>
      <c r="I26" s="487"/>
      <c r="J26" s="309">
        <v>42724</v>
      </c>
      <c r="K26" s="291">
        <v>0.25</v>
      </c>
      <c r="L26" s="295">
        <f t="shared" si="0"/>
        <v>10681</v>
      </c>
      <c r="M26" s="295"/>
      <c r="N26" s="295">
        <v>8398.19</v>
      </c>
      <c r="O26" s="291">
        <v>0.04</v>
      </c>
      <c r="P26" s="291"/>
      <c r="Q26" s="291"/>
      <c r="R26" s="291"/>
      <c r="S26" s="291"/>
      <c r="T26" s="291"/>
      <c r="U26" s="291"/>
      <c r="V26" s="295"/>
      <c r="W26" s="291"/>
      <c r="X26" s="291"/>
      <c r="Y26" s="291"/>
      <c r="Z26" s="310"/>
      <c r="AB26" s="273"/>
      <c r="AC26" s="151">
        <v>0</v>
      </c>
      <c r="AD26" s="259">
        <v>0</v>
      </c>
      <c r="AE26" s="259">
        <v>0</v>
      </c>
      <c r="AF26" s="259">
        <v>0</v>
      </c>
      <c r="AG26" s="259">
        <v>0</v>
      </c>
      <c r="AH26" s="149">
        <v>0</v>
      </c>
      <c r="AI26" s="303">
        <v>0</v>
      </c>
      <c r="AJ26" s="273">
        <v>0</v>
      </c>
      <c r="AK26" s="273">
        <v>0</v>
      </c>
      <c r="AL26" s="273">
        <v>0</v>
      </c>
      <c r="AM26" s="299">
        <v>0</v>
      </c>
      <c r="AN26" s="299" t="s">
        <v>2024</v>
      </c>
      <c r="AO26" s="261" t="e">
        <v>#N/A</v>
      </c>
      <c r="AP26" s="304" t="e">
        <v>#N/A</v>
      </c>
      <c r="AQ26" s="149" t="e">
        <v>#N/A</v>
      </c>
      <c r="AR26" s="190" t="e">
        <v>#N/A</v>
      </c>
      <c r="AS26" s="262" t="e">
        <v>#N/A</v>
      </c>
      <c r="AT26" s="321" t="s">
        <v>1798</v>
      </c>
    </row>
    <row r="27" spans="1:46">
      <c r="A27" s="151">
        <v>42405</v>
      </c>
      <c r="B27" s="165">
        <v>0</v>
      </c>
      <c r="C27" s="149">
        <v>4.0000000000000002E-4</v>
      </c>
      <c r="D27" s="166">
        <v>7505.84</v>
      </c>
      <c r="E27" s="166">
        <v>7490.76</v>
      </c>
      <c r="F27" s="166">
        <v>7486.79</v>
      </c>
      <c r="G27">
        <v>3.9499999999998181</v>
      </c>
      <c r="I27" s="487"/>
      <c r="J27" s="309">
        <v>42739</v>
      </c>
      <c r="K27" s="291">
        <v>0.12</v>
      </c>
      <c r="L27" s="295">
        <f t="shared" si="0"/>
        <v>5128.6799999999994</v>
      </c>
      <c r="M27" s="295"/>
      <c r="N27" s="295">
        <v>8441.9</v>
      </c>
      <c r="O27" s="291">
        <v>5</v>
      </c>
      <c r="P27" s="291"/>
      <c r="Q27" s="291"/>
      <c r="R27" s="291"/>
      <c r="S27" s="291"/>
      <c r="T27" s="291"/>
      <c r="U27" s="291"/>
      <c r="V27" s="295"/>
      <c r="W27" s="291"/>
      <c r="X27" s="291"/>
      <c r="Y27" s="291"/>
      <c r="Z27" s="310"/>
      <c r="AB27" s="273"/>
      <c r="AC27" s="151">
        <v>0</v>
      </c>
      <c r="AD27" s="259">
        <v>0</v>
      </c>
      <c r="AE27" s="259">
        <v>0</v>
      </c>
      <c r="AF27" s="259">
        <v>0</v>
      </c>
      <c r="AG27" s="259">
        <v>0</v>
      </c>
      <c r="AH27" s="149">
        <v>0</v>
      </c>
      <c r="AI27" s="303">
        <v>0</v>
      </c>
      <c r="AJ27" s="273">
        <v>0</v>
      </c>
      <c r="AK27" s="273">
        <v>0</v>
      </c>
      <c r="AL27" s="273">
        <v>0</v>
      </c>
      <c r="AM27" s="299">
        <v>0</v>
      </c>
      <c r="AN27" s="299" t="s">
        <v>2024</v>
      </c>
      <c r="AO27" s="261" t="e">
        <v>#N/A</v>
      </c>
      <c r="AP27" s="304" t="e">
        <v>#N/A</v>
      </c>
      <c r="AQ27" s="149" t="e">
        <v>#N/A</v>
      </c>
      <c r="AR27" s="190" t="e">
        <v>#N/A</v>
      </c>
      <c r="AS27" s="262" t="e">
        <v>#N/A</v>
      </c>
      <c r="AT27" s="321" t="s">
        <v>1798</v>
      </c>
    </row>
    <row r="28" spans="1:46">
      <c r="A28" s="151">
        <v>42410</v>
      </c>
      <c r="B28" s="165">
        <v>0</v>
      </c>
      <c r="C28" s="149">
        <v>4.0000000000000002E-4</v>
      </c>
      <c r="D28" s="166">
        <v>7509.78</v>
      </c>
      <c r="E28" s="166">
        <v>7494.7</v>
      </c>
      <c r="F28" s="166">
        <v>7490.73</v>
      </c>
      <c r="G28">
        <v>3.9399999999995998</v>
      </c>
      <c r="I28" s="487"/>
      <c r="J28" s="309">
        <v>42739</v>
      </c>
      <c r="K28" s="291">
        <v>0.12</v>
      </c>
      <c r="L28" s="295">
        <f t="shared" si="0"/>
        <v>5128.6799999999994</v>
      </c>
      <c r="M28" s="295"/>
      <c r="N28" s="295">
        <v>8441.9</v>
      </c>
      <c r="O28" s="291">
        <v>0.05</v>
      </c>
      <c r="P28" s="291"/>
      <c r="Q28" s="291"/>
      <c r="R28" s="291"/>
      <c r="S28" s="291"/>
      <c r="T28" s="291"/>
      <c r="U28" s="291"/>
      <c r="V28" s="295"/>
      <c r="W28" s="291"/>
      <c r="X28" s="291"/>
      <c r="Y28" s="291"/>
      <c r="Z28" s="310"/>
    </row>
    <row r="29" spans="1:46">
      <c r="A29" s="151">
        <v>42411</v>
      </c>
      <c r="B29" s="165">
        <v>0</v>
      </c>
      <c r="C29" s="149">
        <v>4.0000000000000002E-4</v>
      </c>
      <c r="D29" s="166">
        <v>7513.73</v>
      </c>
      <c r="E29" s="166">
        <v>7498.65</v>
      </c>
      <c r="F29" s="166">
        <v>7494.68</v>
      </c>
      <c r="G29">
        <v>3.9499999999998181</v>
      </c>
      <c r="I29" s="487"/>
      <c r="J29" s="309">
        <v>42753</v>
      </c>
      <c r="K29" s="291">
        <v>0.2</v>
      </c>
      <c r="L29" s="295">
        <f t="shared" si="0"/>
        <v>8550.6</v>
      </c>
      <c r="M29" s="295"/>
      <c r="N29" s="295">
        <v>8483.92</v>
      </c>
      <c r="O29" s="291">
        <v>0.05</v>
      </c>
      <c r="P29" s="291"/>
      <c r="Q29" s="291"/>
      <c r="R29" s="291"/>
      <c r="S29" s="291"/>
      <c r="T29" s="291"/>
      <c r="U29" s="291"/>
      <c r="V29" s="295"/>
      <c r="W29" s="291"/>
      <c r="X29" s="291"/>
      <c r="Y29" s="291"/>
      <c r="Z29" s="310"/>
    </row>
    <row r="30" spans="1:46">
      <c r="A30" s="151">
        <v>42412</v>
      </c>
      <c r="B30" s="165">
        <v>0</v>
      </c>
      <c r="C30" s="149">
        <v>4.0000000000000002E-4</v>
      </c>
      <c r="D30" s="166">
        <v>7517.67</v>
      </c>
      <c r="E30" s="166">
        <v>7502.61</v>
      </c>
      <c r="F30" s="166">
        <v>7498.63</v>
      </c>
      <c r="G30">
        <v>3.9600000000000364</v>
      </c>
      <c r="I30" s="487"/>
      <c r="J30" s="309"/>
      <c r="K30" s="291"/>
      <c r="L30" s="295"/>
      <c r="M30" s="295"/>
      <c r="N30" s="295"/>
      <c r="O30" s="291"/>
      <c r="P30" s="291"/>
      <c r="Q30" s="291"/>
      <c r="R30" s="291"/>
      <c r="S30" s="291"/>
      <c r="T30" s="291"/>
      <c r="U30" s="291"/>
      <c r="V30" s="295"/>
      <c r="W30" s="291"/>
      <c r="X30" s="291"/>
      <c r="Y30" s="291"/>
      <c r="Z30" s="310"/>
    </row>
    <row r="31" spans="1:46">
      <c r="A31" s="151">
        <v>42415</v>
      </c>
      <c r="B31" s="165">
        <v>0</v>
      </c>
      <c r="C31" s="149">
        <v>4.0000000000000002E-4</v>
      </c>
      <c r="D31" s="166">
        <v>7521.62</v>
      </c>
      <c r="E31" s="166">
        <v>7506.56</v>
      </c>
      <c r="F31" s="166">
        <v>7502.58</v>
      </c>
      <c r="G31">
        <v>3.9500000000007276</v>
      </c>
      <c r="I31" s="487"/>
      <c r="J31" s="309"/>
      <c r="K31" s="291"/>
      <c r="L31" s="295"/>
      <c r="M31" s="295"/>
      <c r="N31" s="295"/>
      <c r="O31" s="291"/>
      <c r="P31" s="291"/>
      <c r="Q31" s="291"/>
      <c r="R31" s="291"/>
      <c r="S31" s="291"/>
      <c r="T31" s="291"/>
      <c r="U31" s="291"/>
      <c r="V31" s="295"/>
      <c r="W31" s="291"/>
      <c r="X31" s="291"/>
      <c r="Y31" s="291"/>
      <c r="Z31" s="310"/>
    </row>
    <row r="32" spans="1:46">
      <c r="A32" s="151">
        <v>42416</v>
      </c>
      <c r="B32" s="165">
        <v>0</v>
      </c>
      <c r="C32" s="149">
        <v>4.0000000000000002E-4</v>
      </c>
      <c r="D32" s="166">
        <v>7525.57</v>
      </c>
      <c r="E32" s="166">
        <v>7510.52</v>
      </c>
      <c r="F32" s="166">
        <v>7506.53</v>
      </c>
      <c r="G32">
        <v>3.9600000000000364</v>
      </c>
      <c r="I32" s="487"/>
      <c r="J32" s="309"/>
      <c r="K32" s="291"/>
      <c r="L32" s="295"/>
      <c r="M32" s="295"/>
      <c r="N32" s="295"/>
      <c r="O32" s="291"/>
      <c r="P32" s="291"/>
      <c r="Q32" s="291"/>
      <c r="R32" s="291"/>
      <c r="S32" s="291"/>
      <c r="T32" s="291"/>
      <c r="U32" s="291"/>
      <c r="V32" s="295"/>
      <c r="W32" s="291"/>
      <c r="X32" s="291"/>
      <c r="Y32" s="291"/>
      <c r="Z32" s="310"/>
    </row>
    <row r="33" spans="1:9">
      <c r="A33" s="151">
        <v>42417</v>
      </c>
      <c r="B33" s="165">
        <v>0</v>
      </c>
      <c r="C33" s="149">
        <v>4.0000000000000002E-4</v>
      </c>
      <c r="D33" s="166">
        <v>7529.53</v>
      </c>
      <c r="E33" s="166">
        <v>7514.47</v>
      </c>
      <c r="F33" s="166">
        <v>7510.49</v>
      </c>
      <c r="G33">
        <v>3.9499999999998181</v>
      </c>
      <c r="I33" s="487"/>
    </row>
    <row r="34" spans="1:9">
      <c r="A34" s="151">
        <v>42418</v>
      </c>
      <c r="B34" s="165">
        <v>0</v>
      </c>
      <c r="C34" s="149">
        <v>4.0000000000000002E-4</v>
      </c>
      <c r="D34" s="166">
        <v>7533.48</v>
      </c>
      <c r="E34" s="166">
        <v>7518.43</v>
      </c>
      <c r="F34" s="166">
        <v>7514.44</v>
      </c>
      <c r="G34">
        <v>3.9600000000000364</v>
      </c>
      <c r="I34" s="487"/>
    </row>
    <row r="35" spans="1:9">
      <c r="A35" s="151">
        <v>42419</v>
      </c>
      <c r="B35" s="165">
        <v>0</v>
      </c>
      <c r="C35" s="149">
        <v>4.0000000000000002E-4</v>
      </c>
      <c r="D35" s="166">
        <v>7537.44</v>
      </c>
      <c r="E35" s="166">
        <v>7522.39</v>
      </c>
      <c r="F35" s="166">
        <v>7518.4</v>
      </c>
      <c r="G35">
        <v>3.9600000000000364</v>
      </c>
      <c r="I35" s="487"/>
    </row>
    <row r="36" spans="1:9">
      <c r="A36" s="151">
        <v>42422</v>
      </c>
      <c r="B36" s="165">
        <v>0</v>
      </c>
      <c r="C36" s="149">
        <v>4.0000000000000002E-4</v>
      </c>
      <c r="D36" s="166">
        <v>7541.4</v>
      </c>
      <c r="E36" s="166">
        <v>7526.35</v>
      </c>
      <c r="F36" s="166">
        <v>7522.36</v>
      </c>
      <c r="G36">
        <v>3.9600000000000364</v>
      </c>
      <c r="I36" s="487"/>
    </row>
    <row r="37" spans="1:9">
      <c r="A37" s="151">
        <v>42423</v>
      </c>
      <c r="B37" s="165">
        <v>0</v>
      </c>
      <c r="C37" s="149">
        <v>4.0000000000000002E-4</v>
      </c>
      <c r="D37" s="166">
        <v>7545.36</v>
      </c>
      <c r="E37" s="166">
        <v>7530.32</v>
      </c>
      <c r="F37" s="166">
        <v>7526.33</v>
      </c>
      <c r="G37">
        <v>3.9699999999993452</v>
      </c>
      <c r="I37" s="487"/>
    </row>
    <row r="38" spans="1:9">
      <c r="A38" s="151">
        <v>42424</v>
      </c>
      <c r="B38" s="165">
        <v>0</v>
      </c>
      <c r="C38" s="149">
        <v>4.0000000000000002E-4</v>
      </c>
      <c r="D38" s="166">
        <v>7549.33</v>
      </c>
      <c r="E38" s="166">
        <v>7534.29</v>
      </c>
      <c r="F38" s="166">
        <v>7530.3</v>
      </c>
      <c r="G38">
        <v>3.9700000000002547</v>
      </c>
      <c r="I38" s="487"/>
    </row>
    <row r="39" spans="1:9">
      <c r="A39" s="151">
        <v>42425</v>
      </c>
      <c r="B39" s="165">
        <v>0</v>
      </c>
      <c r="C39" s="149">
        <v>4.0000000000000002E-4</v>
      </c>
      <c r="D39" s="166">
        <v>7553.29</v>
      </c>
      <c r="E39" s="166">
        <v>7538.26</v>
      </c>
      <c r="F39" s="166">
        <v>7534.26</v>
      </c>
      <c r="G39">
        <v>3.9700000000002547</v>
      </c>
      <c r="I39" s="487"/>
    </row>
    <row r="40" spans="1:9">
      <c r="A40" s="151">
        <v>42426</v>
      </c>
      <c r="B40" s="165">
        <v>0</v>
      </c>
      <c r="C40" s="149">
        <v>4.0000000000000002E-4</v>
      </c>
      <c r="D40" s="166">
        <v>7557.26</v>
      </c>
      <c r="E40" s="166">
        <v>7542.23</v>
      </c>
      <c r="F40" s="166">
        <v>7538.23</v>
      </c>
      <c r="G40">
        <v>3.9699999999993452</v>
      </c>
      <c r="I40" s="487"/>
    </row>
    <row r="41" spans="1:9">
      <c r="A41" s="151">
        <v>42429</v>
      </c>
      <c r="B41" s="165">
        <v>0</v>
      </c>
      <c r="C41" s="149">
        <v>4.0000000000000002E-4</v>
      </c>
      <c r="D41" s="166">
        <v>7561.23</v>
      </c>
      <c r="E41" s="166">
        <v>7546.2</v>
      </c>
      <c r="F41" s="166">
        <v>7542.2</v>
      </c>
      <c r="G41">
        <v>3.9700000000002547</v>
      </c>
      <c r="I41" s="487"/>
    </row>
    <row r="42" spans="1:9">
      <c r="A42" s="151">
        <v>42430</v>
      </c>
      <c r="B42" s="165">
        <v>0</v>
      </c>
      <c r="C42" s="149">
        <v>4.0000000000000002E-4</v>
      </c>
      <c r="D42" s="166">
        <v>7565.2</v>
      </c>
      <c r="E42" s="166">
        <v>7550.18</v>
      </c>
      <c r="F42" s="166">
        <v>7546.18</v>
      </c>
      <c r="G42">
        <v>3.9800000000004729</v>
      </c>
      <c r="I42" s="487"/>
    </row>
    <row r="43" spans="1:9">
      <c r="A43" s="151">
        <v>42431</v>
      </c>
      <c r="B43" s="165">
        <v>0</v>
      </c>
      <c r="C43" s="149">
        <v>4.0000000000000002E-4</v>
      </c>
      <c r="D43" s="166">
        <v>7569.17</v>
      </c>
      <c r="E43" s="166">
        <v>7554.16</v>
      </c>
      <c r="F43" s="166">
        <v>7550.16</v>
      </c>
      <c r="G43">
        <v>3.9799999999995634</v>
      </c>
      <c r="I43" s="487"/>
    </row>
    <row r="44" spans="1:9">
      <c r="A44" s="151">
        <v>42432</v>
      </c>
      <c r="B44" s="165">
        <v>0</v>
      </c>
      <c r="C44" s="149">
        <v>4.0000000000000002E-4</v>
      </c>
      <c r="D44" s="166">
        <v>7573.15</v>
      </c>
      <c r="E44" s="166">
        <v>7558.14</v>
      </c>
      <c r="F44" s="166">
        <v>7554.13</v>
      </c>
      <c r="G44">
        <v>3.9800000000004729</v>
      </c>
      <c r="I44" s="487"/>
    </row>
    <row r="45" spans="1:9">
      <c r="A45" s="151">
        <v>42433</v>
      </c>
      <c r="B45" s="165">
        <v>1E-4</v>
      </c>
      <c r="C45" s="149">
        <v>5.0000000000000001E-4</v>
      </c>
      <c r="D45" s="166">
        <v>7573.37</v>
      </c>
      <c r="E45" s="166">
        <v>7558.38</v>
      </c>
      <c r="F45" s="166">
        <v>7554.37</v>
      </c>
      <c r="G45">
        <v>0.23999999999978172</v>
      </c>
      <c r="I45" s="487"/>
    </row>
    <row r="46" spans="1:9">
      <c r="A46" s="151">
        <v>42436</v>
      </c>
      <c r="B46" s="165">
        <v>1E-4</v>
      </c>
      <c r="C46" s="149">
        <v>5.0000000000000001E-4</v>
      </c>
      <c r="D46" s="166">
        <v>7577.35</v>
      </c>
      <c r="E46" s="166">
        <v>7562.36</v>
      </c>
      <c r="F46" s="166">
        <v>7558.35</v>
      </c>
      <c r="G46">
        <v>3.9799999999995634</v>
      </c>
      <c r="I46" s="487"/>
    </row>
    <row r="47" spans="1:9">
      <c r="A47" s="151">
        <v>42437</v>
      </c>
      <c r="B47" s="165">
        <v>1E-4</v>
      </c>
      <c r="C47" s="149">
        <v>5.0000000000000001E-4</v>
      </c>
      <c r="D47" s="166">
        <v>7581.34</v>
      </c>
      <c r="E47" s="166">
        <v>7566.35</v>
      </c>
      <c r="F47" s="166">
        <v>7562.33</v>
      </c>
      <c r="G47">
        <v>3.9900000000006912</v>
      </c>
      <c r="I47" s="487"/>
    </row>
    <row r="48" spans="1:9">
      <c r="A48" s="151">
        <v>42438</v>
      </c>
      <c r="B48" s="165">
        <v>1E-4</v>
      </c>
      <c r="C48" s="149">
        <v>5.0000000000000001E-4</v>
      </c>
      <c r="D48" s="166">
        <v>7585.32</v>
      </c>
      <c r="E48" s="166">
        <v>7570.34</v>
      </c>
      <c r="F48" s="166">
        <v>7566.32</v>
      </c>
      <c r="G48">
        <v>3.9899999999997817</v>
      </c>
      <c r="I48" s="487"/>
    </row>
    <row r="49" spans="1:9">
      <c r="A49" s="151">
        <v>42439</v>
      </c>
      <c r="B49" s="165">
        <v>1E-4</v>
      </c>
      <c r="C49" s="149">
        <v>5.0000000000000001E-4</v>
      </c>
      <c r="D49" s="166">
        <v>7589.31</v>
      </c>
      <c r="E49" s="166">
        <v>7574.33</v>
      </c>
      <c r="F49" s="166">
        <v>7570.31</v>
      </c>
      <c r="G49">
        <v>3.9899999999997817</v>
      </c>
      <c r="I49" s="487"/>
    </row>
    <row r="50" spans="1:9">
      <c r="A50" s="151">
        <v>42440</v>
      </c>
      <c r="B50" s="165">
        <v>1E-4</v>
      </c>
      <c r="C50" s="149">
        <v>5.0000000000000001E-4</v>
      </c>
      <c r="D50" s="166">
        <v>7593.3</v>
      </c>
      <c r="E50" s="166">
        <v>7578.32</v>
      </c>
      <c r="F50" s="166">
        <v>7574.3</v>
      </c>
      <c r="G50">
        <v>3.9899999999997817</v>
      </c>
      <c r="I50" s="487"/>
    </row>
    <row r="51" spans="1:9">
      <c r="A51" s="151">
        <v>42443</v>
      </c>
      <c r="B51" s="165">
        <v>1E-4</v>
      </c>
      <c r="C51" s="149">
        <v>5.0000000000000001E-4</v>
      </c>
      <c r="D51" s="166">
        <v>7597.29</v>
      </c>
      <c r="E51" s="166">
        <v>7582.32</v>
      </c>
      <c r="F51" s="166">
        <v>7578.3</v>
      </c>
      <c r="G51">
        <v>4</v>
      </c>
      <c r="I51" s="487"/>
    </row>
    <row r="52" spans="1:9">
      <c r="A52" s="151">
        <v>42444</v>
      </c>
      <c r="B52" s="165">
        <v>1E-4</v>
      </c>
      <c r="C52" s="149">
        <v>5.0000000000000001E-4</v>
      </c>
      <c r="D52" s="166">
        <v>7601.29</v>
      </c>
      <c r="E52" s="166">
        <v>7586.32</v>
      </c>
      <c r="F52" s="166">
        <v>7582.29</v>
      </c>
      <c r="G52">
        <v>4</v>
      </c>
      <c r="I52" s="487"/>
    </row>
    <row r="53" spans="1:9">
      <c r="A53" s="151">
        <v>42445</v>
      </c>
      <c r="B53" s="165">
        <v>1E-4</v>
      </c>
      <c r="C53" s="149">
        <v>5.0000000000000001E-4</v>
      </c>
      <c r="D53" s="166">
        <v>7605.28</v>
      </c>
      <c r="E53" s="166">
        <v>7590.32</v>
      </c>
      <c r="F53" s="166">
        <v>7586.29</v>
      </c>
      <c r="G53">
        <v>4</v>
      </c>
      <c r="I53" s="487"/>
    </row>
    <row r="54" spans="1:9">
      <c r="A54" s="151">
        <v>42446</v>
      </c>
      <c r="B54" s="165">
        <v>1E-4</v>
      </c>
      <c r="C54" s="149">
        <v>5.0000000000000001E-4</v>
      </c>
      <c r="D54" s="166">
        <v>7609.28</v>
      </c>
      <c r="E54" s="166">
        <v>7594.32</v>
      </c>
      <c r="F54" s="166">
        <v>7590.29</v>
      </c>
      <c r="G54">
        <v>4</v>
      </c>
      <c r="I54" s="487"/>
    </row>
    <row r="55" spans="1:9">
      <c r="A55" s="151">
        <v>42447</v>
      </c>
      <c r="B55" s="165">
        <v>1E-4</v>
      </c>
      <c r="C55" s="149">
        <v>5.0000000000000001E-4</v>
      </c>
      <c r="D55" s="166">
        <v>7613.28</v>
      </c>
      <c r="E55" s="166">
        <v>7598.33</v>
      </c>
      <c r="F55" s="166">
        <v>7594.3</v>
      </c>
      <c r="G55">
        <v>4.0100000000002183</v>
      </c>
      <c r="I55" s="487"/>
    </row>
    <row r="56" spans="1:9">
      <c r="A56" s="151">
        <v>42450</v>
      </c>
      <c r="B56" s="165">
        <v>1E-4</v>
      </c>
      <c r="C56" s="149">
        <v>5.0000000000000001E-4</v>
      </c>
      <c r="D56" s="166">
        <v>7617.28</v>
      </c>
      <c r="E56" s="166">
        <v>7602.33</v>
      </c>
      <c r="F56" s="166">
        <v>7598.3</v>
      </c>
      <c r="G56">
        <v>4</v>
      </c>
      <c r="I56" s="487"/>
    </row>
    <row r="57" spans="1:9">
      <c r="A57" s="151">
        <v>42451</v>
      </c>
      <c r="B57" s="165">
        <v>1E-4</v>
      </c>
      <c r="C57" s="149">
        <v>5.0000000000000001E-4</v>
      </c>
      <c r="D57" s="166">
        <v>7621.29</v>
      </c>
      <c r="E57" s="166">
        <v>7606.34</v>
      </c>
      <c r="F57" s="166">
        <v>7602.31</v>
      </c>
      <c r="G57">
        <v>4.0100000000002183</v>
      </c>
      <c r="I57" s="487"/>
    </row>
    <row r="58" spans="1:9">
      <c r="A58" s="151">
        <v>42452</v>
      </c>
      <c r="B58" s="165">
        <v>2.0000000000000001E-4</v>
      </c>
      <c r="C58" s="149">
        <v>5.9999999999999995E-4</v>
      </c>
      <c r="D58" s="166">
        <v>7621.55</v>
      </c>
      <c r="E58" s="166">
        <v>7606.62</v>
      </c>
      <c r="F58" s="166">
        <v>7602.58</v>
      </c>
      <c r="G58">
        <v>0.27999999999974534</v>
      </c>
      <c r="I58" s="487"/>
    </row>
    <row r="59" spans="1:9">
      <c r="A59" s="151">
        <v>42453</v>
      </c>
      <c r="B59" s="165">
        <v>1E-4</v>
      </c>
      <c r="C59" s="149">
        <v>5.0000000000000001E-4</v>
      </c>
      <c r="D59" s="166">
        <v>7629.3</v>
      </c>
      <c r="E59" s="166">
        <v>7614.37</v>
      </c>
      <c r="F59" s="166">
        <v>7610.33</v>
      </c>
      <c r="G59">
        <v>7.75</v>
      </c>
      <c r="I59" s="487"/>
    </row>
    <row r="60" spans="1:9">
      <c r="A60" s="151">
        <v>42457</v>
      </c>
      <c r="B60" s="165">
        <v>1E-4</v>
      </c>
      <c r="C60" s="149">
        <v>5.0000000000000001E-4</v>
      </c>
      <c r="D60" s="166">
        <v>7633.31</v>
      </c>
      <c r="E60" s="166">
        <v>7618.38</v>
      </c>
      <c r="F60" s="166">
        <v>7614.34</v>
      </c>
      <c r="G60">
        <v>4.0100000000002183</v>
      </c>
      <c r="I60" s="487"/>
    </row>
    <row r="61" spans="1:9">
      <c r="A61" s="151">
        <v>42458</v>
      </c>
      <c r="B61" s="165">
        <v>2.0000000000000001E-4</v>
      </c>
      <c r="C61" s="149">
        <v>5.9999999999999995E-4</v>
      </c>
      <c r="D61" s="166">
        <v>7633.59</v>
      </c>
      <c r="E61" s="166">
        <v>7618.67</v>
      </c>
      <c r="F61" s="166">
        <v>7614.63</v>
      </c>
      <c r="G61">
        <v>0.28999999999996362</v>
      </c>
      <c r="I61" s="487"/>
    </row>
    <row r="62" spans="1:9">
      <c r="A62" s="151">
        <v>42459</v>
      </c>
      <c r="B62" s="165">
        <v>2.0000000000000001E-4</v>
      </c>
      <c r="C62" s="149">
        <v>5.9999999999999995E-4</v>
      </c>
      <c r="D62" s="166">
        <v>7637.6</v>
      </c>
      <c r="E62" s="166">
        <v>7622.69</v>
      </c>
      <c r="F62" s="166">
        <v>7618.64</v>
      </c>
      <c r="G62">
        <v>4.0199999999995271</v>
      </c>
      <c r="I62" s="487"/>
    </row>
    <row r="63" spans="1:9">
      <c r="A63" s="151">
        <v>42460</v>
      </c>
      <c r="B63" s="165">
        <v>2.0000000000000001E-4</v>
      </c>
      <c r="C63" s="149">
        <v>5.9999999999999995E-4</v>
      </c>
      <c r="D63" s="166">
        <v>7641.62</v>
      </c>
      <c r="E63" s="166">
        <v>7626.71</v>
      </c>
      <c r="F63" s="166">
        <v>7622.66</v>
      </c>
      <c r="G63">
        <v>4.0200000000004366</v>
      </c>
      <c r="I63" s="487"/>
    </row>
    <row r="64" spans="1:9">
      <c r="A64" s="151">
        <v>42461</v>
      </c>
      <c r="B64" s="165">
        <v>2.0000000000000001E-4</v>
      </c>
      <c r="C64" s="149">
        <v>5.9999999999999995E-4</v>
      </c>
      <c r="D64" s="166">
        <v>7645.64</v>
      </c>
      <c r="E64" s="166">
        <v>7630.74</v>
      </c>
      <c r="F64" s="166">
        <v>7626.69</v>
      </c>
      <c r="G64">
        <v>4.0299999999997453</v>
      </c>
      <c r="I64" s="487"/>
    </row>
    <row r="65" spans="1:9">
      <c r="A65" s="151">
        <v>42464</v>
      </c>
      <c r="B65" s="165">
        <v>2.0000000000000001E-4</v>
      </c>
      <c r="C65" s="149">
        <v>5.9999999999999995E-4</v>
      </c>
      <c r="D65" s="166">
        <v>7649.67</v>
      </c>
      <c r="E65" s="166">
        <v>7634.76</v>
      </c>
      <c r="F65" s="166">
        <v>7630.71</v>
      </c>
      <c r="G65">
        <v>4.0200000000004366</v>
      </c>
      <c r="I65" s="487"/>
    </row>
    <row r="66" spans="1:9">
      <c r="A66" s="151">
        <v>42465</v>
      </c>
      <c r="B66" s="165">
        <v>2.0000000000000001E-4</v>
      </c>
      <c r="C66" s="149">
        <v>5.9999999999999995E-4</v>
      </c>
      <c r="D66" s="166">
        <v>7653.69</v>
      </c>
      <c r="E66" s="166">
        <v>7638.79</v>
      </c>
      <c r="F66" s="166">
        <v>7634.73</v>
      </c>
      <c r="G66">
        <v>4.0299999999997453</v>
      </c>
      <c r="I66" s="487"/>
    </row>
    <row r="67" spans="1:9">
      <c r="A67" s="151">
        <v>42466</v>
      </c>
      <c r="B67" s="165">
        <v>2.0000000000000001E-4</v>
      </c>
      <c r="C67" s="149">
        <v>5.9999999999999995E-4</v>
      </c>
      <c r="D67" s="166">
        <v>7657.72</v>
      </c>
      <c r="E67" s="166">
        <v>7642.82</v>
      </c>
      <c r="F67" s="166">
        <v>7638.77</v>
      </c>
      <c r="G67">
        <v>4.0299999999997453</v>
      </c>
      <c r="I67" s="487"/>
    </row>
    <row r="68" spans="1:9">
      <c r="A68" s="151">
        <v>42467</v>
      </c>
      <c r="B68" s="165">
        <v>2.0000000000000001E-4</v>
      </c>
      <c r="C68" s="149">
        <v>5.9999999999999995E-4</v>
      </c>
      <c r="D68" s="166">
        <v>7661.75</v>
      </c>
      <c r="E68" s="166">
        <v>7646.86</v>
      </c>
      <c r="F68" s="166">
        <v>7642.8</v>
      </c>
      <c r="G68">
        <v>4.0399999999999636</v>
      </c>
      <c r="I68" s="487"/>
    </row>
    <row r="69" spans="1:9">
      <c r="A69" s="151">
        <v>42468</v>
      </c>
      <c r="B69" s="165">
        <v>2.0000000000000001E-4</v>
      </c>
      <c r="C69" s="149">
        <v>5.9999999999999995E-4</v>
      </c>
      <c r="D69" s="166">
        <v>7665.78</v>
      </c>
      <c r="E69" s="166">
        <v>7650.89</v>
      </c>
      <c r="F69" s="166">
        <v>7646.83</v>
      </c>
      <c r="G69">
        <v>4.0300000000006548</v>
      </c>
      <c r="I69" s="487"/>
    </row>
    <row r="70" spans="1:9">
      <c r="A70" s="151">
        <v>42471</v>
      </c>
      <c r="B70" s="165">
        <v>2.0000000000000001E-4</v>
      </c>
      <c r="C70" s="149">
        <v>5.9999999999999995E-4</v>
      </c>
      <c r="D70" s="166">
        <v>7669.81</v>
      </c>
      <c r="E70" s="166">
        <v>7654.93</v>
      </c>
      <c r="F70" s="166">
        <v>7650.87</v>
      </c>
      <c r="G70">
        <v>4.0399999999999636</v>
      </c>
      <c r="I70" s="487"/>
    </row>
    <row r="71" spans="1:9">
      <c r="A71" s="151">
        <v>42472</v>
      </c>
      <c r="B71" s="165">
        <v>2.0000000000000001E-4</v>
      </c>
      <c r="C71" s="149">
        <v>5.9999999999999995E-4</v>
      </c>
      <c r="D71" s="166">
        <v>7673.84</v>
      </c>
      <c r="E71" s="166">
        <v>7658.97</v>
      </c>
      <c r="F71" s="166">
        <v>7654.9</v>
      </c>
      <c r="G71">
        <v>4.0399999999999636</v>
      </c>
      <c r="I71" s="487"/>
    </row>
    <row r="72" spans="1:9">
      <c r="A72" s="151">
        <v>42473</v>
      </c>
      <c r="B72" s="165">
        <v>2.0000000000000001E-4</v>
      </c>
      <c r="C72" s="149">
        <v>5.9999999999999995E-4</v>
      </c>
      <c r="D72" s="166">
        <v>7677.88</v>
      </c>
      <c r="E72" s="166">
        <v>7663.01</v>
      </c>
      <c r="F72" s="166">
        <v>7658.94</v>
      </c>
      <c r="G72">
        <v>4.0399999999999636</v>
      </c>
      <c r="I72" s="487"/>
    </row>
    <row r="73" spans="1:9">
      <c r="A73" s="151">
        <v>42474</v>
      </c>
      <c r="B73" s="165">
        <v>2.0000000000000001E-4</v>
      </c>
      <c r="C73" s="149">
        <v>5.9999999999999995E-4</v>
      </c>
      <c r="D73" s="166">
        <v>7681.92</v>
      </c>
      <c r="E73" s="166">
        <v>7667.05</v>
      </c>
      <c r="F73" s="166">
        <v>7662.98</v>
      </c>
      <c r="G73">
        <v>4.0399999999999636</v>
      </c>
      <c r="I73" s="487"/>
    </row>
    <row r="74" spans="1:9">
      <c r="A74" s="151">
        <v>42475</v>
      </c>
      <c r="B74" s="165">
        <v>2.0000000000000001E-4</v>
      </c>
      <c r="C74" s="149">
        <v>5.9999999999999995E-4</v>
      </c>
      <c r="D74" s="166">
        <v>7685.96</v>
      </c>
      <c r="E74" s="166">
        <v>7671.1</v>
      </c>
      <c r="F74" s="166">
        <v>7667.02</v>
      </c>
      <c r="G74">
        <v>4.0500000000001819</v>
      </c>
      <c r="I74" s="487"/>
    </row>
    <row r="75" spans="1:9">
      <c r="A75" s="151">
        <v>42478</v>
      </c>
      <c r="B75" s="165">
        <v>2.0000000000000001E-4</v>
      </c>
      <c r="C75" s="149">
        <v>5.9999999999999995E-4</v>
      </c>
      <c r="D75" s="166">
        <v>7690.01</v>
      </c>
      <c r="E75" s="166">
        <v>7675.15</v>
      </c>
      <c r="F75" s="166">
        <v>7671.07</v>
      </c>
      <c r="G75">
        <v>4.0499999999992724</v>
      </c>
      <c r="I75" s="487"/>
    </row>
    <row r="76" spans="1:9">
      <c r="A76" s="151">
        <v>42479</v>
      </c>
      <c r="B76" s="165">
        <v>2.0000000000000001E-4</v>
      </c>
      <c r="C76" s="149">
        <v>5.9999999999999995E-4</v>
      </c>
      <c r="D76" s="166">
        <v>7694.05</v>
      </c>
      <c r="E76" s="166">
        <v>7679.2</v>
      </c>
      <c r="F76" s="166">
        <v>7675.12</v>
      </c>
      <c r="G76">
        <v>4.0500000000001819</v>
      </c>
      <c r="I76" s="487"/>
    </row>
    <row r="77" spans="1:9">
      <c r="A77" s="151">
        <v>42480</v>
      </c>
      <c r="B77" s="165">
        <v>2.0000000000000001E-4</v>
      </c>
      <c r="C77" s="149">
        <v>5.9999999999999995E-4</v>
      </c>
      <c r="D77" s="166">
        <v>7698.1</v>
      </c>
      <c r="E77" s="166">
        <v>7683.25</v>
      </c>
      <c r="F77" s="166">
        <v>7679.17</v>
      </c>
      <c r="G77">
        <v>4.0500000000001819</v>
      </c>
      <c r="I77" s="487"/>
    </row>
    <row r="78" spans="1:9">
      <c r="A78" s="151">
        <v>42482</v>
      </c>
      <c r="B78" s="165">
        <v>2.0000000000000001E-4</v>
      </c>
      <c r="C78" s="149">
        <v>5.9999999999999995E-4</v>
      </c>
      <c r="D78" s="166">
        <v>7702.15</v>
      </c>
      <c r="E78" s="166">
        <v>7687.3</v>
      </c>
      <c r="F78" s="166">
        <v>7683.22</v>
      </c>
      <c r="G78">
        <v>4.0500000000001819</v>
      </c>
      <c r="I78" s="487"/>
    </row>
    <row r="79" spans="1:9">
      <c r="A79" s="151">
        <v>42485</v>
      </c>
      <c r="B79" s="165">
        <v>2.0000000000000001E-4</v>
      </c>
      <c r="C79" s="149">
        <v>5.9999999999999995E-4</v>
      </c>
      <c r="D79" s="166">
        <v>7706.2</v>
      </c>
      <c r="E79" s="166">
        <v>7691.36</v>
      </c>
      <c r="F79" s="166">
        <v>7687.28</v>
      </c>
      <c r="G79">
        <v>4.0599999999994907</v>
      </c>
      <c r="I79" s="487"/>
    </row>
    <row r="80" spans="1:9">
      <c r="A80" s="151">
        <v>42486</v>
      </c>
      <c r="B80" s="165">
        <v>2.0000000000000001E-4</v>
      </c>
      <c r="C80" s="149">
        <v>5.9999999999999995E-4</v>
      </c>
      <c r="D80" s="166">
        <v>7710.26</v>
      </c>
      <c r="E80" s="166">
        <v>7695.42</v>
      </c>
      <c r="F80" s="166">
        <v>7691.34</v>
      </c>
      <c r="G80">
        <v>4.0600000000004002</v>
      </c>
      <c r="I80" s="487"/>
    </row>
    <row r="81" spans="1:9">
      <c r="A81" s="151">
        <v>42487</v>
      </c>
      <c r="B81" s="165">
        <v>2.0000000000000001E-4</v>
      </c>
      <c r="C81" s="149">
        <v>5.9999999999999995E-4</v>
      </c>
      <c r="D81" s="166">
        <v>7714.31</v>
      </c>
      <c r="E81" s="166">
        <v>7699.48</v>
      </c>
      <c r="F81" s="166">
        <v>7695.39</v>
      </c>
      <c r="G81">
        <v>4.0599999999994907</v>
      </c>
      <c r="I81" s="487"/>
    </row>
    <row r="82" spans="1:9">
      <c r="A82" s="151">
        <v>42488</v>
      </c>
      <c r="B82" s="165">
        <v>2.0000000000000001E-4</v>
      </c>
      <c r="C82" s="149">
        <v>5.9999999999999995E-4</v>
      </c>
      <c r="D82" s="166">
        <v>7718.37</v>
      </c>
      <c r="E82" s="166">
        <v>7703.54</v>
      </c>
      <c r="F82" s="166">
        <v>7699.45</v>
      </c>
      <c r="G82">
        <v>4.0600000000004002</v>
      </c>
      <c r="I82" s="487"/>
    </row>
    <row r="83" spans="1:9">
      <c r="A83" s="151">
        <v>42489</v>
      </c>
      <c r="B83" s="165">
        <v>2.0000000000000001E-4</v>
      </c>
      <c r="C83" s="149">
        <v>5.9999999999999995E-4</v>
      </c>
      <c r="D83" s="166">
        <v>7722.43</v>
      </c>
      <c r="E83" s="166">
        <v>7707.61</v>
      </c>
      <c r="F83" s="166">
        <v>7703.52</v>
      </c>
      <c r="G83">
        <v>4.069999999999709</v>
      </c>
      <c r="I83" s="487"/>
    </row>
    <row r="84" spans="1:9">
      <c r="A84" s="151">
        <v>42492</v>
      </c>
      <c r="B84" s="165">
        <v>2.0000000000000001E-4</v>
      </c>
      <c r="C84" s="149">
        <v>5.9999999999999995E-4</v>
      </c>
      <c r="D84" s="166">
        <v>7726.5</v>
      </c>
      <c r="E84" s="166">
        <v>7711.68</v>
      </c>
      <c r="F84" s="166">
        <v>7707.58</v>
      </c>
      <c r="G84">
        <v>4.0700000000006185</v>
      </c>
      <c r="I84" s="487"/>
    </row>
    <row r="85" spans="1:9">
      <c r="A85" s="151">
        <v>42493</v>
      </c>
      <c r="B85" s="165">
        <v>2.0000000000000001E-4</v>
      </c>
      <c r="C85" s="149">
        <v>5.9999999999999995E-4</v>
      </c>
      <c r="D85" s="166">
        <v>7730.56</v>
      </c>
      <c r="E85" s="166">
        <v>7715.75</v>
      </c>
      <c r="F85" s="166">
        <v>7711.65</v>
      </c>
      <c r="G85">
        <v>4.069999999999709</v>
      </c>
      <c r="I85" s="487"/>
    </row>
    <row r="86" spans="1:9">
      <c r="A86" s="151">
        <v>42494</v>
      </c>
      <c r="B86" s="165">
        <v>2.0000000000000001E-4</v>
      </c>
      <c r="C86" s="149">
        <v>5.9999999999999995E-4</v>
      </c>
      <c r="D86" s="166">
        <v>7734.62</v>
      </c>
      <c r="E86" s="166">
        <v>7719.81</v>
      </c>
      <c r="F86" s="166">
        <v>7715.72</v>
      </c>
      <c r="G86">
        <v>4.0600000000004002</v>
      </c>
      <c r="I86" s="487"/>
    </row>
    <row r="87" spans="1:9">
      <c r="A87" s="151">
        <v>42495</v>
      </c>
      <c r="B87" s="165">
        <v>2.0000000000000001E-4</v>
      </c>
      <c r="C87" s="149">
        <v>5.9999999999999995E-4</v>
      </c>
      <c r="D87" s="166">
        <v>7738.7</v>
      </c>
      <c r="E87" s="166">
        <v>7723.89</v>
      </c>
      <c r="F87" s="166">
        <v>7719.79</v>
      </c>
      <c r="G87">
        <v>4.0799999999999272</v>
      </c>
      <c r="I87" s="487"/>
    </row>
    <row r="88" spans="1:9">
      <c r="A88" s="151">
        <v>42496</v>
      </c>
      <c r="B88" s="165">
        <v>2.0000000000000001E-4</v>
      </c>
      <c r="C88" s="149">
        <v>5.9999999999999995E-4</v>
      </c>
      <c r="D88" s="166">
        <v>7742.77</v>
      </c>
      <c r="E88" s="166">
        <v>7727.97</v>
      </c>
      <c r="F88" s="166">
        <v>7723.87</v>
      </c>
      <c r="G88">
        <v>4.0799999999999272</v>
      </c>
      <c r="I88" s="487"/>
    </row>
    <row r="89" spans="1:9">
      <c r="A89" s="151">
        <v>42499</v>
      </c>
      <c r="B89" s="165">
        <v>2.0000000000000001E-4</v>
      </c>
      <c r="C89" s="149">
        <v>5.9999999999999995E-4</v>
      </c>
      <c r="D89" s="166">
        <v>7746.84</v>
      </c>
      <c r="E89" s="166">
        <v>7732.04</v>
      </c>
      <c r="F89" s="166">
        <v>7727.94</v>
      </c>
      <c r="G89">
        <v>4.069999999999709</v>
      </c>
      <c r="I89" s="487"/>
    </row>
    <row r="90" spans="1:9">
      <c r="A90" s="151">
        <v>42500</v>
      </c>
      <c r="B90" s="165">
        <v>2.0000000000000001E-4</v>
      </c>
      <c r="C90" s="149">
        <v>5.9999999999999995E-4</v>
      </c>
      <c r="D90" s="166">
        <v>7750.91</v>
      </c>
      <c r="E90" s="166">
        <v>7736.13</v>
      </c>
      <c r="F90" s="166">
        <v>7732.01</v>
      </c>
      <c r="G90">
        <v>4.0900000000001455</v>
      </c>
      <c r="I90" s="487"/>
    </row>
    <row r="91" spans="1:9">
      <c r="A91" s="151">
        <v>42501</v>
      </c>
      <c r="B91" s="165">
        <v>2.0000000000000001E-4</v>
      </c>
      <c r="C91" s="149">
        <v>5.9999999999999995E-4</v>
      </c>
      <c r="D91" s="166">
        <v>7754.99</v>
      </c>
      <c r="E91" s="166">
        <v>7740.21</v>
      </c>
      <c r="F91" s="166">
        <v>7736.1</v>
      </c>
      <c r="G91">
        <v>4.0799999999999272</v>
      </c>
      <c r="I91" s="487"/>
    </row>
    <row r="92" spans="1:9">
      <c r="A92" s="151">
        <v>42502</v>
      </c>
      <c r="B92" s="165">
        <v>2.0000000000000001E-4</v>
      </c>
      <c r="C92" s="149">
        <v>5.9999999999999995E-4</v>
      </c>
      <c r="D92" s="166">
        <v>7759.07</v>
      </c>
      <c r="E92" s="166">
        <v>7744.29</v>
      </c>
      <c r="F92" s="166">
        <v>7740.18</v>
      </c>
      <c r="G92">
        <v>4.0799999999999272</v>
      </c>
      <c r="I92" s="487"/>
    </row>
    <row r="93" spans="1:9">
      <c r="A93" s="151">
        <v>42503</v>
      </c>
      <c r="B93" s="165">
        <v>2.0000000000000001E-4</v>
      </c>
      <c r="C93" s="149">
        <v>5.9999999999999995E-4</v>
      </c>
      <c r="D93" s="166">
        <v>7763.16</v>
      </c>
      <c r="E93" s="166">
        <v>7748.38</v>
      </c>
      <c r="F93" s="166">
        <v>7744.27</v>
      </c>
      <c r="G93">
        <v>4.0900000000001455</v>
      </c>
      <c r="I93" s="487"/>
    </row>
    <row r="94" spans="1:9">
      <c r="A94" s="151">
        <v>42506</v>
      </c>
      <c r="B94" s="165">
        <v>2.0000000000000001E-4</v>
      </c>
      <c r="C94" s="149">
        <v>5.9999999999999995E-4</v>
      </c>
      <c r="D94" s="166">
        <v>7767.24</v>
      </c>
      <c r="E94" s="166">
        <v>7752.46</v>
      </c>
      <c r="F94" s="166">
        <v>7748.35</v>
      </c>
      <c r="G94">
        <v>4.0799999999999272</v>
      </c>
      <c r="I94" s="487"/>
    </row>
    <row r="95" spans="1:9">
      <c r="A95" s="151">
        <v>42507</v>
      </c>
      <c r="B95" s="165">
        <v>2.9999999999999997E-4</v>
      </c>
      <c r="C95" s="149">
        <v>6.9999999999999999E-4</v>
      </c>
      <c r="D95" s="166">
        <v>7767.63</v>
      </c>
      <c r="E95" s="166">
        <v>7752.87</v>
      </c>
      <c r="F95" s="166">
        <v>7748.75</v>
      </c>
      <c r="G95">
        <v>0.40999999999985448</v>
      </c>
      <c r="I95" s="487"/>
    </row>
    <row r="96" spans="1:9">
      <c r="A96" s="151">
        <v>42508</v>
      </c>
      <c r="B96" s="165">
        <v>2.9999999999999997E-4</v>
      </c>
      <c r="C96" s="149">
        <v>6.9999999999999999E-4</v>
      </c>
      <c r="D96" s="166">
        <v>7771.72</v>
      </c>
      <c r="E96" s="166">
        <v>7756.96</v>
      </c>
      <c r="F96" s="166">
        <v>7752.85</v>
      </c>
      <c r="G96">
        <v>4.0900000000001455</v>
      </c>
      <c r="I96" s="487"/>
    </row>
    <row r="97" spans="1:9">
      <c r="A97" s="151">
        <v>42509</v>
      </c>
      <c r="B97" s="165">
        <v>2.9999999999999997E-4</v>
      </c>
      <c r="C97" s="149">
        <v>6.9999999999999999E-4</v>
      </c>
      <c r="D97" s="166">
        <v>7775.82</v>
      </c>
      <c r="E97" s="166">
        <v>7761.06</v>
      </c>
      <c r="F97" s="166">
        <v>7756.93</v>
      </c>
      <c r="G97">
        <v>4.1000000000003638</v>
      </c>
      <c r="I97" s="487"/>
    </row>
    <row r="98" spans="1:9">
      <c r="A98" s="151">
        <v>42510</v>
      </c>
      <c r="B98" s="165">
        <v>2.9999999999999997E-4</v>
      </c>
      <c r="C98" s="149">
        <v>6.9999999999999999E-4</v>
      </c>
      <c r="D98" s="166">
        <v>7779.91</v>
      </c>
      <c r="E98" s="166">
        <v>7765.16</v>
      </c>
      <c r="F98" s="166">
        <v>7761.03</v>
      </c>
      <c r="G98">
        <v>4.0999999999994543</v>
      </c>
      <c r="I98" s="487"/>
    </row>
    <row r="99" spans="1:9">
      <c r="A99" s="151">
        <v>42513</v>
      </c>
      <c r="B99" s="165">
        <v>2.0000000000000001E-4</v>
      </c>
      <c r="C99" s="149">
        <v>5.9999999999999995E-4</v>
      </c>
      <c r="D99" s="166">
        <v>7787.7</v>
      </c>
      <c r="E99" s="166">
        <v>7772.94</v>
      </c>
      <c r="F99" s="166">
        <v>7768.82</v>
      </c>
      <c r="G99">
        <v>7.7799999999997453</v>
      </c>
      <c r="I99" s="487"/>
    </row>
    <row r="100" spans="1:9">
      <c r="A100" s="151">
        <v>42514</v>
      </c>
      <c r="B100" s="165">
        <v>2.0000000000000001E-4</v>
      </c>
      <c r="C100" s="149">
        <v>5.9999999999999995E-4</v>
      </c>
      <c r="D100" s="166">
        <v>7791.79</v>
      </c>
      <c r="E100" s="166">
        <v>7777.05</v>
      </c>
      <c r="F100" s="166">
        <v>7772.91</v>
      </c>
      <c r="G100">
        <v>4.1100000000005821</v>
      </c>
      <c r="I100" s="487"/>
    </row>
    <row r="101" spans="1:9">
      <c r="A101" s="151">
        <v>42515</v>
      </c>
      <c r="B101" s="165">
        <v>2.0000000000000001E-4</v>
      </c>
      <c r="C101" s="149">
        <v>5.9999999999999995E-4</v>
      </c>
      <c r="D101" s="166">
        <v>7795.89</v>
      </c>
      <c r="E101" s="166">
        <v>7781.15</v>
      </c>
      <c r="F101" s="166">
        <v>7777.02</v>
      </c>
      <c r="G101">
        <v>4.0999999999994543</v>
      </c>
      <c r="I101" s="487"/>
    </row>
    <row r="102" spans="1:9">
      <c r="A102" s="151">
        <v>42517</v>
      </c>
      <c r="B102" s="165">
        <v>2.0000000000000001E-4</v>
      </c>
      <c r="C102" s="149">
        <v>5.9999999999999995E-4</v>
      </c>
      <c r="D102" s="166">
        <v>7799.99</v>
      </c>
      <c r="E102" s="166">
        <v>7785.25</v>
      </c>
      <c r="F102" s="166">
        <v>7781.12</v>
      </c>
      <c r="G102">
        <v>4.1000000000003638</v>
      </c>
      <c r="I102" s="487"/>
    </row>
    <row r="103" spans="1:9">
      <c r="A103" s="151">
        <v>42520</v>
      </c>
      <c r="B103" s="165">
        <v>2.0000000000000001E-4</v>
      </c>
      <c r="C103" s="149">
        <v>5.9999999999999995E-4</v>
      </c>
      <c r="D103" s="166">
        <v>7804.1</v>
      </c>
      <c r="E103" s="166">
        <v>7789.37</v>
      </c>
      <c r="F103" s="166">
        <v>7785.22</v>
      </c>
      <c r="G103">
        <v>4.1199999999998909</v>
      </c>
      <c r="I103" s="487"/>
    </row>
    <row r="104" spans="1:9">
      <c r="A104" s="151">
        <v>42521</v>
      </c>
      <c r="B104" s="165">
        <v>2.9999999999999997E-4</v>
      </c>
      <c r="C104" s="149">
        <v>6.9999999999999999E-4</v>
      </c>
      <c r="D104" s="166">
        <v>7804.52</v>
      </c>
      <c r="E104" s="166">
        <v>7789.8</v>
      </c>
      <c r="F104" s="166">
        <v>7785.66</v>
      </c>
      <c r="G104">
        <v>0.43000000000029104</v>
      </c>
      <c r="I104" s="487"/>
    </row>
    <row r="105" spans="1:9">
      <c r="A105" s="151">
        <v>42522</v>
      </c>
      <c r="B105" s="165">
        <v>2.9999999999999997E-4</v>
      </c>
      <c r="C105" s="149">
        <v>6.9999999999999999E-4</v>
      </c>
      <c r="D105" s="166">
        <v>7808.62</v>
      </c>
      <c r="E105" s="166">
        <v>7793.91</v>
      </c>
      <c r="F105" s="166">
        <v>7789.77</v>
      </c>
      <c r="G105">
        <v>4.1099999999996726</v>
      </c>
      <c r="I105" s="487"/>
    </row>
    <row r="106" spans="1:9">
      <c r="A106" s="151">
        <v>42523</v>
      </c>
      <c r="B106" s="165">
        <v>2.9999999999999997E-4</v>
      </c>
      <c r="C106" s="149">
        <v>6.9999999999999999E-4</v>
      </c>
      <c r="D106" s="166">
        <v>7812.73</v>
      </c>
      <c r="E106" s="166">
        <v>7798.02</v>
      </c>
      <c r="F106" s="166">
        <v>7793.88</v>
      </c>
      <c r="G106">
        <v>4.1100000000005821</v>
      </c>
      <c r="I106" s="487"/>
    </row>
    <row r="107" spans="1:9">
      <c r="A107" s="151">
        <v>42524</v>
      </c>
      <c r="B107" s="165">
        <v>2.9999999999999997E-4</v>
      </c>
      <c r="C107" s="149">
        <v>6.9999999999999999E-4</v>
      </c>
      <c r="D107" s="166">
        <v>7816.85</v>
      </c>
      <c r="E107" s="166">
        <v>7802.14</v>
      </c>
      <c r="F107" s="166">
        <v>7798</v>
      </c>
      <c r="G107">
        <v>4.1199999999998909</v>
      </c>
      <c r="I107" s="487"/>
    </row>
    <row r="108" spans="1:9">
      <c r="A108" s="151">
        <v>42527</v>
      </c>
      <c r="B108" s="165">
        <v>2.9999999999999997E-4</v>
      </c>
      <c r="C108" s="149">
        <v>6.9999999999999999E-4</v>
      </c>
      <c r="D108" s="166">
        <v>7820.97</v>
      </c>
      <c r="E108" s="166">
        <v>7806.27</v>
      </c>
      <c r="F108" s="166">
        <v>7802.12</v>
      </c>
      <c r="G108">
        <v>4.1300000000001091</v>
      </c>
      <c r="I108" s="487"/>
    </row>
    <row r="109" spans="1:9">
      <c r="A109" s="151">
        <v>42528</v>
      </c>
      <c r="B109" s="165">
        <v>2.9999999999999997E-4</v>
      </c>
      <c r="C109" s="149">
        <v>6.9999999999999999E-4</v>
      </c>
      <c r="D109" s="166">
        <v>7825.08</v>
      </c>
      <c r="E109" s="166">
        <v>7810.38</v>
      </c>
      <c r="F109" s="166">
        <v>7806.24</v>
      </c>
      <c r="G109">
        <v>4.1099999999996726</v>
      </c>
      <c r="I109" s="487"/>
    </row>
    <row r="110" spans="1:9">
      <c r="A110" s="151">
        <v>42529</v>
      </c>
      <c r="B110" s="165">
        <v>2.9999999999999997E-4</v>
      </c>
      <c r="C110" s="149">
        <v>6.9999999999999999E-4</v>
      </c>
      <c r="D110" s="166">
        <v>7829.2</v>
      </c>
      <c r="E110" s="166">
        <v>7814.51</v>
      </c>
      <c r="F110" s="166">
        <v>7810.36</v>
      </c>
      <c r="G110">
        <v>4.1300000000001091</v>
      </c>
      <c r="I110" s="487"/>
    </row>
    <row r="111" spans="1:9">
      <c r="A111" s="151">
        <v>42530</v>
      </c>
      <c r="B111" s="165">
        <v>2.9999999999999997E-4</v>
      </c>
      <c r="C111" s="149">
        <v>6.9999999999999999E-4</v>
      </c>
      <c r="D111" s="166">
        <v>7833.32</v>
      </c>
      <c r="E111" s="166">
        <v>7818.64</v>
      </c>
      <c r="F111" s="166">
        <v>7814.48</v>
      </c>
      <c r="G111">
        <v>4.1300000000001091</v>
      </c>
      <c r="I111" s="487"/>
    </row>
    <row r="112" spans="1:9">
      <c r="A112" s="151">
        <v>42531</v>
      </c>
      <c r="B112" s="165">
        <v>2.9999999999999997E-4</v>
      </c>
      <c r="C112" s="149">
        <v>6.9999999999999999E-4</v>
      </c>
      <c r="D112" s="166">
        <v>7837.45</v>
      </c>
      <c r="E112" s="166">
        <v>7822.77</v>
      </c>
      <c r="F112" s="166">
        <v>7818.61</v>
      </c>
      <c r="G112">
        <v>4.1300000000001091</v>
      </c>
      <c r="I112" s="487"/>
    </row>
    <row r="113" spans="1:9">
      <c r="A113" s="151">
        <v>42534</v>
      </c>
      <c r="B113" s="165">
        <v>2.9999999999999997E-4</v>
      </c>
      <c r="C113" s="149">
        <v>6.9999999999999999E-4</v>
      </c>
      <c r="D113" s="166">
        <v>7841.58</v>
      </c>
      <c r="E113" s="166">
        <v>7826.89</v>
      </c>
      <c r="F113" s="166">
        <v>7822.74</v>
      </c>
      <c r="G113">
        <v>4.1199999999998909</v>
      </c>
      <c r="I113" s="487"/>
    </row>
    <row r="114" spans="1:9">
      <c r="A114" s="151">
        <v>42535</v>
      </c>
      <c r="B114" s="165">
        <v>2.9999999999999997E-4</v>
      </c>
      <c r="C114" s="149">
        <v>6.9999999999999999E-4</v>
      </c>
      <c r="D114" s="166">
        <v>7845.71</v>
      </c>
      <c r="E114" s="166">
        <v>7831.03</v>
      </c>
      <c r="F114" s="166">
        <v>7826.87</v>
      </c>
      <c r="G114">
        <v>4.1399999999994179</v>
      </c>
      <c r="I114" s="487"/>
    </row>
    <row r="115" spans="1:9">
      <c r="A115" s="151">
        <v>42536</v>
      </c>
      <c r="B115" s="165">
        <v>2.9999999999999997E-4</v>
      </c>
      <c r="C115" s="149">
        <v>6.9999999999999999E-4</v>
      </c>
      <c r="D115" s="166">
        <v>7849.83</v>
      </c>
      <c r="E115" s="166">
        <v>7835.17</v>
      </c>
      <c r="F115" s="166">
        <v>7831</v>
      </c>
      <c r="G115">
        <v>4.1400000000003274</v>
      </c>
      <c r="I115" s="487"/>
    </row>
    <row r="116" spans="1:9">
      <c r="A116" s="151">
        <v>42537</v>
      </c>
      <c r="B116" s="165">
        <v>2.9999999999999997E-4</v>
      </c>
      <c r="C116" s="149">
        <v>6.9999999999999999E-4</v>
      </c>
      <c r="D116" s="166">
        <v>7853.97</v>
      </c>
      <c r="E116" s="166">
        <v>7839.31</v>
      </c>
      <c r="F116" s="166">
        <v>7835.14</v>
      </c>
      <c r="G116">
        <v>4.1400000000003274</v>
      </c>
      <c r="I116" s="487"/>
    </row>
    <row r="117" spans="1:9">
      <c r="A117" s="151">
        <v>42538</v>
      </c>
      <c r="B117" s="165">
        <v>2.9999999999999997E-4</v>
      </c>
      <c r="C117" s="149">
        <v>6.9999999999999999E-4</v>
      </c>
      <c r="D117" s="166">
        <v>7858.11</v>
      </c>
      <c r="E117" s="166">
        <v>7843.45</v>
      </c>
      <c r="F117" s="166">
        <v>7839.28</v>
      </c>
      <c r="G117">
        <v>4.1399999999994179</v>
      </c>
      <c r="I117" s="487"/>
    </row>
    <row r="118" spans="1:9">
      <c r="A118" s="151">
        <v>42541</v>
      </c>
      <c r="B118" s="165">
        <v>2.9999999999999997E-4</v>
      </c>
      <c r="C118" s="149">
        <v>6.9999999999999999E-4</v>
      </c>
      <c r="D118" s="166">
        <v>7862.24</v>
      </c>
      <c r="E118" s="166">
        <v>7847.58</v>
      </c>
      <c r="F118" s="166">
        <v>7843.42</v>
      </c>
      <c r="G118">
        <v>4.1300000000001091</v>
      </c>
      <c r="I118" s="487"/>
    </row>
    <row r="119" spans="1:9">
      <c r="A119" s="151">
        <v>42542</v>
      </c>
      <c r="B119" s="165">
        <v>2.9999999999999997E-4</v>
      </c>
      <c r="C119" s="149">
        <v>6.9999999999999999E-4</v>
      </c>
      <c r="D119" s="166">
        <v>7866.38</v>
      </c>
      <c r="E119" s="166">
        <v>7851.73</v>
      </c>
      <c r="F119" s="166">
        <v>7847.56</v>
      </c>
      <c r="G119">
        <v>4.1499999999996362</v>
      </c>
      <c r="I119" s="487"/>
    </row>
    <row r="120" spans="1:9">
      <c r="A120" s="151">
        <v>42543</v>
      </c>
      <c r="B120" s="165">
        <v>2.9999999999999997E-4</v>
      </c>
      <c r="C120" s="149">
        <v>6.9999999999999999E-4</v>
      </c>
      <c r="D120" s="166">
        <v>7870.52</v>
      </c>
      <c r="E120" s="166">
        <v>7855.88</v>
      </c>
      <c r="F120" s="166">
        <v>7851.7</v>
      </c>
      <c r="G120">
        <v>4.1500000000005457</v>
      </c>
      <c r="I120" s="487"/>
    </row>
    <row r="121" spans="1:9">
      <c r="A121" s="151">
        <v>42544</v>
      </c>
      <c r="B121" s="165">
        <v>2.9999999999999997E-4</v>
      </c>
      <c r="C121" s="149">
        <v>6.9999999999999999E-4</v>
      </c>
      <c r="D121" s="166">
        <v>7874.66</v>
      </c>
      <c r="E121" s="166">
        <v>7860.03</v>
      </c>
      <c r="F121" s="166">
        <v>7855.85</v>
      </c>
      <c r="G121">
        <v>4.1499999999996362</v>
      </c>
      <c r="I121" s="487"/>
    </row>
    <row r="122" spans="1:9">
      <c r="A122" s="151">
        <v>42545</v>
      </c>
      <c r="B122" s="165">
        <v>2.9999999999999997E-4</v>
      </c>
      <c r="C122" s="149">
        <v>6.9999999999999999E-4</v>
      </c>
      <c r="D122" s="166">
        <v>7878.81</v>
      </c>
      <c r="E122" s="166">
        <v>7864.17</v>
      </c>
      <c r="F122" s="166">
        <v>7860</v>
      </c>
      <c r="G122">
        <v>4.1400000000003274</v>
      </c>
      <c r="I122" s="487"/>
    </row>
    <row r="123" spans="1:9">
      <c r="A123" s="151">
        <v>42548</v>
      </c>
      <c r="B123" s="165">
        <v>2.9999999999999997E-4</v>
      </c>
      <c r="C123" s="149">
        <v>6.9999999999999999E-4</v>
      </c>
      <c r="D123" s="166">
        <v>7882.96</v>
      </c>
      <c r="E123" s="166">
        <v>7868.33</v>
      </c>
      <c r="F123" s="166">
        <v>7864.15</v>
      </c>
      <c r="G123">
        <v>4.1599999999998545</v>
      </c>
      <c r="I123" s="487"/>
    </row>
    <row r="124" spans="1:9">
      <c r="A124" s="151">
        <v>42549</v>
      </c>
      <c r="B124" s="165">
        <v>2.9999999999999997E-4</v>
      </c>
      <c r="C124" s="149">
        <v>6.9999999999999999E-4</v>
      </c>
      <c r="D124" s="166">
        <v>7887.11</v>
      </c>
      <c r="E124" s="166">
        <v>7872.48</v>
      </c>
      <c r="F124" s="166">
        <v>7868.3</v>
      </c>
      <c r="G124">
        <v>4.1499999999996362</v>
      </c>
      <c r="I124" s="487"/>
    </row>
    <row r="125" spans="1:9">
      <c r="A125" s="151">
        <v>42550</v>
      </c>
      <c r="B125" s="165">
        <v>2.9999999999999997E-4</v>
      </c>
      <c r="C125" s="149">
        <v>6.9999999999999999E-4</v>
      </c>
      <c r="D125" s="166">
        <v>7891.26</v>
      </c>
      <c r="E125" s="166">
        <v>7876.64</v>
      </c>
      <c r="F125" s="166">
        <v>7872.46</v>
      </c>
      <c r="G125">
        <v>4.160000000000764</v>
      </c>
      <c r="I125" s="487"/>
    </row>
    <row r="126" spans="1:9">
      <c r="A126" s="151">
        <v>42551</v>
      </c>
      <c r="B126" s="165">
        <v>2.9999999999999997E-4</v>
      </c>
      <c r="C126" s="149">
        <v>6.9999999999999999E-4</v>
      </c>
      <c r="D126" s="166">
        <v>7895.42</v>
      </c>
      <c r="E126" s="166">
        <v>7880.8</v>
      </c>
      <c r="F126" s="166">
        <v>7876.62</v>
      </c>
      <c r="G126">
        <v>4.1599999999998545</v>
      </c>
      <c r="I126" s="487"/>
    </row>
    <row r="127" spans="1:9">
      <c r="A127" s="151">
        <v>42552</v>
      </c>
      <c r="B127" s="165">
        <v>2.9999999999999997E-4</v>
      </c>
      <c r="C127" s="149">
        <v>6.9999999999999999E-4</v>
      </c>
      <c r="D127" s="166">
        <v>7899.57</v>
      </c>
      <c r="E127" s="166">
        <v>7884.96</v>
      </c>
      <c r="F127" s="166">
        <v>7880.77</v>
      </c>
      <c r="G127">
        <v>4.1599999999998545</v>
      </c>
      <c r="I127" s="487"/>
    </row>
    <row r="128" spans="1:9">
      <c r="A128" s="151">
        <v>42555</v>
      </c>
      <c r="B128" s="165">
        <v>2.9999999999999997E-4</v>
      </c>
      <c r="C128" s="149">
        <v>6.9999999999999999E-4</v>
      </c>
      <c r="D128" s="166">
        <v>7903.74</v>
      </c>
      <c r="E128" s="166">
        <v>7889.13</v>
      </c>
      <c r="F128" s="166">
        <v>7884.93</v>
      </c>
      <c r="G128">
        <v>4.1700000000000728</v>
      </c>
      <c r="I128" s="487"/>
    </row>
    <row r="129" spans="1:12">
      <c r="A129" s="151">
        <v>42556</v>
      </c>
      <c r="B129" s="165">
        <v>2.9999999999999997E-4</v>
      </c>
      <c r="C129" s="149">
        <v>6.9999999999999999E-4</v>
      </c>
      <c r="D129" s="166">
        <v>7907.9</v>
      </c>
      <c r="E129" s="166">
        <v>7893.29</v>
      </c>
      <c r="F129" s="166">
        <v>7889.1</v>
      </c>
      <c r="G129">
        <v>4.1599999999998545</v>
      </c>
      <c r="I129" s="487"/>
    </row>
    <row r="130" spans="1:12">
      <c r="A130" s="151">
        <v>42557</v>
      </c>
      <c r="B130" s="165">
        <v>2.9999999999999997E-4</v>
      </c>
      <c r="C130" s="149">
        <v>6.9999999999999999E-4</v>
      </c>
      <c r="D130" s="166">
        <v>7912.06</v>
      </c>
      <c r="E130" s="166">
        <v>7897.46</v>
      </c>
      <c r="F130" s="166">
        <v>7893.27</v>
      </c>
      <c r="G130">
        <v>4.1700000000000728</v>
      </c>
      <c r="I130" s="487"/>
    </row>
    <row r="131" spans="1:12">
      <c r="A131" s="151">
        <v>42558</v>
      </c>
      <c r="B131" s="165">
        <v>2.9999999999999997E-4</v>
      </c>
      <c r="C131" s="149">
        <v>6.9999999999999999E-4</v>
      </c>
      <c r="D131" s="166">
        <v>7916.22</v>
      </c>
      <c r="E131" s="166">
        <v>7901.63</v>
      </c>
      <c r="F131" s="166">
        <v>7897.44</v>
      </c>
      <c r="G131">
        <v>4.1700000000000728</v>
      </c>
      <c r="I131" s="487"/>
      <c r="L131" s="151"/>
    </row>
    <row r="132" spans="1:12">
      <c r="A132" s="151">
        <v>42559</v>
      </c>
      <c r="B132" s="165">
        <v>2.9999999999999997E-4</v>
      </c>
      <c r="C132" s="149">
        <v>6.9999999999999999E-4</v>
      </c>
      <c r="D132" s="166">
        <v>7920.39</v>
      </c>
      <c r="E132" s="166">
        <v>7905.8</v>
      </c>
      <c r="F132" s="166">
        <v>7901.6</v>
      </c>
      <c r="G132">
        <v>4.1700000000000728</v>
      </c>
      <c r="I132" s="487"/>
    </row>
    <row r="133" spans="1:12">
      <c r="A133" s="151">
        <v>42562</v>
      </c>
      <c r="B133" s="165">
        <v>2.9999999999999997E-4</v>
      </c>
      <c r="C133" s="149">
        <v>6.9999999999999999E-4</v>
      </c>
      <c r="D133" s="166">
        <v>7924.57</v>
      </c>
      <c r="E133" s="166">
        <v>7909.98</v>
      </c>
      <c r="F133" s="166">
        <v>7905.78</v>
      </c>
      <c r="G133">
        <v>4.1799999999993815</v>
      </c>
      <c r="I133" s="487"/>
    </row>
    <row r="134" spans="1:12">
      <c r="A134" s="151">
        <v>42563</v>
      </c>
      <c r="B134" s="165">
        <v>2.9999999999999997E-4</v>
      </c>
      <c r="C134" s="149">
        <v>6.9999999999999999E-4</v>
      </c>
      <c r="D134" s="166">
        <v>7928.74</v>
      </c>
      <c r="E134" s="166">
        <v>7914.16</v>
      </c>
      <c r="F134" s="166">
        <v>7909.95</v>
      </c>
      <c r="G134">
        <v>4.180000000000291</v>
      </c>
      <c r="I134" s="487"/>
    </row>
    <row r="135" spans="1:12">
      <c r="A135" s="151">
        <v>42564</v>
      </c>
      <c r="B135" s="165">
        <v>2.9999999999999997E-4</v>
      </c>
      <c r="C135" s="149">
        <v>6.9999999999999999E-4</v>
      </c>
      <c r="D135" s="166">
        <v>7932.91</v>
      </c>
      <c r="E135" s="166">
        <v>7918.33</v>
      </c>
      <c r="F135" s="166">
        <v>7914.13</v>
      </c>
      <c r="G135">
        <v>4.1700000000000728</v>
      </c>
      <c r="I135" s="487"/>
    </row>
    <row r="136" spans="1:12">
      <c r="A136" s="151">
        <v>42565</v>
      </c>
      <c r="B136" s="165">
        <v>2.9999999999999997E-4</v>
      </c>
      <c r="C136" s="149">
        <v>6.9999999999999999E-4</v>
      </c>
      <c r="D136" s="166">
        <v>7937.09</v>
      </c>
      <c r="E136" s="166">
        <v>7922.52</v>
      </c>
      <c r="F136" s="166">
        <v>7918.31</v>
      </c>
      <c r="G136">
        <v>4.1900000000005093</v>
      </c>
      <c r="I136" s="487"/>
    </row>
    <row r="137" spans="1:12">
      <c r="A137" s="151">
        <v>42566</v>
      </c>
      <c r="B137" s="165">
        <v>2.9999999999999997E-4</v>
      </c>
      <c r="C137" s="149">
        <v>6.9999999999999999E-4</v>
      </c>
      <c r="D137" s="166">
        <v>7941.26</v>
      </c>
      <c r="E137" s="166">
        <v>7926.7</v>
      </c>
      <c r="F137" s="166">
        <v>7922.49</v>
      </c>
      <c r="G137">
        <v>4.1799999999993815</v>
      </c>
      <c r="I137" s="487"/>
    </row>
    <row r="138" spans="1:12">
      <c r="A138" s="151">
        <v>42569</v>
      </c>
      <c r="B138" s="165">
        <v>2.9999999999999997E-4</v>
      </c>
      <c r="C138" s="149">
        <v>6.9999999999999999E-4</v>
      </c>
      <c r="D138" s="166">
        <v>7945.44</v>
      </c>
      <c r="E138" s="166">
        <v>7930.89</v>
      </c>
      <c r="F138" s="166">
        <v>7926.67</v>
      </c>
      <c r="G138">
        <v>4.1900000000005093</v>
      </c>
      <c r="I138" s="487"/>
      <c r="L138" s="430"/>
    </row>
    <row r="139" spans="1:12">
      <c r="A139" s="151">
        <v>42570</v>
      </c>
      <c r="B139" s="165">
        <v>2.9999999999999997E-4</v>
      </c>
      <c r="C139" s="149">
        <v>6.9999999999999999E-4</v>
      </c>
      <c r="D139" s="166">
        <v>7949.63</v>
      </c>
      <c r="E139" s="166">
        <v>7935.07</v>
      </c>
      <c r="F139" s="166">
        <v>7930.86</v>
      </c>
      <c r="G139">
        <v>4.1799999999993815</v>
      </c>
      <c r="I139" s="487"/>
    </row>
    <row r="140" spans="1:12">
      <c r="A140" s="151">
        <v>42571</v>
      </c>
      <c r="B140" s="165">
        <v>2.9999999999999997E-4</v>
      </c>
      <c r="C140" s="149">
        <v>6.9999999999999999E-4</v>
      </c>
      <c r="D140" s="166">
        <v>7953.82</v>
      </c>
      <c r="E140" s="166">
        <v>7939.26</v>
      </c>
      <c r="F140" s="166">
        <v>7935.04</v>
      </c>
      <c r="G140">
        <v>4.1900000000005093</v>
      </c>
      <c r="I140" s="487"/>
    </row>
    <row r="141" spans="1:12">
      <c r="A141" s="151">
        <v>42572</v>
      </c>
      <c r="B141" s="165">
        <v>2.9999999999999997E-4</v>
      </c>
      <c r="C141" s="149">
        <v>6.9999999999999999E-4</v>
      </c>
      <c r="D141" s="166">
        <v>7958</v>
      </c>
      <c r="E141" s="166">
        <v>7943.46</v>
      </c>
      <c r="F141" s="166">
        <v>7939.24</v>
      </c>
      <c r="G141">
        <v>4.1999999999998181</v>
      </c>
      <c r="I141" s="487"/>
    </row>
    <row r="142" spans="1:12">
      <c r="A142" s="151">
        <v>42573</v>
      </c>
      <c r="B142" s="165">
        <v>2.9999999999999997E-4</v>
      </c>
      <c r="C142" s="149">
        <v>6.9999999999999999E-4</v>
      </c>
      <c r="D142" s="166">
        <v>7962.19</v>
      </c>
      <c r="E142" s="166">
        <v>7947.66</v>
      </c>
      <c r="F142" s="166">
        <v>7943.43</v>
      </c>
      <c r="G142">
        <v>4.1999999999998181</v>
      </c>
      <c r="I142" s="487"/>
    </row>
    <row r="143" spans="1:12">
      <c r="A143" s="151">
        <v>42576</v>
      </c>
      <c r="B143" s="193">
        <v>2.9999999999999997E-4</v>
      </c>
      <c r="C143" s="457">
        <v>6.9999999999999999E-4</v>
      </c>
      <c r="D143" s="166">
        <v>7966.38</v>
      </c>
      <c r="E143" s="166">
        <v>7951.85</v>
      </c>
      <c r="F143" s="195">
        <v>7947.63</v>
      </c>
      <c r="I143" s="487"/>
    </row>
    <row r="144" spans="1:12">
      <c r="A144" s="151">
        <v>42577</v>
      </c>
      <c r="B144" s="193">
        <v>2.9999999999999997E-4</v>
      </c>
      <c r="C144" s="457">
        <v>6.9999999999999999E-4</v>
      </c>
      <c r="D144" s="166">
        <v>7970.58</v>
      </c>
      <c r="E144" s="166">
        <v>7956.05</v>
      </c>
      <c r="F144" s="195">
        <v>7951.82</v>
      </c>
      <c r="I144" s="487"/>
    </row>
    <row r="145" spans="1:16">
      <c r="A145" s="151">
        <v>42578</v>
      </c>
      <c r="B145" s="193">
        <v>2.9999999999999997E-4</v>
      </c>
      <c r="C145" s="457">
        <v>6.9999999999999999E-4</v>
      </c>
      <c r="D145" s="166">
        <v>7974.78</v>
      </c>
      <c r="E145" s="166">
        <v>7960.25</v>
      </c>
      <c r="F145" s="195">
        <v>7956.02</v>
      </c>
      <c r="I145" s="487"/>
      <c r="L145" s="276"/>
    </row>
    <row r="146" spans="1:16">
      <c r="A146" s="151">
        <v>42579</v>
      </c>
      <c r="B146" s="193">
        <v>2.9999999999999997E-4</v>
      </c>
      <c r="C146" s="457">
        <v>7.000000000000001E-4</v>
      </c>
      <c r="D146" s="166">
        <v>7978.97</v>
      </c>
      <c r="E146" s="166">
        <v>7964.46</v>
      </c>
      <c r="F146" s="195">
        <v>7960.22</v>
      </c>
      <c r="P146" s="533"/>
    </row>
    <row r="147" spans="1:16">
      <c r="A147" s="151">
        <v>42580</v>
      </c>
      <c r="B147" s="193">
        <v>2.9999999999999997E-4</v>
      </c>
      <c r="C147" s="457">
        <v>7.000000000000001E-4</v>
      </c>
      <c r="D147" s="166">
        <v>7983.17</v>
      </c>
      <c r="E147" s="166">
        <v>7968.66</v>
      </c>
      <c r="F147" s="195">
        <v>7964.43</v>
      </c>
      <c r="I147" s="487"/>
    </row>
    <row r="148" spans="1:16">
      <c r="A148" s="151">
        <v>42583</v>
      </c>
      <c r="B148" s="193">
        <v>2.9999999999999997E-4</v>
      </c>
      <c r="C148" s="457">
        <v>7.000000000000001E-4</v>
      </c>
      <c r="D148" s="166">
        <v>7987.38</v>
      </c>
      <c r="E148" s="166">
        <v>7972.87</v>
      </c>
      <c r="F148" s="195">
        <v>7968.64</v>
      </c>
      <c r="I148" s="487"/>
    </row>
    <row r="149" spans="1:16">
      <c r="A149" s="151">
        <v>42584</v>
      </c>
      <c r="B149" s="193">
        <v>2.9999999999999997E-4</v>
      </c>
      <c r="C149" s="457">
        <v>7.000000000000001E-4</v>
      </c>
      <c r="D149" s="166">
        <v>7991.59</v>
      </c>
      <c r="E149" s="166">
        <v>7977.08</v>
      </c>
      <c r="F149" s="195">
        <v>7972.84</v>
      </c>
      <c r="I149" s="487"/>
    </row>
    <row r="150" spans="1:16">
      <c r="A150" s="151">
        <v>42585</v>
      </c>
      <c r="B150" s="193">
        <v>2.9999999999999997E-4</v>
      </c>
      <c r="C150" s="457">
        <v>7.000000000000001E-4</v>
      </c>
      <c r="D150" s="428">
        <v>7995.79</v>
      </c>
      <c r="E150" s="428">
        <v>7981.29</v>
      </c>
      <c r="F150" s="195">
        <v>7977.05</v>
      </c>
      <c r="I150" s="487"/>
    </row>
    <row r="151" spans="1:16">
      <c r="A151" s="151">
        <v>42586</v>
      </c>
      <c r="B151" s="193">
        <v>2.9999999999999997E-4</v>
      </c>
      <c r="C151" s="457">
        <v>7.000000000000001E-4</v>
      </c>
      <c r="D151" s="428">
        <v>8000</v>
      </c>
      <c r="E151" s="428">
        <v>7985.51</v>
      </c>
      <c r="F151" s="195">
        <v>7981.27</v>
      </c>
      <c r="I151" s="487"/>
    </row>
    <row r="152" spans="1:16">
      <c r="A152" s="151">
        <v>42587</v>
      </c>
      <c r="B152" s="193">
        <v>2.9999999999999997E-4</v>
      </c>
      <c r="C152" s="457">
        <v>7.000000000000001E-4</v>
      </c>
      <c r="D152" s="428">
        <v>8004.21</v>
      </c>
      <c r="E152" s="428">
        <v>7989.72</v>
      </c>
      <c r="F152" s="195">
        <v>7985.48</v>
      </c>
      <c r="I152" s="487"/>
    </row>
    <row r="153" spans="1:16" s="275" customFormat="1">
      <c r="A153" s="151">
        <v>42590</v>
      </c>
      <c r="B153" s="193">
        <v>2.9999999999999997E-4</v>
      </c>
      <c r="C153" s="457">
        <v>7.000000000000001E-4</v>
      </c>
      <c r="D153" s="428">
        <v>8008.42</v>
      </c>
      <c r="E153" s="428">
        <v>7993.94</v>
      </c>
      <c r="F153" s="195">
        <v>7989.69</v>
      </c>
      <c r="I153" s="487"/>
    </row>
    <row r="154" spans="1:16" s="275" customFormat="1">
      <c r="A154" s="539">
        <v>42591</v>
      </c>
      <c r="B154" s="193">
        <v>2.9999999999999997E-4</v>
      </c>
      <c r="C154" s="194">
        <v>7.000000000000001E-4</v>
      </c>
      <c r="D154" s="428">
        <v>8012.64</v>
      </c>
      <c r="E154" s="428">
        <v>7998.17</v>
      </c>
      <c r="F154" s="195">
        <v>7993.91</v>
      </c>
      <c r="G154"/>
      <c r="I154" s="487"/>
    </row>
    <row r="155" spans="1:16" s="275" customFormat="1">
      <c r="A155" s="539">
        <v>42592</v>
      </c>
      <c r="B155" s="193">
        <v>2.9999999999999997E-4</v>
      </c>
      <c r="C155" s="194">
        <v>7.000000000000001E-4</v>
      </c>
      <c r="D155" s="428">
        <v>8016.86</v>
      </c>
      <c r="E155" s="428">
        <v>8002.39</v>
      </c>
      <c r="F155" s="195">
        <v>7998.14</v>
      </c>
      <c r="G155"/>
    </row>
    <row r="156" spans="1:16" s="275" customFormat="1">
      <c r="A156" s="539">
        <v>42593</v>
      </c>
      <c r="B156" s="193">
        <v>2.9999999999999997E-4</v>
      </c>
      <c r="C156" s="194">
        <v>7.000000000000001E-4</v>
      </c>
      <c r="D156" s="428">
        <v>8021.08</v>
      </c>
      <c r="E156" s="428">
        <v>8006.61</v>
      </c>
      <c r="F156" s="195">
        <v>8002.36</v>
      </c>
      <c r="G156"/>
    </row>
    <row r="157" spans="1:16" s="275" customFormat="1">
      <c r="A157" s="539">
        <v>42594</v>
      </c>
      <c r="B157" s="193">
        <v>2.9999999999999997E-4</v>
      </c>
      <c r="C157" s="194">
        <v>7.000000000000001E-4</v>
      </c>
      <c r="D157" s="428">
        <v>8025.31</v>
      </c>
      <c r="E157" s="428">
        <v>8010.84</v>
      </c>
      <c r="F157" s="195">
        <v>8006.58</v>
      </c>
      <c r="G157"/>
    </row>
    <row r="158" spans="1:16" s="275" customFormat="1">
      <c r="A158" s="539">
        <v>42597</v>
      </c>
      <c r="B158" s="193">
        <v>2.9999999999999997E-4</v>
      </c>
      <c r="C158" s="194">
        <v>7.000000000000001E-4</v>
      </c>
      <c r="D158" s="428">
        <v>8029.53</v>
      </c>
      <c r="E158" s="428">
        <v>8015.07</v>
      </c>
      <c r="F158" s="195">
        <v>8010.81</v>
      </c>
      <c r="G158"/>
    </row>
    <row r="159" spans="1:16" s="275" customFormat="1">
      <c r="A159" s="539">
        <v>42598</v>
      </c>
      <c r="B159" s="193">
        <v>2.9999999999999997E-4</v>
      </c>
      <c r="C159" s="194">
        <v>7.000000000000001E-4</v>
      </c>
      <c r="D159" s="428">
        <v>8033.76</v>
      </c>
      <c r="E159" s="428">
        <v>8019.31</v>
      </c>
      <c r="F159" s="195">
        <v>8015.05</v>
      </c>
      <c r="G159"/>
    </row>
    <row r="160" spans="1:16" s="275" customFormat="1">
      <c r="A160" s="539">
        <v>42599</v>
      </c>
      <c r="B160" s="193">
        <v>2.9999999999999997E-4</v>
      </c>
      <c r="C160" s="194">
        <v>7.000000000000001E-4</v>
      </c>
      <c r="D160" s="428">
        <v>8037.99</v>
      </c>
      <c r="E160" s="428">
        <v>8023.54</v>
      </c>
      <c r="F160" s="195">
        <v>8019.28</v>
      </c>
      <c r="G160"/>
    </row>
    <row r="161" spans="1:7" s="275" customFormat="1">
      <c r="A161" s="539">
        <v>42600</v>
      </c>
      <c r="B161" s="193">
        <v>2.9999999999999997E-4</v>
      </c>
      <c r="C161" s="194">
        <v>7.000000000000001E-4</v>
      </c>
      <c r="D161" s="428">
        <v>8042.22</v>
      </c>
      <c r="E161" s="428">
        <v>8027.78</v>
      </c>
      <c r="F161" s="195">
        <v>8023.52</v>
      </c>
      <c r="G161" s="149"/>
    </row>
    <row r="162" spans="1:7" s="275" customFormat="1">
      <c r="A162" s="539">
        <v>42601</v>
      </c>
      <c r="B162" s="193">
        <v>2.9999999999999997E-4</v>
      </c>
      <c r="C162" s="194">
        <v>7.000000000000001E-4</v>
      </c>
      <c r="D162" s="428">
        <v>8046.46</v>
      </c>
      <c r="E162" s="428">
        <v>8032.02</v>
      </c>
      <c r="F162" s="195">
        <v>8027.75</v>
      </c>
    </row>
    <row r="163" spans="1:7" s="275" customFormat="1">
      <c r="A163" s="539">
        <v>42604</v>
      </c>
      <c r="B163" s="193">
        <v>2.9999999999999997E-4</v>
      </c>
      <c r="C163" s="194">
        <v>7.000000000000001E-4</v>
      </c>
      <c r="D163" s="428">
        <v>8050.69</v>
      </c>
      <c r="E163" s="428">
        <v>8036.26</v>
      </c>
      <c r="F163" s="195">
        <v>8031.99</v>
      </c>
    </row>
    <row r="164" spans="1:7" s="275" customFormat="1">
      <c r="A164" s="539">
        <v>42606</v>
      </c>
      <c r="B164" s="193">
        <v>2.9999999999999997E-4</v>
      </c>
      <c r="C164" s="194">
        <v>7.000000000000001E-4</v>
      </c>
      <c r="D164" s="428">
        <v>8059.17</v>
      </c>
      <c r="E164" s="428">
        <v>8044.75</v>
      </c>
      <c r="F164" s="195">
        <v>8040.48</v>
      </c>
      <c r="G164" s="539"/>
    </row>
    <row r="165" spans="1:7" s="275" customFormat="1">
      <c r="A165" s="539">
        <v>42607</v>
      </c>
      <c r="B165" s="193">
        <v>2.9999999999999997E-4</v>
      </c>
      <c r="C165" s="194">
        <v>7.000000000000001E-4</v>
      </c>
      <c r="D165" s="428">
        <v>8063.42</v>
      </c>
      <c r="E165" s="428">
        <v>8049</v>
      </c>
      <c r="F165" s="195">
        <v>8044.72</v>
      </c>
      <c r="G165" s="151"/>
    </row>
    <row r="166" spans="1:7" s="275" customFormat="1">
      <c r="A166" s="539">
        <v>42608</v>
      </c>
      <c r="B166" s="193">
        <v>2.9999999999999997E-4</v>
      </c>
      <c r="C166" s="194">
        <v>7.000000000000001E-4</v>
      </c>
      <c r="D166" s="428">
        <v>8067.66</v>
      </c>
      <c r="E166" s="428">
        <v>8053.25</v>
      </c>
      <c r="F166" s="195">
        <v>8048.97</v>
      </c>
      <c r="G166" s="539"/>
    </row>
    <row r="167" spans="1:7" s="275" customFormat="1">
      <c r="A167" s="539">
        <v>42611</v>
      </c>
      <c r="B167" s="193">
        <v>2.9999999999999997E-4</v>
      </c>
      <c r="C167" s="194">
        <v>7.000000000000001E-4</v>
      </c>
      <c r="D167" s="428">
        <v>8071.91</v>
      </c>
      <c r="E167" s="428">
        <v>8057.5</v>
      </c>
      <c r="F167" s="195">
        <v>8053.22</v>
      </c>
      <c r="G167" s="151"/>
    </row>
    <row r="168" spans="1:7" s="275" customFormat="1">
      <c r="A168" s="539">
        <v>42612</v>
      </c>
      <c r="B168" s="193">
        <v>2.9999999999999997E-4</v>
      </c>
      <c r="C168" s="194">
        <v>7.000000000000001E-4</v>
      </c>
      <c r="D168" s="428">
        <v>8076.15</v>
      </c>
      <c r="E168" s="428">
        <v>8061.75</v>
      </c>
      <c r="F168" s="195">
        <v>8057.47</v>
      </c>
    </row>
    <row r="169" spans="1:7" s="275" customFormat="1">
      <c r="A169" s="539">
        <v>42613</v>
      </c>
      <c r="B169" s="193">
        <v>2.9999999999999997E-4</v>
      </c>
      <c r="C169" s="194">
        <v>7.000000000000001E-4</v>
      </c>
      <c r="D169" s="428">
        <v>8080.41</v>
      </c>
      <c r="E169" s="428">
        <v>8066.01</v>
      </c>
      <c r="F169" s="195">
        <v>8061.72</v>
      </c>
    </row>
    <row r="170" spans="1:7" s="275" customFormat="1">
      <c r="A170" s="539">
        <v>42614</v>
      </c>
      <c r="B170" s="193">
        <v>2.9999999999999997E-4</v>
      </c>
      <c r="C170" s="194">
        <v>7.000000000000001E-4</v>
      </c>
      <c r="D170" s="428">
        <v>8084.67</v>
      </c>
      <c r="E170" s="428">
        <v>8070.27</v>
      </c>
      <c r="F170" s="195">
        <v>8065.98</v>
      </c>
    </row>
    <row r="171" spans="1:7" s="275" customFormat="1">
      <c r="A171" s="539">
        <v>42615</v>
      </c>
      <c r="B171" s="193">
        <v>2.9999999999999997E-4</v>
      </c>
      <c r="C171" s="194">
        <v>7.000000000000001E-4</v>
      </c>
      <c r="D171" s="428">
        <v>8088.92</v>
      </c>
      <c r="E171" s="428">
        <v>8074.54</v>
      </c>
      <c r="F171" s="195">
        <v>8070.24</v>
      </c>
    </row>
    <row r="172" spans="1:7" s="275" customFormat="1">
      <c r="A172" s="539">
        <v>42618</v>
      </c>
      <c r="B172" s="193">
        <v>2.9999999999999997E-4</v>
      </c>
      <c r="C172" s="194">
        <v>7.000000000000001E-4</v>
      </c>
      <c r="D172" s="428">
        <v>8093.18</v>
      </c>
      <c r="E172" s="428">
        <v>8078.8</v>
      </c>
      <c r="F172" s="195">
        <v>8074.51</v>
      </c>
    </row>
    <row r="173" spans="1:7" s="275" customFormat="1">
      <c r="A173" s="539">
        <v>42619</v>
      </c>
      <c r="B173" s="193">
        <v>2.9999999999999997E-4</v>
      </c>
      <c r="C173" s="194">
        <v>7.000000000000001E-4</v>
      </c>
      <c r="D173" s="428">
        <v>8097.44</v>
      </c>
      <c r="E173" s="428">
        <v>8083.06</v>
      </c>
      <c r="F173" s="195">
        <v>8078.77</v>
      </c>
    </row>
    <row r="174" spans="1:7" s="275" customFormat="1">
      <c r="A174" s="539">
        <v>42621</v>
      </c>
      <c r="B174" s="193">
        <v>2.9999999999999997E-4</v>
      </c>
      <c r="C174" s="194">
        <v>7.000000000000001E-4</v>
      </c>
      <c r="D174" s="428">
        <v>8101.7</v>
      </c>
      <c r="E174" s="428">
        <v>8087.33</v>
      </c>
      <c r="F174" s="195">
        <v>8083.03</v>
      </c>
    </row>
    <row r="175" spans="1:7" s="275" customFormat="1">
      <c r="A175" s="539">
        <v>42622</v>
      </c>
      <c r="B175" s="193">
        <v>2.9999999999999997E-4</v>
      </c>
      <c r="C175" s="194">
        <v>7.000000000000001E-4</v>
      </c>
      <c r="D175" s="428">
        <v>8105.97</v>
      </c>
      <c r="E175" s="428">
        <v>8091.61</v>
      </c>
      <c r="F175" s="195">
        <v>8087.3</v>
      </c>
    </row>
    <row r="176" spans="1:7" s="275" customFormat="1">
      <c r="A176" s="539">
        <v>42625</v>
      </c>
      <c r="B176" s="193">
        <v>2.9999999999999997E-4</v>
      </c>
      <c r="C176" s="194">
        <v>7.000000000000001E-4</v>
      </c>
      <c r="D176" s="428">
        <v>8110.24</v>
      </c>
      <c r="E176" s="428">
        <v>8095.88</v>
      </c>
      <c r="F176" s="195">
        <v>8091.58</v>
      </c>
    </row>
    <row r="177" spans="1:11" s="275" customFormat="1">
      <c r="A177" s="539">
        <v>42626</v>
      </c>
      <c r="B177" s="193">
        <v>2.9999999999999997E-4</v>
      </c>
      <c r="C177" s="194">
        <v>7.000000000000001E-4</v>
      </c>
      <c r="D177" s="428">
        <v>8114.51</v>
      </c>
      <c r="E177" s="428">
        <v>8100.15</v>
      </c>
      <c r="F177" s="195">
        <v>8095.85</v>
      </c>
    </row>
    <row r="178" spans="1:11" s="275" customFormat="1">
      <c r="A178" s="539">
        <v>42627</v>
      </c>
      <c r="B178" s="193">
        <v>2.9999999999999997E-4</v>
      </c>
      <c r="C178" s="194">
        <v>7.000000000000001E-4</v>
      </c>
      <c r="D178" s="428">
        <v>8118.78</v>
      </c>
      <c r="E178" s="428">
        <v>8104.43</v>
      </c>
      <c r="F178" s="195">
        <v>8100.12</v>
      </c>
    </row>
    <row r="179" spans="1:11" s="275" customFormat="1">
      <c r="A179" s="539">
        <v>42628</v>
      </c>
      <c r="B179" s="193">
        <v>2.9999999999999997E-4</v>
      </c>
      <c r="C179" s="194">
        <v>7.000000000000001E-4</v>
      </c>
      <c r="D179" s="428">
        <v>8123.05</v>
      </c>
      <c r="E179" s="428">
        <v>8108.71</v>
      </c>
      <c r="F179" s="195">
        <v>8104.4</v>
      </c>
    </row>
    <row r="180" spans="1:11" s="275" customFormat="1">
      <c r="A180" s="539">
        <v>42629</v>
      </c>
      <c r="B180" s="193">
        <v>2.9999999999999997E-4</v>
      </c>
      <c r="C180" s="194">
        <v>7.000000000000001E-4</v>
      </c>
      <c r="D180" s="428">
        <v>8127.33</v>
      </c>
      <c r="E180" s="428">
        <v>8112.99</v>
      </c>
      <c r="F180" s="195">
        <v>8108.68</v>
      </c>
    </row>
    <row r="181" spans="1:11" s="275" customFormat="1">
      <c r="A181" s="539">
        <v>42632</v>
      </c>
      <c r="B181" s="193">
        <v>2.9999999999999997E-4</v>
      </c>
      <c r="C181" s="194">
        <v>7.000000000000001E-4</v>
      </c>
      <c r="D181" s="428">
        <v>8131.61</v>
      </c>
      <c r="E181" s="428">
        <v>8117.27</v>
      </c>
      <c r="F181" s="195">
        <v>8112.97</v>
      </c>
    </row>
    <row r="182" spans="1:11" s="275" customFormat="1">
      <c r="A182" s="539">
        <v>42633</v>
      </c>
      <c r="B182" s="193">
        <v>2.9999999999999997E-4</v>
      </c>
      <c r="C182" s="194">
        <v>7.000000000000001E-4</v>
      </c>
      <c r="D182" s="428">
        <v>8135.89</v>
      </c>
      <c r="E182" s="428">
        <v>8121.56</v>
      </c>
      <c r="F182" s="195">
        <v>8117.24</v>
      </c>
    </row>
    <row r="183" spans="1:11" s="275" customFormat="1">
      <c r="A183" s="539">
        <v>42634</v>
      </c>
      <c r="B183" s="193">
        <v>2.9999999999999997E-4</v>
      </c>
      <c r="C183" s="194">
        <v>7.000000000000001E-4</v>
      </c>
      <c r="D183" s="428">
        <v>8140.17</v>
      </c>
      <c r="E183" s="428">
        <v>8125.85</v>
      </c>
      <c r="F183" s="195">
        <v>8121.53</v>
      </c>
    </row>
    <row r="184" spans="1:11" s="275" customFormat="1">
      <c r="A184" s="539">
        <v>42635</v>
      </c>
      <c r="B184" s="193">
        <v>2.9999999999999997E-4</v>
      </c>
      <c r="C184" s="194">
        <v>7.000000000000001E-4</v>
      </c>
      <c r="D184" s="428">
        <v>8144.46</v>
      </c>
      <c r="E184" s="428">
        <v>8130.15</v>
      </c>
      <c r="F184" s="195">
        <v>8125.82</v>
      </c>
    </row>
    <row r="185" spans="1:11" s="275" customFormat="1">
      <c r="A185" s="539">
        <v>42636</v>
      </c>
      <c r="B185" s="193">
        <v>2.9999999999999997E-4</v>
      </c>
      <c r="C185" s="194">
        <v>7.000000000000001E-4</v>
      </c>
      <c r="D185" s="428">
        <v>8148.75</v>
      </c>
      <c r="E185" s="428">
        <v>8134.44</v>
      </c>
      <c r="F185" s="195">
        <v>8130.12</v>
      </c>
    </row>
    <row r="186" spans="1:11" s="275" customFormat="1">
      <c r="A186" s="539">
        <v>42639</v>
      </c>
      <c r="B186" s="193">
        <v>2.9999999999999997E-4</v>
      </c>
      <c r="C186" s="194">
        <v>7.000000000000001E-4</v>
      </c>
      <c r="D186" s="428">
        <v>8153.04</v>
      </c>
      <c r="E186" s="428">
        <v>8138.73</v>
      </c>
      <c r="F186" s="195">
        <v>8134.41</v>
      </c>
    </row>
    <row r="187" spans="1:11" s="275" customFormat="1">
      <c r="A187" s="539">
        <v>42640</v>
      </c>
      <c r="B187" s="193">
        <v>2.9999999999999997E-4</v>
      </c>
      <c r="C187" s="194">
        <v>7.000000000000001E-4</v>
      </c>
      <c r="D187" s="428">
        <v>8157.33</v>
      </c>
      <c r="E187" s="428">
        <v>8143.03</v>
      </c>
      <c r="F187" s="195">
        <v>8138.7</v>
      </c>
    </row>
    <row r="188" spans="1:11" s="275" customFormat="1">
      <c r="A188" s="539">
        <v>42641</v>
      </c>
      <c r="B188" s="193">
        <v>2.9999999999999997E-4</v>
      </c>
      <c r="C188" s="194">
        <v>7.000000000000001E-4</v>
      </c>
      <c r="D188" s="428">
        <v>8161.63</v>
      </c>
      <c r="E188" s="428">
        <v>8147.33</v>
      </c>
      <c r="F188" s="195">
        <v>8143</v>
      </c>
    </row>
    <row r="189" spans="1:11" s="275" customFormat="1">
      <c r="A189" s="539">
        <v>42642</v>
      </c>
      <c r="B189" s="193">
        <v>2.9999999999999997E-4</v>
      </c>
      <c r="C189" s="194">
        <v>7.000000000000001E-4</v>
      </c>
      <c r="D189" s="428">
        <v>8165.92</v>
      </c>
      <c r="E189" s="428">
        <v>8151.64</v>
      </c>
      <c r="F189" s="195">
        <v>8147.3</v>
      </c>
      <c r="K189" s="275">
        <f>0.4*E202</f>
        <v>3281.6880000000001</v>
      </c>
    </row>
    <row r="190" spans="1:11" s="275" customFormat="1">
      <c r="A190" s="539">
        <v>42643</v>
      </c>
      <c r="B190" s="193">
        <v>4.0000000000000002E-4</v>
      </c>
      <c r="C190" s="194">
        <v>8.0000000000000004E-4</v>
      </c>
      <c r="D190" s="428">
        <v>8166.65</v>
      </c>
      <c r="E190" s="428">
        <v>8152.37</v>
      </c>
      <c r="F190" s="195">
        <v>8148.03</v>
      </c>
    </row>
    <row r="191" spans="1:11" s="275" customFormat="1">
      <c r="A191" s="539">
        <v>42646</v>
      </c>
      <c r="B191" s="193">
        <v>4.0000000000000002E-4</v>
      </c>
      <c r="C191" s="194">
        <v>8.0000000000000004E-4</v>
      </c>
      <c r="D191" s="428">
        <v>8170.95</v>
      </c>
      <c r="E191" s="428">
        <v>8156.68</v>
      </c>
      <c r="F191" s="195">
        <v>8152.34</v>
      </c>
    </row>
    <row r="192" spans="1:11" s="275" customFormat="1">
      <c r="A192" s="539">
        <v>42647</v>
      </c>
      <c r="B192" s="193">
        <v>4.0000000000000002E-4</v>
      </c>
      <c r="C192" s="194">
        <v>8.0000000000000004E-4</v>
      </c>
      <c r="D192" s="428">
        <v>8175.26</v>
      </c>
      <c r="E192" s="428">
        <v>8160.99</v>
      </c>
      <c r="F192" s="195">
        <v>8156.65</v>
      </c>
    </row>
    <row r="193" spans="1:6" s="275" customFormat="1">
      <c r="A193" s="539">
        <v>42648</v>
      </c>
      <c r="B193" s="193">
        <v>4.0000000000000002E-4</v>
      </c>
      <c r="C193" s="194">
        <v>8.0000000000000004E-4</v>
      </c>
      <c r="D193" s="428">
        <v>8179.56</v>
      </c>
      <c r="E193" s="428">
        <v>8165.3</v>
      </c>
      <c r="F193" s="195">
        <v>8160.96</v>
      </c>
    </row>
    <row r="194" spans="1:6" s="275" customFormat="1">
      <c r="A194" s="539">
        <v>42649</v>
      </c>
      <c r="B194" s="193">
        <v>4.0000000000000002E-4</v>
      </c>
      <c r="C194" s="194">
        <v>8.0000000000000004E-4</v>
      </c>
      <c r="D194" s="428">
        <v>8183.87</v>
      </c>
      <c r="E194" s="428">
        <v>8169.62</v>
      </c>
      <c r="F194" s="195">
        <v>8165.28</v>
      </c>
    </row>
    <row r="195" spans="1:6" s="275" customFormat="1">
      <c r="A195" s="542">
        <v>42650</v>
      </c>
      <c r="B195" s="193">
        <v>4.0000000000000002E-4</v>
      </c>
      <c r="C195" s="194">
        <v>8.0000000000000004E-4</v>
      </c>
      <c r="D195" s="428">
        <v>8188.19</v>
      </c>
      <c r="E195" s="428">
        <v>8173.93</v>
      </c>
      <c r="F195" s="195">
        <v>8169.59</v>
      </c>
    </row>
    <row r="196" spans="1:6" s="275" customFormat="1">
      <c r="A196" s="543">
        <v>42653</v>
      </c>
      <c r="B196" s="193">
        <v>4.0000000000000002E-4</v>
      </c>
      <c r="C196" s="194">
        <v>8.0000000000000004E-4</v>
      </c>
      <c r="D196" s="428">
        <v>8192.5</v>
      </c>
      <c r="E196" s="428">
        <v>8178.25</v>
      </c>
      <c r="F196" s="195">
        <v>8173.91</v>
      </c>
    </row>
    <row r="197" spans="1:6" s="275" customFormat="1">
      <c r="A197" s="544">
        <v>42654</v>
      </c>
      <c r="B197" s="193">
        <v>4.0000000000000002E-4</v>
      </c>
      <c r="C197" s="194">
        <v>8.0000000000000004E-4</v>
      </c>
      <c r="D197" s="428">
        <v>8196.82</v>
      </c>
      <c r="E197" s="428">
        <v>8182.58</v>
      </c>
      <c r="F197" s="195">
        <v>8178.22</v>
      </c>
    </row>
    <row r="198" spans="1:6" s="275" customFormat="1">
      <c r="A198" s="545">
        <v>42656</v>
      </c>
      <c r="B198" s="193">
        <v>4.0000000000000002E-4</v>
      </c>
      <c r="C198" s="194">
        <v>8.0000000000000004E-4</v>
      </c>
      <c r="D198" s="428">
        <v>8201.1299999999992</v>
      </c>
      <c r="E198" s="428">
        <v>8186.9</v>
      </c>
      <c r="F198" s="195">
        <v>8182.55</v>
      </c>
    </row>
    <row r="199" spans="1:6" s="275" customFormat="1">
      <c r="A199" s="546">
        <v>42657</v>
      </c>
      <c r="B199" s="193">
        <v>4.0000000000000002E-4</v>
      </c>
      <c r="C199" s="194">
        <v>8.0000000000000004E-4</v>
      </c>
      <c r="D199" s="428">
        <v>8205.4599999999991</v>
      </c>
      <c r="E199" s="428">
        <v>8191.23</v>
      </c>
      <c r="F199" s="195">
        <v>8186.88</v>
      </c>
    </row>
    <row r="200" spans="1:6" s="275" customFormat="1">
      <c r="A200" s="548">
        <v>42660</v>
      </c>
      <c r="B200" s="193">
        <v>4.0000000000000002E-4</v>
      </c>
      <c r="C200" s="194">
        <v>8.0000000000000004E-4</v>
      </c>
      <c r="D200" s="428">
        <v>8209.7800000000007</v>
      </c>
      <c r="E200" s="428">
        <v>8195.56</v>
      </c>
      <c r="F200" s="195">
        <v>8191.2</v>
      </c>
    </row>
    <row r="201" spans="1:6" s="275" customFormat="1">
      <c r="A201" s="550">
        <v>42661</v>
      </c>
      <c r="B201" s="193">
        <v>4.0000000000000002E-4</v>
      </c>
      <c r="C201" s="194">
        <v>8.0000000000000004E-4</v>
      </c>
      <c r="D201" s="428">
        <v>8214.11</v>
      </c>
      <c r="E201" s="428">
        <v>8199.89</v>
      </c>
      <c r="F201" s="195">
        <v>8195.5300000000007</v>
      </c>
    </row>
    <row r="202" spans="1:6" s="275" customFormat="1">
      <c r="A202" s="570">
        <v>42662</v>
      </c>
      <c r="B202" s="193">
        <v>4.0000000000000002E-4</v>
      </c>
      <c r="C202" s="194">
        <v>8.0000000000000004E-4</v>
      </c>
      <c r="D202" s="428">
        <v>8218.44</v>
      </c>
      <c r="E202" s="428">
        <v>8204.2199999999993</v>
      </c>
      <c r="F202" s="195">
        <v>8199.86</v>
      </c>
    </row>
    <row r="203" spans="1:6" s="275" customFormat="1">
      <c r="A203" s="571">
        <v>42663</v>
      </c>
      <c r="B203" s="193">
        <v>4.0000000000000002E-4</v>
      </c>
      <c r="C203" s="194">
        <v>8.0000000000000004E-4</v>
      </c>
      <c r="D203" s="428">
        <v>8222.69</v>
      </c>
      <c r="E203" s="428">
        <v>8208.49</v>
      </c>
      <c r="F203" s="195">
        <v>8204.19</v>
      </c>
    </row>
    <row r="204" spans="1:6" s="275" customFormat="1">
      <c r="A204" s="572">
        <v>42664</v>
      </c>
      <c r="B204" s="193">
        <v>4.0000000000000002E-4</v>
      </c>
      <c r="C204" s="194">
        <v>8.0000000000000004E-4</v>
      </c>
      <c r="D204" s="428">
        <v>8226.9599999999991</v>
      </c>
      <c r="E204" s="428">
        <v>8212.76</v>
      </c>
      <c r="F204" s="195">
        <v>8208.4599999999991</v>
      </c>
    </row>
    <row r="205" spans="1:6" s="275" customFormat="1">
      <c r="A205" s="573">
        <v>42667</v>
      </c>
      <c r="B205" s="193">
        <v>4.0000000000000002E-4</v>
      </c>
      <c r="C205" s="194">
        <v>8.0000000000000004E-4</v>
      </c>
      <c r="D205" s="428">
        <v>8231.2099999999991</v>
      </c>
      <c r="E205" s="428">
        <v>8217.02</v>
      </c>
      <c r="F205" s="195">
        <v>8212.73</v>
      </c>
    </row>
    <row r="206" spans="1:6" s="275" customFormat="1">
      <c r="A206" s="574">
        <v>42668</v>
      </c>
      <c r="B206" s="193">
        <v>4.0000000000000002E-4</v>
      </c>
      <c r="C206" s="194">
        <v>8.0000000000000004E-4</v>
      </c>
      <c r="D206" s="428">
        <v>8235.48</v>
      </c>
      <c r="E206" s="428">
        <v>8221.2900000000009</v>
      </c>
      <c r="F206" s="195">
        <v>8217</v>
      </c>
    </row>
    <row r="207" spans="1:6" s="275" customFormat="1">
      <c r="A207" s="576">
        <v>42669</v>
      </c>
      <c r="B207" s="193">
        <v>4.0000000000000002E-4</v>
      </c>
      <c r="C207" s="194">
        <v>8.0000000000000004E-4</v>
      </c>
      <c r="D207" s="428">
        <v>8239.75</v>
      </c>
      <c r="E207" s="428">
        <v>8225.57</v>
      </c>
      <c r="F207" s="195">
        <v>8221.26</v>
      </c>
    </row>
    <row r="208" spans="1:6" s="275" customFormat="1">
      <c r="A208" s="577">
        <v>42670</v>
      </c>
      <c r="B208" s="193">
        <v>4.0000000000000002E-4</v>
      </c>
      <c r="C208" s="194">
        <v>8.0000000000000004E-4</v>
      </c>
      <c r="D208" s="428">
        <v>8244.02</v>
      </c>
      <c r="E208" s="428">
        <v>8229.84</v>
      </c>
      <c r="F208" s="195">
        <v>8225.5400000000009</v>
      </c>
    </row>
    <row r="209" spans="1:6" s="275" customFormat="1">
      <c r="A209" s="578">
        <v>42671</v>
      </c>
      <c r="B209" s="193">
        <v>4.0000000000000002E-4</v>
      </c>
      <c r="C209" s="194">
        <v>8.0000000000000004E-4</v>
      </c>
      <c r="D209" s="428">
        <v>8248.2900000000009</v>
      </c>
      <c r="E209" s="428">
        <v>8234.1200000000008</v>
      </c>
      <c r="F209" s="195">
        <v>8229.81</v>
      </c>
    </row>
    <row r="210" spans="1:6" s="275" customFormat="1">
      <c r="A210" s="578">
        <v>42674</v>
      </c>
      <c r="B210" s="193">
        <v>4.0000000000000002E-4</v>
      </c>
      <c r="C210" s="194">
        <v>8.0000000000000004E-4</v>
      </c>
      <c r="D210" s="428">
        <v>8252.56</v>
      </c>
      <c r="E210" s="428">
        <v>8238.4</v>
      </c>
      <c r="F210" s="195">
        <v>8234.1</v>
      </c>
    </row>
    <row r="211" spans="1:6" s="275" customFormat="1">
      <c r="A211" s="578">
        <v>42675</v>
      </c>
      <c r="B211" s="193">
        <v>4.0000000000000002E-4</v>
      </c>
      <c r="C211" s="194">
        <v>8.0000000000000004E-4</v>
      </c>
      <c r="D211" s="428">
        <v>8256.84</v>
      </c>
      <c r="E211" s="428">
        <v>8242.68</v>
      </c>
      <c r="F211" s="195">
        <v>8238.3700000000008</v>
      </c>
    </row>
    <row r="212" spans="1:6" s="275" customFormat="1">
      <c r="A212" s="578">
        <v>42677</v>
      </c>
      <c r="B212" s="193">
        <v>4.0000000000000002E-4</v>
      </c>
      <c r="C212" s="194">
        <v>8.0000000000000004E-4</v>
      </c>
      <c r="D212" s="428">
        <v>8261.1200000000008</v>
      </c>
      <c r="E212" s="428">
        <v>8246.9699999999993</v>
      </c>
      <c r="F212" s="195">
        <v>8242.65</v>
      </c>
    </row>
    <row r="213" spans="1:6" s="275" customFormat="1">
      <c r="A213" s="579">
        <v>42678</v>
      </c>
      <c r="B213" s="193">
        <v>4.0000000000000002E-4</v>
      </c>
      <c r="C213" s="194">
        <v>8.0000000000000004E-4</v>
      </c>
      <c r="D213" s="428">
        <v>8265.4</v>
      </c>
      <c r="E213" s="428">
        <v>8251.25</v>
      </c>
      <c r="F213" s="195">
        <v>8246.94</v>
      </c>
    </row>
    <row r="214" spans="1:6" s="275" customFormat="1">
      <c r="A214" s="580">
        <v>42681</v>
      </c>
      <c r="B214" s="193">
        <v>4.0000000000000002E-4</v>
      </c>
      <c r="C214" s="194">
        <v>8.0000000000000004E-4</v>
      </c>
      <c r="D214" s="428">
        <v>8269.69</v>
      </c>
      <c r="E214" s="428">
        <v>8255.5400000000009</v>
      </c>
      <c r="F214" s="195">
        <v>8251.2199999999993</v>
      </c>
    </row>
    <row r="215" spans="1:6" s="275" customFormat="1">
      <c r="A215" s="580">
        <v>42682</v>
      </c>
      <c r="B215" s="193">
        <v>4.0000000000000002E-4</v>
      </c>
      <c r="C215" s="194">
        <v>8.0000000000000004E-4</v>
      </c>
      <c r="D215" s="428">
        <v>8273.9699999999993</v>
      </c>
      <c r="E215" s="428">
        <v>8259.83</v>
      </c>
      <c r="F215" s="195">
        <v>8255.51</v>
      </c>
    </row>
    <row r="216" spans="1:6" s="275" customFormat="1">
      <c r="A216" s="581">
        <v>42683</v>
      </c>
      <c r="B216" s="193">
        <v>4.0000000000000002E-4</v>
      </c>
      <c r="C216" s="194">
        <v>8.0000000000000004E-4</v>
      </c>
      <c r="D216" s="428">
        <v>8278.26</v>
      </c>
      <c r="E216" s="428">
        <v>8264.1299999999992</v>
      </c>
      <c r="F216" s="195">
        <v>8259.7999999999993</v>
      </c>
    </row>
    <row r="217" spans="1:6" s="275" customFormat="1">
      <c r="A217" s="581">
        <v>42684</v>
      </c>
      <c r="B217" s="193">
        <v>4.0000000000000002E-4</v>
      </c>
      <c r="C217" s="194">
        <v>8.0000000000000004E-4</v>
      </c>
      <c r="D217" s="428">
        <v>8282.5400000000009</v>
      </c>
      <c r="E217" s="428">
        <v>8268.42</v>
      </c>
      <c r="F217" s="195">
        <v>8264.1</v>
      </c>
    </row>
    <row r="218" spans="1:6" s="275" customFormat="1">
      <c r="A218" s="582">
        <v>42685</v>
      </c>
      <c r="B218" s="193">
        <v>4.0000000000000002E-4</v>
      </c>
      <c r="C218" s="194">
        <v>8.0000000000000004E-4</v>
      </c>
      <c r="D218" s="428">
        <v>8286.84</v>
      </c>
      <c r="E218" s="428">
        <v>8272.7199999999993</v>
      </c>
      <c r="F218" s="195">
        <v>8268.39</v>
      </c>
    </row>
    <row r="219" spans="1:6" s="275" customFormat="1">
      <c r="A219" s="583">
        <v>42688</v>
      </c>
      <c r="B219" s="193">
        <v>4.0000000000000002E-4</v>
      </c>
      <c r="C219" s="194">
        <v>8.0000000000000004E-4</v>
      </c>
      <c r="D219" s="428">
        <v>8291.14</v>
      </c>
      <c r="E219" s="428">
        <v>8277.02</v>
      </c>
      <c r="F219" s="195">
        <v>8272.69</v>
      </c>
    </row>
    <row r="220" spans="1:6" s="275" customFormat="1">
      <c r="A220" s="583">
        <v>42690</v>
      </c>
      <c r="B220" s="193">
        <v>4.0000000000000002E-4</v>
      </c>
      <c r="C220" s="194">
        <v>8.0000000000000004E-4</v>
      </c>
      <c r="D220" s="428">
        <v>8295.43</v>
      </c>
      <c r="E220" s="428">
        <v>8281.32</v>
      </c>
      <c r="F220" s="195">
        <v>8276.99</v>
      </c>
    </row>
    <row r="221" spans="1:6" s="275" customFormat="1">
      <c r="A221" s="584">
        <v>42691</v>
      </c>
      <c r="B221" s="193">
        <v>4.0000000000000002E-4</v>
      </c>
      <c r="C221" s="194">
        <v>8.0000000000000004E-4</v>
      </c>
      <c r="D221" s="428">
        <v>8299.73</v>
      </c>
      <c r="E221" s="428">
        <v>8285.6200000000008</v>
      </c>
      <c r="F221" s="195">
        <v>8281.2900000000009</v>
      </c>
    </row>
    <row r="222" spans="1:6" s="275" customFormat="1">
      <c r="A222" s="585">
        <v>42692</v>
      </c>
      <c r="B222" s="193">
        <v>4.0000000000000002E-4</v>
      </c>
      <c r="C222" s="194">
        <v>8.0000000000000004E-4</v>
      </c>
      <c r="D222" s="428">
        <v>8304.0300000000007</v>
      </c>
      <c r="E222" s="428">
        <v>8289.94</v>
      </c>
      <c r="F222" s="195">
        <v>8285.59</v>
      </c>
    </row>
    <row r="223" spans="1:6" s="275" customFormat="1">
      <c r="A223" s="586">
        <v>42695</v>
      </c>
      <c r="B223" s="193">
        <v>4.0000000000000002E-4</v>
      </c>
      <c r="C223" s="194">
        <v>8.0000000000000004E-4</v>
      </c>
      <c r="D223" s="428">
        <v>8308.33</v>
      </c>
      <c r="E223" s="428">
        <v>8294.24</v>
      </c>
      <c r="F223" s="195">
        <v>8289.91</v>
      </c>
    </row>
    <row r="224" spans="1:6" s="275" customFormat="1">
      <c r="A224" s="587">
        <v>42696</v>
      </c>
      <c r="B224" s="193">
        <v>4.0000000000000002E-4</v>
      </c>
      <c r="C224" s="194">
        <v>8.0000000000000004E-4</v>
      </c>
      <c r="D224" s="428">
        <v>8312.6299999999992</v>
      </c>
      <c r="E224" s="428">
        <v>8298.5499999999993</v>
      </c>
      <c r="F224" s="195">
        <v>8294.2099999999991</v>
      </c>
    </row>
    <row r="225" spans="1:6" s="275" customFormat="1">
      <c r="A225" s="588">
        <v>42697</v>
      </c>
      <c r="B225" s="193">
        <v>4.0000000000000002E-4</v>
      </c>
      <c r="C225" s="194">
        <v>8.0000000000000004E-4</v>
      </c>
      <c r="D225" s="428">
        <v>8316.94</v>
      </c>
      <c r="E225" s="428">
        <v>8302.86</v>
      </c>
      <c r="F225" s="195">
        <v>8298.52</v>
      </c>
    </row>
    <row r="226" spans="1:6" s="275" customFormat="1">
      <c r="A226" s="589">
        <v>42698</v>
      </c>
      <c r="B226" s="193">
        <v>4.0000000000000002E-4</v>
      </c>
      <c r="C226" s="194">
        <v>8.0000000000000004E-4</v>
      </c>
      <c r="D226" s="428">
        <v>8321.26</v>
      </c>
      <c r="E226" s="428">
        <v>8307.18</v>
      </c>
      <c r="F226" s="195">
        <v>8302.84</v>
      </c>
    </row>
    <row r="227" spans="1:6" s="275" customFormat="1">
      <c r="A227" s="590">
        <v>42699</v>
      </c>
      <c r="B227" s="193">
        <v>4.0000000000000002E-4</v>
      </c>
      <c r="C227" s="194">
        <v>8.0000000000000004E-4</v>
      </c>
      <c r="D227" s="428">
        <v>8325.56</v>
      </c>
      <c r="E227" s="428">
        <v>8311.5</v>
      </c>
      <c r="F227" s="195">
        <v>8307.15</v>
      </c>
    </row>
    <row r="228" spans="1:6" s="275" customFormat="1">
      <c r="A228" s="590">
        <v>42702</v>
      </c>
      <c r="B228" s="193">
        <v>4.0000000000000002E-4</v>
      </c>
      <c r="C228" s="194">
        <v>8.0000000000000004E-4</v>
      </c>
      <c r="D228" s="428">
        <v>8329.8799999999992</v>
      </c>
      <c r="E228" s="428">
        <v>8315.82</v>
      </c>
      <c r="F228" s="195">
        <v>8311.4699999999993</v>
      </c>
    </row>
    <row r="229" spans="1:6" s="275" customFormat="1">
      <c r="A229" s="591">
        <v>42703</v>
      </c>
      <c r="B229" s="193">
        <v>4.0000000000000002E-4</v>
      </c>
      <c r="C229" s="194">
        <v>8.0000000000000004E-4</v>
      </c>
      <c r="D229" s="428">
        <v>8334.19</v>
      </c>
      <c r="E229" s="428">
        <v>8320.14</v>
      </c>
      <c r="F229" s="195">
        <v>8315.7900000000009</v>
      </c>
    </row>
    <row r="230" spans="1:6" s="275" customFormat="1">
      <c r="A230" s="592">
        <v>42704</v>
      </c>
      <c r="B230" s="193">
        <v>4.0000000000000002E-4</v>
      </c>
      <c r="C230" s="194">
        <v>8.0000000000000004E-4</v>
      </c>
      <c r="D230" s="428">
        <v>8338.52</v>
      </c>
      <c r="E230" s="428">
        <v>8324.4699999999993</v>
      </c>
      <c r="F230" s="195">
        <v>8320.11</v>
      </c>
    </row>
    <row r="231" spans="1:6" s="275" customFormat="1">
      <c r="A231" s="593">
        <v>42705</v>
      </c>
      <c r="B231" s="193">
        <v>4.0000000000000002E-4</v>
      </c>
      <c r="C231" s="194">
        <v>8.0000000000000004E-4</v>
      </c>
      <c r="D231" s="428">
        <v>8342.77</v>
      </c>
      <c r="E231" s="428">
        <v>8328.7199999999993</v>
      </c>
      <c r="F231" s="195">
        <v>8324.44</v>
      </c>
    </row>
    <row r="232" spans="1:6" s="275" customFormat="1">
      <c r="A232" s="594">
        <v>42706</v>
      </c>
      <c r="B232" s="193">
        <v>4.0000000000000002E-4</v>
      </c>
      <c r="C232" s="194">
        <v>8.0000000000000004E-4</v>
      </c>
      <c r="D232" s="428">
        <v>8347.01</v>
      </c>
      <c r="E232" s="428">
        <v>8332.9699999999993</v>
      </c>
      <c r="F232" s="195">
        <v>8328.69</v>
      </c>
    </row>
    <row r="233" spans="1:6" s="275" customFormat="1">
      <c r="A233" s="595">
        <v>42709</v>
      </c>
      <c r="B233" s="193">
        <v>4.0000000000000002E-4</v>
      </c>
      <c r="C233" s="194">
        <v>8.0000000000000004E-4</v>
      </c>
      <c r="D233" s="428">
        <v>8351.27</v>
      </c>
      <c r="E233" s="428">
        <v>8337.23</v>
      </c>
      <c r="F233" s="195">
        <v>8332.9500000000007</v>
      </c>
    </row>
    <row r="234" spans="1:6" s="275" customFormat="1">
      <c r="A234" s="596">
        <v>42710</v>
      </c>
      <c r="B234" s="193">
        <v>4.0000000000000002E-4</v>
      </c>
      <c r="C234" s="194">
        <v>8.0000000000000004E-4</v>
      </c>
      <c r="D234" s="428">
        <v>8355.52</v>
      </c>
      <c r="E234" s="428">
        <v>8341.5</v>
      </c>
      <c r="F234" s="195">
        <v>8337.2000000000007</v>
      </c>
    </row>
    <row r="235" spans="1:6" s="275" customFormat="1">
      <c r="A235" s="597">
        <v>42711</v>
      </c>
      <c r="B235" s="193">
        <v>4.0000000000000002E-4</v>
      </c>
      <c r="C235" s="194">
        <v>8.0000000000000004E-4</v>
      </c>
      <c r="D235" s="428">
        <v>8359.7800000000007</v>
      </c>
      <c r="E235" s="428">
        <v>8345.76</v>
      </c>
      <c r="F235" s="195">
        <v>8341.4699999999993</v>
      </c>
    </row>
    <row r="236" spans="1:6" s="275" customFormat="1">
      <c r="A236" s="598">
        <v>42712</v>
      </c>
      <c r="B236" s="193">
        <v>4.0000000000000002E-4</v>
      </c>
      <c r="C236" s="194">
        <v>8.0000000000000004E-4</v>
      </c>
      <c r="D236" s="428">
        <v>8364.0300000000007</v>
      </c>
      <c r="E236" s="428">
        <v>8350.0300000000007</v>
      </c>
      <c r="F236" s="195">
        <v>8345.73</v>
      </c>
    </row>
    <row r="237" spans="1:6" s="275" customFormat="1">
      <c r="A237" s="600">
        <v>42713</v>
      </c>
      <c r="B237" s="193">
        <v>4.0000000000000002E-4</v>
      </c>
      <c r="C237" s="194">
        <v>8.0000000000000004E-4</v>
      </c>
      <c r="D237" s="428">
        <v>8368.2999999999993</v>
      </c>
      <c r="E237" s="428">
        <v>8354.2900000000009</v>
      </c>
      <c r="F237" s="195">
        <v>8350</v>
      </c>
    </row>
    <row r="238" spans="1:6" s="275" customFormat="1">
      <c r="A238" s="602">
        <v>42716</v>
      </c>
      <c r="B238" s="193">
        <v>4.0000000000000002E-4</v>
      </c>
      <c r="C238" s="194">
        <v>8.0000000000000004E-4</v>
      </c>
      <c r="D238" s="428">
        <v>8372.57</v>
      </c>
      <c r="E238" s="428">
        <v>8358.56</v>
      </c>
      <c r="F238" s="195">
        <v>8354.26</v>
      </c>
    </row>
    <row r="239" spans="1:6" s="275" customFormat="1">
      <c r="A239" s="602">
        <v>42717</v>
      </c>
      <c r="B239" s="193">
        <v>4.0000000000000002E-4</v>
      </c>
      <c r="C239" s="194">
        <v>8.0000000000000004E-4</v>
      </c>
      <c r="D239" s="428">
        <v>8376.83</v>
      </c>
      <c r="E239" s="428">
        <v>8362.83</v>
      </c>
      <c r="F239" s="195">
        <v>8358.5300000000007</v>
      </c>
    </row>
    <row r="240" spans="1:6" s="275" customFormat="1">
      <c r="A240" s="604">
        <v>42718</v>
      </c>
      <c r="B240" s="193">
        <v>4.0000000000000002E-4</v>
      </c>
      <c r="C240" s="194">
        <v>8.0000000000000004E-4</v>
      </c>
      <c r="D240" s="428">
        <v>8381.1</v>
      </c>
      <c r="E240" s="428">
        <v>8367.11</v>
      </c>
      <c r="F240" s="195">
        <v>8362.7999999999993</v>
      </c>
    </row>
    <row r="241" spans="1:11" s="275" customFormat="1">
      <c r="A241" s="606">
        <v>42719</v>
      </c>
      <c r="B241" s="193">
        <v>4.0000000000000002E-4</v>
      </c>
      <c r="C241" s="194">
        <v>8.0000000000000004E-4</v>
      </c>
      <c r="D241" s="428">
        <v>8385.36</v>
      </c>
      <c r="E241" s="428">
        <v>8371.39</v>
      </c>
      <c r="F241" s="195">
        <v>8367.08</v>
      </c>
    </row>
    <row r="242" spans="1:11" s="275" customFormat="1">
      <c r="A242" s="610">
        <v>42720</v>
      </c>
      <c r="B242" s="193">
        <v>4.0000000000000002E-4</v>
      </c>
      <c r="C242" s="194">
        <v>8.0000000000000004E-4</v>
      </c>
      <c r="D242" s="428">
        <v>8389.64</v>
      </c>
      <c r="E242" s="428">
        <v>8375.66</v>
      </c>
      <c r="F242" s="195">
        <v>8371.36</v>
      </c>
    </row>
    <row r="243" spans="1:11" s="275" customFormat="1">
      <c r="A243" s="612">
        <v>42723</v>
      </c>
      <c r="B243" s="193">
        <v>4.0000000000000002E-4</v>
      </c>
      <c r="C243" s="194">
        <v>8.0000000000000004E-4</v>
      </c>
      <c r="D243" s="428">
        <v>8393.92</v>
      </c>
      <c r="E243" s="428">
        <v>8379.94</v>
      </c>
      <c r="F243" s="195">
        <v>8375.6299999999992</v>
      </c>
    </row>
    <row r="244" spans="1:11" s="275" customFormat="1">
      <c r="A244" s="614">
        <v>42724</v>
      </c>
      <c r="B244" s="193">
        <v>4.0000000000000002E-4</v>
      </c>
      <c r="C244" s="194">
        <v>8.0000000000000004E-4</v>
      </c>
      <c r="D244" s="428">
        <v>8398.19</v>
      </c>
      <c r="E244" s="428">
        <v>8384.2199999999993</v>
      </c>
      <c r="F244" s="195">
        <v>8379.91</v>
      </c>
    </row>
    <row r="245" spans="1:11" s="275" customFormat="1">
      <c r="A245" s="616">
        <v>42725</v>
      </c>
      <c r="B245" s="193">
        <v>4.0000000000000002E-4</v>
      </c>
      <c r="C245" s="194">
        <v>8.0000000000000004E-4</v>
      </c>
      <c r="D245" s="428">
        <v>8402.4699999999993</v>
      </c>
      <c r="E245" s="428">
        <v>8388.51</v>
      </c>
      <c r="F245" s="195">
        <v>8384.19</v>
      </c>
    </row>
    <row r="246" spans="1:11" s="275" customFormat="1">
      <c r="A246" s="618">
        <v>42726</v>
      </c>
      <c r="B246" s="193">
        <v>4.0000000000000002E-4</v>
      </c>
      <c r="C246" s="194">
        <v>8.0000000000000004E-4</v>
      </c>
      <c r="D246" s="428">
        <v>8406.74</v>
      </c>
      <c r="E246" s="428">
        <v>8392.7999999999993</v>
      </c>
      <c r="F246" s="195">
        <v>8388.48</v>
      </c>
    </row>
    <row r="247" spans="1:11" s="275" customFormat="1">
      <c r="A247" s="624">
        <v>42727</v>
      </c>
      <c r="B247" s="193">
        <v>4.0000000000000002E-4</v>
      </c>
      <c r="C247" s="194">
        <v>8.0000000000000004E-4</v>
      </c>
      <c r="D247" s="428">
        <v>8411.0300000000007</v>
      </c>
      <c r="E247" s="428">
        <v>8397.09</v>
      </c>
      <c r="F247" s="195">
        <v>8392.77</v>
      </c>
    </row>
    <row r="248" spans="1:11" s="275" customFormat="1">
      <c r="A248" s="624">
        <v>42730</v>
      </c>
      <c r="B248" s="193">
        <v>5.0000000000000001E-4</v>
      </c>
      <c r="C248" s="194">
        <v>8.9999999999999998E-4</v>
      </c>
      <c r="D248" s="428">
        <v>8411.83</v>
      </c>
      <c r="E248" s="428">
        <v>8397.9</v>
      </c>
      <c r="F248" s="195">
        <v>8393.57</v>
      </c>
    </row>
    <row r="249" spans="1:11" s="275" customFormat="1">
      <c r="A249" s="624">
        <v>42731</v>
      </c>
      <c r="B249" s="193">
        <v>5.0000000000000001E-4</v>
      </c>
      <c r="C249" s="194">
        <v>8.9999999999999998E-4</v>
      </c>
      <c r="D249" s="428">
        <v>8416.1200000000008</v>
      </c>
      <c r="E249" s="428">
        <v>8402.2000000000007</v>
      </c>
      <c r="F249" s="195">
        <v>8397.8700000000008</v>
      </c>
    </row>
    <row r="250" spans="1:11" s="275" customFormat="1">
      <c r="A250" s="624">
        <v>42732</v>
      </c>
      <c r="B250" s="193">
        <v>5.0000000000000001E-4</v>
      </c>
      <c r="C250" s="194">
        <v>8.9999999999999998E-4</v>
      </c>
      <c r="D250" s="428">
        <v>8420.41</v>
      </c>
      <c r="E250" s="428">
        <v>8406.49</v>
      </c>
      <c r="F250" s="195">
        <v>8402.17</v>
      </c>
    </row>
    <row r="251" spans="1:11" s="275" customFormat="1">
      <c r="A251" s="624">
        <v>42733</v>
      </c>
      <c r="B251" s="193">
        <v>5.0000000000000001E-4</v>
      </c>
      <c r="C251" s="194">
        <v>8.9999999999999998E-4</v>
      </c>
      <c r="D251" s="428">
        <v>8433.36</v>
      </c>
      <c r="E251" s="428">
        <v>8419.4500000000007</v>
      </c>
      <c r="F251" s="195">
        <v>8406.4599999999991</v>
      </c>
    </row>
    <row r="252" spans="1:11" s="275" customFormat="1">
      <c r="A252" s="625">
        <v>42738</v>
      </c>
      <c r="B252" s="193">
        <v>5.0000000000000001E-4</v>
      </c>
      <c r="C252" s="194">
        <v>8.9999999999999998E-4</v>
      </c>
      <c r="D252" s="428">
        <v>8437.6</v>
      </c>
      <c r="E252" s="428">
        <v>8423.7000000000007</v>
      </c>
      <c r="F252" s="195">
        <v>8419.3700000000008</v>
      </c>
    </row>
    <row r="253" spans="1:11" s="275" customFormat="1">
      <c r="A253" s="625">
        <v>42739</v>
      </c>
      <c r="B253" s="193">
        <v>5.0000000000000001E-4</v>
      </c>
      <c r="C253" s="194">
        <v>8.9999999999999998E-4</v>
      </c>
      <c r="D253" s="428">
        <v>8441.9</v>
      </c>
      <c r="E253" s="428">
        <v>8428.01</v>
      </c>
      <c r="F253" s="195">
        <v>8423.67</v>
      </c>
      <c r="K253" s="631"/>
    </row>
    <row r="254" spans="1:11" s="275" customFormat="1">
      <c r="A254" s="625">
        <v>42740</v>
      </c>
      <c r="B254" s="193">
        <v>5.0000000000000001E-4</v>
      </c>
      <c r="C254" s="194">
        <v>8.9999999999999998E-4</v>
      </c>
      <c r="D254" s="428">
        <v>8446.2000000000007</v>
      </c>
      <c r="E254" s="428">
        <v>8432.32</v>
      </c>
      <c r="F254" s="195">
        <v>8427.98</v>
      </c>
    </row>
    <row r="255" spans="1:11" s="275" customFormat="1">
      <c r="A255" s="625">
        <v>42741</v>
      </c>
      <c r="B255" s="193">
        <v>5.0000000000000001E-4</v>
      </c>
      <c r="C255" s="194">
        <v>8.9999999999999998E-4</v>
      </c>
      <c r="D255" s="428">
        <v>8450.51</v>
      </c>
      <c r="E255" s="428">
        <v>8436.6299999999992</v>
      </c>
      <c r="F255" s="195">
        <v>8432.2900000000009</v>
      </c>
    </row>
    <row r="256" spans="1:11" s="275" customFormat="1">
      <c r="A256" s="625">
        <v>42744</v>
      </c>
      <c r="B256" s="193">
        <v>5.0000000000000001E-4</v>
      </c>
      <c r="C256" s="194">
        <v>8.9999999999999998E-4</v>
      </c>
      <c r="D256" s="428">
        <v>8454.82</v>
      </c>
      <c r="E256" s="428">
        <v>8440.9500000000007</v>
      </c>
      <c r="F256" s="195">
        <v>8436.6</v>
      </c>
    </row>
    <row r="257" spans="1:6" s="275" customFormat="1">
      <c r="A257" s="625">
        <v>42745</v>
      </c>
      <c r="B257" s="193">
        <v>5.0000000000000001E-4</v>
      </c>
      <c r="C257" s="194">
        <v>8.9999999999999998E-4</v>
      </c>
      <c r="D257" s="428">
        <v>8459.1299999999992</v>
      </c>
      <c r="E257" s="428">
        <v>8445.26</v>
      </c>
      <c r="F257" s="195">
        <v>8440.92</v>
      </c>
    </row>
    <row r="258" spans="1:6" s="275" customFormat="1">
      <c r="A258" s="625">
        <v>42746</v>
      </c>
      <c r="B258" s="193">
        <v>5.0000000000000001E-4</v>
      </c>
      <c r="C258" s="194">
        <v>8.9999999999999998E-4</v>
      </c>
      <c r="D258" s="428">
        <v>8463.44</v>
      </c>
      <c r="E258" s="428">
        <v>8449.59</v>
      </c>
      <c r="F258" s="195">
        <v>8445.23</v>
      </c>
    </row>
    <row r="259" spans="1:6" s="275" customFormat="1">
      <c r="A259" s="632">
        <v>42747</v>
      </c>
      <c r="B259" s="193">
        <v>5.0000000000000001E-4</v>
      </c>
      <c r="C259" s="194">
        <v>8.9999999999999998E-4</v>
      </c>
      <c r="D259" s="428">
        <v>8467.5300000000007</v>
      </c>
      <c r="E259" s="428">
        <v>8453.68</v>
      </c>
      <c r="F259" s="195">
        <v>8449.56</v>
      </c>
    </row>
    <row r="260" spans="1:6" s="275" customFormat="1">
      <c r="A260" s="634">
        <v>42748</v>
      </c>
      <c r="B260" s="193">
        <v>5.0000000000000001E-4</v>
      </c>
      <c r="C260" s="194">
        <v>8.9999999999999998E-4</v>
      </c>
      <c r="D260" s="428">
        <v>8471.6200000000008</v>
      </c>
      <c r="E260" s="428">
        <v>8457.7900000000009</v>
      </c>
      <c r="F260" s="195">
        <v>8453.65</v>
      </c>
    </row>
    <row r="261" spans="1:6" s="275" customFormat="1">
      <c r="A261" s="636">
        <v>42751</v>
      </c>
      <c r="B261" s="193">
        <v>5.0000000000000001E-4</v>
      </c>
      <c r="C261" s="194">
        <v>8.9999999999999998E-4</v>
      </c>
      <c r="D261" s="428">
        <v>8475.7199999999993</v>
      </c>
      <c r="E261" s="428">
        <v>8461.8799999999992</v>
      </c>
      <c r="F261" s="195">
        <v>8457.76</v>
      </c>
    </row>
    <row r="262" spans="1:6" s="275" customFormat="1">
      <c r="A262" s="636">
        <v>42752</v>
      </c>
      <c r="B262" s="193">
        <v>5.0000000000000001E-4</v>
      </c>
      <c r="C262" s="194">
        <v>8.9999999999999998E-4</v>
      </c>
      <c r="D262" s="428">
        <v>8479.82</v>
      </c>
      <c r="E262" s="428">
        <v>8465.99</v>
      </c>
      <c r="F262" s="195">
        <v>8461.85</v>
      </c>
    </row>
    <row r="263" spans="1:6" s="275" customFormat="1">
      <c r="A263" s="636">
        <v>42753</v>
      </c>
      <c r="B263" s="193">
        <v>5.0000000000000001E-4</v>
      </c>
      <c r="C263" s="194">
        <v>8.9999999999999998E-4</v>
      </c>
      <c r="D263" s="428">
        <v>8483.92</v>
      </c>
      <c r="E263" s="428">
        <v>8470.1</v>
      </c>
      <c r="F263" s="195">
        <v>8465.9599999999991</v>
      </c>
    </row>
    <row r="264" spans="1:6" s="275" customFormat="1">
      <c r="A264" s="636">
        <v>42754</v>
      </c>
      <c r="B264" s="193">
        <v>5.0000000000000001E-4</v>
      </c>
      <c r="C264" s="194">
        <v>8.9999999999999998E-4</v>
      </c>
      <c r="D264" s="428">
        <v>8488.02</v>
      </c>
      <c r="E264" s="428">
        <v>8474.2099999999991</v>
      </c>
      <c r="F264" s="195">
        <v>8470.07</v>
      </c>
    </row>
    <row r="265" spans="1:6" s="275" customFormat="1">
      <c r="A265" s="638">
        <v>42755</v>
      </c>
      <c r="B265" s="193">
        <v>5.0000000000000001E-4</v>
      </c>
      <c r="C265" s="194">
        <v>8.9999999999999998E-4</v>
      </c>
      <c r="D265" s="428">
        <v>8492.1299999999992</v>
      </c>
      <c r="E265" s="428">
        <v>8478.32</v>
      </c>
      <c r="F265" s="195">
        <v>8474.18</v>
      </c>
    </row>
    <row r="266" spans="1:6" s="275" customFormat="1">
      <c r="A266" s="640">
        <v>42758</v>
      </c>
      <c r="B266" s="193">
        <v>5.0000000000000001E-4</v>
      </c>
      <c r="C266" s="194">
        <v>8.9999999999999998E-4</v>
      </c>
      <c r="D266" s="428">
        <v>8496.23</v>
      </c>
      <c r="E266" s="428">
        <v>8482.43</v>
      </c>
      <c r="F266" s="195">
        <v>8478.2900000000009</v>
      </c>
    </row>
    <row r="267" spans="1:6" s="275" customFormat="1">
      <c r="A267" s="640">
        <v>42759</v>
      </c>
      <c r="B267" s="193">
        <v>5.0000000000000001E-4</v>
      </c>
      <c r="C267" s="194">
        <v>8.9999999999999998E-4</v>
      </c>
      <c r="D267" s="428">
        <v>8504.48</v>
      </c>
      <c r="E267" s="428">
        <v>8490.7000000000007</v>
      </c>
      <c r="F267" s="195">
        <v>8482.4</v>
      </c>
    </row>
    <row r="268" spans="1:6" s="275" customFormat="1">
      <c r="A268" s="642">
        <v>42761</v>
      </c>
      <c r="B268" s="193">
        <v>5.0000000000000001E-4</v>
      </c>
      <c r="C268" s="194">
        <v>8.9999999999999998E-4</v>
      </c>
      <c r="D268" s="428">
        <v>8508.57</v>
      </c>
      <c r="E268" s="428">
        <v>8494.7900000000009</v>
      </c>
      <c r="F268" s="195">
        <v>8490.64</v>
      </c>
    </row>
    <row r="269" spans="1:6" s="275" customFormat="1">
      <c r="A269" s="644">
        <v>42762</v>
      </c>
      <c r="B269" s="193">
        <v>5.0000000000000001E-4</v>
      </c>
      <c r="C269" s="194">
        <v>8.9999999999999998E-4</v>
      </c>
      <c r="D269" s="428">
        <v>8512.68</v>
      </c>
      <c r="E269" s="428">
        <v>8498.9</v>
      </c>
      <c r="F269" s="195">
        <v>8494.76</v>
      </c>
    </row>
    <row r="270" spans="1:6" s="275" customFormat="1">
      <c r="A270" s="644">
        <v>42765</v>
      </c>
      <c r="B270" s="193">
        <v>5.0000000000000001E-4</v>
      </c>
      <c r="C270" s="194">
        <v>8.9999999999999998E-4</v>
      </c>
      <c r="D270" s="428">
        <v>8516.7999999999993</v>
      </c>
      <c r="E270" s="428">
        <v>8503.0300000000007</v>
      </c>
      <c r="F270" s="195">
        <v>8498.8700000000008</v>
      </c>
    </row>
    <row r="271" spans="1:6" s="275" customFormat="1">
      <c r="A271" s="646">
        <v>42766</v>
      </c>
      <c r="B271" s="193">
        <v>5.0000000000000001E-4</v>
      </c>
      <c r="C271" s="194">
        <v>8.9999999999999998E-4</v>
      </c>
      <c r="D271" s="428">
        <v>8520.92</v>
      </c>
      <c r="E271" s="428">
        <v>8507.15</v>
      </c>
      <c r="F271" s="195">
        <v>8503</v>
      </c>
    </row>
    <row r="272" spans="1:6" s="275" customFormat="1">
      <c r="A272" s="648">
        <v>42767</v>
      </c>
      <c r="B272" s="193">
        <v>5.0000000000000001E-4</v>
      </c>
      <c r="C272" s="194">
        <v>8.9999999999999998E-4</v>
      </c>
      <c r="D272" s="428">
        <v>8525.0400000000009</v>
      </c>
      <c r="E272" s="428">
        <v>8511.2800000000007</v>
      </c>
      <c r="F272" s="195">
        <v>8507.1200000000008</v>
      </c>
    </row>
    <row r="273" spans="1:6" s="275" customFormat="1">
      <c r="A273" s="648">
        <v>42768</v>
      </c>
      <c r="B273" s="193">
        <v>5.0000000000000001E-4</v>
      </c>
      <c r="C273" s="194">
        <v>8.9999999999999998E-4</v>
      </c>
      <c r="D273" s="428">
        <v>8529.16</v>
      </c>
      <c r="E273" s="428">
        <v>8515.42</v>
      </c>
      <c r="F273" s="195">
        <v>8511.25</v>
      </c>
    </row>
    <row r="274" spans="1:6" s="275" customFormat="1">
      <c r="A274" s="650">
        <v>42769</v>
      </c>
      <c r="B274" s="193">
        <v>5.0000000000000001E-4</v>
      </c>
      <c r="C274" s="194">
        <v>8.9999999999999998E-4</v>
      </c>
      <c r="D274" s="428">
        <v>8533.2800000000007</v>
      </c>
      <c r="E274" s="428">
        <v>8519.5400000000009</v>
      </c>
      <c r="F274" s="195">
        <v>8515.39</v>
      </c>
    </row>
    <row r="275" spans="1:6" s="275" customFormat="1">
      <c r="A275" s="652">
        <v>42772</v>
      </c>
      <c r="B275" s="193">
        <v>5.0000000000000001E-4</v>
      </c>
      <c r="C275" s="194">
        <v>8.9999999999999998E-4</v>
      </c>
      <c r="D275" s="428">
        <v>8537.41</v>
      </c>
      <c r="E275" s="428">
        <v>8523.68</v>
      </c>
      <c r="F275" s="195">
        <v>8519.51</v>
      </c>
    </row>
    <row r="276" spans="1:6" s="275" customFormat="1">
      <c r="A276" s="654">
        <v>42773</v>
      </c>
      <c r="B276" s="193">
        <v>5.0000000000000001E-4</v>
      </c>
      <c r="C276" s="194">
        <v>8.9999999999999998E-4</v>
      </c>
      <c r="D276" s="428">
        <v>8541.5400000000009</v>
      </c>
      <c r="E276" s="428">
        <v>8527.81</v>
      </c>
      <c r="F276" s="195">
        <v>8523.65</v>
      </c>
    </row>
    <row r="277" spans="1:6" s="275" customFormat="1">
      <c r="A277" s="672">
        <v>42775</v>
      </c>
      <c r="B277" s="193">
        <v>5.0000000000000001E-4</v>
      </c>
      <c r="C277" s="194">
        <v>8.9999999999999998E-4</v>
      </c>
      <c r="D277" s="428">
        <v>8549.7999999999993</v>
      </c>
      <c r="E277" s="428">
        <v>8536.09</v>
      </c>
      <c r="F277" s="195">
        <v>8531.92</v>
      </c>
    </row>
    <row r="278" spans="1:6" s="275" customFormat="1">
      <c r="A278" s="672">
        <v>42776</v>
      </c>
      <c r="B278" s="193">
        <v>5.0000000000000001E-4</v>
      </c>
      <c r="C278" s="194">
        <v>8.9999999999999998E-4</v>
      </c>
      <c r="D278" s="428">
        <v>8553.94</v>
      </c>
      <c r="E278" s="428">
        <v>8540.23</v>
      </c>
      <c r="F278" s="195">
        <v>8536.06</v>
      </c>
    </row>
    <row r="279" spans="1:6" s="275" customFormat="1">
      <c r="A279" s="672">
        <v>42779</v>
      </c>
      <c r="B279" s="193">
        <v>5.0000000000000001E-4</v>
      </c>
      <c r="C279" s="194">
        <v>8.9999999999999998E-4</v>
      </c>
      <c r="D279" s="428">
        <v>8558.07</v>
      </c>
      <c r="E279" s="428">
        <v>8544.3700000000008</v>
      </c>
      <c r="F279" s="195">
        <v>8540.2000000000007</v>
      </c>
    </row>
    <row r="280" spans="1:6" s="275" customFormat="1">
      <c r="A280" s="675">
        <v>42780</v>
      </c>
      <c r="B280" s="193">
        <v>5.0000000000000001E-4</v>
      </c>
      <c r="C280" s="194">
        <v>8.9999999999999998E-4</v>
      </c>
      <c r="D280" s="428">
        <v>8562.2099999999991</v>
      </c>
      <c r="E280" s="428">
        <v>8548.52</v>
      </c>
      <c r="F280" s="195">
        <v>8544.34</v>
      </c>
    </row>
    <row r="281" spans="1:6" s="275" customFormat="1">
      <c r="A281" s="677">
        <v>42781</v>
      </c>
      <c r="B281" s="193">
        <v>5.0000000000000001E-4</v>
      </c>
      <c r="C281" s="194">
        <v>8.9999999999999998E-4</v>
      </c>
      <c r="D281" s="428">
        <v>8566.35</v>
      </c>
      <c r="E281" s="428">
        <v>8552.67</v>
      </c>
      <c r="F281" s="195">
        <v>8548.49</v>
      </c>
    </row>
    <row r="282" spans="1:6" s="275" customFormat="1">
      <c r="A282" s="679">
        <v>42782</v>
      </c>
      <c r="B282" s="193">
        <v>5.0000000000000001E-4</v>
      </c>
      <c r="C282" s="194">
        <v>8.9999999999999998E-4</v>
      </c>
      <c r="D282" s="428">
        <v>8570.5</v>
      </c>
      <c r="E282" s="428">
        <v>8556.82</v>
      </c>
      <c r="F282" s="195">
        <v>8552.64</v>
      </c>
    </row>
    <row r="283" spans="1:6" s="275" customFormat="1">
      <c r="A283" s="681">
        <v>42783</v>
      </c>
      <c r="B283" s="193">
        <v>5.0000000000000001E-4</v>
      </c>
      <c r="C283" s="194">
        <v>8.9999999999999998E-4</v>
      </c>
      <c r="D283" s="428">
        <v>8574.64</v>
      </c>
      <c r="E283" s="428">
        <v>8560.9699999999993</v>
      </c>
      <c r="F283" s="195">
        <v>8556.7900000000009</v>
      </c>
    </row>
    <row r="284" spans="1:6" s="275" customFormat="1">
      <c r="A284" s="681">
        <v>42786</v>
      </c>
      <c r="B284" s="193">
        <v>5.0000000000000001E-4</v>
      </c>
      <c r="C284" s="194">
        <v>8.9999999999999998E-4</v>
      </c>
      <c r="D284" s="428">
        <v>8578.7900000000009</v>
      </c>
      <c r="E284" s="428">
        <v>8565.1200000000008</v>
      </c>
      <c r="F284" s="195">
        <v>8560.94</v>
      </c>
    </row>
    <row r="285" spans="1:6" s="275" customFormat="1">
      <c r="A285" s="683">
        <v>42787</v>
      </c>
      <c r="B285" s="193">
        <v>5.0000000000000001E-4</v>
      </c>
      <c r="C285" s="194">
        <v>8.9999999999999998E-4</v>
      </c>
      <c r="D285" s="428">
        <v>8582.94</v>
      </c>
      <c r="E285" s="428">
        <v>8569.2800000000007</v>
      </c>
      <c r="F285" s="195">
        <v>8565.09</v>
      </c>
    </row>
    <row r="286" spans="1:6" s="275" customFormat="1">
      <c r="A286" s="685">
        <v>42788</v>
      </c>
      <c r="B286" s="193">
        <v>5.0000000000000001E-4</v>
      </c>
      <c r="C286" s="194">
        <v>8.9999999999999998E-4</v>
      </c>
      <c r="D286" s="428">
        <v>8587.09</v>
      </c>
      <c r="E286" s="428">
        <v>8573.43</v>
      </c>
      <c r="F286" s="195">
        <v>8569.25</v>
      </c>
    </row>
    <row r="287" spans="1:6" s="275" customFormat="1">
      <c r="A287" s="687">
        <v>42789</v>
      </c>
      <c r="B287" s="193">
        <v>5.0000000000000001E-4</v>
      </c>
      <c r="C287" s="194">
        <v>8.9999999999999998E-4</v>
      </c>
      <c r="D287" s="428">
        <v>8591.01</v>
      </c>
      <c r="E287" s="428">
        <v>8577.3700000000008</v>
      </c>
      <c r="F287" s="195">
        <v>8573.4</v>
      </c>
    </row>
    <row r="288" spans="1:6" s="275" customFormat="1">
      <c r="A288" s="689">
        <v>42790</v>
      </c>
      <c r="B288" s="193">
        <v>5.0000000000000001E-4</v>
      </c>
      <c r="C288" s="194">
        <v>8.9999999999999998E-4</v>
      </c>
      <c r="D288" s="428">
        <v>8594.94</v>
      </c>
      <c r="E288" s="428">
        <v>8581.2999999999993</v>
      </c>
      <c r="F288" s="195">
        <v>8577.34</v>
      </c>
    </row>
    <row r="289" spans="1:9" s="275" customFormat="1">
      <c r="A289" s="689">
        <v>42795</v>
      </c>
      <c r="B289" s="193">
        <v>5.0000000000000001E-4</v>
      </c>
      <c r="C289" s="194">
        <v>8.9999999999999998E-4</v>
      </c>
      <c r="D289" s="428">
        <v>8598.8700000000008</v>
      </c>
      <c r="E289" s="428">
        <v>8585.24</v>
      </c>
      <c r="F289" s="195">
        <v>8581.27</v>
      </c>
    </row>
    <row r="290" spans="1:9" s="275" customFormat="1">
      <c r="A290" s="691">
        <v>42796</v>
      </c>
      <c r="B290" s="193">
        <v>5.0000000000000001E-4</v>
      </c>
      <c r="C290" s="194">
        <v>8.9999999999999998E-4</v>
      </c>
      <c r="D290" s="428">
        <v>8602.7999999999993</v>
      </c>
      <c r="E290" s="428">
        <v>8589.18</v>
      </c>
      <c r="F290" s="195">
        <v>8585.2099999999991</v>
      </c>
    </row>
    <row r="291" spans="1:9" s="275" customFormat="1">
      <c r="A291" s="693">
        <v>42797</v>
      </c>
      <c r="B291" s="193">
        <v>5.0000000000000001E-4</v>
      </c>
      <c r="C291" s="194">
        <v>8.9999999999999998E-4</v>
      </c>
      <c r="D291" s="428">
        <v>8606.73</v>
      </c>
      <c r="E291" s="428">
        <v>8593.1200000000008</v>
      </c>
      <c r="F291" s="195">
        <v>8589.15</v>
      </c>
    </row>
    <row r="292" spans="1:9" s="275" customFormat="1">
      <c r="A292" s="708">
        <v>42800</v>
      </c>
      <c r="B292" s="193">
        <v>5.0000000000000001E-4</v>
      </c>
      <c r="C292" s="194">
        <v>8.9999999999999998E-4</v>
      </c>
      <c r="D292" s="428">
        <v>8610.67</v>
      </c>
      <c r="E292" s="428">
        <v>8597.06</v>
      </c>
      <c r="F292" s="195">
        <v>8593.08</v>
      </c>
    </row>
    <row r="293" spans="1:9">
      <c r="A293" s="710">
        <v>42800</v>
      </c>
      <c r="B293" s="193">
        <v>5.0000000000000001E-4</v>
      </c>
      <c r="C293" s="194">
        <v>8.9999999999999998E-4</v>
      </c>
      <c r="D293" s="428">
        <v>8610.67</v>
      </c>
      <c r="E293" s="428">
        <v>8597.06</v>
      </c>
      <c r="F293" s="195">
        <v>8593.08</v>
      </c>
    </row>
    <row r="294" spans="1:9">
      <c r="A294" s="710">
        <v>42801</v>
      </c>
      <c r="B294" s="193">
        <v>5.0000000000000001E-4</v>
      </c>
      <c r="C294" s="194">
        <v>8.9999999999999998E-4</v>
      </c>
      <c r="D294" s="428">
        <v>8614.6</v>
      </c>
      <c r="E294" s="428">
        <v>8601</v>
      </c>
      <c r="F294" s="195">
        <v>8597.0300000000007</v>
      </c>
    </row>
    <row r="295" spans="1:9">
      <c r="A295" s="712">
        <v>42800</v>
      </c>
      <c r="B295" s="193">
        <v>5.0000000000000001E-4</v>
      </c>
      <c r="C295" s="194">
        <v>8.9999999999999998E-4</v>
      </c>
      <c r="D295" s="428">
        <v>8610.67</v>
      </c>
      <c r="E295" s="428">
        <v>8597.06</v>
      </c>
      <c r="F295" s="195">
        <v>8593.08</v>
      </c>
    </row>
    <row r="296" spans="1:9">
      <c r="A296" s="712">
        <v>42801</v>
      </c>
      <c r="B296" s="193">
        <v>5.0000000000000001E-4</v>
      </c>
      <c r="C296" s="194">
        <v>8.9999999999999998E-4</v>
      </c>
      <c r="D296" s="428">
        <v>8614.6</v>
      </c>
      <c r="E296" s="428">
        <v>8601</v>
      </c>
      <c r="F296" s="195">
        <v>8597.0300000000007</v>
      </c>
      <c r="I296" s="496"/>
    </row>
    <row r="297" spans="1:9">
      <c r="A297" s="712">
        <v>42802</v>
      </c>
      <c r="B297" s="193">
        <v>5.0000000000000001E-4</v>
      </c>
      <c r="C297" s="194">
        <v>8.9999999999999998E-4</v>
      </c>
      <c r="D297" s="428">
        <v>8618.5400000000009</v>
      </c>
      <c r="E297" s="428">
        <v>8604.9500000000007</v>
      </c>
      <c r="F297" s="195">
        <v>8600.9699999999993</v>
      </c>
    </row>
    <row r="298" spans="1:9">
      <c r="A298" s="714">
        <v>42800</v>
      </c>
      <c r="B298" s="193">
        <v>5.0000000000000001E-4</v>
      </c>
      <c r="C298" s="194">
        <v>8.9999999999999998E-4</v>
      </c>
      <c r="D298" s="428">
        <v>8610.67</v>
      </c>
      <c r="E298" s="428">
        <v>8597.06</v>
      </c>
      <c r="F298" s="195">
        <v>8593.08</v>
      </c>
    </row>
    <row r="299" spans="1:9">
      <c r="A299" s="714">
        <v>42801</v>
      </c>
      <c r="B299" s="193">
        <v>5.0000000000000001E-4</v>
      </c>
      <c r="C299" s="194">
        <v>8.9999999999999998E-4</v>
      </c>
      <c r="D299" s="428">
        <v>8614.6</v>
      </c>
      <c r="E299" s="428">
        <v>8601</v>
      </c>
      <c r="F299" s="195">
        <v>8597.0300000000007</v>
      </c>
    </row>
    <row r="300" spans="1:9">
      <c r="A300" s="714">
        <v>42802</v>
      </c>
      <c r="B300" s="193">
        <v>5.0000000000000001E-4</v>
      </c>
      <c r="C300" s="194">
        <v>8.9999999999999998E-4</v>
      </c>
      <c r="D300" s="428">
        <v>8618.5400000000009</v>
      </c>
      <c r="E300" s="428">
        <v>8604.9500000000007</v>
      </c>
      <c r="F300" s="195">
        <v>8600.9699999999993</v>
      </c>
    </row>
    <row r="301" spans="1:9">
      <c r="A301" s="714">
        <v>42803</v>
      </c>
      <c r="B301" s="193">
        <v>5.0000000000000001E-4</v>
      </c>
      <c r="C301" s="194">
        <v>8.9999999999999998E-4</v>
      </c>
      <c r="D301" s="428">
        <v>8622.48</v>
      </c>
      <c r="E301" s="428">
        <v>8608.89</v>
      </c>
      <c r="F301" s="195">
        <v>8604.92</v>
      </c>
    </row>
    <row r="302" spans="1:9">
      <c r="A302" s="716">
        <v>42800</v>
      </c>
      <c r="B302" s="193">
        <v>5.0000000000000001E-4</v>
      </c>
      <c r="C302" s="194">
        <v>8.9999999999999998E-4</v>
      </c>
      <c r="D302" s="428">
        <v>8610.67</v>
      </c>
      <c r="E302" s="428">
        <v>8597.06</v>
      </c>
      <c r="F302" s="195">
        <v>8593.08</v>
      </c>
    </row>
    <row r="303" spans="1:9">
      <c r="A303" s="716">
        <v>42801</v>
      </c>
      <c r="B303" s="193">
        <v>5.0000000000000001E-4</v>
      </c>
      <c r="C303" s="194">
        <v>8.9999999999999998E-4</v>
      </c>
      <c r="D303" s="428">
        <v>8614.6</v>
      </c>
      <c r="E303" s="428">
        <v>8601</v>
      </c>
      <c r="F303" s="195">
        <v>8597.0300000000007</v>
      </c>
    </row>
    <row r="304" spans="1:9">
      <c r="A304" s="716">
        <v>42802</v>
      </c>
      <c r="B304" s="193">
        <v>5.0000000000000001E-4</v>
      </c>
      <c r="C304" s="194">
        <v>8.9999999999999998E-4</v>
      </c>
      <c r="D304" s="428">
        <v>8618.5400000000009</v>
      </c>
      <c r="E304" s="428">
        <v>8604.9500000000007</v>
      </c>
      <c r="F304" s="195">
        <v>8600.9699999999993</v>
      </c>
    </row>
    <row r="305" spans="1:6">
      <c r="A305" s="716">
        <v>42803</v>
      </c>
      <c r="B305" s="193">
        <v>5.0000000000000001E-4</v>
      </c>
      <c r="C305" s="194">
        <v>8.9999999999999998E-4</v>
      </c>
      <c r="D305" s="428">
        <v>8622.48</v>
      </c>
      <c r="E305" s="428">
        <v>8608.89</v>
      </c>
      <c r="F305" s="195">
        <v>8604.92</v>
      </c>
    </row>
    <row r="306" spans="1:6">
      <c r="A306" s="716">
        <v>42804</v>
      </c>
      <c r="B306" s="193">
        <v>5.0000000000000001E-4</v>
      </c>
      <c r="C306" s="194">
        <v>8.9999999999999998E-4</v>
      </c>
      <c r="D306" s="428">
        <v>8626.42</v>
      </c>
      <c r="E306" s="428">
        <v>8612.84</v>
      </c>
      <c r="F306" s="195">
        <v>8608.86</v>
      </c>
    </row>
    <row r="307" spans="1:6">
      <c r="A307" s="151">
        <v>42807</v>
      </c>
      <c r="B307">
        <v>5.0000000000000001E-4</v>
      </c>
      <c r="C307" s="149">
        <v>8.9999999999999998E-4</v>
      </c>
      <c r="D307">
        <v>8630.3700000000008</v>
      </c>
      <c r="E307">
        <v>8616.7900000000009</v>
      </c>
      <c r="F307">
        <v>8612.81</v>
      </c>
    </row>
    <row r="308" spans="1:6">
      <c r="A308" s="718">
        <v>42800</v>
      </c>
      <c r="B308" s="193">
        <v>5.0000000000000001E-4</v>
      </c>
      <c r="C308" s="194">
        <v>8.9999999999999998E-4</v>
      </c>
      <c r="D308" s="428">
        <v>8610.67</v>
      </c>
      <c r="E308" s="428">
        <v>8597.06</v>
      </c>
      <c r="F308" s="195">
        <v>8593.08</v>
      </c>
    </row>
    <row r="309" spans="1:6">
      <c r="A309" s="718">
        <v>42801</v>
      </c>
      <c r="B309" s="193">
        <v>5.0000000000000001E-4</v>
      </c>
      <c r="C309" s="194">
        <v>8.9999999999999998E-4</v>
      </c>
      <c r="D309" s="428">
        <v>8614.6</v>
      </c>
      <c r="E309" s="428">
        <v>8601</v>
      </c>
      <c r="F309" s="195">
        <v>8597.0300000000007</v>
      </c>
    </row>
    <row r="310" spans="1:6">
      <c r="A310" s="718">
        <v>42802</v>
      </c>
      <c r="B310" s="193">
        <v>5.0000000000000001E-4</v>
      </c>
      <c r="C310" s="194">
        <v>8.9999999999999998E-4</v>
      </c>
      <c r="D310" s="428">
        <v>8618.5400000000009</v>
      </c>
      <c r="E310" s="428">
        <v>8604.9500000000007</v>
      </c>
      <c r="F310" s="195">
        <v>8600.9699999999993</v>
      </c>
    </row>
    <row r="311" spans="1:6">
      <c r="A311" s="718">
        <v>42803</v>
      </c>
      <c r="B311" s="193">
        <v>5.0000000000000001E-4</v>
      </c>
      <c r="C311" s="194">
        <v>8.9999999999999998E-4</v>
      </c>
      <c r="D311" s="428">
        <v>8622.48</v>
      </c>
      <c r="E311" s="428">
        <v>8608.89</v>
      </c>
      <c r="F311" s="195">
        <v>8604.92</v>
      </c>
    </row>
    <row r="312" spans="1:6">
      <c r="A312" s="718">
        <v>42804</v>
      </c>
      <c r="B312" s="193">
        <v>5.0000000000000001E-4</v>
      </c>
      <c r="C312" s="194">
        <v>8.9999999999999998E-4</v>
      </c>
      <c r="D312" s="428">
        <v>8626.42</v>
      </c>
      <c r="E312" s="428">
        <v>8612.84</v>
      </c>
      <c r="F312" s="195">
        <v>8608.86</v>
      </c>
    </row>
    <row r="313" spans="1:6">
      <c r="A313" s="718">
        <v>42807</v>
      </c>
      <c r="B313" s="193">
        <v>5.0000000000000001E-4</v>
      </c>
      <c r="C313" s="194">
        <v>8.9999999999999998E-4</v>
      </c>
      <c r="D313" s="428">
        <v>8630.3700000000008</v>
      </c>
      <c r="E313" s="428">
        <v>8616.7900000000009</v>
      </c>
      <c r="F313" s="195">
        <v>8612.81</v>
      </c>
    </row>
    <row r="314" spans="1:6">
      <c r="A314" s="718">
        <v>42808</v>
      </c>
      <c r="B314" s="193">
        <v>5.0000000000000001E-4</v>
      </c>
      <c r="C314" s="194">
        <v>8.9999999999999998E-4</v>
      </c>
      <c r="D314" s="428">
        <v>8634.31</v>
      </c>
      <c r="E314" s="428">
        <v>8620.75</v>
      </c>
      <c r="F314" s="195">
        <v>8616.76</v>
      </c>
    </row>
    <row r="315" spans="1:6">
      <c r="A315" s="720">
        <v>42800</v>
      </c>
      <c r="B315" s="193">
        <v>5.0000000000000001E-4</v>
      </c>
      <c r="C315" s="194">
        <v>8.9999999999999998E-4</v>
      </c>
      <c r="D315" s="428">
        <v>8610.67</v>
      </c>
      <c r="E315" s="428">
        <v>8597.06</v>
      </c>
      <c r="F315" s="195">
        <v>8593.08</v>
      </c>
    </row>
    <row r="316" spans="1:6">
      <c r="A316" s="720">
        <v>42801</v>
      </c>
      <c r="B316" s="193">
        <v>5.0000000000000001E-4</v>
      </c>
      <c r="C316" s="194">
        <v>8.9999999999999998E-4</v>
      </c>
      <c r="D316" s="428">
        <v>8614.6</v>
      </c>
      <c r="E316" s="428">
        <v>8601</v>
      </c>
      <c r="F316" s="195">
        <v>8597.0300000000007</v>
      </c>
    </row>
    <row r="317" spans="1:6">
      <c r="A317" s="720">
        <v>42802</v>
      </c>
      <c r="B317" s="193">
        <v>5.0000000000000001E-4</v>
      </c>
      <c r="C317" s="194">
        <v>8.9999999999999998E-4</v>
      </c>
      <c r="D317" s="428">
        <v>8618.5400000000009</v>
      </c>
      <c r="E317" s="428">
        <v>8604.9500000000007</v>
      </c>
      <c r="F317" s="195">
        <v>8600.9699999999993</v>
      </c>
    </row>
    <row r="318" spans="1:6">
      <c r="A318" s="720">
        <v>42803</v>
      </c>
      <c r="B318" s="193">
        <v>5.0000000000000001E-4</v>
      </c>
      <c r="C318" s="194">
        <v>8.9999999999999998E-4</v>
      </c>
      <c r="D318" s="428">
        <v>8622.48</v>
      </c>
      <c r="E318" s="428">
        <v>8608.89</v>
      </c>
      <c r="F318" s="195">
        <v>8604.92</v>
      </c>
    </row>
    <row r="319" spans="1:6">
      <c r="A319" s="720">
        <v>42804</v>
      </c>
      <c r="B319" s="193">
        <v>5.0000000000000001E-4</v>
      </c>
      <c r="C319" s="194">
        <v>8.9999999999999998E-4</v>
      </c>
      <c r="D319" s="428">
        <v>8626.42</v>
      </c>
      <c r="E319" s="428">
        <v>8612.84</v>
      </c>
      <c r="F319" s="195">
        <v>8608.86</v>
      </c>
    </row>
    <row r="320" spans="1:6">
      <c r="A320" s="720">
        <v>42807</v>
      </c>
      <c r="B320" s="193">
        <v>5.0000000000000001E-4</v>
      </c>
      <c r="C320" s="194">
        <v>8.9999999999999998E-4</v>
      </c>
      <c r="D320" s="428">
        <v>8630.3700000000008</v>
      </c>
      <c r="E320" s="428">
        <v>8616.7900000000009</v>
      </c>
      <c r="F320" s="195">
        <v>8612.81</v>
      </c>
    </row>
    <row r="321" spans="1:6">
      <c r="A321" s="720">
        <v>42808</v>
      </c>
      <c r="B321" s="193">
        <v>5.0000000000000001E-4</v>
      </c>
      <c r="C321" s="194">
        <v>8.9999999999999998E-4</v>
      </c>
      <c r="D321" s="428">
        <v>8634.31</v>
      </c>
      <c r="E321" s="428">
        <v>8620.75</v>
      </c>
      <c r="F321" s="195">
        <v>8616.76</v>
      </c>
    </row>
    <row r="322" spans="1:6">
      <c r="A322" s="720">
        <v>42809</v>
      </c>
      <c r="B322" s="193">
        <v>5.0000000000000001E-4</v>
      </c>
      <c r="C322" s="194">
        <v>8.9999999999999998E-4</v>
      </c>
      <c r="D322" s="428">
        <v>8638.26</v>
      </c>
      <c r="E322" s="428">
        <v>8624.7000000000007</v>
      </c>
      <c r="F322" s="195">
        <v>8620.7199999999993</v>
      </c>
    </row>
    <row r="323" spans="1:6">
      <c r="A323" s="722">
        <v>42800</v>
      </c>
      <c r="B323" s="193">
        <v>5.0000000000000001E-4</v>
      </c>
      <c r="C323" s="194">
        <v>8.9999999999999998E-4</v>
      </c>
      <c r="D323" s="428">
        <v>8610.67</v>
      </c>
      <c r="E323" s="428">
        <v>8597.06</v>
      </c>
      <c r="F323" s="195">
        <v>8593.08</v>
      </c>
    </row>
    <row r="324" spans="1:6">
      <c r="A324" s="722">
        <v>42801</v>
      </c>
      <c r="B324" s="193">
        <v>5.0000000000000001E-4</v>
      </c>
      <c r="C324" s="194">
        <v>8.9999999999999998E-4</v>
      </c>
      <c r="D324" s="428">
        <v>8614.6</v>
      </c>
      <c r="E324" s="428">
        <v>8601</v>
      </c>
      <c r="F324" s="195">
        <v>8597.0300000000007</v>
      </c>
    </row>
    <row r="325" spans="1:6">
      <c r="A325" s="722">
        <v>42802</v>
      </c>
      <c r="B325" s="193">
        <v>5.0000000000000001E-4</v>
      </c>
      <c r="C325" s="194">
        <v>8.9999999999999998E-4</v>
      </c>
      <c r="D325" s="428">
        <v>8618.5400000000009</v>
      </c>
      <c r="E325" s="428">
        <v>8604.9500000000007</v>
      </c>
      <c r="F325" s="195">
        <v>8600.9699999999993</v>
      </c>
    </row>
    <row r="326" spans="1:6">
      <c r="A326" s="722">
        <v>42803</v>
      </c>
      <c r="B326" s="193">
        <v>5.0000000000000001E-4</v>
      </c>
      <c r="C326" s="194">
        <v>8.9999999999999998E-4</v>
      </c>
      <c r="D326" s="428">
        <v>8622.48</v>
      </c>
      <c r="E326" s="428">
        <v>8608.89</v>
      </c>
      <c r="F326" s="195">
        <v>8604.92</v>
      </c>
    </row>
    <row r="327" spans="1:6">
      <c r="A327" s="722">
        <v>42804</v>
      </c>
      <c r="B327" s="193">
        <v>5.0000000000000001E-4</v>
      </c>
      <c r="C327" s="194">
        <v>8.9999999999999998E-4</v>
      </c>
      <c r="D327" s="428">
        <v>8626.42</v>
      </c>
      <c r="E327" s="428">
        <v>8612.84</v>
      </c>
      <c r="F327" s="195">
        <v>8608.86</v>
      </c>
    </row>
    <row r="328" spans="1:6">
      <c r="A328" s="722">
        <v>42807</v>
      </c>
      <c r="B328" s="193">
        <v>5.0000000000000001E-4</v>
      </c>
      <c r="C328" s="194">
        <v>8.9999999999999998E-4</v>
      </c>
      <c r="D328" s="428">
        <v>8630.3700000000008</v>
      </c>
      <c r="E328" s="428">
        <v>8616.7900000000009</v>
      </c>
      <c r="F328" s="195">
        <v>8612.81</v>
      </c>
    </row>
    <row r="329" spans="1:6">
      <c r="A329" s="722">
        <v>42808</v>
      </c>
      <c r="B329" s="193">
        <v>5.0000000000000001E-4</v>
      </c>
      <c r="C329" s="194">
        <v>8.9999999999999998E-4</v>
      </c>
      <c r="D329" s="428">
        <v>8634.31</v>
      </c>
      <c r="E329" s="428">
        <v>8620.75</v>
      </c>
      <c r="F329" s="195">
        <v>8616.76</v>
      </c>
    </row>
    <row r="330" spans="1:6">
      <c r="A330" s="722">
        <v>42809</v>
      </c>
      <c r="B330" s="193">
        <v>5.0000000000000001E-4</v>
      </c>
      <c r="C330" s="194">
        <v>8.9999999999999998E-4</v>
      </c>
      <c r="D330" s="428">
        <v>8638.26</v>
      </c>
      <c r="E330" s="428">
        <v>8624.7000000000007</v>
      </c>
      <c r="F330" s="195">
        <v>8620.7199999999993</v>
      </c>
    </row>
    <row r="331" spans="1:6">
      <c r="A331" s="722">
        <v>42810</v>
      </c>
      <c r="B331" s="193">
        <v>5.0000000000000001E-4</v>
      </c>
      <c r="C331" s="194">
        <v>8.9999999999999998E-4</v>
      </c>
      <c r="D331" s="428">
        <v>8642.2099999999991</v>
      </c>
      <c r="E331" s="428">
        <v>8628.66</v>
      </c>
      <c r="F331" s="195">
        <v>8624.67</v>
      </c>
    </row>
    <row r="332" spans="1:6">
      <c r="A332" s="724">
        <v>42811</v>
      </c>
      <c r="B332" s="193">
        <v>5.0000000000000001E-4</v>
      </c>
      <c r="C332" s="194">
        <v>8.9999999999999998E-4</v>
      </c>
      <c r="D332" s="428">
        <v>8646.16</v>
      </c>
      <c r="E332" s="428">
        <v>8632.6200000000008</v>
      </c>
      <c r="F332" s="195">
        <v>8628.6200000000008</v>
      </c>
    </row>
    <row r="333" spans="1:6">
      <c r="A333" s="724">
        <v>42814</v>
      </c>
      <c r="B333" s="193">
        <v>5.0000000000000001E-4</v>
      </c>
      <c r="C333" s="194">
        <v>8.9999999999999998E-4</v>
      </c>
      <c r="D333" s="428">
        <v>8650.11</v>
      </c>
      <c r="E333" s="428">
        <v>8636.57</v>
      </c>
      <c r="F333" s="195">
        <v>8632.59</v>
      </c>
    </row>
    <row r="334" spans="1:6">
      <c r="A334" s="726">
        <v>42815</v>
      </c>
      <c r="B334" s="193">
        <v>5.0000000000000001E-4</v>
      </c>
      <c r="C334" s="194">
        <v>8.9999999999999998E-4</v>
      </c>
      <c r="D334" s="428">
        <v>8654.06</v>
      </c>
      <c r="E334" s="428">
        <v>8640.5400000000009</v>
      </c>
      <c r="F334" s="195">
        <v>8636.5400000000009</v>
      </c>
    </row>
    <row r="335" spans="1:6">
      <c r="A335" s="728">
        <v>42816</v>
      </c>
      <c r="B335" s="193">
        <v>5.0000000000000001E-4</v>
      </c>
      <c r="C335" s="194">
        <v>8.9999999999999998E-4</v>
      </c>
      <c r="D335" s="428">
        <v>8658.02</v>
      </c>
      <c r="E335" s="428">
        <v>8644.5</v>
      </c>
      <c r="F335" s="195">
        <v>8640.51</v>
      </c>
    </row>
    <row r="336" spans="1:6">
      <c r="A336" s="730">
        <v>42817</v>
      </c>
      <c r="B336" s="193">
        <v>5.0000000000000001E-4</v>
      </c>
      <c r="C336" s="194">
        <v>8.9999999999999998E-4</v>
      </c>
      <c r="D336" s="428">
        <v>8661.98</v>
      </c>
      <c r="E336" s="428">
        <v>8648.4699999999993</v>
      </c>
      <c r="F336" s="195">
        <v>8644.4699999999993</v>
      </c>
    </row>
    <row r="337" spans="1:6">
      <c r="A337" s="732">
        <v>42818</v>
      </c>
      <c r="B337" s="193">
        <v>5.0000000000000001E-4</v>
      </c>
      <c r="C337" s="194">
        <v>8.9999999999999998E-4</v>
      </c>
      <c r="D337" s="428">
        <v>8665.93</v>
      </c>
      <c r="E337" s="428">
        <v>8652.44</v>
      </c>
      <c r="F337" s="195">
        <v>8648.43</v>
      </c>
    </row>
    <row r="338" spans="1:6">
      <c r="A338" s="734">
        <v>42821</v>
      </c>
      <c r="B338" s="193">
        <v>5.0000000000000001E-4</v>
      </c>
      <c r="C338" s="194">
        <v>8.9999999999999998E-4</v>
      </c>
      <c r="D338" s="428">
        <v>8669.89</v>
      </c>
      <c r="E338" s="428">
        <v>8656.4</v>
      </c>
      <c r="F338" s="195">
        <v>8652.41</v>
      </c>
    </row>
    <row r="339" spans="1:6">
      <c r="A339" s="736">
        <v>42822</v>
      </c>
      <c r="B339" s="193">
        <v>5.0000000000000001E-4</v>
      </c>
      <c r="C339" s="194">
        <v>8.9999999999999998E-4</v>
      </c>
      <c r="D339" s="428">
        <v>8673.85</v>
      </c>
      <c r="E339" s="428">
        <v>8660.3700000000008</v>
      </c>
      <c r="F339" s="195">
        <v>8656.3700000000008</v>
      </c>
    </row>
    <row r="340" spans="1:6">
      <c r="A340" s="738">
        <v>42823</v>
      </c>
      <c r="B340" s="193">
        <v>5.0000000000000001E-4</v>
      </c>
      <c r="C340" s="194">
        <v>8.9999999999999998E-4</v>
      </c>
      <c r="D340" s="428">
        <v>8677.82</v>
      </c>
      <c r="E340" s="428">
        <v>8664.34</v>
      </c>
      <c r="F340" s="195">
        <v>8660.34</v>
      </c>
    </row>
    <row r="341" spans="1:6">
      <c r="A341" s="740">
        <v>42824</v>
      </c>
      <c r="B341" s="193">
        <v>5.0000000000000001E-4</v>
      </c>
      <c r="C341" s="194">
        <v>8.9999999999999998E-4</v>
      </c>
      <c r="D341" s="428">
        <v>8681.7900000000009</v>
      </c>
      <c r="E341" s="428">
        <v>8668.32</v>
      </c>
      <c r="F341" s="195">
        <v>8664.31</v>
      </c>
    </row>
    <row r="342" spans="1:6">
      <c r="A342" s="742">
        <v>42825</v>
      </c>
      <c r="B342" s="193">
        <v>5.0000000000000001E-4</v>
      </c>
      <c r="C342" s="194">
        <v>8.9999999999999998E-4</v>
      </c>
      <c r="D342" s="428">
        <v>8685.75</v>
      </c>
      <c r="E342" s="428">
        <v>8672.2900000000009</v>
      </c>
      <c r="F342" s="195">
        <v>8668.2900000000009</v>
      </c>
    </row>
    <row r="343" spans="1:6">
      <c r="A343" s="744">
        <v>42828</v>
      </c>
      <c r="B343" s="193">
        <v>5.0000000000000001E-4</v>
      </c>
      <c r="C343" s="194">
        <v>8.9999999999999998E-4</v>
      </c>
      <c r="D343" s="428">
        <v>8689.73</v>
      </c>
      <c r="E343" s="428">
        <v>8676.27</v>
      </c>
      <c r="F343" s="195">
        <v>8672.26</v>
      </c>
    </row>
    <row r="344" spans="1:6">
      <c r="A344" s="746">
        <v>42829</v>
      </c>
      <c r="B344" s="193">
        <v>5.0000000000000001E-4</v>
      </c>
      <c r="C344" s="194">
        <v>8.9999999999999998E-4</v>
      </c>
      <c r="D344" s="428">
        <v>8693.7000000000007</v>
      </c>
      <c r="E344" s="428">
        <v>8680.25</v>
      </c>
      <c r="F344" s="195">
        <v>8676.24</v>
      </c>
    </row>
    <row r="345" spans="1:6">
      <c r="A345" s="746">
        <v>42830</v>
      </c>
      <c r="B345" s="193">
        <v>5.0000000000000001E-4</v>
      </c>
      <c r="C345" s="194">
        <v>8.9999999999999998E-4</v>
      </c>
      <c r="D345" s="428">
        <v>8697.67</v>
      </c>
      <c r="E345" s="428">
        <v>8684.23</v>
      </c>
      <c r="F345" s="195">
        <v>8680.2199999999993</v>
      </c>
    </row>
    <row r="346" spans="1:6">
      <c r="A346" s="748">
        <v>42831</v>
      </c>
      <c r="B346" s="193">
        <v>5.0000000000000001E-4</v>
      </c>
      <c r="C346" s="194">
        <v>8.9999999999999998E-4</v>
      </c>
      <c r="D346" s="428">
        <v>8701.65</v>
      </c>
      <c r="E346" s="428">
        <v>8688.2199999999993</v>
      </c>
      <c r="F346" s="195">
        <v>8684.2000000000007</v>
      </c>
    </row>
    <row r="347" spans="1:6">
      <c r="A347" s="750">
        <v>42832</v>
      </c>
      <c r="B347" s="193">
        <v>5.0000000000000001E-4</v>
      </c>
      <c r="C347" s="194">
        <v>8.9999999999999998E-4</v>
      </c>
      <c r="D347" s="428">
        <v>8705.6299999999992</v>
      </c>
      <c r="E347" s="428">
        <v>8692.2000000000007</v>
      </c>
      <c r="F347" s="195">
        <v>8688.19</v>
      </c>
    </row>
    <row r="348" spans="1:6">
      <c r="A348" s="752">
        <v>42835</v>
      </c>
      <c r="B348" s="193">
        <v>5.0000000000000001E-4</v>
      </c>
      <c r="C348" s="194">
        <v>8.9999999999999998E-4</v>
      </c>
      <c r="D348" s="428">
        <v>8709.61</v>
      </c>
      <c r="E348" s="428">
        <v>8696.19</v>
      </c>
      <c r="F348" s="195">
        <v>8692.17</v>
      </c>
    </row>
    <row r="349" spans="1:6">
      <c r="A349" s="754">
        <v>42836</v>
      </c>
      <c r="B349" s="193">
        <v>5.0000000000000001E-4</v>
      </c>
      <c r="C349" s="194">
        <v>8.9999999999999998E-4</v>
      </c>
      <c r="D349" s="428">
        <v>8713.59</v>
      </c>
      <c r="E349" s="428">
        <v>8700.18</v>
      </c>
      <c r="F349" s="195">
        <v>8696.16</v>
      </c>
    </row>
    <row r="350" spans="1:6">
      <c r="A350" s="756">
        <v>42837</v>
      </c>
      <c r="B350" s="193">
        <v>5.0000000000000001E-4</v>
      </c>
      <c r="C350" s="194">
        <v>8.9999999999999998E-4</v>
      </c>
      <c r="D350" s="428">
        <v>8717.57</v>
      </c>
      <c r="E350" s="428">
        <v>8704.17</v>
      </c>
      <c r="F350" s="195">
        <v>8700.15</v>
      </c>
    </row>
    <row r="351" spans="1:6">
      <c r="A351" s="756">
        <v>42838</v>
      </c>
      <c r="B351" s="193">
        <v>5.0000000000000001E-4</v>
      </c>
      <c r="C351" s="194">
        <v>8.9999999999999998E-4</v>
      </c>
      <c r="D351" s="428">
        <v>8721.25</v>
      </c>
      <c r="E351" s="428">
        <v>8707.85</v>
      </c>
      <c r="F351" s="195">
        <v>8704.14</v>
      </c>
    </row>
    <row r="352" spans="1:6">
      <c r="A352" s="756">
        <v>42842</v>
      </c>
      <c r="B352" s="193">
        <v>5.0000000000000001E-4</v>
      </c>
      <c r="C352" s="194">
        <v>8.9999999999999998E-4</v>
      </c>
      <c r="D352" s="428">
        <v>8724.92</v>
      </c>
      <c r="E352" s="428">
        <v>8711.5400000000009</v>
      </c>
      <c r="F352" s="195">
        <v>8707.82</v>
      </c>
    </row>
    <row r="353" spans="1:6">
      <c r="A353" s="758">
        <v>42843</v>
      </c>
      <c r="B353" s="193">
        <v>5.0000000000000001E-4</v>
      </c>
      <c r="C353" s="194">
        <v>8.9999999999999998E-4</v>
      </c>
      <c r="D353" s="428">
        <v>8728.6</v>
      </c>
      <c r="E353" s="428">
        <v>8715.2199999999993</v>
      </c>
      <c r="F353" s="195">
        <v>8711.51</v>
      </c>
    </row>
    <row r="354" spans="1:6">
      <c r="A354" s="758">
        <v>42844</v>
      </c>
      <c r="B354" s="193">
        <v>5.0000000000000001E-4</v>
      </c>
      <c r="C354" s="194">
        <v>8.9999999999999998E-4</v>
      </c>
      <c r="D354" s="428">
        <v>8732.2800000000007</v>
      </c>
      <c r="E354" s="428">
        <v>8718.91</v>
      </c>
      <c r="F354" s="195">
        <v>8715.19</v>
      </c>
    </row>
    <row r="355" spans="1:6">
      <c r="A355" s="758">
        <v>42845</v>
      </c>
      <c r="B355" s="193">
        <v>5.0000000000000001E-4</v>
      </c>
      <c r="C355" s="194">
        <v>8.9999999999999998E-4</v>
      </c>
      <c r="D355" s="428">
        <v>8735.9599999999991</v>
      </c>
      <c r="E355" s="428">
        <v>8722.6</v>
      </c>
      <c r="F355" s="195">
        <v>8718.8799999999992</v>
      </c>
    </row>
    <row r="356" spans="1:6">
      <c r="A356" s="760">
        <v>42849</v>
      </c>
      <c r="B356" s="193">
        <v>5.0000000000000001E-4</v>
      </c>
      <c r="C356" s="194">
        <v>8.9999999999999998E-4</v>
      </c>
      <c r="D356" s="428">
        <v>8739.64</v>
      </c>
      <c r="E356" s="428">
        <v>8726.2900000000009</v>
      </c>
      <c r="F356" s="195">
        <v>8722.57</v>
      </c>
    </row>
    <row r="357" spans="1:6">
      <c r="A357" s="760">
        <v>42850</v>
      </c>
      <c r="B357" s="193">
        <v>5.0000000000000001E-4</v>
      </c>
      <c r="C357" s="194">
        <v>8.9999999999999998E-4</v>
      </c>
      <c r="D357" s="428">
        <v>8743.33</v>
      </c>
      <c r="E357" s="428">
        <v>8729.99</v>
      </c>
      <c r="F357" s="195">
        <v>8726.26</v>
      </c>
    </row>
    <row r="358" spans="1:6">
      <c r="A358" s="762">
        <v>42851</v>
      </c>
      <c r="B358" s="193">
        <v>5.0000000000000001E-4</v>
      </c>
      <c r="C358" s="194">
        <v>8.9999999999999998E-4</v>
      </c>
      <c r="D358" s="428">
        <v>8747.01</v>
      </c>
      <c r="E358" s="428">
        <v>8733.68</v>
      </c>
      <c r="F358" s="195">
        <v>8729.9599999999991</v>
      </c>
    </row>
    <row r="359" spans="1:6">
      <c r="A359" s="764">
        <v>42852</v>
      </c>
      <c r="B359" s="193">
        <v>5.0000000000000001E-4</v>
      </c>
      <c r="C359" s="194">
        <v>8.9999999999999998E-4</v>
      </c>
      <c r="D359" s="428">
        <v>8750.7000000000007</v>
      </c>
      <c r="E359" s="428">
        <v>8737.3799999999992</v>
      </c>
      <c r="F359" s="195">
        <v>8733.65</v>
      </c>
    </row>
    <row r="360" spans="1:6">
      <c r="A360" s="766">
        <v>42855</v>
      </c>
      <c r="B360" s="193">
        <v>5.0000000000000001E-4</v>
      </c>
      <c r="C360" s="194">
        <v>8.9999999999999998E-4</v>
      </c>
      <c r="D360" s="428">
        <v>8754.39</v>
      </c>
      <c r="E360" s="428">
        <v>8741.07</v>
      </c>
      <c r="F360" s="195">
        <v>8737.34</v>
      </c>
    </row>
    <row r="361" spans="1:6">
      <c r="A361" s="768">
        <v>42857</v>
      </c>
      <c r="B361" s="193">
        <v>5.0000000000000001E-4</v>
      </c>
      <c r="C361" s="194">
        <v>8.9999999999999998E-4</v>
      </c>
      <c r="D361" s="428">
        <v>8758.08</v>
      </c>
      <c r="E361" s="428">
        <v>8744.77</v>
      </c>
      <c r="F361" s="195">
        <v>8741.0400000000009</v>
      </c>
    </row>
    <row r="362" spans="1:6">
      <c r="A362" s="770">
        <v>42858</v>
      </c>
      <c r="B362" s="193">
        <v>5.0000000000000001E-4</v>
      </c>
      <c r="C362" s="194">
        <v>8.9999999999999998E-4</v>
      </c>
      <c r="D362" s="428">
        <v>8761.77</v>
      </c>
      <c r="E362" s="428">
        <v>8748.4699999999993</v>
      </c>
      <c r="F362" s="195">
        <v>8744.74</v>
      </c>
    </row>
    <row r="363" spans="1:6">
      <c r="A363" s="773">
        <v>42859</v>
      </c>
      <c r="B363" s="193">
        <v>5.0000000000000001E-4</v>
      </c>
      <c r="C363" s="194">
        <v>8.9999999999999998E-4</v>
      </c>
      <c r="D363" s="428">
        <v>8765.4699999999993</v>
      </c>
      <c r="E363" s="428">
        <v>8752.17</v>
      </c>
      <c r="F363" s="195">
        <v>8748.43</v>
      </c>
    </row>
    <row r="364" spans="1:6">
      <c r="A364" s="775">
        <v>42860</v>
      </c>
      <c r="B364" s="193">
        <v>5.0000000000000001E-4</v>
      </c>
      <c r="C364" s="194">
        <v>8.9999999999999998E-4</v>
      </c>
      <c r="D364" s="428">
        <v>8769.16</v>
      </c>
      <c r="E364" s="428">
        <v>8755.8799999999992</v>
      </c>
      <c r="F364" s="195">
        <v>8752.14</v>
      </c>
    </row>
    <row r="365" spans="1:6">
      <c r="A365" s="776">
        <v>42860</v>
      </c>
      <c r="B365" s="193">
        <v>5.0000000000000001E-4</v>
      </c>
      <c r="C365" s="194">
        <v>8.9999999999999998E-4</v>
      </c>
      <c r="D365" s="428">
        <v>8769.16</v>
      </c>
      <c r="E365" s="428">
        <v>8755.8799999999992</v>
      </c>
      <c r="F365" s="195">
        <v>8752.14</v>
      </c>
    </row>
    <row r="366" spans="1:6">
      <c r="A366" s="776">
        <v>42863</v>
      </c>
      <c r="B366" s="193">
        <v>5.0000000000000001E-4</v>
      </c>
      <c r="C366" s="194">
        <v>8.9999999999999998E-4</v>
      </c>
      <c r="D366" s="428">
        <v>8772.86</v>
      </c>
      <c r="E366" s="428">
        <v>8759.58</v>
      </c>
      <c r="F366" s="195">
        <v>8755.85</v>
      </c>
    </row>
    <row r="367" spans="1:6">
      <c r="A367" s="778">
        <v>42864</v>
      </c>
      <c r="B367" s="193">
        <v>5.0000000000000001E-4</v>
      </c>
      <c r="C367" s="194">
        <v>8.9999999999999998E-4</v>
      </c>
      <c r="D367" s="428">
        <v>8776.56</v>
      </c>
      <c r="E367" s="428">
        <v>8763.2900000000009</v>
      </c>
      <c r="F367" s="195">
        <v>8759.5499999999993</v>
      </c>
    </row>
    <row r="368" spans="1:6">
      <c r="A368" s="780">
        <v>42865</v>
      </c>
      <c r="B368" s="193">
        <v>5.0000000000000001E-4</v>
      </c>
      <c r="C368" s="194">
        <v>8.9999999999999998E-4</v>
      </c>
      <c r="D368" s="428">
        <v>8780.26</v>
      </c>
      <c r="E368" s="428">
        <v>8766.99</v>
      </c>
      <c r="F368" s="195">
        <v>8763.26</v>
      </c>
    </row>
    <row r="369" spans="1:6">
      <c r="A369" s="782">
        <v>42866</v>
      </c>
      <c r="B369" s="193">
        <v>5.0000000000000001E-4</v>
      </c>
      <c r="C369" s="194">
        <v>8.9999999999999998E-4</v>
      </c>
      <c r="D369" s="428">
        <v>8783.9599999999991</v>
      </c>
      <c r="E369" s="428">
        <v>8770.7099999999991</v>
      </c>
      <c r="F369" s="195">
        <v>8766.9599999999991</v>
      </c>
    </row>
    <row r="370" spans="1:6">
      <c r="A370" s="782">
        <v>42867</v>
      </c>
      <c r="B370" s="193">
        <v>5.0000000000000001E-4</v>
      </c>
      <c r="C370" s="194">
        <v>8.9999999999999998E-4</v>
      </c>
      <c r="D370" s="428">
        <v>8787.66</v>
      </c>
      <c r="E370" s="428">
        <v>8774.41</v>
      </c>
      <c r="F370" s="195">
        <v>8770.67</v>
      </c>
    </row>
    <row r="371" spans="1:6">
      <c r="A371" s="784">
        <v>42870</v>
      </c>
      <c r="B371" s="193">
        <v>5.0000000000000001E-4</v>
      </c>
      <c r="C371" s="194">
        <v>8.9999999999999998E-4</v>
      </c>
      <c r="D371" s="428">
        <v>8791.3700000000008</v>
      </c>
      <c r="E371" s="428">
        <v>8778.1299999999992</v>
      </c>
      <c r="F371" s="195">
        <v>8774.3799999999992</v>
      </c>
    </row>
    <row r="372" spans="1:6">
      <c r="A372" s="784">
        <v>42871</v>
      </c>
      <c r="B372" s="193">
        <v>5.0000000000000001E-4</v>
      </c>
      <c r="C372" s="194">
        <v>8.9999999999999998E-4</v>
      </c>
      <c r="D372" s="428">
        <v>8795.07</v>
      </c>
      <c r="E372" s="428">
        <v>8781.84</v>
      </c>
      <c r="F372" s="195">
        <v>8778.1</v>
      </c>
    </row>
    <row r="373" spans="1:6">
      <c r="A373" s="786">
        <v>42872</v>
      </c>
      <c r="B373" s="193">
        <v>5.0000000000000001E-4</v>
      </c>
      <c r="C373" s="194">
        <v>8.9999999999999998E-4</v>
      </c>
      <c r="D373" s="428">
        <v>8798.7800000000007</v>
      </c>
      <c r="E373" s="428">
        <v>8785.56</v>
      </c>
      <c r="F373" s="195">
        <v>8781.81</v>
      </c>
    </row>
    <row r="374" spans="1:6">
      <c r="A374" s="788">
        <v>42873</v>
      </c>
      <c r="B374" s="193">
        <v>5.0000000000000001E-4</v>
      </c>
      <c r="C374" s="194">
        <v>8.9999999999999998E-4</v>
      </c>
      <c r="D374" s="428">
        <v>8802.49</v>
      </c>
      <c r="E374" s="428">
        <v>8789.2800000000007</v>
      </c>
      <c r="F374" s="195">
        <v>8785.5300000000007</v>
      </c>
    </row>
    <row r="375" spans="1:6">
      <c r="A375" s="790">
        <v>42874</v>
      </c>
      <c r="B375" s="193">
        <v>5.0000000000000001E-4</v>
      </c>
      <c r="C375" s="194">
        <v>8.9999999999999998E-4</v>
      </c>
      <c r="D375" s="428">
        <v>8806.2000000000007</v>
      </c>
      <c r="E375" s="428">
        <v>8792.99</v>
      </c>
      <c r="F375" s="195">
        <v>8789.25</v>
      </c>
    </row>
    <row r="376" spans="1:6">
      <c r="A376" s="790">
        <v>42877</v>
      </c>
      <c r="B376" s="193">
        <v>5.0000000000000001E-4</v>
      </c>
      <c r="C376" s="194">
        <v>8.9999999999999998E-4</v>
      </c>
      <c r="D376" s="428">
        <v>8809.91</v>
      </c>
      <c r="E376" s="428">
        <v>8796.7199999999993</v>
      </c>
      <c r="F376" s="195">
        <v>8792.9599999999991</v>
      </c>
    </row>
    <row r="377" spans="1:6">
      <c r="A377" s="792">
        <v>42878</v>
      </c>
      <c r="B377" s="193">
        <v>5.0000000000000001E-4</v>
      </c>
      <c r="C377" s="194">
        <v>8.9999999999999998E-4</v>
      </c>
      <c r="D377" s="428">
        <v>8813.6299999999992</v>
      </c>
      <c r="E377" s="428">
        <v>8800.44</v>
      </c>
      <c r="F377" s="195">
        <v>8796.69</v>
      </c>
    </row>
    <row r="378" spans="1:6">
      <c r="A378" s="794">
        <v>42879</v>
      </c>
      <c r="B378" s="193">
        <v>5.0000000000000001E-4</v>
      </c>
      <c r="C378" s="194">
        <v>8.9999999999999998E-4</v>
      </c>
      <c r="D378" s="428">
        <v>8817.34</v>
      </c>
      <c r="E378" s="428">
        <v>8804.16</v>
      </c>
      <c r="F378" s="195">
        <v>8800.4</v>
      </c>
    </row>
    <row r="379" spans="1:6">
      <c r="A379" s="794">
        <v>42880</v>
      </c>
      <c r="B379" s="193">
        <v>5.0000000000000001E-4</v>
      </c>
      <c r="C379" s="194">
        <v>8.9999999999999998E-4</v>
      </c>
      <c r="D379" s="428">
        <v>8821.06</v>
      </c>
      <c r="E379" s="428">
        <v>8807.8799999999992</v>
      </c>
      <c r="F379" s="195">
        <v>8804.1299999999992</v>
      </c>
    </row>
    <row r="380" spans="1:6">
      <c r="A380" s="796">
        <v>42881</v>
      </c>
      <c r="B380" s="193">
        <v>5.0000000000000001E-4</v>
      </c>
      <c r="C380" s="194">
        <v>8.9999999999999998E-4</v>
      </c>
      <c r="D380" s="428">
        <v>8824.7800000000007</v>
      </c>
      <c r="E380" s="428">
        <v>8811.6200000000008</v>
      </c>
      <c r="F380" s="195">
        <v>8807.85</v>
      </c>
    </row>
    <row r="381" spans="1:6">
      <c r="A381" s="798">
        <v>42884</v>
      </c>
      <c r="B381" s="193">
        <v>5.0000000000000001E-4</v>
      </c>
      <c r="C381" s="194">
        <v>8.9999999999999998E-4</v>
      </c>
      <c r="D381" s="428">
        <v>8828.5</v>
      </c>
      <c r="E381" s="428">
        <v>8815.34</v>
      </c>
      <c r="F381" s="195">
        <v>8811.58</v>
      </c>
    </row>
    <row r="382" spans="1:6">
      <c r="A382" s="800">
        <v>42885</v>
      </c>
      <c r="B382" s="193">
        <v>4.0000000000000002E-4</v>
      </c>
      <c r="C382" s="194">
        <v>8.0000000000000004E-4</v>
      </c>
      <c r="D382" s="428">
        <v>8835.51</v>
      </c>
      <c r="E382" s="428">
        <v>8822.36</v>
      </c>
      <c r="F382" s="195">
        <v>8818.6</v>
      </c>
    </row>
    <row r="383" spans="1:6">
      <c r="A383" s="803">
        <v>42886</v>
      </c>
      <c r="B383" s="193">
        <v>4.0000000000000002E-4</v>
      </c>
      <c r="C383" s="194">
        <v>8.0000000000000004E-4</v>
      </c>
      <c r="D383" s="428">
        <v>8839.23</v>
      </c>
      <c r="E383" s="428">
        <v>8826.08</v>
      </c>
      <c r="F383" s="195">
        <v>8822.32</v>
      </c>
    </row>
    <row r="384" spans="1:6">
      <c r="A384" s="805">
        <v>42887</v>
      </c>
      <c r="B384" s="193">
        <v>4.0000000000000002E-4</v>
      </c>
      <c r="C384" s="194">
        <v>8.0000000000000004E-4</v>
      </c>
      <c r="D384" s="428">
        <v>8842.64</v>
      </c>
      <c r="E384" s="428">
        <v>8829.51</v>
      </c>
      <c r="F384" s="195">
        <v>8826.0499999999993</v>
      </c>
    </row>
    <row r="385" spans="1:6">
      <c r="A385" s="807">
        <v>42888</v>
      </c>
      <c r="B385" s="193">
        <v>4.0000000000000002E-4</v>
      </c>
      <c r="C385" s="194">
        <v>8.0000000000000004E-4</v>
      </c>
      <c r="D385" s="428">
        <v>8846.0400000000009</v>
      </c>
      <c r="E385" s="428">
        <v>8832.92</v>
      </c>
      <c r="F385" s="195">
        <v>8829.4699999999993</v>
      </c>
    </row>
    <row r="386" spans="1:6">
      <c r="A386" s="809">
        <v>42891</v>
      </c>
      <c r="B386" s="193">
        <v>4.0000000000000002E-4</v>
      </c>
      <c r="C386" s="194">
        <v>8.0000000000000004E-4</v>
      </c>
      <c r="D386" s="428">
        <v>8849.4500000000007</v>
      </c>
      <c r="E386" s="428">
        <v>8836.34</v>
      </c>
      <c r="F386" s="195">
        <v>8832.89</v>
      </c>
    </row>
    <row r="387" spans="1:6">
      <c r="A387" s="811">
        <v>42892</v>
      </c>
      <c r="B387" s="193">
        <v>4.0000000000000002E-4</v>
      </c>
      <c r="C387" s="194">
        <v>8.0000000000000004E-4</v>
      </c>
      <c r="D387" s="428">
        <v>8852.86</v>
      </c>
      <c r="E387" s="428">
        <v>8839.75</v>
      </c>
      <c r="F387" s="195">
        <v>8836.2999999999993</v>
      </c>
    </row>
    <row r="388" spans="1:6">
      <c r="A388" s="813">
        <v>42893</v>
      </c>
      <c r="B388" s="193">
        <v>4.0000000000000002E-4</v>
      </c>
      <c r="C388" s="194">
        <v>8.0000000000000004E-4</v>
      </c>
      <c r="D388" s="428">
        <v>8856.27</v>
      </c>
      <c r="E388" s="428">
        <v>8843.17</v>
      </c>
      <c r="F388" s="195">
        <v>8839.7199999999993</v>
      </c>
    </row>
    <row r="389" spans="1:6">
      <c r="A389" s="815">
        <v>42894</v>
      </c>
      <c r="B389" s="193">
        <v>4.0000000000000002E-4</v>
      </c>
      <c r="C389" s="194">
        <v>8.0000000000000004E-4</v>
      </c>
      <c r="D389" s="428">
        <v>8859.69</v>
      </c>
      <c r="E389" s="428">
        <v>8846.59</v>
      </c>
      <c r="F389" s="195">
        <v>8843.14</v>
      </c>
    </row>
    <row r="390" spans="1:6">
      <c r="A390" s="817">
        <v>42895</v>
      </c>
      <c r="B390" s="193">
        <v>4.0000000000000002E-4</v>
      </c>
      <c r="C390" s="194">
        <v>8.0000000000000004E-4</v>
      </c>
      <c r="D390" s="428">
        <v>8863.1</v>
      </c>
      <c r="E390" s="428">
        <v>8850.01</v>
      </c>
      <c r="F390" s="195">
        <v>8846.56</v>
      </c>
    </row>
    <row r="391" spans="1:6">
      <c r="A391" s="819">
        <v>42898</v>
      </c>
      <c r="B391" s="193">
        <v>2.9999999999999997E-4</v>
      </c>
      <c r="C391" s="194">
        <v>7.000000000000001E-4</v>
      </c>
      <c r="D391" s="428">
        <v>8869.7800000000007</v>
      </c>
      <c r="E391" s="428">
        <v>8856.7000000000007</v>
      </c>
      <c r="F391" s="195">
        <v>8853.26</v>
      </c>
    </row>
    <row r="392" spans="1:6">
      <c r="A392" s="821">
        <v>42899</v>
      </c>
      <c r="B392" s="193">
        <v>2.9999999999999997E-4</v>
      </c>
      <c r="C392" s="194">
        <v>7.000000000000001E-4</v>
      </c>
      <c r="D392" s="428">
        <v>8873.19</v>
      </c>
      <c r="E392" s="428">
        <v>8860.1299999999992</v>
      </c>
      <c r="F392" s="195">
        <v>8856.67</v>
      </c>
    </row>
    <row r="393" spans="1:6">
      <c r="A393" s="823">
        <v>42900</v>
      </c>
      <c r="B393" s="193">
        <v>2.9999999999999997E-4</v>
      </c>
      <c r="C393" s="194">
        <v>7.000000000000001E-4</v>
      </c>
      <c r="D393" s="428">
        <v>8876.6200000000008</v>
      </c>
      <c r="E393" s="428">
        <v>8863.5499999999993</v>
      </c>
      <c r="F393" s="195">
        <v>8860.1</v>
      </c>
    </row>
    <row r="394" spans="1:6">
      <c r="A394" s="825">
        <v>42905</v>
      </c>
      <c r="B394" s="193">
        <v>2.9999999999999997E-4</v>
      </c>
      <c r="C394" s="194">
        <v>7.000000000000001E-4</v>
      </c>
      <c r="D394" s="428">
        <v>8883.4500000000007</v>
      </c>
      <c r="E394" s="428">
        <v>8870.4</v>
      </c>
      <c r="F394" s="195">
        <v>8866.9500000000007</v>
      </c>
    </row>
    <row r="395" spans="1:6">
      <c r="A395" s="827">
        <v>42906</v>
      </c>
      <c r="B395" s="193">
        <v>2.9999999999999997E-4</v>
      </c>
      <c r="C395" s="194">
        <v>7.000000000000001E-4</v>
      </c>
      <c r="D395" s="428">
        <v>8886.8700000000008</v>
      </c>
      <c r="E395" s="428">
        <v>8873.83</v>
      </c>
      <c r="F395" s="195">
        <v>8870.3700000000008</v>
      </c>
    </row>
    <row r="396" spans="1:6">
      <c r="A396" s="829">
        <v>42907</v>
      </c>
      <c r="B396" s="193">
        <v>2.9999999999999997E-4</v>
      </c>
      <c r="C396" s="194">
        <v>7.000000000000001E-4</v>
      </c>
      <c r="D396" s="428">
        <v>8890.2800000000007</v>
      </c>
      <c r="E396" s="428">
        <v>8877.26</v>
      </c>
      <c r="F396" s="195">
        <v>8873.7999999999993</v>
      </c>
    </row>
    <row r="397" spans="1:6">
      <c r="A397" s="831">
        <v>42908</v>
      </c>
      <c r="B397" s="193">
        <v>2.9999999999999997E-4</v>
      </c>
      <c r="C397" s="194">
        <v>7.000000000000001E-4</v>
      </c>
      <c r="D397" s="428">
        <v>8893.7000000000007</v>
      </c>
      <c r="E397" s="428">
        <v>8880.7000000000007</v>
      </c>
      <c r="F397" s="195">
        <v>8877.23</v>
      </c>
    </row>
    <row r="398" spans="1:6">
      <c r="A398" s="831">
        <v>42909</v>
      </c>
      <c r="B398" s="193">
        <v>2.0000000000000001E-4</v>
      </c>
      <c r="C398" s="194">
        <v>5.9999999999999995E-4</v>
      </c>
      <c r="D398" s="428">
        <v>8900.39</v>
      </c>
      <c r="E398" s="428">
        <v>8887.3700000000008</v>
      </c>
      <c r="F398" s="195">
        <v>8883.91</v>
      </c>
    </row>
    <row r="399" spans="1:6">
      <c r="A399" s="833">
        <v>42912</v>
      </c>
      <c r="B399" s="193">
        <v>2.0000000000000001E-4</v>
      </c>
      <c r="C399" s="194">
        <v>5.9999999999999995E-4</v>
      </c>
      <c r="D399" s="428">
        <v>8903.81</v>
      </c>
      <c r="E399" s="428">
        <v>8890.81</v>
      </c>
      <c r="F399" s="195">
        <v>8887.34</v>
      </c>
    </row>
    <row r="400" spans="1:6">
      <c r="A400" s="835">
        <v>42913</v>
      </c>
      <c r="B400" s="193">
        <v>2.0000000000000001E-4</v>
      </c>
      <c r="C400" s="194">
        <v>5.9999999999999995E-4</v>
      </c>
      <c r="D400" s="428">
        <v>8907.24</v>
      </c>
      <c r="E400" s="428">
        <v>8894.24</v>
      </c>
      <c r="F400" s="195">
        <v>8890.7800000000007</v>
      </c>
    </row>
    <row r="401" spans="1:6">
      <c r="A401" s="837">
        <v>42914</v>
      </c>
      <c r="B401" s="193">
        <v>2.0000000000000001E-4</v>
      </c>
      <c r="C401" s="194">
        <v>5.9999999999999995E-4</v>
      </c>
      <c r="D401" s="428">
        <v>8910.65</v>
      </c>
      <c r="E401" s="428">
        <v>8897.67</v>
      </c>
      <c r="F401" s="195">
        <v>8894.2099999999991</v>
      </c>
    </row>
    <row r="402" spans="1:6">
      <c r="A402" s="839">
        <v>42915</v>
      </c>
      <c r="B402" s="193">
        <v>2.0000000000000001E-4</v>
      </c>
      <c r="C402" s="194">
        <v>5.9999999999999995E-4</v>
      </c>
      <c r="D402" s="428">
        <v>8914.08</v>
      </c>
      <c r="E402" s="428">
        <v>8901.11</v>
      </c>
      <c r="F402" s="195">
        <v>8897.64</v>
      </c>
    </row>
    <row r="403" spans="1:6">
      <c r="A403" s="841">
        <v>42916</v>
      </c>
      <c r="B403" s="193">
        <v>2.0000000000000001E-4</v>
      </c>
      <c r="C403" s="194">
        <v>5.9999999999999995E-4</v>
      </c>
      <c r="D403" s="428">
        <v>8917.51</v>
      </c>
      <c r="E403" s="428">
        <v>8904.5400000000009</v>
      </c>
      <c r="F403" s="195">
        <v>8901.08</v>
      </c>
    </row>
    <row r="404" spans="1:6">
      <c r="A404" s="843">
        <v>42919</v>
      </c>
      <c r="B404" s="193">
        <v>2.0000000000000001E-4</v>
      </c>
      <c r="C404" s="194">
        <v>5.9999999999999995E-4</v>
      </c>
      <c r="D404" s="428">
        <v>8920.94</v>
      </c>
      <c r="E404" s="428">
        <v>8907.99</v>
      </c>
      <c r="F404" s="195">
        <v>8904.51</v>
      </c>
    </row>
    <row r="405" spans="1:6">
      <c r="A405" s="845">
        <v>42920</v>
      </c>
      <c r="B405" s="193">
        <v>2.0000000000000001E-4</v>
      </c>
      <c r="C405" s="194">
        <v>5.9999999999999995E-4</v>
      </c>
      <c r="D405" s="428">
        <v>8924.3700000000008</v>
      </c>
      <c r="E405" s="428">
        <v>8911.42</v>
      </c>
      <c r="F405" s="195">
        <v>8907.9599999999991</v>
      </c>
    </row>
    <row r="406" spans="1:6">
      <c r="A406" s="847">
        <v>42921</v>
      </c>
      <c r="B406" s="193">
        <v>2.0000000000000001E-4</v>
      </c>
      <c r="C406" s="194">
        <v>5.9999999999999995E-4</v>
      </c>
      <c r="D406" s="428">
        <v>8927.7999999999993</v>
      </c>
      <c r="E406" s="428">
        <v>8914.86</v>
      </c>
      <c r="F406" s="195">
        <v>8911.39</v>
      </c>
    </row>
    <row r="407" spans="1:6">
      <c r="A407" s="849">
        <v>42922</v>
      </c>
      <c r="B407" s="193">
        <v>2.0000000000000001E-4</v>
      </c>
      <c r="C407" s="194">
        <v>5.9999999999999995E-4</v>
      </c>
      <c r="D407" s="428">
        <v>8931.23</v>
      </c>
      <c r="E407" s="428">
        <v>8918.31</v>
      </c>
      <c r="F407" s="195">
        <v>8914.83</v>
      </c>
    </row>
    <row r="408" spans="1:6">
      <c r="A408" s="849">
        <v>42923</v>
      </c>
      <c r="B408" s="193">
        <v>2.0000000000000001E-4</v>
      </c>
      <c r="C408" s="194">
        <v>5.9999999999999995E-4</v>
      </c>
      <c r="D408" s="428">
        <v>8934.67</v>
      </c>
      <c r="E408" s="428">
        <v>8921.75</v>
      </c>
      <c r="F408" s="195">
        <v>8918.2800000000007</v>
      </c>
    </row>
    <row r="409" spans="1:6">
      <c r="A409" s="851">
        <v>42926</v>
      </c>
      <c r="B409" s="193">
        <v>2.0000000000000001E-4</v>
      </c>
      <c r="C409" s="194">
        <v>5.9999999999999995E-4</v>
      </c>
      <c r="D409" s="428">
        <v>8938.1</v>
      </c>
      <c r="E409" s="428">
        <v>8925.19</v>
      </c>
      <c r="F409" s="195">
        <v>8921.7199999999993</v>
      </c>
    </row>
    <row r="410" spans="1:6">
      <c r="A410" s="853">
        <v>42927</v>
      </c>
      <c r="B410" s="193">
        <v>1E-4</v>
      </c>
      <c r="C410" s="194">
        <v>5.0000000000000001E-4</v>
      </c>
      <c r="D410" s="428">
        <v>8944.76</v>
      </c>
      <c r="E410" s="428">
        <v>8931.86</v>
      </c>
      <c r="F410" s="195">
        <v>8928.39</v>
      </c>
    </row>
    <row r="411" spans="1:6">
      <c r="A411" s="855">
        <v>42928</v>
      </c>
      <c r="B411" s="193">
        <v>1E-4</v>
      </c>
      <c r="C411" s="194">
        <v>5.0000000000000001E-4</v>
      </c>
      <c r="D411" s="428">
        <v>8948.2099999999991</v>
      </c>
      <c r="E411" s="428">
        <v>8935.31</v>
      </c>
      <c r="F411" s="195">
        <v>8931.83</v>
      </c>
    </row>
    <row r="412" spans="1:6">
      <c r="A412" s="857">
        <v>42929</v>
      </c>
      <c r="B412" s="193">
        <v>1E-4</v>
      </c>
      <c r="C412" s="194">
        <v>5.0000000000000001E-4</v>
      </c>
      <c r="D412" s="428">
        <v>8951.64</v>
      </c>
      <c r="E412" s="428">
        <v>8938.75</v>
      </c>
      <c r="F412" s="195">
        <v>8935.27</v>
      </c>
    </row>
    <row r="413" spans="1:6">
      <c r="A413" s="859">
        <v>42930</v>
      </c>
      <c r="B413" s="193">
        <v>1E-4</v>
      </c>
      <c r="C413" s="194">
        <v>5.0000000000000001E-4</v>
      </c>
      <c r="D413" s="428">
        <v>8955.08</v>
      </c>
      <c r="E413" s="428">
        <v>8942.2000000000007</v>
      </c>
      <c r="F413" s="195">
        <v>8938.7199999999993</v>
      </c>
    </row>
    <row r="414" spans="1:6">
      <c r="A414" s="859">
        <v>42933</v>
      </c>
      <c r="B414" s="193">
        <v>1E-4</v>
      </c>
      <c r="C414" s="194">
        <v>5.0000000000000001E-4</v>
      </c>
      <c r="D414" s="428">
        <v>8958.52</v>
      </c>
      <c r="E414" s="428">
        <v>8945.65</v>
      </c>
      <c r="F414" s="195">
        <v>8942.17</v>
      </c>
    </row>
    <row r="415" spans="1:6">
      <c r="A415" s="861">
        <v>42934</v>
      </c>
      <c r="B415" s="193">
        <v>1E-4</v>
      </c>
      <c r="C415" s="194">
        <v>5.0000000000000001E-4</v>
      </c>
      <c r="D415" s="428">
        <v>8961.9599999999991</v>
      </c>
      <c r="E415" s="428">
        <v>8949.1</v>
      </c>
      <c r="F415" s="195">
        <v>8945.6200000000008</v>
      </c>
    </row>
    <row r="416" spans="1:6">
      <c r="A416" s="863">
        <v>42935</v>
      </c>
      <c r="B416" s="193">
        <v>1E-4</v>
      </c>
      <c r="C416" s="194">
        <v>5.0000000000000001E-4</v>
      </c>
      <c r="D416" s="428">
        <v>8965.4</v>
      </c>
      <c r="E416" s="428">
        <v>8952.5499999999993</v>
      </c>
      <c r="F416" s="195">
        <v>8949.07</v>
      </c>
    </row>
    <row r="417" spans="1:6">
      <c r="A417" s="865">
        <v>42936</v>
      </c>
      <c r="B417" s="193">
        <v>1E-4</v>
      </c>
      <c r="C417" s="194">
        <v>5.0000000000000001E-4</v>
      </c>
      <c r="D417" s="428">
        <v>8968.84</v>
      </c>
      <c r="E417" s="428">
        <v>8956</v>
      </c>
      <c r="F417" s="195">
        <v>8952.52</v>
      </c>
    </row>
    <row r="418" spans="1:6">
      <c r="A418" s="865">
        <v>42937</v>
      </c>
      <c r="B418" s="193">
        <v>1E-4</v>
      </c>
      <c r="C418" s="194">
        <v>5.0000000000000001E-4</v>
      </c>
      <c r="D418" s="428">
        <v>8972.2900000000009</v>
      </c>
      <c r="E418" s="428">
        <v>8959.4599999999991</v>
      </c>
      <c r="F418" s="195">
        <v>8955.9699999999993</v>
      </c>
    </row>
    <row r="419" spans="1:6">
      <c r="A419" s="865">
        <v>42940</v>
      </c>
      <c r="B419" s="193">
        <v>1E-4</v>
      </c>
      <c r="C419" s="194">
        <v>5.0000000000000001E-4</v>
      </c>
      <c r="D419" s="428">
        <v>8975.74</v>
      </c>
      <c r="E419" s="428">
        <v>8962.91</v>
      </c>
      <c r="F419" s="195">
        <v>8959.43</v>
      </c>
    </row>
    <row r="420" spans="1:6">
      <c r="A420" s="867">
        <v>42941</v>
      </c>
      <c r="B420" s="193">
        <v>1E-4</v>
      </c>
      <c r="C420" s="194">
        <v>5.0000000000000001E-4</v>
      </c>
      <c r="D420" s="428">
        <v>8979.18</v>
      </c>
      <c r="E420" s="428">
        <v>8966.3700000000008</v>
      </c>
      <c r="F420" s="195">
        <v>8962.8799999999992</v>
      </c>
    </row>
    <row r="421" spans="1:6">
      <c r="A421" s="870">
        <v>42942</v>
      </c>
      <c r="B421" s="193">
        <v>1E-4</v>
      </c>
      <c r="C421" s="194">
        <v>5.0000000000000001E-4</v>
      </c>
      <c r="D421" s="428">
        <v>8982.6299999999992</v>
      </c>
      <c r="E421" s="428">
        <v>8969.83</v>
      </c>
      <c r="F421" s="195">
        <v>8966.34</v>
      </c>
    </row>
    <row r="422" spans="1:6">
      <c r="A422" s="920">
        <v>42943</v>
      </c>
      <c r="B422" s="193">
        <v>1E-4</v>
      </c>
      <c r="C422" s="194">
        <v>5.0000000000000001E-4</v>
      </c>
      <c r="D422" s="428">
        <v>8986.08</v>
      </c>
      <c r="E422" s="428">
        <v>8973.2900000000009</v>
      </c>
      <c r="F422" s="195">
        <v>8969.7999999999993</v>
      </c>
    </row>
    <row r="423" spans="1:6">
      <c r="A423" s="920">
        <v>42944</v>
      </c>
      <c r="B423" s="193">
        <v>1E-4</v>
      </c>
      <c r="C423" s="194">
        <v>5.0000000000000001E-4</v>
      </c>
      <c r="D423" s="428">
        <v>8988.89</v>
      </c>
      <c r="E423" s="428">
        <v>8976.1</v>
      </c>
      <c r="F423" s="195">
        <v>8972.93</v>
      </c>
    </row>
    <row r="424" spans="1:6">
      <c r="A424" s="920">
        <v>42947</v>
      </c>
      <c r="B424" s="193">
        <v>1E-4</v>
      </c>
      <c r="C424" s="194">
        <v>5.0000000000000001E-4</v>
      </c>
      <c r="D424" s="428">
        <v>8992.01</v>
      </c>
      <c r="E424" s="428">
        <v>8979.24</v>
      </c>
      <c r="F424" s="195">
        <v>8976.07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:AY1852"/>
  <sheetViews>
    <sheetView topLeftCell="A1771" workbookViewId="0">
      <selection activeCell="G1849" sqref="G1849:G1852"/>
    </sheetView>
  </sheetViews>
  <sheetFormatPr defaultRowHeight="12.75"/>
  <cols>
    <col min="1" max="1" width="13.42578125" style="151" customWidth="1"/>
    <col min="2" max="2" width="9.140625" style="264"/>
    <col min="3" max="3" width="9.140625" style="149"/>
    <col min="4" max="4" width="11" style="428" bestFit="1" customWidth="1"/>
    <col min="5" max="5" width="11" style="512" bestFit="1" customWidth="1"/>
    <col min="6" max="6" width="13.28515625" style="264" bestFit="1" customWidth="1"/>
    <col min="7" max="7" width="12" customWidth="1"/>
    <col min="8" max="8" width="12.28515625" style="151" customWidth="1"/>
    <col min="9" max="9" width="12.140625" customWidth="1"/>
    <col min="10" max="10" width="18.140625" bestFit="1" customWidth="1"/>
    <col min="12" max="13" width="13.28515625" bestFit="1" customWidth="1"/>
    <col min="16" max="16" width="10.140625" bestFit="1" customWidth="1"/>
    <col min="18" max="18" width="12.28515625" customWidth="1"/>
    <col min="23" max="24" width="10.140625" bestFit="1" customWidth="1"/>
    <col min="25" max="25" width="11.7109375" customWidth="1"/>
    <col min="29" max="29" width="11.85546875" bestFit="1" customWidth="1"/>
    <col min="30" max="30" width="10.5703125" bestFit="1" customWidth="1"/>
    <col min="31" max="31" width="19.85546875" bestFit="1" customWidth="1"/>
    <col min="32" max="32" width="13.5703125" bestFit="1" customWidth="1"/>
    <col min="33" max="33" width="14.140625" bestFit="1" customWidth="1"/>
    <col min="34" max="34" width="17.7109375" style="259" bestFit="1" customWidth="1"/>
    <col min="35" max="35" width="18.85546875" bestFit="1" customWidth="1"/>
    <col min="36" max="36" width="10" bestFit="1" customWidth="1"/>
    <col min="37" max="37" width="9.42578125" bestFit="1" customWidth="1"/>
    <col min="38" max="38" width="11.7109375" bestFit="1" customWidth="1"/>
    <col min="39" max="39" width="10.28515625" bestFit="1" customWidth="1"/>
    <col min="40" max="40" width="33.42578125" bestFit="1" customWidth="1"/>
    <col min="41" max="41" width="36.5703125" bestFit="1" customWidth="1"/>
  </cols>
  <sheetData>
    <row r="1" spans="1:51">
      <c r="A1" s="229" t="s">
        <v>95</v>
      </c>
      <c r="B1" s="894">
        <v>49444</v>
      </c>
      <c r="C1" s="895"/>
      <c r="D1" s="895"/>
      <c r="E1" s="895"/>
      <c r="F1" s="896"/>
      <c r="J1" t="s">
        <v>1303</v>
      </c>
      <c r="N1" s="53" t="s">
        <v>39</v>
      </c>
      <c r="P1" s="151" t="s">
        <v>2023</v>
      </c>
      <c r="R1" s="152" t="s">
        <v>1304</v>
      </c>
      <c r="S1" s="264" t="e">
        <v>#N/A</v>
      </c>
      <c r="T1" s="152" t="s">
        <v>1830</v>
      </c>
      <c r="U1" s="303">
        <v>10</v>
      </c>
      <c r="W1" t="s">
        <v>1824</v>
      </c>
      <c r="X1" t="s">
        <v>1823</v>
      </c>
      <c r="AB1" s="299"/>
      <c r="AC1" s="152" t="s">
        <v>1828</v>
      </c>
      <c r="AD1" s="299"/>
      <c r="AE1" s="152" t="s">
        <v>1827</v>
      </c>
      <c r="AF1" s="299" t="s">
        <v>39</v>
      </c>
      <c r="AG1" s="299"/>
      <c r="AH1" s="347" t="s">
        <v>1304</v>
      </c>
      <c r="AI1" s="299" t="s">
        <v>2023</v>
      </c>
      <c r="AJ1" s="299"/>
      <c r="AK1" s="299"/>
      <c r="AL1" s="299"/>
      <c r="AM1" s="299"/>
      <c r="AN1" s="299"/>
      <c r="AO1" s="299"/>
      <c r="AP1" s="299"/>
      <c r="AQ1" s="299"/>
      <c r="AR1" s="299"/>
      <c r="AS1" s="299"/>
      <c r="AY1" s="152" t="s">
        <v>1903</v>
      </c>
    </row>
    <row r="2" spans="1:51" ht="39" thickBot="1">
      <c r="A2" s="279" t="s">
        <v>97</v>
      </c>
      <c r="B2" s="223" t="s">
        <v>474</v>
      </c>
      <c r="C2" s="505" t="s">
        <v>475</v>
      </c>
      <c r="D2" s="222" t="s">
        <v>476</v>
      </c>
      <c r="E2" s="513" t="s">
        <v>477</v>
      </c>
      <c r="F2" s="224" t="s">
        <v>479</v>
      </c>
      <c r="J2" s="271" t="s">
        <v>1283</v>
      </c>
      <c r="K2" s="271" t="s">
        <v>1284</v>
      </c>
      <c r="L2" s="271" t="s">
        <v>1285</v>
      </c>
      <c r="M2" s="271" t="s">
        <v>1286</v>
      </c>
      <c r="N2" s="271" t="s">
        <v>1287</v>
      </c>
      <c r="O2" s="271" t="s">
        <v>1288</v>
      </c>
      <c r="P2" s="271" t="s">
        <v>1289</v>
      </c>
      <c r="Q2" s="152" t="s">
        <v>1290</v>
      </c>
      <c r="R2" s="152" t="s">
        <v>1291</v>
      </c>
      <c r="S2" s="152" t="s">
        <v>1292</v>
      </c>
      <c r="T2" s="152" t="s">
        <v>1293</v>
      </c>
      <c r="U2" s="152" t="s">
        <v>1294</v>
      </c>
      <c r="V2" s="152" t="s">
        <v>1295</v>
      </c>
      <c r="W2" s="152" t="s">
        <v>1296</v>
      </c>
      <c r="X2" s="152" t="s">
        <v>1297</v>
      </c>
      <c r="Y2" s="152" t="s">
        <v>1298</v>
      </c>
      <c r="Z2" s="152" t="s">
        <v>1299</v>
      </c>
      <c r="AB2" s="152" t="s">
        <v>1829</v>
      </c>
      <c r="AC2" s="299" t="s">
        <v>1283</v>
      </c>
      <c r="AD2" s="299" t="s">
        <v>1284</v>
      </c>
      <c r="AE2" s="299" t="s">
        <v>1285</v>
      </c>
      <c r="AF2" s="299" t="s">
        <v>1286</v>
      </c>
      <c r="AG2" s="299" t="s">
        <v>1287</v>
      </c>
      <c r="AH2" s="259" t="s">
        <v>1288</v>
      </c>
      <c r="AI2" s="299" t="s">
        <v>1289</v>
      </c>
      <c r="AJ2" s="299" t="s">
        <v>1826</v>
      </c>
      <c r="AK2" s="299" t="s">
        <v>1825</v>
      </c>
      <c r="AL2" s="299" t="s">
        <v>1295</v>
      </c>
      <c r="AM2" s="299" t="s">
        <v>1299</v>
      </c>
      <c r="AN2" s="348" t="s">
        <v>1306</v>
      </c>
      <c r="AO2" s="348" t="s">
        <v>1302</v>
      </c>
      <c r="AP2" s="299"/>
      <c r="AQ2" s="299"/>
      <c r="AR2" s="299"/>
      <c r="AS2" s="299"/>
      <c r="AT2" s="152" t="s">
        <v>1896</v>
      </c>
    </row>
    <row r="3" spans="1:51">
      <c r="A3" s="229" t="s">
        <v>1322</v>
      </c>
      <c r="B3" s="231">
        <v>6.25E-2</v>
      </c>
      <c r="C3" s="506">
        <v>6.3500000000000001E-2</v>
      </c>
      <c r="D3" s="230">
        <v>413.99</v>
      </c>
      <c r="E3" s="514">
        <v>404.33</v>
      </c>
      <c r="F3" s="230">
        <v>404.12</v>
      </c>
      <c r="J3" s="305">
        <v>42185</v>
      </c>
      <c r="K3" s="360">
        <v>3</v>
      </c>
      <c r="L3" s="361">
        <v>2484.96</v>
      </c>
      <c r="M3" s="361">
        <v>2948.97</v>
      </c>
      <c r="N3" s="360">
        <v>828.32</v>
      </c>
      <c r="O3" s="360">
        <v>6.07</v>
      </c>
      <c r="P3" s="360">
        <v>393</v>
      </c>
      <c r="Q3" s="360">
        <v>17.5</v>
      </c>
      <c r="R3" s="360">
        <v>81.2</v>
      </c>
      <c r="S3" s="360">
        <v>0</v>
      </c>
      <c r="T3" s="360">
        <v>0.63</v>
      </c>
      <c r="U3" s="360">
        <v>0.98</v>
      </c>
      <c r="V3" s="361">
        <v>2866.16</v>
      </c>
      <c r="W3" s="360">
        <v>1.1399999999999999</v>
      </c>
      <c r="X3" s="360">
        <v>39.83</v>
      </c>
      <c r="Y3" s="360">
        <v>29.55</v>
      </c>
      <c r="Z3" s="362">
        <v>18.670000000000002</v>
      </c>
      <c r="AB3" s="317">
        <v>10</v>
      </c>
      <c r="AC3" s="349">
        <v>42185</v>
      </c>
      <c r="AD3" s="350">
        <v>3</v>
      </c>
      <c r="AE3" s="350">
        <v>2484.96</v>
      </c>
      <c r="AF3" s="350">
        <v>2948.97</v>
      </c>
      <c r="AG3" s="350">
        <v>828.32</v>
      </c>
      <c r="AH3" s="350">
        <v>6.07</v>
      </c>
      <c r="AI3" s="351">
        <v>393</v>
      </c>
      <c r="AJ3" s="306">
        <v>17.5</v>
      </c>
      <c r="AK3" s="306">
        <v>82.81</v>
      </c>
      <c r="AL3" s="306">
        <v>2866.16</v>
      </c>
      <c r="AM3" s="352">
        <v>18.670000000000002</v>
      </c>
      <c r="AN3" s="352" t="s">
        <v>1862</v>
      </c>
      <c r="AO3" s="353" t="e">
        <v>#VALUE!</v>
      </c>
      <c r="AP3" s="304" t="e">
        <v>#VALUE!</v>
      </c>
      <c r="AQ3" s="149" t="e">
        <v>#VALUE!</v>
      </c>
      <c r="AR3" s="190" t="e">
        <v>#VALUE!</v>
      </c>
      <c r="AS3" s="262" t="e">
        <v>#VALUE!</v>
      </c>
      <c r="AT3" s="321" t="s">
        <v>1790</v>
      </c>
    </row>
    <row r="4" spans="1:51">
      <c r="A4" s="229" t="s">
        <v>1323</v>
      </c>
      <c r="B4" s="231">
        <v>6.25E-2</v>
      </c>
      <c r="C4" s="506">
        <v>6.3500000000000001E-2</v>
      </c>
      <c r="D4" s="230">
        <v>414.2</v>
      </c>
      <c r="E4" s="514">
        <v>404.54</v>
      </c>
      <c r="F4" s="230">
        <v>404.33</v>
      </c>
      <c r="J4" s="309">
        <v>42188</v>
      </c>
      <c r="K4" s="291">
        <v>2</v>
      </c>
      <c r="L4" s="295">
        <v>1647.68</v>
      </c>
      <c r="M4" s="295">
        <v>1965.98</v>
      </c>
      <c r="N4" s="295">
        <v>823.84</v>
      </c>
      <c r="O4" s="291">
        <v>6.11</v>
      </c>
      <c r="P4" s="291">
        <v>390</v>
      </c>
      <c r="Q4" s="291">
        <v>17.5</v>
      </c>
      <c r="R4" s="291">
        <v>55.7</v>
      </c>
      <c r="S4" s="291">
        <v>0</v>
      </c>
      <c r="T4" s="291">
        <v>0.42</v>
      </c>
      <c r="U4" s="291">
        <v>0.52</v>
      </c>
      <c r="V4" s="295">
        <v>1909.34</v>
      </c>
      <c r="W4" s="291">
        <v>1.1399999999999999</v>
      </c>
      <c r="X4" s="291">
        <v>39.83</v>
      </c>
      <c r="Y4" s="291">
        <v>29.55</v>
      </c>
      <c r="Z4" s="310">
        <v>19.32</v>
      </c>
      <c r="AB4" s="273"/>
      <c r="AC4" s="354">
        <v>42188</v>
      </c>
      <c r="AD4" s="355">
        <v>2</v>
      </c>
      <c r="AE4" s="355">
        <v>1647.68</v>
      </c>
      <c r="AF4" s="355">
        <v>1965.98</v>
      </c>
      <c r="AG4" s="355">
        <v>823.84</v>
      </c>
      <c r="AH4" s="355">
        <v>6.11</v>
      </c>
      <c r="AI4" s="356">
        <v>390</v>
      </c>
      <c r="AJ4" s="291">
        <v>17.5</v>
      </c>
      <c r="AK4" s="291">
        <v>56.640000000000008</v>
      </c>
      <c r="AL4" s="291">
        <v>1909.34</v>
      </c>
      <c r="AM4" s="275">
        <v>19.32</v>
      </c>
      <c r="AN4" s="275" t="s">
        <v>1864</v>
      </c>
      <c r="AO4" s="357" t="e">
        <v>#VALUE!</v>
      </c>
      <c r="AP4" s="304" t="e">
        <v>#VALUE!</v>
      </c>
      <c r="AQ4" s="149" t="e">
        <v>#VALUE!</v>
      </c>
      <c r="AR4" s="190" t="e">
        <v>#VALUE!</v>
      </c>
      <c r="AS4" s="262" t="e">
        <v>#VALUE!</v>
      </c>
      <c r="AT4" s="321" t="s">
        <v>1790</v>
      </c>
    </row>
    <row r="5" spans="1:51">
      <c r="A5" s="229" t="s">
        <v>1324</v>
      </c>
      <c r="B5" s="231">
        <v>6.2700000000000006E-2</v>
      </c>
      <c r="C5" s="506">
        <v>6.3700000000000007E-2</v>
      </c>
      <c r="D5" s="230">
        <v>412.69</v>
      </c>
      <c r="E5" s="514">
        <v>403.07</v>
      </c>
      <c r="F5" s="230">
        <v>402.82</v>
      </c>
      <c r="J5" s="309">
        <v>42202</v>
      </c>
      <c r="K5" s="291">
        <v>1</v>
      </c>
      <c r="L5" s="295">
        <v>799.61</v>
      </c>
      <c r="M5" s="295">
        <v>982.99</v>
      </c>
      <c r="N5" s="295">
        <v>799.61</v>
      </c>
      <c r="O5" s="291">
        <v>6.3</v>
      </c>
      <c r="P5" s="291">
        <v>376</v>
      </c>
      <c r="Q5" s="291">
        <v>17.5</v>
      </c>
      <c r="R5" s="291">
        <v>32.090000000000003</v>
      </c>
      <c r="S5" s="291">
        <v>0</v>
      </c>
      <c r="T5" s="291">
        <v>0.21</v>
      </c>
      <c r="U5" s="291">
        <v>0.08</v>
      </c>
      <c r="V5" s="295">
        <v>950.61</v>
      </c>
      <c r="W5" s="291">
        <v>1.1399999999999999</v>
      </c>
      <c r="X5" s="291">
        <v>39.83</v>
      </c>
      <c r="Y5" s="291">
        <v>29.55</v>
      </c>
      <c r="Z5" s="310">
        <v>22.93</v>
      </c>
      <c r="AB5" s="273"/>
      <c r="AC5" s="354">
        <v>42202</v>
      </c>
      <c r="AD5" s="355">
        <v>1</v>
      </c>
      <c r="AE5" s="355">
        <v>799.61</v>
      </c>
      <c r="AF5" s="355">
        <v>982.99</v>
      </c>
      <c r="AG5" s="355">
        <v>799.61</v>
      </c>
      <c r="AH5" s="355">
        <v>6.3</v>
      </c>
      <c r="AI5" s="356">
        <v>376</v>
      </c>
      <c r="AJ5" s="291">
        <v>17.5</v>
      </c>
      <c r="AK5" s="291">
        <v>32.380000000000003</v>
      </c>
      <c r="AL5" s="291">
        <v>950.61</v>
      </c>
      <c r="AM5" s="275">
        <v>22.93</v>
      </c>
      <c r="AN5" s="275" t="s">
        <v>1866</v>
      </c>
      <c r="AO5" s="357" t="e">
        <v>#VALUE!</v>
      </c>
      <c r="AP5" s="304" t="e">
        <v>#VALUE!</v>
      </c>
      <c r="AQ5" s="149" t="e">
        <v>#VALUE!</v>
      </c>
      <c r="AR5" s="190" t="e">
        <v>#VALUE!</v>
      </c>
      <c r="AS5" s="262" t="e">
        <v>#VALUE!</v>
      </c>
      <c r="AT5" s="321" t="s">
        <v>1790</v>
      </c>
    </row>
    <row r="6" spans="1:51">
      <c r="A6" s="229" t="s">
        <v>1325</v>
      </c>
      <c r="B6" s="231">
        <v>6.2799999999999995E-2</v>
      </c>
      <c r="C6" s="506">
        <v>6.3799999999999996E-2</v>
      </c>
      <c r="D6" s="230">
        <v>411.87</v>
      </c>
      <c r="E6" s="514">
        <v>402.27</v>
      </c>
      <c r="F6" s="230">
        <v>402.12</v>
      </c>
      <c r="J6" s="309">
        <v>42216</v>
      </c>
      <c r="K6" s="291">
        <v>2</v>
      </c>
      <c r="L6" s="295">
        <v>1523.62</v>
      </c>
      <c r="M6" s="295">
        <v>1965.98</v>
      </c>
      <c r="N6" s="295">
        <v>761.81</v>
      </c>
      <c r="O6" s="291">
        <v>6.59</v>
      </c>
      <c r="P6" s="291">
        <v>362</v>
      </c>
      <c r="Q6" s="291">
        <v>17.5</v>
      </c>
      <c r="R6" s="291">
        <v>77.41</v>
      </c>
      <c r="S6" s="291">
        <v>0</v>
      </c>
      <c r="T6" s="291">
        <v>0.42</v>
      </c>
      <c r="U6" s="291">
        <v>0</v>
      </c>
      <c r="V6" s="295">
        <v>1888.15</v>
      </c>
      <c r="W6" s="291">
        <v>1.1399999999999999</v>
      </c>
      <c r="X6" s="291">
        <v>39.83</v>
      </c>
      <c r="Y6" s="291">
        <v>0</v>
      </c>
      <c r="Z6" s="310">
        <v>29.03</v>
      </c>
      <c r="AB6" s="273"/>
      <c r="AC6" s="354">
        <v>42216</v>
      </c>
      <c r="AD6" s="355">
        <v>2</v>
      </c>
      <c r="AE6" s="355">
        <v>1523.62</v>
      </c>
      <c r="AF6" s="355">
        <v>1965.98</v>
      </c>
      <c r="AG6" s="355">
        <v>761.81</v>
      </c>
      <c r="AH6" s="355">
        <v>6.59</v>
      </c>
      <c r="AI6" s="356">
        <v>362</v>
      </c>
      <c r="AJ6" s="291">
        <v>17.5</v>
      </c>
      <c r="AK6" s="291">
        <v>77.83</v>
      </c>
      <c r="AL6" s="291">
        <v>1888.15</v>
      </c>
      <c r="AM6" s="275">
        <v>29.03</v>
      </c>
      <c r="AN6" s="275" t="s">
        <v>1868</v>
      </c>
      <c r="AO6" s="357" t="e">
        <v>#VALUE!</v>
      </c>
      <c r="AP6" s="304" t="e">
        <v>#VALUE!</v>
      </c>
      <c r="AQ6" s="149" t="e">
        <v>#VALUE!</v>
      </c>
      <c r="AR6" s="190" t="e">
        <v>#VALUE!</v>
      </c>
      <c r="AS6" s="262" t="e">
        <v>#VALUE!</v>
      </c>
      <c r="AT6" s="321" t="s">
        <v>1790</v>
      </c>
    </row>
    <row r="7" spans="1:51">
      <c r="A7" s="229" t="s">
        <v>1326</v>
      </c>
      <c r="B7" s="231">
        <v>6.2700000000000006E-2</v>
      </c>
      <c r="C7" s="506">
        <v>6.3700000000000007E-2</v>
      </c>
      <c r="D7" s="230">
        <v>413</v>
      </c>
      <c r="E7" s="514">
        <v>403.37</v>
      </c>
      <c r="F7" s="230">
        <v>403.22</v>
      </c>
      <c r="J7" s="309">
        <v>42262</v>
      </c>
      <c r="K7" s="291">
        <v>1</v>
      </c>
      <c r="L7" s="295">
        <v>671.33</v>
      </c>
      <c r="M7" s="295">
        <v>982.99</v>
      </c>
      <c r="N7" s="295">
        <v>671.33</v>
      </c>
      <c r="O7" s="291">
        <v>7.35</v>
      </c>
      <c r="P7" s="291">
        <v>316</v>
      </c>
      <c r="Q7" s="291">
        <v>20</v>
      </c>
      <c r="R7" s="291">
        <v>62.33</v>
      </c>
      <c r="S7" s="291">
        <v>0</v>
      </c>
      <c r="T7" s="291">
        <v>0.21</v>
      </c>
      <c r="U7" s="291">
        <v>0</v>
      </c>
      <c r="V7" s="295">
        <v>920.45</v>
      </c>
      <c r="W7" s="291">
        <v>1.1399999999999999</v>
      </c>
      <c r="X7" s="291">
        <v>39.83</v>
      </c>
      <c r="Y7" s="291">
        <v>0</v>
      </c>
      <c r="Z7" s="310">
        <v>46.42</v>
      </c>
      <c r="AB7" s="273"/>
      <c r="AC7" s="354">
        <v>42262</v>
      </c>
      <c r="AD7" s="355">
        <v>1</v>
      </c>
      <c r="AE7" s="355">
        <v>671.33</v>
      </c>
      <c r="AF7" s="355">
        <v>982.99</v>
      </c>
      <c r="AG7" s="355">
        <v>671.33</v>
      </c>
      <c r="AH7" s="355">
        <v>7.35</v>
      </c>
      <c r="AI7" s="356">
        <v>316</v>
      </c>
      <c r="AJ7" s="291">
        <v>20</v>
      </c>
      <c r="AK7" s="291">
        <v>62.54</v>
      </c>
      <c r="AL7" s="291">
        <v>920.45</v>
      </c>
      <c r="AM7" s="275">
        <v>46.42</v>
      </c>
      <c r="AN7" s="275" t="s">
        <v>1870</v>
      </c>
      <c r="AO7" s="357" t="e">
        <v>#VALUE!</v>
      </c>
      <c r="AP7" s="304" t="e">
        <v>#VALUE!</v>
      </c>
      <c r="AQ7" s="149" t="e">
        <v>#VALUE!</v>
      </c>
      <c r="AR7" s="190" t="e">
        <v>#VALUE!</v>
      </c>
      <c r="AS7" s="262" t="e">
        <v>#VALUE!</v>
      </c>
      <c r="AT7" s="321" t="s">
        <v>1790</v>
      </c>
    </row>
    <row r="8" spans="1:51">
      <c r="A8" s="229" t="s">
        <v>1327</v>
      </c>
      <c r="B8" s="231">
        <v>6.2600000000000003E-2</v>
      </c>
      <c r="C8" s="506">
        <v>6.3600000000000004E-2</v>
      </c>
      <c r="D8" s="230">
        <v>414.13</v>
      </c>
      <c r="E8" s="514">
        <v>404.47</v>
      </c>
      <c r="F8" s="230">
        <v>404.32</v>
      </c>
      <c r="J8" s="309">
        <v>42263</v>
      </c>
      <c r="K8" s="291">
        <v>1</v>
      </c>
      <c r="L8" s="295">
        <v>679.01</v>
      </c>
      <c r="M8" s="295">
        <v>982.99</v>
      </c>
      <c r="N8" s="295">
        <v>679.01</v>
      </c>
      <c r="O8" s="291">
        <v>7.29</v>
      </c>
      <c r="P8" s="291">
        <v>315</v>
      </c>
      <c r="Q8" s="291">
        <v>20</v>
      </c>
      <c r="R8" s="291">
        <v>60.79</v>
      </c>
      <c r="S8" s="291">
        <v>0</v>
      </c>
      <c r="T8" s="291">
        <v>0.21</v>
      </c>
      <c r="U8" s="291">
        <v>0</v>
      </c>
      <c r="V8" s="295">
        <v>921.99</v>
      </c>
      <c r="W8" s="291">
        <v>1.1399999999999999</v>
      </c>
      <c r="X8" s="291">
        <v>39.83</v>
      </c>
      <c r="Y8" s="291">
        <v>0</v>
      </c>
      <c r="Z8" s="310">
        <v>44.77</v>
      </c>
      <c r="AB8" s="273"/>
      <c r="AC8" s="354">
        <v>42263</v>
      </c>
      <c r="AD8" s="355">
        <v>1</v>
      </c>
      <c r="AE8" s="355">
        <v>679.01</v>
      </c>
      <c r="AF8" s="355">
        <v>982.99</v>
      </c>
      <c r="AG8" s="355">
        <v>679.01</v>
      </c>
      <c r="AH8" s="355">
        <v>7.29</v>
      </c>
      <c r="AI8" s="356">
        <v>315</v>
      </c>
      <c r="AJ8" s="291">
        <v>20</v>
      </c>
      <c r="AK8" s="291">
        <v>61</v>
      </c>
      <c r="AL8" s="291">
        <v>921.99</v>
      </c>
      <c r="AM8" s="275">
        <v>44.77</v>
      </c>
      <c r="AN8" s="275" t="s">
        <v>1872</v>
      </c>
      <c r="AO8" s="357" t="e">
        <v>#VALUE!</v>
      </c>
      <c r="AP8" s="304" t="e">
        <v>#VALUE!</v>
      </c>
      <c r="AQ8" s="149" t="e">
        <v>#VALUE!</v>
      </c>
      <c r="AR8" s="190" t="e">
        <v>#VALUE!</v>
      </c>
      <c r="AS8" s="262" t="e">
        <v>#VALUE!</v>
      </c>
      <c r="AT8" s="321" t="s">
        <v>1790</v>
      </c>
    </row>
    <row r="9" spans="1:51">
      <c r="A9" s="229" t="s">
        <v>1328</v>
      </c>
      <c r="B9" s="231">
        <v>6.2600000000000003E-2</v>
      </c>
      <c r="C9" s="506">
        <v>6.3600000000000004E-2</v>
      </c>
      <c r="D9" s="230">
        <v>414.28</v>
      </c>
      <c r="E9" s="514">
        <v>404.62</v>
      </c>
      <c r="F9" s="230">
        <v>404.47</v>
      </c>
      <c r="J9" s="309">
        <v>42271</v>
      </c>
      <c r="K9" s="291">
        <v>1</v>
      </c>
      <c r="L9" s="295">
        <v>620.78</v>
      </c>
      <c r="M9" s="295">
        <v>982.99</v>
      </c>
      <c r="N9" s="295">
        <v>620.78</v>
      </c>
      <c r="O9" s="291">
        <v>7.8</v>
      </c>
      <c r="P9" s="291">
        <v>307</v>
      </c>
      <c r="Q9" s="291">
        <v>20</v>
      </c>
      <c r="R9" s="291">
        <v>72.44</v>
      </c>
      <c r="S9" s="291">
        <v>0</v>
      </c>
      <c r="T9" s="291">
        <v>0.21</v>
      </c>
      <c r="U9" s="291">
        <v>0</v>
      </c>
      <c r="V9" s="295">
        <v>910.34</v>
      </c>
      <c r="W9" s="291">
        <v>1.1399999999999999</v>
      </c>
      <c r="X9" s="291">
        <v>39.83</v>
      </c>
      <c r="Y9" s="291">
        <v>0</v>
      </c>
      <c r="Z9" s="310">
        <v>58.35</v>
      </c>
      <c r="AB9" s="273"/>
      <c r="AC9" s="354">
        <v>42271</v>
      </c>
      <c r="AD9" s="355">
        <v>1</v>
      </c>
      <c r="AE9" s="355">
        <v>620.78</v>
      </c>
      <c r="AF9" s="355">
        <v>982.99</v>
      </c>
      <c r="AG9" s="355">
        <v>620.78</v>
      </c>
      <c r="AH9" s="355">
        <v>7.8</v>
      </c>
      <c r="AI9" s="356">
        <v>307</v>
      </c>
      <c r="AJ9" s="291">
        <v>20</v>
      </c>
      <c r="AK9" s="291">
        <v>72.649999999999991</v>
      </c>
      <c r="AL9" s="291">
        <v>910.34</v>
      </c>
      <c r="AM9" s="275">
        <v>58.35</v>
      </c>
      <c r="AN9" s="275" t="s">
        <v>1874</v>
      </c>
      <c r="AO9" s="357" t="e">
        <v>#VALUE!</v>
      </c>
      <c r="AP9" s="304" t="e">
        <v>#VALUE!</v>
      </c>
      <c r="AQ9" s="149" t="e">
        <v>#VALUE!</v>
      </c>
      <c r="AR9" s="190" t="e">
        <v>#VALUE!</v>
      </c>
      <c r="AS9" s="262" t="e">
        <v>#VALUE!</v>
      </c>
      <c r="AT9" s="321" t="s">
        <v>1790</v>
      </c>
    </row>
    <row r="10" spans="1:51">
      <c r="A10" s="229" t="s">
        <v>1329</v>
      </c>
      <c r="B10" s="231">
        <v>6.2199999999999991E-2</v>
      </c>
      <c r="C10" s="506">
        <v>6.3199999999999992E-2</v>
      </c>
      <c r="D10" s="230">
        <v>418.46</v>
      </c>
      <c r="E10" s="514">
        <v>408.71</v>
      </c>
      <c r="F10" s="230">
        <v>408.46</v>
      </c>
      <c r="J10" s="309">
        <v>42311</v>
      </c>
      <c r="K10" s="291">
        <v>1</v>
      </c>
      <c r="L10" s="295">
        <v>724.19</v>
      </c>
      <c r="M10" s="295">
        <v>982.99</v>
      </c>
      <c r="N10" s="295">
        <v>724.19</v>
      </c>
      <c r="O10" s="291">
        <v>7.04</v>
      </c>
      <c r="P10" s="291">
        <v>267</v>
      </c>
      <c r="Q10" s="291">
        <v>20</v>
      </c>
      <c r="R10" s="291">
        <v>51.76</v>
      </c>
      <c r="S10" s="291">
        <v>0</v>
      </c>
      <c r="T10" s="291">
        <v>0.21</v>
      </c>
      <c r="U10" s="291">
        <v>0</v>
      </c>
      <c r="V10" s="295">
        <v>931.02</v>
      </c>
      <c r="W10" s="291">
        <v>1.1399999999999999</v>
      </c>
      <c r="X10" s="291">
        <v>39.83</v>
      </c>
      <c r="Y10" s="291">
        <v>0</v>
      </c>
      <c r="Z10" s="310">
        <v>35.74</v>
      </c>
      <c r="AB10" s="273"/>
      <c r="AC10" s="354">
        <v>42311</v>
      </c>
      <c r="AD10" s="355">
        <v>1</v>
      </c>
      <c r="AE10" s="355">
        <v>724.19</v>
      </c>
      <c r="AF10" s="355">
        <v>982.99</v>
      </c>
      <c r="AG10" s="355">
        <v>724.19</v>
      </c>
      <c r="AH10" s="355">
        <v>7.04</v>
      </c>
      <c r="AI10" s="356">
        <v>267</v>
      </c>
      <c r="AJ10" s="291">
        <v>20</v>
      </c>
      <c r="AK10" s="291">
        <v>51.97</v>
      </c>
      <c r="AL10" s="291">
        <v>931.02</v>
      </c>
      <c r="AM10" s="275">
        <v>35.74</v>
      </c>
      <c r="AN10" s="275" t="s">
        <v>1876</v>
      </c>
      <c r="AO10" s="357" t="e">
        <v>#VALUE!</v>
      </c>
      <c r="AP10" s="304" t="e">
        <v>#VALUE!</v>
      </c>
      <c r="AQ10" s="149" t="e">
        <v>#VALUE!</v>
      </c>
      <c r="AR10" s="190" t="e">
        <v>#VALUE!</v>
      </c>
      <c r="AS10" s="262" t="e">
        <v>#VALUE!</v>
      </c>
      <c r="AT10" s="321" t="s">
        <v>1790</v>
      </c>
    </row>
    <row r="11" spans="1:51">
      <c r="A11" s="229" t="s">
        <v>1330</v>
      </c>
      <c r="B11" s="231">
        <v>6.2199999999999991E-2</v>
      </c>
      <c r="C11" s="506">
        <v>6.3199999999999992E-2</v>
      </c>
      <c r="D11" s="230">
        <v>418.62</v>
      </c>
      <c r="E11" s="514">
        <v>408.86</v>
      </c>
      <c r="F11" s="230">
        <v>408.71</v>
      </c>
      <c r="J11" s="309">
        <v>42325</v>
      </c>
      <c r="K11" s="291">
        <v>0.5</v>
      </c>
      <c r="L11" s="295">
        <v>375.88</v>
      </c>
      <c r="M11" s="295">
        <v>491.49</v>
      </c>
      <c r="N11" s="295">
        <v>751.76</v>
      </c>
      <c r="O11" s="291">
        <v>6.82</v>
      </c>
      <c r="P11" s="291">
        <v>253</v>
      </c>
      <c r="Q11" s="291">
        <v>20</v>
      </c>
      <c r="R11" s="291">
        <v>23.12</v>
      </c>
      <c r="S11" s="291">
        <v>0</v>
      </c>
      <c r="T11" s="291">
        <v>0.1</v>
      </c>
      <c r="U11" s="291">
        <v>0</v>
      </c>
      <c r="V11" s="295">
        <v>468.27</v>
      </c>
      <c r="W11" s="291">
        <v>1.1399999999999999</v>
      </c>
      <c r="X11" s="291">
        <v>39.83</v>
      </c>
      <c r="Y11" s="291">
        <v>0</v>
      </c>
      <c r="Z11" s="310">
        <v>30.76</v>
      </c>
      <c r="AB11" s="273"/>
      <c r="AC11" s="354">
        <v>42325</v>
      </c>
      <c r="AD11" s="355">
        <v>0.5</v>
      </c>
      <c r="AE11" s="355">
        <v>375.88</v>
      </c>
      <c r="AF11" s="355">
        <v>491.49</v>
      </c>
      <c r="AG11" s="355">
        <v>751.76</v>
      </c>
      <c r="AH11" s="355">
        <v>6.82</v>
      </c>
      <c r="AI11" s="356">
        <v>253</v>
      </c>
      <c r="AJ11" s="291">
        <v>20</v>
      </c>
      <c r="AK11" s="291">
        <v>23.220000000000002</v>
      </c>
      <c r="AL11" s="291">
        <v>468.27</v>
      </c>
      <c r="AM11" s="275">
        <v>30.76</v>
      </c>
      <c r="AN11" s="275" t="s">
        <v>1878</v>
      </c>
      <c r="AO11" s="357" t="e">
        <v>#VALUE!</v>
      </c>
      <c r="AP11" s="304" t="e">
        <v>#VALUE!</v>
      </c>
      <c r="AQ11" s="149" t="e">
        <v>#VALUE!</v>
      </c>
      <c r="AR11" s="190" t="e">
        <v>#VALUE!</v>
      </c>
      <c r="AS11" s="262" t="e">
        <v>#VALUE!</v>
      </c>
      <c r="AT11" s="321" t="s">
        <v>1790</v>
      </c>
    </row>
    <row r="12" spans="1:51">
      <c r="A12" s="229" t="s">
        <v>1331</v>
      </c>
      <c r="B12" s="231">
        <v>6.2199999999999991E-2</v>
      </c>
      <c r="C12" s="506">
        <v>6.3199999999999992E-2</v>
      </c>
      <c r="D12" s="230">
        <v>418.77</v>
      </c>
      <c r="E12" s="514">
        <v>409.01</v>
      </c>
      <c r="F12" s="266">
        <v>408.86</v>
      </c>
      <c r="J12" s="309">
        <v>42339</v>
      </c>
      <c r="K12" s="291">
        <v>2</v>
      </c>
      <c r="L12" s="295">
        <v>1439.26</v>
      </c>
      <c r="M12" s="295">
        <v>1965.98</v>
      </c>
      <c r="N12" s="295">
        <v>719.63</v>
      </c>
      <c r="O12" s="291">
        <v>7.15</v>
      </c>
      <c r="P12" s="291">
        <v>239</v>
      </c>
      <c r="Q12" s="291">
        <v>20</v>
      </c>
      <c r="R12" s="291">
        <v>105.34</v>
      </c>
      <c r="S12" s="291">
        <v>0</v>
      </c>
      <c r="T12" s="291">
        <v>0.42</v>
      </c>
      <c r="U12" s="291">
        <v>0</v>
      </c>
      <c r="V12" s="295">
        <v>1860.22</v>
      </c>
      <c r="W12" s="291">
        <v>1.1399999999999999</v>
      </c>
      <c r="X12" s="291">
        <v>39.83</v>
      </c>
      <c r="Y12" s="291">
        <v>0</v>
      </c>
      <c r="Z12" s="310">
        <v>36.6</v>
      </c>
      <c r="AB12" s="273"/>
      <c r="AC12" s="354">
        <v>42339</v>
      </c>
      <c r="AD12" s="355">
        <v>2</v>
      </c>
      <c r="AE12" s="355">
        <v>1439.26</v>
      </c>
      <c r="AF12" s="355">
        <v>1965.98</v>
      </c>
      <c r="AG12" s="355">
        <v>719.63</v>
      </c>
      <c r="AH12" s="355">
        <v>7.15</v>
      </c>
      <c r="AI12" s="356">
        <v>239</v>
      </c>
      <c r="AJ12" s="291">
        <v>20</v>
      </c>
      <c r="AK12" s="291">
        <v>105.76</v>
      </c>
      <c r="AL12" s="291">
        <v>1860.22</v>
      </c>
      <c r="AM12" s="275">
        <v>36.6</v>
      </c>
      <c r="AN12" s="275" t="s">
        <v>1880</v>
      </c>
      <c r="AO12" s="357" t="e">
        <v>#VALUE!</v>
      </c>
      <c r="AP12" s="304" t="e">
        <v>#VALUE!</v>
      </c>
      <c r="AQ12" s="149" t="e">
        <v>#VALUE!</v>
      </c>
      <c r="AR12" s="190" t="e">
        <v>#VALUE!</v>
      </c>
      <c r="AS12" s="262" t="e">
        <v>#VALUE!</v>
      </c>
      <c r="AT12" s="321" t="s">
        <v>1790</v>
      </c>
    </row>
    <row r="13" spans="1:51">
      <c r="A13" s="229" t="s">
        <v>1332</v>
      </c>
      <c r="B13" s="231">
        <v>6.2E-2</v>
      </c>
      <c r="C13" s="506">
        <v>6.3E-2</v>
      </c>
      <c r="D13" s="230">
        <v>421.05</v>
      </c>
      <c r="E13" s="514">
        <v>411.24</v>
      </c>
      <c r="F13" s="266">
        <v>411.07</v>
      </c>
      <c r="J13" s="309">
        <v>42348</v>
      </c>
      <c r="K13" s="291">
        <v>1</v>
      </c>
      <c r="L13" s="295">
        <v>703.08</v>
      </c>
      <c r="M13" s="295">
        <v>982.99</v>
      </c>
      <c r="N13" s="295">
        <v>703.08</v>
      </c>
      <c r="O13" s="291">
        <v>7.31</v>
      </c>
      <c r="P13" s="291">
        <v>230</v>
      </c>
      <c r="Q13" s="291">
        <v>20</v>
      </c>
      <c r="R13" s="291">
        <v>55.98</v>
      </c>
      <c r="S13" s="291">
        <v>0</v>
      </c>
      <c r="T13" s="291">
        <v>0.21</v>
      </c>
      <c r="U13" s="291">
        <v>0</v>
      </c>
      <c r="V13" s="295">
        <v>926.8</v>
      </c>
      <c r="W13" s="291">
        <v>1.1399999999999999</v>
      </c>
      <c r="X13" s="291">
        <v>39.83</v>
      </c>
      <c r="Y13" s="291">
        <v>0</v>
      </c>
      <c r="Z13" s="310">
        <v>39.81</v>
      </c>
      <c r="AB13" s="273"/>
      <c r="AC13" s="354">
        <v>42348</v>
      </c>
      <c r="AD13" s="355">
        <v>1</v>
      </c>
      <c r="AE13" s="355">
        <v>703.08</v>
      </c>
      <c r="AF13" s="355">
        <v>982.99</v>
      </c>
      <c r="AG13" s="355">
        <v>703.08</v>
      </c>
      <c r="AH13" s="355">
        <v>7.31</v>
      </c>
      <c r="AI13" s="356">
        <v>230</v>
      </c>
      <c r="AJ13" s="291">
        <v>20</v>
      </c>
      <c r="AK13" s="291">
        <v>56.19</v>
      </c>
      <c r="AL13" s="291">
        <v>926.8</v>
      </c>
      <c r="AM13" s="275">
        <v>39.81</v>
      </c>
      <c r="AN13" s="275" t="s">
        <v>1882</v>
      </c>
      <c r="AO13" s="357" t="e">
        <v>#VALUE!</v>
      </c>
      <c r="AP13" s="304" t="e">
        <v>#VALUE!</v>
      </c>
      <c r="AQ13" s="149" t="e">
        <v>#VALUE!</v>
      </c>
      <c r="AR13" s="190" t="e">
        <v>#VALUE!</v>
      </c>
      <c r="AS13" s="262" t="e">
        <v>#VALUE!</v>
      </c>
      <c r="AT13" s="321" t="s">
        <v>1790</v>
      </c>
    </row>
    <row r="14" spans="1:51">
      <c r="A14" s="229" t="s">
        <v>1333</v>
      </c>
      <c r="B14" s="231">
        <v>6.2E-2</v>
      </c>
      <c r="C14" s="506">
        <v>6.3E-2</v>
      </c>
      <c r="D14" s="230">
        <v>421.22</v>
      </c>
      <c r="E14" s="514">
        <v>411.41</v>
      </c>
      <c r="F14" s="266">
        <v>411.24</v>
      </c>
      <c r="J14" s="309">
        <v>42398</v>
      </c>
      <c r="K14" s="291">
        <v>0.46</v>
      </c>
      <c r="L14" s="295">
        <v>315.26</v>
      </c>
      <c r="M14" s="295">
        <v>452.17</v>
      </c>
      <c r="N14" s="295">
        <v>685.35</v>
      </c>
      <c r="O14" s="291">
        <v>7.6</v>
      </c>
      <c r="P14" s="291">
        <v>180</v>
      </c>
      <c r="Q14" s="291">
        <v>22.5</v>
      </c>
      <c r="R14" s="291">
        <v>30.8</v>
      </c>
      <c r="S14" s="291">
        <v>0</v>
      </c>
      <c r="T14" s="291">
        <v>0.09</v>
      </c>
      <c r="U14" s="291">
        <v>0</v>
      </c>
      <c r="V14" s="295">
        <v>421.28</v>
      </c>
      <c r="W14" s="291">
        <v>1.1399999999999999</v>
      </c>
      <c r="X14" s="291">
        <v>0</v>
      </c>
      <c r="Y14" s="291">
        <v>0</v>
      </c>
      <c r="Z14" s="310">
        <v>43.43</v>
      </c>
      <c r="AB14" s="273"/>
      <c r="AC14" s="354">
        <v>42398</v>
      </c>
      <c r="AD14" s="355">
        <v>0.46</v>
      </c>
      <c r="AE14" s="355">
        <v>315.26</v>
      </c>
      <c r="AF14" s="355">
        <v>452.17</v>
      </c>
      <c r="AG14" s="355">
        <v>685.35</v>
      </c>
      <c r="AH14" s="355">
        <v>7.6</v>
      </c>
      <c r="AI14" s="356">
        <v>180</v>
      </c>
      <c r="AJ14" s="291">
        <v>22.5</v>
      </c>
      <c r="AK14" s="291">
        <v>30.89</v>
      </c>
      <c r="AL14" s="291">
        <v>421.28</v>
      </c>
      <c r="AM14" s="275">
        <v>43.43</v>
      </c>
      <c r="AN14" s="275" t="s">
        <v>1884</v>
      </c>
      <c r="AO14" s="357" t="e">
        <v>#VALUE!</v>
      </c>
      <c r="AP14" s="304" t="e">
        <v>#VALUE!</v>
      </c>
      <c r="AQ14" s="149" t="e">
        <v>#VALUE!</v>
      </c>
      <c r="AR14" s="190" t="e">
        <v>#VALUE!</v>
      </c>
      <c r="AS14" s="262" t="e">
        <v>#VALUE!</v>
      </c>
      <c r="AT14" s="321" t="s">
        <v>1790</v>
      </c>
    </row>
    <row r="15" spans="1:51">
      <c r="A15" s="229" t="s">
        <v>1334</v>
      </c>
      <c r="B15" s="231">
        <v>6.1899999999999997E-2</v>
      </c>
      <c r="C15" s="506">
        <v>6.2899999999999998E-2</v>
      </c>
      <c r="D15" s="230">
        <v>422.52</v>
      </c>
      <c r="E15" s="514">
        <v>412.68</v>
      </c>
      <c r="F15" s="266">
        <v>412.38</v>
      </c>
      <c r="J15" s="309">
        <v>42415</v>
      </c>
      <c r="K15" s="291">
        <v>1.3</v>
      </c>
      <c r="L15" s="295">
        <v>938.96</v>
      </c>
      <c r="M15" s="295">
        <v>1277.8800000000001</v>
      </c>
      <c r="N15" s="295">
        <v>722.28</v>
      </c>
      <c r="O15" s="291">
        <v>7.36</v>
      </c>
      <c r="P15" s="291">
        <v>163</v>
      </c>
      <c r="Q15" s="291">
        <v>22.5</v>
      </c>
      <c r="R15" s="291">
        <v>76.25</v>
      </c>
      <c r="S15" s="291">
        <v>0</v>
      </c>
      <c r="T15" s="291">
        <v>0.27</v>
      </c>
      <c r="U15" s="291">
        <v>0</v>
      </c>
      <c r="V15" s="295">
        <v>1201.3599999999999</v>
      </c>
      <c r="W15" s="291">
        <v>1.1399999999999999</v>
      </c>
      <c r="X15" s="291">
        <v>0</v>
      </c>
      <c r="Y15" s="291">
        <v>0</v>
      </c>
      <c r="Z15" s="310">
        <v>36.1</v>
      </c>
      <c r="AB15" s="273"/>
      <c r="AC15" s="354">
        <v>42415</v>
      </c>
      <c r="AD15" s="355">
        <v>1.3</v>
      </c>
      <c r="AE15" s="355">
        <v>938.96</v>
      </c>
      <c r="AF15" s="355">
        <v>1277.8800000000001</v>
      </c>
      <c r="AG15" s="355">
        <v>722.28</v>
      </c>
      <c r="AH15" s="355">
        <v>7.36</v>
      </c>
      <c r="AI15" s="356">
        <v>163</v>
      </c>
      <c r="AJ15" s="291">
        <v>22.5</v>
      </c>
      <c r="AK15" s="291">
        <v>76.52</v>
      </c>
      <c r="AL15" s="291">
        <v>1201.3599999999999</v>
      </c>
      <c r="AM15" s="275">
        <v>36.1</v>
      </c>
      <c r="AN15" s="275" t="s">
        <v>1886</v>
      </c>
      <c r="AO15" s="357" t="e">
        <v>#VALUE!</v>
      </c>
      <c r="AP15" s="304" t="e">
        <v>#VALUE!</v>
      </c>
      <c r="AQ15" s="149" t="e">
        <v>#VALUE!</v>
      </c>
      <c r="AR15" s="190" t="e">
        <v>#VALUE!</v>
      </c>
      <c r="AS15" s="262" t="e">
        <v>#VALUE!</v>
      </c>
      <c r="AT15" s="321" t="s">
        <v>1790</v>
      </c>
    </row>
    <row r="16" spans="1:51">
      <c r="A16" s="229" t="s">
        <v>1335</v>
      </c>
      <c r="B16" s="231">
        <v>6.1800000000000001E-2</v>
      </c>
      <c r="C16" s="506">
        <v>6.2799999999999995E-2</v>
      </c>
      <c r="D16" s="230">
        <v>423.69</v>
      </c>
      <c r="E16" s="514">
        <v>413.82</v>
      </c>
      <c r="F16" s="266">
        <v>413.65</v>
      </c>
      <c r="J16" s="309">
        <v>42458</v>
      </c>
      <c r="K16" s="291">
        <v>1</v>
      </c>
      <c r="L16" s="295">
        <v>881.74</v>
      </c>
      <c r="M16" s="295">
        <v>982.99</v>
      </c>
      <c r="N16" s="295">
        <v>881.74</v>
      </c>
      <c r="O16" s="291">
        <v>6.35</v>
      </c>
      <c r="P16" s="291">
        <v>120</v>
      </c>
      <c r="Q16" s="291">
        <v>22.5</v>
      </c>
      <c r="R16" s="291">
        <v>22.78</v>
      </c>
      <c r="S16" s="291">
        <v>0</v>
      </c>
      <c r="T16" s="291">
        <v>0.21</v>
      </c>
      <c r="U16" s="291">
        <v>0</v>
      </c>
      <c r="V16" s="295">
        <v>960</v>
      </c>
      <c r="W16" s="291">
        <v>1.1399999999999999</v>
      </c>
      <c r="X16" s="291">
        <v>0</v>
      </c>
      <c r="Y16" s="291">
        <v>0</v>
      </c>
      <c r="Z16" s="310">
        <v>11.48</v>
      </c>
      <c r="AB16" s="273"/>
      <c r="AC16" s="354">
        <v>42458</v>
      </c>
      <c r="AD16" s="355">
        <v>1</v>
      </c>
      <c r="AE16" s="355">
        <v>881.74</v>
      </c>
      <c r="AF16" s="355">
        <v>982.99</v>
      </c>
      <c r="AG16" s="355">
        <v>881.74</v>
      </c>
      <c r="AH16" s="355">
        <v>6.35</v>
      </c>
      <c r="AI16" s="356">
        <v>120</v>
      </c>
      <c r="AJ16" s="291">
        <v>22.5</v>
      </c>
      <c r="AK16" s="291">
        <v>22.990000000000002</v>
      </c>
      <c r="AL16" s="291">
        <v>960</v>
      </c>
      <c r="AM16" s="275">
        <v>11.48</v>
      </c>
      <c r="AN16" s="275" t="s">
        <v>1888</v>
      </c>
      <c r="AO16" s="357" t="e">
        <v>#VALUE!</v>
      </c>
      <c r="AP16" s="304" t="e">
        <v>#VALUE!</v>
      </c>
      <c r="AQ16" s="149" t="e">
        <v>#VALUE!</v>
      </c>
      <c r="AR16" s="190" t="e">
        <v>#VALUE!</v>
      </c>
      <c r="AS16" s="262" t="e">
        <v>#VALUE!</v>
      </c>
      <c r="AT16" s="321" t="s">
        <v>1790</v>
      </c>
    </row>
    <row r="17" spans="1:46">
      <c r="A17" s="229" t="s">
        <v>1336</v>
      </c>
      <c r="B17" s="231">
        <v>6.1499999999999999E-2</v>
      </c>
      <c r="C17" s="506">
        <v>6.25E-2</v>
      </c>
      <c r="D17" s="230">
        <v>426.87</v>
      </c>
      <c r="E17" s="514">
        <v>416.92</v>
      </c>
      <c r="F17" s="266">
        <v>416.75</v>
      </c>
      <c r="J17" s="309">
        <v>42464</v>
      </c>
      <c r="K17" s="291">
        <v>0.4</v>
      </c>
      <c r="L17" s="295">
        <v>345.85</v>
      </c>
      <c r="M17" s="295">
        <v>393.19</v>
      </c>
      <c r="N17" s="295">
        <v>864.63</v>
      </c>
      <c r="O17" s="291">
        <v>6.47</v>
      </c>
      <c r="P17" s="291">
        <v>114</v>
      </c>
      <c r="Q17" s="291">
        <v>22.5</v>
      </c>
      <c r="R17" s="291">
        <v>10.65</v>
      </c>
      <c r="S17" s="291">
        <v>0</v>
      </c>
      <c r="T17" s="291">
        <v>0.08</v>
      </c>
      <c r="U17" s="291">
        <v>0</v>
      </c>
      <c r="V17" s="295">
        <v>382.46</v>
      </c>
      <c r="W17" s="291">
        <v>1.1399999999999999</v>
      </c>
      <c r="X17" s="291">
        <v>0</v>
      </c>
      <c r="Y17" s="291">
        <v>0</v>
      </c>
      <c r="Z17" s="310">
        <v>13.69</v>
      </c>
      <c r="AB17" s="273"/>
      <c r="AC17" s="354">
        <v>42464</v>
      </c>
      <c r="AD17" s="355">
        <v>0.4</v>
      </c>
      <c r="AE17" s="355">
        <v>345.85</v>
      </c>
      <c r="AF17" s="355">
        <v>393.19</v>
      </c>
      <c r="AG17" s="355">
        <v>864.63</v>
      </c>
      <c r="AH17" s="355">
        <v>6.47</v>
      </c>
      <c r="AI17" s="356">
        <v>114</v>
      </c>
      <c r="AJ17" s="291">
        <v>22.5</v>
      </c>
      <c r="AK17" s="291">
        <v>10.73</v>
      </c>
      <c r="AL17" s="291">
        <v>382.46</v>
      </c>
      <c r="AM17" s="275">
        <v>13.69</v>
      </c>
      <c r="AN17" s="275" t="s">
        <v>1890</v>
      </c>
      <c r="AO17" s="357" t="e">
        <v>#VALUE!</v>
      </c>
      <c r="AP17" s="304" t="e">
        <v>#VALUE!</v>
      </c>
      <c r="AQ17" s="149" t="e">
        <v>#VALUE!</v>
      </c>
      <c r="AR17" s="190" t="e">
        <v>#VALUE!</v>
      </c>
      <c r="AS17" s="262" t="e">
        <v>#VALUE!</v>
      </c>
      <c r="AT17" s="321" t="s">
        <v>1790</v>
      </c>
    </row>
    <row r="18" spans="1:46">
      <c r="A18" s="229" t="s">
        <v>1337</v>
      </c>
      <c r="B18" s="231">
        <v>6.1699999999999998E-2</v>
      </c>
      <c r="C18" s="506">
        <v>6.2699999999999992E-2</v>
      </c>
      <c r="D18" s="230">
        <v>425.03</v>
      </c>
      <c r="E18" s="514">
        <v>415.13</v>
      </c>
      <c r="F18" s="266">
        <v>414.96</v>
      </c>
      <c r="J18" s="309">
        <v>42474</v>
      </c>
      <c r="K18" s="291">
        <v>0.55000000000000004</v>
      </c>
      <c r="L18" s="295">
        <v>496.15</v>
      </c>
      <c r="M18" s="295">
        <v>540.64</v>
      </c>
      <c r="N18" s="295">
        <v>902.1</v>
      </c>
      <c r="O18" s="291">
        <v>6.25</v>
      </c>
      <c r="P18" s="291">
        <v>104</v>
      </c>
      <c r="Q18" s="291">
        <v>22.5</v>
      </c>
      <c r="R18" s="291">
        <v>10.01</v>
      </c>
      <c r="S18" s="291">
        <v>0</v>
      </c>
      <c r="T18" s="291">
        <v>0.11</v>
      </c>
      <c r="U18" s="291">
        <v>0</v>
      </c>
      <c r="V18" s="295">
        <v>530.52</v>
      </c>
      <c r="W18" s="291">
        <v>1.1399999999999999</v>
      </c>
      <c r="X18" s="291">
        <v>0</v>
      </c>
      <c r="Y18" s="291">
        <v>0</v>
      </c>
      <c r="Z18" s="310">
        <v>8.9700000000000006</v>
      </c>
      <c r="AB18" s="273"/>
      <c r="AC18" s="354">
        <v>42474</v>
      </c>
      <c r="AD18" s="355">
        <v>0.55000000000000004</v>
      </c>
      <c r="AE18" s="355">
        <v>496.15</v>
      </c>
      <c r="AF18" s="355">
        <v>540.64</v>
      </c>
      <c r="AG18" s="355">
        <v>902.1</v>
      </c>
      <c r="AH18" s="355">
        <v>6.25</v>
      </c>
      <c r="AI18" s="356">
        <v>104</v>
      </c>
      <c r="AJ18" s="291">
        <v>22.5</v>
      </c>
      <c r="AK18" s="291">
        <v>10.119999999999999</v>
      </c>
      <c r="AL18" s="291">
        <v>530.52</v>
      </c>
      <c r="AM18" s="275">
        <v>8.9700000000000006</v>
      </c>
      <c r="AN18" s="275" t="s">
        <v>1892</v>
      </c>
      <c r="AO18" s="357" t="e">
        <v>#VALUE!</v>
      </c>
      <c r="AP18" s="304" t="e">
        <v>#VALUE!</v>
      </c>
      <c r="AQ18" s="149" t="e">
        <v>#VALUE!</v>
      </c>
      <c r="AR18" s="190" t="e">
        <v>#VALUE!</v>
      </c>
      <c r="AS18" s="262" t="e">
        <v>#VALUE!</v>
      </c>
      <c r="AT18" s="321" t="s">
        <v>1790</v>
      </c>
    </row>
    <row r="19" spans="1:46">
      <c r="A19" s="229" t="s">
        <v>1338</v>
      </c>
      <c r="B19" s="231">
        <v>6.1600000000000002E-2</v>
      </c>
      <c r="C19" s="506">
        <v>6.2600000000000003E-2</v>
      </c>
      <c r="D19" s="230">
        <v>426.41</v>
      </c>
      <c r="E19" s="514">
        <v>416.47</v>
      </c>
      <c r="F19" s="266">
        <v>416.1</v>
      </c>
      <c r="J19" s="309">
        <v>42555</v>
      </c>
      <c r="K19" s="291">
        <v>2</v>
      </c>
      <c r="L19" s="295">
        <v>1925.14</v>
      </c>
      <c r="M19" s="295">
        <v>1965.98</v>
      </c>
      <c r="N19" s="295">
        <v>962.57</v>
      </c>
      <c r="O19" s="291">
        <v>6.05</v>
      </c>
      <c r="P19" s="291">
        <v>23</v>
      </c>
      <c r="Q19" s="291">
        <v>22.5</v>
      </c>
      <c r="R19" s="291">
        <v>7.07</v>
      </c>
      <c r="S19" s="291">
        <v>9.39</v>
      </c>
      <c r="T19" s="291">
        <v>0.33</v>
      </c>
      <c r="U19" s="291">
        <v>0</v>
      </c>
      <c r="V19" s="295">
        <v>1949.19</v>
      </c>
      <c r="W19" s="291">
        <v>0</v>
      </c>
      <c r="X19" s="291">
        <v>0</v>
      </c>
      <c r="Y19" s="291">
        <v>0</v>
      </c>
      <c r="Z19" s="310">
        <v>2.12</v>
      </c>
      <c r="AB19" s="273"/>
      <c r="AC19" s="354">
        <v>42555</v>
      </c>
      <c r="AD19" s="355">
        <v>2</v>
      </c>
      <c r="AE19" s="355">
        <v>1925.14</v>
      </c>
      <c r="AF19" s="355">
        <v>1965.98</v>
      </c>
      <c r="AG19" s="355">
        <v>962.57</v>
      </c>
      <c r="AH19" s="355">
        <v>6.05</v>
      </c>
      <c r="AI19" s="356">
        <v>23</v>
      </c>
      <c r="AJ19" s="291">
        <v>22.5</v>
      </c>
      <c r="AK19" s="291">
        <v>16.79</v>
      </c>
      <c r="AL19" s="291">
        <v>1949.19</v>
      </c>
      <c r="AM19" s="275">
        <v>2.12</v>
      </c>
      <c r="AN19" s="275" t="s">
        <v>1894</v>
      </c>
      <c r="AO19" s="357" t="e">
        <v>#VALUE!</v>
      </c>
      <c r="AP19" s="304" t="e">
        <v>#VALUE!</v>
      </c>
      <c r="AQ19" s="149" t="e">
        <v>#VALUE!</v>
      </c>
      <c r="AR19" s="190" t="e">
        <v>#VALUE!</v>
      </c>
      <c r="AS19" s="262" t="e">
        <v>#VALUE!</v>
      </c>
      <c r="AT19" s="321" t="s">
        <v>1790</v>
      </c>
    </row>
    <row r="20" spans="1:46">
      <c r="A20" s="229" t="s">
        <v>1339</v>
      </c>
      <c r="B20" s="231">
        <v>6.1400000000000003E-2</v>
      </c>
      <c r="C20" s="506">
        <v>6.2400000000000004E-2</v>
      </c>
      <c r="D20" s="230">
        <v>428.59</v>
      </c>
      <c r="E20" s="514">
        <v>418.61</v>
      </c>
      <c r="F20" s="266">
        <v>418.44</v>
      </c>
      <c r="J20" s="309">
        <v>42636</v>
      </c>
      <c r="K20" s="291">
        <v>0.18</v>
      </c>
      <c r="L20" s="295">
        <v>184.93</v>
      </c>
      <c r="M20" s="295"/>
      <c r="N20" s="295">
        <v>1027.44</v>
      </c>
      <c r="O20" s="291">
        <v>5.82</v>
      </c>
      <c r="P20" s="291"/>
      <c r="Q20" s="291"/>
      <c r="R20" s="291"/>
      <c r="S20" s="291"/>
      <c r="T20" s="291"/>
      <c r="U20" s="291"/>
      <c r="V20" s="295"/>
      <c r="W20" s="291"/>
      <c r="X20" s="291"/>
      <c r="Y20" s="291"/>
      <c r="Z20" s="310"/>
      <c r="AB20" s="273"/>
      <c r="AC20" s="354">
        <v>0</v>
      </c>
      <c r="AD20" s="355">
        <v>0</v>
      </c>
      <c r="AE20" s="355">
        <v>0</v>
      </c>
      <c r="AF20" s="355">
        <v>0</v>
      </c>
      <c r="AG20" s="355">
        <v>0</v>
      </c>
      <c r="AH20" s="355">
        <v>0</v>
      </c>
      <c r="AI20" s="356">
        <v>0</v>
      </c>
      <c r="AJ20" s="291">
        <v>0</v>
      </c>
      <c r="AK20" s="291">
        <v>0</v>
      </c>
      <c r="AL20" s="291">
        <v>0</v>
      </c>
      <c r="AM20" s="275">
        <v>0</v>
      </c>
      <c r="AN20" s="275" t="s">
        <v>2024</v>
      </c>
      <c r="AO20" s="357" t="e">
        <v>#VALUE!</v>
      </c>
      <c r="AP20" s="304" t="e">
        <v>#VALUE!</v>
      </c>
      <c r="AQ20" s="149" t="e">
        <v>#VALUE!</v>
      </c>
      <c r="AR20" s="190" t="e">
        <v>#VALUE!</v>
      </c>
      <c r="AS20" s="262" t="e">
        <v>#VALUE!</v>
      </c>
      <c r="AT20" s="321" t="s">
        <v>1790</v>
      </c>
    </row>
    <row r="21" spans="1:46">
      <c r="A21" s="229" t="s">
        <v>1340</v>
      </c>
      <c r="B21" s="231">
        <v>6.13E-2</v>
      </c>
      <c r="C21" s="506">
        <v>6.2300000000000001E-2</v>
      </c>
      <c r="D21" s="230">
        <v>429.77</v>
      </c>
      <c r="E21" s="514">
        <v>419.76</v>
      </c>
      <c r="F21" s="266">
        <v>419.6</v>
      </c>
      <c r="J21" s="309">
        <v>42697</v>
      </c>
      <c r="K21" s="291">
        <v>1</v>
      </c>
      <c r="L21" s="295">
        <f>J21*K21</f>
        <v>42697</v>
      </c>
      <c r="M21" s="295"/>
      <c r="N21" s="295">
        <v>1001.67</v>
      </c>
      <c r="O21" s="291">
        <v>6.04</v>
      </c>
      <c r="P21" s="291"/>
      <c r="Q21" s="291"/>
      <c r="R21" s="291"/>
      <c r="S21" s="291"/>
      <c r="T21" s="291"/>
      <c r="U21" s="291"/>
      <c r="V21" s="295"/>
      <c r="W21" s="291"/>
      <c r="X21" s="291"/>
      <c r="Y21" s="291"/>
      <c r="Z21" s="310"/>
      <c r="AB21" s="273"/>
      <c r="AC21" s="354">
        <v>0</v>
      </c>
      <c r="AD21" s="355">
        <v>0</v>
      </c>
      <c r="AE21" s="355">
        <v>0</v>
      </c>
      <c r="AF21" s="355">
        <v>0</v>
      </c>
      <c r="AG21" s="355">
        <v>0</v>
      </c>
      <c r="AH21" s="355">
        <v>0</v>
      </c>
      <c r="AI21" s="356">
        <v>0</v>
      </c>
      <c r="AJ21" s="291">
        <v>0</v>
      </c>
      <c r="AK21" s="291">
        <v>0</v>
      </c>
      <c r="AL21" s="291">
        <v>0</v>
      </c>
      <c r="AM21" s="275">
        <v>0</v>
      </c>
      <c r="AN21" s="275" t="s">
        <v>2024</v>
      </c>
      <c r="AO21" s="357" t="e">
        <v>#VALUE!</v>
      </c>
      <c r="AP21" s="304" t="e">
        <v>#VALUE!</v>
      </c>
      <c r="AQ21" s="149" t="e">
        <v>#VALUE!</v>
      </c>
      <c r="AR21" s="190" t="e">
        <v>#VALUE!</v>
      </c>
      <c r="AS21" s="262" t="e">
        <v>#VALUE!</v>
      </c>
      <c r="AT21" s="321" t="s">
        <v>1790</v>
      </c>
    </row>
    <row r="22" spans="1:46">
      <c r="A22" s="229" t="s">
        <v>1341</v>
      </c>
      <c r="B22" s="231">
        <v>6.1400000000000003E-2</v>
      </c>
      <c r="C22" s="506">
        <v>6.2400000000000004E-2</v>
      </c>
      <c r="D22" s="230">
        <v>428.93</v>
      </c>
      <c r="E22" s="514">
        <v>418.94</v>
      </c>
      <c r="F22" s="266">
        <v>418.78</v>
      </c>
      <c r="J22" s="309">
        <v>42731</v>
      </c>
      <c r="K22" s="291">
        <v>0.59</v>
      </c>
      <c r="L22" s="295">
        <f t="shared" ref="L22:L29" si="0">J22*K22</f>
        <v>25211.289999999997</v>
      </c>
      <c r="M22" s="295"/>
      <c r="N22" s="295">
        <v>1044.72</v>
      </c>
      <c r="O22" s="291">
        <v>5.84</v>
      </c>
      <c r="P22" s="291"/>
      <c r="Q22" s="291"/>
      <c r="R22" s="291"/>
      <c r="S22" s="291"/>
      <c r="T22" s="291"/>
      <c r="U22" s="291"/>
      <c r="V22" s="295"/>
      <c r="W22" s="291"/>
      <c r="X22" s="291"/>
      <c r="Y22" s="291"/>
      <c r="Z22" s="310"/>
      <c r="AB22" s="273"/>
      <c r="AC22" s="354">
        <v>0</v>
      </c>
      <c r="AD22" s="355">
        <v>0</v>
      </c>
      <c r="AE22" s="355">
        <v>0</v>
      </c>
      <c r="AF22" s="355">
        <v>0</v>
      </c>
      <c r="AG22" s="355">
        <v>0</v>
      </c>
      <c r="AH22" s="355">
        <v>0</v>
      </c>
      <c r="AI22" s="356">
        <v>0</v>
      </c>
      <c r="AJ22" s="291">
        <v>0</v>
      </c>
      <c r="AK22" s="291">
        <v>0</v>
      </c>
      <c r="AL22" s="291">
        <v>0</v>
      </c>
      <c r="AM22" s="275">
        <v>0</v>
      </c>
      <c r="AN22" s="275" t="s">
        <v>2024</v>
      </c>
      <c r="AO22" s="357" t="e">
        <v>#VALUE!</v>
      </c>
      <c r="AP22" s="304" t="e">
        <v>#VALUE!</v>
      </c>
      <c r="AQ22" s="149" t="e">
        <v>#VALUE!</v>
      </c>
      <c r="AR22" s="190" t="e">
        <v>#VALUE!</v>
      </c>
      <c r="AS22" s="262" t="e">
        <v>#VALUE!</v>
      </c>
      <c r="AT22" s="321" t="s">
        <v>1790</v>
      </c>
    </row>
    <row r="23" spans="1:46">
      <c r="A23" s="229" t="s">
        <v>1342</v>
      </c>
      <c r="B23" s="231">
        <v>6.0999999999999999E-2</v>
      </c>
      <c r="C23" s="506">
        <v>6.2E-2</v>
      </c>
      <c r="D23" s="230">
        <v>433.24</v>
      </c>
      <c r="E23" s="514">
        <v>423.15</v>
      </c>
      <c r="F23" s="266">
        <v>422.98</v>
      </c>
      <c r="J23" s="309">
        <v>42731</v>
      </c>
      <c r="K23" s="291">
        <v>1</v>
      </c>
      <c r="L23" s="295">
        <f t="shared" si="0"/>
        <v>42731</v>
      </c>
      <c r="M23" s="295"/>
      <c r="N23" s="295">
        <v>1044.72</v>
      </c>
      <c r="O23" s="291">
        <v>5</v>
      </c>
      <c r="P23" s="291"/>
      <c r="Q23" s="291"/>
      <c r="R23" s="291"/>
      <c r="S23" s="291"/>
      <c r="T23" s="291"/>
      <c r="U23" s="291"/>
      <c r="V23" s="295"/>
      <c r="W23" s="291"/>
      <c r="X23" s="291"/>
      <c r="Y23" s="291"/>
      <c r="Z23" s="310"/>
      <c r="AB23" s="273"/>
      <c r="AC23" s="354">
        <v>0</v>
      </c>
      <c r="AD23" s="355">
        <v>0</v>
      </c>
      <c r="AE23" s="355">
        <v>0</v>
      </c>
      <c r="AF23" s="355">
        <v>0</v>
      </c>
      <c r="AG23" s="355">
        <v>0</v>
      </c>
      <c r="AH23" s="355">
        <v>0</v>
      </c>
      <c r="AI23" s="356">
        <v>0</v>
      </c>
      <c r="AJ23" s="291">
        <v>0</v>
      </c>
      <c r="AK23" s="291">
        <v>0</v>
      </c>
      <c r="AL23" s="291">
        <v>0</v>
      </c>
      <c r="AM23" s="275">
        <v>0</v>
      </c>
      <c r="AN23" s="275" t="s">
        <v>2024</v>
      </c>
      <c r="AO23" s="357" t="e">
        <v>#VALUE!</v>
      </c>
      <c r="AP23" s="304" t="e">
        <v>#VALUE!</v>
      </c>
      <c r="AQ23" s="149" t="e">
        <v>#VALUE!</v>
      </c>
      <c r="AR23" s="190" t="e">
        <v>#VALUE!</v>
      </c>
      <c r="AS23" s="262" t="e">
        <v>#VALUE!</v>
      </c>
      <c r="AT23" s="321" t="s">
        <v>1790</v>
      </c>
    </row>
    <row r="24" spans="1:46">
      <c r="A24" s="229" t="s">
        <v>1343</v>
      </c>
      <c r="B24" s="231">
        <v>6.0199999999999997E-2</v>
      </c>
      <c r="C24" s="506">
        <v>6.1199999999999997E-2</v>
      </c>
      <c r="D24" s="230">
        <v>441.81</v>
      </c>
      <c r="E24" s="514">
        <v>431.52</v>
      </c>
      <c r="F24" s="266">
        <v>431.2</v>
      </c>
      <c r="J24" s="309">
        <v>42731</v>
      </c>
      <c r="K24" s="291">
        <v>1</v>
      </c>
      <c r="L24" s="295">
        <f t="shared" si="0"/>
        <v>42731</v>
      </c>
      <c r="M24" s="295"/>
      <c r="N24" s="295">
        <v>1044.72</v>
      </c>
      <c r="O24" s="291">
        <v>5.84</v>
      </c>
      <c r="P24" s="291"/>
      <c r="Q24" s="291"/>
      <c r="R24" s="291"/>
      <c r="S24" s="291"/>
      <c r="T24" s="291"/>
      <c r="U24" s="291"/>
      <c r="V24" s="295"/>
      <c r="W24" s="291"/>
      <c r="X24" s="291"/>
      <c r="Y24" s="291"/>
      <c r="Z24" s="310"/>
      <c r="AB24" s="273"/>
      <c r="AC24" s="354">
        <v>0</v>
      </c>
      <c r="AD24" s="355">
        <v>0</v>
      </c>
      <c r="AE24" s="355">
        <v>0</v>
      </c>
      <c r="AF24" s="355">
        <v>0</v>
      </c>
      <c r="AG24" s="355">
        <v>0</v>
      </c>
      <c r="AH24" s="355">
        <v>0</v>
      </c>
      <c r="AI24" s="356">
        <v>0</v>
      </c>
      <c r="AJ24" s="291">
        <v>0</v>
      </c>
      <c r="AK24" s="291">
        <v>0</v>
      </c>
      <c r="AL24" s="291">
        <v>0</v>
      </c>
      <c r="AM24" s="275">
        <v>0</v>
      </c>
      <c r="AN24" s="275" t="s">
        <v>2024</v>
      </c>
      <c r="AO24" s="357" t="e">
        <v>#VALUE!</v>
      </c>
      <c r="AP24" s="304" t="e">
        <v>#VALUE!</v>
      </c>
      <c r="AQ24" s="149" t="e">
        <v>#VALUE!</v>
      </c>
      <c r="AR24" s="190" t="e">
        <v>#VALUE!</v>
      </c>
      <c r="AS24" s="262" t="e">
        <v>#VALUE!</v>
      </c>
      <c r="AT24" s="321" t="s">
        <v>1790</v>
      </c>
    </row>
    <row r="25" spans="1:46">
      <c r="A25" s="229" t="s">
        <v>1344</v>
      </c>
      <c r="B25" s="231">
        <v>6.0199999999999997E-2</v>
      </c>
      <c r="C25" s="506">
        <v>6.1199999999999997E-2</v>
      </c>
      <c r="D25" s="230">
        <v>441.99</v>
      </c>
      <c r="E25" s="514">
        <v>431.69</v>
      </c>
      <c r="F25" s="266">
        <v>431.52</v>
      </c>
      <c r="J25" s="309">
        <v>42724</v>
      </c>
      <c r="K25" s="291">
        <v>1</v>
      </c>
      <c r="L25" s="295">
        <f t="shared" si="0"/>
        <v>42724</v>
      </c>
      <c r="M25" s="295"/>
      <c r="N25" s="295">
        <v>1023.48</v>
      </c>
      <c r="O25" s="291">
        <v>5.95</v>
      </c>
      <c r="P25" s="291"/>
      <c r="Q25" s="291"/>
      <c r="R25" s="291"/>
      <c r="S25" s="291"/>
      <c r="T25" s="291"/>
      <c r="U25" s="291"/>
      <c r="V25" s="295"/>
      <c r="W25" s="291"/>
      <c r="X25" s="291"/>
      <c r="Y25" s="291"/>
      <c r="Z25" s="310"/>
      <c r="AB25" s="273"/>
      <c r="AC25" s="354">
        <v>0</v>
      </c>
      <c r="AD25" s="355">
        <v>0</v>
      </c>
      <c r="AE25" s="355">
        <v>0</v>
      </c>
      <c r="AF25" s="355">
        <v>0</v>
      </c>
      <c r="AG25" s="355">
        <v>0</v>
      </c>
      <c r="AH25" s="355">
        <v>0</v>
      </c>
      <c r="AI25" s="356">
        <v>0</v>
      </c>
      <c r="AJ25" s="291">
        <v>0</v>
      </c>
      <c r="AK25" s="291">
        <v>0</v>
      </c>
      <c r="AL25" s="291">
        <v>0</v>
      </c>
      <c r="AM25" s="275">
        <v>0</v>
      </c>
      <c r="AN25" s="275" t="s">
        <v>2024</v>
      </c>
      <c r="AO25" s="357" t="e">
        <v>#VALUE!</v>
      </c>
      <c r="AP25" s="304" t="e">
        <v>#VALUE!</v>
      </c>
      <c r="AQ25" s="149" t="e">
        <v>#VALUE!</v>
      </c>
      <c r="AR25" s="190" t="e">
        <v>#VALUE!</v>
      </c>
      <c r="AS25" s="262" t="e">
        <v>#VALUE!</v>
      </c>
      <c r="AT25" s="321" t="s">
        <v>1790</v>
      </c>
    </row>
    <row r="26" spans="1:46">
      <c r="A26" s="229" t="s">
        <v>1345</v>
      </c>
      <c r="B26" s="231">
        <v>6.0199999999999997E-2</v>
      </c>
      <c r="C26" s="506">
        <v>6.1199999999999997E-2</v>
      </c>
      <c r="D26" s="230">
        <v>442.17</v>
      </c>
      <c r="E26" s="514">
        <v>431.87</v>
      </c>
      <c r="F26" s="266">
        <v>431.69</v>
      </c>
      <c r="J26" s="309">
        <v>42739</v>
      </c>
      <c r="K26" s="291">
        <v>1</v>
      </c>
      <c r="L26" s="295">
        <f t="shared" si="0"/>
        <v>42739</v>
      </c>
      <c r="M26" s="295"/>
      <c r="N26" s="295">
        <v>1078.19</v>
      </c>
      <c r="O26" s="291">
        <v>5.67</v>
      </c>
      <c r="P26" s="291"/>
      <c r="Q26" s="291"/>
      <c r="R26" s="291"/>
      <c r="S26" s="291"/>
      <c r="T26" s="291"/>
      <c r="U26" s="291"/>
      <c r="V26" s="295"/>
      <c r="W26" s="291"/>
      <c r="X26" s="291"/>
      <c r="Y26" s="291"/>
      <c r="Z26" s="310"/>
      <c r="AB26" s="273"/>
      <c r="AC26" s="354">
        <v>0</v>
      </c>
      <c r="AD26" s="355">
        <v>0</v>
      </c>
      <c r="AE26" s="355">
        <v>0</v>
      </c>
      <c r="AF26" s="355">
        <v>0</v>
      </c>
      <c r="AG26" s="355">
        <v>0</v>
      </c>
      <c r="AH26" s="355">
        <v>0</v>
      </c>
      <c r="AI26" s="356">
        <v>0</v>
      </c>
      <c r="AJ26" s="291">
        <v>0</v>
      </c>
      <c r="AK26" s="291">
        <v>0</v>
      </c>
      <c r="AL26" s="291">
        <v>0</v>
      </c>
      <c r="AM26" s="275">
        <v>0</v>
      </c>
      <c r="AN26" s="275" t="s">
        <v>2024</v>
      </c>
      <c r="AO26" s="357" t="e">
        <v>#VALUE!</v>
      </c>
      <c r="AP26" s="304" t="e">
        <v>#VALUE!</v>
      </c>
      <c r="AQ26" s="149" t="e">
        <v>#VALUE!</v>
      </c>
      <c r="AR26" s="190" t="e">
        <v>#VALUE!</v>
      </c>
      <c r="AS26" s="262" t="e">
        <v>#VALUE!</v>
      </c>
      <c r="AT26" s="321" t="s">
        <v>1790</v>
      </c>
    </row>
    <row r="27" spans="1:46">
      <c r="A27" s="229" t="s">
        <v>1346</v>
      </c>
      <c r="B27" s="231">
        <v>6.0999999999999999E-2</v>
      </c>
      <c r="C27" s="506">
        <v>6.2E-2</v>
      </c>
      <c r="D27" s="230">
        <v>434.08</v>
      </c>
      <c r="E27" s="514">
        <v>423.98</v>
      </c>
      <c r="F27" s="266">
        <v>423.81</v>
      </c>
      <c r="J27" s="309">
        <v>42753</v>
      </c>
      <c r="K27" s="291">
        <v>1</v>
      </c>
      <c r="L27" s="295">
        <f t="shared" si="0"/>
        <v>42753</v>
      </c>
      <c r="M27" s="295"/>
      <c r="N27" s="295">
        <v>1124.24</v>
      </c>
      <c r="O27" s="291">
        <v>5.54</v>
      </c>
      <c r="P27" s="291"/>
      <c r="Q27" s="291"/>
      <c r="R27" s="291"/>
      <c r="S27" s="291"/>
      <c r="T27" s="291"/>
      <c r="U27" s="291"/>
      <c r="V27" s="295"/>
      <c r="W27" s="291"/>
      <c r="X27" s="291"/>
      <c r="Y27" s="291"/>
      <c r="Z27" s="310"/>
      <c r="AB27" s="273"/>
      <c r="AC27" s="354">
        <v>0</v>
      </c>
      <c r="AD27" s="355">
        <v>0</v>
      </c>
      <c r="AE27" s="355">
        <v>0</v>
      </c>
      <c r="AF27" s="355">
        <v>0</v>
      </c>
      <c r="AG27" s="355">
        <v>0</v>
      </c>
      <c r="AH27" s="355">
        <v>0</v>
      </c>
      <c r="AI27" s="356">
        <v>0</v>
      </c>
      <c r="AJ27" s="291">
        <v>0</v>
      </c>
      <c r="AK27" s="291">
        <v>0</v>
      </c>
      <c r="AL27" s="291">
        <v>0</v>
      </c>
      <c r="AM27" s="275">
        <v>0</v>
      </c>
      <c r="AN27" s="275" t="s">
        <v>2024</v>
      </c>
      <c r="AO27" s="357" t="e">
        <v>#VALUE!</v>
      </c>
      <c r="AP27" s="304" t="e">
        <v>#VALUE!</v>
      </c>
      <c r="AQ27" s="149" t="e">
        <v>#VALUE!</v>
      </c>
      <c r="AR27" s="190" t="e">
        <v>#VALUE!</v>
      </c>
      <c r="AS27" s="262" t="e">
        <v>#VALUE!</v>
      </c>
      <c r="AT27" s="321" t="s">
        <v>1790</v>
      </c>
    </row>
    <row r="28" spans="1:46">
      <c r="A28" s="229" t="s">
        <v>1347</v>
      </c>
      <c r="B28" s="231">
        <v>6.1499999999999999E-2</v>
      </c>
      <c r="C28" s="506">
        <v>6.25E-2</v>
      </c>
      <c r="D28" s="230">
        <v>429.17</v>
      </c>
      <c r="E28" s="514">
        <v>419.18</v>
      </c>
      <c r="F28" s="266">
        <v>419.02</v>
      </c>
      <c r="J28" s="309">
        <v>42768</v>
      </c>
      <c r="K28" s="291">
        <v>1</v>
      </c>
      <c r="L28" s="295">
        <f t="shared" si="0"/>
        <v>42768</v>
      </c>
      <c r="M28" s="295"/>
      <c r="N28" s="295">
        <v>1129.42</v>
      </c>
      <c r="O28" s="291">
        <v>5.45</v>
      </c>
      <c r="P28" s="291"/>
      <c r="Q28" s="291"/>
      <c r="R28" s="291"/>
      <c r="S28" s="291"/>
      <c r="T28" s="291"/>
      <c r="U28" s="291"/>
      <c r="V28" s="295"/>
      <c r="W28" s="291"/>
      <c r="X28" s="291"/>
      <c r="Y28" s="291"/>
      <c r="Z28" s="310"/>
      <c r="AC28" s="313"/>
      <c r="AD28" s="275"/>
      <c r="AE28" s="275"/>
      <c r="AF28" s="275"/>
      <c r="AG28" s="275"/>
      <c r="AH28" s="355"/>
      <c r="AI28" s="275"/>
      <c r="AJ28" s="275"/>
      <c r="AK28" s="275"/>
      <c r="AL28" s="275"/>
      <c r="AM28" s="275"/>
      <c r="AN28" s="275"/>
      <c r="AO28" s="312"/>
    </row>
    <row r="29" spans="1:46">
      <c r="A29" s="229" t="s">
        <v>1348</v>
      </c>
      <c r="B29" s="231">
        <v>6.1600000000000002E-2</v>
      </c>
      <c r="C29" s="506">
        <v>6.2600000000000003E-2</v>
      </c>
      <c r="D29" s="230">
        <v>428.46</v>
      </c>
      <c r="E29" s="514">
        <v>418.5</v>
      </c>
      <c r="F29" s="266">
        <v>418.2</v>
      </c>
      <c r="J29" s="309">
        <v>42772</v>
      </c>
      <c r="K29" s="291">
        <v>1</v>
      </c>
      <c r="L29" s="295">
        <f t="shared" si="0"/>
        <v>42772</v>
      </c>
      <c r="M29" s="295"/>
      <c r="N29" s="295">
        <v>1134.51</v>
      </c>
      <c r="O29" s="291">
        <v>5.43</v>
      </c>
      <c r="P29" s="291"/>
      <c r="Q29" s="291"/>
      <c r="R29" s="291"/>
      <c r="S29" s="291"/>
      <c r="T29" s="291"/>
      <c r="U29" s="291"/>
      <c r="V29" s="295"/>
      <c r="W29" s="291"/>
      <c r="X29" s="291"/>
      <c r="Y29" s="291"/>
      <c r="Z29" s="310"/>
      <c r="AC29" s="313"/>
      <c r="AD29" s="275"/>
      <c r="AE29" s="275"/>
      <c r="AF29" s="275"/>
      <c r="AG29" s="275"/>
      <c r="AH29" s="355"/>
      <c r="AI29" s="275"/>
      <c r="AJ29" s="275"/>
      <c r="AK29" s="275"/>
      <c r="AL29" s="275"/>
      <c r="AM29" s="275"/>
      <c r="AN29" s="275"/>
      <c r="AO29" s="312"/>
    </row>
    <row r="30" spans="1:46">
      <c r="A30" s="229" t="s">
        <v>1349</v>
      </c>
      <c r="B30" s="231">
        <v>6.13E-2</v>
      </c>
      <c r="C30" s="506">
        <v>6.2300000000000001E-2</v>
      </c>
      <c r="D30" s="230">
        <v>431.67</v>
      </c>
      <c r="E30" s="514">
        <v>421.63</v>
      </c>
      <c r="F30" s="266">
        <v>421.46</v>
      </c>
      <c r="I30" s="264"/>
      <c r="J30" s="309"/>
      <c r="K30" s="291"/>
      <c r="L30" s="295"/>
      <c r="M30" s="295"/>
      <c r="N30" s="295"/>
      <c r="O30" s="291"/>
      <c r="P30" s="291"/>
      <c r="Q30" s="291"/>
      <c r="R30" s="291"/>
      <c r="S30" s="291"/>
      <c r="T30" s="291"/>
      <c r="U30" s="291"/>
      <c r="V30" s="295"/>
      <c r="W30" s="291"/>
      <c r="X30" s="291"/>
      <c r="Y30" s="291"/>
      <c r="Z30" s="310"/>
      <c r="AC30" s="313"/>
      <c r="AD30" s="275"/>
      <c r="AE30" s="275"/>
      <c r="AF30" s="275"/>
      <c r="AG30" s="275"/>
      <c r="AH30" s="355"/>
      <c r="AI30" s="275"/>
      <c r="AJ30" s="275"/>
      <c r="AK30" s="275"/>
      <c r="AL30" s="275"/>
      <c r="AM30" s="275"/>
      <c r="AN30" s="275"/>
      <c r="AO30" s="312"/>
    </row>
    <row r="31" spans="1:46">
      <c r="A31" s="229" t="s">
        <v>1350</v>
      </c>
      <c r="B31" s="231">
        <v>6.1199999999999997E-2</v>
      </c>
      <c r="C31" s="506">
        <v>6.2199999999999998E-2</v>
      </c>
      <c r="D31" s="230">
        <v>432.92</v>
      </c>
      <c r="E31" s="514">
        <v>422.85</v>
      </c>
      <c r="F31" s="266">
        <v>422.62</v>
      </c>
      <c r="J31" s="309"/>
      <c r="K31" s="291"/>
      <c r="L31" s="295"/>
      <c r="M31" s="295"/>
      <c r="N31" s="295"/>
      <c r="O31" s="291"/>
      <c r="P31" s="291"/>
      <c r="Q31" s="291"/>
      <c r="R31" s="291"/>
      <c r="S31" s="291"/>
      <c r="T31" s="291"/>
      <c r="U31" s="291"/>
      <c r="V31" s="295"/>
      <c r="W31" s="291"/>
      <c r="X31" s="291"/>
      <c r="Y31" s="291"/>
      <c r="Z31" s="310"/>
      <c r="AC31" s="313"/>
      <c r="AD31" s="275"/>
      <c r="AE31" s="275"/>
      <c r="AF31" s="275"/>
      <c r="AG31" s="275"/>
      <c r="AH31" s="355"/>
      <c r="AI31" s="275"/>
      <c r="AJ31" s="275"/>
      <c r="AK31" s="275"/>
      <c r="AL31" s="275"/>
      <c r="AM31" s="275"/>
      <c r="AN31" s="275"/>
      <c r="AO31" s="312"/>
    </row>
    <row r="32" spans="1:46" ht="13.5" thickBot="1">
      <c r="A32" s="229" t="s">
        <v>1351</v>
      </c>
      <c r="B32" s="231">
        <v>6.1800000000000001E-2</v>
      </c>
      <c r="C32" s="506">
        <v>6.2799999999999995E-2</v>
      </c>
      <c r="D32" s="230">
        <v>427.05</v>
      </c>
      <c r="E32" s="514">
        <v>417.13</v>
      </c>
      <c r="F32" s="266">
        <v>416.96</v>
      </c>
      <c r="J32" s="309"/>
      <c r="K32" s="291"/>
      <c r="L32" s="295"/>
      <c r="M32" s="295"/>
      <c r="N32" s="295"/>
      <c r="O32" s="291"/>
      <c r="P32" s="291"/>
      <c r="Q32" s="291"/>
      <c r="R32" s="291"/>
      <c r="S32" s="291"/>
      <c r="T32" s="291"/>
      <c r="U32" s="291"/>
      <c r="V32" s="295"/>
      <c r="W32" s="291"/>
      <c r="X32" s="291"/>
      <c r="Y32" s="291"/>
      <c r="Z32" s="310"/>
      <c r="AC32" s="358"/>
      <c r="AD32" s="315"/>
      <c r="AE32" s="315"/>
      <c r="AF32" s="315"/>
      <c r="AG32" s="315"/>
      <c r="AH32" s="359"/>
      <c r="AI32" s="315"/>
      <c r="AJ32" s="315"/>
      <c r="AK32" s="315"/>
      <c r="AL32" s="315"/>
      <c r="AM32" s="315"/>
      <c r="AN32" s="315"/>
      <c r="AO32" s="316"/>
    </row>
    <row r="33" spans="1:26">
      <c r="A33" s="229" t="s">
        <v>1352</v>
      </c>
      <c r="B33" s="231">
        <v>6.1800000000000001E-2</v>
      </c>
      <c r="C33" s="506">
        <v>6.2799999999999995E-2</v>
      </c>
      <c r="D33" s="230">
        <v>427.37</v>
      </c>
      <c r="E33" s="514">
        <v>417.44</v>
      </c>
      <c r="F33" s="266">
        <v>417.13</v>
      </c>
      <c r="I33" s="152" t="s">
        <v>1909</v>
      </c>
      <c r="J33" s="341"/>
    </row>
    <row r="34" spans="1:26">
      <c r="A34" s="229" t="s">
        <v>1353</v>
      </c>
      <c r="B34" s="231">
        <v>6.1600000000000002E-2</v>
      </c>
      <c r="C34" s="506">
        <v>6.2600000000000003E-2</v>
      </c>
      <c r="D34" s="230">
        <v>429.56</v>
      </c>
      <c r="E34" s="514">
        <v>419.57</v>
      </c>
      <c r="F34" s="266">
        <v>419.4</v>
      </c>
    </row>
    <row r="35" spans="1:26">
      <c r="A35" s="229" t="s">
        <v>1354</v>
      </c>
      <c r="B35" s="231">
        <v>6.0600000000000001E-2</v>
      </c>
      <c r="C35" s="506">
        <v>6.1600000000000002E-2</v>
      </c>
      <c r="D35" s="230">
        <v>439.96</v>
      </c>
      <c r="E35" s="514">
        <v>429.73</v>
      </c>
      <c r="F35" s="266">
        <v>429.56</v>
      </c>
    </row>
    <row r="36" spans="1:26">
      <c r="A36" s="229" t="s">
        <v>1355</v>
      </c>
      <c r="B36" s="231">
        <v>6.0299999999999999E-2</v>
      </c>
      <c r="C36" s="506">
        <v>6.13E-2</v>
      </c>
      <c r="D36" s="230">
        <v>443.26</v>
      </c>
      <c r="E36" s="514">
        <v>432.95</v>
      </c>
      <c r="F36" s="266">
        <v>432.77</v>
      </c>
    </row>
    <row r="37" spans="1:26">
      <c r="A37" s="229" t="s">
        <v>1356</v>
      </c>
      <c r="B37" s="231">
        <v>6.0499999999999998E-2</v>
      </c>
      <c r="C37" s="506">
        <v>6.1499999999999999E-2</v>
      </c>
      <c r="D37" s="230">
        <v>441.35</v>
      </c>
      <c r="E37" s="514">
        <v>431.09</v>
      </c>
      <c r="F37" s="266">
        <v>430.91</v>
      </c>
    </row>
    <row r="38" spans="1:26">
      <c r="A38" s="229" t="s">
        <v>1357</v>
      </c>
      <c r="B38" s="231">
        <v>5.9400000000000001E-2</v>
      </c>
      <c r="C38" s="506">
        <v>6.0400000000000002E-2</v>
      </c>
      <c r="D38" s="230">
        <v>453.26</v>
      </c>
      <c r="E38" s="514">
        <v>442.71</v>
      </c>
      <c r="F38" s="266">
        <v>442.39</v>
      </c>
      <c r="W38" s="151" t="e">
        <v>#VALUE!</v>
      </c>
      <c r="X38" s="151" t="s">
        <v>103</v>
      </c>
      <c r="Y38" s="151" t="e">
        <v>#VALUE!</v>
      </c>
    </row>
    <row r="39" spans="1:26">
      <c r="A39" s="229" t="s">
        <v>1358</v>
      </c>
      <c r="B39" s="231">
        <v>5.9499999999999997E-2</v>
      </c>
      <c r="C39" s="506">
        <v>6.0499999999999998E-2</v>
      </c>
      <c r="D39" s="230">
        <v>452.37</v>
      </c>
      <c r="E39" s="514">
        <v>441.85</v>
      </c>
      <c r="F39" s="266">
        <v>441.67</v>
      </c>
      <c r="J39" s="229"/>
      <c r="W39" s="152" t="s">
        <v>1296</v>
      </c>
      <c r="X39" s="152" t="s">
        <v>1297</v>
      </c>
      <c r="Y39" s="152" t="s">
        <v>1298</v>
      </c>
      <c r="Z39" s="152" t="s">
        <v>1299</v>
      </c>
    </row>
    <row r="40" spans="1:26">
      <c r="A40" s="229" t="s">
        <v>1359</v>
      </c>
      <c r="B40" s="231">
        <v>5.9200000000000003E-2</v>
      </c>
      <c r="C40" s="506">
        <v>6.0200000000000004E-2</v>
      </c>
      <c r="D40" s="230">
        <v>455.76</v>
      </c>
      <c r="E40" s="514">
        <v>445.16</v>
      </c>
      <c r="F40" s="266">
        <v>444.98</v>
      </c>
      <c r="J40" t="s">
        <v>395</v>
      </c>
      <c r="K40" t="e">
        <v>#N/A</v>
      </c>
      <c r="L40" t="e">
        <v>#N/A</v>
      </c>
      <c r="M40" s="190" t="e">
        <v>#N/A</v>
      </c>
      <c r="N40">
        <v>826.78</v>
      </c>
      <c r="O40" s="189">
        <v>6.07</v>
      </c>
      <c r="P40" s="282" t="e">
        <v>#VALUE!</v>
      </c>
      <c r="Q40" s="189">
        <v>17.5</v>
      </c>
      <c r="R40" s="264" t="e">
        <v>#N/A</v>
      </c>
      <c r="S40" s="189">
        <v>0</v>
      </c>
      <c r="T40" s="189">
        <v>0.63</v>
      </c>
      <c r="U40" s="189">
        <v>0.98</v>
      </c>
      <c r="V40" s="190" t="e">
        <v>#N/A</v>
      </c>
      <c r="W40" s="190" t="e">
        <v>#N/A</v>
      </c>
      <c r="X40" s="190" t="e">
        <v>#N/A</v>
      </c>
      <c r="Y40" s="149" t="e">
        <v>#N/A</v>
      </c>
      <c r="Z40" s="283" t="e">
        <v>#N/A</v>
      </c>
    </row>
    <row r="41" spans="1:26">
      <c r="A41" s="229" t="s">
        <v>1360</v>
      </c>
      <c r="B41" s="231">
        <v>5.96E-2</v>
      </c>
      <c r="C41" s="506">
        <v>6.0600000000000001E-2</v>
      </c>
      <c r="D41" s="230">
        <v>451.67</v>
      </c>
      <c r="E41" s="514">
        <v>441.16</v>
      </c>
      <c r="F41" s="266">
        <v>440.99</v>
      </c>
      <c r="J41" t="s">
        <v>392</v>
      </c>
      <c r="K41" s="264" t="e">
        <v>#N/A</v>
      </c>
      <c r="L41" s="264" t="e">
        <v>#N/A</v>
      </c>
      <c r="M41" s="190" t="e">
        <v>#N/A</v>
      </c>
      <c r="N41" s="264">
        <v>823.84</v>
      </c>
      <c r="O41" s="189">
        <v>7.07</v>
      </c>
      <c r="P41" s="282" t="e">
        <v>#VALUE!</v>
      </c>
      <c r="Q41" s="189">
        <v>17.5</v>
      </c>
      <c r="R41" s="264" t="e">
        <v>#N/A</v>
      </c>
      <c r="S41" s="189">
        <v>0</v>
      </c>
      <c r="T41" s="189">
        <v>0.42</v>
      </c>
      <c r="U41" s="189">
        <v>0.52</v>
      </c>
      <c r="V41" s="190" t="e">
        <v>#N/A</v>
      </c>
      <c r="W41" s="190" t="e">
        <v>#N/A</v>
      </c>
      <c r="X41" s="190" t="e">
        <v>#N/A</v>
      </c>
      <c r="Y41" s="149" t="e">
        <v>#N/A</v>
      </c>
      <c r="Z41" s="283" t="e">
        <v>#N/A</v>
      </c>
    </row>
    <row r="42" spans="1:26">
      <c r="A42" s="229" t="s">
        <v>1361</v>
      </c>
      <c r="B42" s="231">
        <v>6.0199999999999997E-2</v>
      </c>
      <c r="C42" s="506">
        <v>6.1199999999999997E-2</v>
      </c>
      <c r="D42" s="230">
        <v>445.51</v>
      </c>
      <c r="E42" s="514">
        <v>435.16</v>
      </c>
      <c r="F42" s="266">
        <v>434.98</v>
      </c>
      <c r="J42" t="s">
        <v>382</v>
      </c>
      <c r="K42" s="264" t="e">
        <v>#N/A</v>
      </c>
      <c r="L42" s="264" t="e">
        <v>#N/A</v>
      </c>
      <c r="M42" s="190" t="e">
        <v>#N/A</v>
      </c>
      <c r="N42" s="264">
        <v>801.1</v>
      </c>
      <c r="O42" s="189">
        <v>8.07</v>
      </c>
      <c r="P42" s="282" t="e">
        <v>#VALUE!</v>
      </c>
      <c r="Q42" s="189">
        <v>17.5</v>
      </c>
      <c r="R42" s="264" t="e">
        <v>#N/A</v>
      </c>
      <c r="S42" s="189">
        <v>0</v>
      </c>
      <c r="T42" s="189">
        <v>0.21</v>
      </c>
      <c r="U42" s="189">
        <v>0.08</v>
      </c>
      <c r="V42" s="190" t="e">
        <v>#N/A</v>
      </c>
      <c r="W42" s="190" t="e">
        <v>#N/A</v>
      </c>
      <c r="X42" s="190" t="e">
        <v>#N/A</v>
      </c>
      <c r="Y42" s="149" t="e">
        <v>#N/A</v>
      </c>
      <c r="Z42" s="283" t="e">
        <v>#N/A</v>
      </c>
    </row>
    <row r="43" spans="1:26">
      <c r="A43" s="229" t="s">
        <v>1362</v>
      </c>
      <c r="B43" s="231">
        <v>6.13E-2</v>
      </c>
      <c r="C43" s="506">
        <v>6.2300000000000001E-2</v>
      </c>
      <c r="D43" s="230">
        <v>434.71</v>
      </c>
      <c r="E43" s="514">
        <v>424.62</v>
      </c>
      <c r="F43" s="266">
        <v>424.27</v>
      </c>
      <c r="J43" t="s">
        <v>372</v>
      </c>
      <c r="K43" s="264" t="e">
        <v>#N/A</v>
      </c>
      <c r="L43" s="264" t="e">
        <v>#N/A</v>
      </c>
      <c r="M43" s="190" t="e">
        <v>#N/A</v>
      </c>
      <c r="N43" s="264">
        <v>761.81</v>
      </c>
      <c r="O43" s="189">
        <v>9.07</v>
      </c>
      <c r="P43" s="282" t="e">
        <v>#VALUE!</v>
      </c>
      <c r="Q43" s="189">
        <v>17.5</v>
      </c>
      <c r="R43" s="264" t="e">
        <v>#N/A</v>
      </c>
      <c r="S43" s="189">
        <v>0</v>
      </c>
      <c r="T43" s="189">
        <v>0.42</v>
      </c>
      <c r="U43" s="189">
        <v>0</v>
      </c>
      <c r="V43" s="190" t="e">
        <v>#N/A</v>
      </c>
      <c r="W43" s="190" t="e">
        <v>#N/A</v>
      </c>
      <c r="X43" s="190" t="e">
        <v>#N/A</v>
      </c>
      <c r="Y43" s="149" t="e">
        <v>#N/A</v>
      </c>
      <c r="Z43" s="283" t="e">
        <v>#N/A</v>
      </c>
    </row>
    <row r="44" spans="1:26">
      <c r="A44" s="229" t="s">
        <v>1363</v>
      </c>
      <c r="B44" s="231">
        <v>6.3E-2</v>
      </c>
      <c r="C44" s="506">
        <v>6.4000000000000001E-2</v>
      </c>
      <c r="D44" s="230">
        <v>417.88</v>
      </c>
      <c r="E44" s="514">
        <v>408.2</v>
      </c>
      <c r="F44" s="266">
        <v>408.02</v>
      </c>
      <c r="J44" t="s">
        <v>341</v>
      </c>
      <c r="K44" s="264" t="e">
        <v>#N/A</v>
      </c>
      <c r="L44" s="264" t="e">
        <v>#N/A</v>
      </c>
      <c r="M44" s="190" t="e">
        <v>#N/A</v>
      </c>
      <c r="N44" s="264">
        <v>671.33</v>
      </c>
      <c r="O44" s="189">
        <v>10.07</v>
      </c>
      <c r="P44" s="282" t="e">
        <v>#VALUE!</v>
      </c>
      <c r="Q44" s="189">
        <v>20</v>
      </c>
      <c r="R44" s="264" t="e">
        <v>#N/A</v>
      </c>
      <c r="S44" s="189">
        <v>0</v>
      </c>
      <c r="T44" s="189">
        <v>0.21</v>
      </c>
      <c r="U44" s="189">
        <v>0</v>
      </c>
      <c r="V44" s="190" t="e">
        <v>#N/A</v>
      </c>
      <c r="W44" s="190" t="e">
        <v>#N/A</v>
      </c>
      <c r="X44" s="190" t="e">
        <v>#N/A</v>
      </c>
      <c r="Y44" s="149" t="e">
        <v>#N/A</v>
      </c>
      <c r="Z44" s="283" t="e">
        <v>#N/A</v>
      </c>
    </row>
    <row r="45" spans="1:26">
      <c r="A45" s="229" t="s">
        <v>1364</v>
      </c>
      <c r="B45" s="231">
        <v>6.2399999999999997E-2</v>
      </c>
      <c r="C45" s="506">
        <v>6.3399999999999998E-2</v>
      </c>
      <c r="D45" s="230">
        <v>423.99</v>
      </c>
      <c r="E45" s="514">
        <v>414.16</v>
      </c>
      <c r="F45" s="266">
        <v>413.98</v>
      </c>
      <c r="J45" s="264" t="s">
        <v>340</v>
      </c>
      <c r="K45" s="264" t="e">
        <v>#N/A</v>
      </c>
      <c r="L45" s="264" t="e">
        <v>#N/A</v>
      </c>
      <c r="M45" s="190" t="e">
        <v>#N/A</v>
      </c>
      <c r="N45" s="264">
        <v>672.85</v>
      </c>
      <c r="O45" s="189">
        <v>11.07</v>
      </c>
      <c r="P45" s="282" t="e">
        <v>#VALUE!</v>
      </c>
      <c r="Q45" s="189">
        <v>20</v>
      </c>
      <c r="R45" s="264" t="e">
        <v>#N/A</v>
      </c>
      <c r="S45" s="189">
        <v>0</v>
      </c>
      <c r="T45" s="189">
        <v>0.21</v>
      </c>
      <c r="U45" s="189">
        <v>0</v>
      </c>
      <c r="V45" s="190" t="e">
        <v>#N/A</v>
      </c>
      <c r="W45" s="190" t="e">
        <v>#N/A</v>
      </c>
      <c r="X45" s="190" t="e">
        <v>#N/A</v>
      </c>
      <c r="Y45" s="149" t="e">
        <v>#N/A</v>
      </c>
      <c r="Z45" s="283" t="e">
        <v>#N/A</v>
      </c>
    </row>
    <row r="46" spans="1:26">
      <c r="A46" s="229" t="s">
        <v>1365</v>
      </c>
      <c r="B46" s="231">
        <v>6.2199999999999991E-2</v>
      </c>
      <c r="C46" s="506">
        <v>6.3199999999999992E-2</v>
      </c>
      <c r="D46" s="230">
        <v>426.16</v>
      </c>
      <c r="E46" s="514">
        <v>416.29</v>
      </c>
      <c r="F46" s="266">
        <v>416.1</v>
      </c>
      <c r="J46" t="s">
        <v>334</v>
      </c>
      <c r="K46" s="264" t="e">
        <v>#N/A</v>
      </c>
      <c r="L46" s="264" t="e">
        <v>#N/A</v>
      </c>
      <c r="M46" s="190" t="e">
        <v>#N/A</v>
      </c>
      <c r="N46" s="264">
        <v>620.78</v>
      </c>
      <c r="O46" s="189">
        <v>12.07</v>
      </c>
      <c r="P46" s="282" t="e">
        <v>#VALUE!</v>
      </c>
      <c r="Q46" s="189">
        <v>20</v>
      </c>
      <c r="R46" s="264" t="e">
        <v>#N/A</v>
      </c>
      <c r="S46" s="189">
        <v>0</v>
      </c>
      <c r="T46" s="189">
        <v>0.21</v>
      </c>
      <c r="U46" s="189">
        <v>0</v>
      </c>
      <c r="V46" s="190" t="e">
        <v>#N/A</v>
      </c>
      <c r="W46" s="190" t="e">
        <v>#N/A</v>
      </c>
      <c r="X46" s="190" t="e">
        <v>#N/A</v>
      </c>
      <c r="Y46" s="149" t="e">
        <v>#N/A</v>
      </c>
      <c r="Z46" s="283" t="e">
        <v>#N/A</v>
      </c>
    </row>
    <row r="47" spans="1:26">
      <c r="A47" s="229" t="s">
        <v>1366</v>
      </c>
      <c r="B47" s="231">
        <v>6.2199999999999991E-2</v>
      </c>
      <c r="C47" s="506">
        <v>6.3199999999999992E-2</v>
      </c>
      <c r="D47" s="230">
        <v>426.35</v>
      </c>
      <c r="E47" s="514">
        <v>416.47</v>
      </c>
      <c r="F47" s="266">
        <v>416.29</v>
      </c>
      <c r="J47" t="s">
        <v>308</v>
      </c>
      <c r="K47" s="264" t="e">
        <v>#N/A</v>
      </c>
      <c r="L47" s="264" t="e">
        <v>#N/A</v>
      </c>
      <c r="M47" s="190" t="e">
        <v>#N/A</v>
      </c>
      <c r="N47" s="264">
        <v>702.18</v>
      </c>
      <c r="O47" s="189">
        <v>13.07</v>
      </c>
      <c r="P47" s="282" t="e">
        <v>#VALUE!</v>
      </c>
      <c r="Q47" s="189">
        <v>20</v>
      </c>
      <c r="R47" s="264" t="e">
        <v>#N/A</v>
      </c>
      <c r="S47" s="189">
        <v>0</v>
      </c>
      <c r="T47" s="189">
        <v>0.21</v>
      </c>
      <c r="U47" s="189">
        <v>0</v>
      </c>
      <c r="V47" s="190" t="e">
        <v>#N/A</v>
      </c>
      <c r="W47" s="190" t="e">
        <v>#N/A</v>
      </c>
      <c r="X47" s="190" t="e">
        <v>#N/A</v>
      </c>
      <c r="Y47" s="149" t="e">
        <v>#N/A</v>
      </c>
      <c r="Z47" s="283" t="e">
        <v>#N/A</v>
      </c>
    </row>
    <row r="48" spans="1:26">
      <c r="A48" s="229" t="s">
        <v>1367</v>
      </c>
      <c r="B48" s="231">
        <v>6.1199999999999997E-2</v>
      </c>
      <c r="C48" s="506">
        <v>6.2199999999999998E-2</v>
      </c>
      <c r="D48" s="230">
        <v>436.79</v>
      </c>
      <c r="E48" s="514">
        <v>426.65</v>
      </c>
      <c r="F48" s="266">
        <v>426.37</v>
      </c>
      <c r="J48" t="s">
        <v>298</v>
      </c>
      <c r="K48" s="264" t="e">
        <v>#N/A</v>
      </c>
      <c r="L48" s="264" t="e">
        <v>#N/A</v>
      </c>
      <c r="M48" s="190" t="e">
        <v>#N/A</v>
      </c>
      <c r="N48" s="264">
        <v>755.87</v>
      </c>
      <c r="O48" s="189">
        <v>14.07</v>
      </c>
      <c r="P48" s="282" t="e">
        <v>#VALUE!</v>
      </c>
      <c r="Q48" s="189">
        <v>20</v>
      </c>
      <c r="R48" s="264" t="e">
        <v>#N/A</v>
      </c>
      <c r="S48" s="189">
        <v>0</v>
      </c>
      <c r="T48" s="189">
        <v>0.1</v>
      </c>
      <c r="U48" s="189">
        <v>0</v>
      </c>
      <c r="V48" s="190" t="e">
        <v>#N/A</v>
      </c>
      <c r="W48" s="190" t="e">
        <v>#N/A</v>
      </c>
      <c r="X48" s="190" t="e">
        <v>#N/A</v>
      </c>
      <c r="Y48" s="149" t="e">
        <v>#N/A</v>
      </c>
      <c r="Z48" s="283" t="e">
        <v>#N/A</v>
      </c>
    </row>
    <row r="49" spans="1:26">
      <c r="A49" s="229" t="s">
        <v>1368</v>
      </c>
      <c r="B49" s="231">
        <v>6.13E-2</v>
      </c>
      <c r="C49" s="506">
        <v>6.2300000000000001E-2</v>
      </c>
      <c r="D49" s="230">
        <v>435.93</v>
      </c>
      <c r="E49" s="514">
        <v>425.82</v>
      </c>
      <c r="F49" s="266">
        <v>425.65</v>
      </c>
      <c r="J49" t="s">
        <v>288</v>
      </c>
      <c r="K49" s="264" t="e">
        <v>#N/A</v>
      </c>
      <c r="L49" s="264" t="e">
        <v>#N/A</v>
      </c>
      <c r="M49" s="190" t="e">
        <v>#N/A</v>
      </c>
      <c r="N49" s="264">
        <v>713.15</v>
      </c>
      <c r="O49" s="189">
        <v>15.07</v>
      </c>
      <c r="P49" s="282" t="e">
        <v>#VALUE!</v>
      </c>
      <c r="Q49" s="189">
        <v>20</v>
      </c>
      <c r="R49" s="264" t="e">
        <v>#N/A</v>
      </c>
      <c r="S49" s="189">
        <v>0</v>
      </c>
      <c r="T49" s="189">
        <v>0.42</v>
      </c>
      <c r="U49" s="189">
        <v>0</v>
      </c>
      <c r="V49" s="190" t="e">
        <v>#N/A</v>
      </c>
      <c r="W49" s="190" t="e">
        <v>#N/A</v>
      </c>
      <c r="X49" s="190" t="e">
        <v>#N/A</v>
      </c>
      <c r="Y49" s="149" t="e">
        <v>#N/A</v>
      </c>
      <c r="Z49" s="283" t="e">
        <v>#N/A</v>
      </c>
    </row>
    <row r="50" spans="1:26">
      <c r="A50" s="229" t="s">
        <v>1369</v>
      </c>
      <c r="B50" s="231">
        <v>6.2E-2</v>
      </c>
      <c r="C50" s="506">
        <v>6.3E-2</v>
      </c>
      <c r="D50" s="230">
        <v>428.99</v>
      </c>
      <c r="E50" s="514">
        <v>419.05</v>
      </c>
      <c r="F50" s="266">
        <v>418.89</v>
      </c>
      <c r="J50" t="s">
        <v>281</v>
      </c>
      <c r="K50" s="264" t="e">
        <v>#N/A</v>
      </c>
      <c r="L50" s="264" t="e">
        <v>#N/A</v>
      </c>
      <c r="M50" s="190" t="e">
        <v>#N/A</v>
      </c>
      <c r="N50" s="264">
        <v>713.3</v>
      </c>
      <c r="O50" s="189">
        <v>16.07</v>
      </c>
      <c r="P50" s="282" t="e">
        <v>#VALUE!</v>
      </c>
      <c r="Q50" s="189">
        <v>20</v>
      </c>
      <c r="R50" s="264" t="e">
        <v>#N/A</v>
      </c>
      <c r="S50" s="189">
        <v>0</v>
      </c>
      <c r="T50" s="189">
        <v>0.21</v>
      </c>
      <c r="U50" s="189">
        <v>0</v>
      </c>
      <c r="V50" s="190" t="e">
        <v>#N/A</v>
      </c>
      <c r="W50" s="190" t="e">
        <v>#N/A</v>
      </c>
      <c r="X50" s="190" t="e">
        <v>#N/A</v>
      </c>
      <c r="Y50" s="149" t="e">
        <v>#N/A</v>
      </c>
      <c r="Z50" s="283" t="e">
        <v>#N/A</v>
      </c>
    </row>
    <row r="51" spans="1:26">
      <c r="A51" s="229" t="s">
        <v>1370</v>
      </c>
      <c r="B51" s="231">
        <v>6.2700000000000006E-2</v>
      </c>
      <c r="C51" s="506">
        <v>6.3700000000000007E-2</v>
      </c>
      <c r="D51" s="230">
        <v>422.17</v>
      </c>
      <c r="E51" s="514">
        <v>412.4</v>
      </c>
      <c r="F51" s="266">
        <v>412.23</v>
      </c>
      <c r="J51" t="s">
        <v>122</v>
      </c>
      <c r="K51" s="264" t="e">
        <v>#N/A</v>
      </c>
      <c r="L51" s="264" t="e">
        <v>#N/A</v>
      </c>
      <c r="M51" s="190" t="e">
        <v>#N/A</v>
      </c>
      <c r="N51" s="264">
        <v>682.91</v>
      </c>
      <c r="O51" s="189">
        <v>17.07</v>
      </c>
      <c r="P51" s="282" t="e">
        <v>#VALUE!</v>
      </c>
      <c r="Q51" s="189">
        <v>22.5</v>
      </c>
      <c r="R51" s="264" t="e">
        <v>#N/A</v>
      </c>
      <c r="S51" s="189">
        <v>0</v>
      </c>
      <c r="T51" s="189">
        <v>0.09</v>
      </c>
      <c r="U51" s="189">
        <v>0</v>
      </c>
      <c r="V51" s="190" t="e">
        <v>#N/A</v>
      </c>
      <c r="W51" s="190" t="e">
        <v>#N/A</v>
      </c>
      <c r="X51" s="190" t="e">
        <v>#N/A</v>
      </c>
      <c r="Y51" s="149" t="e">
        <v>#N/A</v>
      </c>
      <c r="Z51" s="283" t="e">
        <v>#N/A</v>
      </c>
    </row>
    <row r="52" spans="1:26">
      <c r="A52" s="229" t="s">
        <v>1371</v>
      </c>
      <c r="B52" s="231">
        <v>6.3200000000000006E-2</v>
      </c>
      <c r="C52" s="506">
        <v>6.4200000000000007E-2</v>
      </c>
      <c r="D52" s="230">
        <v>417.41</v>
      </c>
      <c r="E52" s="514">
        <v>407.76</v>
      </c>
      <c r="F52" s="266">
        <v>407.6</v>
      </c>
      <c r="J52" t="s">
        <v>131</v>
      </c>
      <c r="K52" s="264" t="e">
        <v>#N/A</v>
      </c>
      <c r="L52" s="264" t="e">
        <v>#N/A</v>
      </c>
      <c r="M52" s="190" t="e">
        <v>#N/A</v>
      </c>
      <c r="N52" s="264">
        <v>706.97</v>
      </c>
      <c r="O52" s="189">
        <v>18.07</v>
      </c>
      <c r="P52" s="282" t="e">
        <v>#VALUE!</v>
      </c>
      <c r="Q52" s="189">
        <v>22.5</v>
      </c>
      <c r="R52" s="264" t="e">
        <v>#N/A</v>
      </c>
      <c r="S52" s="189">
        <v>0</v>
      </c>
      <c r="T52" s="189">
        <v>0.27</v>
      </c>
      <c r="U52" s="189">
        <v>0</v>
      </c>
      <c r="V52" s="190" t="e">
        <v>#N/A</v>
      </c>
      <c r="W52" s="190" t="e">
        <v>#N/A</v>
      </c>
      <c r="X52" s="190" t="e">
        <v>#N/A</v>
      </c>
      <c r="Y52" s="149" t="e">
        <v>#N/A</v>
      </c>
      <c r="Z52" s="283" t="e">
        <v>#N/A</v>
      </c>
    </row>
    <row r="53" spans="1:26">
      <c r="A53" s="229" t="s">
        <v>1372</v>
      </c>
      <c r="B53" s="231">
        <v>6.3299999999999995E-2</v>
      </c>
      <c r="C53" s="506">
        <v>6.4299999999999996E-2</v>
      </c>
      <c r="D53" s="230">
        <v>416.76</v>
      </c>
      <c r="E53" s="514">
        <v>407.12</v>
      </c>
      <c r="F53" s="266">
        <v>406.83</v>
      </c>
      <c r="J53" t="s">
        <v>161</v>
      </c>
      <c r="K53" s="264" t="e">
        <v>#N/A</v>
      </c>
      <c r="L53" s="264" t="e">
        <v>#N/A</v>
      </c>
      <c r="M53" s="190" t="e">
        <v>#N/A</v>
      </c>
      <c r="N53" s="264">
        <v>872.31</v>
      </c>
      <c r="O53" s="189">
        <v>19.07</v>
      </c>
      <c r="P53" s="282" t="e">
        <v>#VALUE!</v>
      </c>
      <c r="Q53" s="189">
        <v>22.5</v>
      </c>
      <c r="R53" s="264" t="e">
        <v>#N/A</v>
      </c>
      <c r="S53" s="189">
        <v>0</v>
      </c>
      <c r="T53" s="189">
        <v>0.21</v>
      </c>
      <c r="U53" s="189">
        <v>0</v>
      </c>
      <c r="V53" s="190" t="e">
        <v>#N/A</v>
      </c>
      <c r="W53" s="190" t="e">
        <v>#N/A</v>
      </c>
      <c r="X53" s="190" t="e">
        <v>#N/A</v>
      </c>
      <c r="Y53" s="149" t="e">
        <v>#N/A</v>
      </c>
      <c r="Z53" s="283" t="e">
        <v>#N/A</v>
      </c>
    </row>
    <row r="54" spans="1:26">
      <c r="A54" s="229" t="s">
        <v>1373</v>
      </c>
      <c r="B54" s="231">
        <v>6.3399999999999998E-2</v>
      </c>
      <c r="C54" s="506">
        <v>6.4399999999999999E-2</v>
      </c>
      <c r="D54" s="230">
        <v>415.95</v>
      </c>
      <c r="E54" s="514">
        <v>406.33</v>
      </c>
      <c r="F54" s="266">
        <v>406.17</v>
      </c>
      <c r="J54" t="s">
        <v>165</v>
      </c>
      <c r="K54" s="264" t="e">
        <v>#N/A</v>
      </c>
      <c r="L54" s="264" t="e">
        <v>#N/A</v>
      </c>
      <c r="M54" s="190" t="e">
        <v>#N/A</v>
      </c>
      <c r="N54" s="264">
        <v>877.1</v>
      </c>
      <c r="O54" s="189">
        <v>20.07</v>
      </c>
      <c r="P54" s="282" t="e">
        <v>#VALUE!</v>
      </c>
      <c r="Q54" s="189">
        <v>22.5</v>
      </c>
      <c r="R54" s="264" t="e">
        <v>#N/A</v>
      </c>
      <c r="S54" s="189">
        <v>0</v>
      </c>
      <c r="T54" s="189">
        <v>0.08</v>
      </c>
      <c r="U54" s="189">
        <v>0</v>
      </c>
      <c r="V54" s="190" t="e">
        <v>#N/A</v>
      </c>
      <c r="W54" s="190" t="e">
        <v>#N/A</v>
      </c>
      <c r="X54" s="190" t="e">
        <v>#N/A</v>
      </c>
      <c r="Y54" s="149" t="e">
        <v>#N/A</v>
      </c>
      <c r="Z54" s="283" t="e">
        <v>#N/A</v>
      </c>
    </row>
    <row r="55" spans="1:26">
      <c r="A55" s="229" t="s">
        <v>1374</v>
      </c>
      <c r="B55" s="231">
        <v>6.3500000000000001E-2</v>
      </c>
      <c r="C55" s="506">
        <v>6.4500000000000002E-2</v>
      </c>
      <c r="D55" s="230">
        <v>415.14</v>
      </c>
      <c r="E55" s="514">
        <v>405.54</v>
      </c>
      <c r="F55" s="266">
        <v>405.38</v>
      </c>
      <c r="J55" t="s">
        <v>173</v>
      </c>
      <c r="K55" s="264" t="e">
        <v>#N/A</v>
      </c>
      <c r="L55" s="264" t="e">
        <v>#N/A</v>
      </c>
      <c r="M55" s="190" t="e">
        <v>#N/A</v>
      </c>
      <c r="N55" s="264">
        <v>908.58</v>
      </c>
      <c r="O55" s="189">
        <v>21.07</v>
      </c>
      <c r="P55" s="282" t="e">
        <v>#VALUE!</v>
      </c>
      <c r="Q55" s="189">
        <v>22.5</v>
      </c>
      <c r="R55" s="264" t="e">
        <v>#N/A</v>
      </c>
      <c r="S55" s="189">
        <v>0</v>
      </c>
      <c r="T55" s="189">
        <v>0.11</v>
      </c>
      <c r="U55" s="189">
        <v>0</v>
      </c>
      <c r="V55" s="190" t="e">
        <v>#N/A</v>
      </c>
      <c r="W55" s="190" t="e">
        <v>#N/A</v>
      </c>
      <c r="X55" s="190" t="e">
        <v>#N/A</v>
      </c>
      <c r="Y55" s="149" t="e">
        <v>#N/A</v>
      </c>
      <c r="Z55" s="283" t="e">
        <v>#N/A</v>
      </c>
    </row>
    <row r="56" spans="1:26">
      <c r="A56" s="229" t="s">
        <v>1375</v>
      </c>
      <c r="B56" s="231">
        <v>6.3700000000000007E-2</v>
      </c>
      <c r="C56" s="506">
        <v>6.4700000000000008E-2</v>
      </c>
      <c r="D56" s="230">
        <v>413.37</v>
      </c>
      <c r="E56" s="514">
        <v>403.81</v>
      </c>
      <c r="F56" s="266">
        <v>403.65</v>
      </c>
      <c r="J56" t="s">
        <v>204</v>
      </c>
      <c r="K56" s="264" t="e">
        <v>#N/A</v>
      </c>
      <c r="L56" s="264" t="e">
        <v>#N/A</v>
      </c>
      <c r="M56" s="190" t="e">
        <v>#N/A</v>
      </c>
      <c r="N56" s="264">
        <v>967.7</v>
      </c>
      <c r="O56" s="189">
        <v>22.07</v>
      </c>
      <c r="P56" s="282" t="e">
        <v>#VALUE!</v>
      </c>
      <c r="Q56" s="189">
        <v>22.5</v>
      </c>
      <c r="R56" s="264" t="e">
        <v>#N/A</v>
      </c>
      <c r="S56" s="189">
        <v>9.39</v>
      </c>
      <c r="T56" s="189">
        <v>0.33</v>
      </c>
      <c r="U56" s="189">
        <v>0</v>
      </c>
      <c r="V56" s="190" t="e">
        <v>#N/A</v>
      </c>
      <c r="W56" s="190" t="e">
        <v>#N/A</v>
      </c>
      <c r="X56" s="190" t="e">
        <v>#N/A</v>
      </c>
      <c r="Y56" s="149" t="e">
        <v>#N/A</v>
      </c>
      <c r="Z56" s="283" t="e">
        <v>#N/A</v>
      </c>
    </row>
    <row r="57" spans="1:26">
      <c r="A57" s="229" t="s">
        <v>1376</v>
      </c>
      <c r="B57" s="231">
        <v>6.3700000000000007E-2</v>
      </c>
      <c r="C57" s="506">
        <v>6.4700000000000008E-2</v>
      </c>
      <c r="D57" s="230">
        <v>413.53</v>
      </c>
      <c r="E57" s="514">
        <v>403.98</v>
      </c>
      <c r="F57" s="266">
        <v>403.81</v>
      </c>
    </row>
    <row r="58" spans="1:26">
      <c r="A58" s="229" t="s">
        <v>1377</v>
      </c>
      <c r="B58" s="231">
        <v>6.3700000000000007E-2</v>
      </c>
      <c r="C58" s="506">
        <v>6.4700000000000008E-2</v>
      </c>
      <c r="D58" s="230">
        <v>413.83</v>
      </c>
      <c r="E58" s="514">
        <v>404.26</v>
      </c>
      <c r="F58" s="266">
        <v>403.98</v>
      </c>
    </row>
    <row r="59" spans="1:26">
      <c r="A59" s="229" t="s">
        <v>1378</v>
      </c>
      <c r="B59" s="231">
        <v>6.3700000000000007E-2</v>
      </c>
      <c r="C59" s="506">
        <v>6.4700000000000008E-2</v>
      </c>
      <c r="D59" s="230">
        <v>413.99</v>
      </c>
      <c r="E59" s="514">
        <v>404.43</v>
      </c>
      <c r="F59" s="266">
        <v>404.26</v>
      </c>
    </row>
    <row r="60" spans="1:26">
      <c r="A60" s="229" t="s">
        <v>1379</v>
      </c>
      <c r="B60" s="231">
        <v>6.3500000000000001E-2</v>
      </c>
      <c r="C60" s="506">
        <v>6.4500000000000002E-2</v>
      </c>
      <c r="D60" s="230">
        <v>416.1</v>
      </c>
      <c r="E60" s="514">
        <v>406.48</v>
      </c>
      <c r="F60" s="266">
        <v>406.32</v>
      </c>
    </row>
    <row r="61" spans="1:26">
      <c r="A61" s="229" t="s">
        <v>1380</v>
      </c>
      <c r="B61" s="231">
        <v>6.3200000000000006E-2</v>
      </c>
      <c r="C61" s="506">
        <v>6.4200000000000007E-2</v>
      </c>
      <c r="D61" s="230">
        <v>419.26</v>
      </c>
      <c r="E61" s="514">
        <v>409.57</v>
      </c>
      <c r="F61" s="266">
        <v>409.34</v>
      </c>
    </row>
    <row r="62" spans="1:26">
      <c r="A62" s="229" t="s">
        <v>1381</v>
      </c>
      <c r="B62" s="231">
        <v>6.2899999999999998E-2</v>
      </c>
      <c r="C62" s="506">
        <v>6.3899999999999998E-2</v>
      </c>
      <c r="D62" s="230">
        <v>422.51</v>
      </c>
      <c r="E62" s="514">
        <v>412.75</v>
      </c>
      <c r="F62" s="266">
        <v>412.45</v>
      </c>
    </row>
    <row r="63" spans="1:26">
      <c r="A63" s="229" t="s">
        <v>1382</v>
      </c>
      <c r="B63" s="231">
        <v>6.25E-2</v>
      </c>
      <c r="C63" s="506">
        <v>6.3500000000000001E-2</v>
      </c>
      <c r="D63" s="230">
        <v>426.65</v>
      </c>
      <c r="E63" s="514">
        <v>416.79</v>
      </c>
      <c r="F63" s="266">
        <v>416.62</v>
      </c>
    </row>
    <row r="64" spans="1:26">
      <c r="A64" s="229" t="s">
        <v>1383</v>
      </c>
      <c r="B64" s="231">
        <v>6.25E-2</v>
      </c>
      <c r="C64" s="506">
        <v>6.3500000000000001E-2</v>
      </c>
      <c r="D64" s="230">
        <v>426.82</v>
      </c>
      <c r="E64" s="514">
        <v>416.96</v>
      </c>
      <c r="F64" s="266">
        <v>416.79</v>
      </c>
    </row>
    <row r="65" spans="1:6">
      <c r="A65" s="229" t="s">
        <v>1384</v>
      </c>
      <c r="B65" s="231">
        <v>6.25E-2</v>
      </c>
      <c r="C65" s="506">
        <v>6.3500000000000001E-2</v>
      </c>
      <c r="D65" s="230">
        <v>426.81</v>
      </c>
      <c r="E65" s="514">
        <v>416.95</v>
      </c>
      <c r="F65" s="266">
        <v>416.79</v>
      </c>
    </row>
    <row r="66" spans="1:6">
      <c r="A66" s="229" t="s">
        <v>1385</v>
      </c>
      <c r="B66" s="231">
        <v>6.25E-2</v>
      </c>
      <c r="C66" s="506">
        <v>6.3500000000000001E-2</v>
      </c>
      <c r="D66" s="230">
        <v>426.97</v>
      </c>
      <c r="E66" s="514">
        <v>417.11</v>
      </c>
      <c r="F66" s="266">
        <v>416.95</v>
      </c>
    </row>
    <row r="67" spans="1:6">
      <c r="A67" s="229" t="s">
        <v>1386</v>
      </c>
      <c r="B67" s="231">
        <v>6.2399999999999997E-2</v>
      </c>
      <c r="C67" s="506">
        <v>6.3399999999999998E-2</v>
      </c>
      <c r="D67" s="230">
        <v>428.25</v>
      </c>
      <c r="E67" s="514">
        <v>418.36</v>
      </c>
      <c r="F67" s="266">
        <v>418.08</v>
      </c>
    </row>
    <row r="68" spans="1:6">
      <c r="A68" s="229" t="s">
        <v>1387</v>
      </c>
      <c r="B68" s="231">
        <v>6.25E-2</v>
      </c>
      <c r="C68" s="506">
        <v>6.3500000000000001E-2</v>
      </c>
      <c r="D68" s="230">
        <v>427.41</v>
      </c>
      <c r="E68" s="514">
        <v>417.54</v>
      </c>
      <c r="F68" s="266">
        <v>417.41</v>
      </c>
    </row>
    <row r="69" spans="1:6">
      <c r="A69" s="229" t="s">
        <v>1388</v>
      </c>
      <c r="B69" s="231">
        <v>6.25E-2</v>
      </c>
      <c r="C69" s="506">
        <v>6.3500000000000001E-2</v>
      </c>
      <c r="D69" s="230">
        <v>427.55</v>
      </c>
      <c r="E69" s="514">
        <v>417.68</v>
      </c>
      <c r="F69" s="266">
        <v>417.54</v>
      </c>
    </row>
    <row r="70" spans="1:6">
      <c r="A70" s="229" t="s">
        <v>1389</v>
      </c>
      <c r="B70" s="231">
        <v>6.2700000000000006E-2</v>
      </c>
      <c r="C70" s="506">
        <v>6.3700000000000007E-2</v>
      </c>
      <c r="D70" s="230">
        <v>425.69</v>
      </c>
      <c r="E70" s="514">
        <v>415.86</v>
      </c>
      <c r="F70" s="266">
        <v>415.73</v>
      </c>
    </row>
    <row r="71" spans="1:6">
      <c r="A71" s="229" t="s">
        <v>1390</v>
      </c>
      <c r="B71" s="231">
        <v>6.2600000000000003E-2</v>
      </c>
      <c r="C71" s="506">
        <v>6.3600000000000004E-2</v>
      </c>
      <c r="D71" s="230">
        <v>426.82</v>
      </c>
      <c r="E71" s="514">
        <v>416.97</v>
      </c>
      <c r="F71" s="266">
        <v>416.84</v>
      </c>
    </row>
    <row r="72" spans="1:6">
      <c r="A72" s="229" t="s">
        <v>1391</v>
      </c>
      <c r="B72" s="231">
        <v>6.2700000000000006E-2</v>
      </c>
      <c r="C72" s="506">
        <v>6.3700000000000007E-2</v>
      </c>
      <c r="D72" s="230">
        <v>426.03</v>
      </c>
      <c r="E72" s="514">
        <v>416.19</v>
      </c>
      <c r="F72" s="266">
        <v>416</v>
      </c>
    </row>
    <row r="73" spans="1:6">
      <c r="A73" s="229" t="s">
        <v>1392</v>
      </c>
      <c r="B73" s="231">
        <v>6.2600000000000003E-2</v>
      </c>
      <c r="C73" s="506">
        <v>6.3600000000000004E-2</v>
      </c>
      <c r="D73" s="230">
        <v>427.16</v>
      </c>
      <c r="E73" s="514">
        <v>417.3</v>
      </c>
      <c r="F73" s="266">
        <v>417.17</v>
      </c>
    </row>
    <row r="74" spans="1:6">
      <c r="A74" s="229" t="s">
        <v>1393</v>
      </c>
      <c r="B74" s="231">
        <v>6.2299999999999994E-2</v>
      </c>
      <c r="C74" s="506">
        <v>6.3299999999999995E-2</v>
      </c>
      <c r="D74" s="230">
        <v>430.3</v>
      </c>
      <c r="E74" s="514">
        <v>420.37</v>
      </c>
      <c r="F74" s="266">
        <v>420.23</v>
      </c>
    </row>
    <row r="75" spans="1:6">
      <c r="A75" s="229" t="s">
        <v>1394</v>
      </c>
      <c r="B75" s="231">
        <v>6.2299999999999994E-2</v>
      </c>
      <c r="C75" s="506">
        <v>6.3299999999999995E-2</v>
      </c>
      <c r="D75" s="230">
        <v>430.3</v>
      </c>
      <c r="E75" s="514">
        <v>420.38</v>
      </c>
      <c r="F75" s="266">
        <v>420.26</v>
      </c>
    </row>
    <row r="76" spans="1:6">
      <c r="A76" s="229" t="s">
        <v>1395</v>
      </c>
      <c r="B76" s="231">
        <v>6.2399999999999997E-2</v>
      </c>
      <c r="C76" s="506">
        <v>6.3399999999999998E-2</v>
      </c>
      <c r="D76" s="230">
        <v>429.42</v>
      </c>
      <c r="E76" s="514">
        <v>419.52</v>
      </c>
      <c r="F76" s="266">
        <v>419.4</v>
      </c>
    </row>
    <row r="77" spans="1:6">
      <c r="A77" s="229" t="s">
        <v>1396</v>
      </c>
      <c r="B77" s="231">
        <v>6.2299999999999994E-2</v>
      </c>
      <c r="C77" s="506">
        <v>6.3299999999999995E-2</v>
      </c>
      <c r="D77" s="230">
        <v>430.59</v>
      </c>
      <c r="E77" s="514">
        <v>420.65</v>
      </c>
      <c r="F77" s="266">
        <v>420.5</v>
      </c>
    </row>
    <row r="78" spans="1:6">
      <c r="A78" s="229" t="s">
        <v>1397</v>
      </c>
      <c r="B78" s="231">
        <v>6.2299999999999994E-2</v>
      </c>
      <c r="C78" s="506">
        <v>6.3299999999999995E-2</v>
      </c>
      <c r="D78" s="230">
        <v>430.71</v>
      </c>
      <c r="E78" s="514">
        <v>420.77</v>
      </c>
      <c r="F78" s="266">
        <v>420.65</v>
      </c>
    </row>
    <row r="79" spans="1:6">
      <c r="A79" s="229" t="s">
        <v>1398</v>
      </c>
      <c r="B79" s="231">
        <v>6.2399999999999997E-2</v>
      </c>
      <c r="C79" s="506">
        <v>6.3399999999999998E-2</v>
      </c>
      <c r="D79" s="230">
        <v>429.82</v>
      </c>
      <c r="E79" s="514">
        <v>419.92</v>
      </c>
      <c r="F79" s="266">
        <v>419.8</v>
      </c>
    </row>
    <row r="80" spans="1:6">
      <c r="A80" s="229" t="s">
        <v>1399</v>
      </c>
      <c r="B80" s="231">
        <v>6.2899999999999998E-2</v>
      </c>
      <c r="C80" s="506">
        <v>6.3899999999999998E-2</v>
      </c>
      <c r="D80" s="230">
        <v>424.96</v>
      </c>
      <c r="E80" s="514">
        <v>415.17</v>
      </c>
      <c r="F80" s="266">
        <v>415.05</v>
      </c>
    </row>
    <row r="81" spans="1:6">
      <c r="A81" s="229" t="s">
        <v>1400</v>
      </c>
      <c r="B81" s="231">
        <v>6.3E-2</v>
      </c>
      <c r="C81" s="506">
        <v>6.4000000000000001E-2</v>
      </c>
      <c r="D81" s="230">
        <v>424.09</v>
      </c>
      <c r="E81" s="514">
        <v>414.32</v>
      </c>
      <c r="F81" s="266">
        <v>414.2</v>
      </c>
    </row>
    <row r="82" spans="1:6">
      <c r="A82" s="229" t="s">
        <v>1401</v>
      </c>
      <c r="B82" s="231">
        <v>6.2600000000000003E-2</v>
      </c>
      <c r="C82" s="506">
        <v>6.3600000000000004E-2</v>
      </c>
      <c r="D82" s="230">
        <v>428.23</v>
      </c>
      <c r="E82" s="514">
        <v>418.36</v>
      </c>
      <c r="F82" s="266">
        <v>418.2</v>
      </c>
    </row>
    <row r="83" spans="1:6">
      <c r="A83" s="229" t="s">
        <v>1402</v>
      </c>
      <c r="B83" s="231">
        <v>6.2700000000000006E-2</v>
      </c>
      <c r="C83" s="506">
        <v>6.3700000000000007E-2</v>
      </c>
      <c r="D83" s="230">
        <v>427.35</v>
      </c>
      <c r="E83" s="514">
        <v>417.51</v>
      </c>
      <c r="F83" s="266">
        <v>417.39</v>
      </c>
    </row>
    <row r="84" spans="1:6">
      <c r="A84" s="229" t="s">
        <v>1403</v>
      </c>
      <c r="B84" s="231">
        <v>6.2700000000000006E-2</v>
      </c>
      <c r="C84" s="506">
        <v>6.3700000000000007E-2</v>
      </c>
      <c r="D84" s="230">
        <v>427.47</v>
      </c>
      <c r="E84" s="514">
        <v>417.63</v>
      </c>
      <c r="F84" s="266">
        <v>417.51</v>
      </c>
    </row>
    <row r="85" spans="1:6">
      <c r="A85" s="229" t="s">
        <v>1404</v>
      </c>
      <c r="B85" s="231">
        <v>6.2799999999999995E-2</v>
      </c>
      <c r="C85" s="506">
        <v>6.3799999999999996E-2</v>
      </c>
      <c r="D85" s="230">
        <v>426.17</v>
      </c>
      <c r="E85" s="514">
        <v>416.36</v>
      </c>
      <c r="F85" s="266">
        <v>416.26</v>
      </c>
    </row>
    <row r="86" spans="1:6">
      <c r="A86" s="229" t="s">
        <v>1405</v>
      </c>
      <c r="B86" s="231">
        <v>6.2700000000000006E-2</v>
      </c>
      <c r="C86" s="506">
        <v>6.3700000000000007E-2</v>
      </c>
      <c r="D86" s="230">
        <v>427.27</v>
      </c>
      <c r="E86" s="514">
        <v>417.43</v>
      </c>
      <c r="F86" s="266">
        <v>417.33</v>
      </c>
    </row>
    <row r="87" spans="1:6">
      <c r="A87" s="229" t="s">
        <v>1406</v>
      </c>
      <c r="B87" s="231">
        <v>6.3E-2</v>
      </c>
      <c r="C87" s="506">
        <v>6.4000000000000001E-2</v>
      </c>
      <c r="D87" s="230">
        <v>424.4</v>
      </c>
      <c r="E87" s="514">
        <v>414.63</v>
      </c>
      <c r="F87" s="266">
        <v>414.53</v>
      </c>
    </row>
    <row r="88" spans="1:6">
      <c r="A88" s="229" t="s">
        <v>1407</v>
      </c>
      <c r="B88" s="231">
        <v>6.3E-2</v>
      </c>
      <c r="C88" s="506">
        <v>6.4000000000000001E-2</v>
      </c>
      <c r="D88" s="230">
        <v>424.5</v>
      </c>
      <c r="E88" s="514">
        <v>414.73</v>
      </c>
      <c r="F88" s="266">
        <v>414.63</v>
      </c>
    </row>
    <row r="89" spans="1:6">
      <c r="A89" s="229" t="s">
        <v>1408</v>
      </c>
      <c r="B89" s="231">
        <v>6.3600000000000004E-2</v>
      </c>
      <c r="C89" s="506">
        <v>6.4600000000000005E-2</v>
      </c>
      <c r="D89" s="230">
        <v>418.71</v>
      </c>
      <c r="E89" s="514">
        <v>409.09</v>
      </c>
      <c r="F89" s="266">
        <v>408.98</v>
      </c>
    </row>
    <row r="90" spans="1:6">
      <c r="A90" s="229" t="s">
        <v>1409</v>
      </c>
      <c r="B90" s="231">
        <v>6.3600000000000004E-2</v>
      </c>
      <c r="C90" s="506">
        <v>6.4600000000000005E-2</v>
      </c>
      <c r="D90" s="230">
        <v>418.82</v>
      </c>
      <c r="E90" s="514">
        <v>409.19</v>
      </c>
      <c r="F90" s="266">
        <v>409.06</v>
      </c>
    </row>
    <row r="91" spans="1:6">
      <c r="A91" s="229" t="s">
        <v>1410</v>
      </c>
      <c r="B91" s="231">
        <v>6.3100000000000003E-2</v>
      </c>
      <c r="C91" s="506">
        <v>6.4100000000000004E-2</v>
      </c>
      <c r="D91" s="230">
        <v>423.85</v>
      </c>
      <c r="E91" s="514">
        <v>414.1</v>
      </c>
      <c r="F91" s="266">
        <v>413.97</v>
      </c>
    </row>
    <row r="92" spans="1:6">
      <c r="A92" s="229" t="s">
        <v>1411</v>
      </c>
      <c r="B92" s="231">
        <v>6.2799999999999995E-2</v>
      </c>
      <c r="C92" s="506">
        <v>6.3799999999999996E-2</v>
      </c>
      <c r="D92" s="230">
        <v>427</v>
      </c>
      <c r="E92" s="514">
        <v>417.18</v>
      </c>
      <c r="F92" s="266">
        <v>417</v>
      </c>
    </row>
    <row r="93" spans="1:6">
      <c r="A93" s="229" t="s">
        <v>1412</v>
      </c>
      <c r="B93" s="231">
        <v>6.2100000000000002E-2</v>
      </c>
      <c r="C93" s="506">
        <v>6.3100000000000003E-2</v>
      </c>
      <c r="D93" s="230">
        <v>434.16</v>
      </c>
      <c r="E93" s="514">
        <v>424.16</v>
      </c>
      <c r="F93" s="266">
        <v>424.03</v>
      </c>
    </row>
    <row r="94" spans="1:6">
      <c r="A94" s="229" t="s">
        <v>1413</v>
      </c>
      <c r="B94" s="231">
        <v>6.2299999999999994E-2</v>
      </c>
      <c r="C94" s="506">
        <v>6.3299999999999995E-2</v>
      </c>
      <c r="D94" s="230">
        <v>432.27</v>
      </c>
      <c r="E94" s="514">
        <v>422.32</v>
      </c>
      <c r="F94" s="266">
        <v>422.2</v>
      </c>
    </row>
    <row r="95" spans="1:6">
      <c r="A95" s="229" t="s">
        <v>1414</v>
      </c>
      <c r="B95" s="231">
        <v>6.2199999999999991E-2</v>
      </c>
      <c r="C95" s="506">
        <v>6.3199999999999992E-2</v>
      </c>
      <c r="D95" s="230">
        <v>433.25</v>
      </c>
      <c r="E95" s="514">
        <v>423.29</v>
      </c>
      <c r="F95" s="266">
        <v>423.18</v>
      </c>
    </row>
    <row r="96" spans="1:6">
      <c r="A96" s="229" t="s">
        <v>1415</v>
      </c>
      <c r="B96" s="231">
        <v>6.2399999999999997E-2</v>
      </c>
      <c r="C96" s="506">
        <v>6.3399999999999998E-2</v>
      </c>
      <c r="D96" s="230">
        <v>431.35</v>
      </c>
      <c r="E96" s="514">
        <v>421.43</v>
      </c>
      <c r="F96" s="266">
        <v>421.32</v>
      </c>
    </row>
    <row r="97" spans="1:6">
      <c r="A97" s="229" t="s">
        <v>1416</v>
      </c>
      <c r="B97" s="231">
        <v>6.1899999999999997E-2</v>
      </c>
      <c r="C97" s="506">
        <v>6.2899999999999998E-2</v>
      </c>
      <c r="D97" s="230">
        <v>436.52</v>
      </c>
      <c r="E97" s="514">
        <v>426.48</v>
      </c>
      <c r="F97" s="266">
        <v>426.36</v>
      </c>
    </row>
    <row r="98" spans="1:6">
      <c r="A98" s="229" t="s">
        <v>1417</v>
      </c>
      <c r="B98" s="231">
        <v>6.1800000000000001E-2</v>
      </c>
      <c r="C98" s="506">
        <v>6.2799999999999995E-2</v>
      </c>
      <c r="D98" s="230">
        <v>437.65</v>
      </c>
      <c r="E98" s="514">
        <v>427.58</v>
      </c>
      <c r="F98" s="266">
        <v>427.47</v>
      </c>
    </row>
    <row r="99" spans="1:6">
      <c r="A99" s="229" t="s">
        <v>1418</v>
      </c>
      <c r="B99" s="231">
        <v>6.1800000000000001E-2</v>
      </c>
      <c r="C99" s="506">
        <v>6.2799999999999995E-2</v>
      </c>
      <c r="D99" s="230">
        <v>437.76</v>
      </c>
      <c r="E99" s="514">
        <v>427.69</v>
      </c>
      <c r="F99" s="266">
        <v>427.58</v>
      </c>
    </row>
    <row r="100" spans="1:6">
      <c r="A100" s="229" t="s">
        <v>1419</v>
      </c>
      <c r="B100" s="231">
        <v>6.1499999999999999E-2</v>
      </c>
      <c r="C100" s="506">
        <v>6.25E-2</v>
      </c>
      <c r="D100" s="230">
        <v>440.93</v>
      </c>
      <c r="E100" s="514">
        <v>430.79</v>
      </c>
      <c r="F100" s="266">
        <v>430.69</v>
      </c>
    </row>
    <row r="101" spans="1:6">
      <c r="A101" s="229" t="s">
        <v>1420</v>
      </c>
      <c r="B101" s="231">
        <v>6.1499999999999999E-2</v>
      </c>
      <c r="C101" s="506">
        <v>6.25E-2</v>
      </c>
      <c r="D101" s="230">
        <v>441.04</v>
      </c>
      <c r="E101" s="514">
        <v>430.9</v>
      </c>
      <c r="F101" s="266">
        <v>430.79</v>
      </c>
    </row>
    <row r="102" spans="1:6">
      <c r="A102" s="229" t="s">
        <v>1421</v>
      </c>
      <c r="B102" s="231">
        <v>6.1499999999999999E-2</v>
      </c>
      <c r="C102" s="506">
        <v>6.25E-2</v>
      </c>
      <c r="D102" s="230">
        <v>441.17</v>
      </c>
      <c r="E102" s="514">
        <v>431.02</v>
      </c>
      <c r="F102" s="266">
        <v>430.9</v>
      </c>
    </row>
    <row r="103" spans="1:6">
      <c r="A103" s="229" t="s">
        <v>1422</v>
      </c>
      <c r="B103" s="231">
        <v>6.1400000000000003E-2</v>
      </c>
      <c r="C103" s="506">
        <v>6.2400000000000004E-2</v>
      </c>
      <c r="D103" s="230">
        <v>442.3</v>
      </c>
      <c r="E103" s="514">
        <v>432.14</v>
      </c>
      <c r="F103" s="266">
        <v>432.03</v>
      </c>
    </row>
    <row r="104" spans="1:6">
      <c r="A104" s="229" t="s">
        <v>1423</v>
      </c>
      <c r="B104" s="231">
        <v>6.1899999999999997E-2</v>
      </c>
      <c r="C104" s="506">
        <v>6.2899999999999998E-2</v>
      </c>
      <c r="D104" s="230">
        <v>437.3</v>
      </c>
      <c r="E104" s="514">
        <v>427.25</v>
      </c>
      <c r="F104" s="266">
        <v>427.14</v>
      </c>
    </row>
    <row r="105" spans="1:6">
      <c r="A105" s="229" t="s">
        <v>1424</v>
      </c>
      <c r="B105" s="231">
        <v>6.1899999999999997E-2</v>
      </c>
      <c r="C105" s="506">
        <v>6.2899999999999998E-2</v>
      </c>
      <c r="D105" s="230">
        <v>437.41</v>
      </c>
      <c r="E105" s="514">
        <v>427.36</v>
      </c>
      <c r="F105" s="266">
        <v>427.25</v>
      </c>
    </row>
    <row r="106" spans="1:6">
      <c r="A106" s="229" t="s">
        <v>1425</v>
      </c>
      <c r="B106" s="231">
        <v>6.2E-2</v>
      </c>
      <c r="C106" s="506">
        <v>6.3E-2</v>
      </c>
      <c r="D106" s="230">
        <v>436.5</v>
      </c>
      <c r="E106" s="514">
        <v>426.48</v>
      </c>
      <c r="F106" s="266">
        <v>426.37</v>
      </c>
    </row>
    <row r="107" spans="1:6">
      <c r="A107" s="229" t="s">
        <v>1426</v>
      </c>
      <c r="B107" s="231">
        <v>6.2100000000000002E-2</v>
      </c>
      <c r="C107" s="506">
        <v>6.3100000000000003E-2</v>
      </c>
      <c r="D107" s="230">
        <v>435.51</v>
      </c>
      <c r="E107" s="514">
        <v>425.51</v>
      </c>
      <c r="F107" s="266">
        <v>425.4</v>
      </c>
    </row>
    <row r="108" spans="1:6">
      <c r="A108" s="229" t="s">
        <v>1427</v>
      </c>
      <c r="B108" s="231">
        <v>6.2299999999999994E-2</v>
      </c>
      <c r="C108" s="506">
        <v>6.3299999999999995E-2</v>
      </c>
      <c r="D108" s="230">
        <v>433.59</v>
      </c>
      <c r="E108" s="514">
        <v>423.64</v>
      </c>
      <c r="F108" s="266">
        <v>423.53</v>
      </c>
    </row>
    <row r="109" spans="1:6">
      <c r="A109" s="229" t="s">
        <v>1428</v>
      </c>
      <c r="B109" s="231">
        <v>6.2199999999999991E-2</v>
      </c>
      <c r="C109" s="506">
        <v>6.3199999999999992E-2</v>
      </c>
      <c r="D109" s="230">
        <v>434.71</v>
      </c>
      <c r="E109" s="514">
        <v>424.73</v>
      </c>
      <c r="F109" s="266">
        <v>424.62</v>
      </c>
    </row>
    <row r="110" spans="1:6">
      <c r="A110" s="229" t="s">
        <v>1429</v>
      </c>
      <c r="B110" s="231">
        <v>6.2199999999999991E-2</v>
      </c>
      <c r="C110" s="506">
        <v>6.3199999999999992E-2</v>
      </c>
      <c r="D110" s="230">
        <v>434.81</v>
      </c>
      <c r="E110" s="514">
        <v>424.83</v>
      </c>
      <c r="F110" s="266">
        <v>424.73</v>
      </c>
    </row>
    <row r="111" spans="1:6">
      <c r="A111" s="229" t="s">
        <v>1430</v>
      </c>
      <c r="B111" s="231">
        <v>6.2E-2</v>
      </c>
      <c r="C111" s="506">
        <v>6.3E-2</v>
      </c>
      <c r="D111" s="230">
        <v>436.94</v>
      </c>
      <c r="E111" s="514">
        <v>426.91</v>
      </c>
      <c r="F111" s="266">
        <v>426.81</v>
      </c>
    </row>
    <row r="112" spans="1:6">
      <c r="A112" s="229" t="s">
        <v>1431</v>
      </c>
      <c r="B112" s="231">
        <v>6.1600000000000002E-2</v>
      </c>
      <c r="C112" s="506">
        <v>6.2600000000000003E-2</v>
      </c>
      <c r="D112" s="230">
        <v>441.16</v>
      </c>
      <c r="E112" s="514">
        <v>431.04</v>
      </c>
      <c r="F112" s="266">
        <v>430.83</v>
      </c>
    </row>
    <row r="113" spans="1:6">
      <c r="A113" s="229" t="s">
        <v>1432</v>
      </c>
      <c r="B113" s="231">
        <v>6.0900000000000003E-2</v>
      </c>
      <c r="C113" s="506">
        <v>6.1900000000000004E-2</v>
      </c>
      <c r="D113" s="230">
        <v>448.54</v>
      </c>
      <c r="E113" s="514">
        <v>438.24</v>
      </c>
      <c r="F113" s="266">
        <v>438.1</v>
      </c>
    </row>
    <row r="114" spans="1:6">
      <c r="A114" s="229" t="s">
        <v>1433</v>
      </c>
      <c r="B114" s="231">
        <v>0.06</v>
      </c>
      <c r="C114" s="506">
        <v>6.0999999999999999E-2</v>
      </c>
      <c r="D114" s="230">
        <v>458.17</v>
      </c>
      <c r="E114" s="514">
        <v>447.64</v>
      </c>
      <c r="F114" s="266">
        <v>447.5</v>
      </c>
    </row>
    <row r="115" spans="1:6">
      <c r="A115" s="229" t="s">
        <v>1434</v>
      </c>
      <c r="B115" s="231">
        <v>6.0100000000000001E-2</v>
      </c>
      <c r="C115" s="506">
        <v>6.1100000000000002E-2</v>
      </c>
      <c r="D115" s="230">
        <v>457.24</v>
      </c>
      <c r="E115" s="514">
        <v>446.74</v>
      </c>
      <c r="F115" s="266">
        <v>446.6</v>
      </c>
    </row>
    <row r="116" spans="1:6">
      <c r="A116" s="229" t="s">
        <v>1435</v>
      </c>
      <c r="B116" s="231">
        <v>0.06</v>
      </c>
      <c r="C116" s="506">
        <v>6.0999999999999999E-2</v>
      </c>
      <c r="D116" s="230">
        <v>458.45</v>
      </c>
      <c r="E116" s="514">
        <v>447.92</v>
      </c>
      <c r="F116" s="266">
        <v>447.78</v>
      </c>
    </row>
    <row r="117" spans="1:6">
      <c r="A117" s="229" t="s">
        <v>1436</v>
      </c>
      <c r="B117" s="231">
        <v>5.9700000000000003E-2</v>
      </c>
      <c r="C117" s="506">
        <v>6.0700000000000004E-2</v>
      </c>
      <c r="D117" s="230">
        <v>461.87</v>
      </c>
      <c r="E117" s="514">
        <v>451.26</v>
      </c>
      <c r="F117" s="266">
        <v>451.05</v>
      </c>
    </row>
    <row r="118" spans="1:6">
      <c r="A118" s="229" t="s">
        <v>1437</v>
      </c>
      <c r="B118" s="231">
        <v>5.96E-2</v>
      </c>
      <c r="C118" s="506">
        <v>6.0600000000000001E-2</v>
      </c>
      <c r="D118" s="230">
        <v>462.89</v>
      </c>
      <c r="E118" s="514">
        <v>452.25</v>
      </c>
      <c r="F118" s="266">
        <v>452.13</v>
      </c>
    </row>
    <row r="119" spans="1:6">
      <c r="A119" s="229" t="s">
        <v>1438</v>
      </c>
      <c r="B119" s="231">
        <v>5.91E-2</v>
      </c>
      <c r="C119" s="506">
        <v>6.0100000000000001E-2</v>
      </c>
      <c r="D119" s="230">
        <v>468.42</v>
      </c>
      <c r="E119" s="514">
        <v>457.66</v>
      </c>
      <c r="F119" s="266">
        <v>457.54</v>
      </c>
    </row>
    <row r="120" spans="1:6">
      <c r="A120" s="229" t="s">
        <v>1439</v>
      </c>
      <c r="B120" s="231">
        <v>5.8999999999999997E-2</v>
      </c>
      <c r="C120" s="506">
        <v>0.06</v>
      </c>
      <c r="D120" s="230">
        <v>469.63</v>
      </c>
      <c r="E120" s="514">
        <v>458.84</v>
      </c>
      <c r="F120" s="266">
        <v>458.72</v>
      </c>
    </row>
    <row r="121" spans="1:6">
      <c r="A121" s="229" t="s">
        <v>1440</v>
      </c>
      <c r="B121" s="231">
        <v>5.8900000000000001E-2</v>
      </c>
      <c r="C121" s="506">
        <v>5.9900000000000002E-2</v>
      </c>
      <c r="D121" s="230">
        <v>470.85</v>
      </c>
      <c r="E121" s="514">
        <v>460.03</v>
      </c>
      <c r="F121" s="266">
        <v>459.91</v>
      </c>
    </row>
    <row r="122" spans="1:6">
      <c r="A122" s="229" t="s">
        <v>1441</v>
      </c>
      <c r="B122" s="231">
        <v>5.8900000000000001E-2</v>
      </c>
      <c r="C122" s="506">
        <v>5.9900000000000002E-2</v>
      </c>
      <c r="D122" s="230">
        <v>470.99</v>
      </c>
      <c r="E122" s="514">
        <v>460.17</v>
      </c>
      <c r="F122" s="266">
        <v>460.03</v>
      </c>
    </row>
    <row r="123" spans="1:6">
      <c r="A123" s="229" t="s">
        <v>1442</v>
      </c>
      <c r="B123" s="231">
        <v>5.8999999999999997E-2</v>
      </c>
      <c r="C123" s="506">
        <v>0.06</v>
      </c>
      <c r="D123" s="230">
        <v>470.02</v>
      </c>
      <c r="E123" s="514">
        <v>459.23</v>
      </c>
      <c r="F123" s="266">
        <v>459.11</v>
      </c>
    </row>
    <row r="124" spans="1:6">
      <c r="A124" s="229" t="s">
        <v>1443</v>
      </c>
      <c r="B124" s="231">
        <v>5.9200000000000003E-2</v>
      </c>
      <c r="C124" s="506">
        <v>6.0200000000000004E-2</v>
      </c>
      <c r="D124" s="230">
        <v>467.96</v>
      </c>
      <c r="E124" s="514">
        <v>457.22</v>
      </c>
      <c r="F124" s="266">
        <v>457.1</v>
      </c>
    </row>
    <row r="125" spans="1:6">
      <c r="A125" s="229" t="s">
        <v>1444</v>
      </c>
      <c r="B125" s="231">
        <v>5.8999999999999997E-2</v>
      </c>
      <c r="C125" s="506">
        <v>0.06</v>
      </c>
      <c r="D125" s="230">
        <v>470.26</v>
      </c>
      <c r="E125" s="514">
        <v>459.46</v>
      </c>
      <c r="F125" s="266">
        <v>459.35</v>
      </c>
    </row>
    <row r="126" spans="1:6">
      <c r="A126" s="229" t="s">
        <v>1445</v>
      </c>
      <c r="B126" s="231">
        <v>5.9499999999999997E-2</v>
      </c>
      <c r="C126" s="506">
        <v>6.0499999999999998E-2</v>
      </c>
      <c r="D126" s="230">
        <v>464.95</v>
      </c>
      <c r="E126" s="514">
        <v>454.28</v>
      </c>
      <c r="F126" s="266">
        <v>454.16</v>
      </c>
    </row>
    <row r="127" spans="1:6">
      <c r="A127" s="229" t="s">
        <v>1446</v>
      </c>
      <c r="B127" s="231">
        <v>5.9400000000000001E-2</v>
      </c>
      <c r="C127" s="506">
        <v>6.0400000000000002E-2</v>
      </c>
      <c r="D127" s="230">
        <v>466.18</v>
      </c>
      <c r="E127" s="514">
        <v>455.48</v>
      </c>
      <c r="F127" s="266">
        <v>455.34</v>
      </c>
    </row>
    <row r="128" spans="1:6">
      <c r="A128" s="229" t="s">
        <v>1447</v>
      </c>
      <c r="B128" s="231">
        <v>5.96E-2</v>
      </c>
      <c r="C128" s="506">
        <v>6.0600000000000001E-2</v>
      </c>
      <c r="D128" s="230">
        <v>464.15</v>
      </c>
      <c r="E128" s="514">
        <v>453.51</v>
      </c>
      <c r="F128" s="266">
        <v>453.38</v>
      </c>
    </row>
    <row r="129" spans="1:6">
      <c r="A129" s="229" t="s">
        <v>1448</v>
      </c>
      <c r="B129" s="231">
        <v>5.9499999999999997E-2</v>
      </c>
      <c r="C129" s="506">
        <v>6.0499999999999998E-2</v>
      </c>
      <c r="D129" s="230">
        <v>465.35</v>
      </c>
      <c r="E129" s="514">
        <v>454.68</v>
      </c>
      <c r="F129" s="266">
        <v>454.56</v>
      </c>
    </row>
    <row r="130" spans="1:6">
      <c r="A130" s="229" t="s">
        <v>1449</v>
      </c>
      <c r="B130" s="231">
        <v>5.9799999999999999E-2</v>
      </c>
      <c r="C130" s="506">
        <v>6.08E-2</v>
      </c>
      <c r="D130" s="230">
        <v>462.05</v>
      </c>
      <c r="E130" s="514">
        <v>451.46</v>
      </c>
      <c r="F130" s="266">
        <v>451.35</v>
      </c>
    </row>
    <row r="131" spans="1:6">
      <c r="A131" s="229" t="s">
        <v>1450</v>
      </c>
      <c r="B131" s="231">
        <v>5.9400000000000001E-2</v>
      </c>
      <c r="C131" s="506">
        <v>6.0400000000000002E-2</v>
      </c>
      <c r="D131" s="230">
        <v>466.48</v>
      </c>
      <c r="E131" s="514">
        <v>455.79</v>
      </c>
      <c r="F131" s="266">
        <v>455.66</v>
      </c>
    </row>
    <row r="132" spans="1:6">
      <c r="A132" s="229" t="s">
        <v>1451</v>
      </c>
      <c r="B132" s="231">
        <v>5.9799999999999999E-2</v>
      </c>
      <c r="C132" s="506">
        <v>6.08E-2</v>
      </c>
      <c r="D132" s="230">
        <v>462.29</v>
      </c>
      <c r="E132" s="514">
        <v>451.69</v>
      </c>
      <c r="F132" s="266">
        <v>451.58</v>
      </c>
    </row>
    <row r="133" spans="1:6">
      <c r="A133" s="229" t="s">
        <v>1452</v>
      </c>
      <c r="B133" s="231">
        <v>5.96E-2</v>
      </c>
      <c r="C133" s="506">
        <v>6.0600000000000001E-2</v>
      </c>
      <c r="D133" s="230">
        <v>464.55</v>
      </c>
      <c r="E133" s="514">
        <v>453.9</v>
      </c>
      <c r="F133" s="266">
        <v>453.74</v>
      </c>
    </row>
    <row r="134" spans="1:6">
      <c r="A134" s="229" t="s">
        <v>1453</v>
      </c>
      <c r="B134" s="231">
        <v>5.9499999999999997E-2</v>
      </c>
      <c r="C134" s="506">
        <v>6.0499999999999998E-2</v>
      </c>
      <c r="D134" s="230">
        <v>465.79</v>
      </c>
      <c r="E134" s="514">
        <v>455.12</v>
      </c>
      <c r="F134" s="266">
        <v>454.96</v>
      </c>
    </row>
    <row r="135" spans="1:6">
      <c r="A135" s="229" t="s">
        <v>1454</v>
      </c>
      <c r="B135" s="231">
        <v>5.96E-2</v>
      </c>
      <c r="C135" s="506">
        <v>6.0600000000000001E-2</v>
      </c>
      <c r="D135" s="230">
        <v>464.88</v>
      </c>
      <c r="E135" s="514">
        <v>454.23</v>
      </c>
      <c r="F135" s="266">
        <v>454.07</v>
      </c>
    </row>
    <row r="136" spans="1:6">
      <c r="A136" s="229" t="s">
        <v>1455</v>
      </c>
      <c r="B136" s="231">
        <v>6.0299999999999999E-2</v>
      </c>
      <c r="C136" s="506">
        <v>6.13E-2</v>
      </c>
      <c r="D136" s="230">
        <v>457.68</v>
      </c>
      <c r="E136" s="514">
        <v>447.21</v>
      </c>
      <c r="F136" s="266">
        <v>446.93</v>
      </c>
    </row>
    <row r="137" spans="1:6">
      <c r="A137" s="229" t="s">
        <v>1456</v>
      </c>
      <c r="B137" s="231">
        <v>6.0299999999999999E-2</v>
      </c>
      <c r="C137" s="506">
        <v>6.13E-2</v>
      </c>
      <c r="D137" s="230">
        <v>457.85</v>
      </c>
      <c r="E137" s="514">
        <v>447.37</v>
      </c>
      <c r="F137" s="266">
        <v>447.21</v>
      </c>
    </row>
    <row r="138" spans="1:6">
      <c r="A138" s="229" t="s">
        <v>1457</v>
      </c>
      <c r="B138" s="231">
        <v>6.0400000000000002E-2</v>
      </c>
      <c r="C138" s="506">
        <v>6.1400000000000003E-2</v>
      </c>
      <c r="D138" s="230">
        <v>456.96</v>
      </c>
      <c r="E138" s="514">
        <v>446.5</v>
      </c>
      <c r="F138" s="266">
        <v>446.34</v>
      </c>
    </row>
    <row r="139" spans="1:6">
      <c r="A139" s="229" t="s">
        <v>1458</v>
      </c>
      <c r="B139" s="231">
        <v>6.0400000000000002E-2</v>
      </c>
      <c r="C139" s="506">
        <v>6.1400000000000003E-2</v>
      </c>
      <c r="D139" s="230">
        <v>457.19</v>
      </c>
      <c r="E139" s="514">
        <v>446.73</v>
      </c>
      <c r="F139" s="266">
        <v>446.56</v>
      </c>
    </row>
    <row r="140" spans="1:6">
      <c r="A140" s="229" t="s">
        <v>1459</v>
      </c>
      <c r="B140" s="231">
        <v>6.0199999999999997E-2</v>
      </c>
      <c r="C140" s="506">
        <v>6.1199999999999997E-2</v>
      </c>
      <c r="D140" s="230">
        <v>459.49</v>
      </c>
      <c r="E140" s="514">
        <v>448.98</v>
      </c>
      <c r="F140" s="266">
        <v>448.81</v>
      </c>
    </row>
    <row r="141" spans="1:6">
      <c r="A141" s="229" t="s">
        <v>1460</v>
      </c>
      <c r="B141" s="231">
        <v>5.9900000000000002E-2</v>
      </c>
      <c r="C141" s="506">
        <v>6.0900000000000003E-2</v>
      </c>
      <c r="D141" s="230">
        <v>463.01</v>
      </c>
      <c r="E141" s="514">
        <v>452.41</v>
      </c>
      <c r="F141" s="266">
        <v>452.11</v>
      </c>
    </row>
    <row r="142" spans="1:6">
      <c r="A142" s="229" t="s">
        <v>1461</v>
      </c>
      <c r="B142" s="231">
        <v>5.9799999999999999E-2</v>
      </c>
      <c r="C142" s="506">
        <v>6.08E-2</v>
      </c>
      <c r="D142" s="230">
        <v>464.26</v>
      </c>
      <c r="E142" s="514">
        <v>453.64</v>
      </c>
      <c r="F142" s="266">
        <v>453.46</v>
      </c>
    </row>
    <row r="143" spans="1:6">
      <c r="A143" s="229" t="s">
        <v>1462</v>
      </c>
      <c r="B143" s="231">
        <v>5.9900000000000002E-2</v>
      </c>
      <c r="C143" s="506">
        <v>6.0900000000000003E-2</v>
      </c>
      <c r="D143" s="230">
        <v>463.36</v>
      </c>
      <c r="E143" s="514">
        <v>452.76</v>
      </c>
      <c r="F143" s="266">
        <v>452.59</v>
      </c>
    </row>
    <row r="144" spans="1:6">
      <c r="A144" s="229" t="s">
        <v>1463</v>
      </c>
      <c r="B144" s="231">
        <v>0.06</v>
      </c>
      <c r="C144" s="506">
        <v>6.0999999999999999E-2</v>
      </c>
      <c r="D144" s="230">
        <v>462.47</v>
      </c>
      <c r="E144" s="514">
        <v>451.89</v>
      </c>
      <c r="F144" s="266">
        <v>451.72</v>
      </c>
    </row>
    <row r="145" spans="1:10">
      <c r="A145" s="229" t="s">
        <v>1464</v>
      </c>
      <c r="B145" s="231">
        <v>5.9799999999999999E-2</v>
      </c>
      <c r="C145" s="506">
        <v>6.08E-2</v>
      </c>
      <c r="D145" s="230">
        <v>464.79</v>
      </c>
      <c r="E145" s="514">
        <v>454.16</v>
      </c>
      <c r="F145" s="266">
        <v>453.99</v>
      </c>
      <c r="J145" s="276"/>
    </row>
    <row r="146" spans="1:10">
      <c r="A146" s="229" t="s">
        <v>1465</v>
      </c>
      <c r="B146" s="231">
        <v>5.9799999999999999E-2</v>
      </c>
      <c r="C146" s="506">
        <v>6.08E-2</v>
      </c>
      <c r="D146" s="230">
        <v>465.11</v>
      </c>
      <c r="E146" s="514">
        <v>454.47</v>
      </c>
      <c r="F146" s="266">
        <v>454.16</v>
      </c>
    </row>
    <row r="147" spans="1:10">
      <c r="A147" s="229" t="s">
        <v>1466</v>
      </c>
      <c r="B147" s="231">
        <v>5.9499999999999997E-2</v>
      </c>
      <c r="C147" s="506">
        <v>6.0499999999999998E-2</v>
      </c>
      <c r="D147" s="230">
        <v>468.53</v>
      </c>
      <c r="E147" s="514">
        <v>457.81</v>
      </c>
      <c r="F147" s="266">
        <v>457.63</v>
      </c>
    </row>
    <row r="148" spans="1:10">
      <c r="A148" s="229" t="s">
        <v>1467</v>
      </c>
      <c r="B148" s="231">
        <v>5.9499999999999997E-2</v>
      </c>
      <c r="C148" s="506">
        <v>6.0499999999999998E-2</v>
      </c>
      <c r="D148" s="230">
        <v>468.7</v>
      </c>
      <c r="E148" s="514">
        <v>457.98</v>
      </c>
      <c r="F148" s="266">
        <v>457.81</v>
      </c>
    </row>
    <row r="149" spans="1:10">
      <c r="A149" s="229" t="s">
        <v>1468</v>
      </c>
      <c r="B149" s="231">
        <v>5.9499999999999997E-2</v>
      </c>
      <c r="C149" s="506">
        <v>6.0499999999999998E-2</v>
      </c>
      <c r="D149" s="230">
        <v>468.88</v>
      </c>
      <c r="E149" s="514">
        <v>458.16</v>
      </c>
      <c r="F149" s="266">
        <v>457.98</v>
      </c>
    </row>
    <row r="150" spans="1:10">
      <c r="A150" s="229" t="s">
        <v>1469</v>
      </c>
      <c r="B150" s="231">
        <v>5.91E-2</v>
      </c>
      <c r="C150" s="506">
        <v>6.0100000000000001E-2</v>
      </c>
      <c r="D150" s="230">
        <v>473.42</v>
      </c>
      <c r="E150" s="514">
        <v>462.59</v>
      </c>
      <c r="F150" s="266">
        <v>462.42</v>
      </c>
    </row>
    <row r="151" spans="1:10">
      <c r="A151" s="229" t="s">
        <v>1470</v>
      </c>
      <c r="B151" s="231">
        <v>5.9200000000000003E-2</v>
      </c>
      <c r="C151" s="506">
        <v>6.0200000000000004E-2</v>
      </c>
      <c r="D151" s="230">
        <v>472.64</v>
      </c>
      <c r="E151" s="514">
        <v>461.84</v>
      </c>
      <c r="F151" s="266">
        <v>461.53</v>
      </c>
    </row>
    <row r="152" spans="1:10">
      <c r="A152" s="229" t="s">
        <v>1471</v>
      </c>
      <c r="B152" s="231">
        <v>5.9200000000000003E-2</v>
      </c>
      <c r="C152" s="506">
        <v>6.0200000000000004E-2</v>
      </c>
      <c r="D152" s="230">
        <v>472.89</v>
      </c>
      <c r="E152" s="514">
        <v>462.09</v>
      </c>
      <c r="F152" s="266">
        <v>461.84</v>
      </c>
    </row>
    <row r="153" spans="1:10">
      <c r="A153" s="229" t="s">
        <v>1472</v>
      </c>
      <c r="B153" s="231">
        <v>5.9200000000000003E-2</v>
      </c>
      <c r="C153" s="506">
        <v>6.0200000000000004E-2</v>
      </c>
      <c r="D153" s="230">
        <v>473.07</v>
      </c>
      <c r="E153" s="514">
        <v>462.26</v>
      </c>
      <c r="F153" s="266">
        <v>462.09</v>
      </c>
    </row>
    <row r="154" spans="1:10">
      <c r="A154" s="229" t="s">
        <v>1473</v>
      </c>
      <c r="B154" s="231">
        <v>5.8599999999999999E-2</v>
      </c>
      <c r="C154" s="506">
        <v>5.96E-2</v>
      </c>
      <c r="D154" s="230">
        <v>479.87</v>
      </c>
      <c r="E154" s="514">
        <v>468.89</v>
      </c>
      <c r="F154" s="266">
        <v>468.7</v>
      </c>
    </row>
    <row r="155" spans="1:10">
      <c r="A155" s="229" t="s">
        <v>1474</v>
      </c>
      <c r="B155" s="231">
        <v>5.7700000000000001E-2</v>
      </c>
      <c r="C155" s="506">
        <v>5.8700000000000002E-2</v>
      </c>
      <c r="D155" s="230">
        <v>490.36</v>
      </c>
      <c r="E155" s="514">
        <v>479.14</v>
      </c>
      <c r="F155" s="266">
        <v>478.76</v>
      </c>
    </row>
    <row r="156" spans="1:10">
      <c r="A156" s="229" t="s">
        <v>1475</v>
      </c>
      <c r="B156" s="231">
        <v>5.7200000000000001E-2</v>
      </c>
      <c r="C156" s="506">
        <v>5.8200000000000002E-2</v>
      </c>
      <c r="D156" s="230">
        <v>496.27</v>
      </c>
      <c r="E156" s="514">
        <v>484.91</v>
      </c>
      <c r="F156" s="266">
        <v>484.71</v>
      </c>
    </row>
    <row r="157" spans="1:10">
      <c r="A157" s="229" t="s">
        <v>1476</v>
      </c>
      <c r="B157" s="231">
        <v>5.7700000000000001E-2</v>
      </c>
      <c r="C157" s="506">
        <v>5.8700000000000002E-2</v>
      </c>
      <c r="D157" s="230">
        <v>490.76</v>
      </c>
      <c r="E157" s="514">
        <v>479.54</v>
      </c>
      <c r="F157" s="266">
        <v>479.34</v>
      </c>
    </row>
    <row r="158" spans="1:10">
      <c r="A158" s="229" t="s">
        <v>1477</v>
      </c>
      <c r="B158" s="231">
        <v>5.8599999999999999E-2</v>
      </c>
      <c r="C158" s="506">
        <v>5.96E-2</v>
      </c>
      <c r="D158" s="230">
        <v>480.85</v>
      </c>
      <c r="E158" s="514">
        <v>469.86</v>
      </c>
      <c r="F158" s="266">
        <v>469.66</v>
      </c>
    </row>
    <row r="159" spans="1:10">
      <c r="A159" s="229" t="s">
        <v>1478</v>
      </c>
      <c r="B159" s="231">
        <v>5.8099999999999999E-2</v>
      </c>
      <c r="C159" s="506">
        <v>5.91E-2</v>
      </c>
      <c r="D159" s="230">
        <v>486.75</v>
      </c>
      <c r="E159" s="514">
        <v>475.63</v>
      </c>
      <c r="F159" s="266">
        <v>475.41</v>
      </c>
    </row>
    <row r="160" spans="1:10">
      <c r="A160" s="229" t="s">
        <v>1479</v>
      </c>
      <c r="B160" s="231">
        <v>5.8700000000000002E-2</v>
      </c>
      <c r="C160" s="506">
        <v>5.9700000000000003E-2</v>
      </c>
      <c r="D160" s="230">
        <v>480.47</v>
      </c>
      <c r="E160" s="514">
        <v>469.5</v>
      </c>
      <c r="F160" s="266">
        <v>469.08</v>
      </c>
    </row>
    <row r="161" spans="1:6">
      <c r="A161" s="229" t="s">
        <v>1480</v>
      </c>
      <c r="B161" s="231">
        <v>5.8700000000000002E-2</v>
      </c>
      <c r="C161" s="506">
        <v>5.9700000000000003E-2</v>
      </c>
      <c r="D161" s="230">
        <v>480.69</v>
      </c>
      <c r="E161" s="514">
        <v>469.71</v>
      </c>
      <c r="F161" s="266">
        <v>469.5</v>
      </c>
    </row>
    <row r="162" spans="1:6">
      <c r="A162" s="229" t="s">
        <v>1481</v>
      </c>
      <c r="B162" s="231">
        <v>5.8700000000000002E-2</v>
      </c>
      <c r="C162" s="506">
        <v>5.9700000000000003E-2</v>
      </c>
      <c r="D162" s="230">
        <v>480.9</v>
      </c>
      <c r="E162" s="514">
        <v>469.92</v>
      </c>
      <c r="F162" s="266">
        <v>469.71</v>
      </c>
    </row>
    <row r="163" spans="1:6">
      <c r="A163" s="229" t="s">
        <v>1482</v>
      </c>
      <c r="B163" s="231">
        <v>5.8799999999999998E-2</v>
      </c>
      <c r="C163" s="506">
        <v>5.9799999999999999E-2</v>
      </c>
      <c r="D163" s="230">
        <v>480.01</v>
      </c>
      <c r="E163" s="514">
        <v>469.05</v>
      </c>
      <c r="F163" s="266">
        <v>468.84</v>
      </c>
    </row>
    <row r="164" spans="1:6">
      <c r="A164" s="229" t="s">
        <v>1483</v>
      </c>
      <c r="B164" s="231">
        <v>5.8900000000000001E-2</v>
      </c>
      <c r="C164" s="506">
        <v>5.9900000000000002E-2</v>
      </c>
      <c r="D164" s="230">
        <v>479.12</v>
      </c>
      <c r="E164" s="514">
        <v>468.18</v>
      </c>
      <c r="F164" s="266">
        <v>467.97</v>
      </c>
    </row>
    <row r="165" spans="1:6">
      <c r="A165" s="229" t="s">
        <v>1484</v>
      </c>
      <c r="B165" s="231">
        <v>5.8599999999999999E-2</v>
      </c>
      <c r="C165" s="506">
        <v>5.96E-2</v>
      </c>
      <c r="D165" s="230">
        <v>482.88</v>
      </c>
      <c r="E165" s="514">
        <v>471.86</v>
      </c>
      <c r="F165" s="266">
        <v>471.43</v>
      </c>
    </row>
    <row r="166" spans="1:6">
      <c r="A166" s="229" t="s">
        <v>1485</v>
      </c>
      <c r="B166" s="231">
        <v>5.8200000000000002E-2</v>
      </c>
      <c r="C166" s="506">
        <v>5.9200000000000003E-2</v>
      </c>
      <c r="D166" s="230">
        <v>487.69</v>
      </c>
      <c r="E166" s="514">
        <v>476.55</v>
      </c>
      <c r="F166" s="266">
        <v>476.23</v>
      </c>
    </row>
    <row r="167" spans="1:6">
      <c r="A167" s="229" t="s">
        <v>1486</v>
      </c>
      <c r="B167" s="231">
        <v>5.79E-2</v>
      </c>
      <c r="C167" s="506">
        <v>5.8900000000000001E-2</v>
      </c>
      <c r="D167" s="230">
        <v>491.3</v>
      </c>
      <c r="E167" s="514">
        <v>480.08</v>
      </c>
      <c r="F167" s="266">
        <v>479.87</v>
      </c>
    </row>
    <row r="168" spans="1:6">
      <c r="A168" s="229" t="s">
        <v>1487</v>
      </c>
      <c r="B168" s="231">
        <v>5.79E-2</v>
      </c>
      <c r="C168" s="506">
        <v>5.8900000000000001E-2</v>
      </c>
      <c r="D168" s="230">
        <v>491.52</v>
      </c>
      <c r="E168" s="514">
        <v>480.3</v>
      </c>
      <c r="F168" s="266">
        <v>480.08</v>
      </c>
    </row>
    <row r="169" spans="1:6">
      <c r="A169" s="229" t="s">
        <v>1488</v>
      </c>
      <c r="B169" s="231">
        <v>5.7799999999999997E-2</v>
      </c>
      <c r="C169" s="506">
        <v>5.8799999999999998E-2</v>
      </c>
      <c r="D169" s="230">
        <v>493.09</v>
      </c>
      <c r="E169" s="514">
        <v>481.84</v>
      </c>
      <c r="F169" s="266">
        <v>481.41</v>
      </c>
    </row>
    <row r="170" spans="1:6">
      <c r="A170" s="229" t="s">
        <v>1489</v>
      </c>
      <c r="B170" s="231">
        <v>5.67E-2</v>
      </c>
      <c r="C170" s="506">
        <v>5.7700000000000001E-2</v>
      </c>
      <c r="D170" s="230">
        <v>506.01</v>
      </c>
      <c r="E170" s="514">
        <v>494.45</v>
      </c>
      <c r="F170" s="266">
        <v>494.23</v>
      </c>
    </row>
    <row r="171" spans="1:6">
      <c r="A171" s="229" t="s">
        <v>1490</v>
      </c>
      <c r="B171" s="231">
        <v>5.7299999999999997E-2</v>
      </c>
      <c r="C171" s="506">
        <v>5.8299999999999998E-2</v>
      </c>
      <c r="D171" s="230">
        <v>499.51</v>
      </c>
      <c r="E171" s="514">
        <v>488.11</v>
      </c>
      <c r="F171" s="266">
        <v>487.88</v>
      </c>
    </row>
    <row r="172" spans="1:6">
      <c r="A172" s="229" t="s">
        <v>1491</v>
      </c>
      <c r="B172" s="231">
        <v>5.7000000000000002E-2</v>
      </c>
      <c r="C172" s="506">
        <v>5.8000000000000003E-2</v>
      </c>
      <c r="D172" s="230">
        <v>503.22</v>
      </c>
      <c r="E172" s="514">
        <v>491.73</v>
      </c>
      <c r="F172" s="266">
        <v>491.5</v>
      </c>
    </row>
    <row r="173" spans="1:6">
      <c r="A173" s="229" t="s">
        <v>1492</v>
      </c>
      <c r="B173" s="231">
        <v>5.6399999999999999E-2</v>
      </c>
      <c r="C173" s="506">
        <v>5.74E-2</v>
      </c>
      <c r="D173" s="230">
        <v>510.48</v>
      </c>
      <c r="E173" s="514">
        <v>498.82</v>
      </c>
      <c r="F173" s="266">
        <v>498.59</v>
      </c>
    </row>
    <row r="174" spans="1:6">
      <c r="A174" s="229" t="s">
        <v>1493</v>
      </c>
      <c r="B174" s="231">
        <v>5.6099999999999997E-2</v>
      </c>
      <c r="C174" s="506">
        <v>5.7099999999999998E-2</v>
      </c>
      <c r="D174" s="230">
        <v>514.62</v>
      </c>
      <c r="E174" s="514">
        <v>502.87</v>
      </c>
      <c r="F174" s="266">
        <v>502.35</v>
      </c>
    </row>
    <row r="175" spans="1:6">
      <c r="A175" s="229" t="s">
        <v>1494</v>
      </c>
      <c r="B175" s="231">
        <v>5.62E-2</v>
      </c>
      <c r="C175" s="506">
        <v>5.7200000000000001E-2</v>
      </c>
      <c r="D175" s="230">
        <v>513.65</v>
      </c>
      <c r="E175" s="514">
        <v>501.92</v>
      </c>
      <c r="F175" s="266">
        <v>501.71</v>
      </c>
    </row>
    <row r="176" spans="1:6">
      <c r="A176" s="229" t="s">
        <v>1495</v>
      </c>
      <c r="B176" s="231">
        <v>5.6800000000000003E-2</v>
      </c>
      <c r="C176" s="506">
        <v>5.7800000000000004E-2</v>
      </c>
      <c r="D176" s="230">
        <v>506.79</v>
      </c>
      <c r="E176" s="514">
        <v>495.23</v>
      </c>
      <c r="F176" s="266">
        <v>495.01</v>
      </c>
    </row>
    <row r="177" spans="1:6">
      <c r="A177" s="229" t="s">
        <v>1496</v>
      </c>
      <c r="B177" s="231">
        <v>5.6800000000000003E-2</v>
      </c>
      <c r="C177" s="506">
        <v>5.7800000000000004E-2</v>
      </c>
      <c r="D177" s="230">
        <v>507.01</v>
      </c>
      <c r="E177" s="514">
        <v>495.44</v>
      </c>
      <c r="F177" s="266">
        <v>495.23</v>
      </c>
    </row>
    <row r="178" spans="1:6">
      <c r="A178" s="229" t="s">
        <v>1497</v>
      </c>
      <c r="B178" s="231">
        <v>5.7599999999999998E-2</v>
      </c>
      <c r="C178" s="506">
        <v>5.8599999999999999E-2</v>
      </c>
      <c r="D178" s="230">
        <v>498.14</v>
      </c>
      <c r="E178" s="514">
        <v>486.79</v>
      </c>
      <c r="F178" s="266">
        <v>486.38</v>
      </c>
    </row>
    <row r="179" spans="1:6">
      <c r="A179" s="229" t="s">
        <v>1498</v>
      </c>
      <c r="B179" s="231">
        <v>5.7799999999999997E-2</v>
      </c>
      <c r="C179" s="506">
        <v>5.8799999999999998E-2</v>
      </c>
      <c r="D179" s="230">
        <v>496.06</v>
      </c>
      <c r="E179" s="514">
        <v>484.75</v>
      </c>
      <c r="F179" s="266">
        <v>484.55</v>
      </c>
    </row>
    <row r="180" spans="1:6">
      <c r="A180" s="229" t="s">
        <v>1499</v>
      </c>
      <c r="B180" s="231">
        <v>5.9400000000000001E-2</v>
      </c>
      <c r="C180" s="506">
        <v>6.0400000000000002E-2</v>
      </c>
      <c r="D180" s="230">
        <v>478.31</v>
      </c>
      <c r="E180" s="514">
        <v>467.42</v>
      </c>
      <c r="F180" s="266">
        <v>467.22</v>
      </c>
    </row>
    <row r="181" spans="1:6">
      <c r="A181" s="229" t="s">
        <v>1500</v>
      </c>
      <c r="B181" s="231">
        <v>5.9299999999999999E-2</v>
      </c>
      <c r="C181" s="506">
        <v>6.0299999999999999E-2</v>
      </c>
      <c r="D181" s="230">
        <v>479.97</v>
      </c>
      <c r="E181" s="514">
        <v>469.05</v>
      </c>
      <c r="F181" s="266">
        <v>468.81</v>
      </c>
    </row>
    <row r="182" spans="1:6">
      <c r="A182" s="229" t="s">
        <v>1501</v>
      </c>
      <c r="B182" s="231">
        <v>5.9299999999999999E-2</v>
      </c>
      <c r="C182" s="506">
        <v>6.0299999999999999E-2</v>
      </c>
      <c r="D182" s="230">
        <v>480.21</v>
      </c>
      <c r="E182" s="514">
        <v>469.29</v>
      </c>
      <c r="F182" s="266">
        <v>469.05</v>
      </c>
    </row>
    <row r="183" spans="1:6">
      <c r="A183" s="229" t="s">
        <v>1502</v>
      </c>
      <c r="B183" s="231">
        <v>5.8900000000000001E-2</v>
      </c>
      <c r="C183" s="506">
        <v>5.9900000000000002E-2</v>
      </c>
      <c r="D183" s="230">
        <v>485.16</v>
      </c>
      <c r="E183" s="514">
        <v>474.12</v>
      </c>
      <c r="F183" s="266">
        <v>473.62</v>
      </c>
    </row>
    <row r="184" spans="1:6">
      <c r="A184" s="229" t="s">
        <v>1503</v>
      </c>
      <c r="B184" s="231">
        <v>5.8799999999999998E-2</v>
      </c>
      <c r="C184" s="506">
        <v>5.9799999999999999E-2</v>
      </c>
      <c r="D184" s="230">
        <v>486.52</v>
      </c>
      <c r="E184" s="514">
        <v>475.46</v>
      </c>
      <c r="F184" s="266">
        <v>475.22</v>
      </c>
    </row>
    <row r="185" spans="1:6">
      <c r="A185" s="229" t="s">
        <v>1504</v>
      </c>
      <c r="B185" s="231">
        <v>5.8999999999999997E-2</v>
      </c>
      <c r="C185" s="506">
        <v>0.06</v>
      </c>
      <c r="D185" s="230">
        <v>484.53</v>
      </c>
      <c r="E185" s="514">
        <v>473.51</v>
      </c>
      <c r="F185" s="266">
        <v>473.27</v>
      </c>
    </row>
    <row r="186" spans="1:6">
      <c r="A186" s="229" t="s">
        <v>1505</v>
      </c>
      <c r="B186" s="231">
        <v>5.8599999999999999E-2</v>
      </c>
      <c r="C186" s="506">
        <v>5.96E-2</v>
      </c>
      <c r="D186" s="230">
        <v>489.26</v>
      </c>
      <c r="E186" s="514">
        <v>478.13</v>
      </c>
      <c r="F186" s="266">
        <v>477.89</v>
      </c>
    </row>
    <row r="187" spans="1:6">
      <c r="A187" s="229" t="s">
        <v>1506</v>
      </c>
      <c r="B187" s="231">
        <v>5.8500000000000003E-2</v>
      </c>
      <c r="C187" s="506">
        <v>5.9500000000000004E-2</v>
      </c>
      <c r="D187" s="230">
        <v>490.63</v>
      </c>
      <c r="E187" s="514">
        <v>479.47</v>
      </c>
      <c r="F187" s="266">
        <v>479.23</v>
      </c>
    </row>
    <row r="188" spans="1:6">
      <c r="A188" s="229" t="s">
        <v>1507</v>
      </c>
      <c r="B188" s="231">
        <v>5.8500000000000003E-2</v>
      </c>
      <c r="C188" s="506">
        <v>5.9500000000000004E-2</v>
      </c>
      <c r="D188" s="230">
        <v>491.15</v>
      </c>
      <c r="E188" s="514">
        <v>479.98</v>
      </c>
      <c r="F188" s="266">
        <v>479.47</v>
      </c>
    </row>
    <row r="189" spans="1:6">
      <c r="A189" s="229" t="s">
        <v>1508</v>
      </c>
      <c r="B189" s="231">
        <v>5.8500000000000003E-2</v>
      </c>
      <c r="C189" s="506">
        <v>5.9500000000000004E-2</v>
      </c>
      <c r="D189" s="230">
        <v>491.4</v>
      </c>
      <c r="E189" s="514">
        <v>480.22</v>
      </c>
      <c r="F189" s="266">
        <v>479.98</v>
      </c>
    </row>
    <row r="190" spans="1:6">
      <c r="A190" s="229" t="s">
        <v>1509</v>
      </c>
      <c r="B190" s="231">
        <v>5.91E-2</v>
      </c>
      <c r="C190" s="506">
        <v>6.0100000000000001E-2</v>
      </c>
      <c r="D190" s="230">
        <v>484.9</v>
      </c>
      <c r="E190" s="514">
        <v>473.89</v>
      </c>
      <c r="F190" s="266">
        <v>473.65</v>
      </c>
    </row>
    <row r="191" spans="1:6">
      <c r="A191" s="229" t="s">
        <v>1510</v>
      </c>
      <c r="B191" s="231">
        <v>5.8700000000000002E-2</v>
      </c>
      <c r="C191" s="506">
        <v>5.9700000000000003E-2</v>
      </c>
      <c r="D191" s="230">
        <v>489.63</v>
      </c>
      <c r="E191" s="514">
        <v>478.5</v>
      </c>
      <c r="F191" s="266">
        <v>478.26</v>
      </c>
    </row>
    <row r="192" spans="1:6">
      <c r="A192" s="229" t="s">
        <v>1511</v>
      </c>
      <c r="B192" s="231">
        <v>5.8700000000000002E-2</v>
      </c>
      <c r="C192" s="506">
        <v>5.9700000000000003E-2</v>
      </c>
      <c r="D192" s="230">
        <v>489.88</v>
      </c>
      <c r="E192" s="514">
        <v>478.75</v>
      </c>
      <c r="F192" s="266">
        <v>478.5</v>
      </c>
    </row>
    <row r="193" spans="1:6">
      <c r="A193" s="229" t="s">
        <v>1512</v>
      </c>
      <c r="B193" s="231">
        <v>5.8500000000000003E-2</v>
      </c>
      <c r="C193" s="506">
        <v>5.9500000000000004E-2</v>
      </c>
      <c r="D193" s="230">
        <v>492.65</v>
      </c>
      <c r="E193" s="514">
        <v>481.46</v>
      </c>
      <c r="F193" s="266">
        <v>480.95</v>
      </c>
    </row>
    <row r="194" spans="1:6">
      <c r="A194" s="229" t="s">
        <v>1513</v>
      </c>
      <c r="B194" s="231">
        <v>5.7700000000000001E-2</v>
      </c>
      <c r="C194" s="506">
        <v>5.8700000000000002E-2</v>
      </c>
      <c r="D194" s="230">
        <v>502.06</v>
      </c>
      <c r="E194" s="514">
        <v>490.64</v>
      </c>
      <c r="F194" s="266">
        <v>490.4</v>
      </c>
    </row>
    <row r="195" spans="1:6">
      <c r="A195" s="229" t="s">
        <v>1514</v>
      </c>
      <c r="B195" s="231">
        <v>5.7599999999999998E-2</v>
      </c>
      <c r="C195" s="506">
        <v>5.8599999999999999E-2</v>
      </c>
      <c r="D195" s="230">
        <v>503.46</v>
      </c>
      <c r="E195" s="514">
        <v>492.02</v>
      </c>
      <c r="F195" s="266">
        <v>491.81</v>
      </c>
    </row>
    <row r="196" spans="1:6">
      <c r="A196" s="229" t="s">
        <v>1515</v>
      </c>
      <c r="B196" s="231">
        <v>5.7099999999999998E-2</v>
      </c>
      <c r="C196" s="506">
        <v>5.8099999999999999E-2</v>
      </c>
      <c r="D196" s="230">
        <v>509.5</v>
      </c>
      <c r="E196" s="514">
        <v>497.91</v>
      </c>
      <c r="F196" s="266">
        <v>497.7</v>
      </c>
    </row>
    <row r="197" spans="1:6">
      <c r="A197" s="229" t="s">
        <v>1516</v>
      </c>
      <c r="B197" s="231">
        <v>5.67E-2</v>
      </c>
      <c r="C197" s="506">
        <v>5.7700000000000001E-2</v>
      </c>
      <c r="D197" s="230">
        <v>514.42999999999995</v>
      </c>
      <c r="E197" s="514">
        <v>502.73</v>
      </c>
      <c r="F197" s="266">
        <v>502.52</v>
      </c>
    </row>
    <row r="198" spans="1:6">
      <c r="A198" s="229" t="s">
        <v>1517</v>
      </c>
      <c r="B198" s="231">
        <v>5.6300000000000003E-2</v>
      </c>
      <c r="C198" s="506">
        <v>5.7300000000000004E-2</v>
      </c>
      <c r="D198" s="230">
        <v>519.61</v>
      </c>
      <c r="E198" s="514">
        <v>507.78</v>
      </c>
      <c r="F198" s="266">
        <v>507.37</v>
      </c>
    </row>
    <row r="199" spans="1:6">
      <c r="A199" s="229" t="s">
        <v>1518</v>
      </c>
      <c r="B199" s="231">
        <v>5.6000000000000001E-2</v>
      </c>
      <c r="C199" s="506">
        <v>5.7000000000000002E-2</v>
      </c>
      <c r="D199" s="230">
        <v>523.41999999999996</v>
      </c>
      <c r="E199" s="514">
        <v>511.51</v>
      </c>
      <c r="F199" s="266">
        <v>511.3</v>
      </c>
    </row>
    <row r="200" spans="1:6">
      <c r="A200" s="229" t="s">
        <v>1519</v>
      </c>
      <c r="B200" s="231">
        <v>5.6000000000000001E-2</v>
      </c>
      <c r="C200" s="506">
        <v>5.7000000000000002E-2</v>
      </c>
      <c r="D200" s="230">
        <v>523.64</v>
      </c>
      <c r="E200" s="514">
        <v>511.73</v>
      </c>
      <c r="F200" s="266">
        <v>511.51</v>
      </c>
    </row>
    <row r="201" spans="1:6">
      <c r="A201" s="229" t="s">
        <v>1520</v>
      </c>
      <c r="B201" s="231">
        <v>5.57E-2</v>
      </c>
      <c r="C201" s="506">
        <v>5.67E-2</v>
      </c>
      <c r="D201" s="230">
        <v>527.47</v>
      </c>
      <c r="E201" s="514">
        <v>515.47</v>
      </c>
      <c r="F201" s="266">
        <v>515.26</v>
      </c>
    </row>
    <row r="202" spans="1:6">
      <c r="A202" s="229" t="s">
        <v>1521</v>
      </c>
      <c r="B202" s="231">
        <v>5.5399999999999998E-2</v>
      </c>
      <c r="C202" s="506">
        <v>5.6399999999999999E-2</v>
      </c>
      <c r="D202" s="230">
        <v>531.77</v>
      </c>
      <c r="E202" s="514">
        <v>519.66999999999996</v>
      </c>
      <c r="F202" s="266">
        <v>519.25</v>
      </c>
    </row>
    <row r="203" spans="1:6">
      <c r="A203" s="229" t="s">
        <v>1522</v>
      </c>
      <c r="B203" s="231">
        <v>5.5399999999999998E-2</v>
      </c>
      <c r="C203" s="506">
        <v>5.6399999999999999E-2</v>
      </c>
      <c r="D203" s="230">
        <v>531.77</v>
      </c>
      <c r="E203" s="514">
        <v>519.66999999999996</v>
      </c>
      <c r="F203" s="266">
        <v>519.25</v>
      </c>
    </row>
    <row r="204" spans="1:6">
      <c r="A204" s="229" t="s">
        <v>1523</v>
      </c>
      <c r="B204" s="231">
        <v>5.5399999999999998E-2</v>
      </c>
      <c r="C204" s="506">
        <v>5.6399999999999999E-2</v>
      </c>
      <c r="D204" s="230">
        <v>531.98</v>
      </c>
      <c r="E204" s="514">
        <v>519.88</v>
      </c>
      <c r="F204" s="266">
        <v>519.66999999999996</v>
      </c>
    </row>
    <row r="205" spans="1:6">
      <c r="A205" s="229" t="s">
        <v>1524</v>
      </c>
      <c r="B205" s="231">
        <v>5.5399999999999998E-2</v>
      </c>
      <c r="C205" s="506">
        <v>5.6399999999999999E-2</v>
      </c>
      <c r="D205" s="230">
        <v>532.20000000000005</v>
      </c>
      <c r="E205" s="514">
        <v>520.1</v>
      </c>
      <c r="F205" s="266">
        <v>519.88</v>
      </c>
    </row>
    <row r="206" spans="1:6">
      <c r="A206" s="229" t="s">
        <v>1525</v>
      </c>
      <c r="B206" s="231">
        <v>5.5300000000000002E-2</v>
      </c>
      <c r="C206" s="506">
        <v>5.6300000000000003E-2</v>
      </c>
      <c r="D206" s="230">
        <v>533.65</v>
      </c>
      <c r="E206" s="514">
        <v>521.51</v>
      </c>
      <c r="F206" s="266">
        <v>521.29</v>
      </c>
    </row>
    <row r="207" spans="1:6">
      <c r="A207" s="229" t="s">
        <v>1526</v>
      </c>
      <c r="B207" s="231">
        <v>5.5199999999999999E-2</v>
      </c>
      <c r="C207" s="506">
        <v>5.62E-2</v>
      </c>
      <c r="D207" s="230">
        <v>535.52</v>
      </c>
      <c r="E207" s="514">
        <v>523.34</v>
      </c>
      <c r="F207" s="266">
        <v>522.71</v>
      </c>
    </row>
    <row r="208" spans="1:6">
      <c r="A208" s="229" t="s">
        <v>1527</v>
      </c>
      <c r="B208" s="231">
        <v>5.5E-2</v>
      </c>
      <c r="C208" s="506">
        <v>5.6000000000000001E-2</v>
      </c>
      <c r="D208" s="230">
        <v>537.99</v>
      </c>
      <c r="E208" s="514">
        <v>525.75</v>
      </c>
      <c r="F208" s="266">
        <v>525.33000000000004</v>
      </c>
    </row>
    <row r="209" spans="1:6">
      <c r="A209" s="229" t="s">
        <v>1528</v>
      </c>
      <c r="B209" s="231">
        <v>5.5E-2</v>
      </c>
      <c r="C209" s="506">
        <v>5.6000000000000001E-2</v>
      </c>
      <c r="D209" s="230">
        <v>538.20000000000005</v>
      </c>
      <c r="E209" s="514">
        <v>525.97</v>
      </c>
      <c r="F209" s="230">
        <v>525.75</v>
      </c>
    </row>
    <row r="210" spans="1:6">
      <c r="A210" s="229" t="s">
        <v>1529</v>
      </c>
      <c r="B210" s="231">
        <v>5.5300000000000002E-2</v>
      </c>
      <c r="C210" s="506">
        <v>5.6300000000000003E-2</v>
      </c>
      <c r="D210" s="230">
        <v>534.72</v>
      </c>
      <c r="E210" s="514">
        <v>522.57000000000005</v>
      </c>
      <c r="F210" s="230">
        <v>522.35</v>
      </c>
    </row>
    <row r="211" spans="1:6">
      <c r="A211" s="229" t="s">
        <v>1530</v>
      </c>
      <c r="B211" s="231">
        <v>5.5599999999999997E-2</v>
      </c>
      <c r="C211" s="506">
        <v>5.6599999999999998E-2</v>
      </c>
      <c r="D211" s="230">
        <v>531.26</v>
      </c>
      <c r="E211" s="514">
        <v>519.19000000000005</v>
      </c>
      <c r="F211" s="230">
        <v>518.98</v>
      </c>
    </row>
    <row r="212" spans="1:6">
      <c r="A212" s="229" t="s">
        <v>1531</v>
      </c>
      <c r="B212" s="231">
        <v>5.5899999999999998E-2</v>
      </c>
      <c r="C212" s="506">
        <v>5.6899999999999999E-2</v>
      </c>
      <c r="D212" s="230">
        <v>527.82000000000005</v>
      </c>
      <c r="E212" s="514">
        <v>515.84</v>
      </c>
      <c r="F212" s="230">
        <v>515.62</v>
      </c>
    </row>
    <row r="213" spans="1:6">
      <c r="A213" s="229" t="s">
        <v>1532</v>
      </c>
      <c r="B213" s="231">
        <v>5.6399999999999999E-2</v>
      </c>
      <c r="C213" s="506">
        <v>5.74E-2</v>
      </c>
      <c r="D213" s="230">
        <v>522.34</v>
      </c>
      <c r="E213" s="514">
        <v>510.49</v>
      </c>
      <c r="F213" s="230">
        <v>510.06</v>
      </c>
    </row>
    <row r="214" spans="1:6">
      <c r="A214" s="229" t="s">
        <v>1533</v>
      </c>
      <c r="B214" s="231">
        <v>5.7200000000000001E-2</v>
      </c>
      <c r="C214" s="506">
        <v>5.8200000000000002E-2</v>
      </c>
      <c r="D214" s="230">
        <v>513.04999999999995</v>
      </c>
      <c r="E214" s="514">
        <v>501.42</v>
      </c>
      <c r="F214" s="230">
        <v>501.21</v>
      </c>
    </row>
    <row r="215" spans="1:6">
      <c r="A215" s="229" t="s">
        <v>1534</v>
      </c>
      <c r="B215" s="231">
        <v>5.7700000000000001E-2</v>
      </c>
      <c r="C215" s="506">
        <v>5.8700000000000002E-2</v>
      </c>
      <c r="D215" s="230">
        <v>507.42</v>
      </c>
      <c r="E215" s="514">
        <v>495.92</v>
      </c>
      <c r="F215" s="230">
        <v>495.71</v>
      </c>
    </row>
    <row r="216" spans="1:6">
      <c r="A216" s="229" t="s">
        <v>1535</v>
      </c>
      <c r="B216" s="231">
        <v>5.7500000000000002E-2</v>
      </c>
      <c r="C216" s="506">
        <v>5.8500000000000003E-2</v>
      </c>
      <c r="D216" s="230">
        <v>509.97</v>
      </c>
      <c r="E216" s="514">
        <v>498.41</v>
      </c>
      <c r="F216" s="230">
        <v>498.2</v>
      </c>
    </row>
    <row r="217" spans="1:6">
      <c r="A217" s="229" t="s">
        <v>1536</v>
      </c>
      <c r="B217" s="231">
        <v>5.7299999999999997E-2</v>
      </c>
      <c r="C217" s="506">
        <v>5.8299999999999998E-2</v>
      </c>
      <c r="D217" s="230">
        <v>512.53</v>
      </c>
      <c r="E217" s="514">
        <v>500.91</v>
      </c>
      <c r="F217" s="230">
        <v>500.7</v>
      </c>
    </row>
    <row r="218" spans="1:6">
      <c r="A218" s="229" t="s">
        <v>1537</v>
      </c>
      <c r="B218" s="231">
        <v>5.7099999999999998E-2</v>
      </c>
      <c r="C218" s="506">
        <v>5.8099999999999999E-2</v>
      </c>
      <c r="D218" s="230">
        <v>515.33000000000004</v>
      </c>
      <c r="E218" s="514">
        <v>503.65</v>
      </c>
      <c r="F218" s="230">
        <v>503.21</v>
      </c>
    </row>
    <row r="219" spans="1:6">
      <c r="A219" s="229" t="s">
        <v>1538</v>
      </c>
      <c r="B219" s="231">
        <v>5.6800000000000003E-2</v>
      </c>
      <c r="C219" s="506">
        <v>5.7800000000000004E-2</v>
      </c>
      <c r="D219" s="230">
        <v>519.11</v>
      </c>
      <c r="E219" s="514">
        <v>507.35</v>
      </c>
      <c r="F219" s="230">
        <v>507.12</v>
      </c>
    </row>
    <row r="220" spans="1:6">
      <c r="A220" s="229" t="s">
        <v>1539</v>
      </c>
      <c r="B220" s="231">
        <v>5.67E-2</v>
      </c>
      <c r="C220" s="506">
        <v>5.7700000000000001E-2</v>
      </c>
      <c r="D220" s="230">
        <v>520.53</v>
      </c>
      <c r="E220" s="514">
        <v>508.74</v>
      </c>
      <c r="F220" s="230">
        <v>508.51</v>
      </c>
    </row>
    <row r="221" spans="1:6">
      <c r="A221" s="229" t="s">
        <v>1540</v>
      </c>
      <c r="B221" s="231">
        <v>5.6399999999999999E-2</v>
      </c>
      <c r="C221" s="506">
        <v>5.74E-2</v>
      </c>
      <c r="D221" s="230">
        <v>524.36</v>
      </c>
      <c r="E221" s="514">
        <v>512.47</v>
      </c>
      <c r="F221" s="230">
        <v>512.25</v>
      </c>
    </row>
    <row r="222" spans="1:6">
      <c r="A222" s="229" t="s">
        <v>1541</v>
      </c>
      <c r="B222" s="231">
        <v>5.62E-2</v>
      </c>
      <c r="C222" s="506">
        <v>5.7200000000000001E-2</v>
      </c>
      <c r="D222" s="230">
        <v>527</v>
      </c>
      <c r="E222" s="514">
        <v>515.04999999999995</v>
      </c>
      <c r="F222" s="230">
        <v>514.82000000000005</v>
      </c>
    </row>
    <row r="223" spans="1:6">
      <c r="A223" s="229" t="s">
        <v>1542</v>
      </c>
      <c r="B223" s="231">
        <v>5.5899999999999998E-2</v>
      </c>
      <c r="C223" s="506">
        <v>5.6899999999999999E-2</v>
      </c>
      <c r="D223" s="230">
        <v>531.1</v>
      </c>
      <c r="E223" s="514">
        <v>519.05999999999995</v>
      </c>
      <c r="F223" s="230">
        <v>518.6</v>
      </c>
    </row>
    <row r="224" spans="1:6">
      <c r="A224" s="229" t="s">
        <v>1543</v>
      </c>
      <c r="B224" s="231">
        <v>5.6000000000000001E-2</v>
      </c>
      <c r="C224" s="506">
        <v>5.7000000000000002E-2</v>
      </c>
      <c r="D224" s="230">
        <v>530.11</v>
      </c>
      <c r="E224" s="514">
        <v>518.1</v>
      </c>
      <c r="F224" s="230">
        <v>517.87</v>
      </c>
    </row>
    <row r="225" spans="1:6">
      <c r="A225" s="229" t="s">
        <v>1544</v>
      </c>
      <c r="B225" s="231">
        <v>5.6399999999999999E-2</v>
      </c>
      <c r="C225" s="506">
        <v>5.74E-2</v>
      </c>
      <c r="D225" s="230">
        <v>525.5</v>
      </c>
      <c r="E225" s="514">
        <v>513.6</v>
      </c>
      <c r="F225" s="230">
        <v>513.37</v>
      </c>
    </row>
    <row r="226" spans="1:6">
      <c r="A226" s="229" t="s">
        <v>1545</v>
      </c>
      <c r="B226" s="231">
        <v>5.6399999999999999E-2</v>
      </c>
      <c r="C226" s="506">
        <v>5.74E-2</v>
      </c>
      <c r="D226" s="230">
        <v>525.73</v>
      </c>
      <c r="E226" s="514">
        <v>513.82000000000005</v>
      </c>
      <c r="F226" s="230">
        <v>513.6</v>
      </c>
    </row>
    <row r="227" spans="1:6">
      <c r="A227" s="229" t="s">
        <v>1546</v>
      </c>
      <c r="B227" s="231">
        <v>5.6500000000000002E-2</v>
      </c>
      <c r="C227" s="506">
        <v>5.7500000000000002E-2</v>
      </c>
      <c r="D227" s="230">
        <v>525.04</v>
      </c>
      <c r="E227" s="514">
        <v>513.15</v>
      </c>
      <c r="F227" s="230">
        <v>512.9</v>
      </c>
    </row>
    <row r="228" spans="1:6">
      <c r="A228" s="229" t="s">
        <v>1547</v>
      </c>
      <c r="B228" s="231">
        <v>5.6300000000000003E-2</v>
      </c>
      <c r="C228" s="506">
        <v>5.7300000000000004E-2</v>
      </c>
      <c r="D228" s="230">
        <v>527.98</v>
      </c>
      <c r="E228" s="514">
        <v>516.02</v>
      </c>
      <c r="F228" s="230">
        <v>515.51</v>
      </c>
    </row>
    <row r="229" spans="1:6">
      <c r="A229" s="229" t="s">
        <v>1548</v>
      </c>
      <c r="B229" s="231">
        <v>5.6800000000000003E-2</v>
      </c>
      <c r="C229" s="506">
        <v>5.7800000000000004E-2</v>
      </c>
      <c r="D229" s="230">
        <v>522.22</v>
      </c>
      <c r="E229" s="514">
        <v>510.4</v>
      </c>
      <c r="F229" s="230">
        <v>510.15</v>
      </c>
    </row>
    <row r="230" spans="1:6">
      <c r="A230" s="229" t="s">
        <v>1549</v>
      </c>
      <c r="B230" s="231">
        <v>5.6599999999999998E-2</v>
      </c>
      <c r="C230" s="506">
        <v>5.7599999999999998E-2</v>
      </c>
      <c r="D230" s="230">
        <v>524.86</v>
      </c>
      <c r="E230" s="514">
        <v>512.99</v>
      </c>
      <c r="F230" s="230">
        <v>512.74</v>
      </c>
    </row>
    <row r="231" spans="1:6">
      <c r="A231" s="229" t="s">
        <v>1550</v>
      </c>
      <c r="B231" s="231">
        <v>5.6300000000000003E-2</v>
      </c>
      <c r="C231" s="506">
        <v>5.7300000000000004E-2</v>
      </c>
      <c r="D231" s="230">
        <v>528.73</v>
      </c>
      <c r="E231" s="514">
        <v>516.77</v>
      </c>
      <c r="F231" s="230">
        <v>516.52</v>
      </c>
    </row>
    <row r="232" spans="1:6">
      <c r="A232" s="229" t="s">
        <v>1551</v>
      </c>
      <c r="B232" s="231">
        <v>5.6300000000000003E-2</v>
      </c>
      <c r="C232" s="506">
        <v>5.7300000000000004E-2</v>
      </c>
      <c r="D232" s="230">
        <v>528.99</v>
      </c>
      <c r="E232" s="514">
        <v>517.02</v>
      </c>
      <c r="F232" s="230">
        <v>516.77</v>
      </c>
    </row>
    <row r="233" spans="1:6">
      <c r="A233" s="229" t="s">
        <v>1552</v>
      </c>
      <c r="B233" s="231">
        <v>5.67E-2</v>
      </c>
      <c r="C233" s="506">
        <v>5.7700000000000001E-2</v>
      </c>
      <c r="D233" s="230">
        <v>524.69000000000005</v>
      </c>
      <c r="E233" s="514">
        <v>512.82000000000005</v>
      </c>
      <c r="F233" s="230">
        <v>512.30999999999995</v>
      </c>
    </row>
    <row r="234" spans="1:6">
      <c r="A234" s="229" t="s">
        <v>1553</v>
      </c>
      <c r="B234" s="231">
        <v>5.6899999999999999E-2</v>
      </c>
      <c r="C234" s="506">
        <v>5.79E-2</v>
      </c>
      <c r="D234" s="230">
        <v>522.54999999999995</v>
      </c>
      <c r="E234" s="514">
        <v>510.73</v>
      </c>
      <c r="F234" s="230">
        <v>510.48</v>
      </c>
    </row>
    <row r="235" spans="1:6">
      <c r="A235" s="229" t="s">
        <v>1554</v>
      </c>
      <c r="B235" s="231">
        <v>5.6899999999999999E-2</v>
      </c>
      <c r="C235" s="506">
        <v>5.79E-2</v>
      </c>
      <c r="D235" s="230">
        <v>522.88</v>
      </c>
      <c r="E235" s="514">
        <v>511.06</v>
      </c>
      <c r="F235" s="230">
        <v>510.81</v>
      </c>
    </row>
    <row r="236" spans="1:6">
      <c r="A236" s="229" t="s">
        <v>1555</v>
      </c>
      <c r="B236" s="231">
        <v>5.7200000000000001E-2</v>
      </c>
      <c r="C236" s="506">
        <v>5.8200000000000002E-2</v>
      </c>
      <c r="D236" s="230">
        <v>519.55999999999995</v>
      </c>
      <c r="E236" s="514">
        <v>507.82</v>
      </c>
      <c r="F236" s="230">
        <v>507.57</v>
      </c>
    </row>
    <row r="237" spans="1:6">
      <c r="A237" s="229" t="s">
        <v>1556</v>
      </c>
      <c r="B237" s="231">
        <v>5.67E-2</v>
      </c>
      <c r="C237" s="506">
        <v>5.7700000000000001E-2</v>
      </c>
      <c r="D237" s="230">
        <v>525.79</v>
      </c>
      <c r="E237" s="514">
        <v>513.91</v>
      </c>
      <c r="F237" s="230">
        <v>513.65</v>
      </c>
    </row>
    <row r="238" spans="1:6">
      <c r="A238" s="229" t="s">
        <v>1557</v>
      </c>
      <c r="B238" s="231">
        <v>5.6800000000000003E-2</v>
      </c>
      <c r="C238" s="506">
        <v>5.7800000000000004E-2</v>
      </c>
      <c r="D238" s="230">
        <v>525.12</v>
      </c>
      <c r="E238" s="514">
        <v>513.26</v>
      </c>
      <c r="F238" s="230">
        <v>512.73</v>
      </c>
    </row>
    <row r="239" spans="1:6">
      <c r="A239" s="229" t="s">
        <v>1558</v>
      </c>
      <c r="B239" s="231">
        <v>5.7000000000000002E-2</v>
      </c>
      <c r="C239" s="506">
        <v>5.8000000000000003E-2</v>
      </c>
      <c r="D239" s="230">
        <v>522.98</v>
      </c>
      <c r="E239" s="514">
        <v>511.17</v>
      </c>
      <c r="F239" s="230">
        <v>510.9</v>
      </c>
    </row>
    <row r="240" spans="1:6">
      <c r="A240" s="229" t="s">
        <v>1559</v>
      </c>
      <c r="B240" s="231">
        <v>5.7299999999999997E-2</v>
      </c>
      <c r="C240" s="506">
        <v>5.8299999999999998E-2</v>
      </c>
      <c r="D240" s="230">
        <v>519.67999999999995</v>
      </c>
      <c r="E240" s="514">
        <v>507.95</v>
      </c>
      <c r="F240" s="230">
        <v>507.68</v>
      </c>
    </row>
    <row r="241" spans="1:6">
      <c r="A241" s="229" t="s">
        <v>1560</v>
      </c>
      <c r="B241" s="231">
        <v>5.7599999999999998E-2</v>
      </c>
      <c r="C241" s="506">
        <v>5.8599999999999999E-2</v>
      </c>
      <c r="D241" s="230">
        <v>516.4</v>
      </c>
      <c r="E241" s="514">
        <v>504.75</v>
      </c>
      <c r="F241" s="230">
        <v>504.48</v>
      </c>
    </row>
    <row r="242" spans="1:6">
      <c r="A242" s="229" t="s">
        <v>1561</v>
      </c>
      <c r="B242" s="231">
        <v>5.7299999999999997E-2</v>
      </c>
      <c r="C242" s="506">
        <v>5.8299999999999998E-2</v>
      </c>
      <c r="D242" s="230">
        <v>520.22</v>
      </c>
      <c r="E242" s="514">
        <v>508.48</v>
      </c>
      <c r="F242" s="230">
        <v>508.22</v>
      </c>
    </row>
    <row r="243" spans="1:6">
      <c r="A243" s="229" t="s">
        <v>1562</v>
      </c>
      <c r="B243" s="231">
        <v>5.74E-2</v>
      </c>
      <c r="C243" s="506">
        <v>5.8400000000000001E-2</v>
      </c>
      <c r="D243" s="230">
        <v>519.62</v>
      </c>
      <c r="E243" s="514">
        <v>507.9</v>
      </c>
      <c r="F243" s="230">
        <v>507.32</v>
      </c>
    </row>
    <row r="244" spans="1:6">
      <c r="A244" s="229" t="s">
        <v>1563</v>
      </c>
      <c r="B244" s="231">
        <v>5.74E-2</v>
      </c>
      <c r="C244" s="506">
        <v>5.8400000000000001E-2</v>
      </c>
      <c r="D244" s="230">
        <v>519.9</v>
      </c>
      <c r="E244" s="514">
        <v>508.17</v>
      </c>
      <c r="F244" s="230">
        <v>507.9</v>
      </c>
    </row>
    <row r="245" spans="1:6">
      <c r="A245" s="229" t="s">
        <v>1564</v>
      </c>
      <c r="B245" s="231">
        <v>5.7599999999999998E-2</v>
      </c>
      <c r="C245" s="506">
        <v>5.8599999999999999E-2</v>
      </c>
      <c r="D245" s="230">
        <v>517.79999999999995</v>
      </c>
      <c r="E245" s="514">
        <v>506.12</v>
      </c>
      <c r="F245" s="230">
        <v>505.85</v>
      </c>
    </row>
    <row r="246" spans="1:6">
      <c r="A246" s="229" t="s">
        <v>1565</v>
      </c>
      <c r="B246" s="231">
        <v>5.74E-2</v>
      </c>
      <c r="C246" s="506">
        <v>5.8400000000000001E-2</v>
      </c>
      <c r="D246" s="230">
        <v>520.41999999999996</v>
      </c>
      <c r="E246" s="514">
        <v>508.69</v>
      </c>
      <c r="F246" s="230">
        <v>508.42</v>
      </c>
    </row>
    <row r="247" spans="1:6">
      <c r="A247" s="229" t="s">
        <v>1566</v>
      </c>
      <c r="B247" s="231">
        <v>5.7200000000000001E-2</v>
      </c>
      <c r="C247" s="506">
        <v>5.8200000000000002E-2</v>
      </c>
      <c r="D247" s="230">
        <v>523.08000000000004</v>
      </c>
      <c r="E247" s="514">
        <v>511.28</v>
      </c>
      <c r="F247" s="230">
        <v>511.01</v>
      </c>
    </row>
    <row r="248" spans="1:6">
      <c r="A248" s="229" t="s">
        <v>1567</v>
      </c>
      <c r="B248" s="231">
        <v>5.7299999999999997E-2</v>
      </c>
      <c r="C248" s="506">
        <v>5.8299999999999998E-2</v>
      </c>
      <c r="D248" s="230">
        <v>522.47</v>
      </c>
      <c r="E248" s="514">
        <v>510.69</v>
      </c>
      <c r="F248" s="230">
        <v>510.11</v>
      </c>
    </row>
    <row r="249" spans="1:6">
      <c r="A249" s="229" t="s">
        <v>1568</v>
      </c>
      <c r="B249" s="231">
        <v>5.7200000000000001E-2</v>
      </c>
      <c r="C249" s="506">
        <v>5.8200000000000002E-2</v>
      </c>
      <c r="D249" s="230">
        <v>523.92999999999995</v>
      </c>
      <c r="E249" s="514">
        <v>512.12</v>
      </c>
      <c r="F249" s="230">
        <v>511.85</v>
      </c>
    </row>
    <row r="250" spans="1:6">
      <c r="A250" s="229" t="s">
        <v>1569</v>
      </c>
      <c r="B250" s="231">
        <v>5.7099999999999998E-2</v>
      </c>
      <c r="C250" s="506">
        <v>5.8099999999999999E-2</v>
      </c>
      <c r="D250" s="230">
        <v>525.4</v>
      </c>
      <c r="E250" s="514">
        <v>513.55999999999995</v>
      </c>
      <c r="F250" s="230">
        <v>513.29</v>
      </c>
    </row>
    <row r="251" spans="1:6">
      <c r="A251" s="229" t="s">
        <v>1570</v>
      </c>
      <c r="B251" s="231">
        <v>5.7299999999999997E-2</v>
      </c>
      <c r="C251" s="506">
        <v>5.8299999999999998E-2</v>
      </c>
      <c r="D251" s="230">
        <v>523.28</v>
      </c>
      <c r="E251" s="514">
        <v>511.49</v>
      </c>
      <c r="F251" s="230">
        <v>511.22</v>
      </c>
    </row>
    <row r="252" spans="1:6">
      <c r="A252" s="229" t="s">
        <v>1571</v>
      </c>
      <c r="B252" s="231">
        <v>5.7000000000000002E-2</v>
      </c>
      <c r="C252" s="506">
        <v>5.8000000000000003E-2</v>
      </c>
      <c r="D252" s="230">
        <v>527.15</v>
      </c>
      <c r="E252" s="514">
        <v>515.27</v>
      </c>
      <c r="F252" s="230">
        <v>515</v>
      </c>
    </row>
    <row r="253" spans="1:6">
      <c r="A253" s="229" t="s">
        <v>1572</v>
      </c>
      <c r="B253" s="231">
        <v>5.7099999999999998E-2</v>
      </c>
      <c r="C253" s="506">
        <v>5.8099999999999999E-2</v>
      </c>
      <c r="D253" s="230">
        <v>526.69000000000005</v>
      </c>
      <c r="E253" s="514">
        <v>514.82000000000005</v>
      </c>
      <c r="F253" s="230">
        <v>513.97</v>
      </c>
    </row>
    <row r="254" spans="1:6">
      <c r="A254" s="229" t="s">
        <v>1573</v>
      </c>
      <c r="B254" s="231">
        <v>5.7200000000000001E-2</v>
      </c>
      <c r="C254" s="506">
        <v>5.8200000000000002E-2</v>
      </c>
      <c r="D254" s="230">
        <v>525.75</v>
      </c>
      <c r="E254" s="514">
        <v>513.91</v>
      </c>
      <c r="F254" s="230">
        <v>513.65</v>
      </c>
    </row>
    <row r="255" spans="1:6">
      <c r="A255" s="229" t="s">
        <v>1574</v>
      </c>
      <c r="B255" s="231">
        <v>5.7200000000000001E-2</v>
      </c>
      <c r="C255" s="506">
        <v>5.8200000000000002E-2</v>
      </c>
      <c r="D255" s="230">
        <v>526.02</v>
      </c>
      <c r="E255" s="514">
        <v>514.16999999999996</v>
      </c>
      <c r="F255" s="230">
        <v>513.91</v>
      </c>
    </row>
    <row r="256" spans="1:6">
      <c r="A256" s="229" t="s">
        <v>1575</v>
      </c>
      <c r="B256" s="231">
        <v>5.7000000000000002E-2</v>
      </c>
      <c r="C256" s="506">
        <v>5.8000000000000003E-2</v>
      </c>
      <c r="D256" s="230">
        <v>528.99</v>
      </c>
      <c r="E256" s="514">
        <v>517.07000000000005</v>
      </c>
      <c r="F256" s="230">
        <v>516.52</v>
      </c>
    </row>
    <row r="257" spans="1:6">
      <c r="A257" s="229" t="s">
        <v>1576</v>
      </c>
      <c r="B257" s="231">
        <v>5.7099999999999998E-2</v>
      </c>
      <c r="C257" s="506">
        <v>5.8099999999999999E-2</v>
      </c>
      <c r="D257" s="230">
        <v>528.04999999999995</v>
      </c>
      <c r="E257" s="514">
        <v>516.16</v>
      </c>
      <c r="F257" s="230">
        <v>515.96</v>
      </c>
    </row>
    <row r="258" spans="1:6">
      <c r="A258" s="229" t="s">
        <v>1577</v>
      </c>
      <c r="B258" s="231">
        <v>5.6899999999999999E-2</v>
      </c>
      <c r="C258" s="506">
        <v>5.79E-2</v>
      </c>
      <c r="D258" s="230">
        <v>530.66999999999996</v>
      </c>
      <c r="E258" s="514">
        <v>518.72</v>
      </c>
      <c r="F258" s="230">
        <v>518.52</v>
      </c>
    </row>
    <row r="259" spans="1:6">
      <c r="A259" s="229" t="s">
        <v>1578</v>
      </c>
      <c r="B259" s="231">
        <v>5.7799999999999997E-2</v>
      </c>
      <c r="C259" s="506">
        <v>5.8799999999999998E-2</v>
      </c>
      <c r="D259" s="230">
        <v>520.1</v>
      </c>
      <c r="E259" s="514">
        <v>508.4</v>
      </c>
      <c r="F259" s="230">
        <v>508.2</v>
      </c>
    </row>
    <row r="260" spans="1:6">
      <c r="A260" s="229" t="s">
        <v>1579</v>
      </c>
      <c r="B260" s="231">
        <v>5.79E-2</v>
      </c>
      <c r="C260" s="506">
        <v>5.8900000000000001E-2</v>
      </c>
      <c r="D260" s="230">
        <v>519.12</v>
      </c>
      <c r="E260" s="514">
        <v>507.44</v>
      </c>
      <c r="F260" s="230">
        <v>507.25</v>
      </c>
    </row>
    <row r="261" spans="1:6">
      <c r="A261" s="229" t="s">
        <v>1580</v>
      </c>
      <c r="B261" s="231">
        <v>5.79E-2</v>
      </c>
      <c r="C261" s="506">
        <v>5.8900000000000001E-2</v>
      </c>
      <c r="D261" s="230">
        <v>519.49</v>
      </c>
      <c r="E261" s="514">
        <v>507.81</v>
      </c>
      <c r="F261" s="230">
        <v>507.44</v>
      </c>
    </row>
    <row r="262" spans="1:6">
      <c r="A262" s="229" t="s">
        <v>1581</v>
      </c>
      <c r="B262" s="231">
        <v>5.8099999999999999E-2</v>
      </c>
      <c r="C262" s="506">
        <v>5.91E-2</v>
      </c>
      <c r="D262" s="230">
        <v>517.33000000000004</v>
      </c>
      <c r="E262" s="514">
        <v>505.7</v>
      </c>
      <c r="F262" s="230">
        <v>505.51</v>
      </c>
    </row>
    <row r="263" spans="1:6">
      <c r="A263" s="229" t="s">
        <v>1582</v>
      </c>
      <c r="B263" s="231">
        <v>5.8000000000000003E-2</v>
      </c>
      <c r="C263" s="506">
        <v>5.9000000000000004E-2</v>
      </c>
      <c r="D263" s="230">
        <v>518.71</v>
      </c>
      <c r="E263" s="514">
        <v>507.05</v>
      </c>
      <c r="F263" s="266">
        <v>506.85</v>
      </c>
    </row>
    <row r="264" spans="1:6">
      <c r="A264" s="229" t="s">
        <v>1583</v>
      </c>
      <c r="B264" s="231">
        <v>5.7599999999999998E-2</v>
      </c>
      <c r="C264" s="506">
        <v>5.8599999999999999E-2</v>
      </c>
      <c r="D264" s="230">
        <v>523.66</v>
      </c>
      <c r="E264" s="514">
        <v>511.88</v>
      </c>
      <c r="F264" s="266">
        <v>511.68</v>
      </c>
    </row>
    <row r="265" spans="1:6">
      <c r="A265" s="229" t="s">
        <v>1584</v>
      </c>
      <c r="B265" s="231">
        <v>5.7500000000000002E-2</v>
      </c>
      <c r="C265" s="506">
        <v>5.8500000000000003E-2</v>
      </c>
      <c r="D265" s="230">
        <v>525.35</v>
      </c>
      <c r="E265" s="514">
        <v>513.54</v>
      </c>
      <c r="F265" s="266">
        <v>513.32000000000005</v>
      </c>
    </row>
    <row r="266" spans="1:6">
      <c r="A266" s="229" t="s">
        <v>1585</v>
      </c>
      <c r="B266" s="231">
        <v>5.7599999999999998E-2</v>
      </c>
      <c r="C266" s="506">
        <v>5.8599999999999999E-2</v>
      </c>
      <c r="D266" s="230">
        <v>524.63</v>
      </c>
      <c r="E266" s="514">
        <v>512.84</v>
      </c>
      <c r="F266" s="266">
        <v>512.38</v>
      </c>
    </row>
    <row r="267" spans="1:6">
      <c r="A267" s="229" t="s">
        <v>1586</v>
      </c>
      <c r="B267" s="231">
        <v>5.7599999999999998E-2</v>
      </c>
      <c r="C267" s="506">
        <v>5.8599999999999999E-2</v>
      </c>
      <c r="D267" s="230">
        <v>524.86</v>
      </c>
      <c r="E267" s="514">
        <v>513.07000000000005</v>
      </c>
      <c r="F267" s="266">
        <v>512.84</v>
      </c>
    </row>
    <row r="268" spans="1:6">
      <c r="A268" s="229" t="s">
        <v>1587</v>
      </c>
      <c r="B268" s="231">
        <v>5.7599999999999998E-2</v>
      </c>
      <c r="C268" s="506">
        <v>5.8599999999999999E-2</v>
      </c>
      <c r="D268" s="230">
        <v>525.09</v>
      </c>
      <c r="E268" s="514">
        <v>513.29999999999995</v>
      </c>
      <c r="F268" s="266">
        <v>513.07000000000005</v>
      </c>
    </row>
    <row r="269" spans="1:6">
      <c r="A269" s="229" t="s">
        <v>1588</v>
      </c>
      <c r="B269" s="231">
        <v>5.7599999999999998E-2</v>
      </c>
      <c r="C269" s="506">
        <v>5.8599999999999999E-2</v>
      </c>
      <c r="D269" s="230">
        <v>525.33000000000004</v>
      </c>
      <c r="E269" s="514">
        <v>513.53</v>
      </c>
      <c r="F269" s="266">
        <v>513.29999999999995</v>
      </c>
    </row>
    <row r="270" spans="1:6">
      <c r="A270" s="229" t="s">
        <v>1589</v>
      </c>
      <c r="B270" s="231">
        <v>5.74E-2</v>
      </c>
      <c r="C270" s="506">
        <v>5.8400000000000001E-2</v>
      </c>
      <c r="D270" s="230">
        <v>527.95000000000005</v>
      </c>
      <c r="E270" s="514">
        <v>516.09</v>
      </c>
      <c r="F270" s="266">
        <v>515.86</v>
      </c>
    </row>
    <row r="271" spans="1:6">
      <c r="A271" s="229" t="s">
        <v>1590</v>
      </c>
      <c r="B271" s="231">
        <v>5.74E-2</v>
      </c>
      <c r="C271" s="506">
        <v>5.8400000000000001E-2</v>
      </c>
      <c r="D271" s="230">
        <v>528.41999999999996</v>
      </c>
      <c r="E271" s="514">
        <v>516.54999999999995</v>
      </c>
      <c r="F271" s="266">
        <v>516.09</v>
      </c>
    </row>
    <row r="272" spans="1:6">
      <c r="A272" s="229" t="s">
        <v>1591</v>
      </c>
      <c r="B272" s="231">
        <v>5.74E-2</v>
      </c>
      <c r="C272" s="506">
        <v>5.8400000000000001E-2</v>
      </c>
      <c r="D272" s="230">
        <v>528.66</v>
      </c>
      <c r="E272" s="514">
        <v>516.79</v>
      </c>
      <c r="F272" s="266">
        <v>516.54999999999995</v>
      </c>
    </row>
    <row r="273" spans="1:6">
      <c r="A273" s="229" t="s">
        <v>1592</v>
      </c>
      <c r="B273" s="231">
        <v>5.7299999999999997E-2</v>
      </c>
      <c r="C273" s="506">
        <v>5.8299999999999998E-2</v>
      </c>
      <c r="D273" s="230">
        <v>530.09</v>
      </c>
      <c r="E273" s="514">
        <v>518.19000000000005</v>
      </c>
      <c r="F273" s="266">
        <v>517.96</v>
      </c>
    </row>
    <row r="274" spans="1:6">
      <c r="A274" s="229" t="s">
        <v>1593</v>
      </c>
      <c r="B274" s="231">
        <v>5.7500000000000002E-2</v>
      </c>
      <c r="C274" s="506">
        <v>5.8500000000000003E-2</v>
      </c>
      <c r="D274" s="230">
        <v>527.92999999999995</v>
      </c>
      <c r="E274" s="514">
        <v>516.07000000000005</v>
      </c>
      <c r="F274" s="266">
        <v>515.84</v>
      </c>
    </row>
    <row r="275" spans="1:6">
      <c r="A275" s="229" t="s">
        <v>1594</v>
      </c>
      <c r="B275" s="231">
        <v>5.7500000000000002E-2</v>
      </c>
      <c r="C275" s="506">
        <v>5.8500000000000003E-2</v>
      </c>
      <c r="D275" s="230">
        <v>528.57000000000005</v>
      </c>
      <c r="E275" s="514">
        <v>516.70000000000005</v>
      </c>
      <c r="F275" s="266">
        <v>516.45000000000005</v>
      </c>
    </row>
    <row r="276" spans="1:6">
      <c r="A276" s="229" t="s">
        <v>1595</v>
      </c>
      <c r="B276" s="231">
        <v>5.7200000000000001E-2</v>
      </c>
      <c r="C276" s="506">
        <v>5.8200000000000002E-2</v>
      </c>
      <c r="D276" s="230">
        <v>532.70000000000005</v>
      </c>
      <c r="E276" s="514">
        <v>520.74</v>
      </c>
      <c r="F276" s="266">
        <v>520.23</v>
      </c>
    </row>
    <row r="277" spans="1:6">
      <c r="A277" s="229" t="s">
        <v>1596</v>
      </c>
      <c r="B277" s="231">
        <v>5.74E-2</v>
      </c>
      <c r="C277" s="506">
        <v>5.8400000000000001E-2</v>
      </c>
      <c r="D277" s="230">
        <v>530.54</v>
      </c>
      <c r="E277" s="514">
        <v>518.64</v>
      </c>
      <c r="F277" s="266">
        <v>518.39</v>
      </c>
    </row>
    <row r="278" spans="1:6">
      <c r="A278" s="229" t="s">
        <v>1597</v>
      </c>
      <c r="B278" s="231">
        <v>5.7500000000000002E-2</v>
      </c>
      <c r="C278" s="506">
        <v>5.8500000000000003E-2</v>
      </c>
      <c r="D278" s="230">
        <v>529.59</v>
      </c>
      <c r="E278" s="514">
        <v>517.71</v>
      </c>
      <c r="F278" s="266">
        <v>517.46</v>
      </c>
    </row>
    <row r="279" spans="1:6">
      <c r="A279" s="229" t="s">
        <v>1598</v>
      </c>
      <c r="B279" s="231">
        <v>5.7599999999999998E-2</v>
      </c>
      <c r="C279" s="506">
        <v>5.8599999999999999E-2</v>
      </c>
      <c r="D279" s="230">
        <v>528.64</v>
      </c>
      <c r="E279" s="514">
        <v>516.79</v>
      </c>
      <c r="F279" s="266">
        <v>516.54</v>
      </c>
    </row>
    <row r="280" spans="1:6">
      <c r="A280" s="229" t="s">
        <v>1599</v>
      </c>
      <c r="B280" s="231">
        <v>5.7599999999999998E-2</v>
      </c>
      <c r="C280" s="506">
        <v>5.8599999999999999E-2</v>
      </c>
      <c r="D280" s="230">
        <v>528.89</v>
      </c>
      <c r="E280" s="514">
        <v>517.03</v>
      </c>
      <c r="F280" s="266">
        <v>516.79</v>
      </c>
    </row>
    <row r="281" spans="1:6">
      <c r="A281" s="229" t="s">
        <v>1600</v>
      </c>
      <c r="B281" s="231">
        <v>5.7599999999999998E-2</v>
      </c>
      <c r="C281" s="506">
        <v>5.8599999999999999E-2</v>
      </c>
      <c r="D281" s="230">
        <v>529.38</v>
      </c>
      <c r="E281" s="514">
        <v>517.52</v>
      </c>
      <c r="F281" s="266">
        <v>517.03</v>
      </c>
    </row>
    <row r="282" spans="1:6">
      <c r="A282" s="229" t="s">
        <v>1601</v>
      </c>
      <c r="B282" s="231">
        <v>5.7599999999999998E-2</v>
      </c>
      <c r="C282" s="506">
        <v>5.8599999999999999E-2</v>
      </c>
      <c r="D282" s="230">
        <v>529.63</v>
      </c>
      <c r="E282" s="514">
        <v>517.75</v>
      </c>
      <c r="F282" s="266">
        <v>517.52</v>
      </c>
    </row>
    <row r="283" spans="1:6">
      <c r="A283" s="229" t="s">
        <v>1602</v>
      </c>
      <c r="B283" s="231">
        <v>5.7700000000000001E-2</v>
      </c>
      <c r="C283" s="506">
        <v>5.8700000000000002E-2</v>
      </c>
      <c r="D283" s="230">
        <v>528.66999999999996</v>
      </c>
      <c r="E283" s="514">
        <v>516.82000000000005</v>
      </c>
      <c r="F283" s="266">
        <v>516.58000000000004</v>
      </c>
    </row>
    <row r="284" spans="1:6">
      <c r="A284" s="229" t="s">
        <v>1603</v>
      </c>
      <c r="B284" s="231">
        <v>5.7599999999999998E-2</v>
      </c>
      <c r="C284" s="506">
        <v>5.8599999999999999E-2</v>
      </c>
      <c r="D284" s="230">
        <v>530.61</v>
      </c>
      <c r="E284" s="514">
        <v>518.72</v>
      </c>
      <c r="F284" s="266">
        <v>517.99</v>
      </c>
    </row>
    <row r="285" spans="1:6">
      <c r="A285" s="229" t="s">
        <v>1604</v>
      </c>
      <c r="B285" s="231">
        <v>5.7500000000000002E-2</v>
      </c>
      <c r="C285" s="506">
        <v>5.8500000000000003E-2</v>
      </c>
      <c r="D285" s="230">
        <v>532.25</v>
      </c>
      <c r="E285" s="514">
        <v>520.33000000000004</v>
      </c>
      <c r="F285" s="266">
        <v>520.07000000000005</v>
      </c>
    </row>
    <row r="286" spans="1:6">
      <c r="A286" s="229" t="s">
        <v>1605</v>
      </c>
      <c r="B286" s="231">
        <v>5.79E-2</v>
      </c>
      <c r="C286" s="506">
        <v>5.8900000000000001E-2</v>
      </c>
      <c r="D286" s="230">
        <v>527.71</v>
      </c>
      <c r="E286" s="514">
        <v>515.89</v>
      </c>
      <c r="F286" s="266">
        <v>515.64</v>
      </c>
    </row>
    <row r="287" spans="1:6">
      <c r="A287" s="229" t="s">
        <v>1606</v>
      </c>
      <c r="B287" s="231">
        <v>5.7799999999999997E-2</v>
      </c>
      <c r="C287" s="506">
        <v>5.8799999999999998E-2</v>
      </c>
      <c r="D287" s="230">
        <v>529.16999999999996</v>
      </c>
      <c r="E287" s="514">
        <v>517.32000000000005</v>
      </c>
      <c r="F287" s="266">
        <v>517.05999999999995</v>
      </c>
    </row>
    <row r="288" spans="1:6">
      <c r="A288" s="229" t="s">
        <v>1607</v>
      </c>
      <c r="B288" s="231">
        <v>5.7700000000000001E-2</v>
      </c>
      <c r="C288" s="506">
        <v>5.8700000000000002E-2</v>
      </c>
      <c r="D288" s="230">
        <v>530.63</v>
      </c>
      <c r="E288" s="514">
        <v>518.75</v>
      </c>
      <c r="F288" s="266">
        <v>518.49</v>
      </c>
    </row>
    <row r="289" spans="1:6">
      <c r="A289" s="229" t="s">
        <v>1608</v>
      </c>
      <c r="B289" s="231">
        <v>5.7599999999999998E-2</v>
      </c>
      <c r="C289" s="506">
        <v>5.8599999999999999E-2</v>
      </c>
      <c r="D289" s="230">
        <v>532.38</v>
      </c>
      <c r="E289" s="514">
        <v>520.46</v>
      </c>
      <c r="F289" s="266">
        <v>519.91999999999996</v>
      </c>
    </row>
    <row r="290" spans="1:6">
      <c r="A290" s="229" t="s">
        <v>1609</v>
      </c>
      <c r="B290" s="231">
        <v>5.7500000000000002E-2</v>
      </c>
      <c r="C290" s="506">
        <v>5.8500000000000003E-2</v>
      </c>
      <c r="D290" s="230">
        <v>533.85</v>
      </c>
      <c r="E290" s="514">
        <v>521.9</v>
      </c>
      <c r="F290" s="266">
        <v>521.64</v>
      </c>
    </row>
    <row r="291" spans="1:6">
      <c r="A291" s="229" t="s">
        <v>1610</v>
      </c>
      <c r="B291" s="231">
        <v>5.7299999999999997E-2</v>
      </c>
      <c r="C291" s="506">
        <v>5.8299999999999998E-2</v>
      </c>
      <c r="D291" s="230">
        <v>536.53</v>
      </c>
      <c r="E291" s="514">
        <v>524.52</v>
      </c>
      <c r="F291" s="266">
        <v>524.26</v>
      </c>
    </row>
    <row r="292" spans="1:6">
      <c r="A292" s="229" t="s">
        <v>1611</v>
      </c>
      <c r="B292" s="231">
        <v>5.7299999999999997E-2</v>
      </c>
      <c r="C292" s="506">
        <v>5.8299999999999998E-2</v>
      </c>
      <c r="D292" s="230">
        <v>536.79999999999995</v>
      </c>
      <c r="E292" s="514">
        <v>524.78</v>
      </c>
      <c r="F292" s="266">
        <v>524.52</v>
      </c>
    </row>
    <row r="293" spans="1:6">
      <c r="A293" s="229" t="s">
        <v>1612</v>
      </c>
      <c r="B293" s="231">
        <v>5.7000000000000002E-2</v>
      </c>
      <c r="C293" s="506">
        <v>5.8000000000000003E-2</v>
      </c>
      <c r="D293" s="230">
        <v>540.72</v>
      </c>
      <c r="E293" s="514">
        <v>528.62</v>
      </c>
      <c r="F293" s="266">
        <v>528.36</v>
      </c>
    </row>
    <row r="294" spans="1:6">
      <c r="A294" s="229" t="s">
        <v>1613</v>
      </c>
      <c r="B294" s="231">
        <v>5.6800000000000003E-2</v>
      </c>
      <c r="C294" s="506">
        <v>5.7800000000000004E-2</v>
      </c>
      <c r="D294" s="230">
        <v>543.55999999999995</v>
      </c>
      <c r="E294" s="514">
        <v>531.39</v>
      </c>
      <c r="F294" s="266">
        <v>530.87</v>
      </c>
    </row>
    <row r="295" spans="1:6">
      <c r="A295" s="229" t="s">
        <v>1614</v>
      </c>
      <c r="B295" s="231">
        <v>5.7000000000000002E-2</v>
      </c>
      <c r="C295" s="506">
        <v>5.8000000000000003E-2</v>
      </c>
      <c r="D295" s="230">
        <v>541.36</v>
      </c>
      <c r="E295" s="514">
        <v>529.25</v>
      </c>
      <c r="F295" s="266">
        <v>528.99</v>
      </c>
    </row>
    <row r="296" spans="1:6">
      <c r="A296" s="229" t="s">
        <v>1615</v>
      </c>
      <c r="B296" s="231">
        <v>5.6899999999999999E-2</v>
      </c>
      <c r="C296" s="506">
        <v>5.79E-2</v>
      </c>
      <c r="D296" s="230">
        <v>542.85</v>
      </c>
      <c r="E296" s="514">
        <v>530.70000000000005</v>
      </c>
      <c r="F296" s="266">
        <v>530.45000000000005</v>
      </c>
    </row>
    <row r="297" spans="1:6">
      <c r="A297" s="229" t="s">
        <v>1616</v>
      </c>
      <c r="B297" s="231">
        <v>5.7000000000000002E-2</v>
      </c>
      <c r="C297" s="506">
        <v>5.8000000000000003E-2</v>
      </c>
      <c r="D297" s="230">
        <v>541.88</v>
      </c>
      <c r="E297" s="514">
        <v>529.76</v>
      </c>
      <c r="F297" s="266">
        <v>529.5</v>
      </c>
    </row>
    <row r="298" spans="1:6">
      <c r="A298" s="229" t="s">
        <v>1617</v>
      </c>
      <c r="B298" s="231">
        <v>5.7000000000000002E-2</v>
      </c>
      <c r="C298" s="506">
        <v>5.8000000000000003E-2</v>
      </c>
      <c r="D298" s="230">
        <v>542.14</v>
      </c>
      <c r="E298" s="514">
        <v>530.01</v>
      </c>
      <c r="F298" s="266">
        <v>529.76</v>
      </c>
    </row>
    <row r="299" spans="1:6">
      <c r="A299" s="229" t="s">
        <v>1618</v>
      </c>
      <c r="B299" s="231">
        <v>5.6899999999999999E-2</v>
      </c>
      <c r="C299" s="506">
        <v>5.79E-2</v>
      </c>
      <c r="D299" s="230">
        <v>543.85</v>
      </c>
      <c r="E299" s="514">
        <v>531.69000000000005</v>
      </c>
      <c r="F299" s="266">
        <v>531.32000000000005</v>
      </c>
    </row>
    <row r="300" spans="1:6">
      <c r="A300" s="229" t="s">
        <v>1619</v>
      </c>
      <c r="B300" s="231">
        <v>5.6800000000000003E-2</v>
      </c>
      <c r="C300" s="506">
        <v>5.7800000000000004E-2</v>
      </c>
      <c r="D300" s="230">
        <v>545.29</v>
      </c>
      <c r="E300" s="514">
        <v>533.09</v>
      </c>
      <c r="F300" s="266">
        <v>532.89</v>
      </c>
    </row>
    <row r="301" spans="1:6">
      <c r="A301" s="229" t="s">
        <v>1620</v>
      </c>
      <c r="B301" s="231">
        <v>5.6500000000000002E-2</v>
      </c>
      <c r="C301" s="506">
        <v>5.7500000000000002E-2</v>
      </c>
      <c r="D301" s="230">
        <v>549.21</v>
      </c>
      <c r="E301" s="514">
        <v>536.91999999999996</v>
      </c>
      <c r="F301" s="266">
        <v>536.72</v>
      </c>
    </row>
    <row r="302" spans="1:6">
      <c r="A302" s="229" t="s">
        <v>1621</v>
      </c>
      <c r="B302" s="231">
        <v>5.6099999999999997E-2</v>
      </c>
      <c r="C302" s="506">
        <v>5.7099999999999998E-2</v>
      </c>
      <c r="D302" s="230">
        <v>554.41</v>
      </c>
      <c r="E302" s="514">
        <v>542.01</v>
      </c>
      <c r="F302" s="266">
        <v>541.79999999999995</v>
      </c>
    </row>
    <row r="303" spans="1:6">
      <c r="A303" s="229" t="s">
        <v>1622</v>
      </c>
      <c r="B303" s="231">
        <v>5.5899999999999998E-2</v>
      </c>
      <c r="C303" s="506">
        <v>5.6899999999999999E-2</v>
      </c>
      <c r="D303" s="230">
        <v>557.14</v>
      </c>
      <c r="E303" s="514">
        <v>544.66999999999996</v>
      </c>
      <c r="F303" s="266">
        <v>544.47</v>
      </c>
    </row>
    <row r="304" spans="1:6">
      <c r="A304" s="229" t="s">
        <v>1623</v>
      </c>
      <c r="B304" s="231">
        <v>5.5399999999999998E-2</v>
      </c>
      <c r="C304" s="506">
        <v>5.6399999999999999E-2</v>
      </c>
      <c r="D304" s="230">
        <v>563.87</v>
      </c>
      <c r="E304" s="514">
        <v>551.25</v>
      </c>
      <c r="F304" s="266">
        <v>550.87</v>
      </c>
    </row>
    <row r="305" spans="1:6">
      <c r="A305" s="229" t="s">
        <v>1624</v>
      </c>
      <c r="B305" s="231">
        <v>5.57E-2</v>
      </c>
      <c r="C305" s="506">
        <v>5.67E-2</v>
      </c>
      <c r="D305" s="230">
        <v>560.23</v>
      </c>
      <c r="E305" s="514">
        <v>547.69000000000005</v>
      </c>
      <c r="F305" s="266">
        <v>547.49</v>
      </c>
    </row>
    <row r="306" spans="1:6">
      <c r="A306" s="229" t="s">
        <v>1625</v>
      </c>
      <c r="B306" s="231">
        <v>5.5899999999999998E-2</v>
      </c>
      <c r="C306" s="506">
        <v>5.6899999999999999E-2</v>
      </c>
      <c r="D306" s="230">
        <v>557.9</v>
      </c>
      <c r="E306" s="514">
        <v>545.41999999999996</v>
      </c>
      <c r="F306" s="266">
        <v>545.22</v>
      </c>
    </row>
    <row r="307" spans="1:6">
      <c r="A307" s="229" t="s">
        <v>1626</v>
      </c>
      <c r="B307" s="231">
        <v>5.5899999999999998E-2</v>
      </c>
      <c r="C307" s="506">
        <v>5.6899999999999999E-2</v>
      </c>
      <c r="D307" s="230">
        <v>558.11</v>
      </c>
      <c r="E307" s="514">
        <v>545.63</v>
      </c>
      <c r="F307" s="266">
        <v>545.41999999999996</v>
      </c>
    </row>
    <row r="308" spans="1:6">
      <c r="A308" s="229" t="s">
        <v>1627</v>
      </c>
      <c r="B308" s="231">
        <v>5.6099999999999997E-2</v>
      </c>
      <c r="C308" s="506">
        <v>5.7099999999999998E-2</v>
      </c>
      <c r="D308" s="230">
        <v>555.79</v>
      </c>
      <c r="E308" s="514">
        <v>543.37</v>
      </c>
      <c r="F308" s="266">
        <v>543.16999999999996</v>
      </c>
    </row>
    <row r="309" spans="1:6">
      <c r="A309" s="229" t="s">
        <v>1628</v>
      </c>
      <c r="B309" s="231">
        <v>5.5899999999999998E-2</v>
      </c>
      <c r="C309" s="506">
        <v>5.6899999999999999E-2</v>
      </c>
      <c r="D309" s="230">
        <v>558.69000000000005</v>
      </c>
      <c r="E309" s="514">
        <v>546.20000000000005</v>
      </c>
      <c r="F309" s="266">
        <v>545.83000000000004</v>
      </c>
    </row>
    <row r="310" spans="1:6">
      <c r="A310" s="229" t="s">
        <v>1629</v>
      </c>
      <c r="B310" s="231">
        <v>5.62E-2</v>
      </c>
      <c r="C310" s="506">
        <v>5.7200000000000001E-2</v>
      </c>
      <c r="D310" s="230">
        <v>555.11</v>
      </c>
      <c r="E310" s="514">
        <v>542.71</v>
      </c>
      <c r="F310" s="266">
        <v>542.51</v>
      </c>
    </row>
    <row r="311" spans="1:6">
      <c r="A311" s="229" t="s">
        <v>1630</v>
      </c>
      <c r="B311" s="231">
        <v>5.6300000000000003E-2</v>
      </c>
      <c r="C311" s="506">
        <v>5.7300000000000004E-2</v>
      </c>
      <c r="D311" s="230">
        <v>554.05999999999995</v>
      </c>
      <c r="E311" s="514">
        <v>541.69000000000005</v>
      </c>
      <c r="F311" s="266">
        <v>541.49</v>
      </c>
    </row>
    <row r="312" spans="1:6">
      <c r="A312" s="229" t="s">
        <v>1631</v>
      </c>
      <c r="B312" s="231">
        <v>5.6800000000000003E-2</v>
      </c>
      <c r="C312" s="506">
        <v>5.7800000000000004E-2</v>
      </c>
      <c r="D312" s="230">
        <v>548.04</v>
      </c>
      <c r="E312" s="514">
        <v>535.80999999999995</v>
      </c>
      <c r="F312" s="266">
        <v>535.61</v>
      </c>
    </row>
    <row r="313" spans="1:6">
      <c r="A313" s="229" t="s">
        <v>1632</v>
      </c>
      <c r="B313" s="231">
        <v>5.7000000000000002E-2</v>
      </c>
      <c r="C313" s="506">
        <v>5.8000000000000003E-2</v>
      </c>
      <c r="D313" s="230">
        <v>545.77</v>
      </c>
      <c r="E313" s="514">
        <v>533.59</v>
      </c>
      <c r="F313" s="266">
        <v>533.39</v>
      </c>
    </row>
    <row r="314" spans="1:6">
      <c r="A314" s="229" t="s">
        <v>1633</v>
      </c>
      <c r="B314" s="231">
        <v>5.7299999999999997E-2</v>
      </c>
      <c r="C314" s="506">
        <v>5.8299999999999998E-2</v>
      </c>
      <c r="D314" s="230">
        <v>542.46</v>
      </c>
      <c r="E314" s="514">
        <v>530.36</v>
      </c>
      <c r="F314" s="266">
        <v>530</v>
      </c>
    </row>
    <row r="315" spans="1:6">
      <c r="A315" s="229" t="s">
        <v>1634</v>
      </c>
      <c r="B315" s="231">
        <v>5.74E-2</v>
      </c>
      <c r="C315" s="506">
        <v>5.8400000000000001E-2</v>
      </c>
      <c r="D315" s="230">
        <v>541.44000000000005</v>
      </c>
      <c r="E315" s="514">
        <v>529.36</v>
      </c>
      <c r="F315" s="266">
        <v>529.16</v>
      </c>
    </row>
    <row r="316" spans="1:6">
      <c r="A316" s="229" t="s">
        <v>1635</v>
      </c>
      <c r="B316" s="231">
        <v>5.7500000000000002E-2</v>
      </c>
      <c r="C316" s="506">
        <v>5.8500000000000003E-2</v>
      </c>
      <c r="D316" s="230">
        <v>540.41999999999996</v>
      </c>
      <c r="E316" s="514">
        <v>528.37</v>
      </c>
      <c r="F316" s="266">
        <v>528.16999999999996</v>
      </c>
    </row>
    <row r="317" spans="1:6">
      <c r="A317" s="229" t="s">
        <v>1636</v>
      </c>
      <c r="B317" s="231">
        <v>5.74E-2</v>
      </c>
      <c r="C317" s="506">
        <v>5.8400000000000001E-2</v>
      </c>
      <c r="D317" s="230">
        <v>541.84</v>
      </c>
      <c r="E317" s="514">
        <v>529.76</v>
      </c>
      <c r="F317" s="266">
        <v>529.55999999999995</v>
      </c>
    </row>
    <row r="318" spans="1:6">
      <c r="A318" s="229" t="s">
        <v>1637</v>
      </c>
      <c r="B318" s="231">
        <v>5.7099999999999998E-2</v>
      </c>
      <c r="C318" s="506">
        <v>5.8099999999999999E-2</v>
      </c>
      <c r="D318" s="230">
        <v>545.72</v>
      </c>
      <c r="E318" s="514">
        <v>533.54999999999995</v>
      </c>
      <c r="F318" s="266">
        <v>533.35</v>
      </c>
    </row>
    <row r="319" spans="1:6">
      <c r="A319" s="229" t="s">
        <v>1638</v>
      </c>
      <c r="B319" s="231">
        <v>5.7000000000000002E-2</v>
      </c>
      <c r="C319" s="506">
        <v>5.8000000000000003E-2</v>
      </c>
      <c r="D319" s="230">
        <v>547.32000000000005</v>
      </c>
      <c r="E319" s="514">
        <v>535.12</v>
      </c>
      <c r="F319" s="266">
        <v>534.76</v>
      </c>
    </row>
    <row r="320" spans="1:6">
      <c r="A320" s="229" t="s">
        <v>1639</v>
      </c>
      <c r="B320" s="231">
        <v>5.6800000000000003E-2</v>
      </c>
      <c r="C320" s="506">
        <v>5.7800000000000004E-2</v>
      </c>
      <c r="D320" s="230">
        <v>550</v>
      </c>
      <c r="E320" s="514">
        <v>537.74</v>
      </c>
      <c r="F320" s="266">
        <v>537.54</v>
      </c>
    </row>
    <row r="321" spans="1:6">
      <c r="A321" s="229" t="s">
        <v>1640</v>
      </c>
      <c r="B321" s="231">
        <v>5.67E-2</v>
      </c>
      <c r="C321" s="506">
        <v>5.7700000000000001E-2</v>
      </c>
      <c r="D321" s="230">
        <v>551.45000000000005</v>
      </c>
      <c r="E321" s="514">
        <v>539.15</v>
      </c>
      <c r="F321" s="266">
        <v>539.02</v>
      </c>
    </row>
    <row r="322" spans="1:6">
      <c r="A322" s="229" t="s">
        <v>1641</v>
      </c>
      <c r="B322" s="231">
        <v>5.6899999999999999E-2</v>
      </c>
      <c r="C322" s="506">
        <v>5.79E-2</v>
      </c>
      <c r="D322" s="230">
        <v>549.1</v>
      </c>
      <c r="E322" s="514">
        <v>536.86</v>
      </c>
      <c r="F322" s="266">
        <v>536.73</v>
      </c>
    </row>
    <row r="323" spans="1:6">
      <c r="A323" s="229" t="s">
        <v>1642</v>
      </c>
      <c r="B323" s="231">
        <v>5.7000000000000002E-2</v>
      </c>
      <c r="C323" s="506">
        <v>5.8000000000000003E-2</v>
      </c>
      <c r="D323" s="230">
        <v>547.99</v>
      </c>
      <c r="E323" s="514">
        <v>535.78</v>
      </c>
      <c r="F323" s="266">
        <v>535.65</v>
      </c>
    </row>
    <row r="324" spans="1:6">
      <c r="A324" s="229" t="s">
        <v>1643</v>
      </c>
      <c r="B324" s="231">
        <v>5.7099999999999998E-2</v>
      </c>
      <c r="C324" s="506">
        <v>5.8099999999999999E-2</v>
      </c>
      <c r="D324" s="230">
        <v>546.91</v>
      </c>
      <c r="E324" s="514">
        <v>534.73</v>
      </c>
      <c r="F324" s="266">
        <v>534.58000000000004</v>
      </c>
    </row>
    <row r="325" spans="1:6">
      <c r="A325" s="229" t="s">
        <v>1644</v>
      </c>
      <c r="B325" s="231">
        <v>5.7099999999999998E-2</v>
      </c>
      <c r="C325" s="506">
        <v>5.8099999999999999E-2</v>
      </c>
      <c r="D325" s="230">
        <v>547.04</v>
      </c>
      <c r="E325" s="514">
        <v>534.86</v>
      </c>
      <c r="F325" s="266">
        <v>534.73</v>
      </c>
    </row>
    <row r="326" spans="1:6">
      <c r="A326" s="229" t="s">
        <v>1645</v>
      </c>
      <c r="B326" s="231">
        <v>5.7299999999999997E-2</v>
      </c>
      <c r="C326" s="506">
        <v>5.8299999999999998E-2</v>
      </c>
      <c r="D326" s="230">
        <v>544.72</v>
      </c>
      <c r="E326" s="514">
        <v>532.59</v>
      </c>
      <c r="F326" s="266">
        <v>532.46</v>
      </c>
    </row>
    <row r="327" spans="1:6">
      <c r="A327" s="229" t="s">
        <v>1646</v>
      </c>
      <c r="B327" s="231">
        <v>5.74E-2</v>
      </c>
      <c r="C327" s="506">
        <v>5.8400000000000001E-2</v>
      </c>
      <c r="D327" s="230">
        <v>543.65</v>
      </c>
      <c r="E327" s="514">
        <v>531.54999999999995</v>
      </c>
      <c r="F327" s="266">
        <v>531.41</v>
      </c>
    </row>
    <row r="328" spans="1:6">
      <c r="A328" s="229" t="s">
        <v>1647</v>
      </c>
      <c r="B328" s="231">
        <v>5.7500000000000002E-2</v>
      </c>
      <c r="C328" s="506">
        <v>5.8500000000000003E-2</v>
      </c>
      <c r="D328" s="230">
        <v>542.58000000000004</v>
      </c>
      <c r="E328" s="514">
        <v>530.51</v>
      </c>
      <c r="F328" s="266">
        <v>530.35</v>
      </c>
    </row>
    <row r="329" spans="1:6">
      <c r="A329" s="229" t="s">
        <v>1648</v>
      </c>
      <c r="B329" s="231">
        <v>5.7700000000000001E-2</v>
      </c>
      <c r="C329" s="506">
        <v>5.8700000000000002E-2</v>
      </c>
      <c r="D329" s="230">
        <v>540.28</v>
      </c>
      <c r="E329" s="514">
        <v>528.26</v>
      </c>
      <c r="F329" s="266">
        <v>528.13</v>
      </c>
    </row>
    <row r="330" spans="1:6">
      <c r="A330" s="229" t="s">
        <v>1649</v>
      </c>
      <c r="B330" s="231">
        <v>5.8299999999999998E-2</v>
      </c>
      <c r="C330" s="506">
        <v>5.9299999999999999E-2</v>
      </c>
      <c r="D330" s="230">
        <v>533.16999999999996</v>
      </c>
      <c r="E330" s="514">
        <v>521.32000000000005</v>
      </c>
      <c r="F330" s="266">
        <v>521.19000000000005</v>
      </c>
    </row>
    <row r="331" spans="1:6">
      <c r="A331" s="229" t="s">
        <v>1650</v>
      </c>
      <c r="B331" s="231">
        <v>5.8599999999999999E-2</v>
      </c>
      <c r="C331" s="506">
        <v>5.96E-2</v>
      </c>
      <c r="D331" s="230">
        <v>529.72</v>
      </c>
      <c r="E331" s="514">
        <v>517.95000000000005</v>
      </c>
      <c r="F331" s="266">
        <v>517.82000000000005</v>
      </c>
    </row>
    <row r="332" spans="1:6">
      <c r="A332" s="229" t="s">
        <v>1651</v>
      </c>
      <c r="B332" s="231">
        <v>5.91E-2</v>
      </c>
      <c r="C332" s="506">
        <v>6.0100000000000001E-2</v>
      </c>
      <c r="D332" s="230">
        <v>523.92999999999995</v>
      </c>
      <c r="E332" s="514">
        <v>512.29999999999995</v>
      </c>
      <c r="F332" s="266">
        <v>512.16999999999996</v>
      </c>
    </row>
    <row r="333" spans="1:6">
      <c r="A333" s="229" t="s">
        <v>1652</v>
      </c>
      <c r="B333" s="231">
        <v>5.9400000000000001E-2</v>
      </c>
      <c r="C333" s="506">
        <v>6.0400000000000002E-2</v>
      </c>
      <c r="D333" s="230">
        <v>520.57000000000005</v>
      </c>
      <c r="E333" s="514">
        <v>509.01</v>
      </c>
      <c r="F333" s="266">
        <v>508.86</v>
      </c>
    </row>
    <row r="334" spans="1:6">
      <c r="A334" s="229" t="s">
        <v>1653</v>
      </c>
      <c r="B334" s="231">
        <v>5.9299999999999999E-2</v>
      </c>
      <c r="C334" s="506">
        <v>6.0299999999999999E-2</v>
      </c>
      <c r="D334" s="230">
        <v>521.87</v>
      </c>
      <c r="E334" s="514">
        <v>510.29</v>
      </c>
      <c r="F334" s="266">
        <v>510.16</v>
      </c>
    </row>
    <row r="335" spans="1:6">
      <c r="A335" s="229" t="s">
        <v>1654</v>
      </c>
      <c r="B335" s="231">
        <v>5.9299999999999999E-2</v>
      </c>
      <c r="C335" s="506">
        <v>6.0299999999999999E-2</v>
      </c>
      <c r="D335" s="230">
        <v>522</v>
      </c>
      <c r="E335" s="514">
        <v>510.42</v>
      </c>
      <c r="F335" s="266">
        <v>510.29</v>
      </c>
    </row>
    <row r="336" spans="1:6">
      <c r="A336" s="229" t="s">
        <v>1655</v>
      </c>
      <c r="B336" s="231">
        <v>5.9499999999999997E-2</v>
      </c>
      <c r="C336" s="506">
        <v>6.0499999999999998E-2</v>
      </c>
      <c r="D336" s="230">
        <v>519.79</v>
      </c>
      <c r="E336" s="514">
        <v>508.27</v>
      </c>
      <c r="F336" s="266">
        <v>508.13</v>
      </c>
    </row>
    <row r="337" spans="1:6">
      <c r="A337" s="229" t="s">
        <v>1656</v>
      </c>
      <c r="B337" s="231">
        <v>5.9499999999999997E-2</v>
      </c>
      <c r="C337" s="506">
        <v>6.0499999999999998E-2</v>
      </c>
      <c r="D337" s="230">
        <v>520.24</v>
      </c>
      <c r="E337" s="514">
        <v>508.71</v>
      </c>
      <c r="F337" s="266">
        <v>508.56</v>
      </c>
    </row>
    <row r="338" spans="1:6">
      <c r="A338" s="229" t="s">
        <v>1657</v>
      </c>
      <c r="B338" s="231">
        <v>5.9900000000000002E-2</v>
      </c>
      <c r="C338" s="506">
        <v>6.0900000000000003E-2</v>
      </c>
      <c r="D338" s="230">
        <v>515.79</v>
      </c>
      <c r="E338" s="514">
        <v>504.36</v>
      </c>
      <c r="F338" s="266">
        <v>504.17</v>
      </c>
    </row>
    <row r="339" spans="1:6">
      <c r="A339" s="229" t="s">
        <v>1658</v>
      </c>
      <c r="B339" s="231">
        <v>5.9799999999999999E-2</v>
      </c>
      <c r="C339" s="506">
        <v>6.08E-2</v>
      </c>
      <c r="D339" s="230">
        <v>517.1</v>
      </c>
      <c r="E339" s="514">
        <v>505.64</v>
      </c>
      <c r="F339" s="266">
        <v>505.49</v>
      </c>
    </row>
    <row r="340" spans="1:6">
      <c r="A340" s="229" t="s">
        <v>1659</v>
      </c>
      <c r="B340" s="231">
        <v>6.0100000000000001E-2</v>
      </c>
      <c r="C340" s="506">
        <v>6.1100000000000002E-2</v>
      </c>
      <c r="D340" s="230">
        <v>513.77</v>
      </c>
      <c r="E340" s="514">
        <v>502.39</v>
      </c>
      <c r="F340" s="266">
        <v>502.25</v>
      </c>
    </row>
    <row r="341" spans="1:6">
      <c r="A341" s="229" t="s">
        <v>1660</v>
      </c>
      <c r="B341" s="231">
        <v>6.0199999999999997E-2</v>
      </c>
      <c r="C341" s="506">
        <v>6.1199999999999997E-2</v>
      </c>
      <c r="D341" s="230">
        <v>512.77</v>
      </c>
      <c r="E341" s="514">
        <v>501.41</v>
      </c>
      <c r="F341" s="266">
        <v>501.27</v>
      </c>
    </row>
    <row r="342" spans="1:6">
      <c r="A342" s="229" t="s">
        <v>1661</v>
      </c>
      <c r="B342" s="231">
        <v>6.0400000000000002E-2</v>
      </c>
      <c r="C342" s="506">
        <v>6.1400000000000003E-2</v>
      </c>
      <c r="D342" s="230">
        <v>510.62</v>
      </c>
      <c r="E342" s="514">
        <v>499.32</v>
      </c>
      <c r="F342" s="266">
        <v>499.16</v>
      </c>
    </row>
    <row r="343" spans="1:6">
      <c r="A343" s="229" t="s">
        <v>1662</v>
      </c>
      <c r="B343" s="231">
        <v>6.0499999999999998E-2</v>
      </c>
      <c r="C343" s="506">
        <v>6.1499999999999999E-2</v>
      </c>
      <c r="D343" s="230">
        <v>509.71</v>
      </c>
      <c r="E343" s="514">
        <v>498.42</v>
      </c>
      <c r="F343" s="266">
        <v>498.2</v>
      </c>
    </row>
    <row r="344" spans="1:6">
      <c r="A344" s="229" t="s">
        <v>1663</v>
      </c>
      <c r="B344" s="231">
        <v>6.0499999999999998E-2</v>
      </c>
      <c r="C344" s="506">
        <v>6.1499999999999999E-2</v>
      </c>
      <c r="D344" s="230">
        <v>509.86</v>
      </c>
      <c r="E344" s="514">
        <v>498.58</v>
      </c>
      <c r="F344" s="266">
        <v>498.42</v>
      </c>
    </row>
    <row r="345" spans="1:6">
      <c r="A345" s="229" t="s">
        <v>1664</v>
      </c>
      <c r="B345" s="231">
        <v>6.0400000000000002E-2</v>
      </c>
      <c r="C345" s="506">
        <v>6.1400000000000003E-2</v>
      </c>
      <c r="D345" s="230">
        <v>511.16</v>
      </c>
      <c r="E345" s="514">
        <v>499.85</v>
      </c>
      <c r="F345" s="266">
        <v>499.69</v>
      </c>
    </row>
    <row r="346" spans="1:6">
      <c r="A346" s="229" t="s">
        <v>1665</v>
      </c>
      <c r="B346" s="231">
        <v>6.0499999999999998E-2</v>
      </c>
      <c r="C346" s="506">
        <v>6.1499999999999999E-2</v>
      </c>
      <c r="D346" s="230">
        <v>510.17</v>
      </c>
      <c r="E346" s="514">
        <v>498.88</v>
      </c>
      <c r="F346" s="266">
        <v>498.73</v>
      </c>
    </row>
    <row r="347" spans="1:6">
      <c r="A347" s="229" t="s">
        <v>1666</v>
      </c>
      <c r="B347" s="231">
        <v>6.0499999999999998E-2</v>
      </c>
      <c r="C347" s="506">
        <v>6.1499999999999999E-2</v>
      </c>
      <c r="D347" s="230">
        <v>510.29</v>
      </c>
      <c r="E347" s="514">
        <v>499</v>
      </c>
      <c r="F347" s="266">
        <v>498.85</v>
      </c>
    </row>
    <row r="348" spans="1:6">
      <c r="A348" s="229" t="s">
        <v>1667</v>
      </c>
      <c r="B348" s="231">
        <v>6.0600000000000001E-2</v>
      </c>
      <c r="C348" s="506">
        <v>6.1600000000000002E-2</v>
      </c>
      <c r="D348" s="230">
        <v>509.36</v>
      </c>
      <c r="E348" s="514">
        <v>498.1</v>
      </c>
      <c r="F348" s="266">
        <v>497.89</v>
      </c>
    </row>
    <row r="349" spans="1:6">
      <c r="A349" s="229" t="s">
        <v>1668</v>
      </c>
      <c r="B349" s="231">
        <v>6.0600000000000001E-2</v>
      </c>
      <c r="C349" s="506">
        <v>6.1600000000000002E-2</v>
      </c>
      <c r="D349" s="230">
        <v>509.51</v>
      </c>
      <c r="E349" s="514">
        <v>498.25</v>
      </c>
      <c r="F349" s="266">
        <v>498.1</v>
      </c>
    </row>
    <row r="350" spans="1:6">
      <c r="A350" s="229" t="s">
        <v>1669</v>
      </c>
      <c r="B350" s="231">
        <v>6.0699999999999997E-2</v>
      </c>
      <c r="C350" s="506">
        <v>6.1699999999999998E-2</v>
      </c>
      <c r="D350" s="230">
        <v>508.53</v>
      </c>
      <c r="E350" s="514">
        <v>497.29</v>
      </c>
      <c r="F350" s="266">
        <v>497.14</v>
      </c>
    </row>
    <row r="351" spans="1:6">
      <c r="A351" s="229" t="s">
        <v>1670</v>
      </c>
      <c r="B351" s="231">
        <v>6.0600000000000001E-2</v>
      </c>
      <c r="C351" s="506">
        <v>6.1600000000000002E-2</v>
      </c>
      <c r="D351" s="230">
        <v>509.81</v>
      </c>
      <c r="E351" s="514">
        <v>498.55</v>
      </c>
      <c r="F351" s="266">
        <v>498.4</v>
      </c>
    </row>
    <row r="352" spans="1:6">
      <c r="A352" s="229" t="s">
        <v>1671</v>
      </c>
      <c r="B352" s="231">
        <v>6.0600000000000001E-2</v>
      </c>
      <c r="C352" s="506">
        <v>6.1600000000000002E-2</v>
      </c>
      <c r="D352" s="230">
        <v>509.96</v>
      </c>
      <c r="E352" s="514">
        <v>498.69</v>
      </c>
      <c r="F352" s="266">
        <v>498.55</v>
      </c>
    </row>
    <row r="353" spans="1:6">
      <c r="A353" s="229" t="s">
        <v>1672</v>
      </c>
      <c r="B353" s="231">
        <v>6.0600000000000001E-2</v>
      </c>
      <c r="C353" s="506">
        <v>6.1600000000000002E-2</v>
      </c>
      <c r="D353" s="230">
        <v>510.18</v>
      </c>
      <c r="E353" s="514">
        <v>498.91</v>
      </c>
      <c r="F353" s="266">
        <v>498.69</v>
      </c>
    </row>
    <row r="354" spans="1:6">
      <c r="A354" s="229" t="s">
        <v>1673</v>
      </c>
      <c r="B354" s="231">
        <v>6.0699999999999997E-2</v>
      </c>
      <c r="C354" s="506">
        <v>6.1699999999999998E-2</v>
      </c>
      <c r="D354" s="230">
        <v>509.19</v>
      </c>
      <c r="E354" s="514">
        <v>497.94</v>
      </c>
      <c r="F354" s="266">
        <v>497.79</v>
      </c>
    </row>
    <row r="355" spans="1:6">
      <c r="A355" s="229" t="s">
        <v>1674</v>
      </c>
      <c r="B355" s="231">
        <v>6.0699999999999997E-2</v>
      </c>
      <c r="C355" s="506">
        <v>6.1699999999999998E-2</v>
      </c>
      <c r="D355" s="230">
        <v>509.34</v>
      </c>
      <c r="E355" s="514">
        <v>498.09</v>
      </c>
      <c r="F355" s="266">
        <v>497.94</v>
      </c>
    </row>
    <row r="356" spans="1:6">
      <c r="A356" s="229" t="s">
        <v>1675</v>
      </c>
      <c r="B356" s="231">
        <v>6.08E-2</v>
      </c>
      <c r="C356" s="506">
        <v>6.1800000000000001E-2</v>
      </c>
      <c r="D356" s="230">
        <v>508.35</v>
      </c>
      <c r="E356" s="514">
        <v>497.13</v>
      </c>
      <c r="F356" s="266">
        <v>496.98</v>
      </c>
    </row>
    <row r="357" spans="1:6">
      <c r="A357" s="229" t="s">
        <v>1676</v>
      </c>
      <c r="B357" s="231">
        <v>6.0900000000000003E-2</v>
      </c>
      <c r="C357" s="506">
        <v>6.1900000000000004E-2</v>
      </c>
      <c r="D357" s="230">
        <v>507.37</v>
      </c>
      <c r="E357" s="514">
        <v>496.17</v>
      </c>
      <c r="F357" s="266">
        <v>496.02</v>
      </c>
    </row>
    <row r="358" spans="1:6">
      <c r="A358" s="229" t="s">
        <v>1677</v>
      </c>
      <c r="B358" s="231">
        <v>6.0999999999999999E-2</v>
      </c>
      <c r="C358" s="506">
        <v>6.2E-2</v>
      </c>
      <c r="D358" s="230">
        <v>506.33</v>
      </c>
      <c r="E358" s="514">
        <v>495.16</v>
      </c>
      <c r="F358" s="266">
        <v>494.96</v>
      </c>
    </row>
    <row r="359" spans="1:6">
      <c r="A359" s="229" t="s">
        <v>1678</v>
      </c>
      <c r="B359" s="231">
        <v>6.1199999999999997E-2</v>
      </c>
      <c r="C359" s="506">
        <v>6.2199999999999998E-2</v>
      </c>
      <c r="D359" s="230">
        <v>504.22</v>
      </c>
      <c r="E359" s="514">
        <v>493.1</v>
      </c>
      <c r="F359" s="266">
        <v>492.95</v>
      </c>
    </row>
    <row r="360" spans="1:6">
      <c r="A360" s="229" t="s">
        <v>1679</v>
      </c>
      <c r="B360" s="231">
        <v>6.1199999999999997E-2</v>
      </c>
      <c r="C360" s="506">
        <v>6.2199999999999998E-2</v>
      </c>
      <c r="D360" s="230">
        <v>504.36</v>
      </c>
      <c r="E360" s="514">
        <v>493.24</v>
      </c>
      <c r="F360" s="266">
        <v>493.1</v>
      </c>
    </row>
    <row r="361" spans="1:6">
      <c r="A361" s="229" t="s">
        <v>1680</v>
      </c>
      <c r="B361" s="231">
        <v>6.13E-2</v>
      </c>
      <c r="C361" s="506">
        <v>6.2300000000000001E-2</v>
      </c>
      <c r="D361" s="230">
        <v>503.39</v>
      </c>
      <c r="E361" s="514">
        <v>492.28</v>
      </c>
      <c r="F361" s="266">
        <v>492.14</v>
      </c>
    </row>
    <row r="362" spans="1:6">
      <c r="A362" s="229" t="s">
        <v>1681</v>
      </c>
      <c r="B362" s="231">
        <v>6.1199999999999997E-2</v>
      </c>
      <c r="C362" s="506">
        <v>6.2199999999999998E-2</v>
      </c>
      <c r="D362" s="230">
        <v>504.65</v>
      </c>
      <c r="E362" s="514">
        <v>493.53</v>
      </c>
      <c r="F362" s="266">
        <v>493.38</v>
      </c>
    </row>
    <row r="363" spans="1:6">
      <c r="A363" s="229" t="s">
        <v>1682</v>
      </c>
      <c r="B363" s="231">
        <v>6.1400000000000003E-2</v>
      </c>
      <c r="C363" s="506">
        <v>6.2400000000000004E-2</v>
      </c>
      <c r="D363" s="230">
        <v>502.6</v>
      </c>
      <c r="E363" s="514">
        <v>491.53</v>
      </c>
      <c r="F363" s="266">
        <v>491.27</v>
      </c>
    </row>
    <row r="364" spans="1:6">
      <c r="A364" s="229" t="s">
        <v>1683</v>
      </c>
      <c r="B364" s="231">
        <v>6.13E-2</v>
      </c>
      <c r="C364" s="506">
        <v>6.2300000000000001E-2</v>
      </c>
      <c r="D364" s="230">
        <v>503.89</v>
      </c>
      <c r="E364" s="514">
        <v>492.78</v>
      </c>
      <c r="F364" s="266">
        <v>492.62</v>
      </c>
    </row>
    <row r="365" spans="1:6">
      <c r="A365" s="229" t="s">
        <v>1684</v>
      </c>
      <c r="B365" s="231">
        <v>6.0900000000000003E-2</v>
      </c>
      <c r="C365" s="506">
        <v>6.1900000000000004E-2</v>
      </c>
      <c r="D365" s="230">
        <v>508.57</v>
      </c>
      <c r="E365" s="514">
        <v>497.36</v>
      </c>
      <c r="F365" s="266">
        <v>497.2</v>
      </c>
    </row>
    <row r="366" spans="1:6">
      <c r="A366" s="229" t="s">
        <v>1685</v>
      </c>
      <c r="B366" s="231">
        <v>6.0499999999999998E-2</v>
      </c>
      <c r="C366" s="506">
        <v>6.1499999999999999E-2</v>
      </c>
      <c r="D366" s="230">
        <v>513.29</v>
      </c>
      <c r="E366" s="514">
        <v>501.98</v>
      </c>
      <c r="F366" s="266">
        <v>501.81</v>
      </c>
    </row>
    <row r="367" spans="1:6">
      <c r="A367" s="229" t="s">
        <v>1686</v>
      </c>
      <c r="B367" s="231">
        <v>6.0299999999999999E-2</v>
      </c>
      <c r="C367" s="506">
        <v>6.13E-2</v>
      </c>
      <c r="D367" s="230">
        <v>515.76</v>
      </c>
      <c r="E367" s="514">
        <v>504.38</v>
      </c>
      <c r="F367" s="266">
        <v>504.22</v>
      </c>
    </row>
    <row r="368" spans="1:6">
      <c r="A368" s="229" t="s">
        <v>1687</v>
      </c>
      <c r="B368" s="231">
        <v>5.9400000000000001E-2</v>
      </c>
      <c r="C368" s="506">
        <v>6.0400000000000002E-2</v>
      </c>
      <c r="D368" s="230">
        <v>526.48</v>
      </c>
      <c r="E368" s="514">
        <v>514.87</v>
      </c>
      <c r="F368" s="266">
        <v>514.61</v>
      </c>
    </row>
    <row r="369" spans="1:6">
      <c r="A369" s="229" t="s">
        <v>1688</v>
      </c>
      <c r="B369" s="231">
        <v>5.8999999999999997E-2</v>
      </c>
      <c r="C369" s="506">
        <v>0.06</v>
      </c>
      <c r="D369" s="230">
        <v>531.46</v>
      </c>
      <c r="E369" s="514">
        <v>519.73</v>
      </c>
      <c r="F369" s="266">
        <v>519.54999999999995</v>
      </c>
    </row>
    <row r="370" spans="1:6">
      <c r="A370" s="229" t="s">
        <v>1689</v>
      </c>
      <c r="B370" s="231">
        <v>5.8999999999999997E-2</v>
      </c>
      <c r="C370" s="506">
        <v>0.06</v>
      </c>
      <c r="D370" s="230">
        <v>531.64</v>
      </c>
      <c r="E370" s="514">
        <v>519.9</v>
      </c>
      <c r="F370" s="266">
        <v>519.73</v>
      </c>
    </row>
    <row r="371" spans="1:6">
      <c r="A371" s="229" t="s">
        <v>1690</v>
      </c>
      <c r="B371" s="231">
        <v>5.8900000000000001E-2</v>
      </c>
      <c r="C371" s="506">
        <v>5.9900000000000002E-2</v>
      </c>
      <c r="D371" s="230">
        <v>533</v>
      </c>
      <c r="E371" s="514">
        <v>521.24</v>
      </c>
      <c r="F371" s="266">
        <v>521.05999999999995</v>
      </c>
    </row>
    <row r="372" spans="1:6">
      <c r="A372" s="229" t="s">
        <v>1691</v>
      </c>
      <c r="B372" s="231">
        <v>5.8700000000000002E-2</v>
      </c>
      <c r="C372" s="506">
        <v>5.9700000000000003E-2</v>
      </c>
      <c r="D372" s="230">
        <v>535.57000000000005</v>
      </c>
      <c r="E372" s="514">
        <v>523.75</v>
      </c>
      <c r="F372" s="266">
        <v>523.57000000000005</v>
      </c>
    </row>
    <row r="373" spans="1:6">
      <c r="A373" s="229" t="s">
        <v>1692</v>
      </c>
      <c r="B373" s="231">
        <v>5.8400000000000001E-2</v>
      </c>
      <c r="C373" s="506">
        <v>5.9400000000000001E-2</v>
      </c>
      <c r="D373" s="230">
        <v>539.46</v>
      </c>
      <c r="E373" s="514">
        <v>527.55999999999995</v>
      </c>
      <c r="F373" s="266">
        <v>527.27</v>
      </c>
    </row>
    <row r="374" spans="1:6">
      <c r="A374" s="229" t="s">
        <v>1693</v>
      </c>
      <c r="B374" s="231">
        <v>5.7500000000000002E-2</v>
      </c>
      <c r="C374" s="506">
        <v>5.8500000000000003E-2</v>
      </c>
      <c r="D374" s="230">
        <v>550.6</v>
      </c>
      <c r="E374" s="514">
        <v>538.44000000000005</v>
      </c>
      <c r="F374" s="266">
        <v>538.26</v>
      </c>
    </row>
    <row r="375" spans="1:6">
      <c r="A375" s="229" t="s">
        <v>1694</v>
      </c>
      <c r="B375" s="231">
        <v>5.6300000000000003E-2</v>
      </c>
      <c r="C375" s="506">
        <v>5.7300000000000004E-2</v>
      </c>
      <c r="D375" s="230">
        <v>565.75</v>
      </c>
      <c r="E375" s="514">
        <v>553.25</v>
      </c>
      <c r="F375" s="266">
        <v>553.05999999999995</v>
      </c>
    </row>
    <row r="376" spans="1:6">
      <c r="A376" s="229" t="s">
        <v>1695</v>
      </c>
      <c r="B376" s="231">
        <v>5.6899999999999999E-2</v>
      </c>
      <c r="C376" s="506">
        <v>5.79E-2</v>
      </c>
      <c r="D376" s="230">
        <v>558.4</v>
      </c>
      <c r="E376" s="514">
        <v>546.07000000000005</v>
      </c>
      <c r="F376" s="266">
        <v>545.88</v>
      </c>
    </row>
    <row r="377" spans="1:6">
      <c r="A377" s="229" t="s">
        <v>1696</v>
      </c>
      <c r="B377" s="231">
        <v>5.7000000000000002E-2</v>
      </c>
      <c r="C377" s="506">
        <v>5.8000000000000003E-2</v>
      </c>
      <c r="D377" s="230">
        <v>557.34</v>
      </c>
      <c r="E377" s="514">
        <v>545.03</v>
      </c>
      <c r="F377" s="266">
        <v>544.85</v>
      </c>
    </row>
    <row r="378" spans="1:6">
      <c r="A378" s="229" t="s">
        <v>1697</v>
      </c>
      <c r="B378" s="231">
        <v>5.5500000000000001E-2</v>
      </c>
      <c r="C378" s="506">
        <v>5.6500000000000002E-2</v>
      </c>
      <c r="D378" s="230">
        <v>576.65</v>
      </c>
      <c r="E378" s="514">
        <v>563.9</v>
      </c>
      <c r="F378" s="266">
        <v>563.6</v>
      </c>
    </row>
    <row r="379" spans="1:6">
      <c r="A379" s="229" t="s">
        <v>1698</v>
      </c>
      <c r="B379" s="231">
        <v>5.5899999999999998E-2</v>
      </c>
      <c r="C379" s="506">
        <v>5.6899999999999999E-2</v>
      </c>
      <c r="D379" s="230">
        <v>571.70000000000005</v>
      </c>
      <c r="E379" s="514">
        <v>559.07000000000005</v>
      </c>
      <c r="F379" s="266">
        <v>558.89</v>
      </c>
    </row>
    <row r="380" spans="1:6">
      <c r="A380" s="229" t="s">
        <v>1699</v>
      </c>
      <c r="B380" s="231">
        <v>5.6399999999999999E-2</v>
      </c>
      <c r="C380" s="506">
        <v>5.74E-2</v>
      </c>
      <c r="D380" s="230">
        <v>565.73</v>
      </c>
      <c r="E380" s="514">
        <v>553.24</v>
      </c>
      <c r="F380" s="266">
        <v>552.98</v>
      </c>
    </row>
    <row r="381" spans="1:6">
      <c r="A381" s="229" t="s">
        <v>1700</v>
      </c>
      <c r="B381" s="231">
        <v>5.6300000000000003E-2</v>
      </c>
      <c r="C381" s="506">
        <v>5.7300000000000004E-2</v>
      </c>
      <c r="D381" s="230">
        <v>567.19000000000005</v>
      </c>
      <c r="E381" s="514">
        <v>554.66</v>
      </c>
      <c r="F381" s="266">
        <v>554.47</v>
      </c>
    </row>
    <row r="382" spans="1:6">
      <c r="A382" s="229" t="s">
        <v>1701</v>
      </c>
      <c r="B382" s="231">
        <v>5.6800000000000003E-2</v>
      </c>
      <c r="C382" s="506">
        <v>5.7800000000000004E-2</v>
      </c>
      <c r="D382" s="230">
        <v>561.21</v>
      </c>
      <c r="E382" s="514">
        <v>548.83000000000004</v>
      </c>
      <c r="F382" s="266">
        <v>548.51</v>
      </c>
    </row>
    <row r="383" spans="1:6">
      <c r="A383" s="229" t="s">
        <v>1702</v>
      </c>
      <c r="B383" s="231">
        <v>5.6599999999999998E-2</v>
      </c>
      <c r="C383" s="506">
        <v>5.7599999999999998E-2</v>
      </c>
      <c r="D383" s="230">
        <v>563.91</v>
      </c>
      <c r="E383" s="514">
        <v>551.47</v>
      </c>
      <c r="F383" s="266">
        <v>551.28</v>
      </c>
    </row>
    <row r="384" spans="1:6">
      <c r="A384" s="229" t="s">
        <v>1703</v>
      </c>
      <c r="B384" s="231">
        <v>5.6500000000000002E-2</v>
      </c>
      <c r="C384" s="506">
        <v>5.7500000000000002E-2</v>
      </c>
      <c r="D384" s="230">
        <v>565.36</v>
      </c>
      <c r="E384" s="514">
        <v>552.89</v>
      </c>
      <c r="F384" s="266">
        <v>552.70000000000005</v>
      </c>
    </row>
    <row r="385" spans="1:6">
      <c r="A385" s="229" t="s">
        <v>1704</v>
      </c>
      <c r="B385" s="231">
        <v>5.6800000000000003E-2</v>
      </c>
      <c r="C385" s="506">
        <v>5.7800000000000004E-2</v>
      </c>
      <c r="D385" s="230">
        <v>561.78</v>
      </c>
      <c r="E385" s="514">
        <v>549.39</v>
      </c>
      <c r="F385" s="266">
        <v>549.17999999999995</v>
      </c>
    </row>
    <row r="386" spans="1:6">
      <c r="A386" s="229" t="s">
        <v>1705</v>
      </c>
      <c r="B386" s="231">
        <v>5.7000000000000002E-2</v>
      </c>
      <c r="C386" s="506">
        <v>5.8000000000000003E-2</v>
      </c>
      <c r="D386" s="230">
        <v>559.49</v>
      </c>
      <c r="E386" s="514">
        <v>547.15</v>
      </c>
      <c r="F386" s="266">
        <v>546.95000000000005</v>
      </c>
    </row>
    <row r="387" spans="1:6">
      <c r="A387" s="229" t="s">
        <v>1706</v>
      </c>
      <c r="B387" s="231">
        <v>5.7000000000000002E-2</v>
      </c>
      <c r="C387" s="506">
        <v>5.8000000000000003E-2</v>
      </c>
      <c r="D387" s="230">
        <v>559.88</v>
      </c>
      <c r="E387" s="514">
        <v>547.53</v>
      </c>
      <c r="F387" s="266">
        <v>547.15</v>
      </c>
    </row>
    <row r="388" spans="1:6">
      <c r="A388" s="229" t="s">
        <v>1707</v>
      </c>
      <c r="B388" s="231">
        <v>5.7000000000000002E-2</v>
      </c>
      <c r="C388" s="506">
        <v>5.8000000000000003E-2</v>
      </c>
      <c r="D388" s="230">
        <v>560.09</v>
      </c>
      <c r="E388" s="514">
        <v>547.74</v>
      </c>
      <c r="F388" s="266">
        <v>547.53</v>
      </c>
    </row>
    <row r="389" spans="1:6">
      <c r="A389" s="229" t="s">
        <v>1708</v>
      </c>
      <c r="B389" s="231">
        <v>5.7099999999999998E-2</v>
      </c>
      <c r="C389" s="506">
        <v>5.8099999999999999E-2</v>
      </c>
      <c r="D389" s="230">
        <v>559.04999999999995</v>
      </c>
      <c r="E389" s="514">
        <v>546.73</v>
      </c>
      <c r="F389" s="266">
        <v>546.52</v>
      </c>
    </row>
    <row r="390" spans="1:6">
      <c r="A390" s="229" t="s">
        <v>1709</v>
      </c>
      <c r="B390" s="231">
        <v>5.7599999999999998E-2</v>
      </c>
      <c r="C390" s="506">
        <v>5.8599999999999999E-2</v>
      </c>
      <c r="D390" s="230">
        <v>553.15</v>
      </c>
      <c r="E390" s="514">
        <v>540.97</v>
      </c>
      <c r="F390" s="266">
        <v>540.75</v>
      </c>
    </row>
    <row r="391" spans="1:6">
      <c r="A391" s="229" t="s">
        <v>1710</v>
      </c>
      <c r="B391" s="231">
        <v>5.8599999999999999E-2</v>
      </c>
      <c r="C391" s="506">
        <v>5.96E-2</v>
      </c>
      <c r="D391" s="230">
        <v>541.19000000000005</v>
      </c>
      <c r="E391" s="514">
        <v>529.29</v>
      </c>
      <c r="F391" s="266">
        <v>529.07000000000005</v>
      </c>
    </row>
    <row r="392" spans="1:6">
      <c r="A392" s="229" t="s">
        <v>1711</v>
      </c>
      <c r="B392" s="231">
        <v>5.9299999999999999E-2</v>
      </c>
      <c r="C392" s="506">
        <v>6.0299999999999999E-2</v>
      </c>
      <c r="D392" s="230">
        <v>533.24</v>
      </c>
      <c r="E392" s="514">
        <v>521.52</v>
      </c>
      <c r="F392" s="266">
        <v>521.12</v>
      </c>
    </row>
    <row r="393" spans="1:6">
      <c r="A393" s="229" t="s">
        <v>1712</v>
      </c>
      <c r="B393" s="231">
        <v>5.9299999999999999E-2</v>
      </c>
      <c r="C393" s="506">
        <v>6.0299999999999999E-2</v>
      </c>
      <c r="D393" s="230">
        <v>533.46</v>
      </c>
      <c r="E393" s="514">
        <v>521.74</v>
      </c>
      <c r="F393" s="266">
        <v>521.52</v>
      </c>
    </row>
    <row r="394" spans="1:6">
      <c r="A394" s="229" t="s">
        <v>1713</v>
      </c>
      <c r="B394" s="231">
        <v>5.9200000000000003E-2</v>
      </c>
      <c r="C394" s="506">
        <v>6.0200000000000004E-2</v>
      </c>
      <c r="D394" s="230">
        <v>534.86</v>
      </c>
      <c r="E394" s="514">
        <v>523.11</v>
      </c>
      <c r="F394" s="266">
        <v>522.9</v>
      </c>
    </row>
    <row r="395" spans="1:6">
      <c r="A395" s="229" t="s">
        <v>1714</v>
      </c>
      <c r="B395" s="231">
        <v>5.9200000000000003E-2</v>
      </c>
      <c r="C395" s="506">
        <v>6.0200000000000004E-2</v>
      </c>
      <c r="D395" s="230">
        <v>535.08000000000004</v>
      </c>
      <c r="E395" s="514">
        <v>523.33000000000004</v>
      </c>
      <c r="F395" s="266">
        <v>523.11</v>
      </c>
    </row>
    <row r="396" spans="1:6">
      <c r="A396" s="229" t="s">
        <v>1715</v>
      </c>
      <c r="B396" s="231">
        <v>5.8799999999999998E-2</v>
      </c>
      <c r="C396" s="506">
        <v>5.9799999999999999E-2</v>
      </c>
      <c r="D396" s="230">
        <v>540.08000000000004</v>
      </c>
      <c r="E396" s="514">
        <v>528.21</v>
      </c>
      <c r="F396" s="266">
        <v>528</v>
      </c>
    </row>
    <row r="397" spans="1:6">
      <c r="A397" s="229" t="s">
        <v>1716</v>
      </c>
      <c r="B397" s="231">
        <v>5.8799999999999998E-2</v>
      </c>
      <c r="C397" s="506">
        <v>5.9799999999999999E-2</v>
      </c>
      <c r="D397" s="230">
        <v>540.49</v>
      </c>
      <c r="E397" s="514">
        <v>528.62</v>
      </c>
      <c r="F397" s="266">
        <v>528.21</v>
      </c>
    </row>
    <row r="398" spans="1:6">
      <c r="A398" s="229" t="s">
        <v>1717</v>
      </c>
      <c r="B398" s="231">
        <v>5.8400000000000001E-2</v>
      </c>
      <c r="C398" s="506">
        <v>5.9400000000000001E-2</v>
      </c>
      <c r="D398" s="230">
        <v>545.54</v>
      </c>
      <c r="E398" s="514">
        <v>533.54999999999995</v>
      </c>
      <c r="F398" s="266">
        <v>533.34</v>
      </c>
    </row>
    <row r="399" spans="1:6">
      <c r="A399" s="229" t="s">
        <v>1718</v>
      </c>
      <c r="B399" s="231">
        <v>5.7700000000000001E-2</v>
      </c>
      <c r="C399" s="506">
        <v>5.8700000000000002E-2</v>
      </c>
      <c r="D399" s="230">
        <v>554.32000000000005</v>
      </c>
      <c r="E399" s="514">
        <v>542.14</v>
      </c>
      <c r="F399" s="266">
        <v>541.91999999999996</v>
      </c>
    </row>
    <row r="400" spans="1:6">
      <c r="A400" s="229" t="s">
        <v>1719</v>
      </c>
      <c r="B400" s="231">
        <v>5.7500000000000002E-2</v>
      </c>
      <c r="C400" s="506">
        <v>5.8500000000000003E-2</v>
      </c>
      <c r="D400" s="230">
        <v>557.02</v>
      </c>
      <c r="E400" s="514">
        <v>544.77</v>
      </c>
      <c r="F400" s="266">
        <v>544.54999999999995</v>
      </c>
    </row>
    <row r="401" spans="1:6">
      <c r="A401" s="229" t="s">
        <v>1720</v>
      </c>
      <c r="B401" s="231">
        <v>5.7299999999999997E-2</v>
      </c>
      <c r="C401" s="506">
        <v>5.8299999999999998E-2</v>
      </c>
      <c r="D401" s="230">
        <v>559.72</v>
      </c>
      <c r="E401" s="514">
        <v>547.41999999999996</v>
      </c>
      <c r="F401" s="266">
        <v>547.20000000000005</v>
      </c>
    </row>
    <row r="402" spans="1:6">
      <c r="A402" s="229" t="s">
        <v>1721</v>
      </c>
      <c r="B402" s="231">
        <v>5.74E-2</v>
      </c>
      <c r="C402" s="506">
        <v>5.8400000000000001E-2</v>
      </c>
      <c r="D402" s="230">
        <v>558.86</v>
      </c>
      <c r="E402" s="514">
        <v>546.58000000000004</v>
      </c>
      <c r="F402" s="266">
        <v>546.16</v>
      </c>
    </row>
    <row r="403" spans="1:6">
      <c r="A403" s="229" t="s">
        <v>1722</v>
      </c>
      <c r="B403" s="231">
        <v>5.7000000000000002E-2</v>
      </c>
      <c r="C403" s="506">
        <v>5.8000000000000003E-2</v>
      </c>
      <c r="D403" s="230">
        <v>564.08000000000004</v>
      </c>
      <c r="E403" s="514">
        <v>551.67999999999995</v>
      </c>
      <c r="F403" s="266">
        <v>551.46</v>
      </c>
    </row>
    <row r="404" spans="1:6">
      <c r="A404" s="229" t="s">
        <v>1723</v>
      </c>
      <c r="B404" s="231">
        <v>5.6899999999999999E-2</v>
      </c>
      <c r="C404" s="506">
        <v>5.79E-2</v>
      </c>
      <c r="D404" s="230">
        <v>565.66</v>
      </c>
      <c r="E404" s="514">
        <v>553.22</v>
      </c>
      <c r="F404" s="266">
        <v>552.9</v>
      </c>
    </row>
    <row r="405" spans="1:6">
      <c r="A405" s="229" t="s">
        <v>1724</v>
      </c>
      <c r="B405" s="231">
        <v>5.67E-2</v>
      </c>
      <c r="C405" s="506">
        <v>5.7700000000000001E-2</v>
      </c>
      <c r="D405" s="230">
        <v>568.4</v>
      </c>
      <c r="E405" s="514">
        <v>555.91</v>
      </c>
      <c r="F405" s="266">
        <v>555.69000000000005</v>
      </c>
    </row>
    <row r="406" spans="1:6">
      <c r="A406" s="229" t="s">
        <v>1725</v>
      </c>
      <c r="B406" s="231">
        <v>5.6500000000000002E-2</v>
      </c>
      <c r="C406" s="506">
        <v>5.7500000000000002E-2</v>
      </c>
      <c r="D406" s="230">
        <v>571.33000000000004</v>
      </c>
      <c r="E406" s="514">
        <v>558.77</v>
      </c>
      <c r="F406" s="266">
        <v>558.4</v>
      </c>
    </row>
    <row r="407" spans="1:6">
      <c r="A407" s="229" t="s">
        <v>1726</v>
      </c>
      <c r="B407" s="231">
        <v>5.6500000000000002E-2</v>
      </c>
      <c r="C407" s="506">
        <v>5.7500000000000002E-2</v>
      </c>
      <c r="D407" s="230">
        <v>571.54</v>
      </c>
      <c r="E407" s="514">
        <v>558.98</v>
      </c>
      <c r="F407" s="266">
        <v>558.77</v>
      </c>
    </row>
    <row r="408" spans="1:6">
      <c r="A408" s="229" t="s">
        <v>1727</v>
      </c>
      <c r="B408" s="231">
        <v>5.6899999999999999E-2</v>
      </c>
      <c r="C408" s="506">
        <v>5.79E-2</v>
      </c>
      <c r="D408" s="230">
        <v>566.69000000000005</v>
      </c>
      <c r="E408" s="514">
        <v>554.24</v>
      </c>
      <c r="F408" s="266">
        <v>554.03</v>
      </c>
    </row>
    <row r="409" spans="1:6">
      <c r="A409" s="229" t="s">
        <v>1728</v>
      </c>
      <c r="B409" s="231">
        <v>5.6800000000000003E-2</v>
      </c>
      <c r="C409" s="506">
        <v>5.7800000000000004E-2</v>
      </c>
      <c r="D409" s="230">
        <v>568.16</v>
      </c>
      <c r="E409" s="514">
        <v>555.67999999999995</v>
      </c>
      <c r="F409" s="266">
        <v>555.47</v>
      </c>
    </row>
    <row r="410" spans="1:6">
      <c r="A410" s="229" t="s">
        <v>1729</v>
      </c>
      <c r="B410" s="231">
        <v>5.6899999999999999E-2</v>
      </c>
      <c r="C410" s="506">
        <v>5.79E-2</v>
      </c>
      <c r="D410" s="230">
        <v>567.11</v>
      </c>
      <c r="E410" s="514">
        <v>554.65</v>
      </c>
      <c r="F410" s="266">
        <v>554.45000000000005</v>
      </c>
    </row>
    <row r="411" spans="1:6">
      <c r="A411" s="229" t="s">
        <v>1730</v>
      </c>
      <c r="B411" s="231">
        <v>5.7599999999999998E-2</v>
      </c>
      <c r="C411" s="506">
        <v>5.8599999999999999E-2</v>
      </c>
      <c r="D411" s="230">
        <v>558.70000000000005</v>
      </c>
      <c r="E411" s="514">
        <v>546.44000000000005</v>
      </c>
      <c r="F411" s="266">
        <v>546.08000000000004</v>
      </c>
    </row>
    <row r="412" spans="1:6">
      <c r="A412" s="229" t="s">
        <v>1731</v>
      </c>
      <c r="B412" s="231">
        <v>5.7700000000000001E-2</v>
      </c>
      <c r="C412" s="506">
        <v>5.8700000000000002E-2</v>
      </c>
      <c r="D412" s="230">
        <v>557.66</v>
      </c>
      <c r="E412" s="514">
        <v>545.42999999999995</v>
      </c>
      <c r="F412" s="266">
        <v>545.23</v>
      </c>
    </row>
    <row r="413" spans="1:6">
      <c r="A413" s="229" t="s">
        <v>1732</v>
      </c>
      <c r="B413" s="231">
        <v>5.7700000000000001E-2</v>
      </c>
      <c r="C413" s="506">
        <v>5.8700000000000002E-2</v>
      </c>
      <c r="D413" s="230">
        <v>557.86</v>
      </c>
      <c r="E413" s="514">
        <v>545.63</v>
      </c>
      <c r="F413" s="266">
        <v>545.42999999999995</v>
      </c>
    </row>
    <row r="414" spans="1:6">
      <c r="A414" s="229" t="s">
        <v>1733</v>
      </c>
      <c r="B414" s="231">
        <v>5.7799999999999997E-2</v>
      </c>
      <c r="C414" s="506">
        <v>5.8799999999999998E-2</v>
      </c>
      <c r="D414" s="230">
        <v>556.83000000000004</v>
      </c>
      <c r="E414" s="514">
        <v>544.62</v>
      </c>
      <c r="F414" s="266">
        <v>544.41999999999996</v>
      </c>
    </row>
    <row r="415" spans="1:6">
      <c r="A415" s="229" t="s">
        <v>1734</v>
      </c>
      <c r="B415" s="231">
        <v>5.7700000000000001E-2</v>
      </c>
      <c r="C415" s="506">
        <v>5.8700000000000002E-2</v>
      </c>
      <c r="D415" s="230">
        <v>558.27</v>
      </c>
      <c r="E415" s="514">
        <v>546.03</v>
      </c>
      <c r="F415" s="266">
        <v>545.83000000000004</v>
      </c>
    </row>
    <row r="416" spans="1:6">
      <c r="A416" s="229" t="s">
        <v>1735</v>
      </c>
      <c r="B416" s="231">
        <v>5.74E-2</v>
      </c>
      <c r="C416" s="506">
        <v>5.8400000000000001E-2</v>
      </c>
      <c r="D416" s="230">
        <v>562.36</v>
      </c>
      <c r="E416" s="514">
        <v>550.03</v>
      </c>
      <c r="F416" s="266">
        <v>549.66999999999996</v>
      </c>
    </row>
    <row r="417" spans="1:6">
      <c r="A417" s="229" t="s">
        <v>1736</v>
      </c>
      <c r="B417" s="231">
        <v>5.7000000000000002E-2</v>
      </c>
      <c r="C417" s="506">
        <v>5.8000000000000003E-2</v>
      </c>
      <c r="D417" s="230">
        <v>567.58000000000004</v>
      </c>
      <c r="E417" s="514">
        <v>555.13</v>
      </c>
      <c r="F417" s="266">
        <v>554.92999999999995</v>
      </c>
    </row>
    <row r="418" spans="1:6">
      <c r="A418" s="229" t="s">
        <v>1737</v>
      </c>
      <c r="B418" s="231">
        <v>5.6399999999999999E-2</v>
      </c>
      <c r="C418" s="506">
        <v>5.74E-2</v>
      </c>
      <c r="D418" s="230">
        <v>575.48</v>
      </c>
      <c r="E418" s="514">
        <v>562.85</v>
      </c>
      <c r="F418" s="266">
        <v>562.57000000000005</v>
      </c>
    </row>
    <row r="419" spans="1:6">
      <c r="A419" s="229" t="s">
        <v>1738</v>
      </c>
      <c r="B419" s="231">
        <v>5.67E-2</v>
      </c>
      <c r="C419" s="506">
        <v>5.7700000000000001E-2</v>
      </c>
      <c r="D419" s="230">
        <v>571.87</v>
      </c>
      <c r="E419" s="514">
        <v>559.32000000000005</v>
      </c>
      <c r="F419" s="266">
        <v>559.12</v>
      </c>
    </row>
    <row r="420" spans="1:6">
      <c r="A420" s="229" t="s">
        <v>1739</v>
      </c>
      <c r="B420" s="231">
        <v>5.6800000000000003E-2</v>
      </c>
      <c r="C420" s="506">
        <v>5.7800000000000004E-2</v>
      </c>
      <c r="D420" s="230">
        <v>570.97</v>
      </c>
      <c r="E420" s="514">
        <v>558.45000000000005</v>
      </c>
      <c r="F420" s="266">
        <v>558.08000000000004</v>
      </c>
    </row>
    <row r="421" spans="1:6">
      <c r="A421" s="229" t="s">
        <v>1740</v>
      </c>
      <c r="B421" s="231">
        <v>5.7099999999999998E-2</v>
      </c>
      <c r="C421" s="506">
        <v>5.8099999999999999E-2</v>
      </c>
      <c r="D421" s="230">
        <v>567.38</v>
      </c>
      <c r="E421" s="514">
        <v>554.95000000000005</v>
      </c>
      <c r="F421" s="266">
        <v>554.75</v>
      </c>
    </row>
    <row r="422" spans="1:6">
      <c r="A422" s="229" t="s">
        <v>1741</v>
      </c>
      <c r="B422" s="231">
        <v>5.7200000000000001E-2</v>
      </c>
      <c r="C422" s="506">
        <v>5.8200000000000002E-2</v>
      </c>
      <c r="D422" s="230">
        <v>566.33000000000004</v>
      </c>
      <c r="E422" s="514">
        <v>553.92999999999995</v>
      </c>
      <c r="F422" s="266">
        <v>553.72</v>
      </c>
    </row>
    <row r="423" spans="1:6">
      <c r="A423" s="229" t="s">
        <v>1742</v>
      </c>
      <c r="B423" s="231">
        <v>5.6899999999999999E-2</v>
      </c>
      <c r="C423" s="506">
        <v>5.79E-2</v>
      </c>
      <c r="D423" s="230">
        <v>570.32000000000005</v>
      </c>
      <c r="E423" s="514">
        <v>557.82000000000005</v>
      </c>
      <c r="F423" s="266">
        <v>557.62</v>
      </c>
    </row>
    <row r="424" spans="1:6">
      <c r="A424" s="229" t="s">
        <v>1743</v>
      </c>
      <c r="B424" s="231">
        <v>5.6500000000000002E-2</v>
      </c>
      <c r="C424" s="506">
        <v>5.7500000000000002E-2</v>
      </c>
      <c r="D424" s="230">
        <v>575.61</v>
      </c>
      <c r="E424" s="514">
        <v>562.99</v>
      </c>
      <c r="F424" s="266">
        <v>562.79</v>
      </c>
    </row>
    <row r="425" spans="1:6">
      <c r="A425" s="229" t="s">
        <v>1744</v>
      </c>
      <c r="B425" s="231">
        <v>5.6599999999999998E-2</v>
      </c>
      <c r="C425" s="506">
        <v>5.7599999999999998E-2</v>
      </c>
      <c r="D425" s="230">
        <v>574.64</v>
      </c>
      <c r="E425" s="514">
        <v>562.04999999999995</v>
      </c>
      <c r="F425" s="266">
        <v>561.69000000000005</v>
      </c>
    </row>
    <row r="426" spans="1:6">
      <c r="A426" s="229" t="s">
        <v>1745</v>
      </c>
      <c r="B426" s="231">
        <v>5.5899999999999998E-2</v>
      </c>
      <c r="C426" s="506">
        <v>5.6899999999999999E-2</v>
      </c>
      <c r="D426" s="230">
        <v>583.94000000000005</v>
      </c>
      <c r="E426" s="514">
        <v>571.14</v>
      </c>
      <c r="F426" s="266">
        <v>570.82000000000005</v>
      </c>
    </row>
    <row r="427" spans="1:6">
      <c r="A427" s="229" t="s">
        <v>1746</v>
      </c>
      <c r="B427" s="231">
        <v>5.5899999999999998E-2</v>
      </c>
      <c r="C427" s="506">
        <v>5.6899999999999999E-2</v>
      </c>
      <c r="D427" s="230">
        <v>584.16</v>
      </c>
      <c r="E427" s="514">
        <v>571.36</v>
      </c>
      <c r="F427" s="266">
        <v>571.14</v>
      </c>
    </row>
    <row r="428" spans="1:6">
      <c r="A428" s="229" t="s">
        <v>1747</v>
      </c>
      <c r="B428" s="231">
        <v>5.57E-2</v>
      </c>
      <c r="C428" s="506">
        <v>5.67E-2</v>
      </c>
      <c r="D428" s="230">
        <v>586.98</v>
      </c>
      <c r="E428" s="514">
        <v>574.12</v>
      </c>
      <c r="F428" s="266">
        <v>573.9</v>
      </c>
    </row>
    <row r="429" spans="1:6">
      <c r="A429" s="229" t="s">
        <v>1748</v>
      </c>
      <c r="B429" s="231">
        <v>5.57E-2</v>
      </c>
      <c r="C429" s="506">
        <v>5.67E-2</v>
      </c>
      <c r="D429" s="230">
        <v>587.4</v>
      </c>
      <c r="E429" s="514">
        <v>574.53</v>
      </c>
      <c r="F429" s="266">
        <v>574.12</v>
      </c>
    </row>
    <row r="430" spans="1:6">
      <c r="A430" s="229" t="s">
        <v>1749</v>
      </c>
      <c r="B430" s="231">
        <v>5.5500000000000001E-2</v>
      </c>
      <c r="C430" s="506">
        <v>5.6500000000000002E-2</v>
      </c>
      <c r="D430" s="230">
        <v>590.24</v>
      </c>
      <c r="E430" s="514">
        <v>577.29999999999995</v>
      </c>
      <c r="F430" s="266">
        <v>577.08000000000004</v>
      </c>
    </row>
    <row r="431" spans="1:6">
      <c r="A431" s="229" t="s">
        <v>1750</v>
      </c>
      <c r="B431" s="231">
        <v>5.5500000000000001E-2</v>
      </c>
      <c r="C431" s="506">
        <v>5.6500000000000002E-2</v>
      </c>
      <c r="D431" s="230">
        <v>590.46</v>
      </c>
      <c r="E431" s="514">
        <v>577.52</v>
      </c>
      <c r="F431" s="266">
        <v>577.29999999999995</v>
      </c>
    </row>
    <row r="432" spans="1:6">
      <c r="A432" s="229" t="s">
        <v>1751</v>
      </c>
      <c r="B432" s="231">
        <v>5.5599999999999997E-2</v>
      </c>
      <c r="C432" s="506">
        <v>5.6599999999999998E-2</v>
      </c>
      <c r="D432" s="230">
        <v>589.38</v>
      </c>
      <c r="E432" s="514">
        <v>576.47</v>
      </c>
      <c r="F432" s="266">
        <v>576.25</v>
      </c>
    </row>
    <row r="433" spans="1:6">
      <c r="A433" s="229" t="s">
        <v>1752</v>
      </c>
      <c r="B433" s="231">
        <v>5.5800000000000002E-2</v>
      </c>
      <c r="C433" s="506">
        <v>5.6800000000000003E-2</v>
      </c>
      <c r="D433" s="230">
        <v>586.98</v>
      </c>
      <c r="E433" s="514">
        <v>574.12</v>
      </c>
      <c r="F433" s="266">
        <v>573.9</v>
      </c>
    </row>
    <row r="434" spans="1:6">
      <c r="A434" s="229" t="s">
        <v>1753</v>
      </c>
      <c r="B434" s="231">
        <v>5.5800000000000002E-2</v>
      </c>
      <c r="C434" s="506">
        <v>5.6800000000000003E-2</v>
      </c>
      <c r="D434" s="230">
        <v>587.39</v>
      </c>
      <c r="E434" s="514">
        <v>574.53</v>
      </c>
      <c r="F434" s="266">
        <v>574.12</v>
      </c>
    </row>
    <row r="435" spans="1:6">
      <c r="A435" s="229" t="s">
        <v>1754</v>
      </c>
      <c r="B435" s="231">
        <v>5.5800000000000002E-2</v>
      </c>
      <c r="C435" s="506">
        <v>5.6800000000000003E-2</v>
      </c>
      <c r="D435" s="230">
        <v>587.61</v>
      </c>
      <c r="E435" s="514">
        <v>574.75</v>
      </c>
      <c r="F435" s="266">
        <v>574.53</v>
      </c>
    </row>
    <row r="436" spans="1:6">
      <c r="A436" s="229" t="s">
        <v>1755</v>
      </c>
      <c r="B436" s="231">
        <v>5.57E-2</v>
      </c>
      <c r="C436" s="506">
        <v>5.67E-2</v>
      </c>
      <c r="D436" s="230">
        <v>589.14</v>
      </c>
      <c r="E436" s="514">
        <v>576.24</v>
      </c>
      <c r="F436" s="266">
        <v>576.02</v>
      </c>
    </row>
    <row r="437" spans="1:6">
      <c r="A437" s="229" t="s">
        <v>1756</v>
      </c>
      <c r="B437" s="231">
        <v>5.57E-2</v>
      </c>
      <c r="C437" s="506">
        <v>5.67E-2</v>
      </c>
      <c r="D437" s="230">
        <v>589.36</v>
      </c>
      <c r="E437" s="514">
        <v>576.46</v>
      </c>
      <c r="F437" s="266">
        <v>576.24</v>
      </c>
    </row>
    <row r="438" spans="1:6">
      <c r="A438" s="229" t="s">
        <v>1757</v>
      </c>
      <c r="B438" s="231">
        <v>5.5300000000000002E-2</v>
      </c>
      <c r="C438" s="506">
        <v>5.6300000000000003E-2</v>
      </c>
      <c r="D438" s="230">
        <v>594.83000000000004</v>
      </c>
      <c r="E438" s="514">
        <v>581.80999999999995</v>
      </c>
      <c r="F438" s="266">
        <v>581.59</v>
      </c>
    </row>
    <row r="439" spans="1:6">
      <c r="A439" s="229" t="s">
        <v>1758</v>
      </c>
      <c r="B439" s="231">
        <v>5.5599999999999997E-2</v>
      </c>
      <c r="C439" s="506">
        <v>5.6599999999999998E-2</v>
      </c>
      <c r="D439" s="230">
        <v>591.30999999999995</v>
      </c>
      <c r="E439" s="514">
        <v>578.37</v>
      </c>
      <c r="F439" s="266">
        <v>577.96</v>
      </c>
    </row>
    <row r="440" spans="1:6">
      <c r="A440" s="229" t="s">
        <v>1759</v>
      </c>
      <c r="B440" s="231">
        <v>5.57E-2</v>
      </c>
      <c r="C440" s="506">
        <v>5.67E-2</v>
      </c>
      <c r="D440" s="230">
        <v>590.22</v>
      </c>
      <c r="E440" s="514">
        <v>577.30999999999995</v>
      </c>
      <c r="F440" s="266">
        <v>577.09</v>
      </c>
    </row>
    <row r="441" spans="1:6">
      <c r="A441" s="229" t="s">
        <v>1760</v>
      </c>
      <c r="B441" s="231">
        <v>5.6000000000000001E-2</v>
      </c>
      <c r="C441" s="506">
        <v>5.7000000000000002E-2</v>
      </c>
      <c r="D441" s="230">
        <v>586.54</v>
      </c>
      <c r="E441" s="514">
        <v>573.71</v>
      </c>
      <c r="F441" s="266">
        <v>573.5</v>
      </c>
    </row>
    <row r="442" spans="1:6">
      <c r="A442" s="229" t="s">
        <v>1761</v>
      </c>
      <c r="B442" s="231">
        <v>5.5899999999999998E-2</v>
      </c>
      <c r="C442" s="506">
        <v>5.6899999999999999E-2</v>
      </c>
      <c r="D442" s="230">
        <v>588.05999999999995</v>
      </c>
      <c r="E442" s="514">
        <v>575.21</v>
      </c>
      <c r="F442" s="266">
        <v>574.98</v>
      </c>
    </row>
    <row r="443" spans="1:6">
      <c r="A443" s="229" t="s">
        <v>1762</v>
      </c>
      <c r="B443" s="231">
        <v>5.5500000000000001E-2</v>
      </c>
      <c r="C443" s="506">
        <v>5.6500000000000002E-2</v>
      </c>
      <c r="D443" s="230">
        <v>593.65</v>
      </c>
      <c r="E443" s="514">
        <v>580.66999999999996</v>
      </c>
      <c r="F443" s="266">
        <v>580.44000000000005</v>
      </c>
    </row>
    <row r="444" spans="1:6">
      <c r="A444" s="229" t="s">
        <v>1763</v>
      </c>
      <c r="B444" s="231">
        <v>5.5500000000000001E-2</v>
      </c>
      <c r="C444" s="506">
        <v>5.6500000000000002E-2</v>
      </c>
      <c r="D444" s="230">
        <v>594.09</v>
      </c>
      <c r="E444" s="514">
        <v>581.1</v>
      </c>
      <c r="F444" s="266">
        <v>580.66999999999996</v>
      </c>
    </row>
    <row r="445" spans="1:6">
      <c r="A445" s="229" t="s">
        <v>1764</v>
      </c>
      <c r="B445" s="231">
        <v>5.5199999999999999E-2</v>
      </c>
      <c r="C445" s="506">
        <v>5.62E-2</v>
      </c>
      <c r="D445" s="230">
        <v>598.27</v>
      </c>
      <c r="E445" s="514">
        <v>585.19000000000005</v>
      </c>
      <c r="F445" s="266">
        <v>584.97</v>
      </c>
    </row>
    <row r="446" spans="1:6">
      <c r="A446" s="229" t="s">
        <v>1765</v>
      </c>
      <c r="B446" s="231">
        <v>5.4899999999999997E-2</v>
      </c>
      <c r="C446" s="506">
        <v>5.5899999999999998E-2</v>
      </c>
      <c r="D446" s="230">
        <v>602.49</v>
      </c>
      <c r="E446" s="514">
        <v>589.30999999999995</v>
      </c>
      <c r="F446" s="266">
        <v>589.09</v>
      </c>
    </row>
    <row r="447" spans="1:6">
      <c r="A447" s="229" t="s">
        <v>1766</v>
      </c>
      <c r="B447" s="231">
        <v>5.5E-2</v>
      </c>
      <c r="C447" s="506">
        <v>5.6000000000000001E-2</v>
      </c>
      <c r="D447" s="230">
        <v>601.39</v>
      </c>
      <c r="E447" s="514">
        <v>588.24</v>
      </c>
      <c r="F447" s="266">
        <v>588.02</v>
      </c>
    </row>
    <row r="448" spans="1:6">
      <c r="A448" s="229" t="s">
        <v>1767</v>
      </c>
      <c r="B448" s="231">
        <v>5.5E-2</v>
      </c>
      <c r="C448" s="506">
        <v>5.6000000000000001E-2</v>
      </c>
      <c r="D448" s="230">
        <v>601.62</v>
      </c>
      <c r="E448" s="514">
        <v>588.47</v>
      </c>
      <c r="F448" s="266">
        <v>588.24</v>
      </c>
    </row>
    <row r="449" spans="1:6">
      <c r="A449" s="229" t="s">
        <v>1768</v>
      </c>
      <c r="B449" s="231">
        <v>5.5300000000000002E-2</v>
      </c>
      <c r="C449" s="506">
        <v>5.6300000000000003E-2</v>
      </c>
      <c r="D449" s="230">
        <v>598.05999999999995</v>
      </c>
      <c r="E449" s="514">
        <v>584.99</v>
      </c>
      <c r="F449" s="266">
        <v>584.58000000000004</v>
      </c>
    </row>
    <row r="450" spans="1:6">
      <c r="A450" s="229" t="s">
        <v>1769</v>
      </c>
      <c r="B450" s="231">
        <v>5.5599999999999997E-2</v>
      </c>
      <c r="C450" s="506">
        <v>5.6599999999999998E-2</v>
      </c>
      <c r="D450" s="230">
        <v>594.34</v>
      </c>
      <c r="E450" s="514">
        <v>581.36</v>
      </c>
      <c r="F450" s="266">
        <v>581.13</v>
      </c>
    </row>
    <row r="451" spans="1:6">
      <c r="A451" s="229" t="s">
        <v>1770</v>
      </c>
      <c r="B451" s="231">
        <v>5.5599999999999997E-2</v>
      </c>
      <c r="C451" s="506">
        <v>5.6599999999999998E-2</v>
      </c>
      <c r="D451" s="230">
        <v>594.55999999999995</v>
      </c>
      <c r="E451" s="514">
        <v>581.58000000000004</v>
      </c>
      <c r="F451" s="266">
        <v>581.36</v>
      </c>
    </row>
    <row r="452" spans="1:6">
      <c r="A452" s="229" t="s">
        <v>1771</v>
      </c>
      <c r="B452" s="231">
        <v>5.5300000000000002E-2</v>
      </c>
      <c r="C452" s="506">
        <v>5.6300000000000003E-2</v>
      </c>
      <c r="D452" s="230">
        <v>598.74</v>
      </c>
      <c r="E452" s="514">
        <v>585.66</v>
      </c>
      <c r="F452" s="266">
        <v>585.44000000000005</v>
      </c>
    </row>
    <row r="453" spans="1:6">
      <c r="A453" s="229" t="s">
        <v>1772</v>
      </c>
      <c r="B453" s="231">
        <v>5.5100000000000003E-2</v>
      </c>
      <c r="C453" s="506">
        <v>5.6100000000000004E-2</v>
      </c>
      <c r="D453" s="230">
        <v>601.65</v>
      </c>
      <c r="E453" s="514">
        <v>588.51</v>
      </c>
      <c r="F453" s="266">
        <v>588.28</v>
      </c>
    </row>
    <row r="454" spans="1:6">
      <c r="A454" s="229" t="s">
        <v>1773</v>
      </c>
      <c r="B454" s="231">
        <v>5.5599999999999997E-2</v>
      </c>
      <c r="C454" s="506">
        <v>5.6599999999999998E-2</v>
      </c>
      <c r="D454" s="230">
        <v>595.47</v>
      </c>
      <c r="E454" s="514">
        <v>582.48</v>
      </c>
      <c r="F454" s="266">
        <v>582.04999999999995</v>
      </c>
    </row>
    <row r="455" spans="1:6">
      <c r="A455" s="229" t="s">
        <v>1774</v>
      </c>
      <c r="B455" s="231">
        <v>5.5899999999999998E-2</v>
      </c>
      <c r="C455" s="506">
        <v>5.6899999999999999E-2</v>
      </c>
      <c r="D455" s="230">
        <v>591.77</v>
      </c>
      <c r="E455" s="514">
        <v>578.86</v>
      </c>
      <c r="F455" s="266">
        <v>578.64</v>
      </c>
    </row>
    <row r="456" spans="1:6">
      <c r="A456" s="229" t="s">
        <v>1775</v>
      </c>
      <c r="B456" s="231">
        <v>5.6099999999999997E-2</v>
      </c>
      <c r="C456" s="506">
        <v>5.7099999999999998E-2</v>
      </c>
      <c r="D456" s="230">
        <v>589.4</v>
      </c>
      <c r="E456" s="514">
        <v>576.54</v>
      </c>
      <c r="F456" s="266">
        <v>576.32000000000005</v>
      </c>
    </row>
    <row r="457" spans="1:6">
      <c r="A457" s="229" t="s">
        <v>1776</v>
      </c>
      <c r="B457" s="231">
        <v>5.5800000000000002E-2</v>
      </c>
      <c r="C457" s="506">
        <v>5.6800000000000003E-2</v>
      </c>
      <c r="D457" s="230">
        <v>593.54</v>
      </c>
      <c r="E457" s="514">
        <v>580.59</v>
      </c>
      <c r="F457" s="266">
        <v>580.37</v>
      </c>
    </row>
    <row r="458" spans="1:6">
      <c r="A458" s="229" t="s">
        <v>1777</v>
      </c>
      <c r="B458" s="231">
        <v>5.57E-2</v>
      </c>
      <c r="C458" s="506">
        <v>5.67E-2</v>
      </c>
      <c r="D458" s="230">
        <v>595.51</v>
      </c>
      <c r="E458" s="514">
        <v>582.53</v>
      </c>
      <c r="F458" s="266">
        <v>581.87</v>
      </c>
    </row>
    <row r="459" spans="1:6">
      <c r="A459" s="229" t="s">
        <v>1778</v>
      </c>
      <c r="B459" s="231">
        <v>5.5500000000000001E-2</v>
      </c>
      <c r="C459" s="506">
        <v>5.6500000000000002E-2</v>
      </c>
      <c r="D459" s="230">
        <v>598.14</v>
      </c>
      <c r="E459" s="514">
        <v>585.1</v>
      </c>
      <c r="F459" s="266">
        <v>584.66999999999996</v>
      </c>
    </row>
    <row r="460" spans="1:6">
      <c r="A460" s="229" t="s">
        <v>480</v>
      </c>
      <c r="B460" s="254">
        <v>5.5500000000000001E-2</v>
      </c>
      <c r="C460" s="507">
        <v>5.6500000000000002E-2</v>
      </c>
      <c r="D460" s="281">
        <v>598.37</v>
      </c>
      <c r="E460" s="511">
        <v>585.33000000000004</v>
      </c>
      <c r="F460" s="256">
        <v>585.1</v>
      </c>
    </row>
    <row r="461" spans="1:6">
      <c r="A461" s="229" t="s">
        <v>481</v>
      </c>
      <c r="B461" s="254">
        <v>5.5099999999999996E-2</v>
      </c>
      <c r="C461" s="507">
        <v>5.6100000000000004E-2</v>
      </c>
      <c r="D461" s="281">
        <v>603.91</v>
      </c>
      <c r="E461" s="511">
        <v>590.74</v>
      </c>
      <c r="F461" s="256">
        <v>590.51</v>
      </c>
    </row>
    <row r="462" spans="1:6">
      <c r="A462" s="229" t="s">
        <v>482</v>
      </c>
      <c r="B462" s="254">
        <v>5.4900000000000004E-2</v>
      </c>
      <c r="C462" s="507">
        <v>5.5899999999999998E-2</v>
      </c>
      <c r="D462" s="281">
        <v>606.80999999999995</v>
      </c>
      <c r="E462" s="511">
        <v>593.58000000000004</v>
      </c>
      <c r="F462" s="256">
        <v>593.35</v>
      </c>
    </row>
    <row r="463" spans="1:6">
      <c r="A463" s="229" t="s">
        <v>483</v>
      </c>
      <c r="B463" s="254">
        <v>5.57E-2</v>
      </c>
      <c r="C463" s="507">
        <v>5.67E-2</v>
      </c>
      <c r="D463" s="281">
        <v>596.42999999999995</v>
      </c>
      <c r="E463" s="511">
        <v>583.42999999999995</v>
      </c>
      <c r="F463" s="256">
        <v>583.21</v>
      </c>
    </row>
    <row r="464" spans="1:6">
      <c r="A464" s="229" t="s">
        <v>484</v>
      </c>
      <c r="B464" s="254">
        <v>5.5300000000000002E-2</v>
      </c>
      <c r="C464" s="507">
        <v>5.6299999999999996E-2</v>
      </c>
      <c r="D464" s="281">
        <v>602.01</v>
      </c>
      <c r="E464" s="511">
        <v>588.88</v>
      </c>
      <c r="F464" s="256">
        <v>588.47</v>
      </c>
    </row>
    <row r="465" spans="1:6">
      <c r="A465" s="229" t="s">
        <v>485</v>
      </c>
      <c r="B465" s="254">
        <v>5.5199999999999999E-2</v>
      </c>
      <c r="C465" s="507">
        <v>5.62E-2</v>
      </c>
      <c r="D465" s="281">
        <v>603.55999999999995</v>
      </c>
      <c r="E465" s="511">
        <v>590.41</v>
      </c>
      <c r="F465" s="256">
        <v>590.17999999999995</v>
      </c>
    </row>
    <row r="466" spans="1:6">
      <c r="A466" s="229" t="s">
        <v>486</v>
      </c>
      <c r="B466" s="254">
        <v>5.5500000000000001E-2</v>
      </c>
      <c r="C466" s="507">
        <v>5.6500000000000002E-2</v>
      </c>
      <c r="D466" s="281">
        <v>599.80999999999995</v>
      </c>
      <c r="E466" s="511">
        <v>586.74</v>
      </c>
      <c r="F466" s="256">
        <v>586.52</v>
      </c>
    </row>
    <row r="467" spans="1:6">
      <c r="A467" s="229" t="s">
        <v>487</v>
      </c>
      <c r="B467" s="254">
        <v>5.5300000000000002E-2</v>
      </c>
      <c r="C467" s="507">
        <v>5.6299999999999996E-2</v>
      </c>
      <c r="D467" s="281">
        <v>602.67999999999995</v>
      </c>
      <c r="E467" s="511">
        <v>589.54999999999995</v>
      </c>
      <c r="F467" s="256">
        <v>589.33000000000004</v>
      </c>
    </row>
    <row r="468" spans="1:6">
      <c r="A468" s="229" t="s">
        <v>488</v>
      </c>
      <c r="B468" s="254">
        <v>5.5300000000000002E-2</v>
      </c>
      <c r="C468" s="507">
        <v>5.6299999999999996E-2</v>
      </c>
      <c r="D468" s="281">
        <v>602.91</v>
      </c>
      <c r="E468" s="511">
        <v>589.78</v>
      </c>
      <c r="F468" s="256">
        <v>589.54999999999995</v>
      </c>
    </row>
    <row r="469" spans="1:6">
      <c r="A469" s="229" t="s">
        <v>489</v>
      </c>
      <c r="B469" s="254">
        <v>5.5399999999999998E-2</v>
      </c>
      <c r="C469" s="507">
        <v>5.6399999999999999E-2</v>
      </c>
      <c r="D469" s="281">
        <v>602.02</v>
      </c>
      <c r="E469" s="511">
        <v>588.91</v>
      </c>
      <c r="F469" s="256">
        <v>588.48</v>
      </c>
    </row>
    <row r="470" spans="1:6">
      <c r="A470" s="229" t="s">
        <v>490</v>
      </c>
      <c r="B470" s="254">
        <v>5.5300000000000002E-2</v>
      </c>
      <c r="C470" s="507">
        <v>5.6299999999999996E-2</v>
      </c>
      <c r="D470" s="281">
        <v>603.59</v>
      </c>
      <c r="E470" s="511">
        <v>590.44000000000005</v>
      </c>
      <c r="F470" s="256">
        <v>590.21</v>
      </c>
    </row>
    <row r="471" spans="1:6">
      <c r="A471" s="229" t="s">
        <v>491</v>
      </c>
      <c r="B471" s="254">
        <v>5.5099999999999996E-2</v>
      </c>
      <c r="C471" s="507">
        <v>5.6100000000000004E-2</v>
      </c>
      <c r="D471" s="281">
        <v>606.5</v>
      </c>
      <c r="E471" s="511">
        <v>593.29</v>
      </c>
      <c r="F471" s="256">
        <v>593.04999999999995</v>
      </c>
    </row>
    <row r="472" spans="1:6">
      <c r="A472" s="229" t="s">
        <v>492</v>
      </c>
      <c r="B472" s="254">
        <v>5.5300000000000002E-2</v>
      </c>
      <c r="C472" s="507">
        <v>5.6299999999999996E-2</v>
      </c>
      <c r="D472" s="281">
        <v>604.07000000000005</v>
      </c>
      <c r="E472" s="511">
        <v>590.92999999999995</v>
      </c>
      <c r="F472" s="256">
        <v>590.69000000000005</v>
      </c>
    </row>
    <row r="473" spans="1:6">
      <c r="A473" s="229" t="s">
        <v>493</v>
      </c>
      <c r="B473" s="254">
        <v>5.5E-2</v>
      </c>
      <c r="C473" s="507">
        <v>5.5999999999999994E-2</v>
      </c>
      <c r="D473" s="281">
        <v>608.32000000000005</v>
      </c>
      <c r="E473" s="511">
        <v>595.08000000000004</v>
      </c>
      <c r="F473" s="256">
        <v>594.84</v>
      </c>
    </row>
    <row r="474" spans="1:6">
      <c r="A474" s="229" t="s">
        <v>494</v>
      </c>
      <c r="B474" s="254">
        <v>5.4900000000000004E-2</v>
      </c>
      <c r="C474" s="507">
        <v>5.5899999999999998E-2</v>
      </c>
      <c r="D474" s="281">
        <v>610.14</v>
      </c>
      <c r="E474" s="511">
        <v>596.86</v>
      </c>
      <c r="F474" s="256">
        <v>596.39</v>
      </c>
    </row>
    <row r="475" spans="1:6">
      <c r="A475" s="229" t="s">
        <v>495</v>
      </c>
      <c r="B475" s="254">
        <v>5.4299999999999994E-2</v>
      </c>
      <c r="C475" s="507">
        <v>5.5300000000000002E-2</v>
      </c>
      <c r="D475" s="281">
        <v>618.5</v>
      </c>
      <c r="E475" s="511">
        <v>605.04</v>
      </c>
      <c r="F475" s="256">
        <v>604.79</v>
      </c>
    </row>
    <row r="476" spans="1:6">
      <c r="A476" s="229" t="s">
        <v>496</v>
      </c>
      <c r="B476" s="254">
        <v>5.4600000000000003E-2</v>
      </c>
      <c r="C476" s="507">
        <v>5.5599999999999997E-2</v>
      </c>
      <c r="D476" s="281">
        <v>614.67999999999995</v>
      </c>
      <c r="E476" s="511">
        <v>601.29999999999995</v>
      </c>
      <c r="F476" s="256">
        <v>601.05999999999995</v>
      </c>
    </row>
    <row r="477" spans="1:6">
      <c r="A477" s="229" t="s">
        <v>497</v>
      </c>
      <c r="B477" s="254">
        <v>5.4600000000000003E-2</v>
      </c>
      <c r="C477" s="507">
        <v>5.5599999999999997E-2</v>
      </c>
      <c r="D477" s="281">
        <v>614.88</v>
      </c>
      <c r="E477" s="511">
        <v>601.5</v>
      </c>
      <c r="F477" s="256">
        <v>601.26</v>
      </c>
    </row>
    <row r="478" spans="1:6">
      <c r="A478" s="229" t="s">
        <v>498</v>
      </c>
      <c r="B478" s="254">
        <v>5.4600000000000003E-2</v>
      </c>
      <c r="C478" s="507">
        <v>5.5599999999999997E-2</v>
      </c>
      <c r="D478" s="281">
        <v>615.12</v>
      </c>
      <c r="E478" s="511">
        <v>601.74</v>
      </c>
      <c r="F478" s="256">
        <v>601.5</v>
      </c>
    </row>
    <row r="479" spans="1:6">
      <c r="A479" s="229" t="s">
        <v>499</v>
      </c>
      <c r="B479" s="254">
        <v>5.45E-2</v>
      </c>
      <c r="C479" s="507">
        <v>5.5500000000000001E-2</v>
      </c>
      <c r="D479" s="281">
        <v>616.95000000000005</v>
      </c>
      <c r="E479" s="511">
        <v>603.53</v>
      </c>
      <c r="F479" s="256">
        <v>603.05999999999995</v>
      </c>
    </row>
    <row r="480" spans="1:6">
      <c r="A480" s="229" t="s">
        <v>500</v>
      </c>
      <c r="B480" s="254">
        <v>5.45E-2</v>
      </c>
      <c r="C480" s="507">
        <v>5.5500000000000001E-2</v>
      </c>
      <c r="D480" s="281">
        <v>617.19000000000005</v>
      </c>
      <c r="E480" s="511">
        <v>603.76</v>
      </c>
      <c r="F480" s="256">
        <v>603.53</v>
      </c>
    </row>
    <row r="481" spans="1:6">
      <c r="A481" s="229" t="s">
        <v>501</v>
      </c>
      <c r="B481" s="254">
        <v>5.4699999999999999E-2</v>
      </c>
      <c r="C481" s="507">
        <v>5.57E-2</v>
      </c>
      <c r="D481" s="281">
        <v>614.72</v>
      </c>
      <c r="E481" s="511">
        <v>601.35</v>
      </c>
      <c r="F481" s="256">
        <v>601.12</v>
      </c>
    </row>
    <row r="482" spans="1:6">
      <c r="A482" s="229" t="s">
        <v>502</v>
      </c>
      <c r="B482" s="254">
        <v>5.5199999999999999E-2</v>
      </c>
      <c r="C482" s="507">
        <v>5.62E-2</v>
      </c>
      <c r="D482" s="281">
        <v>608.24</v>
      </c>
      <c r="E482" s="511">
        <v>595.02</v>
      </c>
      <c r="F482" s="256">
        <v>594.79</v>
      </c>
    </row>
    <row r="483" spans="1:6">
      <c r="A483" s="229" t="s">
        <v>503</v>
      </c>
      <c r="B483" s="254">
        <v>5.5399999999999998E-2</v>
      </c>
      <c r="C483" s="507">
        <v>5.6399999999999999E-2</v>
      </c>
      <c r="D483" s="281">
        <v>605.80999999999995</v>
      </c>
      <c r="E483" s="511">
        <v>592.65</v>
      </c>
      <c r="F483" s="256">
        <v>592.41999999999996</v>
      </c>
    </row>
    <row r="484" spans="1:6">
      <c r="A484" s="229" t="s">
        <v>504</v>
      </c>
      <c r="B484" s="254">
        <v>5.6100000000000004E-2</v>
      </c>
      <c r="C484" s="507">
        <v>5.7099999999999998E-2</v>
      </c>
      <c r="D484" s="281">
        <v>597.03</v>
      </c>
      <c r="E484" s="511">
        <v>584.07000000000005</v>
      </c>
      <c r="F484" s="256">
        <v>583.62</v>
      </c>
    </row>
    <row r="485" spans="1:6">
      <c r="A485" s="229" t="s">
        <v>505</v>
      </c>
      <c r="B485" s="254">
        <v>5.6100000000000004E-2</v>
      </c>
      <c r="C485" s="507">
        <v>5.7099999999999998E-2</v>
      </c>
      <c r="D485" s="281">
        <v>597.27</v>
      </c>
      <c r="E485" s="511">
        <v>584.30999999999995</v>
      </c>
      <c r="F485" s="256">
        <v>584.07000000000005</v>
      </c>
    </row>
    <row r="486" spans="1:6">
      <c r="A486" s="229" t="s">
        <v>506</v>
      </c>
      <c r="B486" s="254">
        <v>5.62E-2</v>
      </c>
      <c r="C486" s="507">
        <v>5.7200000000000001E-2</v>
      </c>
      <c r="D486" s="281">
        <v>596.20000000000005</v>
      </c>
      <c r="E486" s="511">
        <v>583.26</v>
      </c>
      <c r="F486" s="256">
        <v>583.03</v>
      </c>
    </row>
    <row r="487" spans="1:6">
      <c r="A487" s="229" t="s">
        <v>507</v>
      </c>
      <c r="B487" s="254">
        <v>5.5999999999999994E-2</v>
      </c>
      <c r="C487" s="507">
        <v>5.7000000000000002E-2</v>
      </c>
      <c r="D487" s="281">
        <v>599.05999999999995</v>
      </c>
      <c r="E487" s="511">
        <v>586.05999999999995</v>
      </c>
      <c r="F487" s="256">
        <v>585.82000000000005</v>
      </c>
    </row>
    <row r="488" spans="1:6">
      <c r="A488" s="229" t="s">
        <v>508</v>
      </c>
      <c r="B488" s="254">
        <v>5.57E-2</v>
      </c>
      <c r="C488" s="507">
        <v>5.67E-2</v>
      </c>
      <c r="D488" s="281">
        <v>603.26</v>
      </c>
      <c r="E488" s="511">
        <v>590.16999999999996</v>
      </c>
      <c r="F488" s="256">
        <v>589.92999999999995</v>
      </c>
    </row>
    <row r="489" spans="1:6">
      <c r="A489" s="229" t="s">
        <v>509</v>
      </c>
      <c r="B489" s="254">
        <v>5.5300000000000002E-2</v>
      </c>
      <c r="C489" s="507">
        <v>5.6299999999999996E-2</v>
      </c>
      <c r="D489" s="281">
        <v>608.98</v>
      </c>
      <c r="E489" s="511">
        <v>595.77</v>
      </c>
      <c r="F489" s="256">
        <v>595.32000000000005</v>
      </c>
    </row>
    <row r="490" spans="1:6">
      <c r="A490" s="229" t="s">
        <v>510</v>
      </c>
      <c r="B490" s="254">
        <v>5.5E-2</v>
      </c>
      <c r="C490" s="507">
        <v>5.5999999999999994E-2</v>
      </c>
      <c r="D490" s="281">
        <v>613.25</v>
      </c>
      <c r="E490" s="511">
        <v>599.94000000000005</v>
      </c>
      <c r="F490" s="256">
        <v>599.70000000000005</v>
      </c>
    </row>
    <row r="491" spans="1:6">
      <c r="A491" s="229" t="s">
        <v>511</v>
      </c>
      <c r="B491" s="254">
        <v>5.4800000000000001E-2</v>
      </c>
      <c r="C491" s="507">
        <v>5.5800000000000002E-2</v>
      </c>
      <c r="D491" s="281">
        <v>616.19000000000005</v>
      </c>
      <c r="E491" s="511">
        <v>602.80999999999995</v>
      </c>
      <c r="F491" s="256">
        <v>602.58000000000004</v>
      </c>
    </row>
    <row r="492" spans="1:6">
      <c r="A492" s="229" t="s">
        <v>512</v>
      </c>
      <c r="B492" s="254">
        <v>5.4400000000000004E-2</v>
      </c>
      <c r="C492" s="507">
        <v>5.5399999999999998E-2</v>
      </c>
      <c r="D492" s="281">
        <v>621.86</v>
      </c>
      <c r="E492" s="511">
        <v>608.36</v>
      </c>
      <c r="F492" s="256">
        <v>608.13</v>
      </c>
    </row>
    <row r="493" spans="1:6">
      <c r="A493" s="229" t="s">
        <v>513</v>
      </c>
      <c r="B493" s="254">
        <v>5.4400000000000004E-2</v>
      </c>
      <c r="C493" s="507">
        <v>5.5399999999999998E-2</v>
      </c>
      <c r="D493" s="281">
        <v>622.1</v>
      </c>
      <c r="E493" s="511">
        <v>608.59</v>
      </c>
      <c r="F493" s="256">
        <v>608.36</v>
      </c>
    </row>
    <row r="494" spans="1:6">
      <c r="A494" s="229" t="s">
        <v>514</v>
      </c>
      <c r="B494" s="254">
        <v>5.4000000000000006E-2</v>
      </c>
      <c r="C494" s="507">
        <v>5.5E-2</v>
      </c>
      <c r="D494" s="281">
        <v>628.25</v>
      </c>
      <c r="E494" s="511">
        <v>614.61</v>
      </c>
      <c r="F494" s="256">
        <v>613.96</v>
      </c>
    </row>
    <row r="495" spans="1:6">
      <c r="A495" s="229" t="s">
        <v>515</v>
      </c>
      <c r="B495" s="254">
        <v>5.3699999999999998E-2</v>
      </c>
      <c r="C495" s="507">
        <v>5.4699999999999999E-2</v>
      </c>
      <c r="D495" s="281">
        <v>632.57000000000005</v>
      </c>
      <c r="E495" s="511">
        <v>618.83000000000004</v>
      </c>
      <c r="F495" s="256">
        <v>618.61</v>
      </c>
    </row>
    <row r="496" spans="1:6">
      <c r="A496" s="229" t="s">
        <v>516</v>
      </c>
      <c r="B496" s="254">
        <v>5.3600000000000002E-2</v>
      </c>
      <c r="C496" s="507">
        <v>5.4600000000000003E-2</v>
      </c>
      <c r="D496" s="281">
        <v>634.19000000000005</v>
      </c>
      <c r="E496" s="511">
        <v>620.41999999999996</v>
      </c>
      <c r="F496" s="256">
        <v>620.19000000000005</v>
      </c>
    </row>
    <row r="497" spans="1:6">
      <c r="A497" s="229" t="s">
        <v>517</v>
      </c>
      <c r="B497" s="254">
        <v>5.3600000000000002E-2</v>
      </c>
      <c r="C497" s="507">
        <v>5.4600000000000003E-2</v>
      </c>
      <c r="D497" s="281">
        <v>634.62</v>
      </c>
      <c r="E497" s="511">
        <v>620.84</v>
      </c>
      <c r="F497" s="256">
        <v>620.41999999999996</v>
      </c>
    </row>
    <row r="498" spans="1:6">
      <c r="A498" s="229" t="s">
        <v>518</v>
      </c>
      <c r="B498" s="254">
        <v>5.3899999999999997E-2</v>
      </c>
      <c r="C498" s="507">
        <v>5.4900000000000004E-2</v>
      </c>
      <c r="D498" s="281">
        <v>630.67999999999995</v>
      </c>
      <c r="E498" s="511">
        <v>616.99</v>
      </c>
      <c r="F498" s="256">
        <v>616.77</v>
      </c>
    </row>
    <row r="499" spans="1:6">
      <c r="A499" s="229" t="s">
        <v>519</v>
      </c>
      <c r="B499" s="254">
        <v>5.4100000000000002E-2</v>
      </c>
      <c r="C499" s="507">
        <v>5.5099999999999996E-2</v>
      </c>
      <c r="D499" s="281">
        <v>628.14</v>
      </c>
      <c r="E499" s="511">
        <v>614.52</v>
      </c>
      <c r="F499" s="256">
        <v>614.29</v>
      </c>
    </row>
    <row r="500" spans="1:6">
      <c r="A500" s="229" t="s">
        <v>520</v>
      </c>
      <c r="B500" s="254">
        <v>5.3800000000000001E-2</v>
      </c>
      <c r="C500" s="507">
        <v>5.4800000000000001E-2</v>
      </c>
      <c r="D500" s="281">
        <v>632.52</v>
      </c>
      <c r="E500" s="511">
        <v>618.79999999999995</v>
      </c>
      <c r="F500" s="256">
        <v>618.57000000000005</v>
      </c>
    </row>
    <row r="501" spans="1:6">
      <c r="A501" s="229" t="s">
        <v>521</v>
      </c>
      <c r="B501" s="254">
        <v>5.3800000000000001E-2</v>
      </c>
      <c r="C501" s="507">
        <v>5.4800000000000001E-2</v>
      </c>
      <c r="D501" s="281">
        <v>632.75</v>
      </c>
      <c r="E501" s="511">
        <v>619.03</v>
      </c>
      <c r="F501" s="256">
        <v>618.79999999999995</v>
      </c>
    </row>
    <row r="502" spans="1:6">
      <c r="A502" s="229" t="s">
        <v>522</v>
      </c>
      <c r="B502" s="254">
        <v>5.4000000000000006E-2</v>
      </c>
      <c r="C502" s="507">
        <v>5.5E-2</v>
      </c>
      <c r="D502" s="281">
        <v>630.41</v>
      </c>
      <c r="E502" s="511">
        <v>616.74</v>
      </c>
      <c r="F502" s="256">
        <v>616.32000000000005</v>
      </c>
    </row>
    <row r="503" spans="1:6">
      <c r="A503" s="229" t="s">
        <v>523</v>
      </c>
      <c r="B503" s="254">
        <v>5.4000000000000006E-2</v>
      </c>
      <c r="C503" s="507">
        <v>5.5E-2</v>
      </c>
      <c r="D503" s="281">
        <v>630.64</v>
      </c>
      <c r="E503" s="511">
        <v>616.96</v>
      </c>
      <c r="F503" s="256">
        <v>616.74</v>
      </c>
    </row>
    <row r="504" spans="1:6">
      <c r="A504" s="229" t="s">
        <v>524</v>
      </c>
      <c r="B504" s="254">
        <v>5.3800000000000001E-2</v>
      </c>
      <c r="C504" s="507">
        <v>5.4800000000000001E-2</v>
      </c>
      <c r="D504" s="281">
        <v>633.64</v>
      </c>
      <c r="E504" s="511">
        <v>619.9</v>
      </c>
      <c r="F504" s="256">
        <v>619.66999999999996</v>
      </c>
    </row>
    <row r="505" spans="1:6">
      <c r="A505" s="229" t="s">
        <v>525</v>
      </c>
      <c r="B505" s="254">
        <v>5.3699999999999998E-2</v>
      </c>
      <c r="C505" s="507">
        <v>5.4699999999999999E-2</v>
      </c>
      <c r="D505" s="281">
        <v>635.26</v>
      </c>
      <c r="E505" s="511">
        <v>621.49</v>
      </c>
      <c r="F505" s="256">
        <v>621.26</v>
      </c>
    </row>
    <row r="506" spans="1:6">
      <c r="A506" s="229" t="s">
        <v>526</v>
      </c>
      <c r="B506" s="254">
        <v>5.3600000000000002E-2</v>
      </c>
      <c r="C506" s="507">
        <v>5.4600000000000003E-2</v>
      </c>
      <c r="D506" s="281">
        <v>636.88</v>
      </c>
      <c r="E506" s="511">
        <v>623.08000000000004</v>
      </c>
      <c r="F506" s="256">
        <v>622.85</v>
      </c>
    </row>
    <row r="507" spans="1:6">
      <c r="A507" s="229" t="s">
        <v>527</v>
      </c>
      <c r="B507" s="254">
        <v>5.2999999999999999E-2</v>
      </c>
      <c r="C507" s="507">
        <v>5.4000000000000006E-2</v>
      </c>
      <c r="D507" s="281">
        <v>645.75</v>
      </c>
      <c r="E507" s="511">
        <v>631.75</v>
      </c>
      <c r="F507" s="256">
        <v>631.32000000000005</v>
      </c>
    </row>
    <row r="508" spans="1:6">
      <c r="A508" s="229" t="s">
        <v>528</v>
      </c>
      <c r="B508" s="254">
        <v>5.3200000000000004E-2</v>
      </c>
      <c r="C508" s="507">
        <v>5.4199999999999998E-2</v>
      </c>
      <c r="D508" s="281">
        <v>643.16</v>
      </c>
      <c r="E508" s="511">
        <v>629.22</v>
      </c>
      <c r="F508" s="256">
        <v>628.99</v>
      </c>
    </row>
    <row r="509" spans="1:6">
      <c r="A509" s="229" t="s">
        <v>529</v>
      </c>
      <c r="B509" s="254">
        <v>5.2600000000000001E-2</v>
      </c>
      <c r="C509" s="507">
        <v>5.3600000000000002E-2</v>
      </c>
      <c r="D509" s="281">
        <v>651.91</v>
      </c>
      <c r="E509" s="511">
        <v>637.77</v>
      </c>
      <c r="F509" s="256">
        <v>637.54</v>
      </c>
    </row>
    <row r="510" spans="1:6">
      <c r="A510" s="229" t="s">
        <v>530</v>
      </c>
      <c r="B510" s="254">
        <v>5.28E-2</v>
      </c>
      <c r="C510" s="507">
        <v>5.3800000000000001E-2</v>
      </c>
      <c r="D510" s="281">
        <v>649.29</v>
      </c>
      <c r="E510" s="511">
        <v>635.22</v>
      </c>
      <c r="F510" s="256">
        <v>634.99</v>
      </c>
    </row>
    <row r="511" spans="1:6">
      <c r="A511" s="229" t="s">
        <v>531</v>
      </c>
      <c r="B511" s="254">
        <v>5.3200000000000004E-2</v>
      </c>
      <c r="C511" s="507">
        <v>5.4199999999999998E-2</v>
      </c>
      <c r="D511" s="281">
        <v>643.85</v>
      </c>
      <c r="E511" s="511">
        <v>629.9</v>
      </c>
      <c r="F511" s="256">
        <v>629.66999999999996</v>
      </c>
    </row>
    <row r="512" spans="1:6">
      <c r="A512" s="229" t="s">
        <v>532</v>
      </c>
      <c r="B512" s="254">
        <v>5.2600000000000001E-2</v>
      </c>
      <c r="C512" s="507">
        <v>5.3600000000000002E-2</v>
      </c>
      <c r="D512" s="281">
        <v>652.79</v>
      </c>
      <c r="E512" s="511">
        <v>638.64</v>
      </c>
      <c r="F512" s="256">
        <v>638.23</v>
      </c>
    </row>
    <row r="513" spans="1:6">
      <c r="A513" s="229" t="s">
        <v>533</v>
      </c>
      <c r="B513" s="254">
        <v>5.2600000000000001E-2</v>
      </c>
      <c r="C513" s="507">
        <v>5.3600000000000002E-2</v>
      </c>
      <c r="D513" s="281">
        <v>653.01</v>
      </c>
      <c r="E513" s="511">
        <v>638.86</v>
      </c>
      <c r="F513" s="256">
        <v>638.64</v>
      </c>
    </row>
    <row r="514" spans="1:6">
      <c r="A514" s="229" t="s">
        <v>534</v>
      </c>
      <c r="B514" s="254">
        <v>5.2999999999999999E-2</v>
      </c>
      <c r="C514" s="507">
        <v>5.4000000000000006E-2</v>
      </c>
      <c r="D514" s="281">
        <v>647.54</v>
      </c>
      <c r="E514" s="511">
        <v>633.52</v>
      </c>
      <c r="F514" s="256">
        <v>633.29</v>
      </c>
    </row>
    <row r="515" spans="1:6">
      <c r="A515" s="229" t="s">
        <v>535</v>
      </c>
      <c r="B515" s="254">
        <v>5.2999999999999999E-2</v>
      </c>
      <c r="C515" s="507">
        <v>5.4000000000000006E-2</v>
      </c>
      <c r="D515" s="281">
        <v>647.77</v>
      </c>
      <c r="E515" s="511">
        <v>633.74</v>
      </c>
      <c r="F515" s="256">
        <v>633.52</v>
      </c>
    </row>
    <row r="516" spans="1:6">
      <c r="A516" s="229" t="s">
        <v>536</v>
      </c>
      <c r="B516" s="254">
        <v>5.2900000000000003E-2</v>
      </c>
      <c r="C516" s="507">
        <v>5.3899999999999997E-2</v>
      </c>
      <c r="D516" s="281">
        <v>649.41</v>
      </c>
      <c r="E516" s="511">
        <v>635.35</v>
      </c>
      <c r="F516" s="256">
        <v>635.13</v>
      </c>
    </row>
    <row r="517" spans="1:6">
      <c r="A517" s="229" t="s">
        <v>537</v>
      </c>
      <c r="B517" s="254">
        <v>5.2900000000000003E-2</v>
      </c>
      <c r="C517" s="507">
        <v>5.3899999999999997E-2</v>
      </c>
      <c r="D517" s="281">
        <v>649.65</v>
      </c>
      <c r="E517" s="511">
        <v>635.58000000000004</v>
      </c>
      <c r="F517" s="256">
        <v>635.22</v>
      </c>
    </row>
    <row r="518" spans="1:6">
      <c r="A518" s="229" t="s">
        <v>538</v>
      </c>
      <c r="B518" s="254">
        <v>5.28E-2</v>
      </c>
      <c r="C518" s="507">
        <v>5.3800000000000001E-2</v>
      </c>
      <c r="D518" s="281">
        <v>651.28</v>
      </c>
      <c r="E518" s="511">
        <v>637.17999999999995</v>
      </c>
      <c r="F518" s="256">
        <v>636.97</v>
      </c>
    </row>
    <row r="519" spans="1:6">
      <c r="A519" s="229" t="s">
        <v>539</v>
      </c>
      <c r="B519" s="254">
        <v>5.2900000000000003E-2</v>
      </c>
      <c r="C519" s="507">
        <v>5.3899999999999997E-2</v>
      </c>
      <c r="D519" s="281">
        <v>650.07000000000005</v>
      </c>
      <c r="E519" s="511">
        <v>636</v>
      </c>
      <c r="F519" s="256">
        <v>635.79</v>
      </c>
    </row>
    <row r="520" spans="1:6">
      <c r="A520" s="229" t="s">
        <v>540</v>
      </c>
      <c r="B520" s="254">
        <v>5.2600000000000001E-2</v>
      </c>
      <c r="C520" s="507">
        <v>5.3600000000000002E-2</v>
      </c>
      <c r="D520" s="281">
        <v>654.55999999999995</v>
      </c>
      <c r="E520" s="511">
        <v>640.39</v>
      </c>
      <c r="F520" s="256">
        <v>640.19000000000005</v>
      </c>
    </row>
    <row r="521" spans="1:6">
      <c r="A521" s="229" t="s">
        <v>541</v>
      </c>
      <c r="B521" s="254">
        <v>5.2400000000000002E-2</v>
      </c>
      <c r="C521" s="507">
        <v>5.3399999999999996E-2</v>
      </c>
      <c r="D521" s="281">
        <v>657.65</v>
      </c>
      <c r="E521" s="511">
        <v>643.41</v>
      </c>
      <c r="F521" s="256">
        <v>643.20000000000005</v>
      </c>
    </row>
    <row r="522" spans="1:6">
      <c r="A522" s="229" t="s">
        <v>542</v>
      </c>
      <c r="B522" s="254">
        <v>5.2400000000000002E-2</v>
      </c>
      <c r="C522" s="507">
        <v>5.3399999999999996E-2</v>
      </c>
      <c r="D522" s="281">
        <v>658.01</v>
      </c>
      <c r="E522" s="511">
        <v>643.77</v>
      </c>
      <c r="F522" s="256">
        <v>643.41</v>
      </c>
    </row>
    <row r="523" spans="1:6">
      <c r="A523" s="229" t="s">
        <v>543</v>
      </c>
      <c r="B523" s="254">
        <v>5.2499999999999998E-2</v>
      </c>
      <c r="C523" s="507">
        <v>5.3499999999999999E-2</v>
      </c>
      <c r="D523" s="281">
        <v>656.79</v>
      </c>
      <c r="E523" s="511">
        <v>642.58000000000004</v>
      </c>
      <c r="F523" s="256">
        <v>642.37</v>
      </c>
    </row>
    <row r="524" spans="1:6">
      <c r="A524" s="229" t="s">
        <v>544</v>
      </c>
      <c r="B524" s="254">
        <v>5.2699999999999997E-2</v>
      </c>
      <c r="C524" s="507">
        <v>5.3699999999999998E-2</v>
      </c>
      <c r="D524" s="281">
        <v>654.13</v>
      </c>
      <c r="E524" s="511">
        <v>639.98</v>
      </c>
      <c r="F524" s="256">
        <v>639.78</v>
      </c>
    </row>
    <row r="525" spans="1:6">
      <c r="A525" s="229" t="s">
        <v>545</v>
      </c>
      <c r="B525" s="254">
        <v>5.3099999999999994E-2</v>
      </c>
      <c r="C525" s="507">
        <v>5.4100000000000002E-2</v>
      </c>
      <c r="D525" s="281">
        <v>648.64</v>
      </c>
      <c r="E525" s="511">
        <v>634.62</v>
      </c>
      <c r="F525" s="256">
        <v>634.41</v>
      </c>
    </row>
    <row r="526" spans="1:6">
      <c r="A526" s="229" t="s">
        <v>546</v>
      </c>
      <c r="B526" s="254">
        <v>5.3200000000000004E-2</v>
      </c>
      <c r="C526" s="507">
        <v>5.4199999999999998E-2</v>
      </c>
      <c r="D526" s="281">
        <v>646.84</v>
      </c>
      <c r="E526" s="511">
        <v>632.86</v>
      </c>
      <c r="F526" s="256">
        <v>632.54999999999995</v>
      </c>
    </row>
    <row r="527" spans="1:6">
      <c r="A527" s="229" t="s">
        <v>547</v>
      </c>
      <c r="B527" s="254">
        <v>5.3099999999999994E-2</v>
      </c>
      <c r="C527" s="507">
        <v>5.4100000000000002E-2</v>
      </c>
      <c r="D527" s="281">
        <v>648.42999999999995</v>
      </c>
      <c r="E527" s="511">
        <v>634.41999999999996</v>
      </c>
      <c r="F527" s="256">
        <v>634.24</v>
      </c>
    </row>
    <row r="528" spans="1:6">
      <c r="A528" s="229" t="s">
        <v>548</v>
      </c>
      <c r="B528" s="254">
        <v>5.2699999999999997E-2</v>
      </c>
      <c r="C528" s="507">
        <v>5.3699999999999998E-2</v>
      </c>
      <c r="D528" s="281">
        <v>654.29999999999995</v>
      </c>
      <c r="E528" s="511">
        <v>640.16</v>
      </c>
      <c r="F528" s="256">
        <v>639.98</v>
      </c>
    </row>
    <row r="529" spans="1:6">
      <c r="A529" s="229" t="s">
        <v>549</v>
      </c>
      <c r="B529" s="254">
        <v>5.1799999999999999E-2</v>
      </c>
      <c r="C529" s="507">
        <v>5.28E-2</v>
      </c>
      <c r="D529" s="281">
        <v>667.49</v>
      </c>
      <c r="E529" s="511">
        <v>653.04999999999995</v>
      </c>
      <c r="F529" s="256">
        <v>652.87</v>
      </c>
    </row>
    <row r="530" spans="1:6">
      <c r="A530" s="229" t="s">
        <v>550</v>
      </c>
      <c r="B530" s="254">
        <v>5.1399999999999994E-2</v>
      </c>
      <c r="C530" s="507">
        <v>5.2400000000000002E-2</v>
      </c>
      <c r="D530" s="281">
        <v>673.53</v>
      </c>
      <c r="E530" s="511">
        <v>658.96</v>
      </c>
      <c r="F530" s="256">
        <v>658.79</v>
      </c>
    </row>
    <row r="531" spans="1:6">
      <c r="A531" s="229" t="s">
        <v>551</v>
      </c>
      <c r="B531" s="254">
        <v>5.1100000000000007E-2</v>
      </c>
      <c r="C531" s="507">
        <v>5.21E-2</v>
      </c>
      <c r="D531" s="281">
        <v>678.32</v>
      </c>
      <c r="E531" s="511">
        <v>663.64</v>
      </c>
      <c r="F531" s="256">
        <v>663.3</v>
      </c>
    </row>
    <row r="532" spans="1:6">
      <c r="A532" s="229" t="s">
        <v>552</v>
      </c>
      <c r="B532" s="254">
        <v>5.0900000000000001E-2</v>
      </c>
      <c r="C532" s="507">
        <v>5.1900000000000002E-2</v>
      </c>
      <c r="D532" s="281">
        <v>681.55</v>
      </c>
      <c r="E532" s="511">
        <v>666.81</v>
      </c>
      <c r="F532" s="256">
        <v>666.55</v>
      </c>
    </row>
    <row r="533" spans="1:6">
      <c r="A533" s="229" t="s">
        <v>553</v>
      </c>
      <c r="B533" s="254">
        <v>5.0700000000000002E-2</v>
      </c>
      <c r="C533" s="507">
        <v>5.1699999999999996E-2</v>
      </c>
      <c r="D533" s="281">
        <v>684.8</v>
      </c>
      <c r="E533" s="511">
        <v>669.99</v>
      </c>
      <c r="F533" s="256">
        <v>669.73</v>
      </c>
    </row>
    <row r="534" spans="1:6">
      <c r="A534" s="229" t="s">
        <v>554</v>
      </c>
      <c r="B534" s="254">
        <v>5.04E-2</v>
      </c>
      <c r="C534" s="507">
        <v>5.1399999999999994E-2</v>
      </c>
      <c r="D534" s="281">
        <v>689.57</v>
      </c>
      <c r="E534" s="511">
        <v>674.65</v>
      </c>
      <c r="F534" s="256">
        <v>674.39</v>
      </c>
    </row>
    <row r="535" spans="1:6">
      <c r="A535" s="229" t="s">
        <v>555</v>
      </c>
      <c r="B535" s="254">
        <v>5.0199999999999995E-2</v>
      </c>
      <c r="C535" s="507">
        <v>5.1200000000000002E-2</v>
      </c>
      <c r="D535" s="281">
        <v>692.86</v>
      </c>
      <c r="E535" s="511">
        <v>677.87</v>
      </c>
      <c r="F535" s="256">
        <v>677.61</v>
      </c>
    </row>
    <row r="536" spans="1:6">
      <c r="A536" s="229" t="s">
        <v>556</v>
      </c>
      <c r="B536" s="254">
        <v>4.9400000000000006E-2</v>
      </c>
      <c r="C536" s="507">
        <v>5.04E-2</v>
      </c>
      <c r="D536" s="281">
        <v>705.62</v>
      </c>
      <c r="E536" s="511">
        <v>690.35</v>
      </c>
      <c r="F536" s="256">
        <v>689.83</v>
      </c>
    </row>
    <row r="537" spans="1:6">
      <c r="A537" s="229" t="s">
        <v>557</v>
      </c>
      <c r="B537" s="254">
        <v>4.9200000000000001E-2</v>
      </c>
      <c r="C537" s="507">
        <v>5.0199999999999995E-2</v>
      </c>
      <c r="D537" s="281">
        <v>708.99</v>
      </c>
      <c r="E537" s="511">
        <v>693.64</v>
      </c>
      <c r="F537" s="256">
        <v>693.37</v>
      </c>
    </row>
    <row r="538" spans="1:6">
      <c r="A538" s="229" t="s">
        <v>558</v>
      </c>
      <c r="B538" s="254">
        <v>4.9100000000000005E-2</v>
      </c>
      <c r="C538" s="507">
        <v>5.0099999999999999E-2</v>
      </c>
      <c r="D538" s="281">
        <v>710.81</v>
      </c>
      <c r="E538" s="511">
        <v>695.42</v>
      </c>
      <c r="F538" s="256">
        <v>695.16</v>
      </c>
    </row>
    <row r="539" spans="1:6">
      <c r="A539" s="229" t="s">
        <v>559</v>
      </c>
      <c r="B539" s="254">
        <v>4.8300000000000003E-2</v>
      </c>
      <c r="C539" s="507">
        <v>4.9299999999999997E-2</v>
      </c>
      <c r="D539" s="281">
        <v>723.77</v>
      </c>
      <c r="E539" s="511">
        <v>708.09</v>
      </c>
      <c r="F539" s="256">
        <v>707.82</v>
      </c>
    </row>
    <row r="540" spans="1:6">
      <c r="A540" s="229" t="s">
        <v>560</v>
      </c>
      <c r="B540" s="254">
        <v>4.7800000000000002E-2</v>
      </c>
      <c r="C540" s="507">
        <v>4.8799999999999996E-2</v>
      </c>
      <c r="D540" s="281">
        <v>732.03</v>
      </c>
      <c r="E540" s="511">
        <v>716.16</v>
      </c>
      <c r="F540" s="256">
        <v>715.89</v>
      </c>
    </row>
    <row r="541" spans="1:6">
      <c r="A541" s="229" t="s">
        <v>561</v>
      </c>
      <c r="B541" s="254">
        <v>4.7699999999999992E-2</v>
      </c>
      <c r="C541" s="507">
        <v>4.87E-2</v>
      </c>
      <c r="D541" s="281">
        <v>734.21</v>
      </c>
      <c r="E541" s="511">
        <v>718.3</v>
      </c>
      <c r="F541" s="256">
        <v>717.73</v>
      </c>
    </row>
    <row r="542" spans="1:6">
      <c r="A542" s="229" t="s">
        <v>562</v>
      </c>
      <c r="B542" s="254">
        <v>4.7599999999999996E-2</v>
      </c>
      <c r="C542" s="507">
        <v>4.8600000000000004E-2</v>
      </c>
      <c r="D542" s="281">
        <v>736.25</v>
      </c>
      <c r="E542" s="511">
        <v>720.3</v>
      </c>
      <c r="F542" s="256">
        <v>719.87</v>
      </c>
    </row>
    <row r="543" spans="1:6">
      <c r="A543" s="229" t="s">
        <v>563</v>
      </c>
      <c r="B543" s="254">
        <v>4.7899999999999998E-2</v>
      </c>
      <c r="C543" s="507">
        <v>4.8899999999999999E-2</v>
      </c>
      <c r="D543" s="281">
        <v>731.71</v>
      </c>
      <c r="E543" s="511">
        <v>715.86</v>
      </c>
      <c r="F543" s="256">
        <v>715.58</v>
      </c>
    </row>
    <row r="544" spans="1:6">
      <c r="A544" s="229" t="s">
        <v>564</v>
      </c>
      <c r="B544" s="254">
        <v>4.6600000000000003E-2</v>
      </c>
      <c r="C544" s="507">
        <v>4.7599999999999996E-2</v>
      </c>
      <c r="D544" s="281">
        <v>753.14</v>
      </c>
      <c r="E544" s="511">
        <v>736.81</v>
      </c>
      <c r="F544" s="256">
        <v>736.53</v>
      </c>
    </row>
    <row r="545" spans="1:6">
      <c r="A545" s="229" t="s">
        <v>565</v>
      </c>
      <c r="B545" s="254">
        <v>4.6500000000000007E-2</v>
      </c>
      <c r="C545" s="507">
        <v>4.7500000000000001E-2</v>
      </c>
      <c r="D545" s="281">
        <v>755.38</v>
      </c>
      <c r="E545" s="511">
        <v>739.01</v>
      </c>
      <c r="F545" s="256">
        <v>738.43</v>
      </c>
    </row>
    <row r="546" spans="1:6">
      <c r="A546" s="229" t="s">
        <v>566</v>
      </c>
      <c r="B546" s="254">
        <v>4.4199999999999996E-2</v>
      </c>
      <c r="C546" s="507">
        <v>4.5199999999999997E-2</v>
      </c>
      <c r="D546" s="281">
        <v>794.79</v>
      </c>
      <c r="E546" s="511">
        <v>777.53</v>
      </c>
      <c r="F546" s="256">
        <v>777.23</v>
      </c>
    </row>
    <row r="547" spans="1:6">
      <c r="A547" s="229" t="s">
        <v>567</v>
      </c>
      <c r="B547" s="254">
        <v>4.1700000000000001E-2</v>
      </c>
      <c r="C547" s="507">
        <v>4.2699999999999995E-2</v>
      </c>
      <c r="D547" s="281">
        <v>840.02</v>
      </c>
      <c r="E547" s="511">
        <v>821.74</v>
      </c>
      <c r="F547" s="256">
        <v>821.44</v>
      </c>
    </row>
    <row r="548" spans="1:6">
      <c r="A548" s="229" t="s">
        <v>568</v>
      </c>
      <c r="B548" s="254">
        <v>4.3099999999999999E-2</v>
      </c>
      <c r="C548" s="507">
        <v>4.41E-2</v>
      </c>
      <c r="D548" s="281">
        <v>815.11</v>
      </c>
      <c r="E548" s="511">
        <v>797.39</v>
      </c>
      <c r="F548" s="256">
        <v>797.09</v>
      </c>
    </row>
    <row r="549" spans="1:6">
      <c r="A549" s="229" t="s">
        <v>569</v>
      </c>
      <c r="B549" s="254">
        <v>4.5700000000000005E-2</v>
      </c>
      <c r="C549" s="507">
        <v>4.6699999999999998E-2</v>
      </c>
      <c r="D549" s="281">
        <v>770.18</v>
      </c>
      <c r="E549" s="511">
        <v>753.48</v>
      </c>
      <c r="F549" s="256">
        <v>753.19</v>
      </c>
    </row>
    <row r="550" spans="1:6">
      <c r="A550" s="229" t="s">
        <v>570</v>
      </c>
      <c r="B550" s="254">
        <v>4.2999999999999997E-2</v>
      </c>
      <c r="C550" s="507">
        <v>4.4000000000000004E-2</v>
      </c>
      <c r="D550" s="281">
        <v>817.87</v>
      </c>
      <c r="E550" s="511">
        <v>800.1</v>
      </c>
      <c r="F550" s="256">
        <v>799.45</v>
      </c>
    </row>
    <row r="551" spans="1:6">
      <c r="A551" s="229" t="s">
        <v>571</v>
      </c>
      <c r="B551" s="254">
        <v>4.4000000000000004E-2</v>
      </c>
      <c r="C551" s="507">
        <v>4.4999999999999998E-2</v>
      </c>
      <c r="D551" s="281">
        <v>800.41</v>
      </c>
      <c r="E551" s="511">
        <v>783.03</v>
      </c>
      <c r="F551" s="256">
        <v>782.73</v>
      </c>
    </row>
    <row r="552" spans="1:6">
      <c r="A552" s="229" t="s">
        <v>572</v>
      </c>
      <c r="B552" s="254">
        <v>4.4000000000000004E-2</v>
      </c>
      <c r="C552" s="507">
        <v>4.4999999999999998E-2</v>
      </c>
      <c r="D552" s="281">
        <v>800.66</v>
      </c>
      <c r="E552" s="511">
        <v>783.29</v>
      </c>
      <c r="F552" s="256">
        <v>783.03</v>
      </c>
    </row>
    <row r="553" spans="1:6">
      <c r="A553" s="229" t="s">
        <v>573</v>
      </c>
      <c r="B553" s="254">
        <v>4.3899999999999995E-2</v>
      </c>
      <c r="C553" s="507">
        <v>4.4900000000000002E-2</v>
      </c>
      <c r="D553" s="281">
        <v>802.68</v>
      </c>
      <c r="E553" s="511">
        <v>785.26</v>
      </c>
      <c r="F553" s="256">
        <v>785.01</v>
      </c>
    </row>
    <row r="554" spans="1:6">
      <c r="A554" s="229" t="s">
        <v>574</v>
      </c>
      <c r="B554" s="254">
        <v>4.3700000000000003E-2</v>
      </c>
      <c r="C554" s="507">
        <v>4.4699999999999997E-2</v>
      </c>
      <c r="D554" s="281">
        <v>806.46</v>
      </c>
      <c r="E554" s="511">
        <v>788.96</v>
      </c>
      <c r="F554" s="256">
        <v>788.71</v>
      </c>
    </row>
    <row r="555" spans="1:6">
      <c r="A555" s="229" t="s">
        <v>575</v>
      </c>
      <c r="B555" s="254">
        <v>4.2699999999999995E-2</v>
      </c>
      <c r="C555" s="507">
        <v>4.3700000000000003E-2</v>
      </c>
      <c r="D555" s="281">
        <v>824.87</v>
      </c>
      <c r="E555" s="511">
        <v>806.96</v>
      </c>
      <c r="F555" s="256">
        <v>806.46</v>
      </c>
    </row>
    <row r="556" spans="1:6">
      <c r="A556" s="229" t="s">
        <v>576</v>
      </c>
      <c r="B556" s="254">
        <v>4.2099999999999999E-2</v>
      </c>
      <c r="C556" s="507">
        <v>4.3099999999999999E-2</v>
      </c>
      <c r="D556" s="281">
        <v>836.08</v>
      </c>
      <c r="E556" s="511">
        <v>817.92</v>
      </c>
      <c r="F556" s="256">
        <v>817.66</v>
      </c>
    </row>
    <row r="557" spans="1:6">
      <c r="A557" s="229" t="s">
        <v>577</v>
      </c>
      <c r="B557" s="254">
        <v>4.2800000000000005E-2</v>
      </c>
      <c r="C557" s="507">
        <v>4.3799999999999999E-2</v>
      </c>
      <c r="D557" s="281">
        <v>823.58</v>
      </c>
      <c r="E557" s="511">
        <v>805.7</v>
      </c>
      <c r="F557" s="256">
        <v>805.45</v>
      </c>
    </row>
    <row r="558" spans="1:6">
      <c r="A558" s="229" t="s">
        <v>578</v>
      </c>
      <c r="B558" s="254">
        <v>4.5599999999999995E-2</v>
      </c>
      <c r="C558" s="507">
        <v>4.6600000000000003E-2</v>
      </c>
      <c r="D558" s="281">
        <v>774.7</v>
      </c>
      <c r="E558" s="511">
        <v>757.93</v>
      </c>
      <c r="F558" s="256">
        <v>757.69</v>
      </c>
    </row>
    <row r="559" spans="1:6">
      <c r="A559" s="229" t="s">
        <v>579</v>
      </c>
      <c r="B559" s="254">
        <v>4.4800000000000006E-2</v>
      </c>
      <c r="C559" s="507">
        <v>4.58E-2</v>
      </c>
      <c r="D559" s="281">
        <v>788.64</v>
      </c>
      <c r="E559" s="511">
        <v>771.56</v>
      </c>
      <c r="F559" s="256">
        <v>771.31</v>
      </c>
    </row>
    <row r="560" spans="1:6">
      <c r="A560" s="229" t="s">
        <v>580</v>
      </c>
      <c r="B560" s="254">
        <v>4.5899999999999996E-2</v>
      </c>
      <c r="C560" s="507">
        <v>4.6900000000000004E-2</v>
      </c>
      <c r="D560" s="281">
        <v>770.32</v>
      </c>
      <c r="E560" s="511">
        <v>753.65</v>
      </c>
      <c r="F560" s="256">
        <v>753.21</v>
      </c>
    </row>
    <row r="561" spans="1:6">
      <c r="A561" s="229" t="s">
        <v>581</v>
      </c>
      <c r="B561" s="254">
        <v>4.5100000000000001E-2</v>
      </c>
      <c r="C561" s="507">
        <v>4.6100000000000002E-2</v>
      </c>
      <c r="D561" s="281">
        <v>784.17</v>
      </c>
      <c r="E561" s="511">
        <v>767.2</v>
      </c>
      <c r="F561" s="256">
        <v>766.95</v>
      </c>
    </row>
    <row r="562" spans="1:6">
      <c r="A562" s="229" t="s">
        <v>582</v>
      </c>
      <c r="B562" s="254">
        <v>4.4600000000000001E-2</v>
      </c>
      <c r="C562" s="507">
        <v>4.5599999999999995E-2</v>
      </c>
      <c r="D562" s="281">
        <v>793.05</v>
      </c>
      <c r="E562" s="511">
        <v>775.88</v>
      </c>
      <c r="F562" s="256">
        <v>775.63</v>
      </c>
    </row>
    <row r="563" spans="1:6">
      <c r="A563" s="229" t="s">
        <v>583</v>
      </c>
      <c r="B563" s="254">
        <v>4.4400000000000002E-2</v>
      </c>
      <c r="C563" s="507">
        <v>4.5400000000000003E-2</v>
      </c>
      <c r="D563" s="281">
        <v>796.77</v>
      </c>
      <c r="E563" s="511">
        <v>779.52</v>
      </c>
      <c r="F563" s="256">
        <v>779.28</v>
      </c>
    </row>
    <row r="564" spans="1:6">
      <c r="A564" s="229" t="s">
        <v>584</v>
      </c>
      <c r="B564" s="254">
        <v>4.4800000000000006E-2</v>
      </c>
      <c r="C564" s="507">
        <v>4.58E-2</v>
      </c>
      <c r="D564" s="281">
        <v>790.07</v>
      </c>
      <c r="E564" s="511">
        <v>772.97</v>
      </c>
      <c r="F564" s="256">
        <v>772.73</v>
      </c>
    </row>
    <row r="565" spans="1:6">
      <c r="A565" s="229" t="s">
        <v>585</v>
      </c>
      <c r="B565" s="254">
        <v>4.4999999999999998E-2</v>
      </c>
      <c r="C565" s="507">
        <v>4.5999999999999999E-2</v>
      </c>
      <c r="D565" s="281">
        <v>787.08</v>
      </c>
      <c r="E565" s="511">
        <v>770.05</v>
      </c>
      <c r="F565" s="256">
        <v>769.6</v>
      </c>
    </row>
    <row r="566" spans="1:6">
      <c r="A566" s="229" t="s">
        <v>586</v>
      </c>
      <c r="B566" s="254">
        <v>4.6399999999999997E-2</v>
      </c>
      <c r="C566" s="507">
        <v>4.7400000000000005E-2</v>
      </c>
      <c r="D566" s="281">
        <v>763.59</v>
      </c>
      <c r="E566" s="511">
        <v>747.09</v>
      </c>
      <c r="F566" s="256">
        <v>746.86</v>
      </c>
    </row>
    <row r="567" spans="1:6">
      <c r="A567" s="229" t="s">
        <v>587</v>
      </c>
      <c r="B567" s="254">
        <v>4.8499999999999995E-2</v>
      </c>
      <c r="C567" s="507">
        <v>4.9500000000000002E-2</v>
      </c>
      <c r="D567" s="281">
        <v>729.62</v>
      </c>
      <c r="E567" s="511">
        <v>713.89</v>
      </c>
      <c r="F567" s="256">
        <v>713.65</v>
      </c>
    </row>
    <row r="568" spans="1:6">
      <c r="A568" s="229" t="s">
        <v>588</v>
      </c>
      <c r="B568" s="254">
        <v>4.9100000000000005E-2</v>
      </c>
      <c r="C568" s="507">
        <v>5.0099999999999999E-2</v>
      </c>
      <c r="D568" s="281">
        <v>720.14</v>
      </c>
      <c r="E568" s="511">
        <v>704.63</v>
      </c>
      <c r="F568" s="256">
        <v>704.32</v>
      </c>
    </row>
    <row r="569" spans="1:6">
      <c r="A569" s="229" t="s">
        <v>589</v>
      </c>
      <c r="B569" s="254">
        <v>4.8300000000000003E-2</v>
      </c>
      <c r="C569" s="507">
        <v>4.9299999999999997E-2</v>
      </c>
      <c r="D569" s="281">
        <v>733.19</v>
      </c>
      <c r="E569" s="511">
        <v>717.39</v>
      </c>
      <c r="F569" s="256">
        <v>717</v>
      </c>
    </row>
    <row r="570" spans="1:6">
      <c r="A570" s="229" t="s">
        <v>590</v>
      </c>
      <c r="B570" s="254">
        <v>4.6900000000000004E-2</v>
      </c>
      <c r="C570" s="507">
        <v>4.7899999999999998E-2</v>
      </c>
      <c r="D570" s="281">
        <v>756.15</v>
      </c>
      <c r="E570" s="511">
        <v>739.84</v>
      </c>
      <c r="F570" s="256">
        <v>739.61</v>
      </c>
    </row>
    <row r="571" spans="1:6">
      <c r="A571" s="229" t="s">
        <v>591</v>
      </c>
      <c r="B571" s="254">
        <v>4.8499999999999995E-2</v>
      </c>
      <c r="C571" s="507">
        <v>4.9500000000000002E-2</v>
      </c>
      <c r="D571" s="281">
        <v>730.45</v>
      </c>
      <c r="E571" s="511">
        <v>714.71</v>
      </c>
      <c r="F571" s="256">
        <v>714.49</v>
      </c>
    </row>
    <row r="572" spans="1:6">
      <c r="A572" s="229" t="s">
        <v>592</v>
      </c>
      <c r="B572" s="254">
        <v>4.8499999999999995E-2</v>
      </c>
      <c r="C572" s="507">
        <v>4.9500000000000002E-2</v>
      </c>
      <c r="D572" s="281">
        <v>730.67</v>
      </c>
      <c r="E572" s="511">
        <v>714.93</v>
      </c>
      <c r="F572" s="256">
        <v>714.71</v>
      </c>
    </row>
    <row r="573" spans="1:6">
      <c r="A573" s="229" t="s">
        <v>593</v>
      </c>
      <c r="B573" s="254">
        <v>4.8399999999999999E-2</v>
      </c>
      <c r="C573" s="507">
        <v>4.9400000000000006E-2</v>
      </c>
      <c r="D573" s="281">
        <v>732.48</v>
      </c>
      <c r="E573" s="511">
        <v>716.71</v>
      </c>
      <c r="F573" s="256">
        <v>716.49</v>
      </c>
    </row>
    <row r="574" spans="1:6">
      <c r="A574" s="229" t="s">
        <v>594</v>
      </c>
      <c r="B574" s="254">
        <v>4.82E-2</v>
      </c>
      <c r="C574" s="507">
        <v>4.9200000000000001E-2</v>
      </c>
      <c r="D574" s="281">
        <v>735.97</v>
      </c>
      <c r="E574" s="511">
        <v>720.12</v>
      </c>
      <c r="F574" s="256">
        <v>719.84</v>
      </c>
    </row>
    <row r="575" spans="1:6">
      <c r="A575" s="229" t="s">
        <v>595</v>
      </c>
      <c r="B575" s="254">
        <v>4.9599999999999998E-2</v>
      </c>
      <c r="C575" s="507">
        <v>5.0599999999999999E-2</v>
      </c>
      <c r="D575" s="281">
        <v>714.06</v>
      </c>
      <c r="E575" s="511">
        <v>698.71</v>
      </c>
      <c r="F575" s="256">
        <v>698.53</v>
      </c>
    </row>
    <row r="576" spans="1:6">
      <c r="A576" s="229" t="s">
        <v>596</v>
      </c>
      <c r="B576" s="254">
        <v>4.9599999999999998E-2</v>
      </c>
      <c r="C576" s="507">
        <v>5.0599999999999999E-2</v>
      </c>
      <c r="D576" s="281">
        <v>714.25</v>
      </c>
      <c r="E576" s="511">
        <v>698.89</v>
      </c>
      <c r="F576" s="256">
        <v>698.71</v>
      </c>
    </row>
    <row r="577" spans="1:6">
      <c r="A577" s="229" t="s">
        <v>597</v>
      </c>
      <c r="B577" s="254">
        <v>4.9200000000000001E-2</v>
      </c>
      <c r="C577" s="507">
        <v>5.0199999999999995E-2</v>
      </c>
      <c r="D577" s="281">
        <v>720.67</v>
      </c>
      <c r="E577" s="511">
        <v>705.18</v>
      </c>
      <c r="F577" s="256">
        <v>704.99</v>
      </c>
    </row>
    <row r="578" spans="1:6">
      <c r="A578" s="229" t="s">
        <v>598</v>
      </c>
      <c r="B578" s="254">
        <v>4.8899999999999999E-2</v>
      </c>
      <c r="C578" s="507">
        <v>4.99E-2</v>
      </c>
      <c r="D578" s="281">
        <v>725.58</v>
      </c>
      <c r="E578" s="511">
        <v>709.97</v>
      </c>
      <c r="F578" s="256">
        <v>709.79</v>
      </c>
    </row>
    <row r="579" spans="1:6">
      <c r="A579" s="229" t="s">
        <v>599</v>
      </c>
      <c r="B579" s="254">
        <v>4.8099999999999997E-2</v>
      </c>
      <c r="C579" s="507">
        <v>4.9100000000000005E-2</v>
      </c>
      <c r="D579" s="281">
        <v>738.41</v>
      </c>
      <c r="E579" s="511">
        <v>722.52</v>
      </c>
      <c r="F579" s="256">
        <v>722.29</v>
      </c>
    </row>
    <row r="580" spans="1:6">
      <c r="A580" s="229" t="s">
        <v>600</v>
      </c>
      <c r="B580" s="254">
        <v>4.8000000000000001E-2</v>
      </c>
      <c r="C580" s="507">
        <v>4.9000000000000002E-2</v>
      </c>
      <c r="D580" s="281">
        <v>740.18</v>
      </c>
      <c r="E580" s="511">
        <v>724.26</v>
      </c>
      <c r="F580" s="256">
        <v>724.09</v>
      </c>
    </row>
    <row r="581" spans="1:6">
      <c r="A581" s="229" t="s">
        <v>601</v>
      </c>
      <c r="B581" s="254">
        <v>4.7E-2</v>
      </c>
      <c r="C581" s="507">
        <v>4.8000000000000001E-2</v>
      </c>
      <c r="D581" s="281">
        <v>756.64</v>
      </c>
      <c r="E581" s="511">
        <v>740.35</v>
      </c>
      <c r="F581" s="256">
        <v>740.18</v>
      </c>
    </row>
    <row r="582" spans="1:6">
      <c r="A582" s="229" t="s">
        <v>602</v>
      </c>
      <c r="B582" s="254">
        <v>4.7E-2</v>
      </c>
      <c r="C582" s="507">
        <v>4.8000000000000001E-2</v>
      </c>
      <c r="D582" s="281">
        <v>756.81</v>
      </c>
      <c r="E582" s="511">
        <v>740.52</v>
      </c>
      <c r="F582" s="256">
        <v>740.35</v>
      </c>
    </row>
    <row r="583" spans="1:6">
      <c r="A583" s="229" t="s">
        <v>603</v>
      </c>
      <c r="B583" s="254">
        <v>4.7300000000000002E-2</v>
      </c>
      <c r="C583" s="507">
        <v>4.8300000000000003E-2</v>
      </c>
      <c r="D583" s="281">
        <v>752.05</v>
      </c>
      <c r="E583" s="511">
        <v>735.87</v>
      </c>
      <c r="F583" s="256">
        <v>735.7</v>
      </c>
    </row>
    <row r="584" spans="1:6">
      <c r="A584" s="229" t="s">
        <v>604</v>
      </c>
      <c r="B584" s="254">
        <v>4.7899999999999998E-2</v>
      </c>
      <c r="C584" s="507">
        <v>4.8899999999999999E-2</v>
      </c>
      <c r="D584" s="281">
        <v>742.52</v>
      </c>
      <c r="E584" s="511">
        <v>726.56</v>
      </c>
      <c r="F584" s="256">
        <v>726.33</v>
      </c>
    </row>
    <row r="585" spans="1:6">
      <c r="A585" s="229" t="s">
        <v>605</v>
      </c>
      <c r="B585" s="254">
        <v>4.7699999999999992E-2</v>
      </c>
      <c r="C585" s="507">
        <v>4.87E-2</v>
      </c>
      <c r="D585" s="281">
        <v>745.93</v>
      </c>
      <c r="E585" s="511">
        <v>729.89</v>
      </c>
      <c r="F585" s="256">
        <v>729.72</v>
      </c>
    </row>
    <row r="586" spans="1:6">
      <c r="A586" s="229" t="s">
        <v>606</v>
      </c>
      <c r="B586" s="254">
        <v>4.7300000000000002E-2</v>
      </c>
      <c r="C586" s="507">
        <v>4.8300000000000003E-2</v>
      </c>
      <c r="D586" s="281">
        <v>752.62</v>
      </c>
      <c r="E586" s="511">
        <v>736.43</v>
      </c>
      <c r="F586" s="256">
        <v>736.26</v>
      </c>
    </row>
    <row r="587" spans="1:6">
      <c r="A587" s="229" t="s">
        <v>607</v>
      </c>
      <c r="B587" s="254">
        <v>4.7199999999999999E-2</v>
      </c>
      <c r="C587" s="507">
        <v>4.82E-2</v>
      </c>
      <c r="D587" s="281">
        <v>754.42</v>
      </c>
      <c r="E587" s="511">
        <v>738.2</v>
      </c>
      <c r="F587" s="256">
        <v>738.03</v>
      </c>
    </row>
    <row r="588" spans="1:6">
      <c r="A588" s="229" t="s">
        <v>608</v>
      </c>
      <c r="B588" s="254">
        <v>4.7699999999999992E-2</v>
      </c>
      <c r="C588" s="507">
        <v>4.87E-2</v>
      </c>
      <c r="D588" s="281">
        <v>746.43</v>
      </c>
      <c r="E588" s="511">
        <v>730.39</v>
      </c>
      <c r="F588" s="256">
        <v>730.22</v>
      </c>
    </row>
    <row r="589" spans="1:6">
      <c r="A589" s="229" t="s">
        <v>609</v>
      </c>
      <c r="B589" s="254">
        <v>4.8099999999999997E-2</v>
      </c>
      <c r="C589" s="507">
        <v>4.9100000000000005E-2</v>
      </c>
      <c r="D589" s="281">
        <v>739.96</v>
      </c>
      <c r="E589" s="511">
        <v>724.07</v>
      </c>
      <c r="F589" s="256">
        <v>723.87</v>
      </c>
    </row>
    <row r="590" spans="1:6">
      <c r="A590" s="229" t="s">
        <v>610</v>
      </c>
      <c r="B590" s="254">
        <v>4.7599999999999996E-2</v>
      </c>
      <c r="C590" s="507">
        <v>4.8600000000000004E-2</v>
      </c>
      <c r="D590" s="281">
        <v>748.2</v>
      </c>
      <c r="E590" s="511">
        <v>732.13</v>
      </c>
      <c r="F590" s="256">
        <v>731.97</v>
      </c>
    </row>
    <row r="591" spans="1:6">
      <c r="A591" s="229" t="s">
        <v>611</v>
      </c>
      <c r="B591" s="254">
        <v>4.7599999999999996E-2</v>
      </c>
      <c r="C591" s="507">
        <v>4.8600000000000004E-2</v>
      </c>
      <c r="D591" s="281">
        <v>748.36</v>
      </c>
      <c r="E591" s="511">
        <v>732.28</v>
      </c>
      <c r="F591" s="256">
        <v>732.13</v>
      </c>
    </row>
    <row r="592" spans="1:6">
      <c r="A592" s="229" t="s">
        <v>612</v>
      </c>
      <c r="B592" s="254">
        <v>4.7400000000000005E-2</v>
      </c>
      <c r="C592" s="507">
        <v>4.8399999999999999E-2</v>
      </c>
      <c r="D592" s="281">
        <v>751.78</v>
      </c>
      <c r="E592" s="511">
        <v>735.63</v>
      </c>
      <c r="F592" s="256">
        <v>735.47</v>
      </c>
    </row>
    <row r="593" spans="1:6">
      <c r="A593" s="229" t="s">
        <v>613</v>
      </c>
      <c r="B593" s="254">
        <v>4.6699999999999998E-2</v>
      </c>
      <c r="C593" s="507">
        <v>4.7699999999999992E-2</v>
      </c>
      <c r="D593" s="281">
        <v>763.46</v>
      </c>
      <c r="E593" s="511">
        <v>747.05</v>
      </c>
      <c r="F593" s="256">
        <v>746.9</v>
      </c>
    </row>
    <row r="594" spans="1:6">
      <c r="A594" s="229" t="s">
        <v>614</v>
      </c>
      <c r="B594" s="254">
        <v>4.7100000000000003E-2</v>
      </c>
      <c r="C594" s="507">
        <v>4.8099999999999997E-2</v>
      </c>
      <c r="D594" s="281">
        <v>757.09</v>
      </c>
      <c r="E594" s="511">
        <v>740.82</v>
      </c>
      <c r="F594" s="256">
        <v>740.59</v>
      </c>
    </row>
    <row r="595" spans="1:6">
      <c r="A595" s="229" t="s">
        <v>615</v>
      </c>
      <c r="B595" s="254">
        <v>4.6500000000000007E-2</v>
      </c>
      <c r="C595" s="507">
        <v>4.7500000000000001E-2</v>
      </c>
      <c r="D595" s="281">
        <v>767.22</v>
      </c>
      <c r="E595" s="511">
        <v>750.73</v>
      </c>
      <c r="F595" s="256">
        <v>750.54</v>
      </c>
    </row>
    <row r="596" spans="1:6">
      <c r="A596" s="229" t="s">
        <v>616</v>
      </c>
      <c r="B596" s="254">
        <v>4.5899999999999996E-2</v>
      </c>
      <c r="C596" s="507">
        <v>4.6900000000000004E-2</v>
      </c>
      <c r="D596" s="281">
        <v>777.49</v>
      </c>
      <c r="E596" s="511">
        <v>760.78</v>
      </c>
      <c r="F596" s="256">
        <v>760.58</v>
      </c>
    </row>
    <row r="597" spans="1:6">
      <c r="A597" s="229" t="s">
        <v>617</v>
      </c>
      <c r="B597" s="254">
        <v>4.5899999999999996E-2</v>
      </c>
      <c r="C597" s="507">
        <v>4.6900000000000004E-2</v>
      </c>
      <c r="D597" s="281">
        <v>777.69</v>
      </c>
      <c r="E597" s="511">
        <v>760.97</v>
      </c>
      <c r="F597" s="256">
        <v>760.78</v>
      </c>
    </row>
    <row r="598" spans="1:6">
      <c r="A598" s="229" t="s">
        <v>618</v>
      </c>
      <c r="B598" s="254">
        <v>4.5599999999999995E-2</v>
      </c>
      <c r="C598" s="507">
        <v>4.6600000000000003E-2</v>
      </c>
      <c r="D598" s="281">
        <v>782.97</v>
      </c>
      <c r="E598" s="511">
        <v>766.14</v>
      </c>
      <c r="F598" s="256">
        <v>765.95</v>
      </c>
    </row>
    <row r="599" spans="1:6">
      <c r="A599" s="229" t="s">
        <v>619</v>
      </c>
      <c r="B599" s="254">
        <v>4.5199999999999997E-2</v>
      </c>
      <c r="C599" s="507">
        <v>4.6199999999999998E-2</v>
      </c>
      <c r="D599" s="281">
        <v>790.13</v>
      </c>
      <c r="E599" s="511">
        <v>773.14</v>
      </c>
      <c r="F599" s="256">
        <v>772.83</v>
      </c>
    </row>
    <row r="600" spans="1:6">
      <c r="A600" s="229" t="s">
        <v>620</v>
      </c>
      <c r="B600" s="254">
        <v>4.4199999999999996E-2</v>
      </c>
      <c r="C600" s="507">
        <v>4.5199999999999997E-2</v>
      </c>
      <c r="D600" s="281">
        <v>808.06</v>
      </c>
      <c r="E600" s="511">
        <v>790.67</v>
      </c>
      <c r="F600" s="256">
        <v>790.43</v>
      </c>
    </row>
    <row r="601" spans="1:6">
      <c r="A601" s="229" t="s">
        <v>621</v>
      </c>
      <c r="B601" s="254">
        <v>4.41E-2</v>
      </c>
      <c r="C601" s="507">
        <v>4.5100000000000001E-2</v>
      </c>
      <c r="D601" s="281">
        <v>810.06</v>
      </c>
      <c r="E601" s="511">
        <v>792.62</v>
      </c>
      <c r="F601" s="256">
        <v>792.39</v>
      </c>
    </row>
    <row r="602" spans="1:6">
      <c r="A602" s="229" t="s">
        <v>622</v>
      </c>
      <c r="B602" s="254">
        <v>4.4699999999999997E-2</v>
      </c>
      <c r="C602" s="507">
        <v>4.5700000000000005E-2</v>
      </c>
      <c r="D602" s="281">
        <v>799.78</v>
      </c>
      <c r="E602" s="511">
        <v>782.59</v>
      </c>
      <c r="F602" s="256">
        <v>782.35</v>
      </c>
    </row>
    <row r="603" spans="1:6">
      <c r="A603" s="229" t="s">
        <v>623</v>
      </c>
      <c r="B603" s="254">
        <v>4.4500000000000005E-2</v>
      </c>
      <c r="C603" s="507">
        <v>4.5499999999999999E-2</v>
      </c>
      <c r="D603" s="281">
        <v>803.51</v>
      </c>
      <c r="E603" s="511">
        <v>786.23</v>
      </c>
      <c r="F603" s="256">
        <v>786</v>
      </c>
    </row>
    <row r="604" spans="1:6">
      <c r="A604" s="229" t="s">
        <v>624</v>
      </c>
      <c r="B604" s="254">
        <v>4.4600000000000001E-2</v>
      </c>
      <c r="C604" s="507">
        <v>4.5599999999999995E-2</v>
      </c>
      <c r="D604" s="281">
        <v>802.2</v>
      </c>
      <c r="E604" s="511">
        <v>784.95</v>
      </c>
      <c r="F604" s="256">
        <v>784.53</v>
      </c>
    </row>
    <row r="605" spans="1:6">
      <c r="A605" s="229" t="s">
        <v>625</v>
      </c>
      <c r="B605" s="254">
        <v>4.5400000000000003E-2</v>
      </c>
      <c r="C605" s="507">
        <v>4.6399999999999997E-2</v>
      </c>
      <c r="D605" s="281">
        <v>788.61</v>
      </c>
      <c r="E605" s="511">
        <v>771.67</v>
      </c>
      <c r="F605" s="256">
        <v>771.44</v>
      </c>
    </row>
    <row r="606" spans="1:6">
      <c r="A606" s="229" t="s">
        <v>626</v>
      </c>
      <c r="B606" s="254">
        <v>4.5400000000000003E-2</v>
      </c>
      <c r="C606" s="507">
        <v>4.6399999999999997E-2</v>
      </c>
      <c r="D606" s="281">
        <v>788.84</v>
      </c>
      <c r="E606" s="511">
        <v>771.9</v>
      </c>
      <c r="F606" s="256">
        <v>771.67</v>
      </c>
    </row>
    <row r="607" spans="1:6">
      <c r="A607" s="229" t="s">
        <v>627</v>
      </c>
      <c r="B607" s="254">
        <v>4.5199999999999997E-2</v>
      </c>
      <c r="C607" s="507">
        <v>4.6199999999999998E-2</v>
      </c>
      <c r="D607" s="281">
        <v>792.51</v>
      </c>
      <c r="E607" s="511">
        <v>775.49</v>
      </c>
      <c r="F607" s="256">
        <v>775.26</v>
      </c>
    </row>
    <row r="608" spans="1:6">
      <c r="A608" s="229" t="s">
        <v>628</v>
      </c>
      <c r="B608" s="254">
        <v>4.4900000000000002E-2</v>
      </c>
      <c r="C608" s="507">
        <v>4.5899999999999996E-2</v>
      </c>
      <c r="D608" s="281">
        <v>797.93</v>
      </c>
      <c r="E608" s="511">
        <v>780.79</v>
      </c>
      <c r="F608" s="256">
        <v>780.56</v>
      </c>
    </row>
    <row r="609" spans="1:6">
      <c r="A609" s="229" t="s">
        <v>629</v>
      </c>
      <c r="B609" s="254">
        <v>4.4800000000000006E-2</v>
      </c>
      <c r="C609" s="507">
        <v>4.58E-2</v>
      </c>
      <c r="D609" s="281">
        <v>800.1</v>
      </c>
      <c r="E609" s="511">
        <v>782.91</v>
      </c>
      <c r="F609" s="256">
        <v>782.49</v>
      </c>
    </row>
    <row r="610" spans="1:6">
      <c r="A610" s="229" t="s">
        <v>630</v>
      </c>
      <c r="B610" s="254">
        <v>4.4900000000000002E-2</v>
      </c>
      <c r="C610" s="507">
        <v>4.5899999999999996E-2</v>
      </c>
      <c r="D610" s="281">
        <v>798.6</v>
      </c>
      <c r="E610" s="511">
        <v>781.45</v>
      </c>
      <c r="F610" s="256">
        <v>781.22</v>
      </c>
    </row>
    <row r="611" spans="1:6">
      <c r="A611" s="229" t="s">
        <v>631</v>
      </c>
      <c r="B611" s="254">
        <v>4.4800000000000006E-2</v>
      </c>
      <c r="C611" s="507">
        <v>4.58E-2</v>
      </c>
      <c r="D611" s="281">
        <v>800.57</v>
      </c>
      <c r="E611" s="511">
        <v>783.39</v>
      </c>
      <c r="F611" s="256">
        <v>783.15</v>
      </c>
    </row>
    <row r="612" spans="1:6">
      <c r="A612" s="229" t="s">
        <v>632</v>
      </c>
      <c r="B612" s="254">
        <v>4.4299999999999999E-2</v>
      </c>
      <c r="C612" s="507">
        <v>4.53E-2</v>
      </c>
      <c r="D612" s="281">
        <v>809.87</v>
      </c>
      <c r="E612" s="511">
        <v>792.48</v>
      </c>
      <c r="F612" s="256">
        <v>792.23</v>
      </c>
    </row>
    <row r="613" spans="1:6">
      <c r="A613" s="229" t="s">
        <v>633</v>
      </c>
      <c r="B613" s="254">
        <v>4.41E-2</v>
      </c>
      <c r="C613" s="507">
        <v>4.5100000000000001E-2</v>
      </c>
      <c r="D613" s="281">
        <v>813.65</v>
      </c>
      <c r="E613" s="511">
        <v>796.18</v>
      </c>
      <c r="F613" s="256">
        <v>795.93</v>
      </c>
    </row>
    <row r="614" spans="1:6">
      <c r="A614" s="229" t="s">
        <v>634</v>
      </c>
      <c r="B614" s="254">
        <v>4.4400000000000002E-2</v>
      </c>
      <c r="C614" s="507">
        <v>4.5400000000000003E-2</v>
      </c>
      <c r="D614" s="281">
        <v>808.84</v>
      </c>
      <c r="E614" s="511">
        <v>791.48</v>
      </c>
      <c r="F614" s="256">
        <v>791.02</v>
      </c>
    </row>
    <row r="615" spans="1:6">
      <c r="A615" s="229" t="s">
        <v>635</v>
      </c>
      <c r="B615" s="254">
        <v>4.4600000000000001E-2</v>
      </c>
      <c r="C615" s="507">
        <v>4.5599999999999995E-2</v>
      </c>
      <c r="D615" s="281">
        <v>805.59</v>
      </c>
      <c r="E615" s="511">
        <v>788.31</v>
      </c>
      <c r="F615" s="256">
        <v>788.06</v>
      </c>
    </row>
    <row r="616" spans="1:6">
      <c r="A616" s="229" t="s">
        <v>636</v>
      </c>
      <c r="B616" s="254">
        <v>4.4999999999999998E-2</v>
      </c>
      <c r="C616" s="507">
        <v>4.5999999999999999E-2</v>
      </c>
      <c r="D616" s="281">
        <v>798.88</v>
      </c>
      <c r="E616" s="511">
        <v>781.75</v>
      </c>
      <c r="F616" s="256">
        <v>781.5</v>
      </c>
    </row>
    <row r="617" spans="1:6">
      <c r="A617" s="229" t="s">
        <v>637</v>
      </c>
      <c r="B617" s="254">
        <v>4.5100000000000001E-2</v>
      </c>
      <c r="C617" s="507">
        <v>4.6100000000000002E-2</v>
      </c>
      <c r="D617" s="281">
        <v>797.39</v>
      </c>
      <c r="E617" s="511">
        <v>780.29</v>
      </c>
      <c r="F617" s="256">
        <v>780.06</v>
      </c>
    </row>
    <row r="618" spans="1:6">
      <c r="A618" s="229" t="s">
        <v>638</v>
      </c>
      <c r="B618" s="254">
        <v>4.4299999999999999E-2</v>
      </c>
      <c r="C618" s="507">
        <v>4.53E-2</v>
      </c>
      <c r="D618" s="281">
        <v>811.58</v>
      </c>
      <c r="E618" s="511">
        <v>794.17</v>
      </c>
      <c r="F618" s="256">
        <v>793.94</v>
      </c>
    </row>
    <row r="619" spans="1:6">
      <c r="A619" s="229" t="s">
        <v>639</v>
      </c>
      <c r="B619" s="254">
        <v>4.4600000000000001E-2</v>
      </c>
      <c r="C619" s="507">
        <v>4.5599999999999995E-2</v>
      </c>
      <c r="D619" s="281">
        <v>806.74</v>
      </c>
      <c r="E619" s="511">
        <v>789.45</v>
      </c>
      <c r="F619" s="256">
        <v>789.02</v>
      </c>
    </row>
    <row r="620" spans="1:6">
      <c r="A620" s="229" t="s">
        <v>640</v>
      </c>
      <c r="B620" s="254">
        <v>4.4400000000000002E-2</v>
      </c>
      <c r="C620" s="507">
        <v>4.5400000000000003E-2</v>
      </c>
      <c r="D620" s="281">
        <v>810.49</v>
      </c>
      <c r="E620" s="511">
        <v>793.11</v>
      </c>
      <c r="F620" s="256">
        <v>792.87</v>
      </c>
    </row>
    <row r="621" spans="1:6">
      <c r="A621" s="229" t="s">
        <v>641</v>
      </c>
      <c r="B621" s="254">
        <v>4.4800000000000006E-2</v>
      </c>
      <c r="C621" s="507">
        <v>4.58E-2</v>
      </c>
      <c r="D621" s="281">
        <v>803.72</v>
      </c>
      <c r="E621" s="511">
        <v>786.5</v>
      </c>
      <c r="F621" s="256">
        <v>786.27</v>
      </c>
    </row>
    <row r="622" spans="1:6">
      <c r="A622" s="229" t="s">
        <v>642</v>
      </c>
      <c r="B622" s="254">
        <v>4.4400000000000002E-2</v>
      </c>
      <c r="C622" s="507">
        <v>4.5400000000000003E-2</v>
      </c>
      <c r="D622" s="281">
        <v>810.96</v>
      </c>
      <c r="E622" s="511">
        <v>793.58</v>
      </c>
      <c r="F622" s="256">
        <v>793.34</v>
      </c>
    </row>
    <row r="623" spans="1:6">
      <c r="A623" s="229" t="s">
        <v>643</v>
      </c>
      <c r="B623" s="254">
        <v>4.4600000000000001E-2</v>
      </c>
      <c r="C623" s="507">
        <v>4.5599999999999995E-2</v>
      </c>
      <c r="D623" s="281">
        <v>807.71</v>
      </c>
      <c r="E623" s="511">
        <v>790.4</v>
      </c>
      <c r="F623" s="256">
        <v>790.17</v>
      </c>
    </row>
    <row r="624" spans="1:6">
      <c r="A624" s="229" t="s">
        <v>644</v>
      </c>
      <c r="B624" s="254">
        <v>4.4500000000000005E-2</v>
      </c>
      <c r="C624" s="507">
        <v>4.5499999999999999E-2</v>
      </c>
      <c r="D624" s="281">
        <v>809.9</v>
      </c>
      <c r="E624" s="511">
        <v>792.55</v>
      </c>
      <c r="F624" s="256">
        <v>792.12</v>
      </c>
    </row>
    <row r="625" spans="1:6">
      <c r="A625" s="229" t="s">
        <v>645</v>
      </c>
      <c r="B625" s="254">
        <v>4.4199999999999996E-2</v>
      </c>
      <c r="C625" s="507">
        <v>4.5199999999999997E-2</v>
      </c>
      <c r="D625" s="281">
        <v>815.42</v>
      </c>
      <c r="E625" s="511">
        <v>797.95</v>
      </c>
      <c r="F625" s="256">
        <v>797.71</v>
      </c>
    </row>
    <row r="626" spans="1:6">
      <c r="A626" s="229" t="s">
        <v>646</v>
      </c>
      <c r="B626" s="254">
        <v>4.3899999999999995E-2</v>
      </c>
      <c r="C626" s="507">
        <v>4.4900000000000002E-2</v>
      </c>
      <c r="D626" s="281">
        <v>820.98</v>
      </c>
      <c r="E626" s="511">
        <v>803.39</v>
      </c>
      <c r="F626" s="256">
        <v>803.15</v>
      </c>
    </row>
    <row r="627" spans="1:6">
      <c r="A627" s="229" t="s">
        <v>647</v>
      </c>
      <c r="B627" s="254">
        <v>4.36E-2</v>
      </c>
      <c r="C627" s="507">
        <v>4.4600000000000001E-2</v>
      </c>
      <c r="D627" s="281">
        <v>826.58</v>
      </c>
      <c r="E627" s="511">
        <v>808.86</v>
      </c>
      <c r="F627" s="256">
        <v>808.62</v>
      </c>
    </row>
    <row r="628" spans="1:6">
      <c r="A628" s="229" t="s">
        <v>648</v>
      </c>
      <c r="B628" s="254">
        <v>4.36E-2</v>
      </c>
      <c r="C628" s="507">
        <v>4.4600000000000001E-2</v>
      </c>
      <c r="D628" s="281">
        <v>826.82</v>
      </c>
      <c r="E628" s="511">
        <v>809.1</v>
      </c>
      <c r="F628" s="256">
        <v>808.86</v>
      </c>
    </row>
    <row r="629" spans="1:6">
      <c r="A629" s="229" t="s">
        <v>649</v>
      </c>
      <c r="B629" s="254">
        <v>4.3299999999999998E-2</v>
      </c>
      <c r="C629" s="507">
        <v>4.4299999999999999E-2</v>
      </c>
      <c r="D629" s="281">
        <v>832.66</v>
      </c>
      <c r="E629" s="511">
        <v>814.81</v>
      </c>
      <c r="F629" s="256">
        <v>814.37</v>
      </c>
    </row>
    <row r="630" spans="1:6">
      <c r="A630" s="229" t="s">
        <v>650</v>
      </c>
      <c r="B630" s="254">
        <v>4.3200000000000002E-2</v>
      </c>
      <c r="C630" s="507">
        <v>4.4199999999999996E-2</v>
      </c>
      <c r="D630" s="281">
        <v>834.71</v>
      </c>
      <c r="E630" s="511">
        <v>816.82</v>
      </c>
      <c r="F630" s="256">
        <v>816.58</v>
      </c>
    </row>
    <row r="631" spans="1:6">
      <c r="A631" s="229" t="s">
        <v>651</v>
      </c>
      <c r="B631" s="254">
        <v>4.3099999999999999E-2</v>
      </c>
      <c r="C631" s="507">
        <v>4.41E-2</v>
      </c>
      <c r="D631" s="281">
        <v>836.76</v>
      </c>
      <c r="E631" s="511">
        <v>818.83</v>
      </c>
      <c r="F631" s="256">
        <v>818.59</v>
      </c>
    </row>
    <row r="632" spans="1:6">
      <c r="A632" s="229" t="s">
        <v>652</v>
      </c>
      <c r="B632" s="254">
        <v>4.3200000000000002E-2</v>
      </c>
      <c r="C632" s="507">
        <v>4.4199999999999996E-2</v>
      </c>
      <c r="D632" s="281">
        <v>835.37</v>
      </c>
      <c r="E632" s="511">
        <v>817.47</v>
      </c>
      <c r="F632" s="256">
        <v>817.22</v>
      </c>
    </row>
    <row r="633" spans="1:6">
      <c r="A633" s="229" t="s">
        <v>653</v>
      </c>
      <c r="B633" s="254">
        <v>4.3299999999999998E-2</v>
      </c>
      <c r="C633" s="507">
        <v>4.4299999999999999E-2</v>
      </c>
      <c r="D633" s="281">
        <v>834.14</v>
      </c>
      <c r="E633" s="511">
        <v>816.28</v>
      </c>
      <c r="F633" s="256">
        <v>815.71</v>
      </c>
    </row>
    <row r="634" spans="1:6">
      <c r="A634" s="229" t="s">
        <v>654</v>
      </c>
      <c r="B634" s="254">
        <v>4.3400000000000001E-2</v>
      </c>
      <c r="C634" s="507">
        <v>4.4400000000000002E-2</v>
      </c>
      <c r="D634" s="281">
        <v>832.59</v>
      </c>
      <c r="E634" s="511">
        <v>814.76</v>
      </c>
      <c r="F634" s="256">
        <v>814.51</v>
      </c>
    </row>
    <row r="635" spans="1:6">
      <c r="A635" s="229" t="s">
        <v>655</v>
      </c>
      <c r="B635" s="254">
        <v>4.3499999999999997E-2</v>
      </c>
      <c r="C635" s="507">
        <v>4.4500000000000005E-2</v>
      </c>
      <c r="D635" s="281">
        <v>831.03</v>
      </c>
      <c r="E635" s="511">
        <v>813.25</v>
      </c>
      <c r="F635" s="256">
        <v>813</v>
      </c>
    </row>
    <row r="636" spans="1:6">
      <c r="A636" s="229" t="s">
        <v>656</v>
      </c>
      <c r="B636" s="254">
        <v>4.3700000000000003E-2</v>
      </c>
      <c r="C636" s="507">
        <v>4.4699999999999997E-2</v>
      </c>
      <c r="D636" s="281">
        <v>827.7</v>
      </c>
      <c r="E636" s="511">
        <v>809.99</v>
      </c>
      <c r="F636" s="256">
        <v>809.74</v>
      </c>
    </row>
    <row r="637" spans="1:6">
      <c r="A637" s="229" t="s">
        <v>657</v>
      </c>
      <c r="B637" s="254">
        <v>4.3299999999999998E-2</v>
      </c>
      <c r="C637" s="507">
        <v>4.4299999999999999E-2</v>
      </c>
      <c r="D637" s="281">
        <v>835.14</v>
      </c>
      <c r="E637" s="511">
        <v>817.27</v>
      </c>
      <c r="F637" s="256">
        <v>817.02</v>
      </c>
    </row>
    <row r="638" spans="1:6">
      <c r="A638" s="229" t="s">
        <v>658</v>
      </c>
      <c r="B638" s="254">
        <v>4.3400000000000001E-2</v>
      </c>
      <c r="C638" s="507">
        <v>4.4400000000000002E-2</v>
      </c>
      <c r="D638" s="281">
        <v>833.85</v>
      </c>
      <c r="E638" s="511">
        <v>816.01</v>
      </c>
      <c r="F638" s="256">
        <v>815.51</v>
      </c>
    </row>
    <row r="639" spans="1:6">
      <c r="A639" s="229" t="s">
        <v>659</v>
      </c>
      <c r="B639" s="254">
        <v>4.3499999999999997E-2</v>
      </c>
      <c r="C639" s="507">
        <v>4.4500000000000005E-2</v>
      </c>
      <c r="D639" s="281">
        <v>832.33</v>
      </c>
      <c r="E639" s="511">
        <v>814.52</v>
      </c>
      <c r="F639" s="256">
        <v>810.93</v>
      </c>
    </row>
    <row r="640" spans="1:6">
      <c r="A640" s="229" t="s">
        <v>660</v>
      </c>
      <c r="B640" s="254">
        <v>4.36E-2</v>
      </c>
      <c r="C640" s="507">
        <v>4.4600000000000001E-2</v>
      </c>
      <c r="D640" s="281">
        <v>830.8</v>
      </c>
      <c r="E640" s="511">
        <v>813.03</v>
      </c>
      <c r="F640" s="256">
        <v>809.45</v>
      </c>
    </row>
    <row r="641" spans="1:6">
      <c r="A641" s="229" t="s">
        <v>661</v>
      </c>
      <c r="B641" s="254">
        <v>4.36E-2</v>
      </c>
      <c r="C641" s="507">
        <v>4.4600000000000001E-2</v>
      </c>
      <c r="D641" s="281">
        <v>831.07</v>
      </c>
      <c r="E641" s="511">
        <v>813.31</v>
      </c>
      <c r="F641" s="256">
        <v>809.71</v>
      </c>
    </row>
    <row r="642" spans="1:6">
      <c r="A642" s="229" t="s">
        <v>662</v>
      </c>
      <c r="B642" s="254">
        <v>4.4000000000000004E-2</v>
      </c>
      <c r="C642" s="507">
        <v>4.4999999999999998E-2</v>
      </c>
      <c r="D642" s="281">
        <v>824.19</v>
      </c>
      <c r="E642" s="511">
        <v>806.58</v>
      </c>
      <c r="F642" s="256">
        <v>803.02</v>
      </c>
    </row>
    <row r="643" spans="1:6">
      <c r="A643" s="229" t="s">
        <v>663</v>
      </c>
      <c r="B643" s="254">
        <v>4.3799999999999999E-2</v>
      </c>
      <c r="C643" s="507">
        <v>4.4800000000000006E-2</v>
      </c>
      <c r="D643" s="281">
        <v>828.45</v>
      </c>
      <c r="E643" s="511">
        <v>810.74</v>
      </c>
      <c r="F643" s="256">
        <v>806.86</v>
      </c>
    </row>
    <row r="644" spans="1:6">
      <c r="A644" s="229" t="s">
        <v>664</v>
      </c>
      <c r="B644" s="254">
        <v>4.3899999999999995E-2</v>
      </c>
      <c r="C644" s="507">
        <v>4.4900000000000002E-2</v>
      </c>
      <c r="D644" s="281">
        <v>826.95</v>
      </c>
      <c r="E644" s="511">
        <v>809.28</v>
      </c>
      <c r="F644" s="256">
        <v>805.69</v>
      </c>
    </row>
    <row r="645" spans="1:6">
      <c r="A645" s="229" t="s">
        <v>665</v>
      </c>
      <c r="B645" s="254">
        <v>4.4000000000000004E-2</v>
      </c>
      <c r="C645" s="507">
        <v>4.4999999999999998E-2</v>
      </c>
      <c r="D645" s="281">
        <v>825.45</v>
      </c>
      <c r="E645" s="511">
        <v>807.82</v>
      </c>
      <c r="F645" s="256">
        <v>807.54</v>
      </c>
    </row>
    <row r="646" spans="1:6">
      <c r="A646" s="229" t="s">
        <v>666</v>
      </c>
      <c r="B646" s="254">
        <v>4.41E-2</v>
      </c>
      <c r="C646" s="507">
        <v>4.5100000000000001E-2</v>
      </c>
      <c r="D646" s="281">
        <v>823.96</v>
      </c>
      <c r="E646" s="511">
        <v>806.37</v>
      </c>
      <c r="F646" s="256">
        <v>806.08</v>
      </c>
    </row>
    <row r="647" spans="1:6">
      <c r="A647" s="229" t="s">
        <v>667</v>
      </c>
      <c r="B647" s="254">
        <v>4.4000000000000004E-2</v>
      </c>
      <c r="C647" s="507">
        <v>4.4999999999999998E-2</v>
      </c>
      <c r="D647" s="281">
        <v>826.03</v>
      </c>
      <c r="E647" s="511">
        <v>808.4</v>
      </c>
      <c r="F647" s="256">
        <v>808.11</v>
      </c>
    </row>
    <row r="648" spans="1:6">
      <c r="A648" s="229" t="s">
        <v>668</v>
      </c>
      <c r="B648" s="254">
        <v>4.3700000000000003E-2</v>
      </c>
      <c r="C648" s="507">
        <v>4.4699999999999997E-2</v>
      </c>
      <c r="D648" s="281">
        <v>831.99</v>
      </c>
      <c r="E648" s="511">
        <v>814.22</v>
      </c>
      <c r="F648" s="256">
        <v>813.64</v>
      </c>
    </row>
    <row r="649" spans="1:6">
      <c r="A649" s="229" t="s">
        <v>669</v>
      </c>
      <c r="B649" s="254">
        <v>4.3099999999999999E-2</v>
      </c>
      <c r="C649" s="507">
        <v>4.41E-2</v>
      </c>
      <c r="D649" s="281">
        <v>843.13</v>
      </c>
      <c r="E649" s="511">
        <v>825.12</v>
      </c>
      <c r="F649" s="256">
        <v>824.83</v>
      </c>
    </row>
    <row r="650" spans="1:6">
      <c r="A650" s="229" t="s">
        <v>670</v>
      </c>
      <c r="B650" s="254">
        <v>4.2999999999999997E-2</v>
      </c>
      <c r="C650" s="507">
        <v>4.4000000000000004E-2</v>
      </c>
      <c r="D650" s="281">
        <v>845.25</v>
      </c>
      <c r="E650" s="511">
        <v>827.2</v>
      </c>
      <c r="F650" s="256">
        <v>826.91</v>
      </c>
    </row>
    <row r="651" spans="1:6">
      <c r="A651" s="229" t="s">
        <v>671</v>
      </c>
      <c r="B651" s="254">
        <v>4.3099999999999999E-2</v>
      </c>
      <c r="C651" s="507">
        <v>4.41E-2</v>
      </c>
      <c r="D651" s="281">
        <v>843.72</v>
      </c>
      <c r="E651" s="511">
        <v>825.7</v>
      </c>
      <c r="F651" s="256">
        <v>825.41</v>
      </c>
    </row>
    <row r="652" spans="1:6">
      <c r="A652" s="229" t="s">
        <v>672</v>
      </c>
      <c r="B652" s="254">
        <v>4.2999999999999997E-2</v>
      </c>
      <c r="C652" s="507">
        <v>4.4000000000000004E-2</v>
      </c>
      <c r="D652" s="281">
        <v>845.83</v>
      </c>
      <c r="E652" s="511">
        <v>827.78</v>
      </c>
      <c r="F652" s="256">
        <v>827.49</v>
      </c>
    </row>
    <row r="653" spans="1:6">
      <c r="A653" s="229" t="s">
        <v>673</v>
      </c>
      <c r="B653" s="254">
        <v>4.2999999999999997E-2</v>
      </c>
      <c r="C653" s="507">
        <v>4.4000000000000004E-2</v>
      </c>
      <c r="D653" s="281">
        <v>846.63</v>
      </c>
      <c r="E653" s="511">
        <v>828.55</v>
      </c>
      <c r="F653" s="256">
        <v>827.94</v>
      </c>
    </row>
    <row r="654" spans="1:6">
      <c r="A654" s="229" t="s">
        <v>674</v>
      </c>
      <c r="B654" s="254">
        <v>4.1900000000000007E-2</v>
      </c>
      <c r="C654" s="507">
        <v>4.2900000000000001E-2</v>
      </c>
      <c r="D654" s="281">
        <v>867.29</v>
      </c>
      <c r="E654" s="511">
        <v>848.76</v>
      </c>
      <c r="F654" s="256">
        <v>848.46</v>
      </c>
    </row>
    <row r="655" spans="1:6">
      <c r="A655" s="229" t="s">
        <v>675</v>
      </c>
      <c r="B655" s="254">
        <v>4.2500000000000003E-2</v>
      </c>
      <c r="C655" s="507">
        <v>4.3499999999999997E-2</v>
      </c>
      <c r="D655" s="281">
        <v>856.42</v>
      </c>
      <c r="E655" s="511">
        <v>838.14</v>
      </c>
      <c r="F655" s="256">
        <v>837.84</v>
      </c>
    </row>
    <row r="656" spans="1:6">
      <c r="A656" s="229" t="s">
        <v>676</v>
      </c>
      <c r="B656" s="254">
        <v>4.24E-2</v>
      </c>
      <c r="C656" s="507">
        <v>4.3400000000000001E-2</v>
      </c>
      <c r="D656" s="281">
        <v>858.58</v>
      </c>
      <c r="E656" s="511">
        <v>840.25</v>
      </c>
      <c r="F656" s="256">
        <v>839.95</v>
      </c>
    </row>
    <row r="657" spans="1:6">
      <c r="A657" s="229" t="s">
        <v>677</v>
      </c>
      <c r="B657" s="254">
        <v>4.24E-2</v>
      </c>
      <c r="C657" s="507">
        <v>4.3400000000000001E-2</v>
      </c>
      <c r="D657" s="281">
        <v>859.37</v>
      </c>
      <c r="E657" s="511">
        <v>841.03</v>
      </c>
      <c r="F657" s="256">
        <v>840.25</v>
      </c>
    </row>
    <row r="658" spans="1:6">
      <c r="A658" s="229" t="s">
        <v>678</v>
      </c>
      <c r="B658" s="254">
        <v>4.1299999999999996E-2</v>
      </c>
      <c r="C658" s="507">
        <v>4.2300000000000004E-2</v>
      </c>
      <c r="D658" s="281">
        <v>880.32</v>
      </c>
      <c r="E658" s="511">
        <v>861.51</v>
      </c>
      <c r="F658" s="256">
        <v>861.23</v>
      </c>
    </row>
    <row r="659" spans="1:6">
      <c r="A659" s="229" t="s">
        <v>679</v>
      </c>
      <c r="B659" s="254">
        <v>4.1399999999999999E-2</v>
      </c>
      <c r="C659" s="507">
        <v>4.24E-2</v>
      </c>
      <c r="D659" s="281">
        <v>878.71</v>
      </c>
      <c r="E659" s="511">
        <v>859.94</v>
      </c>
      <c r="F659" s="256">
        <v>859.66</v>
      </c>
    </row>
    <row r="660" spans="1:6">
      <c r="A660" s="229" t="s">
        <v>680</v>
      </c>
      <c r="B660" s="254">
        <v>4.0800000000000003E-2</v>
      </c>
      <c r="C660" s="507">
        <v>4.1799999999999997E-2</v>
      </c>
      <c r="D660" s="281">
        <v>890.46</v>
      </c>
      <c r="E660" s="511">
        <v>871.44</v>
      </c>
      <c r="F660" s="256">
        <v>871.15</v>
      </c>
    </row>
    <row r="661" spans="1:6">
      <c r="A661" s="229" t="s">
        <v>681</v>
      </c>
      <c r="B661" s="254">
        <v>4.1299999999999996E-2</v>
      </c>
      <c r="C661" s="507">
        <v>4.2300000000000004E-2</v>
      </c>
      <c r="D661" s="281">
        <v>881.18</v>
      </c>
      <c r="E661" s="511">
        <v>862.37</v>
      </c>
      <c r="F661" s="256">
        <v>862.09</v>
      </c>
    </row>
    <row r="662" spans="1:6">
      <c r="A662" s="229" t="s">
        <v>682</v>
      </c>
      <c r="B662" s="254">
        <v>4.0999999999999995E-2</v>
      </c>
      <c r="C662" s="507">
        <v>4.2000000000000003E-2</v>
      </c>
      <c r="D662" s="281">
        <v>887.5</v>
      </c>
      <c r="E662" s="511">
        <v>868.55</v>
      </c>
      <c r="F662" s="256">
        <v>867.97</v>
      </c>
    </row>
    <row r="663" spans="1:6">
      <c r="A663" s="229" t="s">
        <v>683</v>
      </c>
      <c r="B663" s="254">
        <v>4.0599999999999997E-2</v>
      </c>
      <c r="C663" s="507">
        <v>4.1599999999999998E-2</v>
      </c>
      <c r="D663" s="281">
        <v>895.63</v>
      </c>
      <c r="E663" s="511">
        <v>876.5</v>
      </c>
      <c r="F663" s="256">
        <v>876.2</v>
      </c>
    </row>
    <row r="664" spans="1:6">
      <c r="A664" s="229" t="s">
        <v>684</v>
      </c>
      <c r="B664" s="254">
        <v>4.0099999999999997E-2</v>
      </c>
      <c r="C664" s="507">
        <v>4.1100000000000005E-2</v>
      </c>
      <c r="D664" s="281">
        <v>905.67</v>
      </c>
      <c r="E664" s="511">
        <v>886.32</v>
      </c>
      <c r="F664" s="256">
        <v>886.01</v>
      </c>
    </row>
    <row r="665" spans="1:6">
      <c r="A665" s="229" t="s">
        <v>685</v>
      </c>
      <c r="B665" s="254">
        <v>0.04</v>
      </c>
      <c r="C665" s="507">
        <v>4.0999999999999995E-2</v>
      </c>
      <c r="D665" s="281">
        <v>907.94</v>
      </c>
      <c r="E665" s="511">
        <v>888.54</v>
      </c>
      <c r="F665" s="256">
        <v>888.23</v>
      </c>
    </row>
    <row r="666" spans="1:6">
      <c r="A666" s="229" t="s">
        <v>686</v>
      </c>
      <c r="B666" s="254">
        <v>0.04</v>
      </c>
      <c r="C666" s="507">
        <v>4.0999999999999995E-2</v>
      </c>
      <c r="D666" s="281">
        <v>908.25</v>
      </c>
      <c r="E666" s="511">
        <v>888.85</v>
      </c>
      <c r="F666" s="256">
        <v>888.54</v>
      </c>
    </row>
    <row r="667" spans="1:6">
      <c r="A667" s="229" t="s">
        <v>687</v>
      </c>
      <c r="B667" s="254">
        <v>4.0500000000000001E-2</v>
      </c>
      <c r="C667" s="507">
        <v>4.1500000000000002E-2</v>
      </c>
      <c r="D667" s="281">
        <v>899.14</v>
      </c>
      <c r="E667" s="511">
        <v>879.95</v>
      </c>
      <c r="F667" s="256">
        <v>879.31</v>
      </c>
    </row>
    <row r="668" spans="1:6">
      <c r="A668" s="229" t="s">
        <v>688</v>
      </c>
      <c r="B668" s="254">
        <v>4.0500000000000001E-2</v>
      </c>
      <c r="C668" s="507">
        <v>4.1500000000000002E-2</v>
      </c>
      <c r="D668" s="281">
        <v>899.45</v>
      </c>
      <c r="E668" s="511">
        <v>880.25</v>
      </c>
      <c r="F668" s="256">
        <v>879.95</v>
      </c>
    </row>
    <row r="669" spans="1:6">
      <c r="A669" s="229" t="s">
        <v>689</v>
      </c>
      <c r="B669" s="254">
        <v>4.07E-2</v>
      </c>
      <c r="C669" s="507">
        <v>4.1700000000000001E-2</v>
      </c>
      <c r="D669" s="281">
        <v>895.88</v>
      </c>
      <c r="E669" s="511">
        <v>876.77</v>
      </c>
      <c r="F669" s="256">
        <v>876.46</v>
      </c>
    </row>
    <row r="670" spans="1:6">
      <c r="A670" s="229" t="s">
        <v>690</v>
      </c>
      <c r="B670" s="254">
        <v>4.07E-2</v>
      </c>
      <c r="C670" s="507">
        <v>4.1700000000000001E-2</v>
      </c>
      <c r="D670" s="281">
        <v>896.19</v>
      </c>
      <c r="E670" s="511">
        <v>877.08</v>
      </c>
      <c r="F670" s="256">
        <v>876.77</v>
      </c>
    </row>
    <row r="671" spans="1:6">
      <c r="A671" s="229" t="s">
        <v>691</v>
      </c>
      <c r="B671" s="254">
        <v>4.0599999999999997E-2</v>
      </c>
      <c r="C671" s="507">
        <v>4.1599999999999998E-2</v>
      </c>
      <c r="D671" s="281">
        <v>898.94</v>
      </c>
      <c r="E671" s="511">
        <v>879.77</v>
      </c>
      <c r="F671" s="256">
        <v>878.97</v>
      </c>
    </row>
    <row r="672" spans="1:6">
      <c r="A672" s="229" t="s">
        <v>692</v>
      </c>
      <c r="B672" s="254">
        <v>4.07E-2</v>
      </c>
      <c r="C672" s="507">
        <v>4.1700000000000001E-2</v>
      </c>
      <c r="D672" s="281">
        <v>897.31</v>
      </c>
      <c r="E672" s="511">
        <v>878.18</v>
      </c>
      <c r="F672" s="256">
        <v>877.87</v>
      </c>
    </row>
    <row r="673" spans="1:6">
      <c r="A673" s="229" t="s">
        <v>693</v>
      </c>
      <c r="B673" s="254">
        <v>4.07E-2</v>
      </c>
      <c r="C673" s="507">
        <v>4.1700000000000001E-2</v>
      </c>
      <c r="D673" s="281">
        <v>897.62</v>
      </c>
      <c r="E673" s="511">
        <v>878.48</v>
      </c>
      <c r="F673" s="256">
        <v>878.18</v>
      </c>
    </row>
    <row r="674" spans="1:6">
      <c r="A674" s="229" t="s">
        <v>694</v>
      </c>
      <c r="B674" s="254">
        <v>4.0899999999999999E-2</v>
      </c>
      <c r="C674" s="507">
        <v>4.1900000000000007E-2</v>
      </c>
      <c r="D674" s="281">
        <v>894.14</v>
      </c>
      <c r="E674" s="511">
        <v>875.08</v>
      </c>
      <c r="F674" s="256">
        <v>874.78</v>
      </c>
    </row>
    <row r="675" spans="1:6">
      <c r="A675" s="229" t="s">
        <v>695</v>
      </c>
      <c r="B675" s="254">
        <v>4.0999999999999995E-2</v>
      </c>
      <c r="C675" s="507">
        <v>4.2000000000000003E-2</v>
      </c>
      <c r="D675" s="281">
        <v>892.52</v>
      </c>
      <c r="E675" s="511">
        <v>873.51</v>
      </c>
      <c r="F675" s="256">
        <v>873.2</v>
      </c>
    </row>
    <row r="676" spans="1:6">
      <c r="A676" s="229" t="s">
        <v>696</v>
      </c>
      <c r="B676" s="254">
        <v>4.1100000000000005E-2</v>
      </c>
      <c r="C676" s="507">
        <v>4.2099999999999999E-2</v>
      </c>
      <c r="D676" s="281">
        <v>891.25</v>
      </c>
      <c r="E676" s="511">
        <v>872.27</v>
      </c>
      <c r="F676" s="256">
        <v>871.63</v>
      </c>
    </row>
    <row r="677" spans="1:6">
      <c r="A677" s="229" t="s">
        <v>697</v>
      </c>
      <c r="B677" s="254">
        <v>4.1399999999999999E-2</v>
      </c>
      <c r="C677" s="507">
        <v>4.24E-2</v>
      </c>
      <c r="D677" s="281">
        <v>885.82</v>
      </c>
      <c r="E677" s="511">
        <v>866.97</v>
      </c>
      <c r="F677" s="256">
        <v>866.66</v>
      </c>
    </row>
    <row r="678" spans="1:6">
      <c r="A678" s="229" t="s">
        <v>698</v>
      </c>
      <c r="B678" s="254">
        <v>4.1700000000000001E-2</v>
      </c>
      <c r="C678" s="507">
        <v>4.2699999999999995E-2</v>
      </c>
      <c r="D678" s="281">
        <v>880.43</v>
      </c>
      <c r="E678" s="511">
        <v>861.7</v>
      </c>
      <c r="F678" s="256">
        <v>861.39</v>
      </c>
    </row>
    <row r="679" spans="1:6">
      <c r="A679" s="229" t="s">
        <v>699</v>
      </c>
      <c r="B679" s="254">
        <v>4.2199999999999994E-2</v>
      </c>
      <c r="C679" s="507">
        <v>4.3200000000000002E-2</v>
      </c>
      <c r="D679" s="281">
        <v>871.46</v>
      </c>
      <c r="E679" s="511">
        <v>852.93</v>
      </c>
      <c r="F679" s="256">
        <v>852.49</v>
      </c>
    </row>
    <row r="680" spans="1:6">
      <c r="A680" s="229" t="s">
        <v>700</v>
      </c>
      <c r="B680" s="254">
        <v>4.2900000000000001E-2</v>
      </c>
      <c r="C680" s="507">
        <v>4.3899999999999995E-2</v>
      </c>
      <c r="D680" s="281">
        <v>859</v>
      </c>
      <c r="E680" s="511">
        <v>840.74</v>
      </c>
      <c r="F680" s="256">
        <v>840.2</v>
      </c>
    </row>
    <row r="681" spans="1:6">
      <c r="A681" s="229" t="s">
        <v>701</v>
      </c>
      <c r="B681" s="254">
        <v>4.24E-2</v>
      </c>
      <c r="C681" s="507">
        <v>4.3400000000000001E-2</v>
      </c>
      <c r="D681" s="281">
        <v>868.56</v>
      </c>
      <c r="E681" s="511">
        <v>850.1</v>
      </c>
      <c r="F681" s="256">
        <v>849.82</v>
      </c>
    </row>
    <row r="682" spans="1:6">
      <c r="A682" s="229" t="s">
        <v>702</v>
      </c>
      <c r="B682" s="254">
        <v>4.2099999999999999E-2</v>
      </c>
      <c r="C682" s="507">
        <v>4.3099999999999999E-2</v>
      </c>
      <c r="D682" s="281">
        <v>874.46</v>
      </c>
      <c r="E682" s="511">
        <v>855.87</v>
      </c>
      <c r="F682" s="256">
        <v>855.59</v>
      </c>
    </row>
    <row r="683" spans="1:6">
      <c r="A683" s="229" t="s">
        <v>703</v>
      </c>
      <c r="B683" s="254">
        <v>4.2099999999999999E-2</v>
      </c>
      <c r="C683" s="507">
        <v>4.3099999999999999E-2</v>
      </c>
      <c r="D683" s="281">
        <v>874.74</v>
      </c>
      <c r="E683" s="511">
        <v>856.15</v>
      </c>
      <c r="F683" s="256">
        <v>855.87</v>
      </c>
    </row>
    <row r="684" spans="1:6">
      <c r="A684" s="229" t="s">
        <v>704</v>
      </c>
      <c r="B684" s="254">
        <v>4.2300000000000004E-2</v>
      </c>
      <c r="C684" s="507">
        <v>4.3299999999999998E-2</v>
      </c>
      <c r="D684" s="281">
        <v>871.27</v>
      </c>
      <c r="E684" s="511">
        <v>852.77</v>
      </c>
      <c r="F684" s="256">
        <v>852.49</v>
      </c>
    </row>
    <row r="685" spans="1:6">
      <c r="A685" s="229" t="s">
        <v>705</v>
      </c>
      <c r="B685" s="254">
        <v>4.2199999999999994E-2</v>
      </c>
      <c r="C685" s="507">
        <v>4.3200000000000002E-2</v>
      </c>
      <c r="D685" s="281">
        <v>873.74</v>
      </c>
      <c r="E685" s="511">
        <v>855.18</v>
      </c>
      <c r="F685" s="256">
        <v>854.62</v>
      </c>
    </row>
    <row r="686" spans="1:6">
      <c r="A686" s="229" t="s">
        <v>706</v>
      </c>
      <c r="B686" s="254">
        <v>4.1900000000000007E-2</v>
      </c>
      <c r="C686" s="507">
        <v>4.2900000000000001E-2</v>
      </c>
      <c r="D686" s="281">
        <v>879.68</v>
      </c>
      <c r="E686" s="511">
        <v>860.99</v>
      </c>
      <c r="F686" s="256">
        <v>860.71</v>
      </c>
    </row>
    <row r="687" spans="1:6">
      <c r="A687" s="229" t="s">
        <v>707</v>
      </c>
      <c r="B687" s="254">
        <v>4.1799999999999997E-2</v>
      </c>
      <c r="C687" s="507">
        <v>4.2800000000000005E-2</v>
      </c>
      <c r="D687" s="281">
        <v>881.86</v>
      </c>
      <c r="E687" s="511">
        <v>863.12</v>
      </c>
      <c r="F687" s="256">
        <v>862.84</v>
      </c>
    </row>
    <row r="688" spans="1:6">
      <c r="A688" s="229" t="s">
        <v>708</v>
      </c>
      <c r="B688" s="254">
        <v>4.1700000000000001E-2</v>
      </c>
      <c r="C688" s="507">
        <v>4.2699999999999995E-2</v>
      </c>
      <c r="D688" s="281">
        <v>884.04</v>
      </c>
      <c r="E688" s="511">
        <v>865.26</v>
      </c>
      <c r="F688" s="256">
        <v>864.98</v>
      </c>
    </row>
    <row r="689" spans="1:6">
      <c r="A689" s="229" t="s">
        <v>709</v>
      </c>
      <c r="B689" s="254">
        <v>4.1799999999999997E-2</v>
      </c>
      <c r="C689" s="507">
        <v>4.2800000000000005E-2</v>
      </c>
      <c r="D689" s="281">
        <v>882.43</v>
      </c>
      <c r="E689" s="511">
        <v>863.69</v>
      </c>
      <c r="F689" s="256">
        <v>863.41</v>
      </c>
    </row>
    <row r="690" spans="1:6">
      <c r="A690" s="229" t="s">
        <v>710</v>
      </c>
      <c r="B690" s="254">
        <v>4.1799999999999997E-2</v>
      </c>
      <c r="C690" s="507">
        <v>4.2800000000000005E-2</v>
      </c>
      <c r="D690" s="281">
        <v>883.01</v>
      </c>
      <c r="E690" s="511">
        <v>864.26</v>
      </c>
      <c r="F690" s="256">
        <v>863.69</v>
      </c>
    </row>
    <row r="691" spans="1:6">
      <c r="A691" s="229" t="s">
        <v>711</v>
      </c>
      <c r="B691" s="254">
        <v>4.1700000000000001E-2</v>
      </c>
      <c r="C691" s="507">
        <v>4.2699999999999995E-2</v>
      </c>
      <c r="D691" s="281">
        <v>885.19</v>
      </c>
      <c r="E691" s="511">
        <v>866.4</v>
      </c>
      <c r="F691" s="256">
        <v>866.12</v>
      </c>
    </row>
    <row r="692" spans="1:6">
      <c r="A692" s="229" t="s">
        <v>712</v>
      </c>
      <c r="B692" s="254">
        <v>4.1599999999999998E-2</v>
      </c>
      <c r="C692" s="507">
        <v>4.2599999999999999E-2</v>
      </c>
      <c r="D692" s="281">
        <v>887.38</v>
      </c>
      <c r="E692" s="511">
        <v>868.55</v>
      </c>
      <c r="F692" s="256">
        <v>868.26</v>
      </c>
    </row>
    <row r="693" spans="1:6">
      <c r="A693" s="229" t="s">
        <v>713</v>
      </c>
      <c r="B693" s="254">
        <v>4.1100000000000005E-2</v>
      </c>
      <c r="C693" s="507">
        <v>4.2099999999999999E-2</v>
      </c>
      <c r="D693" s="281">
        <v>897.25</v>
      </c>
      <c r="E693" s="511">
        <v>878.2</v>
      </c>
      <c r="F693" s="256">
        <v>877.91</v>
      </c>
    </row>
    <row r="694" spans="1:6">
      <c r="A694" s="229" t="s">
        <v>714</v>
      </c>
      <c r="B694" s="254">
        <v>4.1200000000000001E-2</v>
      </c>
      <c r="C694" s="507">
        <v>4.2199999999999994E-2</v>
      </c>
      <c r="D694" s="281">
        <v>895.62</v>
      </c>
      <c r="E694" s="511">
        <v>876.6</v>
      </c>
      <c r="F694" s="256">
        <v>876.32</v>
      </c>
    </row>
    <row r="695" spans="1:6">
      <c r="A695" s="229" t="s">
        <v>715</v>
      </c>
      <c r="B695" s="254">
        <v>4.0399999999999998E-2</v>
      </c>
      <c r="C695" s="507">
        <v>4.1399999999999999E-2</v>
      </c>
      <c r="D695" s="281">
        <v>912.56</v>
      </c>
      <c r="E695" s="511">
        <v>893.17</v>
      </c>
      <c r="F695" s="256">
        <v>892.5</v>
      </c>
    </row>
    <row r="696" spans="1:6">
      <c r="A696" s="229" t="s">
        <v>716</v>
      </c>
      <c r="B696" s="254">
        <v>4.0899999999999999E-2</v>
      </c>
      <c r="C696" s="507">
        <v>4.1900000000000007E-2</v>
      </c>
      <c r="D696" s="281">
        <v>903.14</v>
      </c>
      <c r="E696" s="511">
        <v>883.96</v>
      </c>
      <c r="F696" s="256">
        <v>883.64</v>
      </c>
    </row>
    <row r="697" spans="1:6">
      <c r="A697" s="229" t="s">
        <v>717</v>
      </c>
      <c r="B697" s="254">
        <v>4.1299999999999996E-2</v>
      </c>
      <c r="C697" s="507">
        <v>4.2300000000000004E-2</v>
      </c>
      <c r="D697" s="281">
        <v>895.74</v>
      </c>
      <c r="E697" s="511">
        <v>876.73</v>
      </c>
      <c r="F697" s="256">
        <v>876.41</v>
      </c>
    </row>
    <row r="698" spans="1:6">
      <c r="A698" s="229" t="s">
        <v>718</v>
      </c>
      <c r="B698" s="254">
        <v>4.1700000000000001E-2</v>
      </c>
      <c r="C698" s="507">
        <v>4.2699999999999995E-2</v>
      </c>
      <c r="D698" s="281">
        <v>888.4</v>
      </c>
      <c r="E698" s="511">
        <v>869.57</v>
      </c>
      <c r="F698" s="256">
        <v>869.25</v>
      </c>
    </row>
    <row r="699" spans="1:6">
      <c r="A699" s="229" t="s">
        <v>719</v>
      </c>
      <c r="B699" s="254">
        <v>4.1900000000000007E-2</v>
      </c>
      <c r="C699" s="507">
        <v>4.2900000000000001E-2</v>
      </c>
      <c r="D699" s="281">
        <v>884.92</v>
      </c>
      <c r="E699" s="511">
        <v>866.17</v>
      </c>
      <c r="F699" s="256">
        <v>865.85</v>
      </c>
    </row>
    <row r="700" spans="1:6">
      <c r="A700" s="229" t="s">
        <v>720</v>
      </c>
      <c r="B700" s="254">
        <v>4.1799999999999997E-2</v>
      </c>
      <c r="C700" s="507">
        <v>4.2800000000000005E-2</v>
      </c>
      <c r="D700" s="281">
        <v>887.5</v>
      </c>
      <c r="E700" s="511">
        <v>868.69</v>
      </c>
      <c r="F700" s="256">
        <v>868.02</v>
      </c>
    </row>
    <row r="701" spans="1:6">
      <c r="A701" s="229" t="s">
        <v>721</v>
      </c>
      <c r="B701" s="254">
        <v>4.1799999999999997E-2</v>
      </c>
      <c r="C701" s="507">
        <v>4.2800000000000005E-2</v>
      </c>
      <c r="D701" s="281">
        <v>887.82</v>
      </c>
      <c r="E701" s="511">
        <v>869.01</v>
      </c>
      <c r="F701" s="256">
        <v>868.69</v>
      </c>
    </row>
    <row r="702" spans="1:6">
      <c r="A702" s="229" t="s">
        <v>722</v>
      </c>
      <c r="B702" s="254">
        <v>4.1799999999999997E-2</v>
      </c>
      <c r="C702" s="507">
        <v>4.2800000000000005E-2</v>
      </c>
      <c r="D702" s="281">
        <v>888.14</v>
      </c>
      <c r="E702" s="511">
        <v>869.32</v>
      </c>
      <c r="F702" s="256">
        <v>869.01</v>
      </c>
    </row>
    <row r="703" spans="1:6">
      <c r="A703" s="229" t="s">
        <v>723</v>
      </c>
      <c r="B703" s="254">
        <v>4.2099999999999999E-2</v>
      </c>
      <c r="C703" s="507">
        <v>4.3099999999999999E-2</v>
      </c>
      <c r="D703" s="281">
        <v>882.77</v>
      </c>
      <c r="E703" s="511">
        <v>864.08</v>
      </c>
      <c r="F703" s="256">
        <v>863.76</v>
      </c>
    </row>
    <row r="704" spans="1:6">
      <c r="A704" s="229" t="s">
        <v>724</v>
      </c>
      <c r="B704" s="254">
        <v>4.2000000000000003E-2</v>
      </c>
      <c r="C704" s="507">
        <v>4.2999999999999997E-2</v>
      </c>
      <c r="D704" s="281">
        <v>885.19</v>
      </c>
      <c r="E704" s="511">
        <v>866.44</v>
      </c>
      <c r="F704" s="256">
        <v>866.09</v>
      </c>
    </row>
    <row r="705" spans="1:6">
      <c r="A705" s="229" t="s">
        <v>725</v>
      </c>
      <c r="B705" s="254">
        <v>4.24E-2</v>
      </c>
      <c r="C705" s="507">
        <v>4.3400000000000001E-2</v>
      </c>
      <c r="D705" s="281">
        <v>878.98</v>
      </c>
      <c r="E705" s="511">
        <v>860.37</v>
      </c>
      <c r="F705" s="256">
        <v>859.06</v>
      </c>
    </row>
    <row r="706" spans="1:6">
      <c r="A706" s="229" t="s">
        <v>726</v>
      </c>
      <c r="B706" s="254">
        <v>4.24E-2</v>
      </c>
      <c r="C706" s="507">
        <v>4.3400000000000001E-2</v>
      </c>
      <c r="D706" s="281">
        <v>879.33</v>
      </c>
      <c r="E706" s="511">
        <v>860.73</v>
      </c>
      <c r="F706" s="256">
        <v>860.37</v>
      </c>
    </row>
    <row r="707" spans="1:6">
      <c r="A707" s="229" t="s">
        <v>727</v>
      </c>
      <c r="B707" s="254">
        <v>4.2000000000000003E-2</v>
      </c>
      <c r="C707" s="507">
        <v>4.2999999999999997E-2</v>
      </c>
      <c r="D707" s="281">
        <v>887.24</v>
      </c>
      <c r="E707" s="511">
        <v>868.47</v>
      </c>
      <c r="F707" s="256">
        <v>868.12</v>
      </c>
    </row>
    <row r="708" spans="1:6">
      <c r="A708" s="229" t="s">
        <v>728</v>
      </c>
      <c r="B708" s="254">
        <v>4.1799999999999997E-2</v>
      </c>
      <c r="C708" s="507">
        <v>4.2800000000000005E-2</v>
      </c>
      <c r="D708" s="281">
        <v>892.4</v>
      </c>
      <c r="E708" s="511">
        <v>873.52</v>
      </c>
      <c r="F708" s="256">
        <v>872.19</v>
      </c>
    </row>
    <row r="709" spans="1:6">
      <c r="A709" s="229" t="s">
        <v>729</v>
      </c>
      <c r="B709" s="254">
        <v>4.1599999999999998E-2</v>
      </c>
      <c r="C709" s="507">
        <v>4.2599999999999999E-2</v>
      </c>
      <c r="D709" s="281">
        <v>896.59</v>
      </c>
      <c r="E709" s="511">
        <v>877.61</v>
      </c>
      <c r="F709" s="256">
        <v>877.26</v>
      </c>
    </row>
    <row r="710" spans="1:6">
      <c r="A710" s="229" t="s">
        <v>730</v>
      </c>
      <c r="B710" s="254">
        <v>4.1100000000000005E-2</v>
      </c>
      <c r="C710" s="507">
        <v>4.2099999999999999E-2</v>
      </c>
      <c r="D710" s="281">
        <v>906.59</v>
      </c>
      <c r="E710" s="511">
        <v>887.4</v>
      </c>
      <c r="F710" s="256">
        <v>887.05</v>
      </c>
    </row>
    <row r="711" spans="1:6">
      <c r="A711" s="229" t="s">
        <v>731</v>
      </c>
      <c r="B711" s="254">
        <v>4.0399999999999998E-2</v>
      </c>
      <c r="C711" s="507">
        <v>4.1399999999999999E-2</v>
      </c>
      <c r="D711" s="281">
        <v>921.08</v>
      </c>
      <c r="E711" s="511">
        <v>901.58</v>
      </c>
      <c r="F711" s="256">
        <v>900.79</v>
      </c>
    </row>
    <row r="712" spans="1:6">
      <c r="A712" s="229" t="s">
        <v>732</v>
      </c>
      <c r="B712" s="254">
        <v>3.9900000000000005E-2</v>
      </c>
      <c r="C712" s="507">
        <v>4.0899999999999999E-2</v>
      </c>
      <c r="D712" s="281">
        <v>931.37</v>
      </c>
      <c r="E712" s="511">
        <v>911.64</v>
      </c>
      <c r="F712" s="256">
        <v>911.28</v>
      </c>
    </row>
    <row r="713" spans="1:6">
      <c r="A713" s="229" t="s">
        <v>733</v>
      </c>
      <c r="B713" s="254">
        <v>3.9900000000000005E-2</v>
      </c>
      <c r="C713" s="507">
        <v>4.0899999999999999E-2</v>
      </c>
      <c r="D713" s="281">
        <v>931.73</v>
      </c>
      <c r="E713" s="511">
        <v>912</v>
      </c>
      <c r="F713" s="256">
        <v>911.64</v>
      </c>
    </row>
    <row r="714" spans="1:6">
      <c r="A714" s="229" t="s">
        <v>734</v>
      </c>
      <c r="B714" s="254">
        <v>3.9900000000000005E-2</v>
      </c>
      <c r="C714" s="507">
        <v>4.0899999999999999E-2</v>
      </c>
      <c r="D714" s="281">
        <v>932.1</v>
      </c>
      <c r="E714" s="511">
        <v>912.36</v>
      </c>
      <c r="F714" s="256">
        <v>912</v>
      </c>
    </row>
    <row r="715" spans="1:6">
      <c r="A715" s="229" t="s">
        <v>735</v>
      </c>
      <c r="B715" s="254">
        <v>3.95E-2</v>
      </c>
      <c r="C715" s="507">
        <v>4.0500000000000001E-2</v>
      </c>
      <c r="D715" s="281">
        <v>940.89</v>
      </c>
      <c r="E715" s="511">
        <v>920.97</v>
      </c>
      <c r="F715" s="256">
        <v>920.59</v>
      </c>
    </row>
    <row r="716" spans="1:6">
      <c r="A716" s="229" t="s">
        <v>736</v>
      </c>
      <c r="B716" s="254">
        <v>3.95E-2</v>
      </c>
      <c r="C716" s="507">
        <v>4.0500000000000001E-2</v>
      </c>
      <c r="D716" s="281">
        <v>941.75</v>
      </c>
      <c r="E716" s="511">
        <v>921.81</v>
      </c>
      <c r="F716" s="256">
        <v>920.97</v>
      </c>
    </row>
    <row r="717" spans="1:6">
      <c r="A717" s="229" t="s">
        <v>737</v>
      </c>
      <c r="B717" s="254">
        <v>3.9300000000000002E-2</v>
      </c>
      <c r="C717" s="507">
        <v>4.0300000000000002E-2</v>
      </c>
      <c r="D717" s="281">
        <v>946.18</v>
      </c>
      <c r="E717" s="511">
        <v>926.15</v>
      </c>
      <c r="F717" s="256">
        <v>925.76</v>
      </c>
    </row>
    <row r="718" spans="1:6">
      <c r="A718" s="229" t="s">
        <v>738</v>
      </c>
      <c r="B718" s="254">
        <v>3.95E-2</v>
      </c>
      <c r="C718" s="507">
        <v>4.0500000000000001E-2</v>
      </c>
      <c r="D718" s="281">
        <v>942.52</v>
      </c>
      <c r="E718" s="511">
        <v>922.57</v>
      </c>
      <c r="F718" s="256">
        <v>922.19</v>
      </c>
    </row>
    <row r="719" spans="1:6">
      <c r="A719" s="229" t="s">
        <v>739</v>
      </c>
      <c r="B719" s="254">
        <v>3.9100000000000003E-2</v>
      </c>
      <c r="C719" s="507">
        <v>4.0099999999999997E-2</v>
      </c>
      <c r="D719" s="281">
        <v>951.01</v>
      </c>
      <c r="E719" s="511">
        <v>930.88</v>
      </c>
      <c r="F719" s="256">
        <v>930.5</v>
      </c>
    </row>
    <row r="720" spans="1:6">
      <c r="A720" s="229" t="s">
        <v>740</v>
      </c>
      <c r="B720" s="254">
        <v>3.9E-2</v>
      </c>
      <c r="C720" s="507">
        <v>0.04</v>
      </c>
      <c r="D720" s="281">
        <v>953.44</v>
      </c>
      <c r="E720" s="511">
        <v>933.25</v>
      </c>
      <c r="F720" s="256">
        <v>932.87</v>
      </c>
    </row>
    <row r="721" spans="1:6">
      <c r="A721" s="229" t="s">
        <v>741</v>
      </c>
      <c r="B721" s="254">
        <v>3.8900000000000004E-2</v>
      </c>
      <c r="C721" s="507">
        <v>3.9900000000000005E-2</v>
      </c>
      <c r="D721" s="281">
        <v>956.35</v>
      </c>
      <c r="E721" s="511">
        <v>936.11</v>
      </c>
      <c r="F721" s="256">
        <v>935.25</v>
      </c>
    </row>
    <row r="722" spans="1:6">
      <c r="A722" s="229" t="s">
        <v>742</v>
      </c>
      <c r="B722" s="254">
        <v>3.9399999999999998E-2</v>
      </c>
      <c r="C722" s="507">
        <v>4.0399999999999998E-2</v>
      </c>
      <c r="D722" s="281">
        <v>946.56</v>
      </c>
      <c r="E722" s="511">
        <v>926.54</v>
      </c>
      <c r="F722" s="256">
        <v>926.16</v>
      </c>
    </row>
    <row r="723" spans="1:6">
      <c r="A723" s="229" t="s">
        <v>743</v>
      </c>
      <c r="B723" s="254">
        <v>3.8900000000000004E-2</v>
      </c>
      <c r="C723" s="507">
        <v>3.9900000000000005E-2</v>
      </c>
      <c r="D723" s="281">
        <v>957.13</v>
      </c>
      <c r="E723" s="511">
        <v>936.88</v>
      </c>
      <c r="F723" s="256">
        <v>936.49</v>
      </c>
    </row>
    <row r="724" spans="1:6">
      <c r="A724" s="229" t="s">
        <v>744</v>
      </c>
      <c r="B724" s="254">
        <v>3.8800000000000001E-2</v>
      </c>
      <c r="C724" s="507">
        <v>3.9800000000000002E-2</v>
      </c>
      <c r="D724" s="281">
        <v>959.57</v>
      </c>
      <c r="E724" s="511">
        <v>939.27</v>
      </c>
      <c r="F724" s="256">
        <v>938.88</v>
      </c>
    </row>
    <row r="725" spans="1:6">
      <c r="A725" s="229" t="s">
        <v>745</v>
      </c>
      <c r="B725" s="254">
        <v>3.8699999999999998E-2</v>
      </c>
      <c r="C725" s="507">
        <v>3.9699999999999999E-2</v>
      </c>
      <c r="D725" s="281">
        <v>963.33</v>
      </c>
      <c r="E725" s="511">
        <v>942.95</v>
      </c>
      <c r="F725" s="256">
        <v>941.57</v>
      </c>
    </row>
    <row r="726" spans="1:6">
      <c r="A726" s="229" t="s">
        <v>746</v>
      </c>
      <c r="B726" s="254">
        <v>3.8900000000000004E-2</v>
      </c>
      <c r="C726" s="507">
        <v>3.9900000000000005E-2</v>
      </c>
      <c r="D726" s="281">
        <v>959.64</v>
      </c>
      <c r="E726" s="511">
        <v>939.35</v>
      </c>
      <c r="F726" s="256">
        <v>938.93</v>
      </c>
    </row>
    <row r="727" spans="1:6">
      <c r="A727" s="229" t="s">
        <v>747</v>
      </c>
      <c r="B727" s="254">
        <v>3.9E-2</v>
      </c>
      <c r="C727" s="507">
        <v>0.04</v>
      </c>
      <c r="D727" s="281">
        <v>958.01</v>
      </c>
      <c r="E727" s="511">
        <v>937.76</v>
      </c>
      <c r="F727" s="256">
        <v>937.34</v>
      </c>
    </row>
    <row r="728" spans="1:6">
      <c r="A728" s="229" t="s">
        <v>748</v>
      </c>
      <c r="B728" s="254">
        <v>3.9399999999999998E-2</v>
      </c>
      <c r="C728" s="507">
        <v>4.0399999999999998E-2</v>
      </c>
      <c r="D728" s="281">
        <v>950.28</v>
      </c>
      <c r="E728" s="511">
        <v>930.2</v>
      </c>
      <c r="F728" s="256">
        <v>929.79</v>
      </c>
    </row>
    <row r="729" spans="1:6">
      <c r="A729" s="229" t="s">
        <v>749</v>
      </c>
      <c r="B729" s="254">
        <v>3.9800000000000002E-2</v>
      </c>
      <c r="C729" s="507">
        <v>4.0800000000000003E-2</v>
      </c>
      <c r="D729" s="281">
        <v>942.61</v>
      </c>
      <c r="E729" s="511">
        <v>922.71</v>
      </c>
      <c r="F729" s="256">
        <v>922.29</v>
      </c>
    </row>
    <row r="730" spans="1:6">
      <c r="A730" s="229" t="s">
        <v>750</v>
      </c>
      <c r="B730" s="254">
        <v>3.9800000000000002E-2</v>
      </c>
      <c r="C730" s="507">
        <v>4.0800000000000003E-2</v>
      </c>
      <c r="D730" s="281">
        <v>943.58</v>
      </c>
      <c r="E730" s="511">
        <v>923.66</v>
      </c>
      <c r="F730" s="256">
        <v>922.71</v>
      </c>
    </row>
    <row r="731" spans="1:6">
      <c r="A731" s="229" t="s">
        <v>751</v>
      </c>
      <c r="B731" s="254">
        <v>4.0300000000000002E-2</v>
      </c>
      <c r="C731" s="507">
        <v>4.1299999999999996E-2</v>
      </c>
      <c r="D731" s="281">
        <v>933.98</v>
      </c>
      <c r="E731" s="511">
        <v>914.27</v>
      </c>
      <c r="F731" s="256">
        <v>913.86</v>
      </c>
    </row>
    <row r="732" spans="1:6">
      <c r="A732" s="229" t="s">
        <v>752</v>
      </c>
      <c r="B732" s="254">
        <v>4.0599999999999997E-2</v>
      </c>
      <c r="C732" s="507">
        <v>4.1599999999999998E-2</v>
      </c>
      <c r="D732" s="281">
        <v>928.43</v>
      </c>
      <c r="E732" s="511">
        <v>908.85</v>
      </c>
      <c r="F732" s="256">
        <v>908.45</v>
      </c>
    </row>
    <row r="733" spans="1:6">
      <c r="A733" s="229" t="s">
        <v>753</v>
      </c>
      <c r="B733" s="254">
        <v>4.07E-2</v>
      </c>
      <c r="C733" s="507">
        <v>4.1700000000000001E-2</v>
      </c>
      <c r="D733" s="281">
        <v>926.87</v>
      </c>
      <c r="E733" s="511">
        <v>907.33</v>
      </c>
      <c r="F733" s="256">
        <v>906.92</v>
      </c>
    </row>
    <row r="734" spans="1:6">
      <c r="A734" s="229" t="s">
        <v>754</v>
      </c>
      <c r="B734" s="254">
        <v>4.1500000000000002E-2</v>
      </c>
      <c r="C734" s="507">
        <v>4.2500000000000003E-2</v>
      </c>
      <c r="D734" s="281">
        <v>911.34</v>
      </c>
      <c r="E734" s="511">
        <v>892.14</v>
      </c>
      <c r="F734" s="256">
        <v>891.74</v>
      </c>
    </row>
    <row r="735" spans="1:6">
      <c r="A735" s="229" t="s">
        <v>755</v>
      </c>
      <c r="B735" s="254">
        <v>4.1799999999999997E-2</v>
      </c>
      <c r="C735" s="507">
        <v>4.2800000000000005E-2</v>
      </c>
      <c r="D735" s="281">
        <v>906.93</v>
      </c>
      <c r="E735" s="511">
        <v>887.83</v>
      </c>
      <c r="F735" s="256">
        <v>886.46</v>
      </c>
    </row>
    <row r="736" spans="1:6">
      <c r="A736" s="229" t="s">
        <v>756</v>
      </c>
      <c r="B736" s="254">
        <v>4.2599999999999999E-2</v>
      </c>
      <c r="C736" s="507">
        <v>4.36E-2</v>
      </c>
      <c r="D736" s="281">
        <v>892.01</v>
      </c>
      <c r="E736" s="511">
        <v>873.25</v>
      </c>
      <c r="F736" s="256">
        <v>872.86</v>
      </c>
    </row>
    <row r="737" spans="1:6">
      <c r="A737" s="229" t="s">
        <v>757</v>
      </c>
      <c r="B737" s="254">
        <v>4.2699999999999995E-2</v>
      </c>
      <c r="C737" s="507">
        <v>4.3700000000000003E-2</v>
      </c>
      <c r="D737" s="281">
        <v>890.51</v>
      </c>
      <c r="E737" s="511">
        <v>871.79</v>
      </c>
      <c r="F737" s="256">
        <v>871.4</v>
      </c>
    </row>
    <row r="738" spans="1:6">
      <c r="A738" s="229" t="s">
        <v>758</v>
      </c>
      <c r="B738" s="254">
        <v>4.2500000000000003E-2</v>
      </c>
      <c r="C738" s="507">
        <v>4.3499999999999997E-2</v>
      </c>
      <c r="D738" s="281">
        <v>894.84</v>
      </c>
      <c r="E738" s="511">
        <v>876.02</v>
      </c>
      <c r="F738" s="256">
        <v>875.5</v>
      </c>
    </row>
    <row r="739" spans="1:6">
      <c r="A739" s="229" t="s">
        <v>759</v>
      </c>
      <c r="B739" s="254">
        <v>4.2300000000000004E-2</v>
      </c>
      <c r="C739" s="507">
        <v>4.3299999999999998E-2</v>
      </c>
      <c r="D739" s="281">
        <v>898.93</v>
      </c>
      <c r="E739" s="511">
        <v>880.02</v>
      </c>
      <c r="F739" s="256">
        <v>879.75</v>
      </c>
    </row>
    <row r="740" spans="1:6">
      <c r="A740" s="229" t="s">
        <v>760</v>
      </c>
      <c r="B740" s="254">
        <v>4.2099999999999999E-2</v>
      </c>
      <c r="C740" s="507">
        <v>4.3099999999999999E-2</v>
      </c>
      <c r="D740" s="281">
        <v>903.04</v>
      </c>
      <c r="E740" s="511">
        <v>884.04</v>
      </c>
      <c r="F740" s="256">
        <v>883.77</v>
      </c>
    </row>
    <row r="741" spans="1:6">
      <c r="A741" s="229" t="s">
        <v>761</v>
      </c>
      <c r="B741" s="254">
        <v>4.2099999999999999E-2</v>
      </c>
      <c r="C741" s="507">
        <v>4.3099999999999999E-2</v>
      </c>
      <c r="D741" s="281">
        <v>903.31</v>
      </c>
      <c r="E741" s="511">
        <v>884.32</v>
      </c>
      <c r="F741" s="256">
        <v>884.04</v>
      </c>
    </row>
    <row r="742" spans="1:6">
      <c r="A742" s="229" t="s">
        <v>762</v>
      </c>
      <c r="B742" s="254">
        <v>4.1799999999999997E-2</v>
      </c>
      <c r="C742" s="507">
        <v>4.2800000000000005E-2</v>
      </c>
      <c r="D742" s="281">
        <v>909.37</v>
      </c>
      <c r="E742" s="511">
        <v>890.25</v>
      </c>
      <c r="F742" s="256">
        <v>889.97</v>
      </c>
    </row>
    <row r="743" spans="1:6">
      <c r="A743" s="229" t="s">
        <v>763</v>
      </c>
      <c r="B743" s="254">
        <v>4.1700000000000001E-2</v>
      </c>
      <c r="C743" s="507">
        <v>4.2699999999999995E-2</v>
      </c>
      <c r="D743" s="281">
        <v>911.84</v>
      </c>
      <c r="E743" s="511">
        <v>892.67</v>
      </c>
      <c r="F743" s="256">
        <v>892.14</v>
      </c>
    </row>
    <row r="744" spans="1:6">
      <c r="A744" s="229" t="s">
        <v>764</v>
      </c>
      <c r="B744" s="254">
        <v>4.1799999999999997E-2</v>
      </c>
      <c r="C744" s="507">
        <v>4.2800000000000005E-2</v>
      </c>
      <c r="D744" s="281">
        <v>910.47</v>
      </c>
      <c r="E744" s="511">
        <v>891.33</v>
      </c>
      <c r="F744" s="256">
        <v>891.03</v>
      </c>
    </row>
    <row r="745" spans="1:6">
      <c r="A745" s="229" t="s">
        <v>765</v>
      </c>
      <c r="B745" s="254">
        <v>4.1399999999999999E-2</v>
      </c>
      <c r="C745" s="507">
        <v>4.24E-2</v>
      </c>
      <c r="D745" s="281">
        <v>918.55</v>
      </c>
      <c r="E745" s="511">
        <v>899.24</v>
      </c>
      <c r="F745" s="256">
        <v>898.93</v>
      </c>
    </row>
    <row r="746" spans="1:6">
      <c r="A746" s="229" t="s">
        <v>766</v>
      </c>
      <c r="B746" s="254">
        <v>4.1100000000000005E-2</v>
      </c>
      <c r="C746" s="507">
        <v>4.2099999999999999E-2</v>
      </c>
      <c r="D746" s="281">
        <v>924.73</v>
      </c>
      <c r="E746" s="511">
        <v>905.29</v>
      </c>
      <c r="F746" s="256">
        <v>904.99</v>
      </c>
    </row>
    <row r="747" spans="1:6">
      <c r="A747" s="229" t="s">
        <v>767</v>
      </c>
      <c r="B747" s="254">
        <v>4.0999999999999995E-2</v>
      </c>
      <c r="C747" s="507">
        <v>4.2000000000000003E-2</v>
      </c>
      <c r="D747" s="281">
        <v>927.01</v>
      </c>
      <c r="E747" s="511">
        <v>907.52</v>
      </c>
      <c r="F747" s="256">
        <v>907.21</v>
      </c>
    </row>
    <row r="748" spans="1:6">
      <c r="A748" s="229" t="s">
        <v>768</v>
      </c>
      <c r="B748" s="254">
        <v>4.0999999999999995E-2</v>
      </c>
      <c r="C748" s="507">
        <v>4.2000000000000003E-2</v>
      </c>
      <c r="D748" s="281">
        <v>927.63</v>
      </c>
      <c r="E748" s="511">
        <v>908.13</v>
      </c>
      <c r="F748" s="256">
        <v>907.52</v>
      </c>
    </row>
    <row r="749" spans="1:6">
      <c r="A749" s="229" t="s">
        <v>769</v>
      </c>
      <c r="B749" s="254">
        <v>4.1100000000000005E-2</v>
      </c>
      <c r="C749" s="507">
        <v>4.2099999999999999E-2</v>
      </c>
      <c r="D749" s="281">
        <v>925.97</v>
      </c>
      <c r="E749" s="511">
        <v>906.51</v>
      </c>
      <c r="F749" s="256">
        <v>906.21</v>
      </c>
    </row>
    <row r="750" spans="1:6">
      <c r="A750" s="229" t="s">
        <v>770</v>
      </c>
      <c r="B750" s="254">
        <v>4.07E-2</v>
      </c>
      <c r="C750" s="507">
        <v>4.1700000000000001E-2</v>
      </c>
      <c r="D750" s="281">
        <v>934.18</v>
      </c>
      <c r="E750" s="511">
        <v>914.54</v>
      </c>
      <c r="F750" s="256">
        <v>914.24</v>
      </c>
    </row>
    <row r="751" spans="1:6">
      <c r="A751" s="229" t="s">
        <v>771</v>
      </c>
      <c r="B751" s="254">
        <v>4.0199999999999993E-2</v>
      </c>
      <c r="C751" s="507">
        <v>4.1200000000000001E-2</v>
      </c>
      <c r="D751" s="281">
        <v>944.47</v>
      </c>
      <c r="E751" s="511">
        <v>924.62</v>
      </c>
      <c r="F751" s="256">
        <v>924.31</v>
      </c>
    </row>
    <row r="752" spans="1:6">
      <c r="A752" s="229" t="s">
        <v>772</v>
      </c>
      <c r="B752" s="254">
        <v>4.0300000000000002E-2</v>
      </c>
      <c r="C752" s="507">
        <v>4.1299999999999996E-2</v>
      </c>
      <c r="D752" s="281">
        <v>942.78</v>
      </c>
      <c r="E752" s="511">
        <v>922.96</v>
      </c>
      <c r="F752" s="256">
        <v>922.65</v>
      </c>
    </row>
    <row r="753" spans="1:6">
      <c r="A753" s="229" t="s">
        <v>773</v>
      </c>
      <c r="B753" s="254">
        <v>4.0399999999999998E-2</v>
      </c>
      <c r="C753" s="507">
        <v>4.1399999999999999E-2</v>
      </c>
      <c r="D753" s="281">
        <v>942.37</v>
      </c>
      <c r="E753" s="511">
        <v>922.57</v>
      </c>
      <c r="F753" s="256">
        <v>921.83</v>
      </c>
    </row>
    <row r="754" spans="1:6">
      <c r="A754" s="229" t="s">
        <v>774</v>
      </c>
      <c r="B754" s="254">
        <v>4.0899999999999999E-2</v>
      </c>
      <c r="C754" s="507">
        <v>4.1900000000000007E-2</v>
      </c>
      <c r="D754" s="281">
        <v>932.76</v>
      </c>
      <c r="E754" s="511">
        <v>913.17</v>
      </c>
      <c r="F754" s="256">
        <v>912.83</v>
      </c>
    </row>
    <row r="755" spans="1:6">
      <c r="A755" s="229" t="s">
        <v>775</v>
      </c>
      <c r="B755" s="254">
        <v>4.0899999999999999E-2</v>
      </c>
      <c r="C755" s="507">
        <v>4.1900000000000007E-2</v>
      </c>
      <c r="D755" s="281">
        <v>933.11</v>
      </c>
      <c r="E755" s="511">
        <v>913.51</v>
      </c>
      <c r="F755" s="256">
        <v>913.17</v>
      </c>
    </row>
    <row r="756" spans="1:6">
      <c r="A756" s="229" t="s">
        <v>776</v>
      </c>
      <c r="B756" s="254">
        <v>4.1500000000000002E-2</v>
      </c>
      <c r="C756" s="507">
        <v>4.2500000000000003E-2</v>
      </c>
      <c r="D756" s="281">
        <v>921.64</v>
      </c>
      <c r="E756" s="511">
        <v>902.31</v>
      </c>
      <c r="F756" s="256">
        <v>901.97</v>
      </c>
    </row>
    <row r="757" spans="1:6">
      <c r="A757" s="229" t="s">
        <v>777</v>
      </c>
      <c r="B757" s="254">
        <v>4.2099999999999999E-2</v>
      </c>
      <c r="C757" s="507">
        <v>4.3099999999999999E-2</v>
      </c>
      <c r="D757" s="281">
        <v>910.33</v>
      </c>
      <c r="E757" s="511">
        <v>891.25</v>
      </c>
      <c r="F757" s="256">
        <v>890.91</v>
      </c>
    </row>
    <row r="758" spans="1:6">
      <c r="A758" s="229" t="s">
        <v>778</v>
      </c>
      <c r="B758" s="254">
        <v>4.2199999999999994E-2</v>
      </c>
      <c r="C758" s="507">
        <v>4.3200000000000002E-2</v>
      </c>
      <c r="D758" s="281">
        <v>909.01</v>
      </c>
      <c r="E758" s="511">
        <v>889.96</v>
      </c>
      <c r="F758" s="256">
        <v>889.36</v>
      </c>
    </row>
    <row r="759" spans="1:6">
      <c r="A759" s="229" t="s">
        <v>779</v>
      </c>
      <c r="B759" s="254">
        <v>4.1900000000000007E-2</v>
      </c>
      <c r="C759" s="507">
        <v>4.2900000000000001E-2</v>
      </c>
      <c r="D759" s="281">
        <v>915.11</v>
      </c>
      <c r="E759" s="511">
        <v>895.93</v>
      </c>
      <c r="F759" s="256">
        <v>895.63</v>
      </c>
    </row>
    <row r="760" spans="1:6">
      <c r="A760" s="229" t="s">
        <v>780</v>
      </c>
      <c r="B760" s="254">
        <v>4.1900000000000007E-2</v>
      </c>
      <c r="C760" s="507">
        <v>4.2900000000000001E-2</v>
      </c>
      <c r="D760" s="281">
        <v>915.41</v>
      </c>
      <c r="E760" s="511">
        <v>896.23</v>
      </c>
      <c r="F760" s="256">
        <v>895.93</v>
      </c>
    </row>
    <row r="761" spans="1:6">
      <c r="A761" s="229" t="s">
        <v>781</v>
      </c>
      <c r="B761" s="254">
        <v>4.1799999999999997E-2</v>
      </c>
      <c r="C761" s="507">
        <v>4.2800000000000005E-2</v>
      </c>
      <c r="D761" s="281">
        <v>917.66</v>
      </c>
      <c r="E761" s="511">
        <v>898.43</v>
      </c>
      <c r="F761" s="256">
        <v>898.13</v>
      </c>
    </row>
    <row r="762" spans="1:6">
      <c r="A762" s="229" t="s">
        <v>782</v>
      </c>
      <c r="B762" s="254">
        <v>4.1799999999999997E-2</v>
      </c>
      <c r="C762" s="507">
        <v>4.2800000000000005E-2</v>
      </c>
      <c r="D762" s="281">
        <v>917.96</v>
      </c>
      <c r="E762" s="511">
        <v>898.73</v>
      </c>
      <c r="F762" s="256">
        <v>898.43</v>
      </c>
    </row>
    <row r="763" spans="1:6">
      <c r="A763" s="229" t="s">
        <v>783</v>
      </c>
      <c r="B763" s="254">
        <v>4.2800000000000005E-2</v>
      </c>
      <c r="C763" s="507">
        <v>4.3799999999999999E-2</v>
      </c>
      <c r="D763" s="281">
        <v>899.33</v>
      </c>
      <c r="E763" s="511">
        <v>880.51</v>
      </c>
      <c r="F763" s="256">
        <v>879.92</v>
      </c>
    </row>
    <row r="764" spans="1:6">
      <c r="A764" s="229" t="s">
        <v>784</v>
      </c>
      <c r="B764" s="254">
        <v>4.3499999999999997E-2</v>
      </c>
      <c r="C764" s="507">
        <v>4.4500000000000005E-2</v>
      </c>
      <c r="D764" s="281">
        <v>886.35</v>
      </c>
      <c r="E764" s="511">
        <v>867.81</v>
      </c>
      <c r="F764" s="256">
        <v>867.52</v>
      </c>
    </row>
    <row r="765" spans="1:6">
      <c r="A765" s="229" t="s">
        <v>785</v>
      </c>
      <c r="B765" s="254">
        <v>4.3499999999999997E-2</v>
      </c>
      <c r="C765" s="507">
        <v>4.4500000000000005E-2</v>
      </c>
      <c r="D765" s="281">
        <v>886.64</v>
      </c>
      <c r="E765" s="511">
        <v>868.1</v>
      </c>
      <c r="F765" s="256">
        <v>867.81</v>
      </c>
    </row>
    <row r="766" spans="1:6">
      <c r="A766" s="229" t="s">
        <v>786</v>
      </c>
      <c r="B766" s="254">
        <v>4.3499999999999997E-2</v>
      </c>
      <c r="C766" s="507">
        <v>4.4500000000000005E-2</v>
      </c>
      <c r="D766" s="281">
        <v>886.93</v>
      </c>
      <c r="E766" s="511">
        <v>868.39</v>
      </c>
      <c r="F766" s="256">
        <v>868.1</v>
      </c>
    </row>
    <row r="767" spans="1:6">
      <c r="A767" s="229" t="s">
        <v>787</v>
      </c>
      <c r="B767" s="254">
        <v>4.3499999999999997E-2</v>
      </c>
      <c r="C767" s="507">
        <v>4.4500000000000005E-2</v>
      </c>
      <c r="D767" s="281">
        <v>887.65</v>
      </c>
      <c r="E767" s="511">
        <v>869.1</v>
      </c>
      <c r="F767" s="256">
        <v>868.39</v>
      </c>
    </row>
    <row r="768" spans="1:6">
      <c r="A768" s="229" t="s">
        <v>788</v>
      </c>
      <c r="B768" s="254">
        <v>4.4500000000000005E-2</v>
      </c>
      <c r="C768" s="507">
        <v>4.5499999999999999E-2</v>
      </c>
      <c r="D768" s="281">
        <v>869.39</v>
      </c>
      <c r="E768" s="511">
        <v>851.24</v>
      </c>
      <c r="F768" s="256">
        <v>850.95</v>
      </c>
    </row>
    <row r="769" spans="1:6">
      <c r="A769" s="229" t="s">
        <v>789</v>
      </c>
      <c r="B769" s="254">
        <v>4.5400000000000003E-2</v>
      </c>
      <c r="C769" s="507">
        <v>4.6399999999999997E-2</v>
      </c>
      <c r="D769" s="281">
        <v>853.32</v>
      </c>
      <c r="E769" s="511">
        <v>835.53</v>
      </c>
      <c r="F769" s="256">
        <v>835.24</v>
      </c>
    </row>
    <row r="770" spans="1:6">
      <c r="A770" s="229" t="s">
        <v>790</v>
      </c>
      <c r="B770" s="254">
        <v>4.58E-2</v>
      </c>
      <c r="C770" s="507">
        <v>4.6799999999999994E-2</v>
      </c>
      <c r="D770" s="281">
        <v>846.44</v>
      </c>
      <c r="E770" s="511">
        <v>828.8</v>
      </c>
      <c r="F770" s="256">
        <v>828.52</v>
      </c>
    </row>
    <row r="771" spans="1:6">
      <c r="A771" s="229" t="s">
        <v>791</v>
      </c>
      <c r="B771" s="254">
        <v>4.7E-2</v>
      </c>
      <c r="C771" s="507">
        <v>4.8000000000000001E-2</v>
      </c>
      <c r="D771" s="281">
        <v>825.6</v>
      </c>
      <c r="E771" s="511">
        <v>808.42</v>
      </c>
      <c r="F771" s="256">
        <v>808.14</v>
      </c>
    </row>
    <row r="772" spans="1:6">
      <c r="A772" s="229" t="s">
        <v>792</v>
      </c>
      <c r="B772" s="254">
        <v>4.6799999999999994E-2</v>
      </c>
      <c r="C772" s="507">
        <v>4.7800000000000002E-2</v>
      </c>
      <c r="D772" s="281">
        <v>829.63</v>
      </c>
      <c r="E772" s="511">
        <v>812.36</v>
      </c>
      <c r="F772" s="256">
        <v>811.82</v>
      </c>
    </row>
    <row r="773" spans="1:6">
      <c r="A773" s="229" t="s">
        <v>793</v>
      </c>
      <c r="B773" s="254">
        <v>4.5400000000000003E-2</v>
      </c>
      <c r="C773" s="507">
        <v>4.6399999999999997E-2</v>
      </c>
      <c r="D773" s="281">
        <v>854.75</v>
      </c>
      <c r="E773" s="511">
        <v>836.94</v>
      </c>
      <c r="F773" s="256">
        <v>836.65</v>
      </c>
    </row>
    <row r="774" spans="1:6">
      <c r="A774" s="229" t="s">
        <v>794</v>
      </c>
      <c r="B774" s="254">
        <v>4.5199999999999997E-2</v>
      </c>
      <c r="C774" s="507">
        <v>4.6199999999999998E-2</v>
      </c>
      <c r="D774" s="281">
        <v>858.65</v>
      </c>
      <c r="E774" s="511">
        <v>840.75</v>
      </c>
      <c r="F774" s="256">
        <v>840.47</v>
      </c>
    </row>
    <row r="775" spans="1:6">
      <c r="A775" s="229" t="s">
        <v>795</v>
      </c>
      <c r="B775" s="254">
        <v>4.4999999999999998E-2</v>
      </c>
      <c r="C775" s="507">
        <v>4.5999999999999999E-2</v>
      </c>
      <c r="D775" s="281">
        <v>862.34</v>
      </c>
      <c r="E775" s="511">
        <v>844.37</v>
      </c>
      <c r="F775" s="256">
        <v>844.09</v>
      </c>
    </row>
    <row r="776" spans="1:6">
      <c r="A776" s="229" t="s">
        <v>796</v>
      </c>
      <c r="B776" s="254">
        <v>4.4800000000000006E-2</v>
      </c>
      <c r="C776" s="507">
        <v>4.58E-2</v>
      </c>
      <c r="D776" s="281">
        <v>866.26</v>
      </c>
      <c r="E776" s="511">
        <v>848.21</v>
      </c>
      <c r="F776" s="256">
        <v>847.93</v>
      </c>
    </row>
    <row r="777" spans="1:6">
      <c r="A777" s="229" t="s">
        <v>797</v>
      </c>
      <c r="B777" s="254">
        <v>4.5100000000000001E-2</v>
      </c>
      <c r="C777" s="507">
        <v>4.6100000000000002E-2</v>
      </c>
      <c r="D777" s="281">
        <v>861.35</v>
      </c>
      <c r="E777" s="511">
        <v>843.4</v>
      </c>
      <c r="F777" s="256">
        <v>842.87</v>
      </c>
    </row>
    <row r="778" spans="1:6">
      <c r="A778" s="229" t="s">
        <v>798</v>
      </c>
      <c r="B778" s="254">
        <v>4.53E-2</v>
      </c>
      <c r="C778" s="507">
        <v>4.6300000000000001E-2</v>
      </c>
      <c r="D778" s="281">
        <v>858.01</v>
      </c>
      <c r="E778" s="511">
        <v>840.14</v>
      </c>
      <c r="F778" s="256">
        <v>839.86</v>
      </c>
    </row>
    <row r="779" spans="1:6">
      <c r="A779" s="229" t="s">
        <v>799</v>
      </c>
      <c r="B779" s="254">
        <v>4.5599999999999995E-2</v>
      </c>
      <c r="C779" s="507">
        <v>4.6600000000000003E-2</v>
      </c>
      <c r="D779" s="281">
        <v>852.88</v>
      </c>
      <c r="E779" s="511">
        <v>835.13</v>
      </c>
      <c r="F779" s="256">
        <v>834.85</v>
      </c>
    </row>
    <row r="780" spans="1:6">
      <c r="A780" s="229" t="s">
        <v>800</v>
      </c>
      <c r="B780" s="254">
        <v>4.5599999999999995E-2</v>
      </c>
      <c r="C780" s="507">
        <v>4.6600000000000003E-2</v>
      </c>
      <c r="D780" s="281">
        <v>853.16</v>
      </c>
      <c r="E780" s="511">
        <v>835.41</v>
      </c>
      <c r="F780" s="256">
        <v>835.13</v>
      </c>
    </row>
    <row r="781" spans="1:6">
      <c r="A781" s="229" t="s">
        <v>801</v>
      </c>
      <c r="B781" s="254">
        <v>4.5599999999999995E-2</v>
      </c>
      <c r="C781" s="507">
        <v>4.6600000000000003E-2</v>
      </c>
      <c r="D781" s="281">
        <v>853.44</v>
      </c>
      <c r="E781" s="511">
        <v>835.68</v>
      </c>
      <c r="F781" s="256">
        <v>835.41</v>
      </c>
    </row>
    <row r="782" spans="1:6">
      <c r="A782" s="229" t="s">
        <v>802</v>
      </c>
      <c r="B782" s="254">
        <v>4.4699999999999997E-2</v>
      </c>
      <c r="C782" s="507">
        <v>4.5700000000000005E-2</v>
      </c>
      <c r="D782" s="281">
        <v>870.3</v>
      </c>
      <c r="E782" s="511">
        <v>852.18</v>
      </c>
      <c r="F782" s="256">
        <v>851.65</v>
      </c>
    </row>
    <row r="783" spans="1:6">
      <c r="A783" s="229" t="s">
        <v>803</v>
      </c>
      <c r="B783" s="254">
        <v>4.4400000000000002E-2</v>
      </c>
      <c r="C783" s="507">
        <v>4.5400000000000003E-2</v>
      </c>
      <c r="D783" s="281">
        <v>876.17</v>
      </c>
      <c r="E783" s="511">
        <v>857.92</v>
      </c>
      <c r="F783" s="256">
        <v>857.64</v>
      </c>
    </row>
    <row r="784" spans="1:6">
      <c r="A784" s="229" t="s">
        <v>804</v>
      </c>
      <c r="B784" s="254">
        <v>4.4299999999999999E-2</v>
      </c>
      <c r="C784" s="507">
        <v>4.53E-2</v>
      </c>
      <c r="D784" s="281">
        <v>878.31</v>
      </c>
      <c r="E784" s="511">
        <v>860.02</v>
      </c>
      <c r="F784" s="256">
        <v>859.73</v>
      </c>
    </row>
    <row r="785" spans="1:6">
      <c r="A785" s="229" t="s">
        <v>805</v>
      </c>
      <c r="B785" s="254">
        <v>4.4299999999999999E-2</v>
      </c>
      <c r="C785" s="507">
        <v>4.53E-2</v>
      </c>
      <c r="D785" s="281">
        <v>878.6</v>
      </c>
      <c r="E785" s="511">
        <v>860.31</v>
      </c>
      <c r="F785" s="256">
        <v>860.02</v>
      </c>
    </row>
    <row r="786" spans="1:6">
      <c r="A786" s="229" t="s">
        <v>806</v>
      </c>
      <c r="B786" s="254">
        <v>4.4500000000000005E-2</v>
      </c>
      <c r="C786" s="507">
        <v>4.5499999999999999E-2</v>
      </c>
      <c r="D786" s="281">
        <v>875.2</v>
      </c>
      <c r="E786" s="511">
        <v>856.98</v>
      </c>
      <c r="F786" s="256">
        <v>856.7</v>
      </c>
    </row>
    <row r="787" spans="1:6">
      <c r="A787" s="229" t="s">
        <v>807</v>
      </c>
      <c r="B787" s="254">
        <v>4.4999999999999998E-2</v>
      </c>
      <c r="C787" s="507">
        <v>4.5999999999999999E-2</v>
      </c>
      <c r="D787" s="281">
        <v>866.61</v>
      </c>
      <c r="E787" s="511">
        <v>848.58</v>
      </c>
      <c r="F787" s="256">
        <v>848.03</v>
      </c>
    </row>
    <row r="788" spans="1:6">
      <c r="A788" s="229" t="s">
        <v>808</v>
      </c>
      <c r="B788" s="254">
        <v>4.4900000000000002E-2</v>
      </c>
      <c r="C788" s="507">
        <v>4.5899999999999996E-2</v>
      </c>
      <c r="D788" s="281">
        <v>868.72</v>
      </c>
      <c r="E788" s="511">
        <v>850.66</v>
      </c>
      <c r="F788" s="256">
        <v>850.37</v>
      </c>
    </row>
    <row r="789" spans="1:6">
      <c r="A789" s="229" t="s">
        <v>809</v>
      </c>
      <c r="B789" s="254">
        <v>4.4699999999999997E-2</v>
      </c>
      <c r="C789" s="507">
        <v>4.5700000000000005E-2</v>
      </c>
      <c r="D789" s="281">
        <v>872.81</v>
      </c>
      <c r="E789" s="511">
        <v>854.66</v>
      </c>
      <c r="F789" s="256">
        <v>854.24</v>
      </c>
    </row>
    <row r="790" spans="1:6">
      <c r="A790" s="229" t="s">
        <v>810</v>
      </c>
      <c r="B790" s="254">
        <v>4.4500000000000005E-2</v>
      </c>
      <c r="C790" s="507">
        <v>4.5499999999999999E-2</v>
      </c>
      <c r="D790" s="281">
        <v>876.78</v>
      </c>
      <c r="E790" s="511">
        <v>858.55</v>
      </c>
      <c r="F790" s="256">
        <v>858.26</v>
      </c>
    </row>
    <row r="791" spans="1:6">
      <c r="A791" s="229" t="s">
        <v>811</v>
      </c>
      <c r="B791" s="254">
        <v>4.3499999999999997E-2</v>
      </c>
      <c r="C791" s="507">
        <v>4.4500000000000005E-2</v>
      </c>
      <c r="D791" s="281">
        <v>896</v>
      </c>
      <c r="E791" s="511">
        <v>877.35</v>
      </c>
      <c r="F791" s="256">
        <v>876.78</v>
      </c>
    </row>
    <row r="792" spans="1:6">
      <c r="A792" s="229" t="s">
        <v>812</v>
      </c>
      <c r="B792" s="254">
        <v>4.3799999999999999E-2</v>
      </c>
      <c r="C792" s="507">
        <v>4.4800000000000006E-2</v>
      </c>
      <c r="D792" s="281">
        <v>890.66</v>
      </c>
      <c r="E792" s="511">
        <v>872.13</v>
      </c>
      <c r="F792" s="256">
        <v>871.84</v>
      </c>
    </row>
    <row r="793" spans="1:6">
      <c r="A793" s="229" t="s">
        <v>813</v>
      </c>
      <c r="B793" s="254">
        <v>4.36E-2</v>
      </c>
      <c r="C793" s="507">
        <v>4.4600000000000001E-2</v>
      </c>
      <c r="D793" s="281">
        <v>894.71</v>
      </c>
      <c r="E793" s="511">
        <v>876.09</v>
      </c>
      <c r="F793" s="256">
        <v>875.8</v>
      </c>
    </row>
    <row r="794" spans="1:6">
      <c r="A794" s="229" t="s">
        <v>814</v>
      </c>
      <c r="B794" s="254">
        <v>4.36E-2</v>
      </c>
      <c r="C794" s="507">
        <v>4.4600000000000001E-2</v>
      </c>
      <c r="D794" s="281">
        <v>895.5</v>
      </c>
      <c r="E794" s="511">
        <v>876.87</v>
      </c>
      <c r="F794" s="256">
        <v>876.56</v>
      </c>
    </row>
    <row r="795" spans="1:6">
      <c r="A795" s="229" t="s">
        <v>815</v>
      </c>
      <c r="B795" s="254">
        <v>4.3499999999999997E-2</v>
      </c>
      <c r="C795" s="507">
        <v>4.4500000000000005E-2</v>
      </c>
      <c r="D795" s="281">
        <v>897.7</v>
      </c>
      <c r="E795" s="511">
        <v>879.03</v>
      </c>
      <c r="F795" s="256">
        <v>878.72</v>
      </c>
    </row>
    <row r="796" spans="1:6">
      <c r="A796" s="229" t="s">
        <v>816</v>
      </c>
      <c r="B796" s="254">
        <v>4.3799999999999999E-2</v>
      </c>
      <c r="C796" s="507">
        <v>4.4800000000000006E-2</v>
      </c>
      <c r="D796" s="281">
        <v>892.7</v>
      </c>
      <c r="E796" s="511">
        <v>874.14</v>
      </c>
      <c r="F796" s="256">
        <v>873.51</v>
      </c>
    </row>
    <row r="797" spans="1:6">
      <c r="A797" s="229" t="s">
        <v>817</v>
      </c>
      <c r="B797" s="254">
        <v>4.4400000000000002E-2</v>
      </c>
      <c r="C797" s="507">
        <v>4.5400000000000003E-2</v>
      </c>
      <c r="D797" s="281">
        <v>881.83</v>
      </c>
      <c r="E797" s="511">
        <v>863.51</v>
      </c>
      <c r="F797" s="256">
        <v>863.2</v>
      </c>
    </row>
    <row r="798" spans="1:6">
      <c r="A798" s="229" t="s">
        <v>818</v>
      </c>
      <c r="B798" s="254">
        <v>4.4199999999999996E-2</v>
      </c>
      <c r="C798" s="507">
        <v>4.5199999999999997E-2</v>
      </c>
      <c r="D798" s="281">
        <v>885.85</v>
      </c>
      <c r="E798" s="511">
        <v>867.45</v>
      </c>
      <c r="F798" s="256">
        <v>867.14</v>
      </c>
    </row>
    <row r="799" spans="1:6">
      <c r="A799" s="229" t="s">
        <v>819</v>
      </c>
      <c r="B799" s="254">
        <v>4.5100000000000001E-2</v>
      </c>
      <c r="C799" s="507">
        <v>4.6100000000000002E-2</v>
      </c>
      <c r="D799" s="281">
        <v>869.52</v>
      </c>
      <c r="E799" s="511">
        <v>851.48</v>
      </c>
      <c r="F799" s="256">
        <v>851.23</v>
      </c>
    </row>
    <row r="800" spans="1:6">
      <c r="A800" s="229" t="s">
        <v>820</v>
      </c>
      <c r="B800" s="254">
        <v>4.4699999999999997E-2</v>
      </c>
      <c r="C800" s="507">
        <v>4.5700000000000005E-2</v>
      </c>
      <c r="D800" s="281">
        <v>877.1</v>
      </c>
      <c r="E800" s="511">
        <v>858.9</v>
      </c>
      <c r="F800" s="256">
        <v>858.65</v>
      </c>
    </row>
    <row r="801" spans="1:6">
      <c r="A801" s="229" t="s">
        <v>821</v>
      </c>
      <c r="B801" s="254">
        <v>4.4299999999999999E-2</v>
      </c>
      <c r="C801" s="507">
        <v>4.53E-2</v>
      </c>
      <c r="D801" s="281">
        <v>884.94</v>
      </c>
      <c r="E801" s="511">
        <v>866.57</v>
      </c>
      <c r="F801" s="256">
        <v>866.13</v>
      </c>
    </row>
    <row r="802" spans="1:6">
      <c r="A802" s="229" t="s">
        <v>822</v>
      </c>
      <c r="B802" s="254">
        <v>4.4800000000000006E-2</v>
      </c>
      <c r="C802" s="507">
        <v>4.58E-2</v>
      </c>
      <c r="D802" s="281">
        <v>875.95</v>
      </c>
      <c r="E802" s="511">
        <v>857.78</v>
      </c>
      <c r="F802" s="256">
        <v>857.53</v>
      </c>
    </row>
    <row r="803" spans="1:6">
      <c r="A803" s="229" t="s">
        <v>823</v>
      </c>
      <c r="B803" s="254">
        <v>4.53E-2</v>
      </c>
      <c r="C803" s="507">
        <v>4.6300000000000001E-2</v>
      </c>
      <c r="D803" s="281">
        <v>867.06</v>
      </c>
      <c r="E803" s="511">
        <v>849.08</v>
      </c>
      <c r="F803" s="256">
        <v>848.84</v>
      </c>
    </row>
    <row r="804" spans="1:6">
      <c r="A804" s="229" t="s">
        <v>824</v>
      </c>
      <c r="B804" s="254">
        <v>4.5199999999999997E-2</v>
      </c>
      <c r="C804" s="507">
        <v>4.6199999999999998E-2</v>
      </c>
      <c r="D804" s="281">
        <v>869.13</v>
      </c>
      <c r="E804" s="511">
        <v>851.11</v>
      </c>
      <c r="F804" s="256">
        <v>850.87</v>
      </c>
    </row>
    <row r="805" spans="1:6">
      <c r="A805" s="229" t="s">
        <v>825</v>
      </c>
      <c r="B805" s="254">
        <v>4.5700000000000005E-2</v>
      </c>
      <c r="C805" s="507">
        <v>4.6699999999999998E-2</v>
      </c>
      <c r="D805" s="281">
        <v>860.42</v>
      </c>
      <c r="E805" s="511">
        <v>842.59</v>
      </c>
      <c r="F805" s="256">
        <v>842.34</v>
      </c>
    </row>
    <row r="806" spans="1:6">
      <c r="A806" s="229" t="s">
        <v>826</v>
      </c>
      <c r="B806" s="254">
        <v>4.5999999999999999E-2</v>
      </c>
      <c r="C806" s="507">
        <v>4.7E-2</v>
      </c>
      <c r="D806" s="281">
        <v>855.49</v>
      </c>
      <c r="E806" s="511">
        <v>837.78</v>
      </c>
      <c r="F806" s="256">
        <v>837.32</v>
      </c>
    </row>
    <row r="807" spans="1:6">
      <c r="A807" s="229" t="s">
        <v>827</v>
      </c>
      <c r="B807" s="254">
        <v>4.7E-2</v>
      </c>
      <c r="C807" s="507">
        <v>4.8000000000000001E-2</v>
      </c>
      <c r="D807" s="281">
        <v>838.03</v>
      </c>
      <c r="E807" s="511">
        <v>820.7</v>
      </c>
      <c r="F807" s="256">
        <v>820.45</v>
      </c>
    </row>
    <row r="808" spans="1:6">
      <c r="A808" s="229" t="s">
        <v>828</v>
      </c>
      <c r="B808" s="254">
        <v>4.7599999999999996E-2</v>
      </c>
      <c r="C808" s="507">
        <v>4.8600000000000004E-2</v>
      </c>
      <c r="D808" s="281">
        <v>827.84</v>
      </c>
      <c r="E808" s="511">
        <v>810.73</v>
      </c>
      <c r="F808" s="256">
        <v>810.48</v>
      </c>
    </row>
    <row r="809" spans="1:6">
      <c r="A809" s="229" t="s">
        <v>829</v>
      </c>
      <c r="B809" s="254">
        <v>4.9500000000000002E-2</v>
      </c>
      <c r="C809" s="507">
        <v>5.0499999999999996E-2</v>
      </c>
      <c r="D809" s="281">
        <v>796</v>
      </c>
      <c r="E809" s="511">
        <v>779.58</v>
      </c>
      <c r="F809" s="256">
        <v>779.23</v>
      </c>
    </row>
    <row r="810" spans="1:6">
      <c r="A810" s="229" t="s">
        <v>830</v>
      </c>
      <c r="B810" s="254">
        <v>4.8799999999999996E-2</v>
      </c>
      <c r="C810" s="507">
        <v>4.9800000000000004E-2</v>
      </c>
      <c r="D810" s="281">
        <v>808.16</v>
      </c>
      <c r="E810" s="511">
        <v>791.48</v>
      </c>
      <c r="F810" s="256">
        <v>791.03</v>
      </c>
    </row>
    <row r="811" spans="1:6">
      <c r="A811" s="229" t="s">
        <v>831</v>
      </c>
      <c r="B811" s="254">
        <v>5.0199999999999995E-2</v>
      </c>
      <c r="C811" s="507">
        <v>5.1200000000000002E-2</v>
      </c>
      <c r="D811" s="281">
        <v>785.16</v>
      </c>
      <c r="E811" s="511">
        <v>768.98</v>
      </c>
      <c r="F811" s="256">
        <v>768.73</v>
      </c>
    </row>
    <row r="812" spans="1:6">
      <c r="A812" s="229" t="s">
        <v>832</v>
      </c>
      <c r="B812" s="254">
        <v>5.0300000000000004E-2</v>
      </c>
      <c r="C812" s="507">
        <v>5.1299999999999998E-2</v>
      </c>
      <c r="D812" s="281">
        <v>783.77</v>
      </c>
      <c r="E812" s="511">
        <v>767.62</v>
      </c>
      <c r="F812" s="256">
        <v>767.38</v>
      </c>
    </row>
    <row r="813" spans="1:6">
      <c r="A813" s="229" t="s">
        <v>833</v>
      </c>
      <c r="B813" s="254">
        <v>4.7199999999999999E-2</v>
      </c>
      <c r="C813" s="507">
        <v>4.82E-2</v>
      </c>
      <c r="D813" s="281">
        <v>836.37</v>
      </c>
      <c r="E813" s="511">
        <v>819.1</v>
      </c>
      <c r="F813" s="256">
        <v>818.84</v>
      </c>
    </row>
    <row r="814" spans="1:6">
      <c r="A814" s="229" t="s">
        <v>834</v>
      </c>
      <c r="B814" s="254">
        <v>4.8899999999999999E-2</v>
      </c>
      <c r="C814" s="507">
        <v>4.99E-2</v>
      </c>
      <c r="D814" s="281">
        <v>807.48</v>
      </c>
      <c r="E814" s="511">
        <v>790.83</v>
      </c>
      <c r="F814" s="256">
        <v>790.58</v>
      </c>
    </row>
    <row r="815" spans="1:6">
      <c r="A815" s="229" t="s">
        <v>835</v>
      </c>
      <c r="B815" s="254">
        <v>5.0199999999999995E-2</v>
      </c>
      <c r="C815" s="507">
        <v>5.1200000000000002E-2</v>
      </c>
      <c r="D815" s="281">
        <v>786.28</v>
      </c>
      <c r="E815" s="511">
        <v>770.09</v>
      </c>
      <c r="F815" s="256">
        <v>769.66</v>
      </c>
    </row>
    <row r="816" spans="1:6">
      <c r="A816" s="229" t="s">
        <v>836</v>
      </c>
      <c r="B816" s="254">
        <v>0.05</v>
      </c>
      <c r="C816" s="507">
        <v>5.0999999999999997E-2</v>
      </c>
      <c r="D816" s="281">
        <v>789.8</v>
      </c>
      <c r="E816" s="511">
        <v>773.54</v>
      </c>
      <c r="F816" s="256">
        <v>773.3</v>
      </c>
    </row>
    <row r="817" spans="1:6">
      <c r="A817" s="229" t="s">
        <v>837</v>
      </c>
      <c r="B817" s="254">
        <v>5.7500000000000002E-2</v>
      </c>
      <c r="C817" s="507">
        <v>5.8499999999999996E-2</v>
      </c>
      <c r="D817" s="281">
        <v>676.25</v>
      </c>
      <c r="E817" s="511">
        <v>662.42</v>
      </c>
      <c r="F817" s="256">
        <v>662.2</v>
      </c>
    </row>
    <row r="818" spans="1:6">
      <c r="A818" s="229" t="s">
        <v>838</v>
      </c>
      <c r="B818" s="254">
        <v>5.4900000000000004E-2</v>
      </c>
      <c r="C818" s="507">
        <v>5.5899999999999998E-2</v>
      </c>
      <c r="D818" s="281">
        <v>713.86</v>
      </c>
      <c r="E818" s="511">
        <v>699.23</v>
      </c>
      <c r="F818" s="256">
        <v>699</v>
      </c>
    </row>
    <row r="819" spans="1:6">
      <c r="A819" s="229" t="s">
        <v>839</v>
      </c>
      <c r="B819" s="254">
        <v>5.5999999999999994E-2</v>
      </c>
      <c r="C819" s="507">
        <v>5.7000000000000002E-2</v>
      </c>
      <c r="D819" s="281">
        <v>698.02</v>
      </c>
      <c r="E819" s="511">
        <v>683.74</v>
      </c>
      <c r="F819" s="256">
        <v>683.5</v>
      </c>
    </row>
    <row r="820" spans="1:6">
      <c r="A820" s="229" t="s">
        <v>840</v>
      </c>
      <c r="B820" s="254">
        <v>5.3399999999999996E-2</v>
      </c>
      <c r="C820" s="507">
        <v>5.4400000000000004E-2</v>
      </c>
      <c r="D820" s="281">
        <v>737.06</v>
      </c>
      <c r="E820" s="511">
        <v>721.94</v>
      </c>
      <c r="F820" s="256">
        <v>721.53</v>
      </c>
    </row>
    <row r="821" spans="1:6">
      <c r="A821" s="229" t="s">
        <v>841</v>
      </c>
      <c r="B821" s="254">
        <v>5.3699999999999998E-2</v>
      </c>
      <c r="C821" s="507">
        <v>5.4699999999999999E-2</v>
      </c>
      <c r="D821" s="281">
        <v>732.73</v>
      </c>
      <c r="E821" s="511">
        <v>717.71</v>
      </c>
      <c r="F821" s="256">
        <v>717.47</v>
      </c>
    </row>
    <row r="822" spans="1:6">
      <c r="A822" s="229" t="s">
        <v>842</v>
      </c>
      <c r="B822" s="254">
        <v>5.57E-2</v>
      </c>
      <c r="C822" s="507">
        <v>5.67E-2</v>
      </c>
      <c r="D822" s="281">
        <v>703.24</v>
      </c>
      <c r="E822" s="511">
        <v>688.85</v>
      </c>
      <c r="F822" s="256">
        <v>688.62</v>
      </c>
    </row>
    <row r="823" spans="1:6">
      <c r="A823" s="229" t="s">
        <v>843</v>
      </c>
      <c r="B823" s="254">
        <v>5.5899999999999998E-2</v>
      </c>
      <c r="C823" s="507">
        <v>5.6900000000000006E-2</v>
      </c>
      <c r="D823" s="281">
        <v>700.57</v>
      </c>
      <c r="E823" s="511">
        <v>686.25</v>
      </c>
      <c r="F823" s="256">
        <v>686.01</v>
      </c>
    </row>
    <row r="824" spans="1:6">
      <c r="A824" s="229" t="s">
        <v>844</v>
      </c>
      <c r="B824" s="254">
        <v>5.7999999999999996E-2</v>
      </c>
      <c r="C824" s="507">
        <v>5.9000000000000004E-2</v>
      </c>
      <c r="D824" s="281">
        <v>671.07</v>
      </c>
      <c r="E824" s="511">
        <v>657.37</v>
      </c>
      <c r="F824" s="256">
        <v>657.14</v>
      </c>
    </row>
    <row r="825" spans="1:6">
      <c r="A825" s="229" t="s">
        <v>845</v>
      </c>
      <c r="B825" s="254">
        <v>5.4400000000000004E-2</v>
      </c>
      <c r="C825" s="507">
        <v>5.5399999999999998E-2</v>
      </c>
      <c r="D825" s="281">
        <v>723.31</v>
      </c>
      <c r="E825" s="511">
        <v>708.5</v>
      </c>
      <c r="F825" s="256">
        <v>708.09</v>
      </c>
    </row>
    <row r="826" spans="1:6">
      <c r="A826" s="229" t="s">
        <v>846</v>
      </c>
      <c r="B826" s="254">
        <v>5.5999999999999994E-2</v>
      </c>
      <c r="C826" s="507">
        <v>5.7000000000000002E-2</v>
      </c>
      <c r="D826" s="281">
        <v>699.91</v>
      </c>
      <c r="E826" s="511">
        <v>685.6</v>
      </c>
      <c r="F826" s="256">
        <v>685.38</v>
      </c>
    </row>
    <row r="827" spans="1:6">
      <c r="A827" s="229" t="s">
        <v>847</v>
      </c>
      <c r="B827" s="254">
        <v>5.4400000000000004E-2</v>
      </c>
      <c r="C827" s="507">
        <v>5.5399999999999998E-2</v>
      </c>
      <c r="D827" s="281">
        <v>723.68</v>
      </c>
      <c r="E827" s="511">
        <v>708.87</v>
      </c>
      <c r="F827" s="256">
        <v>708.64</v>
      </c>
    </row>
    <row r="828" spans="1:6">
      <c r="A828" s="229" t="s">
        <v>848</v>
      </c>
      <c r="B828" s="254">
        <v>5.4199999999999998E-2</v>
      </c>
      <c r="C828" s="507">
        <v>5.5199999999999999E-2</v>
      </c>
      <c r="D828" s="281">
        <v>726.91</v>
      </c>
      <c r="E828" s="511">
        <v>712.03</v>
      </c>
      <c r="F828" s="256">
        <v>711.8</v>
      </c>
    </row>
    <row r="829" spans="1:6">
      <c r="A829" s="229" t="s">
        <v>849</v>
      </c>
      <c r="B829" s="254">
        <v>5.3600000000000002E-2</v>
      </c>
      <c r="C829" s="507">
        <v>5.4600000000000003E-2</v>
      </c>
      <c r="D829" s="281">
        <v>736.22</v>
      </c>
      <c r="E829" s="511">
        <v>721.15</v>
      </c>
      <c r="F829" s="256">
        <v>720.92</v>
      </c>
    </row>
    <row r="830" spans="1:6">
      <c r="A830" s="229" t="s">
        <v>850</v>
      </c>
      <c r="B830" s="254">
        <v>5.2999999999999999E-2</v>
      </c>
      <c r="C830" s="507">
        <v>5.4000000000000006E-2</v>
      </c>
      <c r="D830" s="281">
        <v>745.81</v>
      </c>
      <c r="E830" s="511">
        <v>730.54</v>
      </c>
      <c r="F830" s="256">
        <v>730.15</v>
      </c>
    </row>
    <row r="831" spans="1:6">
      <c r="A831" s="229" t="s">
        <v>851</v>
      </c>
      <c r="B831" s="254">
        <v>5.4600000000000003E-2</v>
      </c>
      <c r="C831" s="507">
        <v>5.5599999999999997E-2</v>
      </c>
      <c r="D831" s="281">
        <v>721.76</v>
      </c>
      <c r="E831" s="511">
        <v>707</v>
      </c>
      <c r="F831" s="256">
        <v>706.77</v>
      </c>
    </row>
    <row r="832" spans="1:6">
      <c r="A832" s="229" t="s">
        <v>852</v>
      </c>
      <c r="B832" s="254">
        <v>5.4199999999999998E-2</v>
      </c>
      <c r="C832" s="507">
        <v>5.5199999999999999E-2</v>
      </c>
      <c r="D832" s="281">
        <v>727.98</v>
      </c>
      <c r="E832" s="511">
        <v>713.09</v>
      </c>
      <c r="F832" s="256">
        <v>712.86</v>
      </c>
    </row>
    <row r="833" spans="1:6">
      <c r="A833" s="229" t="s">
        <v>853</v>
      </c>
      <c r="B833" s="254">
        <v>5.3800000000000001E-2</v>
      </c>
      <c r="C833" s="507">
        <v>5.4800000000000001E-2</v>
      </c>
      <c r="D833" s="281">
        <v>734.26</v>
      </c>
      <c r="E833" s="511">
        <v>719.24</v>
      </c>
      <c r="F833" s="256">
        <v>719.01</v>
      </c>
    </row>
    <row r="834" spans="1:6">
      <c r="A834" s="229" t="s">
        <v>854</v>
      </c>
      <c r="B834" s="254">
        <v>5.4100000000000002E-2</v>
      </c>
      <c r="C834" s="507">
        <v>5.5099999999999996E-2</v>
      </c>
      <c r="D834" s="281">
        <v>729.95</v>
      </c>
      <c r="E834" s="511">
        <v>715.02</v>
      </c>
      <c r="F834" s="256">
        <v>714.8</v>
      </c>
    </row>
    <row r="835" spans="1:6">
      <c r="A835" s="229" t="s">
        <v>855</v>
      </c>
      <c r="B835" s="254">
        <v>5.5800000000000002E-2</v>
      </c>
      <c r="C835" s="507">
        <v>5.6799999999999996E-2</v>
      </c>
      <c r="D835" s="281">
        <v>704.82</v>
      </c>
      <c r="E835" s="511">
        <v>690.44</v>
      </c>
      <c r="F835" s="256">
        <v>690.11</v>
      </c>
    </row>
    <row r="836" spans="1:6">
      <c r="A836" s="229" t="s">
        <v>856</v>
      </c>
      <c r="B836" s="254">
        <v>5.5800000000000002E-2</v>
      </c>
      <c r="C836" s="507">
        <v>5.6799999999999996E-2</v>
      </c>
      <c r="D836" s="281">
        <v>705.25</v>
      </c>
      <c r="E836" s="511">
        <v>690.86</v>
      </c>
      <c r="F836" s="256">
        <v>690.44</v>
      </c>
    </row>
    <row r="837" spans="1:6">
      <c r="A837" s="229" t="s">
        <v>857</v>
      </c>
      <c r="B837" s="254">
        <v>5.5399999999999998E-2</v>
      </c>
      <c r="C837" s="507">
        <v>5.6399999999999999E-2</v>
      </c>
      <c r="D837" s="281">
        <v>711.3</v>
      </c>
      <c r="E837" s="511">
        <v>696.79</v>
      </c>
      <c r="F837" s="256">
        <v>696.58</v>
      </c>
    </row>
    <row r="838" spans="1:6">
      <c r="A838" s="229" t="s">
        <v>858</v>
      </c>
      <c r="B838" s="254">
        <v>5.5800000000000002E-2</v>
      </c>
      <c r="C838" s="507">
        <v>5.6799999999999996E-2</v>
      </c>
      <c r="D838" s="281">
        <v>705.67</v>
      </c>
      <c r="E838" s="511">
        <v>691.28</v>
      </c>
      <c r="F838" s="256">
        <v>691.07</v>
      </c>
    </row>
    <row r="839" spans="1:6">
      <c r="A839" s="229" t="s">
        <v>859</v>
      </c>
      <c r="B839" s="254">
        <v>5.6399999999999999E-2</v>
      </c>
      <c r="C839" s="507">
        <v>5.74E-2</v>
      </c>
      <c r="D839" s="281">
        <v>697.33</v>
      </c>
      <c r="E839" s="511">
        <v>683.12</v>
      </c>
      <c r="F839" s="256">
        <v>682.79</v>
      </c>
    </row>
    <row r="840" spans="1:6">
      <c r="A840" s="229" t="s">
        <v>860</v>
      </c>
      <c r="B840" s="254">
        <v>5.6500000000000002E-2</v>
      </c>
      <c r="C840" s="507">
        <v>5.7500000000000002E-2</v>
      </c>
      <c r="D840" s="281">
        <v>696.08</v>
      </c>
      <c r="E840" s="511">
        <v>681.9</v>
      </c>
      <c r="F840" s="256">
        <v>681.72</v>
      </c>
    </row>
    <row r="841" spans="1:6">
      <c r="A841" s="229" t="s">
        <v>861</v>
      </c>
      <c r="B841" s="254">
        <v>5.5500000000000001E-2</v>
      </c>
      <c r="C841" s="507">
        <v>5.6500000000000002E-2</v>
      </c>
      <c r="D841" s="281">
        <v>710.75</v>
      </c>
      <c r="E841" s="511">
        <v>696.26</v>
      </c>
      <c r="F841" s="256">
        <v>696.08</v>
      </c>
    </row>
    <row r="842" spans="1:6">
      <c r="A842" s="229" t="s">
        <v>862</v>
      </c>
      <c r="B842" s="254">
        <v>5.5099999999999996E-2</v>
      </c>
      <c r="C842" s="507">
        <v>5.6100000000000004E-2</v>
      </c>
      <c r="D842" s="281">
        <v>716.82</v>
      </c>
      <c r="E842" s="511">
        <v>702.2</v>
      </c>
      <c r="F842" s="256">
        <v>702.02</v>
      </c>
    </row>
    <row r="843" spans="1:6">
      <c r="A843" s="229" t="s">
        <v>863</v>
      </c>
      <c r="B843" s="254">
        <v>5.4100000000000002E-2</v>
      </c>
      <c r="C843" s="507">
        <v>5.5099999999999996E-2</v>
      </c>
      <c r="D843" s="281">
        <v>731.94</v>
      </c>
      <c r="E843" s="511">
        <v>717</v>
      </c>
      <c r="F843" s="256">
        <v>716.82</v>
      </c>
    </row>
    <row r="844" spans="1:6">
      <c r="A844" s="229" t="s">
        <v>864</v>
      </c>
      <c r="B844" s="254">
        <v>5.3499999999999999E-2</v>
      </c>
      <c r="C844" s="507">
        <v>5.45E-2</v>
      </c>
      <c r="D844" s="281">
        <v>741.31</v>
      </c>
      <c r="E844" s="511">
        <v>726.17</v>
      </c>
      <c r="F844" s="256">
        <v>725.93</v>
      </c>
    </row>
    <row r="845" spans="1:6">
      <c r="A845" s="229" t="s">
        <v>865</v>
      </c>
      <c r="B845" s="254">
        <v>5.2499999999999998E-2</v>
      </c>
      <c r="C845" s="507">
        <v>5.3499999999999999E-2</v>
      </c>
      <c r="D845" s="281">
        <v>756.76</v>
      </c>
      <c r="E845" s="511">
        <v>741.3</v>
      </c>
      <c r="F845" s="256">
        <v>741.14</v>
      </c>
    </row>
    <row r="846" spans="1:6">
      <c r="A846" s="229" t="s">
        <v>866</v>
      </c>
      <c r="B846" s="254">
        <v>5.2499999999999998E-2</v>
      </c>
      <c r="C846" s="507">
        <v>5.3499999999999999E-2</v>
      </c>
      <c r="D846" s="281">
        <v>756.92</v>
      </c>
      <c r="E846" s="511">
        <v>741.46</v>
      </c>
      <c r="F846" s="256">
        <v>741.3</v>
      </c>
    </row>
    <row r="847" spans="1:6">
      <c r="A847" s="229" t="s">
        <v>867</v>
      </c>
      <c r="B847" s="254">
        <v>5.1500000000000004E-2</v>
      </c>
      <c r="C847" s="507">
        <v>5.2499999999999998E-2</v>
      </c>
      <c r="D847" s="281">
        <v>772.89</v>
      </c>
      <c r="E847" s="511">
        <v>757.09</v>
      </c>
      <c r="F847" s="256">
        <v>756.92</v>
      </c>
    </row>
    <row r="848" spans="1:6">
      <c r="A848" s="229" t="s">
        <v>868</v>
      </c>
      <c r="B848" s="254">
        <v>5.2400000000000002E-2</v>
      </c>
      <c r="C848" s="507">
        <v>5.3399999999999996E-2</v>
      </c>
      <c r="D848" s="281">
        <v>758.81</v>
      </c>
      <c r="E848" s="511">
        <v>743.31</v>
      </c>
      <c r="F848" s="256">
        <v>743.15</v>
      </c>
    </row>
    <row r="849" spans="1:6">
      <c r="A849" s="229" t="s">
        <v>869</v>
      </c>
      <c r="B849" s="254">
        <v>5.3099999999999994E-2</v>
      </c>
      <c r="C849" s="507">
        <v>5.4100000000000002E-2</v>
      </c>
      <c r="D849" s="281">
        <v>748.1</v>
      </c>
      <c r="E849" s="511">
        <v>732.84</v>
      </c>
      <c r="F849" s="256">
        <v>732.66</v>
      </c>
    </row>
    <row r="850" spans="1:6">
      <c r="A850" s="229" t="s">
        <v>870</v>
      </c>
      <c r="B850" s="254">
        <v>5.2900000000000003E-2</v>
      </c>
      <c r="C850" s="507">
        <v>5.3899999999999997E-2</v>
      </c>
      <c r="D850" s="281">
        <v>751.36</v>
      </c>
      <c r="E850" s="511">
        <v>736.02</v>
      </c>
      <c r="F850" s="256">
        <v>735.86</v>
      </c>
    </row>
    <row r="851" spans="1:6">
      <c r="A851" s="229" t="s">
        <v>871</v>
      </c>
      <c r="B851" s="254">
        <v>5.4000000000000006E-2</v>
      </c>
      <c r="C851" s="507">
        <v>5.5E-2</v>
      </c>
      <c r="D851" s="281">
        <v>734.67</v>
      </c>
      <c r="E851" s="511">
        <v>719.7</v>
      </c>
      <c r="F851" s="256">
        <v>719.54</v>
      </c>
    </row>
    <row r="852" spans="1:6">
      <c r="A852" s="229" t="s">
        <v>872</v>
      </c>
      <c r="B852" s="254">
        <v>5.4400000000000004E-2</v>
      </c>
      <c r="C852" s="507">
        <v>5.5399999999999998E-2</v>
      </c>
      <c r="D852" s="281">
        <v>728.8</v>
      </c>
      <c r="E852" s="511">
        <v>713.96</v>
      </c>
      <c r="F852" s="256">
        <v>713.8</v>
      </c>
    </row>
    <row r="853" spans="1:6">
      <c r="A853" s="229" t="s">
        <v>873</v>
      </c>
      <c r="B853" s="254">
        <v>5.4000000000000006E-2</v>
      </c>
      <c r="C853" s="507">
        <v>5.5E-2</v>
      </c>
      <c r="D853" s="281">
        <v>734.99</v>
      </c>
      <c r="E853" s="511">
        <v>720.02</v>
      </c>
      <c r="F853" s="256">
        <v>719.86</v>
      </c>
    </row>
    <row r="854" spans="1:6">
      <c r="A854" s="229" t="s">
        <v>874</v>
      </c>
      <c r="B854" s="254">
        <v>5.45E-2</v>
      </c>
      <c r="C854" s="507">
        <v>5.5500000000000001E-2</v>
      </c>
      <c r="D854" s="281">
        <v>727.64</v>
      </c>
      <c r="E854" s="511">
        <v>712.82</v>
      </c>
      <c r="F854" s="256">
        <v>712.65</v>
      </c>
    </row>
    <row r="855" spans="1:6">
      <c r="A855" s="229" t="s">
        <v>875</v>
      </c>
      <c r="B855" s="254">
        <v>5.3499999999999999E-2</v>
      </c>
      <c r="C855" s="507">
        <v>5.45E-2</v>
      </c>
      <c r="D855" s="281">
        <v>742.94</v>
      </c>
      <c r="E855" s="511">
        <v>727.8</v>
      </c>
      <c r="F855" s="256">
        <v>727.64</v>
      </c>
    </row>
    <row r="856" spans="1:6">
      <c r="A856" s="229" t="s">
        <v>876</v>
      </c>
      <c r="B856" s="254">
        <v>5.3099999999999994E-2</v>
      </c>
      <c r="C856" s="507">
        <v>5.4100000000000002E-2</v>
      </c>
      <c r="D856" s="281">
        <v>749.24</v>
      </c>
      <c r="E856" s="511">
        <v>733.97</v>
      </c>
      <c r="F856" s="256">
        <v>733.81</v>
      </c>
    </row>
    <row r="857" spans="1:6">
      <c r="A857" s="229" t="s">
        <v>877</v>
      </c>
      <c r="B857" s="254">
        <v>5.3699999999999998E-2</v>
      </c>
      <c r="C857" s="507">
        <v>5.4699999999999999E-2</v>
      </c>
      <c r="D857" s="281">
        <v>740.2</v>
      </c>
      <c r="E857" s="511">
        <v>725.13</v>
      </c>
      <c r="F857" s="256">
        <v>724.97</v>
      </c>
    </row>
    <row r="858" spans="1:6">
      <c r="A858" s="229" t="s">
        <v>878</v>
      </c>
      <c r="B858" s="254">
        <v>5.3800000000000001E-2</v>
      </c>
      <c r="C858" s="507">
        <v>5.4800000000000001E-2</v>
      </c>
      <c r="D858" s="281">
        <v>738.84</v>
      </c>
      <c r="E858" s="511">
        <v>723.8</v>
      </c>
      <c r="F858" s="256">
        <v>723.64</v>
      </c>
    </row>
    <row r="859" spans="1:6">
      <c r="A859" s="229" t="s">
        <v>879</v>
      </c>
      <c r="B859" s="254">
        <v>5.3499999999999999E-2</v>
      </c>
      <c r="C859" s="507">
        <v>5.45E-2</v>
      </c>
      <c r="D859" s="281">
        <v>743.59</v>
      </c>
      <c r="E859" s="511">
        <v>728.45</v>
      </c>
      <c r="F859" s="256">
        <v>728.28</v>
      </c>
    </row>
    <row r="860" spans="1:6">
      <c r="A860" s="229" t="s">
        <v>880</v>
      </c>
      <c r="B860" s="254">
        <v>5.33E-2</v>
      </c>
      <c r="C860" s="507">
        <v>5.4299999999999994E-2</v>
      </c>
      <c r="D860" s="281">
        <v>746.82</v>
      </c>
      <c r="E860" s="511">
        <v>731.61</v>
      </c>
      <c r="F860" s="256">
        <v>731.46</v>
      </c>
    </row>
    <row r="861" spans="1:6">
      <c r="A861" s="229" t="s">
        <v>881</v>
      </c>
      <c r="B861" s="254">
        <v>5.4800000000000001E-2</v>
      </c>
      <c r="C861" s="507">
        <v>5.5800000000000002E-2</v>
      </c>
      <c r="D861" s="281">
        <v>724.29</v>
      </c>
      <c r="E861" s="511">
        <v>709.57</v>
      </c>
      <c r="F861" s="256">
        <v>709.41</v>
      </c>
    </row>
    <row r="862" spans="1:6">
      <c r="A862" s="229" t="s">
        <v>882</v>
      </c>
      <c r="B862" s="254">
        <v>5.5800000000000002E-2</v>
      </c>
      <c r="C862" s="507">
        <v>5.6799999999999996E-2</v>
      </c>
      <c r="D862" s="281">
        <v>709.73</v>
      </c>
      <c r="E862" s="511">
        <v>695.32</v>
      </c>
      <c r="F862" s="256">
        <v>695.16</v>
      </c>
    </row>
    <row r="863" spans="1:6">
      <c r="A863" s="229" t="s">
        <v>883</v>
      </c>
      <c r="B863" s="254">
        <v>5.6100000000000004E-2</v>
      </c>
      <c r="C863" s="507">
        <v>5.7099999999999998E-2</v>
      </c>
      <c r="D863" s="281">
        <v>705.59</v>
      </c>
      <c r="E863" s="511">
        <v>691.27</v>
      </c>
      <c r="F863" s="256">
        <v>691.05</v>
      </c>
    </row>
    <row r="864" spans="1:6">
      <c r="A864" s="229" t="s">
        <v>884</v>
      </c>
      <c r="B864" s="254">
        <v>5.57E-2</v>
      </c>
      <c r="C864" s="507">
        <v>5.67E-2</v>
      </c>
      <c r="D864" s="281">
        <v>711.76</v>
      </c>
      <c r="E864" s="511">
        <v>697.31</v>
      </c>
      <c r="F864" s="256">
        <v>696.96</v>
      </c>
    </row>
    <row r="865" spans="1:6">
      <c r="A865" s="229" t="s">
        <v>885</v>
      </c>
      <c r="B865" s="254">
        <v>5.5899999999999998E-2</v>
      </c>
      <c r="C865" s="507">
        <v>5.6900000000000006E-2</v>
      </c>
      <c r="D865" s="281">
        <v>709.06</v>
      </c>
      <c r="E865" s="511">
        <v>694.67</v>
      </c>
      <c r="F865" s="256">
        <v>694.46</v>
      </c>
    </row>
    <row r="866" spans="1:6">
      <c r="A866" s="229" t="s">
        <v>886</v>
      </c>
      <c r="B866" s="254">
        <v>5.6799999999999996E-2</v>
      </c>
      <c r="C866" s="507">
        <v>5.7800000000000004E-2</v>
      </c>
      <c r="D866" s="281">
        <v>696.32</v>
      </c>
      <c r="E866" s="511">
        <v>682.2</v>
      </c>
      <c r="F866" s="256">
        <v>681.98</v>
      </c>
    </row>
    <row r="867" spans="1:6">
      <c r="A867" s="229" t="s">
        <v>887</v>
      </c>
      <c r="B867" s="254">
        <v>5.5899999999999998E-2</v>
      </c>
      <c r="C867" s="507">
        <v>5.6900000000000006E-2</v>
      </c>
      <c r="D867" s="281">
        <v>709.5</v>
      </c>
      <c r="E867" s="511">
        <v>695.11</v>
      </c>
      <c r="F867" s="256">
        <v>694.89</v>
      </c>
    </row>
    <row r="868" spans="1:6">
      <c r="A868" s="229" t="s">
        <v>888</v>
      </c>
      <c r="B868" s="254">
        <v>5.67E-2</v>
      </c>
      <c r="C868" s="507">
        <v>5.7699999999999994E-2</v>
      </c>
      <c r="D868" s="281">
        <v>698.13</v>
      </c>
      <c r="E868" s="511">
        <v>683.98</v>
      </c>
      <c r="F868" s="256">
        <v>683.77</v>
      </c>
    </row>
    <row r="869" spans="1:6">
      <c r="A869" s="229" t="s">
        <v>889</v>
      </c>
      <c r="B869" s="254">
        <v>5.5599999999999997E-2</v>
      </c>
      <c r="C869" s="507">
        <v>5.6600000000000004E-2</v>
      </c>
      <c r="D869" s="281">
        <v>714.38</v>
      </c>
      <c r="E869" s="511">
        <v>699.89</v>
      </c>
      <c r="F869" s="256">
        <v>699.56</v>
      </c>
    </row>
    <row r="870" spans="1:6">
      <c r="A870" s="229" t="s">
        <v>890</v>
      </c>
      <c r="B870" s="254">
        <v>5.5300000000000002E-2</v>
      </c>
      <c r="C870" s="507">
        <v>5.6299999999999996E-2</v>
      </c>
      <c r="D870" s="281">
        <v>719</v>
      </c>
      <c r="E870" s="511">
        <v>704.41</v>
      </c>
      <c r="F870" s="256">
        <v>704.2</v>
      </c>
    </row>
    <row r="871" spans="1:6">
      <c r="A871" s="229" t="s">
        <v>891</v>
      </c>
      <c r="B871" s="254">
        <v>5.5599999999999997E-2</v>
      </c>
      <c r="C871" s="507">
        <v>5.6600000000000004E-2</v>
      </c>
      <c r="D871" s="281">
        <v>714.8</v>
      </c>
      <c r="E871" s="511">
        <v>700.31</v>
      </c>
      <c r="F871" s="256">
        <v>700.1</v>
      </c>
    </row>
    <row r="872" spans="1:6">
      <c r="A872" s="229" t="s">
        <v>892</v>
      </c>
      <c r="B872" s="254">
        <v>5.57E-2</v>
      </c>
      <c r="C872" s="507">
        <v>5.67E-2</v>
      </c>
      <c r="D872" s="281">
        <v>713.55</v>
      </c>
      <c r="E872" s="511">
        <v>699.09</v>
      </c>
      <c r="F872" s="256">
        <v>698.88</v>
      </c>
    </row>
    <row r="873" spans="1:6">
      <c r="A873" s="229" t="s">
        <v>893</v>
      </c>
      <c r="B873" s="254">
        <v>5.5899999999999998E-2</v>
      </c>
      <c r="C873" s="507">
        <v>5.6900000000000006E-2</v>
      </c>
      <c r="D873" s="281">
        <v>710.85</v>
      </c>
      <c r="E873" s="511">
        <v>696.44</v>
      </c>
      <c r="F873" s="256">
        <v>696.23</v>
      </c>
    </row>
    <row r="874" spans="1:6">
      <c r="A874" s="229" t="s">
        <v>894</v>
      </c>
      <c r="B874" s="254">
        <v>5.7000000000000002E-2</v>
      </c>
      <c r="C874" s="507">
        <v>5.7999999999999996E-2</v>
      </c>
      <c r="D874" s="281">
        <v>695.35</v>
      </c>
      <c r="E874" s="511">
        <v>681.28</v>
      </c>
      <c r="F874" s="256">
        <v>680.95</v>
      </c>
    </row>
    <row r="875" spans="1:6">
      <c r="A875" s="229" t="s">
        <v>895</v>
      </c>
      <c r="B875" s="254">
        <v>5.7000000000000002E-2</v>
      </c>
      <c r="C875" s="507">
        <v>5.7999999999999996E-2</v>
      </c>
      <c r="D875" s="281">
        <v>695.56</v>
      </c>
      <c r="E875" s="511">
        <v>681.49</v>
      </c>
      <c r="F875" s="256">
        <v>681.28</v>
      </c>
    </row>
    <row r="876" spans="1:6">
      <c r="A876" s="229" t="s">
        <v>896</v>
      </c>
      <c r="B876" s="254">
        <v>5.7000000000000002E-2</v>
      </c>
      <c r="C876" s="507">
        <v>5.7999999999999996E-2</v>
      </c>
      <c r="D876" s="281">
        <v>695.77</v>
      </c>
      <c r="E876" s="511">
        <v>681.69</v>
      </c>
      <c r="F876" s="256">
        <v>681.49</v>
      </c>
    </row>
    <row r="877" spans="1:6">
      <c r="A877" s="229" t="s">
        <v>897</v>
      </c>
      <c r="B877" s="254">
        <v>5.7099999999999998E-2</v>
      </c>
      <c r="C877" s="507">
        <v>5.8099999999999999E-2</v>
      </c>
      <c r="D877" s="281">
        <v>694.56</v>
      </c>
      <c r="E877" s="511">
        <v>680.51</v>
      </c>
      <c r="F877" s="256">
        <v>680.3</v>
      </c>
    </row>
    <row r="878" spans="1:6">
      <c r="A878" s="229" t="s">
        <v>898</v>
      </c>
      <c r="B878" s="254">
        <v>5.7300000000000004E-2</v>
      </c>
      <c r="C878" s="507">
        <v>5.8299999999999998E-2</v>
      </c>
      <c r="D878" s="281">
        <v>691.94</v>
      </c>
      <c r="E878" s="511">
        <v>677.95</v>
      </c>
      <c r="F878" s="256">
        <v>677.74</v>
      </c>
    </row>
    <row r="879" spans="1:6">
      <c r="A879" s="229" t="s">
        <v>899</v>
      </c>
      <c r="B879" s="254">
        <v>5.7500000000000002E-2</v>
      </c>
      <c r="C879" s="507">
        <v>5.8499999999999996E-2</v>
      </c>
      <c r="D879" s="281">
        <v>689.33</v>
      </c>
      <c r="E879" s="511">
        <v>675.4</v>
      </c>
      <c r="F879" s="256">
        <v>675.09</v>
      </c>
    </row>
    <row r="880" spans="1:6">
      <c r="A880" s="229" t="s">
        <v>900</v>
      </c>
      <c r="B880" s="254">
        <v>5.7300000000000004E-2</v>
      </c>
      <c r="C880" s="507">
        <v>5.8299999999999998E-2</v>
      </c>
      <c r="D880" s="281">
        <v>692.36</v>
      </c>
      <c r="E880" s="511">
        <v>678.37</v>
      </c>
      <c r="F880" s="256">
        <v>678.16</v>
      </c>
    </row>
    <row r="881" spans="1:6">
      <c r="A881" s="229" t="s">
        <v>901</v>
      </c>
      <c r="B881" s="254">
        <v>5.7099999999999998E-2</v>
      </c>
      <c r="C881" s="507">
        <v>5.8099999999999999E-2</v>
      </c>
      <c r="D881" s="281">
        <v>695.4</v>
      </c>
      <c r="E881" s="511">
        <v>681.35</v>
      </c>
      <c r="F881" s="256">
        <v>681.14</v>
      </c>
    </row>
    <row r="882" spans="1:6">
      <c r="A882" s="229" t="s">
        <v>902</v>
      </c>
      <c r="B882" s="254">
        <v>5.7099999999999998E-2</v>
      </c>
      <c r="C882" s="507">
        <v>5.8099999999999999E-2</v>
      </c>
      <c r="D882" s="281">
        <v>695.61</v>
      </c>
      <c r="E882" s="511">
        <v>681.55</v>
      </c>
      <c r="F882" s="256">
        <v>681.35</v>
      </c>
    </row>
    <row r="883" spans="1:6">
      <c r="A883" s="229" t="s">
        <v>903</v>
      </c>
      <c r="B883" s="254">
        <v>5.7300000000000004E-2</v>
      </c>
      <c r="C883" s="507">
        <v>5.8299999999999998E-2</v>
      </c>
      <c r="D883" s="281">
        <v>692.98</v>
      </c>
      <c r="E883" s="511">
        <v>678.98</v>
      </c>
      <c r="F883" s="256">
        <v>678.78</v>
      </c>
    </row>
    <row r="884" spans="1:6">
      <c r="A884" s="229" t="s">
        <v>904</v>
      </c>
      <c r="B884" s="254">
        <v>5.7500000000000002E-2</v>
      </c>
      <c r="C884" s="507">
        <v>5.8499999999999996E-2</v>
      </c>
      <c r="D884" s="281">
        <v>690.51</v>
      </c>
      <c r="E884" s="511">
        <v>676.57</v>
      </c>
      <c r="F884" s="256">
        <v>676.22</v>
      </c>
    </row>
    <row r="885" spans="1:6">
      <c r="A885" s="229" t="s">
        <v>905</v>
      </c>
      <c r="B885" s="254">
        <v>5.7599999999999998E-2</v>
      </c>
      <c r="C885" s="507">
        <v>5.8600000000000006E-2</v>
      </c>
      <c r="D885" s="281">
        <v>689.35</v>
      </c>
      <c r="E885" s="511">
        <v>675.43</v>
      </c>
      <c r="F885" s="256">
        <v>675.19</v>
      </c>
    </row>
    <row r="886" spans="1:6">
      <c r="A886" s="229" t="s">
        <v>906</v>
      </c>
      <c r="B886" s="254">
        <v>5.7500000000000002E-2</v>
      </c>
      <c r="C886" s="507">
        <v>5.8499999999999996E-2</v>
      </c>
      <c r="D886" s="281">
        <v>691.01</v>
      </c>
      <c r="E886" s="511">
        <v>677.06</v>
      </c>
      <c r="F886" s="256">
        <v>676.81</v>
      </c>
    </row>
    <row r="887" spans="1:6">
      <c r="A887" s="229" t="s">
        <v>907</v>
      </c>
      <c r="B887" s="254">
        <v>5.7699999999999994E-2</v>
      </c>
      <c r="C887" s="507">
        <v>5.8700000000000002E-2</v>
      </c>
      <c r="D887" s="281">
        <v>688.44</v>
      </c>
      <c r="E887" s="511">
        <v>674.55</v>
      </c>
      <c r="F887" s="256">
        <v>674.3</v>
      </c>
    </row>
    <row r="888" spans="1:6">
      <c r="A888" s="229" t="s">
        <v>908</v>
      </c>
      <c r="B888" s="254">
        <v>5.5300000000000002E-2</v>
      </c>
      <c r="C888" s="507">
        <v>5.6299999999999996E-2</v>
      </c>
      <c r="D888" s="281">
        <v>723.27</v>
      </c>
      <c r="E888" s="511">
        <v>708.64</v>
      </c>
      <c r="F888" s="256">
        <v>708.39</v>
      </c>
    </row>
    <row r="889" spans="1:6">
      <c r="A889" s="229" t="s">
        <v>909</v>
      </c>
      <c r="B889" s="254">
        <v>5.57E-2</v>
      </c>
      <c r="C889" s="507">
        <v>5.67E-2</v>
      </c>
      <c r="D889" s="281">
        <v>717.83</v>
      </c>
      <c r="E889" s="511">
        <v>703.32</v>
      </c>
      <c r="F889" s="256">
        <v>702.88</v>
      </c>
    </row>
    <row r="890" spans="1:6">
      <c r="A890" s="229" t="s">
        <v>910</v>
      </c>
      <c r="B890" s="254">
        <v>5.57E-2</v>
      </c>
      <c r="C890" s="507">
        <v>5.67E-2</v>
      </c>
      <c r="D890" s="281">
        <v>717.93</v>
      </c>
      <c r="E890" s="511">
        <v>703.42</v>
      </c>
      <c r="F890" s="256">
        <v>703.19</v>
      </c>
    </row>
    <row r="891" spans="1:6">
      <c r="A891" s="229" t="s">
        <v>911</v>
      </c>
      <c r="B891" s="254">
        <v>5.62E-2</v>
      </c>
      <c r="C891" s="507">
        <v>5.7200000000000001E-2</v>
      </c>
      <c r="D891" s="281">
        <v>710.87</v>
      </c>
      <c r="E891" s="511">
        <v>696.52</v>
      </c>
      <c r="F891" s="256">
        <v>696.29</v>
      </c>
    </row>
    <row r="892" spans="1:6">
      <c r="A892" s="229" t="s">
        <v>912</v>
      </c>
      <c r="B892" s="254">
        <v>5.6399999999999999E-2</v>
      </c>
      <c r="C892" s="507">
        <v>5.74E-2</v>
      </c>
      <c r="D892" s="281">
        <v>708.21</v>
      </c>
      <c r="E892" s="511">
        <v>693.92</v>
      </c>
      <c r="F892" s="256">
        <v>693.69</v>
      </c>
    </row>
    <row r="893" spans="1:6">
      <c r="A893" s="229" t="s">
        <v>913</v>
      </c>
      <c r="B893" s="254">
        <v>5.7099999999999998E-2</v>
      </c>
      <c r="C893" s="507">
        <v>5.8099999999999999E-2</v>
      </c>
      <c r="D893" s="281">
        <v>698.41</v>
      </c>
      <c r="E893" s="511">
        <v>684.32</v>
      </c>
      <c r="F893" s="256">
        <v>684.09</v>
      </c>
    </row>
    <row r="894" spans="1:6">
      <c r="A894" s="229" t="s">
        <v>914</v>
      </c>
      <c r="B894" s="254">
        <v>5.7800000000000004E-2</v>
      </c>
      <c r="C894" s="507">
        <v>5.8799999999999998E-2</v>
      </c>
      <c r="D894" s="281">
        <v>688.9</v>
      </c>
      <c r="E894" s="511">
        <v>675.02</v>
      </c>
      <c r="F894" s="256">
        <v>674.64</v>
      </c>
    </row>
    <row r="895" spans="1:6">
      <c r="A895" s="229" t="s">
        <v>915</v>
      </c>
      <c r="B895" s="254">
        <v>5.7999999999999996E-2</v>
      </c>
      <c r="C895" s="507">
        <v>5.9000000000000004E-2</v>
      </c>
      <c r="D895" s="281">
        <v>686.33</v>
      </c>
      <c r="E895" s="511">
        <v>672.51</v>
      </c>
      <c r="F895" s="256">
        <v>672.28</v>
      </c>
    </row>
    <row r="896" spans="1:6">
      <c r="A896" s="229" t="s">
        <v>916</v>
      </c>
      <c r="B896" s="254">
        <v>5.8799999999999998E-2</v>
      </c>
      <c r="C896" s="507">
        <v>5.9800000000000006E-2</v>
      </c>
      <c r="D896" s="281">
        <v>675.48</v>
      </c>
      <c r="E896" s="511">
        <v>661.89</v>
      </c>
      <c r="F896" s="256">
        <v>661.66</v>
      </c>
    </row>
    <row r="897" spans="1:6">
      <c r="A897" s="229" t="s">
        <v>917</v>
      </c>
      <c r="B897" s="254">
        <v>5.9000000000000004E-2</v>
      </c>
      <c r="C897" s="507">
        <v>0.06</v>
      </c>
      <c r="D897" s="281">
        <v>672.97</v>
      </c>
      <c r="E897" s="511">
        <v>659.43</v>
      </c>
      <c r="F897" s="256">
        <v>659.2</v>
      </c>
    </row>
    <row r="898" spans="1:6">
      <c r="A898" s="229" t="s">
        <v>918</v>
      </c>
      <c r="B898" s="254">
        <v>5.8600000000000006E-2</v>
      </c>
      <c r="C898" s="507">
        <v>5.96E-2</v>
      </c>
      <c r="D898" s="281">
        <v>678.69</v>
      </c>
      <c r="E898" s="511">
        <v>665.04</v>
      </c>
      <c r="F898" s="256">
        <v>664.81</v>
      </c>
    </row>
    <row r="899" spans="1:6">
      <c r="A899" s="229" t="s">
        <v>919</v>
      </c>
      <c r="B899" s="254">
        <v>5.8799999999999998E-2</v>
      </c>
      <c r="C899" s="507">
        <v>5.9800000000000006E-2</v>
      </c>
      <c r="D899" s="281">
        <v>676.32</v>
      </c>
      <c r="E899" s="511">
        <v>662.72</v>
      </c>
      <c r="F899" s="256">
        <v>662.34</v>
      </c>
    </row>
    <row r="900" spans="1:6">
      <c r="A900" s="229" t="s">
        <v>920</v>
      </c>
      <c r="B900" s="254">
        <v>5.8799999999999998E-2</v>
      </c>
      <c r="C900" s="507">
        <v>5.9800000000000006E-2</v>
      </c>
      <c r="D900" s="281">
        <v>676.55</v>
      </c>
      <c r="E900" s="511">
        <v>662.95</v>
      </c>
      <c r="F900" s="256">
        <v>662.72</v>
      </c>
    </row>
    <row r="901" spans="1:6">
      <c r="A901" s="229" t="s">
        <v>921</v>
      </c>
      <c r="B901" s="254">
        <v>5.8700000000000002E-2</v>
      </c>
      <c r="C901" s="507">
        <v>5.9699999999999996E-2</v>
      </c>
      <c r="D901" s="281">
        <v>678.16</v>
      </c>
      <c r="E901" s="511">
        <v>664.52</v>
      </c>
      <c r="F901" s="256">
        <v>664.29</v>
      </c>
    </row>
    <row r="902" spans="1:6">
      <c r="A902" s="229" t="s">
        <v>922</v>
      </c>
      <c r="B902" s="254">
        <v>5.8400000000000001E-2</v>
      </c>
      <c r="C902" s="507">
        <v>5.9400000000000001E-2</v>
      </c>
      <c r="D902" s="281">
        <v>682.6</v>
      </c>
      <c r="E902" s="511">
        <v>668.87</v>
      </c>
      <c r="F902" s="256">
        <v>668.64</v>
      </c>
    </row>
    <row r="903" spans="1:6">
      <c r="A903" s="229" t="s">
        <v>923</v>
      </c>
      <c r="B903" s="254">
        <v>5.8200000000000002E-2</v>
      </c>
      <c r="C903" s="507">
        <v>5.9200000000000003E-2</v>
      </c>
      <c r="D903" s="281">
        <v>685.61</v>
      </c>
      <c r="E903" s="511">
        <v>671.82</v>
      </c>
      <c r="F903" s="256">
        <v>671.59</v>
      </c>
    </row>
    <row r="904" spans="1:6">
      <c r="A904" s="229" t="s">
        <v>924</v>
      </c>
      <c r="B904" s="254">
        <v>5.8200000000000002E-2</v>
      </c>
      <c r="C904" s="507">
        <v>5.9200000000000003E-2</v>
      </c>
      <c r="D904" s="281">
        <v>686</v>
      </c>
      <c r="E904" s="511">
        <v>672.21</v>
      </c>
      <c r="F904" s="256">
        <v>671.82</v>
      </c>
    </row>
    <row r="905" spans="1:6">
      <c r="A905" s="229" t="s">
        <v>925</v>
      </c>
      <c r="B905" s="254">
        <v>5.8400000000000001E-2</v>
      </c>
      <c r="C905" s="507">
        <v>5.9400000000000001E-2</v>
      </c>
      <c r="D905" s="281">
        <v>683.45</v>
      </c>
      <c r="E905" s="511">
        <v>669.72</v>
      </c>
      <c r="F905" s="256">
        <v>669.49</v>
      </c>
    </row>
    <row r="906" spans="1:6">
      <c r="A906" s="229" t="s">
        <v>926</v>
      </c>
      <c r="B906" s="254">
        <v>5.8299999999999998E-2</v>
      </c>
      <c r="C906" s="507">
        <v>5.9299999999999999E-2</v>
      </c>
      <c r="D906" s="281">
        <v>685.12</v>
      </c>
      <c r="E906" s="511">
        <v>671.35</v>
      </c>
      <c r="F906" s="256">
        <v>671.08</v>
      </c>
    </row>
    <row r="907" spans="1:6">
      <c r="A907" s="229" t="s">
        <v>927</v>
      </c>
      <c r="B907" s="254">
        <v>5.8299999999999998E-2</v>
      </c>
      <c r="C907" s="507">
        <v>5.9299999999999999E-2</v>
      </c>
      <c r="D907" s="281">
        <v>685.4</v>
      </c>
      <c r="E907" s="511">
        <v>671.63</v>
      </c>
      <c r="F907" s="256">
        <v>671.35</v>
      </c>
    </row>
    <row r="908" spans="1:6">
      <c r="A908" s="229" t="s">
        <v>928</v>
      </c>
      <c r="B908" s="254">
        <v>5.8299999999999998E-2</v>
      </c>
      <c r="C908" s="507">
        <v>5.9299999999999999E-2</v>
      </c>
      <c r="D908" s="281">
        <v>685.68</v>
      </c>
      <c r="E908" s="511">
        <v>671.91</v>
      </c>
      <c r="F908" s="256">
        <v>671.63</v>
      </c>
    </row>
    <row r="909" spans="1:6">
      <c r="A909" s="229" t="s">
        <v>929</v>
      </c>
      <c r="B909" s="254">
        <v>5.8200000000000002E-2</v>
      </c>
      <c r="C909" s="507">
        <v>5.9200000000000003E-2</v>
      </c>
      <c r="D909" s="281">
        <v>687.61</v>
      </c>
      <c r="E909" s="511">
        <v>673.79</v>
      </c>
      <c r="F909" s="256">
        <v>673.27</v>
      </c>
    </row>
    <row r="910" spans="1:6">
      <c r="A910" s="229" t="s">
        <v>930</v>
      </c>
      <c r="B910" s="254">
        <v>5.8499999999999996E-2</v>
      </c>
      <c r="C910" s="507">
        <v>5.9500000000000004E-2</v>
      </c>
      <c r="D910" s="281">
        <v>683.74</v>
      </c>
      <c r="E910" s="511">
        <v>670.02</v>
      </c>
      <c r="F910" s="256">
        <v>669.73</v>
      </c>
    </row>
    <row r="911" spans="1:6">
      <c r="A911" s="229" t="s">
        <v>931</v>
      </c>
      <c r="B911" s="254">
        <v>5.8899999999999994E-2</v>
      </c>
      <c r="C911" s="507">
        <v>5.9900000000000002E-2</v>
      </c>
      <c r="D911" s="281">
        <v>678.5</v>
      </c>
      <c r="E911" s="511">
        <v>664.88</v>
      </c>
      <c r="F911" s="256">
        <v>664.6</v>
      </c>
    </row>
    <row r="912" spans="1:6">
      <c r="A912" s="229" t="s">
        <v>932</v>
      </c>
      <c r="B912" s="254">
        <v>5.8700000000000002E-2</v>
      </c>
      <c r="C912" s="507">
        <v>5.9699999999999996E-2</v>
      </c>
      <c r="D912" s="281">
        <v>681.54</v>
      </c>
      <c r="E912" s="511">
        <v>667.86</v>
      </c>
      <c r="F912" s="256">
        <v>667.58</v>
      </c>
    </row>
    <row r="913" spans="1:6">
      <c r="A913" s="229" t="s">
        <v>933</v>
      </c>
      <c r="B913" s="254">
        <v>5.8299999999999998E-2</v>
      </c>
      <c r="C913" s="507">
        <v>5.9299999999999999E-2</v>
      </c>
      <c r="D913" s="281">
        <v>687.38</v>
      </c>
      <c r="E913" s="511">
        <v>673.58</v>
      </c>
      <c r="F913" s="256">
        <v>673.3</v>
      </c>
    </row>
    <row r="914" spans="1:6">
      <c r="A914" s="229" t="s">
        <v>934</v>
      </c>
      <c r="B914" s="254">
        <v>5.8499999999999996E-2</v>
      </c>
      <c r="C914" s="507">
        <v>5.9500000000000004E-2</v>
      </c>
      <c r="D914" s="281">
        <v>685.14</v>
      </c>
      <c r="E914" s="511">
        <v>671.39</v>
      </c>
      <c r="F914" s="256">
        <v>670.86</v>
      </c>
    </row>
    <row r="915" spans="1:6">
      <c r="A915" s="229" t="s">
        <v>935</v>
      </c>
      <c r="B915" s="254">
        <v>5.8099999999999999E-2</v>
      </c>
      <c r="C915" s="507">
        <v>5.91E-2</v>
      </c>
      <c r="D915" s="281">
        <v>691.01</v>
      </c>
      <c r="E915" s="511">
        <v>677.14</v>
      </c>
      <c r="F915" s="256">
        <v>676.86</v>
      </c>
    </row>
    <row r="916" spans="1:6">
      <c r="A916" s="229" t="s">
        <v>936</v>
      </c>
      <c r="B916" s="254">
        <v>5.8099999999999999E-2</v>
      </c>
      <c r="C916" s="507">
        <v>5.91E-2</v>
      </c>
      <c r="D916" s="281">
        <v>691.29</v>
      </c>
      <c r="E916" s="511">
        <v>677.42</v>
      </c>
      <c r="F916" s="256">
        <v>677.14</v>
      </c>
    </row>
    <row r="917" spans="1:6">
      <c r="A917" s="229" t="s">
        <v>937</v>
      </c>
      <c r="B917" s="254">
        <v>5.7999999999999996E-2</v>
      </c>
      <c r="C917" s="507">
        <v>5.9000000000000004E-2</v>
      </c>
      <c r="D917" s="281">
        <v>692.98</v>
      </c>
      <c r="E917" s="511">
        <v>679.08</v>
      </c>
      <c r="F917" s="256">
        <v>678.8</v>
      </c>
    </row>
    <row r="918" spans="1:6">
      <c r="A918" s="229" t="s">
        <v>938</v>
      </c>
      <c r="B918" s="254">
        <v>5.7999999999999996E-2</v>
      </c>
      <c r="C918" s="507">
        <v>5.9000000000000004E-2</v>
      </c>
      <c r="D918" s="281">
        <v>693.27</v>
      </c>
      <c r="E918" s="511">
        <v>679.36</v>
      </c>
      <c r="F918" s="256">
        <v>679.08</v>
      </c>
    </row>
    <row r="919" spans="1:6">
      <c r="A919" s="229" t="s">
        <v>939</v>
      </c>
      <c r="B919" s="254">
        <v>5.8600000000000006E-2</v>
      </c>
      <c r="C919" s="507">
        <v>5.96E-2</v>
      </c>
      <c r="D919" s="281">
        <v>685.44</v>
      </c>
      <c r="E919" s="511">
        <v>671.7</v>
      </c>
      <c r="F919" s="256">
        <v>671.16</v>
      </c>
    </row>
    <row r="920" spans="1:6">
      <c r="A920" s="229" t="s">
        <v>940</v>
      </c>
      <c r="B920" s="254">
        <v>5.9400000000000001E-2</v>
      </c>
      <c r="C920" s="507">
        <v>6.0400000000000002E-2</v>
      </c>
      <c r="D920" s="281">
        <v>674.7</v>
      </c>
      <c r="E920" s="511">
        <v>661.19</v>
      </c>
      <c r="F920" s="256">
        <v>660.91</v>
      </c>
    </row>
    <row r="921" spans="1:6">
      <c r="A921" s="229" t="s">
        <v>941</v>
      </c>
      <c r="B921" s="254">
        <v>5.9800000000000006E-2</v>
      </c>
      <c r="C921" s="507">
        <v>6.08E-2</v>
      </c>
      <c r="D921" s="281">
        <v>669.55</v>
      </c>
      <c r="E921" s="511">
        <v>656.15</v>
      </c>
      <c r="F921" s="256">
        <v>655.87</v>
      </c>
    </row>
    <row r="922" spans="1:6">
      <c r="A922" s="229" t="s">
        <v>942</v>
      </c>
      <c r="B922" s="254">
        <v>6.0499999999999998E-2</v>
      </c>
      <c r="C922" s="507">
        <v>6.1500000000000006E-2</v>
      </c>
      <c r="D922" s="281">
        <v>660.41</v>
      </c>
      <c r="E922" s="511">
        <v>647.21</v>
      </c>
      <c r="F922" s="256">
        <v>646.92999999999995</v>
      </c>
    </row>
    <row r="923" spans="1:6">
      <c r="A923" s="229" t="s">
        <v>943</v>
      </c>
      <c r="B923" s="254">
        <v>6.0899999999999996E-2</v>
      </c>
      <c r="C923" s="507">
        <v>6.1900000000000004E-2</v>
      </c>
      <c r="D923" s="281">
        <v>655.28</v>
      </c>
      <c r="E923" s="511">
        <v>642.17999999999995</v>
      </c>
      <c r="F923" s="256">
        <v>641.91</v>
      </c>
    </row>
    <row r="924" spans="1:6">
      <c r="A924" s="229" t="s">
        <v>944</v>
      </c>
      <c r="B924" s="254">
        <v>6.2699999999999992E-2</v>
      </c>
      <c r="C924" s="507">
        <v>6.3700000000000007E-2</v>
      </c>
      <c r="D924" s="281">
        <v>632.4</v>
      </c>
      <c r="E924" s="511">
        <v>619.78</v>
      </c>
      <c r="F924" s="256">
        <v>619.29</v>
      </c>
    </row>
    <row r="925" spans="1:6">
      <c r="A925" s="229" t="s">
        <v>945</v>
      </c>
      <c r="B925" s="254">
        <v>6.2899999999999998E-2</v>
      </c>
      <c r="C925" s="507">
        <v>6.3899999999999998E-2</v>
      </c>
      <c r="D925" s="281">
        <v>630.12</v>
      </c>
      <c r="E925" s="511">
        <v>617.55999999999995</v>
      </c>
      <c r="F925" s="256">
        <v>617.29</v>
      </c>
    </row>
    <row r="926" spans="1:6">
      <c r="A926" s="229" t="s">
        <v>946</v>
      </c>
      <c r="B926" s="254">
        <v>6.2699999999999992E-2</v>
      </c>
      <c r="C926" s="507">
        <v>6.3700000000000007E-2</v>
      </c>
      <c r="D926" s="281">
        <v>632.94000000000005</v>
      </c>
      <c r="E926" s="511">
        <v>620.30999999999995</v>
      </c>
      <c r="F926" s="256">
        <v>620.04999999999995</v>
      </c>
    </row>
    <row r="927" spans="1:6">
      <c r="A927" s="229" t="s">
        <v>947</v>
      </c>
      <c r="B927" s="254">
        <v>6.1600000000000002E-2</v>
      </c>
      <c r="C927" s="507">
        <v>6.2600000000000003E-2</v>
      </c>
      <c r="D927" s="281">
        <v>647.4</v>
      </c>
      <c r="E927" s="511">
        <v>634.48</v>
      </c>
      <c r="F927" s="256">
        <v>634.21</v>
      </c>
    </row>
    <row r="928" spans="1:6">
      <c r="A928" s="229" t="s">
        <v>948</v>
      </c>
      <c r="B928" s="254">
        <v>6.1200000000000004E-2</v>
      </c>
      <c r="C928" s="507">
        <v>6.2199999999999998E-2</v>
      </c>
      <c r="D928" s="281">
        <v>653.37</v>
      </c>
      <c r="E928" s="511">
        <v>640.32000000000005</v>
      </c>
      <c r="F928" s="256">
        <v>639.62</v>
      </c>
    </row>
    <row r="929" spans="1:6">
      <c r="A929" s="229" t="s">
        <v>949</v>
      </c>
      <c r="B929" s="254">
        <v>6.1600000000000002E-2</v>
      </c>
      <c r="C929" s="507">
        <v>6.2600000000000003E-2</v>
      </c>
      <c r="D929" s="281">
        <v>648.41999999999996</v>
      </c>
      <c r="E929" s="511">
        <v>635.48</v>
      </c>
      <c r="F929" s="256">
        <v>635.17999999999995</v>
      </c>
    </row>
    <row r="930" spans="1:6">
      <c r="A930" s="229" t="s">
        <v>950</v>
      </c>
      <c r="B930" s="254">
        <v>6.1200000000000004E-2</v>
      </c>
      <c r="C930" s="507">
        <v>6.2199999999999998E-2</v>
      </c>
      <c r="D930" s="281">
        <v>654.27</v>
      </c>
      <c r="E930" s="511">
        <v>641.22</v>
      </c>
      <c r="F930" s="256">
        <v>640.62</v>
      </c>
    </row>
    <row r="931" spans="1:6">
      <c r="A931" s="229" t="s">
        <v>951</v>
      </c>
      <c r="B931" s="254">
        <v>6.2100000000000002E-2</v>
      </c>
      <c r="C931" s="507">
        <v>6.3099999999999989E-2</v>
      </c>
      <c r="D931" s="281">
        <v>642.41</v>
      </c>
      <c r="E931" s="511">
        <v>629.6</v>
      </c>
      <c r="F931" s="256">
        <v>629.32000000000005</v>
      </c>
    </row>
    <row r="932" spans="1:6">
      <c r="A932" s="229" t="s">
        <v>952</v>
      </c>
      <c r="B932" s="254">
        <v>6.2100000000000002E-2</v>
      </c>
      <c r="C932" s="507">
        <v>6.3099999999999989E-2</v>
      </c>
      <c r="D932" s="281">
        <v>642.69000000000005</v>
      </c>
      <c r="E932" s="511">
        <v>629.88</v>
      </c>
      <c r="F932" s="256">
        <v>629.6</v>
      </c>
    </row>
    <row r="933" spans="1:6">
      <c r="A933" s="229" t="s">
        <v>953</v>
      </c>
      <c r="B933" s="254">
        <v>6.3099999999999989E-2</v>
      </c>
      <c r="C933" s="507">
        <v>6.4100000000000004E-2</v>
      </c>
      <c r="D933" s="281">
        <v>630.41</v>
      </c>
      <c r="E933" s="511">
        <v>617.86</v>
      </c>
      <c r="F933" s="256">
        <v>617.34</v>
      </c>
    </row>
    <row r="934" spans="1:6">
      <c r="A934" s="229" t="s">
        <v>954</v>
      </c>
      <c r="B934" s="254">
        <v>6.3299999999999995E-2</v>
      </c>
      <c r="C934" s="507">
        <v>6.4299999999999996E-2</v>
      </c>
      <c r="D934" s="281">
        <v>628.16</v>
      </c>
      <c r="E934" s="511">
        <v>615.66</v>
      </c>
      <c r="F934" s="256">
        <v>615.38</v>
      </c>
    </row>
    <row r="935" spans="1:6">
      <c r="A935" s="229" t="s">
        <v>955</v>
      </c>
      <c r="B935" s="254">
        <v>6.3799999999999996E-2</v>
      </c>
      <c r="C935" s="507">
        <v>6.480000000000001E-2</v>
      </c>
      <c r="D935" s="281">
        <v>622.15</v>
      </c>
      <c r="E935" s="511">
        <v>609.78</v>
      </c>
      <c r="F935" s="256">
        <v>609.5</v>
      </c>
    </row>
    <row r="936" spans="1:6">
      <c r="A936" s="229" t="s">
        <v>956</v>
      </c>
      <c r="B936" s="254">
        <v>6.4399999999999999E-2</v>
      </c>
      <c r="C936" s="507">
        <v>6.54E-2</v>
      </c>
      <c r="D936" s="281">
        <v>614.97</v>
      </c>
      <c r="E936" s="511">
        <v>602.75</v>
      </c>
      <c r="F936" s="256">
        <v>602.47</v>
      </c>
    </row>
    <row r="937" spans="1:6">
      <c r="A937" s="229" t="s">
        <v>957</v>
      </c>
      <c r="B937" s="254">
        <v>6.4500000000000002E-2</v>
      </c>
      <c r="C937" s="507">
        <v>6.5500000000000003E-2</v>
      </c>
      <c r="D937" s="281">
        <v>614.01</v>
      </c>
      <c r="E937" s="511">
        <v>601.80999999999995</v>
      </c>
      <c r="F937" s="256">
        <v>601.54</v>
      </c>
    </row>
    <row r="938" spans="1:6">
      <c r="A938" s="229" t="s">
        <v>958</v>
      </c>
      <c r="B938" s="254">
        <v>6.4899999999999999E-2</v>
      </c>
      <c r="C938" s="507">
        <v>6.59E-2</v>
      </c>
      <c r="D938" s="281">
        <v>609.62</v>
      </c>
      <c r="E938" s="511">
        <v>597.51</v>
      </c>
      <c r="F938" s="256">
        <v>597</v>
      </c>
    </row>
    <row r="939" spans="1:6">
      <c r="A939" s="229" t="s">
        <v>959</v>
      </c>
      <c r="B939" s="254">
        <v>6.6000000000000003E-2</v>
      </c>
      <c r="C939" s="507">
        <v>6.7000000000000004E-2</v>
      </c>
      <c r="D939" s="281">
        <v>596.58000000000004</v>
      </c>
      <c r="E939" s="511">
        <v>584.75</v>
      </c>
      <c r="F939" s="256">
        <v>584.48</v>
      </c>
    </row>
    <row r="940" spans="1:6">
      <c r="A940" s="229" t="s">
        <v>960</v>
      </c>
      <c r="B940" s="254">
        <v>6.7099999999999993E-2</v>
      </c>
      <c r="C940" s="507">
        <v>6.8099999999999994E-2</v>
      </c>
      <c r="D940" s="281">
        <v>583.85</v>
      </c>
      <c r="E940" s="511">
        <v>572.28</v>
      </c>
      <c r="F940" s="256">
        <v>572.02</v>
      </c>
    </row>
    <row r="941" spans="1:6">
      <c r="A941" s="229" t="s">
        <v>961</v>
      </c>
      <c r="B941" s="254">
        <v>6.7799999999999999E-2</v>
      </c>
      <c r="C941" s="507">
        <v>6.88E-2</v>
      </c>
      <c r="D941" s="281">
        <v>575.99</v>
      </c>
      <c r="E941" s="511">
        <v>564.59</v>
      </c>
      <c r="F941" s="256">
        <v>564.33000000000004</v>
      </c>
    </row>
    <row r="942" spans="1:6">
      <c r="A942" s="229" t="s">
        <v>962</v>
      </c>
      <c r="B942" s="254">
        <v>6.7900000000000002E-2</v>
      </c>
      <c r="C942" s="507">
        <v>6.8900000000000003E-2</v>
      </c>
      <c r="D942" s="281">
        <v>575.1</v>
      </c>
      <c r="E942" s="511">
        <v>563.72</v>
      </c>
      <c r="F942" s="256">
        <v>563.46</v>
      </c>
    </row>
    <row r="943" spans="1:6">
      <c r="A943" s="229" t="s">
        <v>963</v>
      </c>
      <c r="B943" s="254">
        <v>6.7199999999999996E-2</v>
      </c>
      <c r="C943" s="507">
        <v>6.8199999999999997E-2</v>
      </c>
      <c r="D943" s="281">
        <v>583.44000000000005</v>
      </c>
      <c r="E943" s="511">
        <v>571.89</v>
      </c>
      <c r="F943" s="256">
        <v>571.42999999999995</v>
      </c>
    </row>
    <row r="944" spans="1:6">
      <c r="A944" s="229" t="s">
        <v>964</v>
      </c>
      <c r="B944" s="254">
        <v>6.7099999999999993E-2</v>
      </c>
      <c r="C944" s="507">
        <v>6.8099999999999994E-2</v>
      </c>
      <c r="D944" s="281">
        <v>584.86</v>
      </c>
      <c r="E944" s="511">
        <v>573.28</v>
      </c>
      <c r="F944" s="256">
        <v>573.03</v>
      </c>
    </row>
    <row r="945" spans="1:6">
      <c r="A945" s="229" t="s">
        <v>965</v>
      </c>
      <c r="B945" s="254">
        <v>6.6699999999999995E-2</v>
      </c>
      <c r="C945" s="507">
        <v>6.7699999999999996E-2</v>
      </c>
      <c r="D945" s="281">
        <v>589.80999999999995</v>
      </c>
      <c r="E945" s="511">
        <v>578.14</v>
      </c>
      <c r="F945" s="256">
        <v>577.88</v>
      </c>
    </row>
    <row r="946" spans="1:6">
      <c r="A946" s="229" t="s">
        <v>966</v>
      </c>
      <c r="B946" s="254">
        <v>6.5599999999999992E-2</v>
      </c>
      <c r="C946" s="507">
        <v>6.6600000000000006E-2</v>
      </c>
      <c r="D946" s="281">
        <v>603.21</v>
      </c>
      <c r="E946" s="511">
        <v>591.25</v>
      </c>
      <c r="F946" s="256">
        <v>591</v>
      </c>
    </row>
    <row r="947" spans="1:6">
      <c r="A947" s="229" t="s">
        <v>967</v>
      </c>
      <c r="B947" s="254">
        <v>6.5700000000000008E-2</v>
      </c>
      <c r="C947" s="507">
        <v>6.6699999999999995E-2</v>
      </c>
      <c r="D947" s="281">
        <v>602.26</v>
      </c>
      <c r="E947" s="511">
        <v>590.33000000000004</v>
      </c>
      <c r="F947" s="256">
        <v>590.07000000000005</v>
      </c>
    </row>
    <row r="948" spans="1:6">
      <c r="A948" s="229" t="s">
        <v>968</v>
      </c>
      <c r="B948" s="254">
        <v>6.5599999999999992E-2</v>
      </c>
      <c r="C948" s="507">
        <v>6.6600000000000006E-2</v>
      </c>
      <c r="D948" s="281">
        <v>603.98</v>
      </c>
      <c r="E948" s="511">
        <v>592.01</v>
      </c>
      <c r="F948" s="256">
        <v>591.51</v>
      </c>
    </row>
    <row r="949" spans="1:6">
      <c r="A949" s="229" t="s">
        <v>969</v>
      </c>
      <c r="B949" s="254">
        <v>6.5500000000000003E-2</v>
      </c>
      <c r="C949" s="507">
        <v>6.6500000000000004E-2</v>
      </c>
      <c r="D949" s="281">
        <v>605.48</v>
      </c>
      <c r="E949" s="511">
        <v>593.49</v>
      </c>
      <c r="F949" s="256">
        <v>593.20000000000005</v>
      </c>
    </row>
    <row r="950" spans="1:6">
      <c r="A950" s="229" t="s">
        <v>970</v>
      </c>
      <c r="B950" s="254">
        <v>6.5199999999999994E-2</v>
      </c>
      <c r="C950" s="507">
        <v>6.6199999999999995E-2</v>
      </c>
      <c r="D950" s="281">
        <v>609.41999999999996</v>
      </c>
      <c r="E950" s="511">
        <v>597.35</v>
      </c>
      <c r="F950" s="256">
        <v>597.05999999999995</v>
      </c>
    </row>
    <row r="951" spans="1:6">
      <c r="A951" s="229" t="s">
        <v>971</v>
      </c>
      <c r="B951" s="254">
        <v>6.4699999999999994E-2</v>
      </c>
      <c r="C951" s="507">
        <v>6.5700000000000008E-2</v>
      </c>
      <c r="D951" s="281">
        <v>615.85</v>
      </c>
      <c r="E951" s="511">
        <v>603.65</v>
      </c>
      <c r="F951" s="256">
        <v>603.35</v>
      </c>
    </row>
    <row r="952" spans="1:6">
      <c r="A952" s="229" t="s">
        <v>972</v>
      </c>
      <c r="B952" s="254">
        <v>6.4699999999999994E-2</v>
      </c>
      <c r="C952" s="507">
        <v>6.5700000000000008E-2</v>
      </c>
      <c r="D952" s="281">
        <v>616.14</v>
      </c>
      <c r="E952" s="511">
        <v>603.94000000000005</v>
      </c>
      <c r="F952" s="256">
        <v>603.65</v>
      </c>
    </row>
    <row r="953" spans="1:6">
      <c r="A953" s="229" t="s">
        <v>973</v>
      </c>
      <c r="B953" s="254">
        <v>6.54E-2</v>
      </c>
      <c r="C953" s="507">
        <v>6.6400000000000001E-2</v>
      </c>
      <c r="D953" s="281">
        <v>608.29999999999995</v>
      </c>
      <c r="E953" s="511">
        <v>596.26</v>
      </c>
      <c r="F953" s="256">
        <v>595.64</v>
      </c>
    </row>
    <row r="954" spans="1:6">
      <c r="A954" s="229" t="s">
        <v>974</v>
      </c>
      <c r="B954" s="254">
        <v>6.5700000000000008E-2</v>
      </c>
      <c r="C954" s="507">
        <v>6.6699999999999995E-2</v>
      </c>
      <c r="D954" s="281">
        <v>605.45000000000005</v>
      </c>
      <c r="E954" s="511">
        <v>593.47</v>
      </c>
      <c r="F954" s="256">
        <v>592.70000000000005</v>
      </c>
    </row>
    <row r="955" spans="1:6">
      <c r="A955" s="229" t="s">
        <v>975</v>
      </c>
      <c r="B955" s="254">
        <v>6.5500000000000003E-2</v>
      </c>
      <c r="C955" s="507">
        <v>6.6500000000000004E-2</v>
      </c>
      <c r="D955" s="281">
        <v>607.87</v>
      </c>
      <c r="E955" s="511">
        <v>595.85</v>
      </c>
      <c r="F955" s="256">
        <v>595.38</v>
      </c>
    </row>
    <row r="956" spans="1:6">
      <c r="A956" s="229" t="s">
        <v>976</v>
      </c>
      <c r="B956" s="254">
        <v>6.5500000000000003E-2</v>
      </c>
      <c r="C956" s="507">
        <v>6.6500000000000004E-2</v>
      </c>
      <c r="D956" s="281">
        <v>608.19000000000005</v>
      </c>
      <c r="E956" s="511">
        <v>596.16</v>
      </c>
      <c r="F956" s="256">
        <v>595.85</v>
      </c>
    </row>
    <row r="957" spans="1:6">
      <c r="A957" s="229" t="s">
        <v>977</v>
      </c>
      <c r="B957" s="254">
        <v>6.6000000000000003E-2</v>
      </c>
      <c r="C957" s="507">
        <v>6.7000000000000004E-2</v>
      </c>
      <c r="D957" s="281">
        <v>602.77</v>
      </c>
      <c r="E957" s="511">
        <v>590.85</v>
      </c>
      <c r="F957" s="256">
        <v>590.24</v>
      </c>
    </row>
    <row r="958" spans="1:6">
      <c r="A958" s="229" t="s">
        <v>978</v>
      </c>
      <c r="B958" s="254">
        <v>6.5500000000000003E-2</v>
      </c>
      <c r="C958" s="507">
        <v>6.6500000000000004E-2</v>
      </c>
      <c r="D958" s="281">
        <v>609.61</v>
      </c>
      <c r="E958" s="511">
        <v>597.55999999999995</v>
      </c>
      <c r="F958" s="256">
        <v>596.78</v>
      </c>
    </row>
    <row r="959" spans="1:6">
      <c r="A959" s="229" t="s">
        <v>979</v>
      </c>
      <c r="B959" s="254">
        <v>6.5500000000000003E-2</v>
      </c>
      <c r="C959" s="507">
        <v>6.6500000000000004E-2</v>
      </c>
      <c r="D959" s="281">
        <v>609.61</v>
      </c>
      <c r="E959" s="511">
        <v>597.55999999999995</v>
      </c>
      <c r="F959" s="256">
        <v>597.09</v>
      </c>
    </row>
    <row r="960" spans="1:6">
      <c r="A960" s="229" t="s">
        <v>980</v>
      </c>
      <c r="B960" s="254">
        <v>6.5500000000000003E-2</v>
      </c>
      <c r="C960" s="507">
        <v>6.6500000000000004E-2</v>
      </c>
      <c r="D960" s="281">
        <v>609.91999999999996</v>
      </c>
      <c r="E960" s="511">
        <v>597.87</v>
      </c>
      <c r="F960" s="256">
        <v>597.55999999999995</v>
      </c>
    </row>
    <row r="961" spans="1:6">
      <c r="A961" s="229" t="s">
        <v>981</v>
      </c>
      <c r="B961" s="254">
        <v>6.6000000000000003E-2</v>
      </c>
      <c r="C961" s="507">
        <v>6.7000000000000004E-2</v>
      </c>
      <c r="D961" s="281">
        <v>604.49</v>
      </c>
      <c r="E961" s="511">
        <v>592.54999999999995</v>
      </c>
      <c r="F961" s="256">
        <v>591.92999999999995</v>
      </c>
    </row>
    <row r="962" spans="1:6">
      <c r="A962" s="229" t="s">
        <v>982</v>
      </c>
      <c r="B962" s="254">
        <v>6.59E-2</v>
      </c>
      <c r="C962" s="507">
        <v>6.6900000000000001E-2</v>
      </c>
      <c r="D962" s="281">
        <v>606.01</v>
      </c>
      <c r="E962" s="511">
        <v>594.04999999999995</v>
      </c>
      <c r="F962" s="256">
        <v>593.74</v>
      </c>
    </row>
    <row r="963" spans="1:6">
      <c r="A963" s="229" t="s">
        <v>983</v>
      </c>
      <c r="B963" s="254">
        <v>6.6000000000000003E-2</v>
      </c>
      <c r="C963" s="507">
        <v>6.7000000000000004E-2</v>
      </c>
      <c r="D963" s="281">
        <v>605.12</v>
      </c>
      <c r="E963" s="511">
        <v>593.16999999999996</v>
      </c>
      <c r="F963" s="256">
        <v>592.86</v>
      </c>
    </row>
    <row r="964" spans="1:6">
      <c r="A964" s="229" t="s">
        <v>984</v>
      </c>
      <c r="B964" s="254">
        <v>6.6100000000000006E-2</v>
      </c>
      <c r="C964" s="507">
        <v>6.7099999999999993E-2</v>
      </c>
      <c r="D964" s="281">
        <v>604.23</v>
      </c>
      <c r="E964" s="511">
        <v>592.29999999999995</v>
      </c>
      <c r="F964" s="256">
        <v>591.99</v>
      </c>
    </row>
    <row r="965" spans="1:6">
      <c r="A965" s="229" t="s">
        <v>985</v>
      </c>
      <c r="B965" s="254">
        <v>6.6699999999999995E-2</v>
      </c>
      <c r="C965" s="507">
        <v>6.7699999999999996E-2</v>
      </c>
      <c r="D965" s="281">
        <v>597.35</v>
      </c>
      <c r="E965" s="511">
        <v>585.57000000000005</v>
      </c>
      <c r="F965" s="256">
        <v>585.26</v>
      </c>
    </row>
    <row r="966" spans="1:6">
      <c r="A966" s="229" t="s">
        <v>986</v>
      </c>
      <c r="B966" s="254">
        <v>6.7199999999999996E-2</v>
      </c>
      <c r="C966" s="507">
        <v>6.8199999999999997E-2</v>
      </c>
      <c r="D966" s="281">
        <v>592.6</v>
      </c>
      <c r="E966" s="511">
        <v>580.91999999999996</v>
      </c>
      <c r="F966" s="256">
        <v>580.25</v>
      </c>
    </row>
    <row r="967" spans="1:6">
      <c r="A967" s="229" t="s">
        <v>987</v>
      </c>
      <c r="B967" s="254">
        <v>6.6699999999999995E-2</v>
      </c>
      <c r="C967" s="507">
        <v>6.7699999999999996E-2</v>
      </c>
      <c r="D967" s="281">
        <v>598.86</v>
      </c>
      <c r="E967" s="511">
        <v>587.04999999999995</v>
      </c>
      <c r="F967" s="256">
        <v>586.73</v>
      </c>
    </row>
    <row r="968" spans="1:6">
      <c r="A968" s="229" t="s">
        <v>988</v>
      </c>
      <c r="B968" s="254">
        <v>6.6900000000000001E-2</v>
      </c>
      <c r="C968" s="507">
        <v>6.7900000000000002E-2</v>
      </c>
      <c r="D968" s="281">
        <v>596.80999999999995</v>
      </c>
      <c r="E968" s="511">
        <v>585.04</v>
      </c>
      <c r="F968" s="256">
        <v>584.72</v>
      </c>
    </row>
    <row r="969" spans="1:6">
      <c r="A969" s="229" t="s">
        <v>989</v>
      </c>
      <c r="B969" s="254">
        <v>6.7799999999999999E-2</v>
      </c>
      <c r="C969" s="507">
        <v>6.88E-2</v>
      </c>
      <c r="D969" s="281">
        <v>586.5</v>
      </c>
      <c r="E969" s="511">
        <v>574.95000000000005</v>
      </c>
      <c r="F969" s="256">
        <v>574.66</v>
      </c>
    </row>
    <row r="970" spans="1:6">
      <c r="A970" s="229" t="s">
        <v>990</v>
      </c>
      <c r="B970" s="254">
        <v>6.8000000000000005E-2</v>
      </c>
      <c r="C970" s="507">
        <v>6.9000000000000006E-2</v>
      </c>
      <c r="D970" s="281">
        <v>584.46</v>
      </c>
      <c r="E970" s="511">
        <v>572.96</v>
      </c>
      <c r="F970" s="256">
        <v>572.66999999999996</v>
      </c>
    </row>
    <row r="971" spans="1:6">
      <c r="A971" s="229" t="s">
        <v>991</v>
      </c>
      <c r="B971" s="254">
        <v>6.7799999999999999E-2</v>
      </c>
      <c r="C971" s="507">
        <v>6.88E-2</v>
      </c>
      <c r="D971" s="281">
        <v>587.36</v>
      </c>
      <c r="E971" s="511">
        <v>575.79999999999995</v>
      </c>
      <c r="F971" s="256">
        <v>575.24</v>
      </c>
    </row>
    <row r="972" spans="1:6">
      <c r="A972" s="229" t="s">
        <v>992</v>
      </c>
      <c r="B972" s="254">
        <v>6.7400000000000002E-2</v>
      </c>
      <c r="C972" s="507">
        <v>6.8400000000000002E-2</v>
      </c>
      <c r="D972" s="281">
        <v>592.34</v>
      </c>
      <c r="E972" s="511">
        <v>580.67999999999995</v>
      </c>
      <c r="F972" s="256">
        <v>580.39</v>
      </c>
    </row>
    <row r="973" spans="1:6">
      <c r="A973" s="229" t="s">
        <v>993</v>
      </c>
      <c r="B973" s="254">
        <v>6.7900000000000002E-2</v>
      </c>
      <c r="C973" s="507">
        <v>6.8900000000000003E-2</v>
      </c>
      <c r="D973" s="281">
        <v>586.77</v>
      </c>
      <c r="E973" s="511">
        <v>575.23</v>
      </c>
      <c r="F973" s="256">
        <v>574.94000000000005</v>
      </c>
    </row>
    <row r="974" spans="1:6">
      <c r="A974" s="229" t="s">
        <v>994</v>
      </c>
      <c r="B974" s="254">
        <v>6.8000000000000005E-2</v>
      </c>
      <c r="C974" s="507">
        <v>6.9000000000000006E-2</v>
      </c>
      <c r="D974" s="281">
        <v>585.9</v>
      </c>
      <c r="E974" s="511">
        <v>574.37</v>
      </c>
      <c r="F974" s="256">
        <v>574.08000000000004</v>
      </c>
    </row>
    <row r="975" spans="1:6">
      <c r="A975" s="229" t="s">
        <v>995</v>
      </c>
      <c r="B975" s="254">
        <v>6.8099999999999994E-2</v>
      </c>
      <c r="C975" s="507">
        <v>6.9099999999999995E-2</v>
      </c>
      <c r="D975" s="281">
        <v>585.02</v>
      </c>
      <c r="E975" s="511">
        <v>573.52</v>
      </c>
      <c r="F975" s="256">
        <v>573.23</v>
      </c>
    </row>
    <row r="976" spans="1:6">
      <c r="A976" s="229" t="s">
        <v>996</v>
      </c>
      <c r="B976" s="254">
        <v>7.0499999999999993E-2</v>
      </c>
      <c r="C976" s="507">
        <v>7.1500000000000008E-2</v>
      </c>
      <c r="D976" s="281">
        <v>558.16</v>
      </c>
      <c r="E976" s="511">
        <v>547.21</v>
      </c>
      <c r="F976" s="256">
        <v>546.72</v>
      </c>
    </row>
    <row r="977" spans="1:6">
      <c r="A977" s="229" t="s">
        <v>997</v>
      </c>
      <c r="B977" s="254">
        <v>6.9400000000000003E-2</v>
      </c>
      <c r="C977" s="507">
        <v>7.0400000000000004E-2</v>
      </c>
      <c r="D977" s="281">
        <v>570.74</v>
      </c>
      <c r="E977" s="511">
        <v>559.53</v>
      </c>
      <c r="F977" s="256">
        <v>559.27</v>
      </c>
    </row>
    <row r="978" spans="1:6">
      <c r="A978" s="229" t="s">
        <v>998</v>
      </c>
      <c r="B978" s="254">
        <v>7.0300000000000001E-2</v>
      </c>
      <c r="C978" s="507">
        <v>7.1300000000000002E-2</v>
      </c>
      <c r="D978" s="281">
        <v>560.91</v>
      </c>
      <c r="E978" s="511">
        <v>549.91</v>
      </c>
      <c r="F978" s="256">
        <v>549.65</v>
      </c>
    </row>
    <row r="979" spans="1:6">
      <c r="A979" s="229" t="s">
        <v>999</v>
      </c>
      <c r="B979" s="254">
        <v>7.0699999999999999E-2</v>
      </c>
      <c r="C979" s="507">
        <v>7.17E-2</v>
      </c>
      <c r="D979" s="281">
        <v>556.75</v>
      </c>
      <c r="E979" s="511">
        <v>545.84</v>
      </c>
      <c r="F979" s="256">
        <v>545.57000000000005</v>
      </c>
    </row>
    <row r="980" spans="1:6">
      <c r="A980" s="229" t="s">
        <v>1000</v>
      </c>
      <c r="B980" s="254">
        <v>7.0900000000000005E-2</v>
      </c>
      <c r="C980" s="507">
        <v>7.1900000000000006E-2</v>
      </c>
      <c r="D980" s="281">
        <v>554.80999999999995</v>
      </c>
      <c r="E980" s="511">
        <v>543.94000000000005</v>
      </c>
      <c r="F980" s="256">
        <v>543.67999999999995</v>
      </c>
    </row>
    <row r="981" spans="1:6">
      <c r="A981" s="229" t="s">
        <v>1001</v>
      </c>
      <c r="B981" s="254">
        <v>7.0800000000000002E-2</v>
      </c>
      <c r="C981" s="507">
        <v>7.1800000000000003E-2</v>
      </c>
      <c r="D981" s="281">
        <v>556.4</v>
      </c>
      <c r="E981" s="511">
        <v>545.5</v>
      </c>
      <c r="F981" s="256">
        <v>545.02</v>
      </c>
    </row>
    <row r="982" spans="1:6">
      <c r="A982" s="229" t="s">
        <v>1002</v>
      </c>
      <c r="B982" s="254">
        <v>7.0699999999999999E-2</v>
      </c>
      <c r="C982" s="507">
        <v>7.17E-2</v>
      </c>
      <c r="D982" s="281">
        <v>557.77</v>
      </c>
      <c r="E982" s="511">
        <v>546.85</v>
      </c>
      <c r="F982" s="256">
        <v>546.58000000000004</v>
      </c>
    </row>
    <row r="983" spans="1:6">
      <c r="A983" s="229" t="s">
        <v>1003</v>
      </c>
      <c r="B983" s="254">
        <v>7.0999999999999994E-2</v>
      </c>
      <c r="C983" s="507">
        <v>7.2000000000000008E-2</v>
      </c>
      <c r="D983" s="281">
        <v>554.74</v>
      </c>
      <c r="E983" s="511">
        <v>543.88</v>
      </c>
      <c r="F983" s="256">
        <v>543.61</v>
      </c>
    </row>
    <row r="984" spans="1:6">
      <c r="A984" s="229" t="s">
        <v>1004</v>
      </c>
      <c r="B984" s="254">
        <v>7.0699999999999999E-2</v>
      </c>
      <c r="C984" s="507">
        <v>7.17E-2</v>
      </c>
      <c r="D984" s="281">
        <v>558.30999999999995</v>
      </c>
      <c r="E984" s="511">
        <v>547.37</v>
      </c>
      <c r="F984" s="256">
        <v>547.11</v>
      </c>
    </row>
    <row r="985" spans="1:6">
      <c r="A985" s="229" t="s">
        <v>1005</v>
      </c>
      <c r="B985" s="254">
        <v>7.0199999999999999E-2</v>
      </c>
      <c r="C985" s="507">
        <v>7.1199999999999999E-2</v>
      </c>
      <c r="D985" s="281">
        <v>564.13</v>
      </c>
      <c r="E985" s="511">
        <v>553.08000000000004</v>
      </c>
      <c r="F985" s="256">
        <v>552.80999999999995</v>
      </c>
    </row>
    <row r="986" spans="1:6">
      <c r="A986" s="229" t="s">
        <v>1006</v>
      </c>
      <c r="B986" s="254">
        <v>7.0000000000000007E-2</v>
      </c>
      <c r="C986" s="507">
        <v>7.0999999999999994E-2</v>
      </c>
      <c r="D986" s="281">
        <v>566.44000000000005</v>
      </c>
      <c r="E986" s="511">
        <v>555.35</v>
      </c>
      <c r="F986" s="256">
        <v>554.9</v>
      </c>
    </row>
    <row r="987" spans="1:6">
      <c r="A987" s="229" t="s">
        <v>1007</v>
      </c>
      <c r="B987" s="254">
        <v>6.9199999999999998E-2</v>
      </c>
      <c r="C987" s="507">
        <v>7.0199999999999999E-2</v>
      </c>
      <c r="D987" s="281">
        <v>575.74</v>
      </c>
      <c r="E987" s="511">
        <v>564.46</v>
      </c>
      <c r="F987" s="256">
        <v>564.21</v>
      </c>
    </row>
    <row r="988" spans="1:6">
      <c r="A988" s="229" t="s">
        <v>1008</v>
      </c>
      <c r="B988" s="254">
        <v>7.0000000000000007E-2</v>
      </c>
      <c r="C988" s="507">
        <v>7.0999999999999994E-2</v>
      </c>
      <c r="D988" s="281">
        <v>566.95000000000005</v>
      </c>
      <c r="E988" s="511">
        <v>555.84</v>
      </c>
      <c r="F988" s="256">
        <v>555.6</v>
      </c>
    </row>
    <row r="989" spans="1:6">
      <c r="A989" s="229" t="s">
        <v>1009</v>
      </c>
      <c r="B989" s="254">
        <v>7.0300000000000001E-2</v>
      </c>
      <c r="C989" s="507">
        <v>7.1300000000000002E-2</v>
      </c>
      <c r="D989" s="281">
        <v>563.84</v>
      </c>
      <c r="E989" s="511">
        <v>552.80999999999995</v>
      </c>
      <c r="F989" s="256">
        <v>552.55999999999995</v>
      </c>
    </row>
    <row r="990" spans="1:6">
      <c r="A990" s="229" t="s">
        <v>1010</v>
      </c>
      <c r="B990" s="254">
        <v>7.0499999999999993E-2</v>
      </c>
      <c r="C990" s="507">
        <v>7.1500000000000008E-2</v>
      </c>
      <c r="D990" s="281">
        <v>561.87</v>
      </c>
      <c r="E990" s="511">
        <v>550.88</v>
      </c>
      <c r="F990" s="256">
        <v>550.63</v>
      </c>
    </row>
    <row r="991" spans="1:6">
      <c r="A991" s="229" t="s">
        <v>1011</v>
      </c>
      <c r="B991" s="254">
        <v>6.9900000000000004E-2</v>
      </c>
      <c r="C991" s="507">
        <v>7.0900000000000005E-2</v>
      </c>
      <c r="D991" s="281">
        <v>569.09</v>
      </c>
      <c r="E991" s="511">
        <v>557.95000000000005</v>
      </c>
      <c r="F991" s="256">
        <v>557.44000000000005</v>
      </c>
    </row>
    <row r="992" spans="1:6">
      <c r="A992" s="229" t="s">
        <v>1012</v>
      </c>
      <c r="B992" s="254">
        <v>6.9800000000000001E-2</v>
      </c>
      <c r="C992" s="507">
        <v>7.0800000000000002E-2</v>
      </c>
      <c r="D992" s="281">
        <v>570.5</v>
      </c>
      <c r="E992" s="511">
        <v>559.34</v>
      </c>
      <c r="F992" s="256">
        <v>559.05999999999995</v>
      </c>
    </row>
    <row r="993" spans="1:6">
      <c r="A993" s="229" t="s">
        <v>1013</v>
      </c>
      <c r="B993" s="254">
        <v>6.9500000000000006E-2</v>
      </c>
      <c r="C993" s="507">
        <v>7.0499999999999993E-2</v>
      </c>
      <c r="D993" s="281">
        <v>574.17999999999995</v>
      </c>
      <c r="E993" s="511">
        <v>562.95000000000005</v>
      </c>
      <c r="F993" s="256">
        <v>562.66999999999996</v>
      </c>
    </row>
    <row r="994" spans="1:6">
      <c r="A994" s="229" t="s">
        <v>1014</v>
      </c>
      <c r="B994" s="254">
        <v>6.9199999999999998E-2</v>
      </c>
      <c r="C994" s="507">
        <v>7.0199999999999999E-2</v>
      </c>
      <c r="D994" s="281">
        <v>577.89</v>
      </c>
      <c r="E994" s="511">
        <v>566.58000000000004</v>
      </c>
      <c r="F994" s="256">
        <v>566.29</v>
      </c>
    </row>
    <row r="995" spans="1:6">
      <c r="A995" s="229" t="s">
        <v>1015</v>
      </c>
      <c r="B995" s="254">
        <v>6.93E-2</v>
      </c>
      <c r="C995" s="507">
        <v>7.0300000000000001E-2</v>
      </c>
      <c r="D995" s="281">
        <v>577.03</v>
      </c>
      <c r="E995" s="511">
        <v>565.74</v>
      </c>
      <c r="F995" s="256">
        <v>565.46</v>
      </c>
    </row>
    <row r="996" spans="1:6">
      <c r="A996" s="229" t="s">
        <v>1016</v>
      </c>
      <c r="B996" s="254">
        <v>6.8400000000000002E-2</v>
      </c>
      <c r="C996" s="507">
        <v>6.9400000000000003E-2</v>
      </c>
      <c r="D996" s="281">
        <v>587.96</v>
      </c>
      <c r="E996" s="511">
        <v>576.45000000000005</v>
      </c>
      <c r="F996" s="256">
        <v>575.89</v>
      </c>
    </row>
    <row r="997" spans="1:6">
      <c r="A997" s="229" t="s">
        <v>1017</v>
      </c>
      <c r="B997" s="254">
        <v>6.7599999999999993E-2</v>
      </c>
      <c r="C997" s="507">
        <v>6.8600000000000008E-2</v>
      </c>
      <c r="D997" s="281">
        <v>597.62</v>
      </c>
      <c r="E997" s="511">
        <v>585.91</v>
      </c>
      <c r="F997" s="256">
        <v>585.62</v>
      </c>
    </row>
    <row r="998" spans="1:6">
      <c r="A998" s="229" t="s">
        <v>1018</v>
      </c>
      <c r="B998" s="254">
        <v>6.7500000000000004E-2</v>
      </c>
      <c r="C998" s="507">
        <v>6.8499999999999991E-2</v>
      </c>
      <c r="D998" s="281">
        <v>599.09</v>
      </c>
      <c r="E998" s="511">
        <v>587.36</v>
      </c>
      <c r="F998" s="256">
        <v>587.07000000000005</v>
      </c>
    </row>
    <row r="999" spans="1:6">
      <c r="A999" s="229" t="s">
        <v>1019</v>
      </c>
      <c r="B999" s="254">
        <v>6.7500000000000004E-2</v>
      </c>
      <c r="C999" s="507">
        <v>6.8499999999999991E-2</v>
      </c>
      <c r="D999" s="281">
        <v>599.39</v>
      </c>
      <c r="E999" s="511">
        <v>587.64</v>
      </c>
      <c r="F999" s="256">
        <v>587.36</v>
      </c>
    </row>
    <row r="1000" spans="1:6">
      <c r="A1000" s="229" t="s">
        <v>1020</v>
      </c>
      <c r="B1000" s="254">
        <v>6.7199999999999996E-2</v>
      </c>
      <c r="C1000" s="507">
        <v>6.8199999999999997E-2</v>
      </c>
      <c r="D1000" s="281">
        <v>603.25</v>
      </c>
      <c r="E1000" s="511">
        <v>591.42999999999995</v>
      </c>
      <c r="F1000" s="256">
        <v>591.14</v>
      </c>
    </row>
    <row r="1001" spans="1:6">
      <c r="A1001" s="229" t="s">
        <v>1021</v>
      </c>
      <c r="B1001" s="254">
        <v>6.6100000000000006E-2</v>
      </c>
      <c r="C1001" s="507">
        <v>6.7099999999999993E-2</v>
      </c>
      <c r="D1001" s="281">
        <v>617.39</v>
      </c>
      <c r="E1001" s="511">
        <v>605.29</v>
      </c>
      <c r="F1001" s="256">
        <v>604.44000000000005</v>
      </c>
    </row>
    <row r="1002" spans="1:6">
      <c r="A1002" s="229" t="s">
        <v>1022</v>
      </c>
      <c r="B1002" s="254">
        <v>6.7199999999999996E-2</v>
      </c>
      <c r="C1002" s="507">
        <v>6.8199999999999997E-2</v>
      </c>
      <c r="D1002" s="281">
        <v>604.39</v>
      </c>
      <c r="E1002" s="511">
        <v>592.54999999999995</v>
      </c>
      <c r="F1002" s="256">
        <v>592.26</v>
      </c>
    </row>
    <row r="1003" spans="1:6">
      <c r="A1003" s="229" t="s">
        <v>1023</v>
      </c>
      <c r="B1003" s="254">
        <v>6.7299999999999999E-2</v>
      </c>
      <c r="C1003" s="507">
        <v>6.83E-2</v>
      </c>
      <c r="D1003" s="281">
        <v>603.48</v>
      </c>
      <c r="E1003" s="511">
        <v>591.66999999999996</v>
      </c>
      <c r="F1003" s="256">
        <v>591.38</v>
      </c>
    </row>
    <row r="1004" spans="1:6">
      <c r="A1004" s="229" t="s">
        <v>1024</v>
      </c>
      <c r="B1004" s="254">
        <v>6.7599999999999993E-2</v>
      </c>
      <c r="C1004" s="507">
        <v>6.8600000000000008E-2</v>
      </c>
      <c r="D1004" s="281">
        <v>600.48</v>
      </c>
      <c r="E1004" s="511">
        <v>588.73</v>
      </c>
      <c r="F1004" s="256">
        <v>588.16999999999996</v>
      </c>
    </row>
    <row r="1005" spans="1:6">
      <c r="A1005" s="229" t="s">
        <v>1025</v>
      </c>
      <c r="B1005" s="254">
        <v>6.8400000000000002E-2</v>
      </c>
      <c r="C1005" s="507">
        <v>6.9400000000000003E-2</v>
      </c>
      <c r="D1005" s="281">
        <v>591.35</v>
      </c>
      <c r="E1005" s="511">
        <v>579.79</v>
      </c>
      <c r="F1005" s="256">
        <v>579.5</v>
      </c>
    </row>
    <row r="1006" spans="1:6">
      <c r="A1006" s="229" t="s">
        <v>1026</v>
      </c>
      <c r="B1006" s="254">
        <v>6.93E-2</v>
      </c>
      <c r="C1006" s="507">
        <v>7.0300000000000001E-2</v>
      </c>
      <c r="D1006" s="281">
        <v>581.22</v>
      </c>
      <c r="E1006" s="511">
        <v>569.87</v>
      </c>
      <c r="F1006" s="256">
        <v>569.59</v>
      </c>
    </row>
    <row r="1007" spans="1:6">
      <c r="A1007" s="229" t="s">
        <v>1027</v>
      </c>
      <c r="B1007" s="254">
        <v>6.9900000000000004E-2</v>
      </c>
      <c r="C1007" s="507">
        <v>7.0900000000000005E-2</v>
      </c>
      <c r="D1007" s="281">
        <v>574.92999999999995</v>
      </c>
      <c r="E1007" s="511">
        <v>563.71</v>
      </c>
      <c r="F1007" s="256">
        <v>563.41999999999996</v>
      </c>
    </row>
    <row r="1008" spans="1:6">
      <c r="A1008" s="229" t="s">
        <v>1028</v>
      </c>
      <c r="B1008" s="254">
        <v>6.9500000000000006E-2</v>
      </c>
      <c r="C1008" s="507">
        <v>7.0499999999999993E-2</v>
      </c>
      <c r="D1008" s="281">
        <v>579.79</v>
      </c>
      <c r="E1008" s="511">
        <v>568.47</v>
      </c>
      <c r="F1008" s="256">
        <v>568.16999999999996</v>
      </c>
    </row>
    <row r="1009" spans="1:6">
      <c r="A1009" s="229" t="s">
        <v>1029</v>
      </c>
      <c r="B1009" s="254">
        <v>6.9400000000000003E-2</v>
      </c>
      <c r="C1009" s="507">
        <v>7.0400000000000004E-2</v>
      </c>
      <c r="D1009" s="281">
        <v>581.51</v>
      </c>
      <c r="E1009" s="511">
        <v>570.16</v>
      </c>
      <c r="F1009" s="256">
        <v>569.59</v>
      </c>
    </row>
    <row r="1010" spans="1:6">
      <c r="A1010" s="229" t="s">
        <v>1030</v>
      </c>
      <c r="B1010" s="254">
        <v>6.9800000000000001E-2</v>
      </c>
      <c r="C1010" s="507">
        <v>7.0800000000000002E-2</v>
      </c>
      <c r="D1010" s="281">
        <v>577.24</v>
      </c>
      <c r="E1010" s="511">
        <v>565.98</v>
      </c>
      <c r="F1010" s="256">
        <v>565.67999999999995</v>
      </c>
    </row>
    <row r="1011" spans="1:6">
      <c r="A1011" s="229" t="s">
        <v>1031</v>
      </c>
      <c r="B1011" s="254">
        <v>7.0000000000000007E-2</v>
      </c>
      <c r="C1011" s="507">
        <v>7.0999999999999994E-2</v>
      </c>
      <c r="D1011" s="281">
        <v>575.26</v>
      </c>
      <c r="E1011" s="511">
        <v>564.04</v>
      </c>
      <c r="F1011" s="256">
        <v>563.75</v>
      </c>
    </row>
    <row r="1012" spans="1:6">
      <c r="A1012" s="229" t="s">
        <v>1032</v>
      </c>
      <c r="B1012" s="254">
        <v>7.0300000000000001E-2</v>
      </c>
      <c r="C1012" s="507">
        <v>7.1300000000000002E-2</v>
      </c>
      <c r="D1012" s="281">
        <v>572.16</v>
      </c>
      <c r="E1012" s="511">
        <v>561.01</v>
      </c>
      <c r="F1012" s="256">
        <v>560.72</v>
      </c>
    </row>
    <row r="1013" spans="1:6">
      <c r="A1013" s="229" t="s">
        <v>1033</v>
      </c>
      <c r="B1013" s="254">
        <v>7.1099999999999997E-2</v>
      </c>
      <c r="C1013" s="507">
        <v>7.2099999999999997E-2</v>
      </c>
      <c r="D1013" s="281">
        <v>563.52</v>
      </c>
      <c r="E1013" s="511">
        <v>552.54999999999995</v>
      </c>
      <c r="F1013" s="256">
        <v>552.26</v>
      </c>
    </row>
    <row r="1014" spans="1:6">
      <c r="A1014" s="229" t="s">
        <v>1034</v>
      </c>
      <c r="B1014" s="254">
        <v>7.0199999999999999E-2</v>
      </c>
      <c r="C1014" s="507">
        <v>7.1199999999999999E-2</v>
      </c>
      <c r="D1014" s="281">
        <v>574.16</v>
      </c>
      <c r="E1014" s="511">
        <v>562.97</v>
      </c>
      <c r="F1014" s="256">
        <v>562.41</v>
      </c>
    </row>
    <row r="1015" spans="1:6">
      <c r="A1015" s="229" t="s">
        <v>1035</v>
      </c>
      <c r="B1015" s="254">
        <v>7.0099999999999996E-2</v>
      </c>
      <c r="C1015" s="507">
        <v>7.1099999999999997E-2</v>
      </c>
      <c r="D1015" s="281">
        <v>575.74</v>
      </c>
      <c r="E1015" s="511">
        <v>564.52</v>
      </c>
      <c r="F1015" s="256">
        <v>564.21</v>
      </c>
    </row>
    <row r="1016" spans="1:6">
      <c r="A1016" s="229" t="s">
        <v>1036</v>
      </c>
      <c r="B1016" s="254">
        <v>6.9599999999999995E-2</v>
      </c>
      <c r="C1016" s="507">
        <v>7.0599999999999996E-2</v>
      </c>
      <c r="D1016" s="281">
        <v>581.74</v>
      </c>
      <c r="E1016" s="511">
        <v>570.41</v>
      </c>
      <c r="F1016" s="256">
        <v>570.1</v>
      </c>
    </row>
    <row r="1017" spans="1:6">
      <c r="A1017" s="229" t="s">
        <v>1037</v>
      </c>
      <c r="B1017" s="254">
        <v>6.88E-2</v>
      </c>
      <c r="C1017" s="507">
        <v>6.9800000000000001E-2</v>
      </c>
      <c r="D1017" s="281">
        <v>591.29999999999995</v>
      </c>
      <c r="E1017" s="511">
        <v>579.77</v>
      </c>
      <c r="F1017" s="256">
        <v>579.46</v>
      </c>
    </row>
    <row r="1018" spans="1:6">
      <c r="A1018" s="229" t="s">
        <v>1038</v>
      </c>
      <c r="B1018" s="254">
        <v>6.83E-2</v>
      </c>
      <c r="C1018" s="507">
        <v>6.93E-2</v>
      </c>
      <c r="D1018" s="281">
        <v>597.47</v>
      </c>
      <c r="E1018" s="511">
        <v>585.82000000000005</v>
      </c>
      <c r="F1018" s="256">
        <v>585.51</v>
      </c>
    </row>
    <row r="1019" spans="1:6">
      <c r="A1019" s="229" t="s">
        <v>1039</v>
      </c>
      <c r="B1019" s="254">
        <v>6.7400000000000002E-2</v>
      </c>
      <c r="C1019" s="507">
        <v>6.8400000000000002E-2</v>
      </c>
      <c r="D1019" s="281">
        <v>608.82000000000005</v>
      </c>
      <c r="E1019" s="511">
        <v>596.94000000000005</v>
      </c>
      <c r="F1019" s="256">
        <v>596.29999999999995</v>
      </c>
    </row>
    <row r="1020" spans="1:6">
      <c r="A1020" s="229" t="s">
        <v>1040</v>
      </c>
      <c r="B1020" s="254">
        <v>6.8000000000000005E-2</v>
      </c>
      <c r="C1020" s="507">
        <v>6.9000000000000006E-2</v>
      </c>
      <c r="D1020" s="281">
        <v>601.98</v>
      </c>
      <c r="E1020" s="511">
        <v>590.24</v>
      </c>
      <c r="F1020" s="256">
        <v>589.91999999999996</v>
      </c>
    </row>
    <row r="1021" spans="1:6">
      <c r="A1021" s="229" t="s">
        <v>1041</v>
      </c>
      <c r="B1021" s="254">
        <v>6.8099999999999994E-2</v>
      </c>
      <c r="C1021" s="507">
        <v>6.9099999999999995E-2</v>
      </c>
      <c r="D1021" s="281">
        <v>601.11</v>
      </c>
      <c r="E1021" s="511">
        <v>589.39</v>
      </c>
      <c r="F1021" s="256">
        <v>589.08000000000004</v>
      </c>
    </row>
    <row r="1022" spans="1:6">
      <c r="A1022" s="229" t="s">
        <v>1042</v>
      </c>
      <c r="B1022" s="254">
        <v>6.8199999999999997E-2</v>
      </c>
      <c r="C1022" s="507">
        <v>6.9199999999999998E-2</v>
      </c>
      <c r="D1022" s="281">
        <v>600.25</v>
      </c>
      <c r="E1022" s="511">
        <v>588.54999999999995</v>
      </c>
      <c r="F1022" s="256">
        <v>588.23</v>
      </c>
    </row>
    <row r="1023" spans="1:6">
      <c r="A1023" s="229" t="s">
        <v>1043</v>
      </c>
      <c r="B1023" s="254">
        <v>6.8000000000000005E-2</v>
      </c>
      <c r="C1023" s="507">
        <v>6.9000000000000006E-2</v>
      </c>
      <c r="D1023" s="281">
        <v>602.94000000000005</v>
      </c>
      <c r="E1023" s="511">
        <v>591.17999999999995</v>
      </c>
      <c r="F1023" s="256">
        <v>590.87</v>
      </c>
    </row>
    <row r="1024" spans="1:6">
      <c r="A1024" s="229" t="s">
        <v>1044</v>
      </c>
      <c r="B1024" s="254">
        <v>6.8099999999999994E-2</v>
      </c>
      <c r="C1024" s="507">
        <v>6.9099999999999995E-2</v>
      </c>
      <c r="D1024" s="281">
        <v>602.4</v>
      </c>
      <c r="E1024" s="511">
        <v>590.66</v>
      </c>
      <c r="F1024" s="256">
        <v>590.02</v>
      </c>
    </row>
    <row r="1025" spans="1:6">
      <c r="A1025" s="229" t="s">
        <v>1045</v>
      </c>
      <c r="B1025" s="254">
        <v>6.7900000000000002E-2</v>
      </c>
      <c r="C1025" s="507">
        <v>6.8900000000000003E-2</v>
      </c>
      <c r="D1025" s="281">
        <v>605.09</v>
      </c>
      <c r="E1025" s="511">
        <v>593.29999999999995</v>
      </c>
      <c r="F1025" s="256">
        <v>592.99</v>
      </c>
    </row>
    <row r="1026" spans="1:6">
      <c r="A1026" s="229" t="s">
        <v>1046</v>
      </c>
      <c r="B1026" s="254">
        <v>6.7699999999999996E-2</v>
      </c>
      <c r="C1026" s="507">
        <v>6.8699999999999997E-2</v>
      </c>
      <c r="D1026" s="281">
        <v>607.79999999999995</v>
      </c>
      <c r="E1026" s="511">
        <v>595.96</v>
      </c>
      <c r="F1026" s="256">
        <v>595.64</v>
      </c>
    </row>
    <row r="1027" spans="1:6">
      <c r="A1027" s="229" t="s">
        <v>1047</v>
      </c>
      <c r="B1027" s="254">
        <v>6.7299999999999999E-2</v>
      </c>
      <c r="C1027" s="507">
        <v>6.83E-2</v>
      </c>
      <c r="D1027" s="281">
        <v>613.34</v>
      </c>
      <c r="E1027" s="511">
        <v>601.39</v>
      </c>
      <c r="F1027" s="256">
        <v>601.04999999999995</v>
      </c>
    </row>
    <row r="1028" spans="1:6">
      <c r="A1028" s="229" t="s">
        <v>1048</v>
      </c>
      <c r="B1028" s="254">
        <v>6.7299999999999999E-2</v>
      </c>
      <c r="C1028" s="507">
        <v>6.83E-2</v>
      </c>
      <c r="D1028" s="281">
        <v>613.67999999999995</v>
      </c>
      <c r="E1028" s="511">
        <v>601.72</v>
      </c>
      <c r="F1028" s="256">
        <v>601.39</v>
      </c>
    </row>
    <row r="1029" spans="1:6">
      <c r="A1029" s="229" t="s">
        <v>1049</v>
      </c>
      <c r="B1029" s="254">
        <v>6.7400000000000002E-2</v>
      </c>
      <c r="C1029" s="507">
        <v>6.8400000000000002E-2</v>
      </c>
      <c r="D1029" s="281">
        <v>613.17999999999995</v>
      </c>
      <c r="E1029" s="511">
        <v>601.23</v>
      </c>
      <c r="F1029" s="256">
        <v>600.54</v>
      </c>
    </row>
    <row r="1030" spans="1:6">
      <c r="A1030" s="229" t="s">
        <v>1050</v>
      </c>
      <c r="B1030" s="254">
        <v>6.7400000000000002E-2</v>
      </c>
      <c r="C1030" s="507">
        <v>6.8400000000000002E-2</v>
      </c>
      <c r="D1030" s="281">
        <v>613.52</v>
      </c>
      <c r="E1030" s="511">
        <v>601.57000000000005</v>
      </c>
      <c r="F1030" s="256">
        <v>601.23</v>
      </c>
    </row>
    <row r="1031" spans="1:6">
      <c r="A1031" s="229" t="s">
        <v>1051</v>
      </c>
      <c r="B1031" s="254">
        <v>6.7500000000000004E-2</v>
      </c>
      <c r="C1031" s="507">
        <v>6.8499999999999991E-2</v>
      </c>
      <c r="D1031" s="281">
        <v>612.63</v>
      </c>
      <c r="E1031" s="511">
        <v>600.70000000000005</v>
      </c>
      <c r="F1031" s="256">
        <v>600.39</v>
      </c>
    </row>
    <row r="1032" spans="1:6">
      <c r="A1032" s="229" t="s">
        <v>1052</v>
      </c>
      <c r="B1032" s="254">
        <v>6.7299999999999999E-2</v>
      </c>
      <c r="C1032" s="507">
        <v>6.83E-2</v>
      </c>
      <c r="D1032" s="281">
        <v>615.36</v>
      </c>
      <c r="E1032" s="511">
        <v>603.38</v>
      </c>
      <c r="F1032" s="256">
        <v>603.05999999999995</v>
      </c>
    </row>
    <row r="1033" spans="1:6">
      <c r="A1033" s="229" t="s">
        <v>1053</v>
      </c>
      <c r="B1033" s="254">
        <v>6.7199999999999996E-2</v>
      </c>
      <c r="C1033" s="507">
        <v>6.8199999999999997E-2</v>
      </c>
      <c r="D1033" s="281">
        <v>617.53</v>
      </c>
      <c r="E1033" s="511">
        <v>605.51</v>
      </c>
      <c r="F1033" s="256">
        <v>604.57000000000005</v>
      </c>
    </row>
    <row r="1034" spans="1:6">
      <c r="A1034" s="229" t="s">
        <v>1054</v>
      </c>
      <c r="B1034" s="254">
        <v>6.7199999999999996E-2</v>
      </c>
      <c r="C1034" s="507">
        <v>6.8199999999999997E-2</v>
      </c>
      <c r="D1034" s="281">
        <v>617.87</v>
      </c>
      <c r="E1034" s="511">
        <v>605.84</v>
      </c>
      <c r="F1034" s="256">
        <v>605.52</v>
      </c>
    </row>
    <row r="1035" spans="1:6">
      <c r="A1035" s="229" t="s">
        <v>1055</v>
      </c>
      <c r="B1035" s="254">
        <v>6.6799999999999998E-2</v>
      </c>
      <c r="C1035" s="507">
        <v>6.7799999999999999E-2</v>
      </c>
      <c r="D1035" s="281">
        <v>623.07000000000005</v>
      </c>
      <c r="E1035" s="511">
        <v>610.94000000000005</v>
      </c>
      <c r="F1035" s="256">
        <v>610.62</v>
      </c>
    </row>
    <row r="1036" spans="1:6">
      <c r="A1036" s="229" t="s">
        <v>1056</v>
      </c>
      <c r="B1036" s="254">
        <v>6.6500000000000004E-2</v>
      </c>
      <c r="C1036" s="507">
        <v>6.7500000000000004E-2</v>
      </c>
      <c r="D1036" s="281">
        <v>627.08000000000004</v>
      </c>
      <c r="E1036" s="511">
        <v>614.87</v>
      </c>
      <c r="F1036" s="256">
        <v>614.54999999999995</v>
      </c>
    </row>
    <row r="1037" spans="1:6">
      <c r="A1037" s="229" t="s">
        <v>1057</v>
      </c>
      <c r="B1037" s="254">
        <v>6.6199999999999995E-2</v>
      </c>
      <c r="C1037" s="507">
        <v>6.7199999999999996E-2</v>
      </c>
      <c r="D1037" s="281">
        <v>631.45000000000005</v>
      </c>
      <c r="E1037" s="511">
        <v>619.16</v>
      </c>
      <c r="F1037" s="256">
        <v>618.51</v>
      </c>
    </row>
    <row r="1038" spans="1:6">
      <c r="A1038" s="229" t="s">
        <v>1058</v>
      </c>
      <c r="B1038" s="254">
        <v>6.6100000000000006E-2</v>
      </c>
      <c r="C1038" s="507">
        <v>6.7099999999999993E-2</v>
      </c>
      <c r="D1038" s="281">
        <v>633.02</v>
      </c>
      <c r="E1038" s="511">
        <v>620.70000000000005</v>
      </c>
      <c r="F1038" s="256">
        <v>620.38</v>
      </c>
    </row>
    <row r="1039" spans="1:6">
      <c r="A1039" s="229" t="s">
        <v>1059</v>
      </c>
      <c r="B1039" s="254">
        <v>6.6500000000000004E-2</v>
      </c>
      <c r="C1039" s="507">
        <v>6.7500000000000004E-2</v>
      </c>
      <c r="D1039" s="281">
        <v>628.39</v>
      </c>
      <c r="E1039" s="511">
        <v>616.16</v>
      </c>
      <c r="F1039" s="256">
        <v>615.84</v>
      </c>
    </row>
    <row r="1040" spans="1:6">
      <c r="A1040" s="229" t="s">
        <v>1060</v>
      </c>
      <c r="B1040" s="254">
        <v>6.6199999999999995E-2</v>
      </c>
      <c r="C1040" s="507">
        <v>6.7199999999999996E-2</v>
      </c>
      <c r="D1040" s="281">
        <v>632.6</v>
      </c>
      <c r="E1040" s="511">
        <v>620.29</v>
      </c>
      <c r="F1040" s="256">
        <v>619.79999999999995</v>
      </c>
    </row>
    <row r="1041" spans="1:6">
      <c r="A1041" s="229" t="s">
        <v>1061</v>
      </c>
      <c r="B1041" s="254">
        <v>6.5700000000000008E-2</v>
      </c>
      <c r="C1041" s="507">
        <v>6.6699999999999995E-2</v>
      </c>
      <c r="D1041" s="281">
        <v>639.51</v>
      </c>
      <c r="E1041" s="511">
        <v>627.05999999999995</v>
      </c>
      <c r="F1041" s="256">
        <v>626.41</v>
      </c>
    </row>
    <row r="1042" spans="1:6">
      <c r="A1042" s="229" t="s">
        <v>1062</v>
      </c>
      <c r="B1042" s="254">
        <v>6.4500000000000002E-2</v>
      </c>
      <c r="C1042" s="507">
        <v>6.5500000000000003E-2</v>
      </c>
      <c r="D1042" s="281">
        <v>655.13</v>
      </c>
      <c r="E1042" s="511">
        <v>642.37</v>
      </c>
      <c r="F1042" s="256">
        <v>642.04</v>
      </c>
    </row>
    <row r="1043" spans="1:6">
      <c r="A1043" s="229" t="s">
        <v>1063</v>
      </c>
      <c r="B1043" s="254">
        <v>6.4500000000000002E-2</v>
      </c>
      <c r="C1043" s="507">
        <v>6.5500000000000003E-2</v>
      </c>
      <c r="D1043" s="281">
        <v>655.47</v>
      </c>
      <c r="E1043" s="511">
        <v>642.69000000000005</v>
      </c>
      <c r="F1043" s="256">
        <v>642.37</v>
      </c>
    </row>
    <row r="1044" spans="1:6">
      <c r="A1044" s="229" t="s">
        <v>1064</v>
      </c>
      <c r="B1044" s="254">
        <v>6.3399999999999998E-2</v>
      </c>
      <c r="C1044" s="507">
        <v>6.4399999999999999E-2</v>
      </c>
      <c r="D1044" s="281">
        <v>670.16</v>
      </c>
      <c r="E1044" s="511">
        <v>657.09</v>
      </c>
      <c r="F1044" s="256">
        <v>656.76</v>
      </c>
    </row>
    <row r="1045" spans="1:6">
      <c r="A1045" s="229" t="s">
        <v>1065</v>
      </c>
      <c r="B1045" s="254">
        <v>6.2600000000000003E-2</v>
      </c>
      <c r="C1045" s="507">
        <v>6.3600000000000004E-2</v>
      </c>
      <c r="D1045" s="281">
        <v>681.15</v>
      </c>
      <c r="E1045" s="511">
        <v>667.86</v>
      </c>
      <c r="F1045" s="256">
        <v>667.52</v>
      </c>
    </row>
    <row r="1046" spans="1:6">
      <c r="A1046" s="229" t="s">
        <v>1066</v>
      </c>
      <c r="B1046" s="254">
        <v>6.3E-2</v>
      </c>
      <c r="C1046" s="507">
        <v>6.4000000000000001E-2</v>
      </c>
      <c r="D1046" s="281">
        <v>675.77</v>
      </c>
      <c r="E1046" s="511">
        <v>662.6</v>
      </c>
      <c r="F1046" s="256">
        <v>661.99</v>
      </c>
    </row>
    <row r="1047" spans="1:6">
      <c r="A1047" s="229" t="s">
        <v>1067</v>
      </c>
      <c r="B1047" s="254">
        <v>6.3200000000000006E-2</v>
      </c>
      <c r="C1047" s="507">
        <v>6.4199999999999993E-2</v>
      </c>
      <c r="D1047" s="281">
        <v>673.43</v>
      </c>
      <c r="E1047" s="511">
        <v>660.3</v>
      </c>
      <c r="F1047" s="256">
        <v>659.99</v>
      </c>
    </row>
    <row r="1048" spans="1:6">
      <c r="A1048" s="229" t="s">
        <v>1068</v>
      </c>
      <c r="B1048" s="254">
        <v>6.3600000000000004E-2</v>
      </c>
      <c r="C1048" s="507">
        <v>6.4600000000000005E-2</v>
      </c>
      <c r="D1048" s="281">
        <v>668.46</v>
      </c>
      <c r="E1048" s="511">
        <v>655.44</v>
      </c>
      <c r="F1048" s="256">
        <v>655.13</v>
      </c>
    </row>
    <row r="1049" spans="1:6">
      <c r="A1049" s="229" t="s">
        <v>1069</v>
      </c>
      <c r="B1049" s="254">
        <v>6.3500000000000001E-2</v>
      </c>
      <c r="C1049" s="507">
        <v>6.4500000000000002E-2</v>
      </c>
      <c r="D1049" s="281">
        <v>670.09</v>
      </c>
      <c r="E1049" s="511">
        <v>657.04</v>
      </c>
      <c r="F1049" s="256">
        <v>656.73</v>
      </c>
    </row>
    <row r="1050" spans="1:6">
      <c r="A1050" s="229" t="s">
        <v>1070</v>
      </c>
      <c r="B1050" s="254">
        <v>6.2400000000000004E-2</v>
      </c>
      <c r="C1050" s="507">
        <v>6.3399999999999998E-2</v>
      </c>
      <c r="D1050" s="281">
        <v>685.03</v>
      </c>
      <c r="E1050" s="511">
        <v>671.67</v>
      </c>
      <c r="F1050" s="256">
        <v>671.41</v>
      </c>
    </row>
    <row r="1051" spans="1:6">
      <c r="A1051" s="229" t="s">
        <v>1071</v>
      </c>
      <c r="B1051" s="254">
        <v>6.2899999999999998E-2</v>
      </c>
      <c r="C1051" s="507">
        <v>6.3899999999999998E-2</v>
      </c>
      <c r="D1051" s="281">
        <v>678.79</v>
      </c>
      <c r="E1051" s="511">
        <v>665.57</v>
      </c>
      <c r="F1051" s="256">
        <v>665.1</v>
      </c>
    </row>
    <row r="1052" spans="1:6">
      <c r="A1052" s="229" t="s">
        <v>1072</v>
      </c>
      <c r="B1052" s="254">
        <v>6.2899999999999998E-2</v>
      </c>
      <c r="C1052" s="507">
        <v>6.3899999999999998E-2</v>
      </c>
      <c r="D1052" s="281">
        <v>679.05</v>
      </c>
      <c r="E1052" s="511">
        <v>665.83</v>
      </c>
      <c r="F1052" s="256">
        <v>665.57</v>
      </c>
    </row>
    <row r="1053" spans="1:6">
      <c r="A1053" s="229" t="s">
        <v>1073</v>
      </c>
      <c r="B1053" s="254">
        <v>6.2699999999999992E-2</v>
      </c>
      <c r="C1053" s="507">
        <v>6.3700000000000007E-2</v>
      </c>
      <c r="D1053" s="281">
        <v>682</v>
      </c>
      <c r="E1053" s="511">
        <v>668.72</v>
      </c>
      <c r="F1053" s="256">
        <v>668.45</v>
      </c>
    </row>
    <row r="1054" spans="1:6">
      <c r="A1054" s="229" t="s">
        <v>1074</v>
      </c>
      <c r="B1054" s="254">
        <v>6.2400000000000004E-2</v>
      </c>
      <c r="C1054" s="507">
        <v>6.3399999999999998E-2</v>
      </c>
      <c r="D1054" s="281">
        <v>686.31</v>
      </c>
      <c r="E1054" s="511">
        <v>672.94</v>
      </c>
      <c r="F1054" s="256">
        <v>672.67</v>
      </c>
    </row>
    <row r="1055" spans="1:6">
      <c r="A1055" s="229" t="s">
        <v>1075</v>
      </c>
      <c r="B1055" s="254">
        <v>6.1399999999999996E-2</v>
      </c>
      <c r="C1055" s="507">
        <v>6.2400000000000004E-2</v>
      </c>
      <c r="D1055" s="281">
        <v>700.23</v>
      </c>
      <c r="E1055" s="511">
        <v>686.58</v>
      </c>
      <c r="F1055" s="256">
        <v>686.31</v>
      </c>
    </row>
    <row r="1056" spans="1:6">
      <c r="A1056" s="229" t="s">
        <v>1076</v>
      </c>
      <c r="B1056" s="254">
        <v>6.1100000000000002E-2</v>
      </c>
      <c r="C1056" s="507">
        <v>6.2100000000000002E-2</v>
      </c>
      <c r="D1056" s="281">
        <v>704.87</v>
      </c>
      <c r="E1056" s="511">
        <v>691.12</v>
      </c>
      <c r="F1056" s="256">
        <v>690.64</v>
      </c>
    </row>
    <row r="1057" spans="1:6">
      <c r="A1057" s="229" t="s">
        <v>1077</v>
      </c>
      <c r="B1057" s="254">
        <v>6.1399999999999996E-2</v>
      </c>
      <c r="C1057" s="507">
        <v>6.2400000000000004E-2</v>
      </c>
      <c r="D1057" s="281">
        <v>700.98</v>
      </c>
      <c r="E1057" s="511">
        <v>687.32</v>
      </c>
      <c r="F1057" s="256">
        <v>687.06</v>
      </c>
    </row>
    <row r="1058" spans="1:6">
      <c r="A1058" s="229" t="s">
        <v>1078</v>
      </c>
      <c r="B1058" s="254">
        <v>6.1399999999999996E-2</v>
      </c>
      <c r="C1058" s="507">
        <v>6.2400000000000004E-2</v>
      </c>
      <c r="D1058" s="281">
        <v>701.25</v>
      </c>
      <c r="E1058" s="511">
        <v>687.59</v>
      </c>
      <c r="F1058" s="256">
        <v>687.32</v>
      </c>
    </row>
    <row r="1059" spans="1:6">
      <c r="A1059" s="229" t="s">
        <v>1079</v>
      </c>
      <c r="B1059" s="254">
        <v>6.2E-2</v>
      </c>
      <c r="C1059" s="507">
        <v>6.3E-2</v>
      </c>
      <c r="D1059" s="281">
        <v>693.29</v>
      </c>
      <c r="E1059" s="511">
        <v>679.8</v>
      </c>
      <c r="F1059" s="256">
        <v>679.53</v>
      </c>
    </row>
    <row r="1060" spans="1:6">
      <c r="A1060" s="229" t="s">
        <v>1080</v>
      </c>
      <c r="B1060" s="254">
        <v>6.1399999999999996E-2</v>
      </c>
      <c r="C1060" s="507">
        <v>6.2400000000000004E-2</v>
      </c>
      <c r="D1060" s="281">
        <v>701.8</v>
      </c>
      <c r="E1060" s="511">
        <v>688.13</v>
      </c>
      <c r="F1060" s="256">
        <v>687.86</v>
      </c>
    </row>
    <row r="1061" spans="1:6">
      <c r="A1061" s="229" t="s">
        <v>1081</v>
      </c>
      <c r="B1061" s="254">
        <v>6.0599999999999994E-2</v>
      </c>
      <c r="C1061" s="507">
        <v>6.1600000000000002E-2</v>
      </c>
      <c r="D1061" s="281">
        <v>713.43</v>
      </c>
      <c r="E1061" s="511">
        <v>699.53</v>
      </c>
      <c r="F1061" s="256">
        <v>699.04</v>
      </c>
    </row>
    <row r="1062" spans="1:6">
      <c r="A1062" s="229" t="s">
        <v>1082</v>
      </c>
      <c r="B1062" s="254">
        <v>0.06</v>
      </c>
      <c r="C1062" s="507">
        <v>6.0999999999999999E-2</v>
      </c>
      <c r="D1062" s="281">
        <v>722.18</v>
      </c>
      <c r="E1062" s="511">
        <v>708.11</v>
      </c>
      <c r="F1062" s="256">
        <v>707.83</v>
      </c>
    </row>
    <row r="1063" spans="1:6">
      <c r="A1063" s="229" t="s">
        <v>1083</v>
      </c>
      <c r="B1063" s="254">
        <v>6.1200000000000004E-2</v>
      </c>
      <c r="C1063" s="507">
        <v>6.2199999999999998E-2</v>
      </c>
      <c r="D1063" s="281">
        <v>705.6</v>
      </c>
      <c r="E1063" s="511">
        <v>691.86</v>
      </c>
      <c r="F1063" s="256">
        <v>691.59</v>
      </c>
    </row>
    <row r="1064" spans="1:6">
      <c r="A1064" s="229" t="s">
        <v>1084</v>
      </c>
      <c r="B1064" s="254">
        <v>6.2E-2</v>
      </c>
      <c r="C1064" s="507">
        <v>6.3E-2</v>
      </c>
      <c r="D1064" s="281">
        <v>694.86</v>
      </c>
      <c r="E1064" s="511">
        <v>681.34</v>
      </c>
      <c r="F1064" s="256">
        <v>681.08</v>
      </c>
    </row>
    <row r="1065" spans="1:6">
      <c r="A1065" s="229" t="s">
        <v>1085</v>
      </c>
      <c r="B1065" s="254">
        <v>6.2100000000000002E-2</v>
      </c>
      <c r="C1065" s="507">
        <v>6.3099999999999989E-2</v>
      </c>
      <c r="D1065" s="281">
        <v>693.76</v>
      </c>
      <c r="E1065" s="511">
        <v>680.27</v>
      </c>
      <c r="F1065" s="256">
        <v>680.01</v>
      </c>
    </row>
    <row r="1066" spans="1:6">
      <c r="A1066" s="229" t="s">
        <v>1086</v>
      </c>
      <c r="B1066" s="254">
        <v>6.2400000000000004E-2</v>
      </c>
      <c r="C1066" s="507">
        <v>6.3399999999999998E-2</v>
      </c>
      <c r="D1066" s="281">
        <v>690.11</v>
      </c>
      <c r="E1066" s="511">
        <v>676.7</v>
      </c>
      <c r="F1066" s="256">
        <v>676.23</v>
      </c>
    </row>
    <row r="1067" spans="1:6">
      <c r="A1067" s="229" t="s">
        <v>1087</v>
      </c>
      <c r="B1067" s="254">
        <v>6.0499999999999998E-2</v>
      </c>
      <c r="C1067" s="507">
        <v>6.1500000000000006E-2</v>
      </c>
      <c r="D1067" s="281">
        <v>716.64</v>
      </c>
      <c r="E1067" s="511">
        <v>702.69</v>
      </c>
      <c r="F1067" s="256">
        <v>702.42</v>
      </c>
    </row>
    <row r="1068" spans="1:6">
      <c r="A1068" s="229" t="s">
        <v>1088</v>
      </c>
      <c r="B1068" s="254">
        <v>6.0899999999999996E-2</v>
      </c>
      <c r="C1068" s="507">
        <v>6.1900000000000004E-2</v>
      </c>
      <c r="D1068" s="281">
        <v>711.3</v>
      </c>
      <c r="E1068" s="511">
        <v>697.46</v>
      </c>
      <c r="F1068" s="256">
        <v>697.19</v>
      </c>
    </row>
    <row r="1069" spans="1:6">
      <c r="A1069" s="229" t="s">
        <v>1089</v>
      </c>
      <c r="B1069" s="254">
        <v>6.1200000000000004E-2</v>
      </c>
      <c r="C1069" s="507">
        <v>6.2199999999999998E-2</v>
      </c>
      <c r="D1069" s="281">
        <v>707.66</v>
      </c>
      <c r="E1069" s="511">
        <v>693.9</v>
      </c>
      <c r="F1069" s="256">
        <v>693.36</v>
      </c>
    </row>
    <row r="1070" spans="1:6">
      <c r="A1070" s="229" t="s">
        <v>1090</v>
      </c>
      <c r="B1070" s="254">
        <v>6.0599999999999994E-2</v>
      </c>
      <c r="C1070" s="507">
        <v>6.1600000000000002E-2</v>
      </c>
      <c r="D1070" s="281">
        <v>716.05</v>
      </c>
      <c r="E1070" s="511">
        <v>702.12</v>
      </c>
      <c r="F1070" s="256">
        <v>701.85</v>
      </c>
    </row>
    <row r="1071" spans="1:6">
      <c r="A1071" s="229" t="s">
        <v>1091</v>
      </c>
      <c r="B1071" s="254">
        <v>6.0599999999999994E-2</v>
      </c>
      <c r="C1071" s="507">
        <v>6.1600000000000002E-2</v>
      </c>
      <c r="D1071" s="281">
        <v>716.51</v>
      </c>
      <c r="E1071" s="511">
        <v>702.58</v>
      </c>
      <c r="F1071" s="256">
        <v>702.12</v>
      </c>
    </row>
    <row r="1072" spans="1:6">
      <c r="A1072" s="229" t="s">
        <v>1092</v>
      </c>
      <c r="B1072" s="254">
        <v>5.9699999999999996E-2</v>
      </c>
      <c r="C1072" s="507">
        <v>6.0700000000000004E-2</v>
      </c>
      <c r="D1072" s="281">
        <v>729.81</v>
      </c>
      <c r="E1072" s="511">
        <v>715.61</v>
      </c>
      <c r="F1072" s="256">
        <v>715.11</v>
      </c>
    </row>
    <row r="1073" spans="1:6">
      <c r="A1073" s="229" t="s">
        <v>1093</v>
      </c>
      <c r="B1073" s="254">
        <v>6.1200000000000004E-2</v>
      </c>
      <c r="C1073" s="507">
        <v>6.2199999999999998E-2</v>
      </c>
      <c r="D1073" s="281">
        <v>708.62</v>
      </c>
      <c r="E1073" s="511">
        <v>694.85</v>
      </c>
      <c r="F1073" s="256">
        <v>694.6</v>
      </c>
    </row>
    <row r="1074" spans="1:6">
      <c r="A1074" s="229" t="s">
        <v>1094</v>
      </c>
      <c r="B1074" s="254">
        <v>6.1799999999999994E-2</v>
      </c>
      <c r="C1074" s="507">
        <v>6.2800000000000009E-2</v>
      </c>
      <c r="D1074" s="281">
        <v>700.65</v>
      </c>
      <c r="E1074" s="511">
        <v>687.05</v>
      </c>
      <c r="F1074" s="256">
        <v>686.72</v>
      </c>
    </row>
    <row r="1075" spans="1:6">
      <c r="A1075" s="229" t="s">
        <v>1095</v>
      </c>
      <c r="B1075" s="254">
        <v>6.1600000000000002E-2</v>
      </c>
      <c r="C1075" s="507">
        <v>6.2600000000000003E-2</v>
      </c>
      <c r="D1075" s="281">
        <v>704.13</v>
      </c>
      <c r="E1075" s="511">
        <v>690.46</v>
      </c>
      <c r="F1075" s="256">
        <v>689.78</v>
      </c>
    </row>
    <row r="1076" spans="1:6">
      <c r="A1076" s="229" t="s">
        <v>1096</v>
      </c>
      <c r="B1076" s="254">
        <v>6.2100000000000002E-2</v>
      </c>
      <c r="C1076" s="507">
        <v>6.3099999999999989E-2</v>
      </c>
      <c r="D1076" s="281">
        <v>697.26</v>
      </c>
      <c r="E1076" s="511">
        <v>683.73</v>
      </c>
      <c r="F1076" s="256">
        <v>683.48</v>
      </c>
    </row>
    <row r="1077" spans="1:6">
      <c r="A1077" s="229" t="s">
        <v>1097</v>
      </c>
      <c r="B1077" s="254">
        <v>6.2E-2</v>
      </c>
      <c r="C1077" s="507">
        <v>6.3E-2</v>
      </c>
      <c r="D1077" s="281">
        <v>698.89</v>
      </c>
      <c r="E1077" s="511">
        <v>685.33</v>
      </c>
      <c r="F1077" s="256">
        <v>685.07</v>
      </c>
    </row>
    <row r="1078" spans="1:6">
      <c r="A1078" s="229" t="s">
        <v>1098</v>
      </c>
      <c r="B1078" s="254">
        <v>6.1500000000000006E-2</v>
      </c>
      <c r="C1078" s="507">
        <v>6.25E-2</v>
      </c>
      <c r="D1078" s="281">
        <v>706.28</v>
      </c>
      <c r="E1078" s="511">
        <v>692.58</v>
      </c>
      <c r="F1078" s="256">
        <v>692.07</v>
      </c>
    </row>
    <row r="1079" spans="1:6">
      <c r="A1079" s="229" t="s">
        <v>1099</v>
      </c>
      <c r="B1079" s="254">
        <v>6.1399999999999996E-2</v>
      </c>
      <c r="C1079" s="507">
        <v>6.2400000000000004E-2</v>
      </c>
      <c r="D1079" s="281">
        <v>707.67</v>
      </c>
      <c r="E1079" s="511">
        <v>693.94</v>
      </c>
      <c r="F1079" s="256">
        <v>693.68</v>
      </c>
    </row>
    <row r="1080" spans="1:6">
      <c r="A1080" s="229" t="s">
        <v>1100</v>
      </c>
      <c r="B1080" s="254">
        <v>6.08E-2</v>
      </c>
      <c r="C1080" s="507">
        <v>6.1799999999999994E-2</v>
      </c>
      <c r="D1080" s="281">
        <v>716.74</v>
      </c>
      <c r="E1080" s="511">
        <v>702.83</v>
      </c>
      <c r="F1080" s="256">
        <v>702.14</v>
      </c>
    </row>
    <row r="1081" spans="1:6">
      <c r="A1081" s="229" t="s">
        <v>1101</v>
      </c>
      <c r="B1081" s="254">
        <v>6.1799999999999994E-2</v>
      </c>
      <c r="C1081" s="507">
        <v>6.2800000000000009E-2</v>
      </c>
      <c r="D1081" s="281">
        <v>702.83</v>
      </c>
      <c r="E1081" s="511">
        <v>689.2</v>
      </c>
      <c r="F1081" s="256">
        <v>688.95</v>
      </c>
    </row>
    <row r="1082" spans="1:6">
      <c r="A1082" s="229" t="s">
        <v>1102</v>
      </c>
      <c r="B1082" s="254">
        <v>6.2100000000000002E-2</v>
      </c>
      <c r="C1082" s="507">
        <v>6.3099999999999989E-2</v>
      </c>
      <c r="D1082" s="281">
        <v>698.97</v>
      </c>
      <c r="E1082" s="511">
        <v>685.42</v>
      </c>
      <c r="F1082" s="256">
        <v>685.17</v>
      </c>
    </row>
    <row r="1083" spans="1:6">
      <c r="A1083" s="229" t="s">
        <v>1103</v>
      </c>
      <c r="B1083" s="254">
        <v>6.1699999999999998E-2</v>
      </c>
      <c r="C1083" s="507">
        <v>6.2699999999999992E-2</v>
      </c>
      <c r="D1083" s="281">
        <v>704.72</v>
      </c>
      <c r="E1083" s="511">
        <v>691.06</v>
      </c>
      <c r="F1083" s="256">
        <v>690.81</v>
      </c>
    </row>
    <row r="1084" spans="1:6">
      <c r="A1084" s="229" t="s">
        <v>1104</v>
      </c>
      <c r="B1084" s="254">
        <v>6.2199999999999998E-2</v>
      </c>
      <c r="C1084" s="507">
        <v>6.3200000000000006E-2</v>
      </c>
      <c r="D1084" s="281">
        <v>698.54</v>
      </c>
      <c r="E1084" s="511">
        <v>685.02</v>
      </c>
      <c r="F1084" s="256">
        <v>684.34</v>
      </c>
    </row>
    <row r="1085" spans="1:6">
      <c r="A1085" s="229" t="s">
        <v>1105</v>
      </c>
      <c r="B1085" s="254">
        <v>6.1799999999999994E-2</v>
      </c>
      <c r="C1085" s="507">
        <v>6.2800000000000009E-2</v>
      </c>
      <c r="D1085" s="281">
        <v>704.04</v>
      </c>
      <c r="E1085" s="511">
        <v>690.39</v>
      </c>
      <c r="F1085" s="256">
        <v>689.96</v>
      </c>
    </row>
    <row r="1086" spans="1:6">
      <c r="A1086" s="229" t="s">
        <v>1106</v>
      </c>
      <c r="B1086" s="254">
        <v>6.1600000000000002E-2</v>
      </c>
      <c r="C1086" s="507">
        <v>6.2600000000000003E-2</v>
      </c>
      <c r="D1086" s="281">
        <v>707.57</v>
      </c>
      <c r="E1086" s="511">
        <v>693.86</v>
      </c>
      <c r="F1086" s="256">
        <v>693.1</v>
      </c>
    </row>
    <row r="1087" spans="1:6">
      <c r="A1087" s="229" t="s">
        <v>1107</v>
      </c>
      <c r="B1087" s="254">
        <v>6.1399999999999996E-2</v>
      </c>
      <c r="C1087" s="507">
        <v>6.2400000000000004E-2</v>
      </c>
      <c r="D1087" s="281">
        <v>710.46</v>
      </c>
      <c r="E1087" s="511">
        <v>696.7</v>
      </c>
      <c r="F1087" s="256">
        <v>696.18</v>
      </c>
    </row>
    <row r="1088" spans="1:6">
      <c r="A1088" s="229" t="s">
        <v>1108</v>
      </c>
      <c r="B1088" s="254">
        <v>6.1100000000000002E-2</v>
      </c>
      <c r="C1088" s="507">
        <v>6.2100000000000002E-2</v>
      </c>
      <c r="D1088" s="281">
        <v>714.65</v>
      </c>
      <c r="E1088" s="511">
        <v>700.8</v>
      </c>
      <c r="F1088" s="256">
        <v>700.54</v>
      </c>
    </row>
    <row r="1089" spans="1:6">
      <c r="A1089" s="229" t="s">
        <v>1109</v>
      </c>
      <c r="B1089" s="254">
        <v>6.1100000000000002E-2</v>
      </c>
      <c r="C1089" s="507">
        <v>6.2100000000000002E-2</v>
      </c>
      <c r="D1089" s="281">
        <v>714.91</v>
      </c>
      <c r="E1089" s="511">
        <v>701.06</v>
      </c>
      <c r="F1089" s="256">
        <v>700.8</v>
      </c>
    </row>
    <row r="1090" spans="1:6">
      <c r="A1090" s="229" t="s">
        <v>1110</v>
      </c>
      <c r="B1090" s="254">
        <v>6.1399999999999996E-2</v>
      </c>
      <c r="C1090" s="507">
        <v>6.2400000000000004E-2</v>
      </c>
      <c r="D1090" s="281">
        <v>711.18</v>
      </c>
      <c r="E1090" s="511">
        <v>697.4</v>
      </c>
      <c r="F1090" s="256">
        <v>696.96</v>
      </c>
    </row>
    <row r="1091" spans="1:6">
      <c r="A1091" s="229" t="s">
        <v>1111</v>
      </c>
      <c r="B1091" s="254">
        <v>6.1399999999999996E-2</v>
      </c>
      <c r="C1091" s="507">
        <v>6.2400000000000004E-2</v>
      </c>
      <c r="D1091" s="281">
        <v>711.44</v>
      </c>
      <c r="E1091" s="511">
        <v>697.66</v>
      </c>
      <c r="F1091" s="256">
        <v>697.4</v>
      </c>
    </row>
    <row r="1092" spans="1:6">
      <c r="A1092" s="229" t="s">
        <v>1112</v>
      </c>
      <c r="B1092" s="254">
        <v>6.1200000000000004E-2</v>
      </c>
      <c r="C1092" s="507">
        <v>6.2199999999999998E-2</v>
      </c>
      <c r="D1092" s="281">
        <v>714.45</v>
      </c>
      <c r="E1092" s="511">
        <v>700.62</v>
      </c>
      <c r="F1092" s="256">
        <v>700.4</v>
      </c>
    </row>
    <row r="1093" spans="1:6">
      <c r="A1093" s="229" t="s">
        <v>1113</v>
      </c>
      <c r="B1093" s="254">
        <v>6.1500000000000006E-2</v>
      </c>
      <c r="C1093" s="507">
        <v>6.25E-2</v>
      </c>
      <c r="D1093" s="281">
        <v>710.5</v>
      </c>
      <c r="E1093" s="511">
        <v>696.75</v>
      </c>
      <c r="F1093" s="256">
        <v>696.53</v>
      </c>
    </row>
    <row r="1094" spans="1:6">
      <c r="A1094" s="229" t="s">
        <v>1114</v>
      </c>
      <c r="B1094" s="254">
        <v>6.13E-2</v>
      </c>
      <c r="C1094" s="507">
        <v>6.2300000000000001E-2</v>
      </c>
      <c r="D1094" s="281">
        <v>713.51</v>
      </c>
      <c r="E1094" s="511">
        <v>699.7</v>
      </c>
      <c r="F1094" s="256">
        <v>699.48</v>
      </c>
    </row>
    <row r="1095" spans="1:6">
      <c r="A1095" s="229" t="s">
        <v>1115</v>
      </c>
      <c r="B1095" s="254">
        <v>6.1600000000000002E-2</v>
      </c>
      <c r="C1095" s="507">
        <v>6.2600000000000003E-2</v>
      </c>
      <c r="D1095" s="281">
        <v>709.68</v>
      </c>
      <c r="E1095" s="511">
        <v>695.95</v>
      </c>
      <c r="F1095" s="256">
        <v>695.61</v>
      </c>
    </row>
    <row r="1096" spans="1:6">
      <c r="A1096" s="229" t="s">
        <v>1116</v>
      </c>
      <c r="B1096" s="254">
        <v>5.9900000000000002E-2</v>
      </c>
      <c r="C1096" s="507">
        <v>6.0899999999999996E-2</v>
      </c>
      <c r="D1096" s="281">
        <v>733.9</v>
      </c>
      <c r="E1096" s="511">
        <v>719.68</v>
      </c>
      <c r="F1096" s="256">
        <v>719.46</v>
      </c>
    </row>
    <row r="1097" spans="1:6">
      <c r="A1097" s="229" t="s">
        <v>1117</v>
      </c>
      <c r="B1097" s="254">
        <v>5.9000000000000004E-2</v>
      </c>
      <c r="C1097" s="507">
        <v>0.06</v>
      </c>
      <c r="D1097" s="281">
        <v>747.17</v>
      </c>
      <c r="E1097" s="511">
        <v>732.69</v>
      </c>
      <c r="F1097" s="256">
        <v>732.46</v>
      </c>
    </row>
    <row r="1098" spans="1:6">
      <c r="A1098" s="229" t="s">
        <v>1118</v>
      </c>
      <c r="B1098" s="254">
        <v>5.79E-2</v>
      </c>
      <c r="C1098" s="507">
        <v>5.8899999999999994E-2</v>
      </c>
      <c r="D1098" s="281">
        <v>763.4</v>
      </c>
      <c r="E1098" s="511">
        <v>748.59</v>
      </c>
      <c r="F1098" s="256">
        <v>748.39</v>
      </c>
    </row>
    <row r="1099" spans="1:6">
      <c r="A1099" s="229" t="s">
        <v>1119</v>
      </c>
      <c r="B1099" s="254">
        <v>5.8799999999999998E-2</v>
      </c>
      <c r="C1099" s="507">
        <v>5.9800000000000006E-2</v>
      </c>
      <c r="D1099" s="281">
        <v>750.25</v>
      </c>
      <c r="E1099" s="511">
        <v>735.71</v>
      </c>
      <c r="F1099" s="256">
        <v>735.52</v>
      </c>
    </row>
    <row r="1100" spans="1:6">
      <c r="A1100" s="229" t="s">
        <v>1120</v>
      </c>
      <c r="B1100" s="254">
        <v>5.9299999999999999E-2</v>
      </c>
      <c r="C1100" s="507">
        <v>6.0299999999999999E-2</v>
      </c>
      <c r="D1100" s="281">
        <v>743.2</v>
      </c>
      <c r="E1100" s="511">
        <v>728.81</v>
      </c>
      <c r="F1100" s="256">
        <v>728.56</v>
      </c>
    </row>
    <row r="1101" spans="1:6">
      <c r="A1101" s="229" t="s">
        <v>1121</v>
      </c>
      <c r="B1101" s="254">
        <v>5.9000000000000004E-2</v>
      </c>
      <c r="C1101" s="507">
        <v>0.06</v>
      </c>
      <c r="D1101" s="281">
        <v>747.78</v>
      </c>
      <c r="E1101" s="511">
        <v>733.29</v>
      </c>
      <c r="F1101" s="256">
        <v>733.1</v>
      </c>
    </row>
    <row r="1102" spans="1:6">
      <c r="A1102" s="229" t="s">
        <v>1122</v>
      </c>
      <c r="B1102" s="254">
        <v>5.9400000000000001E-2</v>
      </c>
      <c r="C1102" s="507">
        <v>6.0400000000000002E-2</v>
      </c>
      <c r="D1102" s="281">
        <v>742.15</v>
      </c>
      <c r="E1102" s="511">
        <v>727.78</v>
      </c>
      <c r="F1102" s="256">
        <v>727.58</v>
      </c>
    </row>
    <row r="1103" spans="1:6">
      <c r="A1103" s="229" t="s">
        <v>1123</v>
      </c>
      <c r="B1103" s="254">
        <v>5.9900000000000002E-2</v>
      </c>
      <c r="C1103" s="507">
        <v>6.0899999999999996E-2</v>
      </c>
      <c r="D1103" s="281">
        <v>735.13</v>
      </c>
      <c r="E1103" s="511">
        <v>720.9</v>
      </c>
      <c r="F1103" s="256">
        <v>720.71</v>
      </c>
    </row>
    <row r="1104" spans="1:6">
      <c r="A1104" s="229" t="s">
        <v>1124</v>
      </c>
      <c r="B1104" s="254">
        <v>6.0700000000000004E-2</v>
      </c>
      <c r="C1104" s="507">
        <v>6.1699999999999998E-2</v>
      </c>
      <c r="D1104" s="281">
        <v>723.92</v>
      </c>
      <c r="E1104" s="511">
        <v>709.93</v>
      </c>
      <c r="F1104" s="256">
        <v>709.74</v>
      </c>
    </row>
    <row r="1105" spans="1:6">
      <c r="A1105" s="229" t="s">
        <v>1125</v>
      </c>
      <c r="B1105" s="254">
        <v>6.13E-2</v>
      </c>
      <c r="C1105" s="507">
        <v>6.2300000000000001E-2</v>
      </c>
      <c r="D1105" s="281">
        <v>715.75</v>
      </c>
      <c r="E1105" s="511">
        <v>701.92</v>
      </c>
      <c r="F1105" s="256">
        <v>701.67</v>
      </c>
    </row>
    <row r="1106" spans="1:6">
      <c r="A1106" s="229" t="s">
        <v>1126</v>
      </c>
      <c r="B1106" s="254">
        <v>6.2E-2</v>
      </c>
      <c r="C1106" s="507">
        <v>6.3E-2</v>
      </c>
      <c r="D1106" s="281">
        <v>706.24</v>
      </c>
      <c r="E1106" s="511">
        <v>692.61</v>
      </c>
      <c r="F1106" s="256">
        <v>692.41</v>
      </c>
    </row>
    <row r="1107" spans="1:6">
      <c r="A1107" s="229" t="s">
        <v>1127</v>
      </c>
      <c r="B1107" s="254">
        <v>6.1100000000000002E-2</v>
      </c>
      <c r="C1107" s="507">
        <v>6.2100000000000002E-2</v>
      </c>
      <c r="D1107" s="281">
        <v>718.94</v>
      </c>
      <c r="E1107" s="511">
        <v>705.06</v>
      </c>
      <c r="F1107" s="256">
        <v>704.86</v>
      </c>
    </row>
    <row r="1108" spans="1:6">
      <c r="A1108" s="229" t="s">
        <v>1128</v>
      </c>
      <c r="B1108" s="254">
        <v>6.2100000000000002E-2</v>
      </c>
      <c r="C1108" s="507">
        <v>6.3099999999999989E-2</v>
      </c>
      <c r="D1108" s="281">
        <v>705.25</v>
      </c>
      <c r="E1108" s="511">
        <v>691.65</v>
      </c>
      <c r="F1108" s="256">
        <v>691.45</v>
      </c>
    </row>
    <row r="1109" spans="1:6">
      <c r="A1109" s="229" t="s">
        <v>1129</v>
      </c>
      <c r="B1109" s="254">
        <v>6.0599999999999994E-2</v>
      </c>
      <c r="C1109" s="507">
        <v>6.1600000000000002E-2</v>
      </c>
      <c r="D1109" s="281">
        <v>726.38</v>
      </c>
      <c r="E1109" s="511">
        <v>712.36</v>
      </c>
      <c r="F1109" s="256">
        <v>712.16</v>
      </c>
    </row>
    <row r="1110" spans="1:6">
      <c r="A1110" s="229" t="s">
        <v>1130</v>
      </c>
      <c r="B1110" s="254">
        <v>6.1100000000000002E-2</v>
      </c>
      <c r="C1110" s="507">
        <v>6.2100000000000002E-2</v>
      </c>
      <c r="D1110" s="281">
        <v>718.9</v>
      </c>
      <c r="E1110" s="511">
        <v>705.02</v>
      </c>
      <c r="F1110" s="256">
        <v>704.85</v>
      </c>
    </row>
    <row r="1111" spans="1:6">
      <c r="A1111" s="229" t="s">
        <v>1131</v>
      </c>
      <c r="B1111" s="254">
        <v>6.0499999999999998E-2</v>
      </c>
      <c r="C1111" s="507">
        <v>6.1500000000000006E-2</v>
      </c>
      <c r="D1111" s="281">
        <v>727.53</v>
      </c>
      <c r="E1111" s="511">
        <v>713.48</v>
      </c>
      <c r="F1111" s="256">
        <v>713.31</v>
      </c>
    </row>
    <row r="1112" spans="1:6">
      <c r="A1112" s="229" t="s">
        <v>1132</v>
      </c>
      <c r="B1112" s="254">
        <v>6.0299999999999999E-2</v>
      </c>
      <c r="C1112" s="507">
        <v>6.13E-2</v>
      </c>
      <c r="D1112" s="281">
        <v>730.54</v>
      </c>
      <c r="E1112" s="511">
        <v>716.44</v>
      </c>
      <c r="F1112" s="256">
        <v>716.27</v>
      </c>
    </row>
    <row r="1113" spans="1:6">
      <c r="A1113" s="229" t="s">
        <v>1133</v>
      </c>
      <c r="B1113" s="254">
        <v>6.0599999999999994E-2</v>
      </c>
      <c r="C1113" s="507">
        <v>6.1600000000000002E-2</v>
      </c>
      <c r="D1113" s="281">
        <v>726.46</v>
      </c>
      <c r="E1113" s="511">
        <v>712.44</v>
      </c>
      <c r="F1113" s="256">
        <v>712.27</v>
      </c>
    </row>
    <row r="1114" spans="1:6">
      <c r="A1114" s="229" t="s">
        <v>1134</v>
      </c>
      <c r="B1114" s="254">
        <v>6.1699999999999998E-2</v>
      </c>
      <c r="C1114" s="507">
        <v>6.2699999999999992E-2</v>
      </c>
      <c r="D1114" s="281">
        <v>711.22</v>
      </c>
      <c r="E1114" s="511">
        <v>697.52</v>
      </c>
      <c r="F1114" s="256">
        <v>697.35</v>
      </c>
    </row>
    <row r="1115" spans="1:6">
      <c r="A1115" s="229" t="s">
        <v>1135</v>
      </c>
      <c r="B1115" s="254">
        <v>6.0700000000000004E-2</v>
      </c>
      <c r="C1115" s="507">
        <v>6.1699999999999998E-2</v>
      </c>
      <c r="D1115" s="281">
        <v>725.54</v>
      </c>
      <c r="E1115" s="511">
        <v>711.55</v>
      </c>
      <c r="F1115" s="256">
        <v>711.22</v>
      </c>
    </row>
    <row r="1116" spans="1:6">
      <c r="A1116" s="229" t="s">
        <v>1136</v>
      </c>
      <c r="B1116" s="254">
        <v>5.8600000000000006E-2</v>
      </c>
      <c r="C1116" s="507">
        <v>5.96E-2</v>
      </c>
      <c r="D1116" s="281">
        <v>756.11</v>
      </c>
      <c r="E1116" s="511">
        <v>741.5</v>
      </c>
      <c r="F1116" s="256">
        <v>741.27</v>
      </c>
    </row>
    <row r="1117" spans="1:6">
      <c r="A1117" s="229" t="s">
        <v>1137</v>
      </c>
      <c r="B1117" s="254">
        <v>5.7699999999999994E-2</v>
      </c>
      <c r="C1117" s="507">
        <v>5.8700000000000002E-2</v>
      </c>
      <c r="D1117" s="281">
        <v>769.74</v>
      </c>
      <c r="E1117" s="511">
        <v>754.86</v>
      </c>
      <c r="F1117" s="256">
        <v>754.63</v>
      </c>
    </row>
    <row r="1118" spans="1:6">
      <c r="A1118" s="229" t="s">
        <v>1138</v>
      </c>
      <c r="B1118" s="254">
        <v>5.79E-2</v>
      </c>
      <c r="C1118" s="507">
        <v>5.8899999999999994E-2</v>
      </c>
      <c r="D1118" s="281">
        <v>766.97</v>
      </c>
      <c r="E1118" s="511">
        <v>752.14</v>
      </c>
      <c r="F1118" s="256">
        <v>751.92</v>
      </c>
    </row>
    <row r="1119" spans="1:6">
      <c r="A1119" s="229" t="s">
        <v>1139</v>
      </c>
      <c r="B1119" s="254">
        <v>5.8400000000000001E-2</v>
      </c>
      <c r="C1119" s="507">
        <v>5.9400000000000001E-2</v>
      </c>
      <c r="D1119" s="281">
        <v>759.78</v>
      </c>
      <c r="E1119" s="511">
        <v>745.1</v>
      </c>
      <c r="F1119" s="256">
        <v>744.87</v>
      </c>
    </row>
    <row r="1120" spans="1:6">
      <c r="A1120" s="229" t="s">
        <v>1140</v>
      </c>
      <c r="B1120" s="254">
        <v>5.91E-2</v>
      </c>
      <c r="C1120" s="507">
        <v>6.0100000000000001E-2</v>
      </c>
      <c r="D1120" s="281">
        <v>749.83</v>
      </c>
      <c r="E1120" s="511">
        <v>735.36</v>
      </c>
      <c r="F1120" s="256">
        <v>735.01</v>
      </c>
    </row>
    <row r="1121" spans="1:6">
      <c r="A1121" s="229" t="s">
        <v>1141</v>
      </c>
      <c r="B1121" s="254">
        <v>5.7999999999999996E-2</v>
      </c>
      <c r="C1121" s="507">
        <v>5.9000000000000004E-2</v>
      </c>
      <c r="D1121" s="281">
        <v>766.32</v>
      </c>
      <c r="E1121" s="511">
        <v>751.52</v>
      </c>
      <c r="F1121" s="256">
        <v>751.29</v>
      </c>
    </row>
    <row r="1122" spans="1:6">
      <c r="A1122" s="229" t="s">
        <v>1142</v>
      </c>
      <c r="B1122" s="254">
        <v>5.74E-2</v>
      </c>
      <c r="C1122" s="507">
        <v>5.8400000000000001E-2</v>
      </c>
      <c r="D1122" s="281">
        <v>775.58</v>
      </c>
      <c r="E1122" s="511">
        <v>760.6</v>
      </c>
      <c r="F1122" s="256">
        <v>760.36</v>
      </c>
    </row>
    <row r="1123" spans="1:6">
      <c r="A1123" s="229" t="s">
        <v>1143</v>
      </c>
      <c r="B1123" s="254">
        <v>5.6799999999999996E-2</v>
      </c>
      <c r="C1123" s="507">
        <v>5.7800000000000004E-2</v>
      </c>
      <c r="D1123" s="281">
        <v>784.96</v>
      </c>
      <c r="E1123" s="511">
        <v>769.79</v>
      </c>
      <c r="F1123" s="256">
        <v>769.55</v>
      </c>
    </row>
    <row r="1124" spans="1:6">
      <c r="A1124" s="229" t="s">
        <v>1144</v>
      </c>
      <c r="B1124" s="254">
        <v>5.5199999999999999E-2</v>
      </c>
      <c r="C1124" s="507">
        <v>5.62E-2</v>
      </c>
      <c r="D1124" s="281">
        <v>810.13</v>
      </c>
      <c r="E1124" s="511">
        <v>794.45</v>
      </c>
      <c r="F1124" s="256">
        <v>794.21</v>
      </c>
    </row>
    <row r="1125" spans="1:6">
      <c r="A1125" s="229" t="s">
        <v>1145</v>
      </c>
      <c r="B1125" s="254">
        <v>5.5099999999999996E-2</v>
      </c>
      <c r="C1125" s="507">
        <v>5.6100000000000004E-2</v>
      </c>
      <c r="D1125" s="281">
        <v>812.08</v>
      </c>
      <c r="E1125" s="511">
        <v>796.36</v>
      </c>
      <c r="F1125" s="256">
        <v>796</v>
      </c>
    </row>
    <row r="1126" spans="1:6">
      <c r="A1126" s="229" t="s">
        <v>1146</v>
      </c>
      <c r="B1126" s="254">
        <v>5.4699999999999999E-2</v>
      </c>
      <c r="C1126" s="507">
        <v>5.57E-2</v>
      </c>
      <c r="D1126" s="281">
        <v>818.7</v>
      </c>
      <c r="E1126" s="511">
        <v>802.85</v>
      </c>
      <c r="F1126" s="256">
        <v>802.61</v>
      </c>
    </row>
    <row r="1127" spans="1:6">
      <c r="A1127" s="229" t="s">
        <v>1147</v>
      </c>
      <c r="B1127" s="254">
        <v>5.4299999999999994E-2</v>
      </c>
      <c r="C1127" s="507">
        <v>5.5300000000000002E-2</v>
      </c>
      <c r="D1127" s="281">
        <v>825.36</v>
      </c>
      <c r="E1127" s="511">
        <v>809.39</v>
      </c>
      <c r="F1127" s="256">
        <v>809.15</v>
      </c>
    </row>
    <row r="1128" spans="1:6">
      <c r="A1128" s="229" t="s">
        <v>1148</v>
      </c>
      <c r="B1128" s="254">
        <v>5.28E-2</v>
      </c>
      <c r="C1128" s="507">
        <v>5.3800000000000001E-2</v>
      </c>
      <c r="D1128" s="281">
        <v>850.2</v>
      </c>
      <c r="E1128" s="511">
        <v>833.72</v>
      </c>
      <c r="F1128" s="256">
        <v>833.48</v>
      </c>
    </row>
    <row r="1129" spans="1:6">
      <c r="A1129" s="229" t="s">
        <v>1149</v>
      </c>
      <c r="B1129" s="254">
        <v>5.33E-2</v>
      </c>
      <c r="C1129" s="507">
        <v>5.4299999999999994E-2</v>
      </c>
      <c r="D1129" s="281">
        <v>842.16</v>
      </c>
      <c r="E1129" s="511">
        <v>825.84</v>
      </c>
      <c r="F1129" s="256">
        <v>825.6</v>
      </c>
    </row>
    <row r="1130" spans="1:6">
      <c r="A1130" s="229" t="s">
        <v>1150</v>
      </c>
      <c r="B1130" s="254">
        <v>5.3899999999999997E-2</v>
      </c>
      <c r="C1130" s="507">
        <v>5.4900000000000004E-2</v>
      </c>
      <c r="D1130" s="281">
        <v>832.7</v>
      </c>
      <c r="E1130" s="511">
        <v>816.59</v>
      </c>
      <c r="F1130" s="256">
        <v>816.22</v>
      </c>
    </row>
    <row r="1131" spans="1:6">
      <c r="A1131" s="229" t="s">
        <v>1151</v>
      </c>
      <c r="B1131" s="254">
        <v>5.4100000000000002E-2</v>
      </c>
      <c r="C1131" s="507">
        <v>5.5099999999999996E-2</v>
      </c>
      <c r="D1131" s="281">
        <v>829.69</v>
      </c>
      <c r="E1131" s="511">
        <v>813.64</v>
      </c>
      <c r="F1131" s="256">
        <v>813.4</v>
      </c>
    </row>
    <row r="1132" spans="1:6">
      <c r="A1132" s="229" t="s">
        <v>1152</v>
      </c>
      <c r="B1132" s="254">
        <v>5.5300000000000002E-2</v>
      </c>
      <c r="C1132" s="507">
        <v>5.6299999999999996E-2</v>
      </c>
      <c r="D1132" s="281">
        <v>810.71</v>
      </c>
      <c r="E1132" s="511">
        <v>795.04</v>
      </c>
      <c r="F1132" s="256">
        <v>794.81</v>
      </c>
    </row>
    <row r="1133" spans="1:6">
      <c r="A1133" s="229" t="s">
        <v>1153</v>
      </c>
      <c r="B1133" s="254">
        <v>5.6600000000000004E-2</v>
      </c>
      <c r="C1133" s="507">
        <v>5.7599999999999998E-2</v>
      </c>
      <c r="D1133" s="281">
        <v>790.64</v>
      </c>
      <c r="E1133" s="511">
        <v>775.39</v>
      </c>
      <c r="F1133" s="256">
        <v>775.15</v>
      </c>
    </row>
    <row r="1134" spans="1:6">
      <c r="A1134" s="229" t="s">
        <v>1154</v>
      </c>
      <c r="B1134" s="254">
        <v>5.6399999999999999E-2</v>
      </c>
      <c r="C1134" s="507">
        <v>5.74E-2</v>
      </c>
      <c r="D1134" s="281">
        <v>793.97</v>
      </c>
      <c r="E1134" s="511">
        <v>778.65</v>
      </c>
      <c r="F1134" s="256">
        <v>778.42</v>
      </c>
    </row>
    <row r="1135" spans="1:6">
      <c r="A1135" s="229" t="s">
        <v>1155</v>
      </c>
      <c r="B1135" s="254">
        <v>5.62E-2</v>
      </c>
      <c r="C1135" s="507">
        <v>5.7200000000000001E-2</v>
      </c>
      <c r="D1135" s="281">
        <v>797.44</v>
      </c>
      <c r="E1135" s="511">
        <v>782.05</v>
      </c>
      <c r="F1135" s="256">
        <v>781.69</v>
      </c>
    </row>
    <row r="1136" spans="1:6">
      <c r="A1136" s="229" t="s">
        <v>1156</v>
      </c>
      <c r="B1136" s="254">
        <v>5.91E-2</v>
      </c>
      <c r="C1136" s="507">
        <v>6.0100000000000001E-2</v>
      </c>
      <c r="D1136" s="281">
        <v>753.94</v>
      </c>
      <c r="E1136" s="511">
        <v>739.44</v>
      </c>
      <c r="F1136" s="256">
        <v>739.17</v>
      </c>
    </row>
    <row r="1137" spans="1:6">
      <c r="A1137" s="229" t="s">
        <v>1157</v>
      </c>
      <c r="B1137" s="254">
        <v>5.91E-2</v>
      </c>
      <c r="C1137" s="507">
        <v>6.0100000000000001E-2</v>
      </c>
      <c r="D1137" s="281">
        <v>754.22</v>
      </c>
      <c r="E1137" s="511">
        <v>739.71</v>
      </c>
      <c r="F1137" s="256">
        <v>739.44</v>
      </c>
    </row>
    <row r="1138" spans="1:6">
      <c r="A1138" s="229" t="s">
        <v>1158</v>
      </c>
      <c r="B1138" s="254">
        <v>5.8099999999999999E-2</v>
      </c>
      <c r="C1138" s="507">
        <v>5.91E-2</v>
      </c>
      <c r="D1138" s="281">
        <v>769.3</v>
      </c>
      <c r="E1138" s="511">
        <v>754.49</v>
      </c>
      <c r="F1138" s="256">
        <v>754.22</v>
      </c>
    </row>
    <row r="1139" spans="1:6">
      <c r="A1139" s="229" t="s">
        <v>1159</v>
      </c>
      <c r="B1139" s="254">
        <v>5.8099999999999999E-2</v>
      </c>
      <c r="C1139" s="507">
        <v>5.91E-2</v>
      </c>
      <c r="D1139" s="281">
        <v>769.58</v>
      </c>
      <c r="E1139" s="511">
        <v>754.77</v>
      </c>
      <c r="F1139" s="256">
        <v>754.49</v>
      </c>
    </row>
    <row r="1140" spans="1:6">
      <c r="A1140" s="229" t="s">
        <v>1160</v>
      </c>
      <c r="B1140" s="254">
        <v>5.8700000000000002E-2</v>
      </c>
      <c r="C1140" s="507">
        <v>5.9699999999999996E-2</v>
      </c>
      <c r="D1140" s="281">
        <v>761.14</v>
      </c>
      <c r="E1140" s="511">
        <v>746.5</v>
      </c>
      <c r="F1140" s="256">
        <v>746.02</v>
      </c>
    </row>
    <row r="1141" spans="1:6">
      <c r="A1141" s="229" t="s">
        <v>1161</v>
      </c>
      <c r="B1141" s="254">
        <v>5.8400000000000001E-2</v>
      </c>
      <c r="C1141" s="507">
        <v>5.9400000000000001E-2</v>
      </c>
      <c r="D1141" s="281">
        <v>765.99</v>
      </c>
      <c r="E1141" s="511">
        <v>751.26</v>
      </c>
      <c r="F1141" s="256">
        <v>750.97</v>
      </c>
    </row>
    <row r="1142" spans="1:6">
      <c r="A1142" s="229" t="s">
        <v>1162</v>
      </c>
      <c r="B1142" s="254">
        <v>6.0199999999999997E-2</v>
      </c>
      <c r="C1142" s="507">
        <v>6.1200000000000004E-2</v>
      </c>
      <c r="D1142" s="281">
        <v>739.97</v>
      </c>
      <c r="E1142" s="511">
        <v>725.77</v>
      </c>
      <c r="F1142" s="256">
        <v>725.48</v>
      </c>
    </row>
    <row r="1143" spans="1:6">
      <c r="A1143" s="229" t="s">
        <v>1163</v>
      </c>
      <c r="B1143" s="254">
        <v>5.9800000000000006E-2</v>
      </c>
      <c r="C1143" s="507">
        <v>6.08E-2</v>
      </c>
      <c r="D1143" s="281">
        <v>746.02</v>
      </c>
      <c r="E1143" s="511">
        <v>731.7</v>
      </c>
      <c r="F1143" s="256">
        <v>731.41</v>
      </c>
    </row>
    <row r="1144" spans="1:6">
      <c r="A1144" s="229" t="s">
        <v>1164</v>
      </c>
      <c r="B1144" s="254">
        <v>5.9000000000000004E-2</v>
      </c>
      <c r="C1144" s="507">
        <v>0.06</v>
      </c>
      <c r="D1144" s="281">
        <v>757.99</v>
      </c>
      <c r="E1144" s="511">
        <v>743.42</v>
      </c>
      <c r="F1144" s="256">
        <v>743.14</v>
      </c>
    </row>
    <row r="1145" spans="1:6">
      <c r="A1145" s="229" t="s">
        <v>1165</v>
      </c>
      <c r="B1145" s="254">
        <v>5.9299999999999999E-2</v>
      </c>
      <c r="C1145" s="507">
        <v>6.0299999999999999E-2</v>
      </c>
      <c r="D1145" s="281">
        <v>754.11</v>
      </c>
      <c r="E1145" s="511">
        <v>739.63</v>
      </c>
      <c r="F1145" s="256">
        <v>739.11</v>
      </c>
    </row>
    <row r="1146" spans="1:6">
      <c r="A1146" s="229" t="s">
        <v>1166</v>
      </c>
      <c r="B1146" s="254">
        <v>6.1399999999999996E-2</v>
      </c>
      <c r="C1146" s="507">
        <v>6.2400000000000004E-2</v>
      </c>
      <c r="D1146" s="281">
        <v>724.32</v>
      </c>
      <c r="E1146" s="511">
        <v>710.45</v>
      </c>
      <c r="F1146" s="256">
        <v>710.16</v>
      </c>
    </row>
    <row r="1147" spans="1:6">
      <c r="A1147" s="229" t="s">
        <v>1167</v>
      </c>
      <c r="B1147" s="254">
        <v>6.2800000000000009E-2</v>
      </c>
      <c r="C1147" s="507">
        <v>6.3799999999999996E-2</v>
      </c>
      <c r="D1147" s="281">
        <v>705.25</v>
      </c>
      <c r="E1147" s="511">
        <v>691.76</v>
      </c>
      <c r="F1147" s="256">
        <v>691.48</v>
      </c>
    </row>
    <row r="1148" spans="1:6">
      <c r="A1148" s="229" t="s">
        <v>1168</v>
      </c>
      <c r="B1148" s="254">
        <v>6.1699999999999998E-2</v>
      </c>
      <c r="C1148" s="507">
        <v>6.2699999999999992E-2</v>
      </c>
      <c r="D1148" s="281">
        <v>720.7</v>
      </c>
      <c r="E1148" s="511">
        <v>706.9</v>
      </c>
      <c r="F1148" s="256">
        <v>706.62</v>
      </c>
    </row>
    <row r="1149" spans="1:6">
      <c r="A1149" s="229" t="s">
        <v>1169</v>
      </c>
      <c r="B1149" s="254">
        <v>6.2199999999999998E-2</v>
      </c>
      <c r="C1149" s="507">
        <v>6.3200000000000006E-2</v>
      </c>
      <c r="D1149" s="281">
        <v>714.05</v>
      </c>
      <c r="E1149" s="511">
        <v>700.38</v>
      </c>
      <c r="F1149" s="256">
        <v>700.1</v>
      </c>
    </row>
    <row r="1150" spans="1:6">
      <c r="A1150" s="229" t="s">
        <v>1170</v>
      </c>
      <c r="B1150" s="254">
        <v>6.1600000000000002E-2</v>
      </c>
      <c r="C1150" s="507">
        <v>6.2600000000000003E-2</v>
      </c>
      <c r="D1150" s="281">
        <v>722.89</v>
      </c>
      <c r="E1150" s="511">
        <v>709.05</v>
      </c>
      <c r="F1150" s="256">
        <v>708.55</v>
      </c>
    </row>
    <row r="1151" spans="1:6">
      <c r="A1151" s="229" t="s">
        <v>1171</v>
      </c>
      <c r="B1151" s="254">
        <v>5.7000000000000002E-2</v>
      </c>
      <c r="C1151" s="507">
        <v>5.7999999999999996E-2</v>
      </c>
      <c r="D1151" s="281">
        <v>790.59</v>
      </c>
      <c r="E1151" s="511">
        <v>775.39</v>
      </c>
      <c r="F1151" s="256">
        <v>775.09</v>
      </c>
    </row>
    <row r="1152" spans="1:6">
      <c r="A1152" s="229" t="s">
        <v>1172</v>
      </c>
      <c r="B1152" s="254">
        <v>5.8299999999999998E-2</v>
      </c>
      <c r="C1152" s="507">
        <v>5.9299999999999999E-2</v>
      </c>
      <c r="D1152" s="281">
        <v>771.18</v>
      </c>
      <c r="E1152" s="511">
        <v>756.38</v>
      </c>
      <c r="F1152" s="256">
        <v>756.09</v>
      </c>
    </row>
    <row r="1153" spans="1:6">
      <c r="A1153" s="229" t="s">
        <v>1173</v>
      </c>
      <c r="B1153" s="254">
        <v>5.7099999999999998E-2</v>
      </c>
      <c r="C1153" s="507">
        <v>5.8099999999999999E-2</v>
      </c>
      <c r="D1153" s="281">
        <v>790.27</v>
      </c>
      <c r="E1153" s="511">
        <v>775.09</v>
      </c>
      <c r="F1153" s="256">
        <v>774.77</v>
      </c>
    </row>
    <row r="1154" spans="1:6">
      <c r="A1154" s="229" t="s">
        <v>1174</v>
      </c>
      <c r="B1154" s="254">
        <v>5.7300000000000004E-2</v>
      </c>
      <c r="C1154" s="507">
        <v>5.8299999999999998E-2</v>
      </c>
      <c r="D1154" s="281">
        <v>787.54</v>
      </c>
      <c r="E1154" s="511">
        <v>772.41</v>
      </c>
      <c r="F1154" s="256">
        <v>772.09</v>
      </c>
    </row>
    <row r="1155" spans="1:6">
      <c r="A1155" s="229" t="s">
        <v>1175</v>
      </c>
      <c r="B1155" s="254">
        <v>5.6799999999999996E-2</v>
      </c>
      <c r="C1155" s="507">
        <v>5.7800000000000004E-2</v>
      </c>
      <c r="D1155" s="281">
        <v>795.84</v>
      </c>
      <c r="E1155" s="511">
        <v>780.55</v>
      </c>
      <c r="F1155" s="256">
        <v>779.94</v>
      </c>
    </row>
    <row r="1156" spans="1:6">
      <c r="A1156" s="229" t="s">
        <v>1176</v>
      </c>
      <c r="B1156" s="254">
        <v>5.5399999999999998E-2</v>
      </c>
      <c r="C1156" s="507">
        <v>5.6399999999999999E-2</v>
      </c>
      <c r="D1156" s="281">
        <v>818.1</v>
      </c>
      <c r="E1156" s="511">
        <v>802.37</v>
      </c>
      <c r="F1156" s="256">
        <v>802.05</v>
      </c>
    </row>
    <row r="1157" spans="1:6">
      <c r="A1157" s="229" t="s">
        <v>1177</v>
      </c>
      <c r="B1157" s="254">
        <v>5.5500000000000001E-2</v>
      </c>
      <c r="C1157" s="507">
        <v>5.6500000000000002E-2</v>
      </c>
      <c r="D1157" s="281">
        <v>816.85</v>
      </c>
      <c r="E1157" s="511">
        <v>801.14</v>
      </c>
      <c r="F1157" s="256">
        <v>800.82</v>
      </c>
    </row>
    <row r="1158" spans="1:6">
      <c r="A1158" s="229" t="s">
        <v>1178</v>
      </c>
      <c r="B1158" s="254">
        <v>5.5899999999999998E-2</v>
      </c>
      <c r="C1158" s="507">
        <v>5.6900000000000006E-2</v>
      </c>
      <c r="D1158" s="281">
        <v>810.83</v>
      </c>
      <c r="E1158" s="511">
        <v>795.25</v>
      </c>
      <c r="F1158" s="256">
        <v>794.95</v>
      </c>
    </row>
    <row r="1159" spans="1:6">
      <c r="A1159" s="229" t="s">
        <v>1179</v>
      </c>
      <c r="B1159" s="254">
        <v>5.8400000000000001E-2</v>
      </c>
      <c r="C1159" s="507">
        <v>5.9400000000000001E-2</v>
      </c>
      <c r="D1159" s="281">
        <v>772.77</v>
      </c>
      <c r="E1159" s="511">
        <v>757.96</v>
      </c>
      <c r="F1159" s="256">
        <v>757.66</v>
      </c>
    </row>
    <row r="1160" spans="1:6">
      <c r="A1160" s="229" t="s">
        <v>1180</v>
      </c>
      <c r="B1160" s="254">
        <v>5.6600000000000004E-2</v>
      </c>
      <c r="C1160" s="507">
        <v>5.7599999999999998E-2</v>
      </c>
      <c r="D1160" s="281">
        <v>800.77</v>
      </c>
      <c r="E1160" s="511">
        <v>785.4</v>
      </c>
      <c r="F1160" s="256">
        <v>784.84</v>
      </c>
    </row>
    <row r="1161" spans="1:6">
      <c r="A1161" s="229" t="s">
        <v>1181</v>
      </c>
      <c r="B1161" s="254">
        <v>5.5899999999999998E-2</v>
      </c>
      <c r="C1161" s="507">
        <v>5.6900000000000006E-2</v>
      </c>
      <c r="D1161" s="281">
        <v>812.02</v>
      </c>
      <c r="E1161" s="511">
        <v>796.43</v>
      </c>
      <c r="F1161" s="256">
        <v>796.12</v>
      </c>
    </row>
    <row r="1162" spans="1:6">
      <c r="A1162" s="229" t="s">
        <v>1182</v>
      </c>
      <c r="B1162" s="254">
        <v>5.9699999999999996E-2</v>
      </c>
      <c r="C1162" s="507">
        <v>6.0700000000000004E-2</v>
      </c>
      <c r="D1162" s="281">
        <v>754.71</v>
      </c>
      <c r="E1162" s="511">
        <v>740.28</v>
      </c>
      <c r="F1162" s="256">
        <v>739.98</v>
      </c>
    </row>
    <row r="1163" spans="1:6">
      <c r="A1163" s="229" t="s">
        <v>1183</v>
      </c>
      <c r="B1163" s="254">
        <v>5.9800000000000006E-2</v>
      </c>
      <c r="C1163" s="507">
        <v>6.08E-2</v>
      </c>
      <c r="D1163" s="281">
        <v>753.5</v>
      </c>
      <c r="E1163" s="511">
        <v>739.09</v>
      </c>
      <c r="F1163" s="256">
        <v>738.8</v>
      </c>
    </row>
    <row r="1164" spans="1:6">
      <c r="A1164" s="229" t="s">
        <v>1184</v>
      </c>
      <c r="B1164" s="254">
        <v>6.0199999999999997E-2</v>
      </c>
      <c r="C1164" s="507">
        <v>6.1200000000000004E-2</v>
      </c>
      <c r="D1164" s="281">
        <v>747.98</v>
      </c>
      <c r="E1164" s="511">
        <v>733.69</v>
      </c>
      <c r="F1164" s="256">
        <v>733.4</v>
      </c>
    </row>
    <row r="1165" spans="1:6">
      <c r="A1165" s="229" t="s">
        <v>1185</v>
      </c>
      <c r="B1165" s="254">
        <v>6.1100000000000002E-2</v>
      </c>
      <c r="C1165" s="507">
        <v>6.2100000000000002E-2</v>
      </c>
      <c r="D1165" s="281">
        <v>735.62</v>
      </c>
      <c r="E1165" s="511">
        <v>721.57</v>
      </c>
      <c r="F1165" s="256">
        <v>721.06</v>
      </c>
    </row>
    <row r="1166" spans="1:6">
      <c r="A1166" s="229" t="s">
        <v>1186</v>
      </c>
      <c r="B1166" s="254">
        <v>5.9500000000000004E-2</v>
      </c>
      <c r="C1166" s="507">
        <v>6.0499999999999998E-2</v>
      </c>
      <c r="D1166" s="281">
        <v>758.98</v>
      </c>
      <c r="E1166" s="511">
        <v>744.47</v>
      </c>
      <c r="F1166" s="256">
        <v>744.18</v>
      </c>
    </row>
    <row r="1167" spans="1:6">
      <c r="A1167" s="229" t="s">
        <v>1187</v>
      </c>
      <c r="B1167" s="254">
        <v>6.1799999999999994E-2</v>
      </c>
      <c r="C1167" s="507">
        <v>6.2800000000000009E-2</v>
      </c>
      <c r="D1167" s="281">
        <v>726.32</v>
      </c>
      <c r="E1167" s="511">
        <v>712.47</v>
      </c>
      <c r="F1167" s="256">
        <v>712.19</v>
      </c>
    </row>
    <row r="1168" spans="1:6">
      <c r="A1168" s="229" t="s">
        <v>1188</v>
      </c>
      <c r="B1168" s="254">
        <v>6.0100000000000001E-2</v>
      </c>
      <c r="C1168" s="507">
        <v>6.1100000000000002E-2</v>
      </c>
      <c r="D1168" s="281">
        <v>750.82</v>
      </c>
      <c r="E1168" s="511">
        <v>736.48</v>
      </c>
      <c r="F1168" s="256">
        <v>736.19</v>
      </c>
    </row>
    <row r="1169" spans="1:6">
      <c r="A1169" s="229" t="s">
        <v>1189</v>
      </c>
      <c r="B1169" s="254">
        <v>0.06</v>
      </c>
      <c r="C1169" s="507">
        <v>6.0999999999999999E-2</v>
      </c>
      <c r="D1169" s="281">
        <v>752.56</v>
      </c>
      <c r="E1169" s="511">
        <v>738.19</v>
      </c>
      <c r="F1169" s="256">
        <v>737.9</v>
      </c>
    </row>
    <row r="1170" spans="1:6">
      <c r="A1170" s="229" t="s">
        <v>1190</v>
      </c>
      <c r="B1170" s="254">
        <v>6.0700000000000004E-2</v>
      </c>
      <c r="C1170" s="507">
        <v>6.1699999999999998E-2</v>
      </c>
      <c r="D1170" s="281">
        <v>742.99</v>
      </c>
      <c r="E1170" s="511">
        <v>728.81</v>
      </c>
      <c r="F1170" s="256">
        <v>728.3</v>
      </c>
    </row>
    <row r="1171" spans="1:6">
      <c r="A1171" s="229" t="s">
        <v>1191</v>
      </c>
      <c r="B1171" s="254">
        <v>5.9699999999999996E-2</v>
      </c>
      <c r="C1171" s="507">
        <v>6.0700000000000004E-2</v>
      </c>
      <c r="D1171" s="281">
        <v>757.75</v>
      </c>
      <c r="E1171" s="511">
        <v>743.28</v>
      </c>
      <c r="F1171" s="256">
        <v>742.99</v>
      </c>
    </row>
    <row r="1172" spans="1:6">
      <c r="A1172" s="229" t="s">
        <v>1192</v>
      </c>
      <c r="B1172" s="254">
        <v>6.0599999999999994E-2</v>
      </c>
      <c r="C1172" s="507">
        <v>6.1600000000000002E-2</v>
      </c>
      <c r="D1172" s="281">
        <v>745</v>
      </c>
      <c r="E1172" s="511">
        <v>730.78</v>
      </c>
      <c r="F1172" s="256">
        <v>730.5</v>
      </c>
    </row>
    <row r="1173" spans="1:6">
      <c r="A1173" s="229" t="s">
        <v>1193</v>
      </c>
      <c r="B1173" s="254">
        <v>6.1699999999999998E-2</v>
      </c>
      <c r="C1173" s="507">
        <v>6.2699999999999992E-2</v>
      </c>
      <c r="D1173" s="281">
        <v>729.67</v>
      </c>
      <c r="E1173" s="511">
        <v>715.76</v>
      </c>
      <c r="F1173" s="256">
        <v>715.48</v>
      </c>
    </row>
    <row r="1174" spans="1:6">
      <c r="A1174" s="229" t="s">
        <v>1194</v>
      </c>
      <c r="B1174" s="254">
        <v>6.0700000000000004E-2</v>
      </c>
      <c r="C1174" s="507">
        <v>6.1699999999999998E-2</v>
      </c>
      <c r="D1174" s="281">
        <v>744.14</v>
      </c>
      <c r="E1174" s="511">
        <v>729.95</v>
      </c>
      <c r="F1174" s="256">
        <v>729.67</v>
      </c>
    </row>
    <row r="1175" spans="1:6">
      <c r="A1175" s="229" t="s">
        <v>1195</v>
      </c>
      <c r="B1175" s="254">
        <v>6.2100000000000002E-2</v>
      </c>
      <c r="C1175" s="507">
        <v>6.3099999999999989E-2</v>
      </c>
      <c r="D1175" s="281">
        <v>724.5</v>
      </c>
      <c r="E1175" s="511">
        <v>710.7</v>
      </c>
      <c r="F1175" s="256">
        <v>710.24</v>
      </c>
    </row>
    <row r="1176" spans="1:6">
      <c r="A1176" s="229" t="s">
        <v>1196</v>
      </c>
      <c r="B1176" s="254">
        <v>6.25E-2</v>
      </c>
      <c r="C1176" s="507">
        <v>6.3500000000000001E-2</v>
      </c>
      <c r="D1176" s="281">
        <v>719.22</v>
      </c>
      <c r="E1176" s="511">
        <v>705.53</v>
      </c>
      <c r="F1176" s="256">
        <v>705.26</v>
      </c>
    </row>
    <row r="1177" spans="1:6">
      <c r="A1177" s="229" t="s">
        <v>1197</v>
      </c>
      <c r="B1177" s="254">
        <v>6.1900000000000004E-2</v>
      </c>
      <c r="C1177" s="507">
        <v>6.2899999999999998E-2</v>
      </c>
      <c r="D1177" s="281">
        <v>727.84</v>
      </c>
      <c r="E1177" s="511">
        <v>713.98</v>
      </c>
      <c r="F1177" s="256">
        <v>713.71</v>
      </c>
    </row>
    <row r="1178" spans="1:6">
      <c r="A1178" s="229" t="s">
        <v>1198</v>
      </c>
      <c r="B1178" s="254">
        <v>6.2699999999999992E-2</v>
      </c>
      <c r="C1178" s="507">
        <v>6.3700000000000007E-2</v>
      </c>
      <c r="D1178" s="281">
        <v>717</v>
      </c>
      <c r="E1178" s="511">
        <v>703.36</v>
      </c>
      <c r="F1178" s="256">
        <v>703.09</v>
      </c>
    </row>
    <row r="1179" spans="1:6">
      <c r="A1179" s="229" t="s">
        <v>1199</v>
      </c>
      <c r="B1179" s="254">
        <v>6.3299999999999995E-2</v>
      </c>
      <c r="C1179" s="507">
        <v>6.4299999999999996E-2</v>
      </c>
      <c r="D1179" s="281">
        <v>709.05</v>
      </c>
      <c r="E1179" s="511">
        <v>695.58</v>
      </c>
      <c r="F1179" s="256">
        <v>695.31</v>
      </c>
    </row>
    <row r="1180" spans="1:6">
      <c r="A1180" s="229" t="s">
        <v>1200</v>
      </c>
      <c r="B1180" s="254">
        <v>6.4199999999999993E-2</v>
      </c>
      <c r="C1180" s="507">
        <v>6.5199999999999994E-2</v>
      </c>
      <c r="D1180" s="281">
        <v>697.46</v>
      </c>
      <c r="E1180" s="511">
        <v>684.22</v>
      </c>
      <c r="F1180" s="256">
        <v>683.68</v>
      </c>
    </row>
    <row r="1181" spans="1:6">
      <c r="A1181" s="229" t="s">
        <v>1201</v>
      </c>
      <c r="B1181" s="254">
        <v>6.3899999999999998E-2</v>
      </c>
      <c r="C1181" s="507">
        <v>6.4899999999999999E-2</v>
      </c>
      <c r="D1181" s="281">
        <v>701.8</v>
      </c>
      <c r="E1181" s="511">
        <v>688.47</v>
      </c>
      <c r="F1181" s="256">
        <v>688.16</v>
      </c>
    </row>
    <row r="1182" spans="1:6">
      <c r="A1182" s="229" t="s">
        <v>1202</v>
      </c>
      <c r="B1182" s="254">
        <v>6.3899999999999998E-2</v>
      </c>
      <c r="C1182" s="507">
        <v>6.4899999999999999E-2</v>
      </c>
      <c r="D1182" s="281">
        <v>702.11</v>
      </c>
      <c r="E1182" s="511">
        <v>688.79</v>
      </c>
      <c r="F1182" s="256">
        <v>688.47</v>
      </c>
    </row>
    <row r="1183" spans="1:6">
      <c r="A1183" s="229" t="s">
        <v>1203</v>
      </c>
      <c r="B1183" s="254">
        <v>6.3299999999999995E-2</v>
      </c>
      <c r="C1183" s="507">
        <v>6.4299999999999996E-2</v>
      </c>
      <c r="D1183" s="281">
        <v>710.88</v>
      </c>
      <c r="E1183" s="511">
        <v>697.38</v>
      </c>
      <c r="F1183" s="256">
        <v>696.75</v>
      </c>
    </row>
    <row r="1184" spans="1:6">
      <c r="A1184" s="229" t="s">
        <v>1204</v>
      </c>
      <c r="B1184" s="254">
        <v>6.1500000000000006E-2</v>
      </c>
      <c r="C1184" s="507">
        <v>6.25E-2</v>
      </c>
      <c r="D1184" s="281">
        <v>735.75</v>
      </c>
      <c r="E1184" s="511">
        <v>721.76</v>
      </c>
      <c r="F1184" s="256">
        <v>721.46</v>
      </c>
    </row>
    <row r="1185" spans="1:6">
      <c r="A1185" s="229" t="s">
        <v>1205</v>
      </c>
      <c r="B1185" s="254">
        <v>6.1500000000000006E-2</v>
      </c>
      <c r="C1185" s="507">
        <v>6.25E-2</v>
      </c>
      <c r="D1185" s="281">
        <v>736.31</v>
      </c>
      <c r="E1185" s="511">
        <v>722.31</v>
      </c>
      <c r="F1185" s="256">
        <v>721.76</v>
      </c>
    </row>
    <row r="1186" spans="1:6">
      <c r="A1186" s="229" t="s">
        <v>1206</v>
      </c>
      <c r="B1186" s="254">
        <v>5.8600000000000006E-2</v>
      </c>
      <c r="C1186" s="507">
        <v>5.96E-2</v>
      </c>
      <c r="D1186" s="281">
        <v>778.86</v>
      </c>
      <c r="E1186" s="511">
        <v>764.01</v>
      </c>
      <c r="F1186" s="256">
        <v>763.71</v>
      </c>
    </row>
    <row r="1187" spans="1:6">
      <c r="A1187" s="229" t="s">
        <v>1207</v>
      </c>
      <c r="B1187" s="254">
        <v>5.8499999999999996E-2</v>
      </c>
      <c r="C1187" s="507">
        <v>5.9500000000000004E-2</v>
      </c>
      <c r="D1187" s="281">
        <v>780.68</v>
      </c>
      <c r="E1187" s="511">
        <v>765.8</v>
      </c>
      <c r="F1187" s="256">
        <v>765.49</v>
      </c>
    </row>
    <row r="1188" spans="1:6">
      <c r="A1188" s="229" t="s">
        <v>1208</v>
      </c>
      <c r="B1188" s="254">
        <v>5.8099999999999999E-2</v>
      </c>
      <c r="C1188" s="507">
        <v>5.91E-2</v>
      </c>
      <c r="D1188" s="281">
        <v>787.03</v>
      </c>
      <c r="E1188" s="511">
        <v>772.03</v>
      </c>
      <c r="F1188" s="256">
        <v>771.72</v>
      </c>
    </row>
    <row r="1189" spans="1:6">
      <c r="A1189" s="229" t="s">
        <v>1209</v>
      </c>
      <c r="B1189" s="254">
        <v>5.7500000000000002E-2</v>
      </c>
      <c r="C1189" s="507">
        <v>5.8499999999999996E-2</v>
      </c>
      <c r="D1189" s="281">
        <v>796.5</v>
      </c>
      <c r="E1189" s="511">
        <v>781.31</v>
      </c>
      <c r="F1189" s="256">
        <v>780.99</v>
      </c>
    </row>
    <row r="1190" spans="1:6">
      <c r="A1190" s="229" t="s">
        <v>1210</v>
      </c>
      <c r="B1190" s="254">
        <v>5.7300000000000004E-2</v>
      </c>
      <c r="C1190" s="507">
        <v>5.8299999999999998E-2</v>
      </c>
      <c r="D1190" s="281">
        <v>800.17</v>
      </c>
      <c r="E1190" s="511">
        <v>784.91</v>
      </c>
      <c r="F1190" s="256">
        <v>784.32</v>
      </c>
    </row>
    <row r="1191" spans="1:6">
      <c r="A1191" s="229" t="s">
        <v>1211</v>
      </c>
      <c r="B1191" s="254">
        <v>5.7800000000000004E-2</v>
      </c>
      <c r="C1191" s="507">
        <v>5.8799999999999998E-2</v>
      </c>
      <c r="D1191" s="281">
        <v>792.82</v>
      </c>
      <c r="E1191" s="511">
        <v>777.71</v>
      </c>
      <c r="F1191" s="256">
        <v>777.4</v>
      </c>
    </row>
    <row r="1192" spans="1:6">
      <c r="A1192" s="229" t="s">
        <v>1212</v>
      </c>
      <c r="B1192" s="254">
        <v>5.9299999999999999E-2</v>
      </c>
      <c r="C1192" s="507">
        <v>6.0299999999999999E-2</v>
      </c>
      <c r="D1192" s="281">
        <v>770.58</v>
      </c>
      <c r="E1192" s="511">
        <v>755.92</v>
      </c>
      <c r="F1192" s="256">
        <v>755.61</v>
      </c>
    </row>
    <row r="1193" spans="1:6">
      <c r="A1193" s="229" t="s">
        <v>1213</v>
      </c>
      <c r="B1193" s="254">
        <v>6.0899999999999996E-2</v>
      </c>
      <c r="C1193" s="507">
        <v>6.1900000000000004E-2</v>
      </c>
      <c r="D1193" s="281">
        <v>747.57</v>
      </c>
      <c r="E1193" s="511">
        <v>733.36</v>
      </c>
      <c r="F1193" s="256">
        <v>733.06</v>
      </c>
    </row>
    <row r="1194" spans="1:6">
      <c r="A1194" s="229" t="s">
        <v>1214</v>
      </c>
      <c r="B1194" s="254">
        <v>6.0299999999999999E-2</v>
      </c>
      <c r="C1194" s="507">
        <v>6.13E-2</v>
      </c>
      <c r="D1194" s="281">
        <v>756.53</v>
      </c>
      <c r="E1194" s="511">
        <v>742.16</v>
      </c>
      <c r="F1194" s="256">
        <v>741.85</v>
      </c>
    </row>
    <row r="1195" spans="1:6">
      <c r="A1195" s="229" t="s">
        <v>1215</v>
      </c>
      <c r="B1195" s="254">
        <v>6.0499999999999998E-2</v>
      </c>
      <c r="C1195" s="507">
        <v>6.1500000000000006E-2</v>
      </c>
      <c r="D1195" s="281">
        <v>754.09</v>
      </c>
      <c r="E1195" s="511">
        <v>739.77</v>
      </c>
      <c r="F1195" s="256">
        <v>739.22</v>
      </c>
    </row>
    <row r="1196" spans="1:6">
      <c r="A1196" s="229" t="s">
        <v>1216</v>
      </c>
      <c r="B1196" s="254">
        <v>5.9900000000000002E-2</v>
      </c>
      <c r="C1196" s="507">
        <v>6.0899999999999996E-2</v>
      </c>
      <c r="D1196" s="281">
        <v>763.14</v>
      </c>
      <c r="E1196" s="511">
        <v>748.63</v>
      </c>
      <c r="F1196" s="256">
        <v>748.33</v>
      </c>
    </row>
    <row r="1197" spans="1:6">
      <c r="A1197" s="229" t="s">
        <v>1217</v>
      </c>
      <c r="B1197" s="254">
        <v>6.0299999999999999E-2</v>
      </c>
      <c r="C1197" s="507">
        <v>6.13E-2</v>
      </c>
      <c r="D1197" s="281">
        <v>757.6</v>
      </c>
      <c r="E1197" s="511">
        <v>743.21</v>
      </c>
      <c r="F1197" s="256">
        <v>742.91</v>
      </c>
    </row>
    <row r="1198" spans="1:6">
      <c r="A1198" s="229" t="s">
        <v>1218</v>
      </c>
      <c r="B1198" s="254">
        <v>6.1100000000000002E-2</v>
      </c>
      <c r="C1198" s="507">
        <v>6.2100000000000002E-2</v>
      </c>
      <c r="D1198" s="281">
        <v>746.37</v>
      </c>
      <c r="E1198" s="511">
        <v>732.21</v>
      </c>
      <c r="F1198" s="256">
        <v>731.91</v>
      </c>
    </row>
    <row r="1199" spans="1:6">
      <c r="A1199" s="229" t="s">
        <v>1219</v>
      </c>
      <c r="B1199" s="254">
        <v>6.2E-2</v>
      </c>
      <c r="C1199" s="507">
        <v>6.3E-2</v>
      </c>
      <c r="D1199" s="281">
        <v>733.91</v>
      </c>
      <c r="E1199" s="511">
        <v>720</v>
      </c>
      <c r="F1199" s="256">
        <v>719.7</v>
      </c>
    </row>
    <row r="1200" spans="1:6">
      <c r="A1200" s="229" t="s">
        <v>1220</v>
      </c>
      <c r="B1200" s="254">
        <v>6.3E-2</v>
      </c>
      <c r="C1200" s="507">
        <v>6.4000000000000001E-2</v>
      </c>
      <c r="D1200" s="281">
        <v>720.54</v>
      </c>
      <c r="E1200" s="511">
        <v>706.9</v>
      </c>
      <c r="F1200" s="256">
        <v>706.37</v>
      </c>
    </row>
    <row r="1201" spans="1:6">
      <c r="A1201" s="229" t="s">
        <v>1221</v>
      </c>
      <c r="B1201" s="254">
        <v>6.3500000000000001E-2</v>
      </c>
      <c r="C1201" s="507">
        <v>6.4500000000000002E-2</v>
      </c>
      <c r="D1201" s="281">
        <v>714.04</v>
      </c>
      <c r="E1201" s="511">
        <v>700.53</v>
      </c>
      <c r="F1201" s="256">
        <v>700.18</v>
      </c>
    </row>
    <row r="1202" spans="1:6">
      <c r="A1202" s="229" t="s">
        <v>1222</v>
      </c>
      <c r="B1202" s="254">
        <v>6.4399999999999999E-2</v>
      </c>
      <c r="C1202" s="507">
        <v>6.54E-2</v>
      </c>
      <c r="D1202" s="281">
        <v>702.22</v>
      </c>
      <c r="E1202" s="511">
        <v>688.95</v>
      </c>
      <c r="F1202" s="256">
        <v>688.6</v>
      </c>
    </row>
    <row r="1203" spans="1:6">
      <c r="A1203" s="229" t="s">
        <v>1223</v>
      </c>
      <c r="B1203" s="254">
        <v>6.4299999999999996E-2</v>
      </c>
      <c r="C1203" s="507">
        <v>6.5299999999999997E-2</v>
      </c>
      <c r="D1203" s="281">
        <v>703.91</v>
      </c>
      <c r="E1203" s="511">
        <v>690.61</v>
      </c>
      <c r="F1203" s="256">
        <v>690.26</v>
      </c>
    </row>
    <row r="1204" spans="1:6">
      <c r="A1204" s="229" t="s">
        <v>1224</v>
      </c>
      <c r="B1204" s="254">
        <v>6.4100000000000004E-2</v>
      </c>
      <c r="C1204" s="507">
        <v>6.5099999999999991E-2</v>
      </c>
      <c r="D1204" s="281">
        <v>706.96</v>
      </c>
      <c r="E1204" s="511">
        <v>693.6</v>
      </c>
      <c r="F1204" s="256">
        <v>693.25</v>
      </c>
    </row>
    <row r="1205" spans="1:6">
      <c r="A1205" s="229" t="s">
        <v>1225</v>
      </c>
      <c r="B1205" s="254">
        <v>6.3399999999999998E-2</v>
      </c>
      <c r="C1205" s="507">
        <v>6.4399999999999999E-2</v>
      </c>
      <c r="D1205" s="281">
        <v>717.2</v>
      </c>
      <c r="E1205" s="511">
        <v>703.64</v>
      </c>
      <c r="F1205" s="256">
        <v>702.92</v>
      </c>
    </row>
    <row r="1206" spans="1:6">
      <c r="A1206" s="229" t="s">
        <v>1226</v>
      </c>
      <c r="B1206" s="254">
        <v>6.3E-2</v>
      </c>
      <c r="C1206" s="507">
        <v>6.4000000000000001E-2</v>
      </c>
      <c r="D1206" s="281">
        <v>723.06</v>
      </c>
      <c r="E1206" s="511">
        <v>709.38</v>
      </c>
      <c r="F1206" s="256">
        <v>709.03</v>
      </c>
    </row>
    <row r="1207" spans="1:6">
      <c r="A1207" s="229" t="s">
        <v>1227</v>
      </c>
      <c r="B1207" s="254">
        <v>6.2400000000000004E-2</v>
      </c>
      <c r="C1207" s="507">
        <v>6.3399999999999998E-2</v>
      </c>
      <c r="D1207" s="281">
        <v>732.3</v>
      </c>
      <c r="E1207" s="511">
        <v>718.45</v>
      </c>
      <c r="F1207" s="256">
        <v>717.55</v>
      </c>
    </row>
    <row r="1208" spans="1:6">
      <c r="A1208" s="229" t="s">
        <v>1228</v>
      </c>
      <c r="B1208" s="254">
        <v>6.25E-2</v>
      </c>
      <c r="C1208" s="507">
        <v>6.3500000000000001E-2</v>
      </c>
      <c r="D1208" s="281">
        <v>730.91</v>
      </c>
      <c r="E1208" s="511">
        <v>717.08</v>
      </c>
      <c r="F1208" s="256">
        <v>716.54</v>
      </c>
    </row>
    <row r="1209" spans="1:6">
      <c r="A1209" s="229" t="s">
        <v>1229</v>
      </c>
      <c r="B1209" s="254">
        <v>6.25E-2</v>
      </c>
      <c r="C1209" s="507">
        <v>6.3500000000000001E-2</v>
      </c>
      <c r="D1209" s="281">
        <v>731.64</v>
      </c>
      <c r="E1209" s="511">
        <v>717.8</v>
      </c>
      <c r="F1209" s="256">
        <v>717.08</v>
      </c>
    </row>
    <row r="1210" spans="1:6">
      <c r="A1210" s="229" t="s">
        <v>1230</v>
      </c>
      <c r="B1210" s="254">
        <v>6.2400000000000004E-2</v>
      </c>
      <c r="C1210" s="507">
        <v>6.3399999999999998E-2</v>
      </c>
      <c r="D1210" s="281">
        <v>733.4</v>
      </c>
      <c r="E1210" s="511">
        <v>719.53</v>
      </c>
      <c r="F1210" s="256">
        <v>719.17</v>
      </c>
    </row>
    <row r="1211" spans="1:6">
      <c r="A1211" s="229" t="s">
        <v>1231</v>
      </c>
      <c r="B1211" s="254">
        <v>6.25E-2</v>
      </c>
      <c r="C1211" s="507">
        <v>6.3500000000000001E-2</v>
      </c>
      <c r="D1211" s="281">
        <v>733.64</v>
      </c>
      <c r="E1211" s="511">
        <v>719.78</v>
      </c>
      <c r="F1211" s="256">
        <v>718.16</v>
      </c>
    </row>
    <row r="1212" spans="1:6">
      <c r="A1212" s="229" t="s">
        <v>1232</v>
      </c>
      <c r="B1212" s="254">
        <v>6.2E-2</v>
      </c>
      <c r="C1212" s="507">
        <v>6.3E-2</v>
      </c>
      <c r="D1212" s="281">
        <v>740.68</v>
      </c>
      <c r="E1212" s="511">
        <v>726.68</v>
      </c>
      <c r="F1212" s="256">
        <v>725.41</v>
      </c>
    </row>
    <row r="1213" spans="1:6">
      <c r="A1213" s="229" t="s">
        <v>1233</v>
      </c>
      <c r="B1213" s="254">
        <v>6.2E-2</v>
      </c>
      <c r="C1213" s="507">
        <v>6.3E-2</v>
      </c>
      <c r="D1213" s="281">
        <v>740.68</v>
      </c>
      <c r="E1213" s="511">
        <v>726.68</v>
      </c>
      <c r="F1213" s="256">
        <v>725.95</v>
      </c>
    </row>
    <row r="1214" spans="1:6">
      <c r="A1214" s="229" t="s">
        <v>1234</v>
      </c>
      <c r="B1214" s="254">
        <v>6.2E-2</v>
      </c>
      <c r="C1214" s="507">
        <v>6.3E-2</v>
      </c>
      <c r="D1214" s="281">
        <v>741.05</v>
      </c>
      <c r="E1214" s="511">
        <v>727.04</v>
      </c>
      <c r="F1214" s="256">
        <v>726.68</v>
      </c>
    </row>
    <row r="1215" spans="1:6">
      <c r="A1215" s="229" t="s">
        <v>1235</v>
      </c>
      <c r="B1215" s="254">
        <v>6.1699999999999998E-2</v>
      </c>
      <c r="C1215" s="507">
        <v>6.2699999999999992E-2</v>
      </c>
      <c r="D1215" s="281">
        <v>745.67</v>
      </c>
      <c r="E1215" s="511">
        <v>731.57</v>
      </c>
      <c r="F1215" s="256">
        <v>731.21</v>
      </c>
    </row>
    <row r="1216" spans="1:6">
      <c r="A1216" s="229" t="s">
        <v>1236</v>
      </c>
      <c r="B1216" s="254">
        <v>6.08E-2</v>
      </c>
      <c r="C1216" s="507">
        <v>6.1799999999999994E-2</v>
      </c>
      <c r="D1216" s="281">
        <v>758.97</v>
      </c>
      <c r="E1216" s="511">
        <v>744.61</v>
      </c>
      <c r="F1216" s="256">
        <v>744.25</v>
      </c>
    </row>
    <row r="1217" spans="1:6">
      <c r="A1217" s="229" t="s">
        <v>1237</v>
      </c>
      <c r="B1217" s="254">
        <v>6.0999999999999999E-2</v>
      </c>
      <c r="C1217" s="507">
        <v>6.2E-2</v>
      </c>
      <c r="D1217" s="281">
        <v>756.44</v>
      </c>
      <c r="E1217" s="511">
        <v>742.14</v>
      </c>
      <c r="F1217" s="256">
        <v>741.78</v>
      </c>
    </row>
    <row r="1218" spans="1:6">
      <c r="A1218" s="229" t="s">
        <v>1238</v>
      </c>
      <c r="B1218" s="254">
        <v>6.0899999999999996E-2</v>
      </c>
      <c r="C1218" s="507">
        <v>6.1900000000000004E-2</v>
      </c>
      <c r="D1218" s="281">
        <v>758.58</v>
      </c>
      <c r="E1218" s="511">
        <v>744.23</v>
      </c>
      <c r="F1218" s="256">
        <v>743.5</v>
      </c>
    </row>
    <row r="1219" spans="1:6">
      <c r="A1219" s="229" t="s">
        <v>1239</v>
      </c>
      <c r="B1219" s="254">
        <v>0.06</v>
      </c>
      <c r="C1219" s="507">
        <v>6.0999999999999999E-2</v>
      </c>
      <c r="D1219" s="281">
        <v>772.1</v>
      </c>
      <c r="E1219" s="511">
        <v>757.5</v>
      </c>
      <c r="F1219" s="256">
        <v>757.13</v>
      </c>
    </row>
    <row r="1220" spans="1:6">
      <c r="A1220" s="229" t="s">
        <v>1240</v>
      </c>
      <c r="B1220" s="254">
        <v>6.0700000000000004E-2</v>
      </c>
      <c r="C1220" s="507">
        <v>6.1699999999999998E-2</v>
      </c>
      <c r="D1220" s="281">
        <v>762.22</v>
      </c>
      <c r="E1220" s="511">
        <v>747.81</v>
      </c>
      <c r="F1220" s="256">
        <v>747.45</v>
      </c>
    </row>
    <row r="1221" spans="1:6">
      <c r="A1221" s="229" t="s">
        <v>1241</v>
      </c>
      <c r="B1221" s="254">
        <v>6.0499999999999998E-2</v>
      </c>
      <c r="C1221" s="507">
        <v>6.1500000000000006E-2</v>
      </c>
      <c r="D1221" s="281">
        <v>765.5</v>
      </c>
      <c r="E1221" s="511">
        <v>751.03</v>
      </c>
      <c r="F1221" s="256">
        <v>750.67</v>
      </c>
    </row>
    <row r="1222" spans="1:6">
      <c r="A1222" s="229" t="s">
        <v>1242</v>
      </c>
      <c r="B1222" s="254">
        <v>6.0499999999999998E-2</v>
      </c>
      <c r="C1222" s="507">
        <v>6.1500000000000006E-2</v>
      </c>
      <c r="D1222" s="281">
        <v>765.96</v>
      </c>
      <c r="E1222" s="511">
        <v>751.49</v>
      </c>
      <c r="F1222" s="256">
        <v>751.03</v>
      </c>
    </row>
    <row r="1223" spans="1:6">
      <c r="A1223" s="229" t="s">
        <v>1243</v>
      </c>
      <c r="B1223" s="254">
        <v>6.0400000000000002E-2</v>
      </c>
      <c r="C1223" s="507">
        <v>6.1399999999999996E-2</v>
      </c>
      <c r="D1223" s="281">
        <v>768.45</v>
      </c>
      <c r="E1223" s="511">
        <v>753.93</v>
      </c>
      <c r="F1223" s="256">
        <v>752.92</v>
      </c>
    </row>
    <row r="1224" spans="1:6">
      <c r="A1224" s="229" t="s">
        <v>1244</v>
      </c>
      <c r="B1224" s="254">
        <v>5.9900000000000002E-2</v>
      </c>
      <c r="C1224" s="507">
        <v>6.0899999999999996E-2</v>
      </c>
      <c r="D1224" s="281">
        <v>776.28</v>
      </c>
      <c r="E1224" s="511">
        <v>761.61</v>
      </c>
      <c r="F1224" s="256">
        <v>761.15</v>
      </c>
    </row>
    <row r="1225" spans="1:6">
      <c r="A1225" s="229" t="s">
        <v>1245</v>
      </c>
      <c r="B1225" s="254">
        <v>6.0299999999999999E-2</v>
      </c>
      <c r="C1225" s="507">
        <v>6.13E-2</v>
      </c>
      <c r="D1225" s="281">
        <v>770.84</v>
      </c>
      <c r="E1225" s="511">
        <v>756.28</v>
      </c>
      <c r="F1225" s="256">
        <v>755.82</v>
      </c>
    </row>
    <row r="1226" spans="1:6">
      <c r="A1226" s="229" t="s">
        <v>1246</v>
      </c>
      <c r="B1226" s="254">
        <v>5.9299999999999999E-2</v>
      </c>
      <c r="C1226" s="507">
        <v>6.0299999999999999E-2</v>
      </c>
      <c r="D1226" s="281">
        <v>786.16</v>
      </c>
      <c r="E1226" s="511">
        <v>771.3</v>
      </c>
      <c r="F1226" s="256">
        <v>770.84</v>
      </c>
    </row>
    <row r="1227" spans="1:6">
      <c r="A1227" s="229" t="s">
        <v>1247</v>
      </c>
      <c r="B1227" s="254">
        <v>5.9200000000000003E-2</v>
      </c>
      <c r="C1227" s="507">
        <v>6.0199999999999997E-2</v>
      </c>
      <c r="D1227" s="281">
        <v>788.13</v>
      </c>
      <c r="E1227" s="511">
        <v>773.23</v>
      </c>
      <c r="F1227" s="256">
        <v>772.77</v>
      </c>
    </row>
    <row r="1228" spans="1:6">
      <c r="A1228" s="229" t="s">
        <v>1248</v>
      </c>
      <c r="B1228" s="254">
        <v>5.9900000000000002E-2</v>
      </c>
      <c r="C1228" s="507">
        <v>6.0899999999999996E-2</v>
      </c>
      <c r="D1228" s="281">
        <v>778.7</v>
      </c>
      <c r="E1228" s="511">
        <v>764</v>
      </c>
      <c r="F1228" s="256">
        <v>762.98</v>
      </c>
    </row>
    <row r="1229" spans="1:6">
      <c r="A1229" s="229" t="s">
        <v>1249</v>
      </c>
      <c r="B1229" s="254">
        <v>5.8899999999999994E-2</v>
      </c>
      <c r="C1229" s="507">
        <v>5.9900000000000002E-2</v>
      </c>
      <c r="D1229" s="281">
        <v>794.48</v>
      </c>
      <c r="E1229" s="511">
        <v>779.47</v>
      </c>
      <c r="F1229" s="256">
        <v>778.98</v>
      </c>
    </row>
    <row r="1230" spans="1:6">
      <c r="A1230" s="229" t="s">
        <v>1250</v>
      </c>
      <c r="B1230" s="254">
        <v>5.9299999999999999E-2</v>
      </c>
      <c r="C1230" s="507">
        <v>6.0299999999999999E-2</v>
      </c>
      <c r="D1230" s="281">
        <v>788.93</v>
      </c>
      <c r="E1230" s="511">
        <v>774.03</v>
      </c>
      <c r="F1230" s="256">
        <v>773.54</v>
      </c>
    </row>
    <row r="1231" spans="1:6">
      <c r="A1231" s="229" t="s">
        <v>1251</v>
      </c>
      <c r="B1231" s="254">
        <v>5.9400000000000001E-2</v>
      </c>
      <c r="C1231" s="507">
        <v>6.0400000000000002E-2</v>
      </c>
      <c r="D1231" s="281">
        <v>787.92</v>
      </c>
      <c r="E1231" s="511">
        <v>773.04</v>
      </c>
      <c r="F1231" s="256">
        <v>772.56</v>
      </c>
    </row>
    <row r="1232" spans="1:6">
      <c r="A1232" s="229" t="s">
        <v>1252</v>
      </c>
      <c r="B1232" s="254">
        <v>5.96E-2</v>
      </c>
      <c r="C1232" s="507">
        <v>6.0599999999999994E-2</v>
      </c>
      <c r="D1232" s="281">
        <v>785.41</v>
      </c>
      <c r="E1232" s="511">
        <v>770.59</v>
      </c>
      <c r="F1232" s="256">
        <v>770.1</v>
      </c>
    </row>
    <row r="1233" spans="1:6">
      <c r="A1233" s="229" t="s">
        <v>1253</v>
      </c>
      <c r="B1233" s="254">
        <v>5.9400000000000001E-2</v>
      </c>
      <c r="C1233" s="507">
        <v>6.0400000000000002E-2</v>
      </c>
      <c r="D1233" s="281">
        <v>789.54</v>
      </c>
      <c r="E1233" s="511">
        <v>774.63</v>
      </c>
      <c r="F1233" s="256">
        <v>773.53</v>
      </c>
    </row>
    <row r="1234" spans="1:6">
      <c r="A1234" s="229" t="s">
        <v>1254</v>
      </c>
      <c r="B1234" s="254">
        <v>6.0199999999999997E-2</v>
      </c>
      <c r="C1234" s="507">
        <v>6.1200000000000004E-2</v>
      </c>
      <c r="D1234" s="281">
        <v>778.08</v>
      </c>
      <c r="E1234" s="511">
        <v>763.41</v>
      </c>
      <c r="F1234" s="256">
        <v>762.92</v>
      </c>
    </row>
    <row r="1235" spans="1:6">
      <c r="A1235" s="229" t="s">
        <v>1255</v>
      </c>
      <c r="B1235" s="254">
        <v>6.0999999999999999E-2</v>
      </c>
      <c r="C1235" s="507">
        <v>6.2E-2</v>
      </c>
      <c r="D1235" s="281">
        <v>766.8</v>
      </c>
      <c r="E1235" s="511">
        <v>752.36</v>
      </c>
      <c r="F1235" s="256">
        <v>751.88</v>
      </c>
    </row>
    <row r="1236" spans="1:6">
      <c r="A1236" s="229" t="s">
        <v>1256</v>
      </c>
      <c r="B1236" s="254">
        <v>6.0999999999999999E-2</v>
      </c>
      <c r="C1236" s="507">
        <v>6.2E-2</v>
      </c>
      <c r="D1236" s="281">
        <v>767.29</v>
      </c>
      <c r="E1236" s="511">
        <v>752.84</v>
      </c>
      <c r="F1236" s="256">
        <v>752.36</v>
      </c>
    </row>
    <row r="1237" spans="1:6">
      <c r="A1237" s="229" t="s">
        <v>1257</v>
      </c>
      <c r="B1237" s="254">
        <v>6.1799999999999994E-2</v>
      </c>
      <c r="C1237" s="507">
        <v>6.2800000000000009E-2</v>
      </c>
      <c r="D1237" s="281">
        <v>756.18</v>
      </c>
      <c r="E1237" s="511">
        <v>741.95</v>
      </c>
      <c r="F1237" s="256">
        <v>741.48</v>
      </c>
    </row>
    <row r="1238" spans="1:6">
      <c r="A1238" s="229" t="s">
        <v>1258</v>
      </c>
      <c r="B1238" s="254">
        <v>6.2300000000000001E-2</v>
      </c>
      <c r="C1238" s="507">
        <v>6.3299999999999995E-2</v>
      </c>
      <c r="D1238" s="281">
        <v>750.11</v>
      </c>
      <c r="E1238" s="511">
        <v>736</v>
      </c>
      <c r="F1238" s="256">
        <v>734.94</v>
      </c>
    </row>
    <row r="1239" spans="1:6">
      <c r="A1239" s="229" t="s">
        <v>1259</v>
      </c>
      <c r="B1239" s="254">
        <v>6.3399999999999998E-2</v>
      </c>
      <c r="C1239" s="507">
        <v>6.4399999999999999E-2</v>
      </c>
      <c r="D1239" s="281">
        <v>735.08</v>
      </c>
      <c r="E1239" s="511">
        <v>721.27</v>
      </c>
      <c r="F1239" s="256">
        <v>720.8</v>
      </c>
    </row>
    <row r="1240" spans="1:6">
      <c r="A1240" s="229" t="s">
        <v>1260</v>
      </c>
      <c r="B1240" s="254">
        <v>6.3299999999999995E-2</v>
      </c>
      <c r="C1240" s="507">
        <v>6.4299999999999996E-2</v>
      </c>
      <c r="D1240" s="281">
        <v>736.94</v>
      </c>
      <c r="E1240" s="511">
        <v>723.1</v>
      </c>
      <c r="F1240" s="256">
        <v>722.63</v>
      </c>
    </row>
    <row r="1241" spans="1:6">
      <c r="A1241" s="229" t="s">
        <v>1261</v>
      </c>
      <c r="B1241" s="254">
        <v>6.3399999999999998E-2</v>
      </c>
      <c r="C1241" s="507">
        <v>6.4399999999999999E-2</v>
      </c>
      <c r="D1241" s="281">
        <v>736.02</v>
      </c>
      <c r="E1241" s="511">
        <v>722.2</v>
      </c>
      <c r="F1241" s="256">
        <v>721.73</v>
      </c>
    </row>
    <row r="1242" spans="1:6">
      <c r="A1242" s="229" t="s">
        <v>1262</v>
      </c>
      <c r="B1242" s="254">
        <v>6.4100000000000004E-2</v>
      </c>
      <c r="C1242" s="507">
        <v>6.5099999999999991E-2</v>
      </c>
      <c r="D1242" s="281">
        <v>726.78</v>
      </c>
      <c r="E1242" s="511">
        <v>713.15</v>
      </c>
      <c r="F1242" s="256">
        <v>712.69</v>
      </c>
    </row>
    <row r="1243" spans="1:6">
      <c r="A1243" s="229" t="s">
        <v>1263</v>
      </c>
      <c r="B1243" s="254">
        <v>6.3399999999999998E-2</v>
      </c>
      <c r="C1243" s="507">
        <v>6.4399999999999999E-2</v>
      </c>
      <c r="D1243" s="281">
        <v>738.07</v>
      </c>
      <c r="E1243" s="511">
        <v>724.21</v>
      </c>
      <c r="F1243" s="256">
        <v>722.67</v>
      </c>
    </row>
    <row r="1244" spans="1:6">
      <c r="A1244" s="229" t="s">
        <v>1264</v>
      </c>
      <c r="B1244" s="254">
        <v>6.3500000000000001E-2</v>
      </c>
      <c r="C1244" s="507">
        <v>6.4500000000000002E-2</v>
      </c>
      <c r="D1244" s="281">
        <v>737.12</v>
      </c>
      <c r="E1244" s="511">
        <v>723.29</v>
      </c>
      <c r="F1244" s="256">
        <v>722.84</v>
      </c>
    </row>
    <row r="1245" spans="1:6">
      <c r="A1245" s="229" t="s">
        <v>1265</v>
      </c>
      <c r="B1245" s="254">
        <v>6.3799999999999996E-2</v>
      </c>
      <c r="C1245" s="507">
        <v>6.480000000000001E-2</v>
      </c>
      <c r="D1245" s="281">
        <v>733.39</v>
      </c>
      <c r="E1245" s="511">
        <v>719.63</v>
      </c>
      <c r="F1245" s="256">
        <v>719.19</v>
      </c>
    </row>
    <row r="1246" spans="1:6">
      <c r="A1246" s="229" t="s">
        <v>1266</v>
      </c>
      <c r="B1246" s="254">
        <v>6.3500000000000001E-2</v>
      </c>
      <c r="C1246" s="507">
        <v>6.4500000000000002E-2</v>
      </c>
      <c r="D1246" s="281">
        <v>738.56</v>
      </c>
      <c r="E1246" s="511">
        <v>724.7</v>
      </c>
      <c r="F1246" s="256">
        <v>723.73</v>
      </c>
    </row>
    <row r="1247" spans="1:6">
      <c r="A1247" s="229" t="s">
        <v>1267</v>
      </c>
      <c r="B1247" s="254">
        <v>6.3399999999999998E-2</v>
      </c>
      <c r="C1247" s="507">
        <v>6.4399999999999999E-2</v>
      </c>
      <c r="D1247" s="281">
        <v>740.41</v>
      </c>
      <c r="E1247" s="511">
        <v>726.52</v>
      </c>
      <c r="F1247" s="256">
        <v>726.08</v>
      </c>
    </row>
    <row r="1248" spans="1:6">
      <c r="A1248" s="229" t="s">
        <v>1268</v>
      </c>
      <c r="B1248" s="254">
        <v>6.3299999999999995E-2</v>
      </c>
      <c r="C1248" s="507">
        <v>6.4299999999999996E-2</v>
      </c>
      <c r="D1248" s="281">
        <v>742.27</v>
      </c>
      <c r="E1248" s="511">
        <v>728.35</v>
      </c>
      <c r="F1248" s="256">
        <v>727.9</v>
      </c>
    </row>
    <row r="1249" spans="1:6">
      <c r="A1249" s="229" t="s">
        <v>1269</v>
      </c>
      <c r="B1249" s="254">
        <v>6.3799999999999996E-2</v>
      </c>
      <c r="C1249" s="507">
        <v>6.480000000000001E-2</v>
      </c>
      <c r="D1249" s="281">
        <v>735.86</v>
      </c>
      <c r="E1249" s="511">
        <v>722.08</v>
      </c>
      <c r="F1249" s="256">
        <v>721.62</v>
      </c>
    </row>
    <row r="1250" spans="1:6">
      <c r="A1250" s="229" t="s">
        <v>1270</v>
      </c>
      <c r="B1250" s="254">
        <v>6.3200000000000006E-2</v>
      </c>
      <c r="C1250" s="507">
        <v>6.4199999999999993E-2</v>
      </c>
      <c r="D1250" s="281">
        <v>744.74</v>
      </c>
      <c r="E1250" s="511">
        <v>730.78</v>
      </c>
      <c r="F1250" s="256">
        <v>730.31</v>
      </c>
    </row>
    <row r="1251" spans="1:6">
      <c r="A1251" s="229" t="s">
        <v>1271</v>
      </c>
      <c r="B1251" s="254">
        <v>6.3099999999999989E-2</v>
      </c>
      <c r="C1251" s="507">
        <v>6.4100000000000004E-2</v>
      </c>
      <c r="D1251" s="281">
        <v>747.19</v>
      </c>
      <c r="E1251" s="511">
        <v>733.18</v>
      </c>
      <c r="F1251" s="256">
        <v>732.16</v>
      </c>
    </row>
    <row r="1252" spans="1:6">
      <c r="A1252" s="229" t="s">
        <v>1272</v>
      </c>
      <c r="B1252" s="254">
        <v>6.0599999999999994E-2</v>
      </c>
      <c r="C1252" s="507">
        <v>6.1600000000000002E-2</v>
      </c>
      <c r="D1252" s="281">
        <v>783.93</v>
      </c>
      <c r="E1252" s="511">
        <v>769.21</v>
      </c>
      <c r="F1252" s="256">
        <v>768.73</v>
      </c>
    </row>
    <row r="1253" spans="1:6">
      <c r="A1253" s="229" t="s">
        <v>1273</v>
      </c>
      <c r="B1253" s="254">
        <v>6.2199999999999998E-2</v>
      </c>
      <c r="C1253" s="507">
        <v>6.3200000000000006E-2</v>
      </c>
      <c r="D1253" s="281">
        <v>760.98</v>
      </c>
      <c r="E1253" s="511">
        <v>746.71</v>
      </c>
      <c r="F1253" s="256">
        <v>746.24</v>
      </c>
    </row>
    <row r="1254" spans="1:6">
      <c r="A1254" s="229" t="s">
        <v>1274</v>
      </c>
      <c r="B1254" s="254">
        <v>6.3299999999999995E-2</v>
      </c>
      <c r="C1254" s="507">
        <v>6.4299999999999996E-2</v>
      </c>
      <c r="D1254" s="281">
        <v>745.77</v>
      </c>
      <c r="E1254" s="511">
        <v>731.8</v>
      </c>
      <c r="F1254" s="256">
        <v>731.34</v>
      </c>
    </row>
    <row r="1255" spans="1:6">
      <c r="A1255" s="229" t="s">
        <v>1275</v>
      </c>
      <c r="B1255" s="254">
        <v>6.3E-2</v>
      </c>
      <c r="C1255" s="507">
        <v>6.4000000000000001E-2</v>
      </c>
      <c r="D1255" s="281">
        <v>750.48</v>
      </c>
      <c r="E1255" s="511">
        <v>736.43</v>
      </c>
      <c r="F1255" s="256">
        <v>735.96</v>
      </c>
    </row>
    <row r="1256" spans="1:6">
      <c r="A1256" s="229" t="s">
        <v>1276</v>
      </c>
      <c r="B1256" s="254">
        <v>6.3700000000000007E-2</v>
      </c>
      <c r="C1256" s="507">
        <v>6.4699999999999994E-2</v>
      </c>
      <c r="D1256" s="281">
        <v>742.46</v>
      </c>
      <c r="E1256" s="511">
        <v>728.56</v>
      </c>
      <c r="F1256" s="256">
        <v>727.43</v>
      </c>
    </row>
    <row r="1257" spans="1:6">
      <c r="A1257" s="229" t="s">
        <v>1277</v>
      </c>
      <c r="B1257" s="254">
        <v>6.4899999999999999E-2</v>
      </c>
      <c r="C1257" s="507">
        <v>6.59E-2</v>
      </c>
      <c r="D1257" s="281">
        <v>726.31</v>
      </c>
      <c r="E1257" s="511">
        <v>712.73</v>
      </c>
      <c r="F1257" s="256">
        <v>712.24</v>
      </c>
    </row>
    <row r="1258" spans="1:6">
      <c r="A1258" s="229" t="s">
        <v>471</v>
      </c>
      <c r="B1258" s="254">
        <v>6.5099999999999991E-2</v>
      </c>
      <c r="C1258" s="507">
        <v>6.6100000000000006E-2</v>
      </c>
      <c r="D1258" s="281">
        <v>724.06</v>
      </c>
      <c r="E1258" s="511">
        <v>710.53</v>
      </c>
      <c r="F1258" s="256">
        <v>710.05</v>
      </c>
    </row>
    <row r="1259" spans="1:6">
      <c r="A1259" s="229" t="s">
        <v>470</v>
      </c>
      <c r="B1259" s="254">
        <v>6.5000000000000002E-2</v>
      </c>
      <c r="C1259" s="507">
        <v>6.6000000000000003E-2</v>
      </c>
      <c r="D1259" s="281">
        <v>725.93</v>
      </c>
      <c r="E1259" s="511">
        <v>712.37</v>
      </c>
      <c r="F1259" s="256">
        <v>711.88</v>
      </c>
    </row>
    <row r="1260" spans="1:6">
      <c r="A1260" s="229" t="s">
        <v>469</v>
      </c>
      <c r="B1260" s="254">
        <v>6.4500000000000002E-2</v>
      </c>
      <c r="C1260" s="507">
        <v>6.5500000000000003E-2</v>
      </c>
      <c r="D1260" s="281">
        <v>733.31</v>
      </c>
      <c r="E1260" s="511">
        <v>719.61</v>
      </c>
      <c r="F1260" s="256">
        <v>719.11</v>
      </c>
    </row>
    <row r="1261" spans="1:6">
      <c r="A1261" s="229" t="s">
        <v>468</v>
      </c>
      <c r="B1261" s="254">
        <v>6.6100000000000006E-2</v>
      </c>
      <c r="C1261" s="507">
        <v>6.7099999999999993E-2</v>
      </c>
      <c r="D1261" s="281">
        <v>712.63</v>
      </c>
      <c r="E1261" s="511">
        <v>699.33</v>
      </c>
      <c r="F1261" s="256">
        <v>698.24</v>
      </c>
    </row>
    <row r="1262" spans="1:6">
      <c r="A1262" s="229" t="s">
        <v>467</v>
      </c>
      <c r="B1262" s="254">
        <v>6.5000000000000002E-2</v>
      </c>
      <c r="C1262" s="507">
        <v>6.6000000000000003E-2</v>
      </c>
      <c r="D1262" s="281">
        <v>728.06</v>
      </c>
      <c r="E1262" s="511">
        <v>714.47</v>
      </c>
      <c r="F1262" s="256">
        <v>713.97</v>
      </c>
    </row>
    <row r="1263" spans="1:6">
      <c r="A1263" s="229" t="s">
        <v>466</v>
      </c>
      <c r="B1263" s="254">
        <v>6.5099999999999991E-2</v>
      </c>
      <c r="C1263" s="507">
        <v>6.6100000000000006E-2</v>
      </c>
      <c r="D1263" s="281">
        <v>727.2</v>
      </c>
      <c r="E1263" s="511">
        <v>713.63</v>
      </c>
      <c r="F1263" s="256">
        <v>713.12</v>
      </c>
    </row>
    <row r="1264" spans="1:6">
      <c r="A1264" s="229" t="s">
        <v>465</v>
      </c>
      <c r="B1264" s="254">
        <v>6.3899999999999998E-2</v>
      </c>
      <c r="C1264" s="507">
        <v>6.4899999999999999E-2</v>
      </c>
      <c r="D1264" s="281">
        <v>744.36</v>
      </c>
      <c r="E1264" s="511">
        <v>730.45</v>
      </c>
      <c r="F1264" s="256">
        <v>729.95</v>
      </c>
    </row>
    <row r="1265" spans="1:6">
      <c r="A1265" s="229" t="s">
        <v>464</v>
      </c>
      <c r="B1265" s="254">
        <v>6.3899999999999998E-2</v>
      </c>
      <c r="C1265" s="507">
        <v>6.4899999999999999E-2</v>
      </c>
      <c r="D1265" s="281">
        <v>744.88</v>
      </c>
      <c r="E1265" s="511">
        <v>730.96</v>
      </c>
      <c r="F1265" s="256">
        <v>730.45</v>
      </c>
    </row>
    <row r="1266" spans="1:6">
      <c r="A1266" s="229" t="s">
        <v>463</v>
      </c>
      <c r="B1266" s="254">
        <v>6.5500000000000003E-2</v>
      </c>
      <c r="C1266" s="507">
        <v>6.6500000000000004E-2</v>
      </c>
      <c r="D1266" s="281">
        <v>723.89</v>
      </c>
      <c r="E1266" s="511">
        <v>710.39</v>
      </c>
      <c r="F1266" s="256">
        <v>709.26</v>
      </c>
    </row>
    <row r="1267" spans="1:6">
      <c r="A1267" s="229" t="s">
        <v>462</v>
      </c>
      <c r="B1267" s="254">
        <v>6.5000000000000002E-2</v>
      </c>
      <c r="C1267" s="507">
        <v>6.6000000000000003E-2</v>
      </c>
      <c r="D1267" s="281">
        <v>731.29</v>
      </c>
      <c r="E1267" s="511">
        <v>717.65</v>
      </c>
      <c r="F1267" s="256">
        <v>717.15</v>
      </c>
    </row>
    <row r="1268" spans="1:6">
      <c r="A1268" s="229" t="s">
        <v>461</v>
      </c>
      <c r="B1268" s="254">
        <v>6.4699999999999994E-2</v>
      </c>
      <c r="C1268" s="507">
        <v>6.5700000000000008E-2</v>
      </c>
      <c r="D1268" s="281">
        <v>735.95</v>
      </c>
      <c r="E1268" s="511">
        <v>722.23</v>
      </c>
      <c r="F1268" s="256">
        <v>721.72</v>
      </c>
    </row>
    <row r="1269" spans="1:6">
      <c r="A1269" s="229" t="s">
        <v>460</v>
      </c>
      <c r="B1269" s="254">
        <v>6.480000000000001E-2</v>
      </c>
      <c r="C1269" s="507">
        <v>6.5799999999999997E-2</v>
      </c>
      <c r="D1269" s="281">
        <v>735.08</v>
      </c>
      <c r="E1269" s="511">
        <v>721.37</v>
      </c>
      <c r="F1269" s="256">
        <v>720.87</v>
      </c>
    </row>
    <row r="1270" spans="1:6">
      <c r="A1270" s="229" t="s">
        <v>459</v>
      </c>
      <c r="B1270" s="254">
        <v>6.480000000000001E-2</v>
      </c>
      <c r="C1270" s="507">
        <v>6.5799999999999997E-2</v>
      </c>
      <c r="D1270" s="281">
        <v>735.6</v>
      </c>
      <c r="E1270" s="511">
        <v>721.88</v>
      </c>
      <c r="F1270" s="256">
        <v>721.37</v>
      </c>
    </row>
    <row r="1271" spans="1:6">
      <c r="A1271" s="229" t="s">
        <v>458</v>
      </c>
      <c r="B1271" s="254">
        <v>6.480000000000001E-2</v>
      </c>
      <c r="C1271" s="507">
        <v>6.5799999999999997E-2</v>
      </c>
      <c r="D1271" s="281">
        <v>736.78</v>
      </c>
      <c r="E1271" s="511">
        <v>723.04</v>
      </c>
      <c r="F1271" s="256">
        <v>721.88</v>
      </c>
    </row>
    <row r="1272" spans="1:6">
      <c r="A1272" s="229" t="s">
        <v>457</v>
      </c>
      <c r="B1272" s="254">
        <v>6.5099999999999991E-2</v>
      </c>
      <c r="C1272" s="507">
        <v>6.6100000000000006E-2</v>
      </c>
      <c r="D1272" s="281">
        <v>733.14</v>
      </c>
      <c r="E1272" s="511">
        <v>719.48</v>
      </c>
      <c r="F1272" s="256">
        <v>718.98</v>
      </c>
    </row>
    <row r="1273" spans="1:6">
      <c r="A1273" s="229" t="s">
        <v>456</v>
      </c>
      <c r="B1273" s="254">
        <v>6.480000000000001E-2</v>
      </c>
      <c r="C1273" s="507">
        <v>6.5799999999999997E-2</v>
      </c>
      <c r="D1273" s="281">
        <v>737.81</v>
      </c>
      <c r="E1273" s="511">
        <v>724.06</v>
      </c>
      <c r="F1273" s="256">
        <v>723.55</v>
      </c>
    </row>
    <row r="1274" spans="1:6">
      <c r="A1274" s="229" t="s">
        <v>455</v>
      </c>
      <c r="B1274" s="254">
        <v>6.4000000000000001E-2</v>
      </c>
      <c r="C1274" s="507">
        <v>6.5000000000000002E-2</v>
      </c>
      <c r="D1274" s="281">
        <v>749.53</v>
      </c>
      <c r="E1274" s="511">
        <v>735.56</v>
      </c>
      <c r="F1274" s="256">
        <v>735.04</v>
      </c>
    </row>
    <row r="1275" spans="1:6">
      <c r="A1275" s="229" t="s">
        <v>454</v>
      </c>
      <c r="B1275" s="254">
        <v>6.3E-2</v>
      </c>
      <c r="C1275" s="507">
        <v>6.4000000000000001E-2</v>
      </c>
      <c r="D1275" s="281">
        <v>765.36</v>
      </c>
      <c r="E1275" s="511">
        <v>751.07</v>
      </c>
      <c r="F1275" s="256">
        <v>749.53</v>
      </c>
    </row>
    <row r="1276" spans="1:6">
      <c r="A1276" s="229" t="s">
        <v>453</v>
      </c>
      <c r="B1276" s="254">
        <v>6.3200000000000006E-2</v>
      </c>
      <c r="C1276" s="507">
        <v>6.4199999999999993E-2</v>
      </c>
      <c r="D1276" s="281">
        <v>763.01</v>
      </c>
      <c r="E1276" s="511">
        <v>748.77</v>
      </c>
      <c r="F1276" s="256">
        <v>748.25</v>
      </c>
    </row>
    <row r="1277" spans="1:6">
      <c r="A1277" s="229" t="s">
        <v>452</v>
      </c>
      <c r="B1277" s="254">
        <v>6.2899999999999998E-2</v>
      </c>
      <c r="C1277" s="507">
        <v>6.3899999999999998E-2</v>
      </c>
      <c r="D1277" s="281">
        <v>767.86</v>
      </c>
      <c r="E1277" s="511">
        <v>753.54</v>
      </c>
      <c r="F1277" s="256">
        <v>753.01</v>
      </c>
    </row>
    <row r="1278" spans="1:6">
      <c r="A1278" s="229" t="s">
        <v>451</v>
      </c>
      <c r="B1278" s="254">
        <v>6.3E-2</v>
      </c>
      <c r="C1278" s="507">
        <v>6.4000000000000001E-2</v>
      </c>
      <c r="D1278" s="281">
        <v>766.4</v>
      </c>
      <c r="E1278" s="511">
        <v>752.11</v>
      </c>
      <c r="F1278" s="256">
        <v>751.61</v>
      </c>
    </row>
    <row r="1279" spans="1:6">
      <c r="A1279" s="229" t="s">
        <v>450</v>
      </c>
      <c r="B1279" s="254">
        <v>6.1500000000000006E-2</v>
      </c>
      <c r="C1279" s="507">
        <v>6.25E-2</v>
      </c>
      <c r="D1279" s="281">
        <v>788.9</v>
      </c>
      <c r="E1279" s="511">
        <v>774.17</v>
      </c>
      <c r="F1279" s="256">
        <v>773.65</v>
      </c>
    </row>
    <row r="1280" spans="1:6">
      <c r="A1280" s="229" t="s">
        <v>449</v>
      </c>
      <c r="B1280" s="254">
        <v>6.1799999999999994E-2</v>
      </c>
      <c r="C1280" s="507">
        <v>6.2800000000000009E-2</v>
      </c>
      <c r="D1280" s="281">
        <v>785.63</v>
      </c>
      <c r="E1280" s="511">
        <v>770.97</v>
      </c>
      <c r="F1280" s="256">
        <v>769.81</v>
      </c>
    </row>
    <row r="1281" spans="1:6">
      <c r="A1281" s="229" t="s">
        <v>448</v>
      </c>
      <c r="B1281" s="254">
        <v>6.1399999999999996E-2</v>
      </c>
      <c r="C1281" s="507">
        <v>6.2400000000000004E-2</v>
      </c>
      <c r="D1281" s="281">
        <v>792.1</v>
      </c>
      <c r="E1281" s="511">
        <v>777.31</v>
      </c>
      <c r="F1281" s="256">
        <v>776.8</v>
      </c>
    </row>
    <row r="1282" spans="1:6">
      <c r="A1282" s="229" t="s">
        <v>447</v>
      </c>
      <c r="B1282" s="254">
        <v>6.13E-2</v>
      </c>
      <c r="C1282" s="507">
        <v>6.2300000000000001E-2</v>
      </c>
      <c r="D1282" s="281">
        <v>794.12</v>
      </c>
      <c r="E1282" s="511">
        <v>779.3</v>
      </c>
      <c r="F1282" s="256">
        <v>778.78</v>
      </c>
    </row>
    <row r="1283" spans="1:6">
      <c r="A1283" s="229" t="s">
        <v>446</v>
      </c>
      <c r="B1283" s="254">
        <v>6.0199999999999997E-2</v>
      </c>
      <c r="C1283" s="507">
        <v>6.1200000000000004E-2</v>
      </c>
      <c r="D1283" s="281">
        <v>811.13</v>
      </c>
      <c r="E1283" s="511">
        <v>795.98</v>
      </c>
      <c r="F1283" s="256">
        <v>795.62</v>
      </c>
    </row>
    <row r="1284" spans="1:6">
      <c r="A1284" s="229" t="s">
        <v>445</v>
      </c>
      <c r="B1284" s="254">
        <v>5.9800000000000006E-2</v>
      </c>
      <c r="C1284" s="507">
        <v>6.08E-2</v>
      </c>
      <c r="D1284" s="281">
        <v>817.64</v>
      </c>
      <c r="E1284" s="511">
        <v>802.37</v>
      </c>
      <c r="F1284" s="256">
        <v>802</v>
      </c>
    </row>
    <row r="1285" spans="1:6">
      <c r="A1285" s="229" t="s">
        <v>444</v>
      </c>
      <c r="B1285" s="254">
        <v>5.9900000000000002E-2</v>
      </c>
      <c r="C1285" s="507">
        <v>6.0899999999999996E-2</v>
      </c>
      <c r="D1285" s="281">
        <v>816.82</v>
      </c>
      <c r="E1285" s="511">
        <v>801.57</v>
      </c>
      <c r="F1285" s="256">
        <v>800.85</v>
      </c>
    </row>
    <row r="1286" spans="1:6">
      <c r="A1286" s="229" t="s">
        <v>443</v>
      </c>
      <c r="B1286" s="254">
        <v>6.0400000000000002E-2</v>
      </c>
      <c r="C1286" s="507">
        <v>6.1399999999999996E-2</v>
      </c>
      <c r="D1286" s="281">
        <v>809.85</v>
      </c>
      <c r="E1286" s="511">
        <v>794.74</v>
      </c>
      <c r="F1286" s="256">
        <v>794.16</v>
      </c>
    </row>
    <row r="1287" spans="1:6">
      <c r="A1287" s="229" t="s">
        <v>442</v>
      </c>
      <c r="B1287" s="254">
        <v>6.0899999999999996E-2</v>
      </c>
      <c r="C1287" s="507">
        <v>6.1900000000000004E-2</v>
      </c>
      <c r="D1287" s="281">
        <v>802.64</v>
      </c>
      <c r="E1287" s="511">
        <v>787.67</v>
      </c>
      <c r="F1287" s="256">
        <v>787.29</v>
      </c>
    </row>
    <row r="1288" spans="1:6">
      <c r="A1288" s="229" t="s">
        <v>441</v>
      </c>
      <c r="B1288" s="254">
        <v>6.0700000000000004E-2</v>
      </c>
      <c r="C1288" s="507">
        <v>6.1699999999999998E-2</v>
      </c>
      <c r="D1288" s="281">
        <v>806.06</v>
      </c>
      <c r="E1288" s="511">
        <v>791.03</v>
      </c>
      <c r="F1288" s="256">
        <v>790.64</v>
      </c>
    </row>
    <row r="1289" spans="1:6">
      <c r="A1289" s="229" t="s">
        <v>440</v>
      </c>
      <c r="B1289" s="254">
        <v>6.1100000000000002E-2</v>
      </c>
      <c r="C1289" s="507">
        <v>6.2100000000000002E-2</v>
      </c>
      <c r="D1289" s="281">
        <v>800.79</v>
      </c>
      <c r="E1289" s="511">
        <v>785.86</v>
      </c>
      <c r="F1289" s="256">
        <v>785.09</v>
      </c>
    </row>
    <row r="1290" spans="1:6">
      <c r="A1290" s="229" t="s">
        <v>439</v>
      </c>
      <c r="B1290" s="254">
        <v>6.1200000000000004E-2</v>
      </c>
      <c r="C1290" s="507">
        <v>6.2199999999999998E-2</v>
      </c>
      <c r="D1290" s="281">
        <v>799.67</v>
      </c>
      <c r="E1290" s="511">
        <v>784.77</v>
      </c>
      <c r="F1290" s="256">
        <v>784.38</v>
      </c>
    </row>
    <row r="1291" spans="1:6">
      <c r="A1291" s="229" t="s">
        <v>438</v>
      </c>
      <c r="B1291" s="254">
        <v>6.0499999999999998E-2</v>
      </c>
      <c r="C1291" s="507">
        <v>6.1500000000000006E-2</v>
      </c>
      <c r="D1291" s="281">
        <v>810.67</v>
      </c>
      <c r="E1291" s="511">
        <v>795.55</v>
      </c>
      <c r="F1291" s="256">
        <v>795.17</v>
      </c>
    </row>
    <row r="1292" spans="1:6">
      <c r="A1292" s="229" t="s">
        <v>437</v>
      </c>
      <c r="B1292" s="254">
        <v>6.0700000000000004E-2</v>
      </c>
      <c r="C1292" s="507">
        <v>6.1699999999999998E-2</v>
      </c>
      <c r="D1292" s="281">
        <v>808.01</v>
      </c>
      <c r="E1292" s="511">
        <v>792.95</v>
      </c>
      <c r="F1292" s="256">
        <v>792.56</v>
      </c>
    </row>
    <row r="1293" spans="1:6">
      <c r="A1293" s="229" t="s">
        <v>436</v>
      </c>
      <c r="B1293" s="254">
        <v>6.0199999999999997E-2</v>
      </c>
      <c r="C1293" s="507">
        <v>6.1200000000000004E-2</v>
      </c>
      <c r="D1293" s="281">
        <v>816.64</v>
      </c>
      <c r="E1293" s="511">
        <v>801.41</v>
      </c>
      <c r="F1293" s="256">
        <v>800.44</v>
      </c>
    </row>
    <row r="1294" spans="1:6">
      <c r="A1294" s="229" t="s">
        <v>435</v>
      </c>
      <c r="B1294" s="254">
        <v>6.0899999999999996E-2</v>
      </c>
      <c r="C1294" s="507">
        <v>6.1900000000000004E-2</v>
      </c>
      <c r="D1294" s="281">
        <v>806.34</v>
      </c>
      <c r="E1294" s="511">
        <v>791.32</v>
      </c>
      <c r="F1294" s="256">
        <v>790.94</v>
      </c>
    </row>
    <row r="1295" spans="1:6">
      <c r="A1295" s="229" t="s">
        <v>434</v>
      </c>
      <c r="B1295" s="254">
        <v>6.0999999999999999E-2</v>
      </c>
      <c r="C1295" s="507">
        <v>6.2E-2</v>
      </c>
      <c r="D1295" s="281">
        <v>805.21</v>
      </c>
      <c r="E1295" s="511">
        <v>790.21</v>
      </c>
      <c r="F1295" s="256">
        <v>789.83</v>
      </c>
    </row>
    <row r="1296" spans="1:6">
      <c r="A1296" s="229" t="s">
        <v>433</v>
      </c>
      <c r="B1296" s="254">
        <v>6.0999999999999999E-2</v>
      </c>
      <c r="C1296" s="507">
        <v>6.2E-2</v>
      </c>
      <c r="D1296" s="281">
        <v>805.6</v>
      </c>
      <c r="E1296" s="511">
        <v>790.6</v>
      </c>
      <c r="F1296" s="256">
        <v>790.21</v>
      </c>
    </row>
    <row r="1297" spans="1:6">
      <c r="A1297" s="229" t="s">
        <v>432</v>
      </c>
      <c r="B1297" s="254">
        <v>6.0899999999999996E-2</v>
      </c>
      <c r="C1297" s="507">
        <v>6.1900000000000004E-2</v>
      </c>
      <c r="D1297" s="281">
        <v>807.5</v>
      </c>
      <c r="E1297" s="511">
        <v>792.47</v>
      </c>
      <c r="F1297" s="256">
        <v>792.08</v>
      </c>
    </row>
    <row r="1298" spans="1:6">
      <c r="A1298" s="229" t="s">
        <v>431</v>
      </c>
      <c r="B1298" s="254">
        <v>6.0700000000000004E-2</v>
      </c>
      <c r="C1298" s="507">
        <v>6.1699999999999998E-2</v>
      </c>
      <c r="D1298" s="281">
        <v>811.12</v>
      </c>
      <c r="E1298" s="511">
        <v>796.02</v>
      </c>
      <c r="F1298" s="256">
        <v>795.27</v>
      </c>
    </row>
    <row r="1299" spans="1:6">
      <c r="A1299" s="229" t="s">
        <v>430</v>
      </c>
      <c r="B1299" s="254">
        <v>5.9699999999999996E-2</v>
      </c>
      <c r="C1299" s="507">
        <v>6.0700000000000004E-2</v>
      </c>
      <c r="D1299" s="281">
        <v>826.91</v>
      </c>
      <c r="E1299" s="511">
        <v>811.5</v>
      </c>
      <c r="F1299" s="256">
        <v>811.12</v>
      </c>
    </row>
    <row r="1300" spans="1:6">
      <c r="A1300" s="229" t="s">
        <v>429</v>
      </c>
      <c r="B1300" s="254">
        <v>6.0199999999999997E-2</v>
      </c>
      <c r="C1300" s="507">
        <v>6.1200000000000004E-2</v>
      </c>
      <c r="D1300" s="281">
        <v>819.55</v>
      </c>
      <c r="E1300" s="511">
        <v>804.29</v>
      </c>
      <c r="F1300" s="256">
        <v>803.91</v>
      </c>
    </row>
    <row r="1301" spans="1:6">
      <c r="A1301" s="229" t="s">
        <v>428</v>
      </c>
      <c r="B1301" s="254">
        <v>6.0499999999999998E-2</v>
      </c>
      <c r="C1301" s="507">
        <v>6.1500000000000006E-2</v>
      </c>
      <c r="D1301" s="281">
        <v>815.32</v>
      </c>
      <c r="E1301" s="511">
        <v>800.15</v>
      </c>
      <c r="F1301" s="256">
        <v>799.77</v>
      </c>
    </row>
    <row r="1302" spans="1:6">
      <c r="A1302" s="229" t="s">
        <v>427</v>
      </c>
      <c r="B1302" s="254">
        <v>6.0299999999999999E-2</v>
      </c>
      <c r="C1302" s="507">
        <v>6.13E-2</v>
      </c>
      <c r="D1302" s="281">
        <v>818.78</v>
      </c>
      <c r="E1302" s="511">
        <v>803.54</v>
      </c>
      <c r="F1302" s="256">
        <v>803.16</v>
      </c>
    </row>
    <row r="1303" spans="1:6">
      <c r="A1303" s="229" t="s">
        <v>426</v>
      </c>
      <c r="B1303" s="254">
        <v>5.8600000000000006E-2</v>
      </c>
      <c r="C1303" s="507">
        <v>5.96E-2</v>
      </c>
      <c r="D1303" s="281">
        <v>846.01</v>
      </c>
      <c r="E1303" s="511">
        <v>830.25</v>
      </c>
      <c r="F1303" s="256">
        <v>829.62</v>
      </c>
    </row>
    <row r="1304" spans="1:6">
      <c r="A1304" s="229" t="s">
        <v>425</v>
      </c>
      <c r="B1304" s="254">
        <v>5.8099999999999999E-2</v>
      </c>
      <c r="C1304" s="507">
        <v>5.91E-2</v>
      </c>
      <c r="D1304" s="281">
        <v>854.35</v>
      </c>
      <c r="E1304" s="511">
        <v>838.43</v>
      </c>
      <c r="F1304" s="256">
        <v>838.09</v>
      </c>
    </row>
    <row r="1305" spans="1:6">
      <c r="A1305" s="229" t="s">
        <v>424</v>
      </c>
      <c r="B1305" s="254">
        <v>5.8799999999999998E-2</v>
      </c>
      <c r="C1305" s="507">
        <v>5.9800000000000006E-2</v>
      </c>
      <c r="D1305" s="281">
        <v>843.51</v>
      </c>
      <c r="E1305" s="511">
        <v>827.8</v>
      </c>
      <c r="F1305" s="256">
        <v>827.46</v>
      </c>
    </row>
    <row r="1306" spans="1:6">
      <c r="A1306" s="229" t="s">
        <v>423</v>
      </c>
      <c r="B1306" s="254">
        <v>5.8899999999999994E-2</v>
      </c>
      <c r="C1306" s="507">
        <v>5.9900000000000002E-2</v>
      </c>
      <c r="D1306" s="281">
        <v>842.26</v>
      </c>
      <c r="E1306" s="511">
        <v>826.58</v>
      </c>
      <c r="F1306" s="256">
        <v>826.25</v>
      </c>
    </row>
    <row r="1307" spans="1:6">
      <c r="A1307" s="229" t="s">
        <v>422</v>
      </c>
      <c r="B1307" s="254">
        <v>5.7599999999999998E-2</v>
      </c>
      <c r="C1307" s="507">
        <v>5.8600000000000006E-2</v>
      </c>
      <c r="D1307" s="281">
        <v>863.45</v>
      </c>
      <c r="E1307" s="511">
        <v>847.36</v>
      </c>
      <c r="F1307" s="256">
        <v>847.02</v>
      </c>
    </row>
    <row r="1308" spans="1:6">
      <c r="A1308" s="229" t="s">
        <v>421</v>
      </c>
      <c r="B1308" s="254">
        <v>5.7500000000000002E-2</v>
      </c>
      <c r="C1308" s="507">
        <v>5.8499999999999996E-2</v>
      </c>
      <c r="D1308" s="281">
        <v>865.72</v>
      </c>
      <c r="E1308" s="511">
        <v>849.59</v>
      </c>
      <c r="F1308" s="256">
        <v>848.96</v>
      </c>
    </row>
    <row r="1309" spans="1:6">
      <c r="A1309" s="229" t="s">
        <v>420</v>
      </c>
      <c r="B1309" s="254">
        <v>5.7200000000000001E-2</v>
      </c>
      <c r="C1309" s="507">
        <v>5.8200000000000002E-2</v>
      </c>
      <c r="D1309" s="281">
        <v>871.03</v>
      </c>
      <c r="E1309" s="511">
        <v>854.8</v>
      </c>
      <c r="F1309" s="256">
        <v>854.45</v>
      </c>
    </row>
    <row r="1310" spans="1:6">
      <c r="A1310" s="229" t="s">
        <v>419</v>
      </c>
      <c r="B1310" s="254">
        <v>5.7999999999999996E-2</v>
      </c>
      <c r="C1310" s="507">
        <v>5.9000000000000004E-2</v>
      </c>
      <c r="D1310" s="281">
        <v>858.37</v>
      </c>
      <c r="E1310" s="511">
        <v>842.39</v>
      </c>
      <c r="F1310" s="256">
        <v>842.04</v>
      </c>
    </row>
    <row r="1311" spans="1:6">
      <c r="A1311" s="229" t="s">
        <v>418</v>
      </c>
      <c r="B1311" s="254">
        <v>5.8400000000000001E-2</v>
      </c>
      <c r="C1311" s="507">
        <v>5.9400000000000001E-2</v>
      </c>
      <c r="D1311" s="281">
        <v>852.28</v>
      </c>
      <c r="E1311" s="511">
        <v>836.42</v>
      </c>
      <c r="F1311" s="256">
        <v>836.08</v>
      </c>
    </row>
    <row r="1312" spans="1:6">
      <c r="A1312" s="229" t="s">
        <v>417</v>
      </c>
      <c r="B1312" s="254">
        <v>5.91E-2</v>
      </c>
      <c r="C1312" s="507">
        <v>6.0100000000000001E-2</v>
      </c>
      <c r="D1312" s="281">
        <v>841.49</v>
      </c>
      <c r="E1312" s="511">
        <v>825.85</v>
      </c>
      <c r="F1312" s="256">
        <v>825.51</v>
      </c>
    </row>
    <row r="1313" spans="1:6">
      <c r="A1313" s="229" t="s">
        <v>416</v>
      </c>
      <c r="B1313" s="254">
        <v>5.8400000000000001E-2</v>
      </c>
      <c r="C1313" s="507">
        <v>5.9400000000000001E-2</v>
      </c>
      <c r="D1313" s="281">
        <v>853.28</v>
      </c>
      <c r="E1313" s="511">
        <v>837.41</v>
      </c>
      <c r="F1313" s="256">
        <v>836.76</v>
      </c>
    </row>
    <row r="1314" spans="1:6">
      <c r="A1314" s="229" t="s">
        <v>415</v>
      </c>
      <c r="B1314" s="254">
        <v>5.8899999999999994E-2</v>
      </c>
      <c r="C1314" s="507">
        <v>5.9900000000000002E-2</v>
      </c>
      <c r="D1314" s="281">
        <v>845.65</v>
      </c>
      <c r="E1314" s="511">
        <v>829.93</v>
      </c>
      <c r="F1314" s="256">
        <v>829.59</v>
      </c>
    </row>
    <row r="1315" spans="1:6">
      <c r="A1315" s="229" t="s">
        <v>414</v>
      </c>
      <c r="B1315" s="254">
        <v>5.9000000000000004E-2</v>
      </c>
      <c r="C1315" s="507">
        <v>0.06</v>
      </c>
      <c r="D1315" s="281">
        <v>844.41</v>
      </c>
      <c r="E1315" s="511">
        <v>828.72</v>
      </c>
      <c r="F1315" s="256">
        <v>828.38</v>
      </c>
    </row>
    <row r="1316" spans="1:6">
      <c r="A1316" s="229" t="s">
        <v>413</v>
      </c>
      <c r="B1316" s="254">
        <v>5.9400000000000001E-2</v>
      </c>
      <c r="C1316" s="507">
        <v>6.0400000000000002E-2</v>
      </c>
      <c r="D1316" s="281">
        <v>838.59</v>
      </c>
      <c r="E1316" s="511">
        <v>823.01</v>
      </c>
      <c r="F1316" s="256">
        <v>822.53</v>
      </c>
    </row>
    <row r="1317" spans="1:6">
      <c r="A1317" s="229" t="s">
        <v>412</v>
      </c>
      <c r="B1317" s="254">
        <v>5.9400000000000001E-2</v>
      </c>
      <c r="C1317" s="507">
        <v>6.0400000000000002E-2</v>
      </c>
      <c r="D1317" s="281">
        <v>839.23</v>
      </c>
      <c r="E1317" s="511">
        <v>823.65</v>
      </c>
      <c r="F1317" s="256">
        <v>823.01</v>
      </c>
    </row>
    <row r="1318" spans="1:6">
      <c r="A1318" s="229" t="s">
        <v>411</v>
      </c>
      <c r="B1318" s="254">
        <v>5.9699999999999996E-2</v>
      </c>
      <c r="C1318" s="507">
        <v>6.0700000000000004E-2</v>
      </c>
      <c r="D1318" s="281">
        <v>834.87</v>
      </c>
      <c r="E1318" s="511">
        <v>819.37</v>
      </c>
      <c r="F1318" s="256">
        <v>819.04</v>
      </c>
    </row>
    <row r="1319" spans="1:6">
      <c r="A1319" s="229" t="s">
        <v>410</v>
      </c>
      <c r="B1319" s="254">
        <v>5.9000000000000004E-2</v>
      </c>
      <c r="C1319" s="507">
        <v>0.06</v>
      </c>
      <c r="D1319" s="281">
        <v>846.24</v>
      </c>
      <c r="E1319" s="511">
        <v>830.53</v>
      </c>
      <c r="F1319" s="256">
        <v>830.19</v>
      </c>
    </row>
    <row r="1320" spans="1:6">
      <c r="A1320" s="229" t="s">
        <v>409</v>
      </c>
      <c r="B1320" s="254">
        <v>5.8899999999999994E-2</v>
      </c>
      <c r="C1320" s="507">
        <v>5.9900000000000002E-2</v>
      </c>
      <c r="D1320" s="281">
        <v>849.5</v>
      </c>
      <c r="E1320" s="511">
        <v>833.73</v>
      </c>
      <c r="F1320" s="256">
        <v>833.34</v>
      </c>
    </row>
    <row r="1321" spans="1:6">
      <c r="A1321" s="229" t="s">
        <v>408</v>
      </c>
      <c r="B1321" s="254">
        <v>5.9500000000000004E-2</v>
      </c>
      <c r="C1321" s="507">
        <v>6.0499999999999998E-2</v>
      </c>
      <c r="D1321" s="281">
        <v>840.39</v>
      </c>
      <c r="E1321" s="511">
        <v>824.8</v>
      </c>
      <c r="F1321" s="256">
        <v>824.41</v>
      </c>
    </row>
    <row r="1322" spans="1:6">
      <c r="A1322" s="229" t="s">
        <v>407</v>
      </c>
      <c r="B1322" s="254">
        <v>5.9500000000000004E-2</v>
      </c>
      <c r="C1322" s="507">
        <v>6.0499999999999998E-2</v>
      </c>
      <c r="D1322" s="281">
        <v>841.18</v>
      </c>
      <c r="E1322" s="511">
        <v>825.58</v>
      </c>
      <c r="F1322" s="256">
        <v>824.8</v>
      </c>
    </row>
    <row r="1323" spans="1:6">
      <c r="A1323" s="229" t="s">
        <v>406</v>
      </c>
      <c r="B1323" s="254">
        <v>5.91E-2</v>
      </c>
      <c r="C1323" s="507">
        <v>6.0100000000000001E-2</v>
      </c>
      <c r="D1323" s="281">
        <v>847.88</v>
      </c>
      <c r="E1323" s="511">
        <v>832.15</v>
      </c>
      <c r="F1323" s="256">
        <v>831.78</v>
      </c>
    </row>
    <row r="1324" spans="1:6">
      <c r="A1324" s="229" t="s">
        <v>405</v>
      </c>
      <c r="B1324" s="254">
        <v>5.9699999999999996E-2</v>
      </c>
      <c r="C1324" s="507">
        <v>6.0700000000000004E-2</v>
      </c>
      <c r="D1324" s="281">
        <v>838.78</v>
      </c>
      <c r="E1324" s="511">
        <v>823.23</v>
      </c>
      <c r="F1324" s="256">
        <v>822.86</v>
      </c>
    </row>
    <row r="1325" spans="1:6">
      <c r="A1325" s="229" t="s">
        <v>404</v>
      </c>
      <c r="B1325" s="254">
        <v>5.9500000000000004E-2</v>
      </c>
      <c r="C1325" s="507">
        <v>6.0499999999999998E-2</v>
      </c>
      <c r="D1325" s="281">
        <v>842.29</v>
      </c>
      <c r="E1325" s="511">
        <v>826.68</v>
      </c>
      <c r="F1325" s="256">
        <v>826.31</v>
      </c>
    </row>
    <row r="1326" spans="1:6">
      <c r="A1326" s="229" t="s">
        <v>403</v>
      </c>
      <c r="B1326" s="254">
        <v>5.9200000000000003E-2</v>
      </c>
      <c r="C1326" s="507">
        <v>6.0199999999999997E-2</v>
      </c>
      <c r="D1326" s="281">
        <v>847.41</v>
      </c>
      <c r="E1326" s="511">
        <v>831.7</v>
      </c>
      <c r="F1326" s="256">
        <v>831.33</v>
      </c>
    </row>
    <row r="1327" spans="1:6">
      <c r="A1327" s="229" t="s">
        <v>402</v>
      </c>
      <c r="B1327" s="254">
        <v>5.9400000000000001E-2</v>
      </c>
      <c r="C1327" s="507">
        <v>6.0400000000000002E-2</v>
      </c>
      <c r="D1327" s="281">
        <v>844.96</v>
      </c>
      <c r="E1327" s="511">
        <v>829.3</v>
      </c>
      <c r="F1327" s="256">
        <v>828.59</v>
      </c>
    </row>
    <row r="1328" spans="1:6">
      <c r="A1328" s="229" t="s">
        <v>401</v>
      </c>
      <c r="B1328" s="254">
        <v>5.9299999999999999E-2</v>
      </c>
      <c r="C1328" s="507">
        <v>6.0299999999999999E-2</v>
      </c>
      <c r="D1328" s="281">
        <v>847.3</v>
      </c>
      <c r="E1328" s="511">
        <v>831.6</v>
      </c>
      <c r="F1328" s="256">
        <v>831.18</v>
      </c>
    </row>
    <row r="1329" spans="1:6">
      <c r="A1329" s="229" t="s">
        <v>400</v>
      </c>
      <c r="B1329" s="254">
        <v>5.9200000000000003E-2</v>
      </c>
      <c r="C1329" s="507">
        <v>6.0199999999999997E-2</v>
      </c>
      <c r="D1329" s="281">
        <v>849.3</v>
      </c>
      <c r="E1329" s="511">
        <v>833.57</v>
      </c>
      <c r="F1329" s="256">
        <v>833.16</v>
      </c>
    </row>
    <row r="1330" spans="1:6">
      <c r="A1330" s="229" t="s">
        <v>399</v>
      </c>
      <c r="B1330" s="254">
        <v>5.9299999999999999E-2</v>
      </c>
      <c r="C1330" s="507">
        <v>6.0299999999999999E-2</v>
      </c>
      <c r="D1330" s="281">
        <v>848.14</v>
      </c>
      <c r="E1330" s="511">
        <v>832.43</v>
      </c>
      <c r="F1330" s="256">
        <v>832.01</v>
      </c>
    </row>
    <row r="1331" spans="1:6">
      <c r="A1331" s="229" t="s">
        <v>398</v>
      </c>
      <c r="B1331" s="254">
        <v>5.9299999999999999E-2</v>
      </c>
      <c r="C1331" s="507">
        <v>6.0299999999999999E-2</v>
      </c>
      <c r="D1331" s="281">
        <v>848.55</v>
      </c>
      <c r="E1331" s="511">
        <v>832.84</v>
      </c>
      <c r="F1331" s="256">
        <v>832.43</v>
      </c>
    </row>
    <row r="1332" spans="1:6">
      <c r="A1332" s="229" t="s">
        <v>397</v>
      </c>
      <c r="B1332" s="254">
        <v>6.0299999999999999E-2</v>
      </c>
      <c r="C1332" s="507">
        <v>6.13E-2</v>
      </c>
      <c r="D1332" s="281">
        <v>833.7</v>
      </c>
      <c r="E1332" s="511">
        <v>818.28</v>
      </c>
      <c r="F1332" s="256">
        <v>817.43</v>
      </c>
    </row>
    <row r="1333" spans="1:6">
      <c r="A1333" s="229" t="s">
        <v>396</v>
      </c>
      <c r="B1333" s="254">
        <v>6.0100000000000001E-2</v>
      </c>
      <c r="C1333" s="507">
        <v>6.1100000000000002E-2</v>
      </c>
      <c r="D1333" s="281">
        <v>837.23</v>
      </c>
      <c r="E1333" s="511">
        <v>821.75</v>
      </c>
      <c r="F1333" s="256">
        <v>821.34</v>
      </c>
    </row>
    <row r="1334" spans="1:6">
      <c r="A1334" s="229" t="s">
        <v>395</v>
      </c>
      <c r="B1334" s="254">
        <v>6.08E-2</v>
      </c>
      <c r="C1334" s="507">
        <v>6.1799999999999994E-2</v>
      </c>
      <c r="D1334" s="281">
        <v>826.78</v>
      </c>
      <c r="E1334" s="511">
        <v>811.5</v>
      </c>
      <c r="F1334" s="256">
        <v>811.09</v>
      </c>
    </row>
    <row r="1335" spans="1:6">
      <c r="A1335" s="229" t="s">
        <v>394</v>
      </c>
      <c r="B1335" s="254">
        <v>6.0999999999999999E-2</v>
      </c>
      <c r="C1335" s="507">
        <v>6.2E-2</v>
      </c>
      <c r="D1335" s="281">
        <v>824.11</v>
      </c>
      <c r="E1335" s="511">
        <v>808.88</v>
      </c>
      <c r="F1335" s="256">
        <v>808.48</v>
      </c>
    </row>
    <row r="1336" spans="1:6">
      <c r="A1336" s="229" t="s">
        <v>393</v>
      </c>
      <c r="B1336" s="254">
        <v>6.13E-2</v>
      </c>
      <c r="C1336" s="507">
        <v>6.2300000000000001E-2</v>
      </c>
      <c r="D1336" s="281">
        <v>819.92</v>
      </c>
      <c r="E1336" s="511">
        <v>804.78</v>
      </c>
      <c r="F1336" s="256">
        <v>804.37</v>
      </c>
    </row>
    <row r="1337" spans="1:6">
      <c r="A1337" s="229" t="s">
        <v>392</v>
      </c>
      <c r="B1337" s="254">
        <v>6.1100000000000002E-2</v>
      </c>
      <c r="C1337" s="507">
        <v>6.2100000000000002E-2</v>
      </c>
      <c r="D1337" s="281">
        <v>823.84</v>
      </c>
      <c r="E1337" s="511">
        <v>808.62</v>
      </c>
      <c r="F1337" s="256">
        <v>807.79</v>
      </c>
    </row>
    <row r="1338" spans="1:6">
      <c r="A1338" s="229" t="s">
        <v>391</v>
      </c>
      <c r="B1338" s="254">
        <v>6.1200000000000004E-2</v>
      </c>
      <c r="C1338" s="507">
        <v>6.2199999999999998E-2</v>
      </c>
      <c r="D1338" s="281">
        <v>822.71</v>
      </c>
      <c r="E1338" s="511">
        <v>807.53</v>
      </c>
      <c r="F1338" s="256">
        <v>807.12</v>
      </c>
    </row>
    <row r="1339" spans="1:6">
      <c r="A1339" s="229" t="s">
        <v>390</v>
      </c>
      <c r="B1339" s="254">
        <v>6.1699999999999998E-2</v>
      </c>
      <c r="C1339" s="507">
        <v>6.2699999999999992E-2</v>
      </c>
      <c r="D1339" s="281">
        <v>815.49</v>
      </c>
      <c r="E1339" s="511">
        <v>800.45</v>
      </c>
      <c r="F1339" s="256">
        <v>800.04</v>
      </c>
    </row>
    <row r="1340" spans="1:6">
      <c r="A1340" s="229" t="s">
        <v>389</v>
      </c>
      <c r="B1340" s="254">
        <v>6.2100000000000002E-2</v>
      </c>
      <c r="C1340" s="507">
        <v>6.3099999999999989E-2</v>
      </c>
      <c r="D1340" s="281">
        <v>810.19</v>
      </c>
      <c r="E1340" s="511">
        <v>795.25</v>
      </c>
      <c r="F1340" s="256">
        <v>794.45</v>
      </c>
    </row>
    <row r="1341" spans="1:6">
      <c r="A1341" s="229" t="s">
        <v>388</v>
      </c>
      <c r="B1341" s="254">
        <v>6.2600000000000003E-2</v>
      </c>
      <c r="C1341" s="507">
        <v>6.3600000000000004E-2</v>
      </c>
      <c r="D1341" s="281">
        <v>802.69</v>
      </c>
      <c r="E1341" s="511">
        <v>787.9</v>
      </c>
      <c r="F1341" s="256">
        <v>787.5</v>
      </c>
    </row>
    <row r="1342" spans="1:6">
      <c r="A1342" s="229" t="s">
        <v>387</v>
      </c>
      <c r="B1342" s="254">
        <v>6.2600000000000003E-2</v>
      </c>
      <c r="C1342" s="507">
        <v>6.3600000000000004E-2</v>
      </c>
      <c r="D1342" s="281">
        <v>803.51</v>
      </c>
      <c r="E1342" s="511">
        <v>788.71</v>
      </c>
      <c r="F1342" s="256">
        <v>787.9</v>
      </c>
    </row>
    <row r="1343" spans="1:6">
      <c r="A1343" s="229" t="s">
        <v>386</v>
      </c>
      <c r="B1343" s="254">
        <v>6.2800000000000009E-2</v>
      </c>
      <c r="C1343" s="507">
        <v>6.3799999999999996E-2</v>
      </c>
      <c r="D1343" s="281">
        <v>800.93</v>
      </c>
      <c r="E1343" s="511">
        <v>786.18</v>
      </c>
      <c r="F1343" s="256">
        <v>785.78</v>
      </c>
    </row>
    <row r="1344" spans="1:6">
      <c r="A1344" s="229" t="s">
        <v>385</v>
      </c>
      <c r="B1344" s="254">
        <v>6.3E-2</v>
      </c>
      <c r="C1344" s="507">
        <v>6.4000000000000001E-2</v>
      </c>
      <c r="D1344" s="281">
        <v>798.36</v>
      </c>
      <c r="E1344" s="511">
        <v>783.67</v>
      </c>
      <c r="F1344" s="256">
        <v>783.27</v>
      </c>
    </row>
    <row r="1345" spans="1:6">
      <c r="A1345" s="229" t="s">
        <v>384</v>
      </c>
      <c r="B1345" s="254">
        <v>6.3200000000000006E-2</v>
      </c>
      <c r="C1345" s="507">
        <v>6.4199999999999993E-2</v>
      </c>
      <c r="D1345" s="281">
        <v>795.73</v>
      </c>
      <c r="E1345" s="511">
        <v>781.09</v>
      </c>
      <c r="F1345" s="256">
        <v>780.76</v>
      </c>
    </row>
    <row r="1346" spans="1:6">
      <c r="A1346" s="229" t="s">
        <v>383</v>
      </c>
      <c r="B1346" s="254">
        <v>6.3E-2</v>
      </c>
      <c r="C1346" s="507">
        <v>6.4000000000000001E-2</v>
      </c>
      <c r="D1346" s="281">
        <v>799.02</v>
      </c>
      <c r="E1346" s="511">
        <v>784.32</v>
      </c>
      <c r="F1346" s="256">
        <v>783.99</v>
      </c>
    </row>
    <row r="1347" spans="1:6">
      <c r="A1347" s="229" t="s">
        <v>382</v>
      </c>
      <c r="B1347" s="254">
        <v>6.2899999999999998E-2</v>
      </c>
      <c r="C1347" s="507">
        <v>6.3899999999999998E-2</v>
      </c>
      <c r="D1347" s="281">
        <v>801.1</v>
      </c>
      <c r="E1347" s="511">
        <v>786.36</v>
      </c>
      <c r="F1347" s="256">
        <v>785.77</v>
      </c>
    </row>
    <row r="1348" spans="1:6">
      <c r="A1348" s="229" t="s">
        <v>381</v>
      </c>
      <c r="B1348" s="254">
        <v>6.3200000000000006E-2</v>
      </c>
      <c r="C1348" s="507">
        <v>6.4199999999999993E-2</v>
      </c>
      <c r="D1348" s="281">
        <v>796.97</v>
      </c>
      <c r="E1348" s="511">
        <v>782.32</v>
      </c>
      <c r="F1348" s="256">
        <v>782</v>
      </c>
    </row>
    <row r="1349" spans="1:6">
      <c r="A1349" s="229" t="s">
        <v>380</v>
      </c>
      <c r="B1349" s="254">
        <v>6.3E-2</v>
      </c>
      <c r="C1349" s="507">
        <v>6.4000000000000001E-2</v>
      </c>
      <c r="D1349" s="281">
        <v>800.27</v>
      </c>
      <c r="E1349" s="511">
        <v>785.55</v>
      </c>
      <c r="F1349" s="256">
        <v>785.23</v>
      </c>
    </row>
    <row r="1350" spans="1:6">
      <c r="A1350" s="229" t="s">
        <v>379</v>
      </c>
      <c r="B1350" s="254">
        <v>6.25E-2</v>
      </c>
      <c r="C1350" s="507">
        <v>6.3500000000000001E-2</v>
      </c>
      <c r="D1350" s="281">
        <v>808.06</v>
      </c>
      <c r="E1350" s="511">
        <v>793.2</v>
      </c>
      <c r="F1350" s="256">
        <v>792.87</v>
      </c>
    </row>
    <row r="1351" spans="1:6">
      <c r="A1351" s="229" t="s">
        <v>378</v>
      </c>
      <c r="B1351" s="254">
        <v>6.4500000000000002E-2</v>
      </c>
      <c r="C1351" s="507">
        <v>6.5500000000000003E-2</v>
      </c>
      <c r="D1351" s="281">
        <v>779.13</v>
      </c>
      <c r="E1351" s="511">
        <v>764.83</v>
      </c>
      <c r="F1351" s="256">
        <v>764.49</v>
      </c>
    </row>
    <row r="1352" spans="1:6">
      <c r="A1352" s="229" t="s">
        <v>377</v>
      </c>
      <c r="B1352" s="254">
        <v>6.6400000000000001E-2</v>
      </c>
      <c r="C1352" s="507">
        <v>6.7400000000000002E-2</v>
      </c>
      <c r="D1352" s="281">
        <v>752.82</v>
      </c>
      <c r="E1352" s="511">
        <v>739.03</v>
      </c>
      <c r="F1352" s="256">
        <v>738.41</v>
      </c>
    </row>
    <row r="1353" spans="1:6">
      <c r="A1353" s="229" t="s">
        <v>376</v>
      </c>
      <c r="B1353" s="254">
        <v>6.6000000000000003E-2</v>
      </c>
      <c r="C1353" s="507">
        <v>6.7000000000000004E-2</v>
      </c>
      <c r="D1353" s="281">
        <v>758.75</v>
      </c>
      <c r="E1353" s="511">
        <v>744.85</v>
      </c>
      <c r="F1353" s="256">
        <v>744.51</v>
      </c>
    </row>
    <row r="1354" spans="1:6">
      <c r="A1354" s="229" t="s">
        <v>375</v>
      </c>
      <c r="B1354" s="254">
        <v>6.5799999999999997E-2</v>
      </c>
      <c r="C1354" s="507">
        <v>6.6799999999999998E-2</v>
      </c>
      <c r="D1354" s="281">
        <v>761.9</v>
      </c>
      <c r="E1354" s="511">
        <v>747.94</v>
      </c>
      <c r="F1354" s="256">
        <v>747.6</v>
      </c>
    </row>
    <row r="1355" spans="1:6">
      <c r="A1355" s="229" t="s">
        <v>374</v>
      </c>
      <c r="B1355" s="254">
        <v>6.5799999999999997E-2</v>
      </c>
      <c r="C1355" s="507">
        <v>6.6799999999999998E-2</v>
      </c>
      <c r="D1355" s="281">
        <v>762.24</v>
      </c>
      <c r="E1355" s="511">
        <v>748.28</v>
      </c>
      <c r="F1355" s="256">
        <v>747.94</v>
      </c>
    </row>
    <row r="1356" spans="1:6">
      <c r="A1356" s="229" t="s">
        <v>373</v>
      </c>
      <c r="B1356" s="254">
        <v>6.4600000000000005E-2</v>
      </c>
      <c r="C1356" s="507">
        <v>6.5599999999999992E-2</v>
      </c>
      <c r="D1356" s="281">
        <v>779.7</v>
      </c>
      <c r="E1356" s="511">
        <v>765.41</v>
      </c>
      <c r="F1356" s="256">
        <v>765.07</v>
      </c>
    </row>
    <row r="1357" spans="1:6">
      <c r="A1357" s="229" t="s">
        <v>372</v>
      </c>
      <c r="B1357" s="254">
        <v>6.59E-2</v>
      </c>
      <c r="C1357" s="507">
        <v>6.6900000000000001E-2</v>
      </c>
      <c r="D1357" s="281">
        <v>761.81</v>
      </c>
      <c r="E1357" s="511">
        <v>747.86</v>
      </c>
      <c r="F1357" s="256">
        <v>747.23</v>
      </c>
    </row>
    <row r="1358" spans="1:6">
      <c r="A1358" s="229" t="s">
        <v>371</v>
      </c>
      <c r="B1358" s="254">
        <v>6.5700000000000008E-2</v>
      </c>
      <c r="C1358" s="507">
        <v>6.6699999999999995E-2</v>
      </c>
      <c r="D1358" s="281">
        <v>764.97</v>
      </c>
      <c r="E1358" s="511">
        <v>750.96</v>
      </c>
      <c r="F1358" s="256">
        <v>750.63</v>
      </c>
    </row>
    <row r="1359" spans="1:6">
      <c r="A1359" s="229" t="s">
        <v>370</v>
      </c>
      <c r="B1359" s="254">
        <v>6.6799999999999998E-2</v>
      </c>
      <c r="C1359" s="507">
        <v>6.7799999999999999E-2</v>
      </c>
      <c r="D1359" s="281">
        <v>749.92</v>
      </c>
      <c r="E1359" s="511">
        <v>736.2</v>
      </c>
      <c r="F1359" s="256">
        <v>735.87</v>
      </c>
    </row>
    <row r="1360" spans="1:6">
      <c r="A1360" s="229" t="s">
        <v>369</v>
      </c>
      <c r="B1360" s="254">
        <v>6.6400000000000001E-2</v>
      </c>
      <c r="C1360" s="507">
        <v>6.7400000000000002E-2</v>
      </c>
      <c r="D1360" s="281">
        <v>755.81</v>
      </c>
      <c r="E1360" s="511">
        <v>741.99</v>
      </c>
      <c r="F1360" s="256">
        <v>741.65</v>
      </c>
    </row>
    <row r="1361" spans="1:6">
      <c r="A1361" s="229" t="s">
        <v>368</v>
      </c>
      <c r="B1361" s="254">
        <v>6.7400000000000002E-2</v>
      </c>
      <c r="C1361" s="507">
        <v>6.8400000000000002E-2</v>
      </c>
      <c r="D1361" s="281">
        <v>742.32</v>
      </c>
      <c r="E1361" s="511">
        <v>728.76</v>
      </c>
      <c r="F1361" s="256">
        <v>728.43</v>
      </c>
    </row>
    <row r="1362" spans="1:6">
      <c r="A1362" s="229" t="s">
        <v>367</v>
      </c>
      <c r="B1362" s="254">
        <v>6.9000000000000006E-2</v>
      </c>
      <c r="C1362" s="507">
        <v>7.0000000000000007E-2</v>
      </c>
      <c r="D1362" s="281">
        <v>721.48</v>
      </c>
      <c r="E1362" s="511">
        <v>708.32</v>
      </c>
      <c r="F1362" s="256">
        <v>707.71</v>
      </c>
    </row>
    <row r="1363" spans="1:6">
      <c r="A1363" s="229" t="s">
        <v>366</v>
      </c>
      <c r="B1363" s="254">
        <v>6.9599999999999995E-2</v>
      </c>
      <c r="C1363" s="507">
        <v>7.0599999999999996E-2</v>
      </c>
      <c r="D1363" s="281">
        <v>713.89</v>
      </c>
      <c r="E1363" s="511">
        <v>700.88</v>
      </c>
      <c r="F1363" s="256">
        <v>700.55</v>
      </c>
    </row>
    <row r="1364" spans="1:6">
      <c r="A1364" s="229" t="s">
        <v>365</v>
      </c>
      <c r="B1364" s="254">
        <v>6.9000000000000006E-2</v>
      </c>
      <c r="C1364" s="507">
        <v>7.0000000000000007E-2</v>
      </c>
      <c r="D1364" s="281">
        <v>722.15</v>
      </c>
      <c r="E1364" s="511">
        <v>708.98</v>
      </c>
      <c r="F1364" s="256">
        <v>708.65</v>
      </c>
    </row>
    <row r="1365" spans="1:6">
      <c r="A1365" s="229" t="s">
        <v>364</v>
      </c>
      <c r="B1365" s="254">
        <v>6.8900000000000003E-2</v>
      </c>
      <c r="C1365" s="507">
        <v>6.9900000000000004E-2</v>
      </c>
      <c r="D1365" s="281">
        <v>723.81</v>
      </c>
      <c r="E1365" s="511">
        <v>710.62</v>
      </c>
      <c r="F1365" s="256">
        <v>710.29</v>
      </c>
    </row>
    <row r="1366" spans="1:6">
      <c r="A1366" s="229" t="s">
        <v>363</v>
      </c>
      <c r="B1366" s="254">
        <v>6.8199999999999997E-2</v>
      </c>
      <c r="C1366" s="507">
        <v>6.9199999999999998E-2</v>
      </c>
      <c r="D1366" s="281">
        <v>733.54</v>
      </c>
      <c r="E1366" s="511">
        <v>720.16</v>
      </c>
      <c r="F1366" s="256">
        <v>719.83</v>
      </c>
    </row>
    <row r="1367" spans="1:6">
      <c r="A1367" s="229" t="s">
        <v>362</v>
      </c>
      <c r="B1367" s="254">
        <v>6.8099999999999994E-2</v>
      </c>
      <c r="C1367" s="507">
        <v>6.9099999999999995E-2</v>
      </c>
      <c r="D1367" s="281">
        <v>735.37</v>
      </c>
      <c r="E1367" s="511">
        <v>721.96</v>
      </c>
      <c r="F1367" s="256">
        <v>721.49</v>
      </c>
    </row>
    <row r="1368" spans="1:6">
      <c r="A1368" s="229" t="s">
        <v>361</v>
      </c>
      <c r="B1368" s="254">
        <v>6.7900000000000002E-2</v>
      </c>
      <c r="C1368" s="507">
        <v>6.8900000000000003E-2</v>
      </c>
      <c r="D1368" s="281">
        <v>738.34</v>
      </c>
      <c r="E1368" s="511">
        <v>724.88</v>
      </c>
      <c r="F1368" s="256">
        <v>724.62</v>
      </c>
    </row>
    <row r="1369" spans="1:6">
      <c r="A1369" s="229" t="s">
        <v>360</v>
      </c>
      <c r="B1369" s="254">
        <v>6.7500000000000004E-2</v>
      </c>
      <c r="C1369" s="507">
        <v>6.8499999999999991E-2</v>
      </c>
      <c r="D1369" s="281">
        <v>744.07</v>
      </c>
      <c r="E1369" s="511">
        <v>730.5</v>
      </c>
      <c r="F1369" s="256">
        <v>730.24</v>
      </c>
    </row>
    <row r="1370" spans="1:6">
      <c r="A1370" s="229" t="s">
        <v>359</v>
      </c>
      <c r="B1370" s="254">
        <v>6.6900000000000001E-2</v>
      </c>
      <c r="C1370" s="507">
        <v>6.7900000000000002E-2</v>
      </c>
      <c r="D1370" s="281">
        <v>752.6</v>
      </c>
      <c r="E1370" s="511">
        <v>738.87</v>
      </c>
      <c r="F1370" s="256">
        <v>738.61</v>
      </c>
    </row>
    <row r="1371" spans="1:6">
      <c r="A1371" s="229" t="s">
        <v>358</v>
      </c>
      <c r="B1371" s="254">
        <v>6.7599999999999993E-2</v>
      </c>
      <c r="C1371" s="507">
        <v>6.8600000000000008E-2</v>
      </c>
      <c r="D1371" s="281">
        <v>743.22</v>
      </c>
      <c r="E1371" s="511">
        <v>729.67</v>
      </c>
      <c r="F1371" s="256">
        <v>729.41</v>
      </c>
    </row>
    <row r="1372" spans="1:6">
      <c r="A1372" s="229" t="s">
        <v>357</v>
      </c>
      <c r="B1372" s="254">
        <v>6.8699999999999997E-2</v>
      </c>
      <c r="C1372" s="507">
        <v>6.9699999999999998E-2</v>
      </c>
      <c r="D1372" s="281">
        <v>728.73</v>
      </c>
      <c r="E1372" s="511">
        <v>715.46</v>
      </c>
      <c r="F1372" s="256">
        <v>715.07</v>
      </c>
    </row>
    <row r="1373" spans="1:6">
      <c r="A1373" s="229" t="s">
        <v>356</v>
      </c>
      <c r="B1373" s="254">
        <v>7.1199999999999999E-2</v>
      </c>
      <c r="C1373" s="507">
        <v>7.22E-2</v>
      </c>
      <c r="D1373" s="281">
        <v>696.15</v>
      </c>
      <c r="E1373" s="511">
        <v>683.51</v>
      </c>
      <c r="F1373" s="256">
        <v>683.27</v>
      </c>
    </row>
    <row r="1374" spans="1:6">
      <c r="A1374" s="229" t="s">
        <v>355</v>
      </c>
      <c r="B1374" s="254">
        <v>7.0999999999999994E-2</v>
      </c>
      <c r="C1374" s="507">
        <v>7.2000000000000008E-2</v>
      </c>
      <c r="D1374" s="281">
        <v>698.95</v>
      </c>
      <c r="E1374" s="511">
        <v>686.26</v>
      </c>
      <c r="F1374" s="256">
        <v>686.02</v>
      </c>
    </row>
    <row r="1375" spans="1:6">
      <c r="A1375" s="229" t="s">
        <v>354</v>
      </c>
      <c r="B1375" s="254">
        <v>7.0999999999999994E-2</v>
      </c>
      <c r="C1375" s="507">
        <v>7.2000000000000008E-2</v>
      </c>
      <c r="D1375" s="281">
        <v>699.2</v>
      </c>
      <c r="E1375" s="511">
        <v>686.5</v>
      </c>
      <c r="F1375" s="256">
        <v>686.26</v>
      </c>
    </row>
    <row r="1376" spans="1:6">
      <c r="A1376" s="229" t="s">
        <v>353</v>
      </c>
      <c r="B1376" s="254">
        <v>7.0499999999999993E-2</v>
      </c>
      <c r="C1376" s="507">
        <v>7.1500000000000008E-2</v>
      </c>
      <c r="D1376" s="281">
        <v>705.88</v>
      </c>
      <c r="E1376" s="511">
        <v>693.06</v>
      </c>
      <c r="F1376" s="256">
        <v>692.82</v>
      </c>
    </row>
    <row r="1377" spans="1:6">
      <c r="A1377" s="229" t="s">
        <v>352</v>
      </c>
      <c r="B1377" s="254">
        <v>7.0999999999999994E-2</v>
      </c>
      <c r="C1377" s="507">
        <v>7.1800000000000003E-2</v>
      </c>
      <c r="D1377" s="281">
        <v>699.78</v>
      </c>
      <c r="E1377" s="511">
        <v>689.6</v>
      </c>
      <c r="F1377" s="256">
        <v>689.26</v>
      </c>
    </row>
    <row r="1378" spans="1:6">
      <c r="A1378" s="229" t="s">
        <v>351</v>
      </c>
      <c r="B1378" s="254">
        <v>7.0999999999999994E-2</v>
      </c>
      <c r="C1378" s="507">
        <v>7.1800000000000003E-2</v>
      </c>
      <c r="D1378" s="281">
        <v>700.02</v>
      </c>
      <c r="E1378" s="511">
        <v>689.84</v>
      </c>
      <c r="F1378" s="256">
        <v>689.6</v>
      </c>
    </row>
    <row r="1379" spans="1:6">
      <c r="A1379" s="229" t="s">
        <v>350</v>
      </c>
      <c r="B1379" s="254">
        <v>7.1599999999999997E-2</v>
      </c>
      <c r="C1379" s="507">
        <v>7.2400000000000006E-2</v>
      </c>
      <c r="D1379" s="281">
        <v>692.62</v>
      </c>
      <c r="E1379" s="511">
        <v>682.55</v>
      </c>
      <c r="F1379" s="256">
        <v>682.31</v>
      </c>
    </row>
    <row r="1380" spans="1:6">
      <c r="A1380" s="229" t="s">
        <v>349</v>
      </c>
      <c r="B1380" s="254">
        <v>7.3200000000000001E-2</v>
      </c>
      <c r="C1380" s="507">
        <v>7.400000000000001E-2</v>
      </c>
      <c r="D1380" s="281">
        <v>672.87</v>
      </c>
      <c r="E1380" s="511">
        <v>663.11</v>
      </c>
      <c r="F1380" s="256">
        <v>662.87</v>
      </c>
    </row>
    <row r="1381" spans="1:6">
      <c r="A1381" s="229" t="s">
        <v>348</v>
      </c>
      <c r="B1381" s="254">
        <v>7.4999999999999997E-2</v>
      </c>
      <c r="C1381" s="507">
        <v>7.5800000000000006E-2</v>
      </c>
      <c r="D1381" s="281">
        <v>651.35</v>
      </c>
      <c r="E1381" s="511">
        <v>641.91999999999996</v>
      </c>
      <c r="F1381" s="256">
        <v>641.67999999999995</v>
      </c>
    </row>
    <row r="1382" spans="1:6">
      <c r="A1382" s="229" t="s">
        <v>347</v>
      </c>
      <c r="B1382" s="254">
        <v>7.4400000000000008E-2</v>
      </c>
      <c r="C1382" s="507">
        <v>7.5199999999999989E-2</v>
      </c>
      <c r="D1382" s="281">
        <v>658.9</v>
      </c>
      <c r="E1382" s="511">
        <v>649.36</v>
      </c>
      <c r="F1382" s="256">
        <v>648.98</v>
      </c>
    </row>
    <row r="1383" spans="1:6">
      <c r="A1383" s="229" t="s">
        <v>346</v>
      </c>
      <c r="B1383" s="254">
        <v>7.4900000000000008E-2</v>
      </c>
      <c r="C1383" s="507">
        <v>7.5700000000000003E-2</v>
      </c>
      <c r="D1383" s="281">
        <v>653.16</v>
      </c>
      <c r="E1383" s="511">
        <v>643.70000000000005</v>
      </c>
      <c r="F1383" s="256">
        <v>643.46</v>
      </c>
    </row>
    <row r="1384" spans="1:6">
      <c r="A1384" s="229" t="s">
        <v>345</v>
      </c>
      <c r="B1384" s="254">
        <v>7.5199999999999989E-2</v>
      </c>
      <c r="C1384" s="507">
        <v>7.5999999999999998E-2</v>
      </c>
      <c r="D1384" s="281">
        <v>649.83000000000004</v>
      </c>
      <c r="E1384" s="511">
        <v>640.41999999999996</v>
      </c>
      <c r="F1384" s="256">
        <v>640.19000000000005</v>
      </c>
    </row>
    <row r="1385" spans="1:6">
      <c r="A1385" s="229" t="s">
        <v>344</v>
      </c>
      <c r="B1385" s="254">
        <v>7.5800000000000006E-2</v>
      </c>
      <c r="C1385" s="507">
        <v>7.6600000000000001E-2</v>
      </c>
      <c r="D1385" s="281">
        <v>642.94000000000005</v>
      </c>
      <c r="E1385" s="511">
        <v>633.64</v>
      </c>
      <c r="F1385" s="256">
        <v>633.41</v>
      </c>
    </row>
    <row r="1386" spans="1:6">
      <c r="A1386" s="229" t="s">
        <v>343</v>
      </c>
      <c r="B1386" s="254">
        <v>7.5499999999999998E-2</v>
      </c>
      <c r="C1386" s="507">
        <v>7.6299999999999993E-2</v>
      </c>
      <c r="D1386" s="281">
        <v>646.79</v>
      </c>
      <c r="E1386" s="511">
        <v>637.42999999999995</v>
      </c>
      <c r="F1386" s="256">
        <v>637.11</v>
      </c>
    </row>
    <row r="1387" spans="1:6">
      <c r="A1387" s="229" t="s">
        <v>342</v>
      </c>
      <c r="B1387" s="254">
        <v>7.4999999999999997E-2</v>
      </c>
      <c r="C1387" s="507">
        <v>7.5800000000000006E-2</v>
      </c>
      <c r="D1387" s="281">
        <v>652.94000000000005</v>
      </c>
      <c r="E1387" s="511">
        <v>643.49</v>
      </c>
      <c r="F1387" s="256">
        <v>643.26</v>
      </c>
    </row>
    <row r="1388" spans="1:6">
      <c r="A1388" s="229" t="s">
        <v>341</v>
      </c>
      <c r="B1388" s="254">
        <v>7.3499999999999996E-2</v>
      </c>
      <c r="C1388" s="507">
        <v>7.4299999999999991E-2</v>
      </c>
      <c r="D1388" s="281">
        <v>671.33</v>
      </c>
      <c r="E1388" s="511">
        <v>661.61</v>
      </c>
      <c r="F1388" s="256">
        <v>661.32</v>
      </c>
    </row>
    <row r="1389" spans="1:6">
      <c r="A1389" s="229" t="s">
        <v>340</v>
      </c>
      <c r="B1389" s="254">
        <v>7.3399999999999993E-2</v>
      </c>
      <c r="C1389" s="507">
        <v>7.4200000000000002E-2</v>
      </c>
      <c r="D1389" s="281">
        <v>672.85</v>
      </c>
      <c r="E1389" s="511">
        <v>663.1</v>
      </c>
      <c r="F1389" s="256">
        <v>662.81</v>
      </c>
    </row>
    <row r="1390" spans="1:6">
      <c r="A1390" s="229" t="s">
        <v>339</v>
      </c>
      <c r="B1390" s="254">
        <v>7.3700000000000002E-2</v>
      </c>
      <c r="C1390" s="507">
        <v>7.4499999999999997E-2</v>
      </c>
      <c r="D1390" s="281">
        <v>669.46</v>
      </c>
      <c r="E1390" s="511">
        <v>659.77</v>
      </c>
      <c r="F1390" s="256">
        <v>659.49</v>
      </c>
    </row>
    <row r="1391" spans="1:6">
      <c r="A1391" s="229" t="s">
        <v>338</v>
      </c>
      <c r="B1391" s="254">
        <v>7.2999999999999995E-2</v>
      </c>
      <c r="C1391" s="507">
        <v>7.3800000000000004E-2</v>
      </c>
      <c r="D1391" s="281">
        <v>678.55</v>
      </c>
      <c r="E1391" s="511">
        <v>668.72</v>
      </c>
      <c r="F1391" s="256">
        <v>668.24</v>
      </c>
    </row>
    <row r="1392" spans="1:6">
      <c r="A1392" s="229" t="s">
        <v>337</v>
      </c>
      <c r="B1392" s="254">
        <v>7.4700000000000003E-2</v>
      </c>
      <c r="C1392" s="507">
        <v>7.5499999999999998E-2</v>
      </c>
      <c r="D1392" s="281">
        <v>658.13</v>
      </c>
      <c r="E1392" s="511">
        <v>648.62</v>
      </c>
      <c r="F1392" s="256">
        <v>648.34</v>
      </c>
    </row>
    <row r="1393" spans="1:6">
      <c r="A1393" s="229" t="s">
        <v>336</v>
      </c>
      <c r="B1393" s="254">
        <v>7.6100000000000001E-2</v>
      </c>
      <c r="C1393" s="507">
        <v>7.690000000000001E-2</v>
      </c>
      <c r="D1393" s="281">
        <v>641.86</v>
      </c>
      <c r="E1393" s="511">
        <v>632.6</v>
      </c>
      <c r="F1393" s="256">
        <v>632.32000000000005</v>
      </c>
    </row>
    <row r="1394" spans="1:6">
      <c r="A1394" s="229" t="s">
        <v>335</v>
      </c>
      <c r="B1394" s="254">
        <v>7.6200000000000004E-2</v>
      </c>
      <c r="C1394" s="507">
        <v>7.6999999999999999E-2</v>
      </c>
      <c r="D1394" s="281">
        <v>641.11</v>
      </c>
      <c r="E1394" s="511">
        <v>631.86</v>
      </c>
      <c r="F1394" s="256">
        <v>631.57000000000005</v>
      </c>
    </row>
    <row r="1395" spans="1:6">
      <c r="A1395" s="229" t="s">
        <v>334</v>
      </c>
      <c r="B1395" s="254">
        <v>7.8E-2</v>
      </c>
      <c r="C1395" s="507">
        <v>7.8799999999999995E-2</v>
      </c>
      <c r="D1395" s="281">
        <v>620.78</v>
      </c>
      <c r="E1395" s="511">
        <v>611.84</v>
      </c>
      <c r="F1395" s="256">
        <v>611.54999999999995</v>
      </c>
    </row>
    <row r="1396" spans="1:6">
      <c r="A1396" s="229" t="s">
        <v>333</v>
      </c>
      <c r="B1396" s="254">
        <v>7.0199999999999999E-2</v>
      </c>
      <c r="C1396" s="507">
        <v>7.0999999999999994E-2</v>
      </c>
      <c r="D1396" s="281">
        <v>716.06</v>
      </c>
      <c r="E1396" s="511">
        <v>705.68</v>
      </c>
      <c r="F1396" s="256">
        <v>705.13</v>
      </c>
    </row>
    <row r="1397" spans="1:6">
      <c r="A1397" s="229" t="s">
        <v>332</v>
      </c>
      <c r="B1397" s="254">
        <v>7.1500000000000008E-2</v>
      </c>
      <c r="C1397" s="507">
        <v>7.2300000000000003E-2</v>
      </c>
      <c r="D1397" s="281">
        <v>699.58</v>
      </c>
      <c r="E1397" s="511">
        <v>689.45</v>
      </c>
      <c r="F1397" s="256">
        <v>689.14</v>
      </c>
    </row>
    <row r="1398" spans="1:6">
      <c r="A1398" s="229" t="s">
        <v>331</v>
      </c>
      <c r="B1398" s="254">
        <v>7.5399999999999995E-2</v>
      </c>
      <c r="C1398" s="507">
        <v>7.6200000000000004E-2</v>
      </c>
      <c r="D1398" s="281">
        <v>651.91</v>
      </c>
      <c r="E1398" s="511">
        <v>642.51</v>
      </c>
      <c r="F1398" s="256">
        <v>642.21</v>
      </c>
    </row>
    <row r="1399" spans="1:6">
      <c r="A1399" s="229" t="s">
        <v>330</v>
      </c>
      <c r="B1399" s="254">
        <v>7.2999999999999995E-2</v>
      </c>
      <c r="C1399" s="507">
        <v>7.3800000000000004E-2</v>
      </c>
      <c r="D1399" s="281">
        <v>681.32</v>
      </c>
      <c r="E1399" s="511">
        <v>671.47</v>
      </c>
      <c r="F1399" s="256">
        <v>671.16</v>
      </c>
    </row>
    <row r="1400" spans="1:6">
      <c r="A1400" s="229" t="s">
        <v>329</v>
      </c>
      <c r="B1400" s="254">
        <v>7.3800000000000004E-2</v>
      </c>
      <c r="C1400" s="507">
        <v>7.46E-2</v>
      </c>
      <c r="D1400" s="281">
        <v>671.77</v>
      </c>
      <c r="E1400" s="511">
        <v>662.07</v>
      </c>
      <c r="F1400" s="256">
        <v>661.77</v>
      </c>
    </row>
    <row r="1401" spans="1:6">
      <c r="A1401" s="229" t="s">
        <v>328</v>
      </c>
      <c r="B1401" s="254">
        <v>7.3700000000000002E-2</v>
      </c>
      <c r="C1401" s="507">
        <v>7.4499999999999997E-2</v>
      </c>
      <c r="D1401" s="281">
        <v>673.53</v>
      </c>
      <c r="E1401" s="511">
        <v>663.8</v>
      </c>
      <c r="F1401" s="256">
        <v>663.27</v>
      </c>
    </row>
    <row r="1402" spans="1:6">
      <c r="A1402" s="229" t="s">
        <v>327</v>
      </c>
      <c r="B1402" s="254">
        <v>7.2300000000000003E-2</v>
      </c>
      <c r="C1402" s="507">
        <v>7.3099999999999998E-2</v>
      </c>
      <c r="D1402" s="281">
        <v>691.22</v>
      </c>
      <c r="E1402" s="511">
        <v>681.23</v>
      </c>
      <c r="F1402" s="256">
        <v>680.92</v>
      </c>
    </row>
    <row r="1403" spans="1:6">
      <c r="A1403" s="229" t="s">
        <v>326</v>
      </c>
      <c r="B1403" s="254">
        <v>7.2700000000000001E-2</v>
      </c>
      <c r="C1403" s="507">
        <v>7.3499999999999996E-2</v>
      </c>
      <c r="D1403" s="281">
        <v>686.51</v>
      </c>
      <c r="E1403" s="511">
        <v>676.59</v>
      </c>
      <c r="F1403" s="256">
        <v>676.29</v>
      </c>
    </row>
    <row r="1404" spans="1:6">
      <c r="A1404" s="229" t="s">
        <v>325</v>
      </c>
      <c r="B1404" s="254">
        <v>7.2300000000000003E-2</v>
      </c>
      <c r="C1404" s="507">
        <v>7.3099999999999998E-2</v>
      </c>
      <c r="D1404" s="281">
        <v>692</v>
      </c>
      <c r="E1404" s="511">
        <v>682</v>
      </c>
      <c r="F1404" s="256">
        <v>681.68</v>
      </c>
    </row>
    <row r="1405" spans="1:6">
      <c r="A1405" s="229" t="s">
        <v>324</v>
      </c>
      <c r="B1405" s="254">
        <v>7.3599999999999999E-2</v>
      </c>
      <c r="C1405" s="507">
        <v>7.4400000000000008E-2</v>
      </c>
      <c r="D1405" s="281">
        <v>676.13</v>
      </c>
      <c r="E1405" s="511">
        <v>666.38</v>
      </c>
      <c r="F1405" s="256">
        <v>666.07</v>
      </c>
    </row>
    <row r="1406" spans="1:6">
      <c r="A1406" s="229" t="s">
        <v>323</v>
      </c>
      <c r="B1406" s="254">
        <v>7.2999999999999995E-2</v>
      </c>
      <c r="C1406" s="507">
        <v>7.3800000000000004E-2</v>
      </c>
      <c r="D1406" s="281">
        <v>684.23</v>
      </c>
      <c r="E1406" s="511">
        <v>674.36</v>
      </c>
      <c r="F1406" s="256">
        <v>673.68</v>
      </c>
    </row>
    <row r="1407" spans="1:6">
      <c r="A1407" s="229" t="s">
        <v>322</v>
      </c>
      <c r="B1407" s="254">
        <v>7.400000000000001E-2</v>
      </c>
      <c r="C1407" s="507">
        <v>7.4800000000000005E-2</v>
      </c>
      <c r="D1407" s="281">
        <v>672.22</v>
      </c>
      <c r="E1407" s="511">
        <v>662.53</v>
      </c>
      <c r="F1407" s="256">
        <v>662.22</v>
      </c>
    </row>
    <row r="1408" spans="1:6">
      <c r="A1408" s="229" t="s">
        <v>321</v>
      </c>
      <c r="B1408" s="254">
        <v>7.5300000000000006E-2</v>
      </c>
      <c r="C1408" s="507">
        <v>7.6100000000000001E-2</v>
      </c>
      <c r="D1408" s="281">
        <v>656.85</v>
      </c>
      <c r="E1408" s="511">
        <v>647.39</v>
      </c>
      <c r="F1408" s="256">
        <v>647.09</v>
      </c>
    </row>
    <row r="1409" spans="1:6">
      <c r="A1409" s="229" t="s">
        <v>320</v>
      </c>
      <c r="B1409" s="254">
        <v>7.4400000000000008E-2</v>
      </c>
      <c r="C1409" s="507">
        <v>7.5199999999999989E-2</v>
      </c>
      <c r="D1409" s="281">
        <v>668.01</v>
      </c>
      <c r="E1409" s="511">
        <v>658.38</v>
      </c>
      <c r="F1409" s="256">
        <v>658.04</v>
      </c>
    </row>
    <row r="1410" spans="1:6">
      <c r="A1410" s="229" t="s">
        <v>319</v>
      </c>
      <c r="B1410" s="254">
        <v>7.4299999999999991E-2</v>
      </c>
      <c r="C1410" s="507">
        <v>7.51E-2</v>
      </c>
      <c r="D1410" s="281">
        <v>669.89</v>
      </c>
      <c r="E1410" s="511">
        <v>660.24</v>
      </c>
      <c r="F1410" s="256">
        <v>659.58</v>
      </c>
    </row>
    <row r="1411" spans="1:6">
      <c r="A1411" s="229" t="s">
        <v>318</v>
      </c>
      <c r="B1411" s="254">
        <v>7.46E-2</v>
      </c>
      <c r="C1411" s="507">
        <v>7.5399999999999995E-2</v>
      </c>
      <c r="D1411" s="281">
        <v>666.6</v>
      </c>
      <c r="E1411" s="511">
        <v>657</v>
      </c>
      <c r="F1411" s="256">
        <v>656.65</v>
      </c>
    </row>
    <row r="1412" spans="1:6">
      <c r="A1412" s="229" t="s">
        <v>317</v>
      </c>
      <c r="B1412" s="254">
        <v>7.4900000000000008E-2</v>
      </c>
      <c r="C1412" s="507">
        <v>7.5700000000000003E-2</v>
      </c>
      <c r="D1412" s="281">
        <v>663.33</v>
      </c>
      <c r="E1412" s="511">
        <v>653.78</v>
      </c>
      <c r="F1412" s="256">
        <v>653.42999999999995</v>
      </c>
    </row>
    <row r="1413" spans="1:6">
      <c r="A1413" s="229" t="s">
        <v>316</v>
      </c>
      <c r="B1413" s="254">
        <v>7.4499999999999997E-2</v>
      </c>
      <c r="C1413" s="507">
        <v>7.5300000000000006E-2</v>
      </c>
      <c r="D1413" s="281">
        <v>668.5</v>
      </c>
      <c r="E1413" s="511">
        <v>658.88</v>
      </c>
      <c r="F1413" s="256">
        <v>658.53</v>
      </c>
    </row>
    <row r="1414" spans="1:6">
      <c r="A1414" s="229" t="s">
        <v>315</v>
      </c>
      <c r="B1414" s="254">
        <v>7.4400000000000008E-2</v>
      </c>
      <c r="C1414" s="507">
        <v>7.5199999999999989E-2</v>
      </c>
      <c r="D1414" s="281">
        <v>670.15</v>
      </c>
      <c r="E1414" s="511">
        <v>660.5</v>
      </c>
      <c r="F1414" s="256">
        <v>660.15</v>
      </c>
    </row>
    <row r="1415" spans="1:6">
      <c r="A1415" s="229" t="s">
        <v>314</v>
      </c>
      <c r="B1415" s="254">
        <v>7.3499999999999996E-2</v>
      </c>
      <c r="C1415" s="507">
        <v>7.4299999999999991E-2</v>
      </c>
      <c r="D1415" s="281">
        <v>681.88</v>
      </c>
      <c r="E1415" s="511">
        <v>672.06</v>
      </c>
      <c r="F1415" s="256">
        <v>671.37</v>
      </c>
    </row>
    <row r="1416" spans="1:6">
      <c r="A1416" s="229" t="s">
        <v>313</v>
      </c>
      <c r="B1416" s="254">
        <v>7.3700000000000002E-2</v>
      </c>
      <c r="C1416" s="507">
        <v>7.4499999999999997E-2</v>
      </c>
      <c r="D1416" s="281">
        <v>679.78</v>
      </c>
      <c r="E1416" s="511">
        <v>669.99</v>
      </c>
      <c r="F1416" s="256">
        <v>669.63</v>
      </c>
    </row>
    <row r="1417" spans="1:6">
      <c r="A1417" s="229" t="s">
        <v>312</v>
      </c>
      <c r="B1417" s="254">
        <v>7.2700000000000001E-2</v>
      </c>
      <c r="C1417" s="507">
        <v>7.3499999999999996E-2</v>
      </c>
      <c r="D1417" s="281">
        <v>692.59</v>
      </c>
      <c r="E1417" s="511">
        <v>682.61</v>
      </c>
      <c r="F1417" s="256">
        <v>682.25</v>
      </c>
    </row>
    <row r="1418" spans="1:6">
      <c r="A1418" s="229" t="s">
        <v>311</v>
      </c>
      <c r="B1418" s="254">
        <v>7.2000000000000008E-2</v>
      </c>
      <c r="C1418" s="507">
        <v>7.2800000000000004E-2</v>
      </c>
      <c r="D1418" s="281">
        <v>701.82</v>
      </c>
      <c r="E1418" s="511">
        <v>691.7</v>
      </c>
      <c r="F1418" s="256">
        <v>691.33</v>
      </c>
    </row>
    <row r="1419" spans="1:6">
      <c r="A1419" s="229" t="s">
        <v>310</v>
      </c>
      <c r="B1419" s="254">
        <v>7.1800000000000003E-2</v>
      </c>
      <c r="C1419" s="507">
        <v>7.2599999999999998E-2</v>
      </c>
      <c r="D1419" s="281">
        <v>704.74</v>
      </c>
      <c r="E1419" s="511">
        <v>694.58</v>
      </c>
      <c r="F1419" s="256">
        <v>694.21</v>
      </c>
    </row>
    <row r="1420" spans="1:6">
      <c r="A1420" s="229" t="s">
        <v>309</v>
      </c>
      <c r="B1420" s="254">
        <v>7.2400000000000006E-2</v>
      </c>
      <c r="C1420" s="507">
        <v>7.3200000000000001E-2</v>
      </c>
      <c r="D1420" s="281">
        <v>698</v>
      </c>
      <c r="E1420" s="511">
        <v>687.94</v>
      </c>
      <c r="F1420" s="256">
        <v>687.06</v>
      </c>
    </row>
    <row r="1421" spans="1:6">
      <c r="A1421" s="229" t="s">
        <v>308</v>
      </c>
      <c r="B1421" s="254">
        <v>7.2099999999999997E-2</v>
      </c>
      <c r="C1421" s="507">
        <v>7.2900000000000006E-2</v>
      </c>
      <c r="D1421" s="281">
        <v>702.18</v>
      </c>
      <c r="E1421" s="511">
        <v>692.06</v>
      </c>
      <c r="F1421" s="256">
        <v>691.7</v>
      </c>
    </row>
    <row r="1422" spans="1:6">
      <c r="A1422" s="229" t="s">
        <v>307</v>
      </c>
      <c r="B1422" s="254">
        <v>7.0300000000000001E-2</v>
      </c>
      <c r="C1422" s="507">
        <v>7.1099999999999997E-2</v>
      </c>
      <c r="D1422" s="281">
        <v>725.89</v>
      </c>
      <c r="E1422" s="511">
        <v>715.42</v>
      </c>
      <c r="F1422" s="256">
        <v>715.04</v>
      </c>
    </row>
    <row r="1423" spans="1:6">
      <c r="A1423" s="229" t="s">
        <v>306</v>
      </c>
      <c r="B1423" s="254">
        <v>6.9099999999999995E-2</v>
      </c>
      <c r="C1423" s="507">
        <v>6.9900000000000004E-2</v>
      </c>
      <c r="D1423" s="281">
        <v>742.28</v>
      </c>
      <c r="E1423" s="511">
        <v>731.56</v>
      </c>
      <c r="F1423" s="256">
        <v>731.18</v>
      </c>
    </row>
    <row r="1424" spans="1:6">
      <c r="A1424" s="229" t="s">
        <v>305</v>
      </c>
      <c r="B1424" s="254">
        <v>6.93E-2</v>
      </c>
      <c r="C1424" s="507">
        <v>7.0099999999999996E-2</v>
      </c>
      <c r="D1424" s="281">
        <v>740.58</v>
      </c>
      <c r="E1424" s="511">
        <v>729.89</v>
      </c>
      <c r="F1424" s="256">
        <v>729.12</v>
      </c>
    </row>
    <row r="1425" spans="1:6">
      <c r="A1425" s="229" t="s">
        <v>304</v>
      </c>
      <c r="B1425" s="254">
        <v>6.9900000000000004E-2</v>
      </c>
      <c r="C1425" s="507">
        <v>7.0699999999999999E-2</v>
      </c>
      <c r="D1425" s="281">
        <v>732.93</v>
      </c>
      <c r="E1425" s="511">
        <v>722.36</v>
      </c>
      <c r="F1425" s="256">
        <v>721.98</v>
      </c>
    </row>
    <row r="1426" spans="1:6">
      <c r="A1426" s="229" t="s">
        <v>303</v>
      </c>
      <c r="B1426" s="254">
        <v>6.9599999999999995E-2</v>
      </c>
      <c r="C1426" s="507">
        <v>7.0400000000000004E-2</v>
      </c>
      <c r="D1426" s="281">
        <v>737.33</v>
      </c>
      <c r="E1426" s="511">
        <v>726.7</v>
      </c>
      <c r="F1426" s="256">
        <v>726.31</v>
      </c>
    </row>
    <row r="1427" spans="1:6">
      <c r="A1427" s="229" t="s">
        <v>302</v>
      </c>
      <c r="B1427" s="254">
        <v>6.9099999999999995E-2</v>
      </c>
      <c r="C1427" s="507">
        <v>6.9900000000000004E-2</v>
      </c>
      <c r="D1427" s="281">
        <v>744.46</v>
      </c>
      <c r="E1427" s="511">
        <v>733.71</v>
      </c>
      <c r="F1427" s="256">
        <v>733.32</v>
      </c>
    </row>
    <row r="1428" spans="1:6">
      <c r="A1428" s="229" t="s">
        <v>301</v>
      </c>
      <c r="B1428" s="254">
        <v>6.88E-2</v>
      </c>
      <c r="C1428" s="507">
        <v>6.9599999999999995E-2</v>
      </c>
      <c r="D1428" s="281">
        <v>748.92</v>
      </c>
      <c r="E1428" s="511">
        <v>738.11</v>
      </c>
      <c r="F1428" s="256">
        <v>737.72</v>
      </c>
    </row>
    <row r="1429" spans="1:6">
      <c r="A1429" s="229" t="s">
        <v>300</v>
      </c>
      <c r="B1429" s="254">
        <v>6.8400000000000002E-2</v>
      </c>
      <c r="C1429" s="507">
        <v>6.9199999999999998E-2</v>
      </c>
      <c r="D1429" s="281">
        <v>755.14</v>
      </c>
      <c r="E1429" s="511">
        <v>744.25</v>
      </c>
      <c r="F1429" s="256">
        <v>743.5</v>
      </c>
    </row>
    <row r="1430" spans="1:6">
      <c r="A1430" s="229" t="s">
        <v>299</v>
      </c>
      <c r="B1430" s="254">
        <v>6.8499999999999991E-2</v>
      </c>
      <c r="C1430" s="507">
        <v>6.93E-2</v>
      </c>
      <c r="D1430" s="281">
        <v>754.13</v>
      </c>
      <c r="E1430" s="511">
        <v>743.25</v>
      </c>
      <c r="F1430" s="256">
        <v>742.9</v>
      </c>
    </row>
    <row r="1431" spans="1:6">
      <c r="A1431" s="229" t="s">
        <v>298</v>
      </c>
      <c r="B1431" s="254">
        <v>6.8400000000000002E-2</v>
      </c>
      <c r="C1431" s="507">
        <v>6.9199999999999998E-2</v>
      </c>
      <c r="D1431" s="281">
        <v>755.87</v>
      </c>
      <c r="E1431" s="511">
        <v>744.96</v>
      </c>
      <c r="F1431" s="256">
        <v>744.6</v>
      </c>
    </row>
    <row r="1432" spans="1:6">
      <c r="A1432" s="229" t="s">
        <v>297</v>
      </c>
      <c r="B1432" s="254">
        <v>6.8499999999999991E-2</v>
      </c>
      <c r="C1432" s="507">
        <v>6.93E-2</v>
      </c>
      <c r="D1432" s="281">
        <v>754.86</v>
      </c>
      <c r="E1432" s="511">
        <v>743.97</v>
      </c>
      <c r="F1432" s="256">
        <v>743.61</v>
      </c>
    </row>
    <row r="1433" spans="1:6">
      <c r="A1433" s="229" t="s">
        <v>296</v>
      </c>
      <c r="B1433" s="254">
        <v>6.8699999999999997E-2</v>
      </c>
      <c r="C1433" s="507">
        <v>6.9500000000000006E-2</v>
      </c>
      <c r="D1433" s="281">
        <v>753.17</v>
      </c>
      <c r="E1433" s="511">
        <v>742.31</v>
      </c>
      <c r="F1433" s="256">
        <v>741.27</v>
      </c>
    </row>
    <row r="1434" spans="1:6">
      <c r="A1434" s="229" t="s">
        <v>295</v>
      </c>
      <c r="B1434" s="254">
        <v>6.83E-2</v>
      </c>
      <c r="C1434" s="507">
        <v>6.9099999999999995E-2</v>
      </c>
      <c r="D1434" s="281">
        <v>759.14</v>
      </c>
      <c r="E1434" s="511">
        <v>748.19</v>
      </c>
      <c r="F1434" s="256">
        <v>747.33</v>
      </c>
    </row>
    <row r="1435" spans="1:6">
      <c r="A1435" s="229" t="s">
        <v>294</v>
      </c>
      <c r="B1435" s="254">
        <v>6.83E-2</v>
      </c>
      <c r="C1435" s="507">
        <v>6.9099999999999995E-2</v>
      </c>
      <c r="D1435" s="281">
        <v>759.56</v>
      </c>
      <c r="E1435" s="511">
        <v>748.61</v>
      </c>
      <c r="F1435" s="256">
        <v>748.19</v>
      </c>
    </row>
    <row r="1436" spans="1:6">
      <c r="A1436" s="229" t="s">
        <v>293</v>
      </c>
      <c r="B1436" s="254">
        <v>6.8400000000000002E-2</v>
      </c>
      <c r="C1436" s="507">
        <v>6.9199999999999998E-2</v>
      </c>
      <c r="D1436" s="281">
        <v>758.6</v>
      </c>
      <c r="E1436" s="511">
        <v>747.67</v>
      </c>
      <c r="F1436" s="256">
        <v>747.25</v>
      </c>
    </row>
    <row r="1437" spans="1:6">
      <c r="A1437" s="229" t="s">
        <v>292</v>
      </c>
      <c r="B1437" s="254">
        <v>6.9900000000000004E-2</v>
      </c>
      <c r="C1437" s="507">
        <v>7.0699999999999999E-2</v>
      </c>
      <c r="D1437" s="281">
        <v>738.66</v>
      </c>
      <c r="E1437" s="511">
        <v>728.03</v>
      </c>
      <c r="F1437" s="256">
        <v>727.62</v>
      </c>
    </row>
    <row r="1438" spans="1:6">
      <c r="A1438" s="229" t="s">
        <v>291</v>
      </c>
      <c r="B1438" s="254">
        <v>7.0699999999999999E-2</v>
      </c>
      <c r="C1438" s="507">
        <v>7.1500000000000008E-2</v>
      </c>
      <c r="D1438" s="281">
        <v>728.45</v>
      </c>
      <c r="E1438" s="511">
        <v>717.97</v>
      </c>
      <c r="F1438" s="256">
        <v>717.56</v>
      </c>
    </row>
    <row r="1439" spans="1:6">
      <c r="A1439" s="229" t="s">
        <v>290</v>
      </c>
      <c r="B1439" s="254">
        <v>7.0800000000000002E-2</v>
      </c>
      <c r="C1439" s="507">
        <v>7.1599999999999997E-2</v>
      </c>
      <c r="D1439" s="281">
        <v>727.97</v>
      </c>
      <c r="E1439" s="511">
        <v>717.51</v>
      </c>
      <c r="F1439" s="256">
        <v>716.68</v>
      </c>
    </row>
    <row r="1440" spans="1:6">
      <c r="A1440" s="229" t="s">
        <v>289</v>
      </c>
      <c r="B1440" s="254">
        <v>7.1800000000000003E-2</v>
      </c>
      <c r="C1440" s="507">
        <v>7.2599999999999998E-2</v>
      </c>
      <c r="D1440" s="281">
        <v>715.33</v>
      </c>
      <c r="E1440" s="511">
        <v>705.06</v>
      </c>
      <c r="F1440" s="256">
        <v>704.65</v>
      </c>
    </row>
    <row r="1441" spans="1:6">
      <c r="A1441" s="229" t="s">
        <v>288</v>
      </c>
      <c r="B1441" s="254">
        <v>7.2000000000000008E-2</v>
      </c>
      <c r="C1441" s="507">
        <v>7.2800000000000004E-2</v>
      </c>
      <c r="D1441" s="281">
        <v>713.15</v>
      </c>
      <c r="E1441" s="511">
        <v>702.92</v>
      </c>
      <c r="F1441" s="256">
        <v>702.51</v>
      </c>
    </row>
    <row r="1442" spans="1:6">
      <c r="A1442" s="229" t="s">
        <v>287</v>
      </c>
      <c r="B1442" s="254">
        <v>7.1599999999999997E-2</v>
      </c>
      <c r="C1442" s="507">
        <v>7.2400000000000006E-2</v>
      </c>
      <c r="D1442" s="281">
        <v>718.74</v>
      </c>
      <c r="E1442" s="511">
        <v>708.42</v>
      </c>
      <c r="F1442" s="256">
        <v>708.01</v>
      </c>
    </row>
    <row r="1443" spans="1:6">
      <c r="A1443" s="229" t="s">
        <v>286</v>
      </c>
      <c r="B1443" s="254">
        <v>7.0999999999999994E-2</v>
      </c>
      <c r="C1443" s="507">
        <v>7.1800000000000003E-2</v>
      </c>
      <c r="D1443" s="281">
        <v>726.99</v>
      </c>
      <c r="E1443" s="511">
        <v>716.55</v>
      </c>
      <c r="F1443" s="256">
        <v>716.14</v>
      </c>
    </row>
    <row r="1444" spans="1:6">
      <c r="A1444" s="229" t="s">
        <v>285</v>
      </c>
      <c r="B1444" s="254">
        <v>7.17E-2</v>
      </c>
      <c r="C1444" s="507">
        <v>7.2499999999999995E-2</v>
      </c>
      <c r="D1444" s="281">
        <v>718.68</v>
      </c>
      <c r="E1444" s="511">
        <v>708.37</v>
      </c>
      <c r="F1444" s="256">
        <v>707.55</v>
      </c>
    </row>
    <row r="1445" spans="1:6">
      <c r="A1445" s="229" t="s">
        <v>284</v>
      </c>
      <c r="B1445" s="254">
        <v>7.1800000000000003E-2</v>
      </c>
      <c r="C1445" s="507">
        <v>7.2599999999999998E-2</v>
      </c>
      <c r="D1445" s="281">
        <v>717.79</v>
      </c>
      <c r="E1445" s="511">
        <v>707.5</v>
      </c>
      <c r="F1445" s="256">
        <v>707.09</v>
      </c>
    </row>
    <row r="1446" spans="1:6">
      <c r="A1446" s="229" t="s">
        <v>283</v>
      </c>
      <c r="B1446" s="254">
        <v>7.1900000000000006E-2</v>
      </c>
      <c r="C1446" s="507">
        <v>7.2700000000000001E-2</v>
      </c>
      <c r="D1446" s="281">
        <v>716.91</v>
      </c>
      <c r="E1446" s="511">
        <v>706.63</v>
      </c>
      <c r="F1446" s="256">
        <v>706.22</v>
      </c>
    </row>
    <row r="1447" spans="1:6">
      <c r="A1447" s="229" t="s">
        <v>282</v>
      </c>
      <c r="B1447" s="254">
        <v>7.22E-2</v>
      </c>
      <c r="C1447" s="507">
        <v>7.2999999999999995E-2</v>
      </c>
      <c r="D1447" s="281">
        <v>714.15</v>
      </c>
      <c r="E1447" s="511">
        <v>703.92</v>
      </c>
      <c r="F1447" s="256">
        <v>703.48</v>
      </c>
    </row>
    <row r="1448" spans="1:6">
      <c r="A1448" s="229" t="s">
        <v>281</v>
      </c>
      <c r="B1448" s="254">
        <v>7.2300000000000003E-2</v>
      </c>
      <c r="C1448" s="507">
        <v>7.3099999999999998E-2</v>
      </c>
      <c r="D1448" s="281">
        <v>713.3</v>
      </c>
      <c r="E1448" s="511">
        <v>703.08</v>
      </c>
      <c r="F1448" s="256">
        <v>702.65</v>
      </c>
    </row>
    <row r="1449" spans="1:6">
      <c r="A1449" s="229" t="s">
        <v>280</v>
      </c>
      <c r="B1449" s="254">
        <v>7.2800000000000004E-2</v>
      </c>
      <c r="C1449" s="507">
        <v>7.3599999999999999E-2</v>
      </c>
      <c r="D1449" s="281">
        <v>707.8</v>
      </c>
      <c r="E1449" s="511">
        <v>697.67</v>
      </c>
      <c r="F1449" s="256">
        <v>696.77</v>
      </c>
    </row>
    <row r="1450" spans="1:6">
      <c r="A1450" s="229" t="s">
        <v>279</v>
      </c>
      <c r="B1450" s="254">
        <v>7.3200000000000001E-2</v>
      </c>
      <c r="C1450" s="507">
        <v>7.400000000000001E-2</v>
      </c>
      <c r="D1450" s="281">
        <v>703.15</v>
      </c>
      <c r="E1450" s="511">
        <v>693.09</v>
      </c>
      <c r="F1450" s="256">
        <v>692.66</v>
      </c>
    </row>
    <row r="1451" spans="1:6">
      <c r="A1451" s="229" t="s">
        <v>278</v>
      </c>
      <c r="B1451" s="254">
        <v>7.3899999999999993E-2</v>
      </c>
      <c r="C1451" s="507">
        <v>7.4700000000000003E-2</v>
      </c>
      <c r="D1451" s="281">
        <v>694.75</v>
      </c>
      <c r="E1451" s="511">
        <v>684.82</v>
      </c>
      <c r="F1451" s="256">
        <v>684.41</v>
      </c>
    </row>
    <row r="1452" spans="1:6">
      <c r="A1452" s="229" t="s">
        <v>277</v>
      </c>
      <c r="B1452" s="254">
        <v>7.5300000000000006E-2</v>
      </c>
      <c r="C1452" s="507">
        <v>7.6100000000000001E-2</v>
      </c>
      <c r="D1452" s="281">
        <v>677.87</v>
      </c>
      <c r="E1452" s="511">
        <v>668.19</v>
      </c>
      <c r="F1452" s="256">
        <v>667.79</v>
      </c>
    </row>
    <row r="1453" spans="1:6">
      <c r="A1453" s="229" t="s">
        <v>276</v>
      </c>
      <c r="B1453" s="254">
        <v>7.4900000000000008E-2</v>
      </c>
      <c r="C1453" s="507">
        <v>7.5700000000000003E-2</v>
      </c>
      <c r="D1453" s="281">
        <v>683.16</v>
      </c>
      <c r="E1453" s="511">
        <v>673.41</v>
      </c>
      <c r="F1453" s="256">
        <v>673.01</v>
      </c>
    </row>
    <row r="1454" spans="1:6">
      <c r="A1454" s="229" t="s">
        <v>275</v>
      </c>
      <c r="B1454" s="254">
        <v>7.51E-2</v>
      </c>
      <c r="C1454" s="507">
        <v>7.5899999999999995E-2</v>
      </c>
      <c r="D1454" s="281">
        <v>681.52</v>
      </c>
      <c r="E1454" s="511">
        <v>671.8</v>
      </c>
      <c r="F1454" s="256">
        <v>670.99</v>
      </c>
    </row>
    <row r="1455" spans="1:6">
      <c r="A1455" s="229" t="s">
        <v>274</v>
      </c>
      <c r="B1455" s="254">
        <v>7.4999999999999997E-2</v>
      </c>
      <c r="C1455" s="507">
        <v>7.5800000000000006E-2</v>
      </c>
      <c r="D1455" s="281">
        <v>683.27</v>
      </c>
      <c r="E1455" s="511">
        <v>673.52</v>
      </c>
      <c r="F1455" s="256">
        <v>673.11</v>
      </c>
    </row>
    <row r="1456" spans="1:6">
      <c r="A1456" s="229" t="s">
        <v>273</v>
      </c>
      <c r="B1456" s="254">
        <v>7.4800000000000005E-2</v>
      </c>
      <c r="C1456" s="507">
        <v>7.5600000000000001E-2</v>
      </c>
      <c r="D1456" s="281">
        <v>686.15</v>
      </c>
      <c r="E1456" s="511">
        <v>676.36</v>
      </c>
      <c r="F1456" s="256">
        <v>675.95</v>
      </c>
    </row>
    <row r="1457" spans="1:6">
      <c r="A1457" s="229" t="s">
        <v>272</v>
      </c>
      <c r="B1457" s="254">
        <v>7.4299999999999991E-2</v>
      </c>
      <c r="C1457" s="507">
        <v>7.51E-2</v>
      </c>
      <c r="D1457" s="281">
        <v>693.87</v>
      </c>
      <c r="E1457" s="511">
        <v>683.98</v>
      </c>
      <c r="F1457" s="256">
        <v>682.46</v>
      </c>
    </row>
    <row r="1458" spans="1:6">
      <c r="A1458" s="229" t="s">
        <v>271</v>
      </c>
      <c r="B1458" s="254">
        <v>7.4099999999999999E-2</v>
      </c>
      <c r="C1458" s="507">
        <v>7.4900000000000008E-2</v>
      </c>
      <c r="D1458" s="281">
        <v>696.37</v>
      </c>
      <c r="E1458" s="511">
        <v>686.44</v>
      </c>
      <c r="F1458" s="256">
        <v>685.34</v>
      </c>
    </row>
    <row r="1459" spans="1:6">
      <c r="A1459" s="229" t="s">
        <v>270</v>
      </c>
      <c r="B1459" s="254">
        <v>7.4099999999999999E-2</v>
      </c>
      <c r="C1459" s="507">
        <v>7.4900000000000008E-2</v>
      </c>
      <c r="D1459" s="281">
        <v>696.8</v>
      </c>
      <c r="E1459" s="511">
        <v>686.86</v>
      </c>
      <c r="F1459" s="256">
        <v>686.44</v>
      </c>
    </row>
    <row r="1460" spans="1:6">
      <c r="A1460" s="229" t="s">
        <v>269</v>
      </c>
      <c r="B1460" s="254">
        <v>7.3700000000000002E-2</v>
      </c>
      <c r="C1460" s="507">
        <v>7.4499999999999997E-2</v>
      </c>
      <c r="D1460" s="281">
        <v>702.25</v>
      </c>
      <c r="E1460" s="511">
        <v>692.23</v>
      </c>
      <c r="F1460" s="256">
        <v>691.81</v>
      </c>
    </row>
    <row r="1461" spans="1:6">
      <c r="A1461" s="229" t="s">
        <v>268</v>
      </c>
      <c r="B1461" s="254">
        <v>7.3800000000000004E-2</v>
      </c>
      <c r="C1461" s="507">
        <v>7.46E-2</v>
      </c>
      <c r="D1461" s="281">
        <v>702.97</v>
      </c>
      <c r="E1461" s="511">
        <v>692.94</v>
      </c>
      <c r="F1461" s="256">
        <v>690.99</v>
      </c>
    </row>
    <row r="1462" spans="1:6">
      <c r="A1462" s="229" t="s">
        <v>267</v>
      </c>
      <c r="B1462" s="254">
        <v>7.4200000000000002E-2</v>
      </c>
      <c r="C1462" s="507">
        <v>7.4999999999999997E-2</v>
      </c>
      <c r="D1462" s="281">
        <v>697.94</v>
      </c>
      <c r="E1462" s="511">
        <v>687.99</v>
      </c>
      <c r="F1462" s="256">
        <v>686.47</v>
      </c>
    </row>
    <row r="1463" spans="1:6">
      <c r="A1463" s="229" t="s">
        <v>103</v>
      </c>
      <c r="B1463" s="254">
        <v>7.4200000000000002E-2</v>
      </c>
      <c r="C1463" s="507">
        <v>7.4999999999999997E-2</v>
      </c>
      <c r="D1463" s="281">
        <v>697.94</v>
      </c>
      <c r="E1463" s="511">
        <v>687.99</v>
      </c>
      <c r="F1463" s="256">
        <v>687.56</v>
      </c>
    </row>
    <row r="1464" spans="1:6">
      <c r="A1464" s="229" t="s">
        <v>104</v>
      </c>
      <c r="B1464" s="254">
        <v>7.400000000000001E-2</v>
      </c>
      <c r="C1464" s="507">
        <v>7.4800000000000005E-2</v>
      </c>
      <c r="D1464" s="281">
        <v>700.87</v>
      </c>
      <c r="E1464" s="511">
        <v>690.88</v>
      </c>
      <c r="F1464" s="256">
        <v>690.46</v>
      </c>
    </row>
    <row r="1465" spans="1:6">
      <c r="A1465" s="229" t="s">
        <v>105</v>
      </c>
      <c r="B1465" s="254">
        <v>7.3399999999999993E-2</v>
      </c>
      <c r="C1465" s="507">
        <v>7.4200000000000002E-2</v>
      </c>
      <c r="D1465" s="281">
        <v>708.9</v>
      </c>
      <c r="E1465" s="511">
        <v>698.79</v>
      </c>
      <c r="F1465" s="256">
        <v>698.36</v>
      </c>
    </row>
    <row r="1466" spans="1:6">
      <c r="A1466" s="229" t="s">
        <v>106</v>
      </c>
      <c r="B1466" s="254">
        <v>7.3099999999999998E-2</v>
      </c>
      <c r="C1466" s="507">
        <v>7.3899999999999993E-2</v>
      </c>
      <c r="D1466" s="281">
        <v>713.16</v>
      </c>
      <c r="E1466" s="511">
        <v>702.99</v>
      </c>
      <c r="F1466" s="256">
        <v>702.56</v>
      </c>
    </row>
    <row r="1467" spans="1:6">
      <c r="A1467" s="229" t="s">
        <v>107</v>
      </c>
      <c r="B1467" s="254">
        <v>7.4099999999999999E-2</v>
      </c>
      <c r="C1467" s="507">
        <v>7.4900000000000008E-2</v>
      </c>
      <c r="D1467" s="281">
        <v>701</v>
      </c>
      <c r="E1467" s="511">
        <v>691.01</v>
      </c>
      <c r="F1467" s="256">
        <v>690.18</v>
      </c>
    </row>
    <row r="1468" spans="1:6">
      <c r="A1468" s="229" t="s">
        <v>108</v>
      </c>
      <c r="B1468" s="254">
        <v>7.4700000000000003E-2</v>
      </c>
      <c r="C1468" s="507">
        <v>7.5499999999999998E-2</v>
      </c>
      <c r="D1468" s="281">
        <v>693.91</v>
      </c>
      <c r="E1468" s="511">
        <v>684.03</v>
      </c>
      <c r="F1468" s="256">
        <v>683.62</v>
      </c>
    </row>
    <row r="1469" spans="1:6">
      <c r="A1469" s="229" t="s">
        <v>109</v>
      </c>
      <c r="B1469" s="254">
        <v>7.4400000000000008E-2</v>
      </c>
      <c r="C1469" s="507">
        <v>7.5199999999999989E-2</v>
      </c>
      <c r="D1469" s="281">
        <v>698.06</v>
      </c>
      <c r="E1469" s="511">
        <v>688.13</v>
      </c>
      <c r="F1469" s="256">
        <v>687.72</v>
      </c>
    </row>
    <row r="1470" spans="1:6">
      <c r="A1470" s="229" t="s">
        <v>110</v>
      </c>
      <c r="B1470" s="254">
        <v>7.4200000000000002E-2</v>
      </c>
      <c r="C1470" s="507">
        <v>7.4999999999999997E-2</v>
      </c>
      <c r="D1470" s="281">
        <v>700.98</v>
      </c>
      <c r="E1470" s="511">
        <v>691.01</v>
      </c>
      <c r="F1470" s="256">
        <v>690.6</v>
      </c>
    </row>
    <row r="1471" spans="1:6">
      <c r="A1471" s="229" t="s">
        <v>111</v>
      </c>
      <c r="B1471" s="254">
        <v>7.4700000000000003E-2</v>
      </c>
      <c r="C1471" s="507">
        <v>7.5499999999999998E-2</v>
      </c>
      <c r="D1471" s="281">
        <v>695.14</v>
      </c>
      <c r="E1471" s="511">
        <v>685.25</v>
      </c>
      <c r="F1471" s="256">
        <v>684.85</v>
      </c>
    </row>
    <row r="1472" spans="1:6">
      <c r="A1472" s="229" t="s">
        <v>112</v>
      </c>
      <c r="B1472" s="254">
        <v>7.4700000000000003E-2</v>
      </c>
      <c r="C1472" s="507">
        <v>7.5499999999999998E-2</v>
      </c>
      <c r="D1472" s="281">
        <v>695.98</v>
      </c>
      <c r="E1472" s="511">
        <v>686.08</v>
      </c>
      <c r="F1472" s="256">
        <v>685.25</v>
      </c>
    </row>
    <row r="1473" spans="1:6">
      <c r="A1473" s="229" t="s">
        <v>113</v>
      </c>
      <c r="B1473" s="254">
        <v>7.4999999999999997E-2</v>
      </c>
      <c r="C1473" s="507">
        <v>7.5800000000000006E-2</v>
      </c>
      <c r="D1473" s="281">
        <v>692.66</v>
      </c>
      <c r="E1473" s="511">
        <v>682.81</v>
      </c>
      <c r="F1473" s="256">
        <v>682.41</v>
      </c>
    </row>
    <row r="1474" spans="1:6">
      <c r="A1474" s="229" t="s">
        <v>114</v>
      </c>
      <c r="B1474" s="254">
        <v>7.4900000000000008E-2</v>
      </c>
      <c r="C1474" s="507">
        <v>7.5700000000000003E-2</v>
      </c>
      <c r="D1474" s="281">
        <v>694.31</v>
      </c>
      <c r="E1474" s="511">
        <v>684.44</v>
      </c>
      <c r="F1474" s="256">
        <v>684.04</v>
      </c>
    </row>
    <row r="1475" spans="1:6">
      <c r="A1475" s="229" t="s">
        <v>115</v>
      </c>
      <c r="B1475" s="254">
        <v>7.6299999999999993E-2</v>
      </c>
      <c r="C1475" s="507">
        <v>7.7100000000000002E-2</v>
      </c>
      <c r="D1475" s="281">
        <v>677.54</v>
      </c>
      <c r="E1475" s="511">
        <v>667.93</v>
      </c>
      <c r="F1475" s="256">
        <v>667.53</v>
      </c>
    </row>
    <row r="1476" spans="1:6">
      <c r="A1476" s="229" t="s">
        <v>116</v>
      </c>
      <c r="B1476" s="254">
        <v>7.7399999999999997E-2</v>
      </c>
      <c r="C1476" s="507">
        <v>7.8200000000000006E-2</v>
      </c>
      <c r="D1476" s="281">
        <v>664.76</v>
      </c>
      <c r="E1476" s="511">
        <v>655.33000000000004</v>
      </c>
      <c r="F1476" s="256">
        <v>654.94000000000005</v>
      </c>
    </row>
    <row r="1477" spans="1:6">
      <c r="A1477" s="229" t="s">
        <v>117</v>
      </c>
      <c r="B1477" s="254">
        <v>7.8E-2</v>
      </c>
      <c r="C1477" s="507">
        <v>7.8799999999999995E-2</v>
      </c>
      <c r="D1477" s="281">
        <v>658.87</v>
      </c>
      <c r="E1477" s="511">
        <v>649.54</v>
      </c>
      <c r="F1477" s="256">
        <v>648.36</v>
      </c>
    </row>
    <row r="1478" spans="1:6">
      <c r="A1478" s="229" t="s">
        <v>118</v>
      </c>
      <c r="B1478" s="254">
        <v>7.7800000000000008E-2</v>
      </c>
      <c r="C1478" s="507">
        <v>7.8600000000000003E-2</v>
      </c>
      <c r="D1478" s="281">
        <v>661.53</v>
      </c>
      <c r="E1478" s="511">
        <v>652.16</v>
      </c>
      <c r="F1478" s="256">
        <v>651.74</v>
      </c>
    </row>
    <row r="1479" spans="1:6">
      <c r="A1479" s="229" t="s">
        <v>119</v>
      </c>
      <c r="B1479" s="254">
        <v>7.7800000000000008E-2</v>
      </c>
      <c r="C1479" s="507">
        <v>7.8600000000000003E-2</v>
      </c>
      <c r="D1479" s="281">
        <v>661.95</v>
      </c>
      <c r="E1479" s="511">
        <v>652.58000000000004</v>
      </c>
      <c r="F1479" s="256">
        <v>652.16</v>
      </c>
    </row>
    <row r="1480" spans="1:6">
      <c r="A1480" s="229" t="s">
        <v>120</v>
      </c>
      <c r="B1480" s="254">
        <v>7.7100000000000002E-2</v>
      </c>
      <c r="C1480" s="507">
        <v>7.7899999999999997E-2</v>
      </c>
      <c r="D1480" s="281">
        <v>670.7</v>
      </c>
      <c r="E1480" s="511">
        <v>661.2</v>
      </c>
      <c r="F1480" s="256">
        <v>660.78</v>
      </c>
    </row>
    <row r="1481" spans="1:6">
      <c r="A1481" s="229" t="s">
        <v>121</v>
      </c>
      <c r="B1481" s="254">
        <v>7.7199999999999991E-2</v>
      </c>
      <c r="C1481" s="507">
        <v>7.8E-2</v>
      </c>
      <c r="D1481" s="281">
        <v>669.94</v>
      </c>
      <c r="E1481" s="511">
        <v>660.45</v>
      </c>
      <c r="F1481" s="256">
        <v>660.02</v>
      </c>
    </row>
    <row r="1482" spans="1:6">
      <c r="A1482" s="229" t="s">
        <v>122</v>
      </c>
      <c r="B1482" s="254">
        <v>7.6200000000000004E-2</v>
      </c>
      <c r="C1482" s="507">
        <v>7.6999999999999999E-2</v>
      </c>
      <c r="D1482" s="281">
        <v>682.91</v>
      </c>
      <c r="E1482" s="511">
        <v>673.23</v>
      </c>
      <c r="F1482" s="256">
        <v>672.33</v>
      </c>
    </row>
    <row r="1483" spans="1:6">
      <c r="A1483" s="229" t="s">
        <v>123</v>
      </c>
      <c r="B1483" s="254">
        <v>7.5999999999999998E-2</v>
      </c>
      <c r="C1483" s="507">
        <v>7.6799999999999993E-2</v>
      </c>
      <c r="D1483" s="281">
        <v>685.79</v>
      </c>
      <c r="E1483" s="511">
        <v>676.07</v>
      </c>
      <c r="F1483" s="256">
        <v>675.63</v>
      </c>
    </row>
    <row r="1484" spans="1:6">
      <c r="A1484" s="229" t="s">
        <v>124</v>
      </c>
      <c r="B1484" s="254">
        <v>7.4900000000000008E-2</v>
      </c>
      <c r="C1484" s="507">
        <v>7.5700000000000003E-2</v>
      </c>
      <c r="D1484" s="281">
        <v>699.84</v>
      </c>
      <c r="E1484" s="511">
        <v>689.91</v>
      </c>
      <c r="F1484" s="256">
        <v>689.47</v>
      </c>
    </row>
    <row r="1485" spans="1:6">
      <c r="A1485" s="229" t="s">
        <v>125</v>
      </c>
      <c r="B1485" s="254">
        <v>7.6200000000000004E-2</v>
      </c>
      <c r="C1485" s="507">
        <v>7.6999999999999999E-2</v>
      </c>
      <c r="D1485" s="281">
        <v>684.22</v>
      </c>
      <c r="E1485" s="511">
        <v>674.52</v>
      </c>
      <c r="F1485" s="256">
        <v>674.09</v>
      </c>
    </row>
    <row r="1486" spans="1:6">
      <c r="A1486" s="229" t="s">
        <v>126</v>
      </c>
      <c r="B1486" s="254">
        <v>7.6100000000000001E-2</v>
      </c>
      <c r="C1486" s="507">
        <v>7.690000000000001E-2</v>
      </c>
      <c r="D1486" s="281">
        <v>685.88</v>
      </c>
      <c r="E1486" s="511">
        <v>676.16</v>
      </c>
      <c r="F1486" s="256">
        <v>675.73</v>
      </c>
    </row>
    <row r="1487" spans="1:6">
      <c r="A1487" s="229" t="s">
        <v>127</v>
      </c>
      <c r="B1487" s="254">
        <v>7.6100000000000001E-2</v>
      </c>
      <c r="C1487" s="507">
        <v>7.690000000000001E-2</v>
      </c>
      <c r="D1487" s="281">
        <v>688.35</v>
      </c>
      <c r="E1487" s="511">
        <v>678.6</v>
      </c>
      <c r="F1487" s="256">
        <v>677.02</v>
      </c>
    </row>
    <row r="1488" spans="1:6">
      <c r="A1488" s="229" t="s">
        <v>128</v>
      </c>
      <c r="B1488" s="254">
        <v>7.5700000000000003E-2</v>
      </c>
      <c r="C1488" s="507">
        <v>7.6499999999999999E-2</v>
      </c>
      <c r="D1488" s="281">
        <v>693.76</v>
      </c>
      <c r="E1488" s="511">
        <v>683.93</v>
      </c>
      <c r="F1488" s="256">
        <v>683.46</v>
      </c>
    </row>
    <row r="1489" spans="1:6">
      <c r="A1489" s="229" t="s">
        <v>129</v>
      </c>
      <c r="B1489" s="254">
        <v>7.5600000000000001E-2</v>
      </c>
      <c r="C1489" s="507">
        <v>7.6399999999999996E-2</v>
      </c>
      <c r="D1489" s="281">
        <v>695.48</v>
      </c>
      <c r="E1489" s="511">
        <v>685.63</v>
      </c>
      <c r="F1489" s="256">
        <v>685.16</v>
      </c>
    </row>
    <row r="1490" spans="1:6">
      <c r="A1490" s="229" t="s">
        <v>130</v>
      </c>
      <c r="B1490" s="254">
        <v>7.5700000000000003E-2</v>
      </c>
      <c r="C1490" s="507">
        <v>7.6499999999999999E-2</v>
      </c>
      <c r="D1490" s="281">
        <v>695.29</v>
      </c>
      <c r="E1490" s="511">
        <v>685.45</v>
      </c>
      <c r="F1490" s="256">
        <v>684.41</v>
      </c>
    </row>
    <row r="1491" spans="1:6">
      <c r="A1491" s="229" t="s">
        <v>131</v>
      </c>
      <c r="B1491" s="254">
        <v>7.4800000000000005E-2</v>
      </c>
      <c r="C1491" s="507">
        <v>7.5600000000000001E-2</v>
      </c>
      <c r="D1491" s="281">
        <v>706.97</v>
      </c>
      <c r="E1491" s="511">
        <v>696.96</v>
      </c>
      <c r="F1491" s="256">
        <v>696.53</v>
      </c>
    </row>
    <row r="1492" spans="1:6">
      <c r="A1492" s="229" t="s">
        <v>132</v>
      </c>
      <c r="B1492" s="254">
        <v>7.400000000000001E-2</v>
      </c>
      <c r="C1492" s="507">
        <v>7.4800000000000005E-2</v>
      </c>
      <c r="D1492" s="281">
        <v>717.57</v>
      </c>
      <c r="E1492" s="511">
        <v>707.4</v>
      </c>
      <c r="F1492" s="256">
        <v>706.97</v>
      </c>
    </row>
    <row r="1493" spans="1:6">
      <c r="A1493" s="229" t="s">
        <v>133</v>
      </c>
      <c r="B1493" s="254">
        <v>7.4700000000000003E-2</v>
      </c>
      <c r="C1493" s="507">
        <v>7.5499999999999998E-2</v>
      </c>
      <c r="D1493" s="281">
        <v>709.09</v>
      </c>
      <c r="E1493" s="511">
        <v>699.05</v>
      </c>
      <c r="F1493" s="256">
        <v>698.62</v>
      </c>
    </row>
    <row r="1494" spans="1:6">
      <c r="A1494" s="229" t="s">
        <v>134</v>
      </c>
      <c r="B1494" s="254">
        <v>7.4400000000000008E-2</v>
      </c>
      <c r="C1494" s="507">
        <v>7.5199999999999989E-2</v>
      </c>
      <c r="D1494" s="281">
        <v>713.33</v>
      </c>
      <c r="E1494" s="511">
        <v>703.22</v>
      </c>
      <c r="F1494" s="256">
        <v>702.8</v>
      </c>
    </row>
    <row r="1495" spans="1:6">
      <c r="A1495" s="229" t="s">
        <v>135</v>
      </c>
      <c r="B1495" s="254">
        <v>7.5600000000000001E-2</v>
      </c>
      <c r="C1495" s="507">
        <v>7.6399999999999996E-2</v>
      </c>
      <c r="D1495" s="281">
        <v>699.1</v>
      </c>
      <c r="E1495" s="511">
        <v>689.21</v>
      </c>
      <c r="F1495" s="256">
        <v>688.35</v>
      </c>
    </row>
    <row r="1496" spans="1:6">
      <c r="A1496" s="229" t="s">
        <v>136</v>
      </c>
      <c r="B1496" s="254">
        <v>7.51E-2</v>
      </c>
      <c r="C1496" s="507">
        <v>7.5899999999999995E-2</v>
      </c>
      <c r="D1496" s="281">
        <v>705.78</v>
      </c>
      <c r="E1496" s="511">
        <v>695.8</v>
      </c>
      <c r="F1496" s="256">
        <v>695.38</v>
      </c>
    </row>
    <row r="1497" spans="1:6">
      <c r="A1497" s="229" t="s">
        <v>137</v>
      </c>
      <c r="B1497" s="254">
        <v>7.4400000000000008E-2</v>
      </c>
      <c r="C1497" s="507">
        <v>7.5199999999999989E-2</v>
      </c>
      <c r="D1497" s="281">
        <v>715.08</v>
      </c>
      <c r="E1497" s="511">
        <v>704.96</v>
      </c>
      <c r="F1497" s="256">
        <v>704.53</v>
      </c>
    </row>
    <row r="1498" spans="1:6">
      <c r="A1498" s="229" t="s">
        <v>138</v>
      </c>
      <c r="B1498" s="254">
        <v>7.4499999999999997E-2</v>
      </c>
      <c r="C1498" s="507">
        <v>7.5300000000000006E-2</v>
      </c>
      <c r="D1498" s="281">
        <v>714.36</v>
      </c>
      <c r="E1498" s="511">
        <v>704.25</v>
      </c>
      <c r="F1498" s="256">
        <v>703.81</v>
      </c>
    </row>
    <row r="1499" spans="1:6">
      <c r="A1499" s="229" t="s">
        <v>139</v>
      </c>
      <c r="B1499" s="254">
        <v>7.4099999999999999E-2</v>
      </c>
      <c r="C1499" s="507">
        <v>7.4900000000000008E-2</v>
      </c>
      <c r="D1499" s="281">
        <v>719.92</v>
      </c>
      <c r="E1499" s="511">
        <v>709.73</v>
      </c>
      <c r="F1499" s="256">
        <v>709.28</v>
      </c>
    </row>
    <row r="1500" spans="1:6">
      <c r="A1500" s="229" t="s">
        <v>140</v>
      </c>
      <c r="B1500" s="254">
        <v>7.4299999999999991E-2</v>
      </c>
      <c r="C1500" s="507">
        <v>7.51E-2</v>
      </c>
      <c r="D1500" s="281">
        <v>718.28</v>
      </c>
      <c r="E1500" s="511">
        <v>708.12</v>
      </c>
      <c r="F1500" s="256">
        <v>707.2</v>
      </c>
    </row>
    <row r="1501" spans="1:6">
      <c r="A1501" s="229" t="s">
        <v>141</v>
      </c>
      <c r="B1501" s="254">
        <v>7.46E-2</v>
      </c>
      <c r="C1501" s="507">
        <v>7.5399999999999995E-2</v>
      </c>
      <c r="D1501" s="281">
        <v>714.9</v>
      </c>
      <c r="E1501" s="511">
        <v>704.79</v>
      </c>
      <c r="F1501" s="256">
        <v>704.35</v>
      </c>
    </row>
    <row r="1502" spans="1:6">
      <c r="A1502" s="229" t="s">
        <v>142</v>
      </c>
      <c r="B1502" s="254">
        <v>7.4499999999999997E-2</v>
      </c>
      <c r="C1502" s="507">
        <v>7.5300000000000006E-2</v>
      </c>
      <c r="D1502" s="281">
        <v>716.62</v>
      </c>
      <c r="E1502" s="511">
        <v>706.49</v>
      </c>
      <c r="F1502" s="256">
        <v>706.05</v>
      </c>
    </row>
    <row r="1503" spans="1:6">
      <c r="A1503" s="229" t="s">
        <v>143</v>
      </c>
      <c r="B1503" s="254">
        <v>7.4900000000000008E-2</v>
      </c>
      <c r="C1503" s="507">
        <v>7.5700000000000003E-2</v>
      </c>
      <c r="D1503" s="281">
        <v>711.98</v>
      </c>
      <c r="E1503" s="511">
        <v>701.92</v>
      </c>
      <c r="F1503" s="256">
        <v>701.48</v>
      </c>
    </row>
    <row r="1504" spans="1:6">
      <c r="A1504" s="229" t="s">
        <v>144</v>
      </c>
      <c r="B1504" s="254">
        <v>7.4400000000000008E-2</v>
      </c>
      <c r="C1504" s="507">
        <v>7.5199999999999989E-2</v>
      </c>
      <c r="D1504" s="281">
        <v>718.79</v>
      </c>
      <c r="E1504" s="511">
        <v>708.63</v>
      </c>
      <c r="F1504" s="256">
        <v>708.19</v>
      </c>
    </row>
    <row r="1505" spans="1:6">
      <c r="A1505" s="229" t="s">
        <v>145</v>
      </c>
      <c r="B1505" s="254">
        <v>6.6900000000000001E-2</v>
      </c>
      <c r="C1505" s="507">
        <v>6.7699999999999996E-2</v>
      </c>
      <c r="D1505" s="281">
        <v>822.86</v>
      </c>
      <c r="E1505" s="511">
        <v>811.16</v>
      </c>
      <c r="F1505" s="256">
        <v>810.13</v>
      </c>
    </row>
    <row r="1506" spans="1:6">
      <c r="A1506" s="229" t="s">
        <v>146</v>
      </c>
      <c r="B1506" s="254">
        <v>6.88E-2</v>
      </c>
      <c r="C1506" s="507">
        <v>6.9599999999999995E-2</v>
      </c>
      <c r="D1506" s="281">
        <v>795.82</v>
      </c>
      <c r="E1506" s="511">
        <v>784.52</v>
      </c>
      <c r="F1506" s="256">
        <v>784.04</v>
      </c>
    </row>
    <row r="1507" spans="1:6">
      <c r="A1507" s="229" t="s">
        <v>147</v>
      </c>
      <c r="B1507" s="254">
        <v>6.9800000000000001E-2</v>
      </c>
      <c r="C1507" s="507">
        <v>7.0599999999999996E-2</v>
      </c>
      <c r="D1507" s="281">
        <v>782.19</v>
      </c>
      <c r="E1507" s="511">
        <v>771.1</v>
      </c>
      <c r="F1507" s="256">
        <v>770.63</v>
      </c>
    </row>
    <row r="1508" spans="1:6">
      <c r="A1508" s="229" t="s">
        <v>148</v>
      </c>
      <c r="B1508" s="254">
        <v>6.7299999999999999E-2</v>
      </c>
      <c r="C1508" s="507">
        <v>6.8099999999999994E-2</v>
      </c>
      <c r="D1508" s="281">
        <v>817.91</v>
      </c>
      <c r="E1508" s="511">
        <v>806.28</v>
      </c>
      <c r="F1508" s="256">
        <v>805.83</v>
      </c>
    </row>
    <row r="1509" spans="1:6">
      <c r="A1509" s="229" t="s">
        <v>149</v>
      </c>
      <c r="B1509" s="254">
        <v>6.6100000000000006E-2</v>
      </c>
      <c r="C1509" s="507">
        <v>6.6900000000000001E-2</v>
      </c>
      <c r="D1509" s="281">
        <v>836.15</v>
      </c>
      <c r="E1509" s="511">
        <v>824.26</v>
      </c>
      <c r="F1509" s="256">
        <v>823.79</v>
      </c>
    </row>
    <row r="1510" spans="1:6">
      <c r="A1510" s="229" t="s">
        <v>150</v>
      </c>
      <c r="B1510" s="254">
        <v>6.6600000000000006E-2</v>
      </c>
      <c r="C1510" s="507">
        <v>6.7400000000000002E-2</v>
      </c>
      <c r="D1510" s="281">
        <v>829.68</v>
      </c>
      <c r="E1510" s="511">
        <v>817.88</v>
      </c>
      <c r="F1510" s="256">
        <v>816.91</v>
      </c>
    </row>
    <row r="1511" spans="1:6">
      <c r="A1511" s="229" t="s">
        <v>151</v>
      </c>
      <c r="B1511" s="254">
        <v>6.5700000000000008E-2</v>
      </c>
      <c r="C1511" s="507">
        <v>6.6500000000000004E-2</v>
      </c>
      <c r="D1511" s="281">
        <v>843.63</v>
      </c>
      <c r="E1511" s="511">
        <v>831.63</v>
      </c>
      <c r="F1511" s="256">
        <v>831.16</v>
      </c>
    </row>
    <row r="1512" spans="1:6">
      <c r="A1512" s="229" t="s">
        <v>152</v>
      </c>
      <c r="B1512" s="254">
        <v>6.8099999999999994E-2</v>
      </c>
      <c r="C1512" s="507">
        <v>6.8900000000000003E-2</v>
      </c>
      <c r="D1512" s="281">
        <v>808.51</v>
      </c>
      <c r="E1512" s="511">
        <v>797.03</v>
      </c>
      <c r="F1512" s="256">
        <v>796.69</v>
      </c>
    </row>
    <row r="1513" spans="1:6">
      <c r="A1513" s="229" t="s">
        <v>153</v>
      </c>
      <c r="B1513" s="254">
        <v>7.0199999999999999E-2</v>
      </c>
      <c r="C1513" s="507">
        <v>7.0999999999999994E-2</v>
      </c>
      <c r="D1513" s="281">
        <v>779.09</v>
      </c>
      <c r="E1513" s="511">
        <v>768.06</v>
      </c>
      <c r="F1513" s="256">
        <v>767.72</v>
      </c>
    </row>
    <row r="1514" spans="1:6">
      <c r="A1514" s="229" t="s">
        <v>154</v>
      </c>
      <c r="B1514" s="254">
        <v>6.7199999999999996E-2</v>
      </c>
      <c r="C1514" s="507">
        <v>6.8000000000000005E-2</v>
      </c>
      <c r="D1514" s="281">
        <v>822.33</v>
      </c>
      <c r="E1514" s="511">
        <v>810.65</v>
      </c>
      <c r="F1514" s="256">
        <v>810.3</v>
      </c>
    </row>
    <row r="1515" spans="1:6">
      <c r="A1515" s="229" t="s">
        <v>155</v>
      </c>
      <c r="B1515" s="254">
        <v>6.5700000000000008E-2</v>
      </c>
      <c r="C1515" s="507">
        <v>6.6500000000000004E-2</v>
      </c>
      <c r="D1515" s="281">
        <v>845.34</v>
      </c>
      <c r="E1515" s="511">
        <v>833.32</v>
      </c>
      <c r="F1515" s="256">
        <v>832.69</v>
      </c>
    </row>
    <row r="1516" spans="1:6">
      <c r="A1516" s="229" t="s">
        <v>156</v>
      </c>
      <c r="B1516" s="254">
        <v>6.4899999999999999E-2</v>
      </c>
      <c r="C1516" s="507">
        <v>6.5700000000000008E-2</v>
      </c>
      <c r="D1516" s="281">
        <v>857.89</v>
      </c>
      <c r="E1516" s="511">
        <v>845.69</v>
      </c>
      <c r="F1516" s="256">
        <v>845.34</v>
      </c>
    </row>
    <row r="1517" spans="1:6">
      <c r="A1517" s="229" t="s">
        <v>157</v>
      </c>
      <c r="B1517" s="254">
        <v>6.4399999999999999E-2</v>
      </c>
      <c r="C1517" s="507">
        <v>6.5199999999999994E-2</v>
      </c>
      <c r="D1517" s="281">
        <v>865.97</v>
      </c>
      <c r="E1517" s="511">
        <v>853.65</v>
      </c>
      <c r="F1517" s="256">
        <v>853.29</v>
      </c>
    </row>
    <row r="1518" spans="1:6">
      <c r="A1518" s="229" t="s">
        <v>158</v>
      </c>
      <c r="B1518" s="254">
        <v>6.2899999999999998E-2</v>
      </c>
      <c r="C1518" s="507">
        <v>6.3700000000000007E-2</v>
      </c>
      <c r="D1518" s="281">
        <v>889.94</v>
      </c>
      <c r="E1518" s="511">
        <v>877.27</v>
      </c>
      <c r="F1518" s="256">
        <v>876.9</v>
      </c>
    </row>
    <row r="1519" spans="1:6">
      <c r="A1519" s="229" t="s">
        <v>159</v>
      </c>
      <c r="B1519" s="254">
        <v>6.480000000000001E-2</v>
      </c>
      <c r="C1519" s="507">
        <v>6.5599999999999992E-2</v>
      </c>
      <c r="D1519" s="281">
        <v>860.76</v>
      </c>
      <c r="E1519" s="511">
        <v>848.52</v>
      </c>
      <c r="F1519" s="256">
        <v>847.79</v>
      </c>
    </row>
    <row r="1520" spans="1:6">
      <c r="A1520" s="229" t="s">
        <v>160</v>
      </c>
      <c r="B1520" s="254">
        <v>6.4399999999999999E-2</v>
      </c>
      <c r="C1520" s="507">
        <v>6.5199999999999994E-2</v>
      </c>
      <c r="D1520" s="281">
        <v>867.29</v>
      </c>
      <c r="E1520" s="511">
        <v>854.96</v>
      </c>
      <c r="F1520" s="256">
        <v>854.62</v>
      </c>
    </row>
    <row r="1521" spans="1:6">
      <c r="A1521" s="229" t="s">
        <v>161</v>
      </c>
      <c r="B1521" s="254">
        <v>6.4100000000000004E-2</v>
      </c>
      <c r="C1521" s="507">
        <v>6.4899999999999999E-2</v>
      </c>
      <c r="D1521" s="281">
        <v>872.31</v>
      </c>
      <c r="E1521" s="511">
        <v>859.91</v>
      </c>
      <c r="F1521" s="256">
        <v>859.56</v>
      </c>
    </row>
    <row r="1522" spans="1:6">
      <c r="A1522" s="229" t="s">
        <v>162</v>
      </c>
      <c r="B1522" s="254">
        <v>6.3500000000000001E-2</v>
      </c>
      <c r="C1522" s="507">
        <v>6.4299999999999996E-2</v>
      </c>
      <c r="D1522" s="281">
        <v>882.08</v>
      </c>
      <c r="E1522" s="511">
        <v>869.54</v>
      </c>
      <c r="F1522" s="256">
        <v>869.19</v>
      </c>
    </row>
    <row r="1523" spans="1:6">
      <c r="A1523" s="229" t="s">
        <v>163</v>
      </c>
      <c r="B1523" s="254">
        <v>6.3899999999999998E-2</v>
      </c>
      <c r="C1523" s="507">
        <v>6.4699999999999994E-2</v>
      </c>
      <c r="D1523" s="281">
        <v>876.14</v>
      </c>
      <c r="E1523" s="511">
        <v>863.68</v>
      </c>
      <c r="F1523" s="256">
        <v>863.33</v>
      </c>
    </row>
    <row r="1524" spans="1:6">
      <c r="A1524" s="229" t="s">
        <v>164</v>
      </c>
      <c r="B1524" s="254">
        <v>6.4299999999999996E-2</v>
      </c>
      <c r="C1524" s="507">
        <v>6.5099999999999991E-2</v>
      </c>
      <c r="D1524" s="281">
        <v>870.49</v>
      </c>
      <c r="E1524" s="511">
        <v>858.13</v>
      </c>
      <c r="F1524" s="256">
        <v>857.52</v>
      </c>
    </row>
    <row r="1525" spans="1:6">
      <c r="A1525" s="229" t="s">
        <v>165</v>
      </c>
      <c r="B1525" s="254">
        <v>6.3899999999999998E-2</v>
      </c>
      <c r="C1525" s="507">
        <v>6.4699999999999994E-2</v>
      </c>
      <c r="D1525" s="281">
        <v>877.1</v>
      </c>
      <c r="E1525" s="511">
        <v>864.63</v>
      </c>
      <c r="F1525" s="256">
        <v>864.29</v>
      </c>
    </row>
    <row r="1526" spans="1:6">
      <c r="A1526" s="229" t="s">
        <v>166</v>
      </c>
      <c r="B1526" s="254">
        <v>6.480000000000001E-2</v>
      </c>
      <c r="C1526" s="507">
        <v>6.5599999999999992E-2</v>
      </c>
      <c r="D1526" s="281">
        <v>863.43</v>
      </c>
      <c r="E1526" s="511">
        <v>851.18</v>
      </c>
      <c r="F1526" s="256">
        <v>850.83</v>
      </c>
    </row>
    <row r="1527" spans="1:6">
      <c r="A1527" s="229" t="s">
        <v>167</v>
      </c>
      <c r="B1527" s="254">
        <v>6.4899999999999999E-2</v>
      </c>
      <c r="C1527" s="507">
        <v>6.5700000000000008E-2</v>
      </c>
      <c r="D1527" s="281">
        <v>862.24</v>
      </c>
      <c r="E1527" s="511">
        <v>850</v>
      </c>
      <c r="F1527" s="256">
        <v>849.66</v>
      </c>
    </row>
    <row r="1528" spans="1:6">
      <c r="A1528" s="229" t="s">
        <v>168</v>
      </c>
      <c r="B1528" s="254">
        <v>6.5199999999999994E-2</v>
      </c>
      <c r="C1528" s="507">
        <v>6.6000000000000003E-2</v>
      </c>
      <c r="D1528" s="281">
        <v>857.97</v>
      </c>
      <c r="E1528" s="511">
        <v>845.8</v>
      </c>
      <c r="F1528" s="256">
        <v>845.46</v>
      </c>
    </row>
    <row r="1529" spans="1:6">
      <c r="A1529" s="229" t="s">
        <v>169</v>
      </c>
      <c r="B1529" s="254">
        <v>6.4699999999999994E-2</v>
      </c>
      <c r="C1529" s="507">
        <v>6.5500000000000003E-2</v>
      </c>
      <c r="D1529" s="281">
        <v>865.98</v>
      </c>
      <c r="E1529" s="511">
        <v>853.69</v>
      </c>
      <c r="F1529" s="256">
        <v>853.12</v>
      </c>
    </row>
    <row r="1530" spans="1:6">
      <c r="A1530" s="229" t="s">
        <v>170</v>
      </c>
      <c r="B1530" s="254">
        <v>6.3899999999999998E-2</v>
      </c>
      <c r="C1530" s="507">
        <v>6.4699999999999994E-2</v>
      </c>
      <c r="D1530" s="281">
        <v>878.79</v>
      </c>
      <c r="E1530" s="511">
        <v>866.32</v>
      </c>
      <c r="F1530" s="256">
        <v>865.98</v>
      </c>
    </row>
    <row r="1531" spans="1:6">
      <c r="A1531" s="229" t="s">
        <v>171</v>
      </c>
      <c r="B1531" s="254">
        <v>6.3700000000000007E-2</v>
      </c>
      <c r="C1531" s="507">
        <v>6.4500000000000002E-2</v>
      </c>
      <c r="D1531" s="281">
        <v>882.27</v>
      </c>
      <c r="E1531" s="511">
        <v>869.75</v>
      </c>
      <c r="F1531" s="256">
        <v>869.42</v>
      </c>
    </row>
    <row r="1532" spans="1:6">
      <c r="A1532" s="229" t="s">
        <v>172</v>
      </c>
      <c r="B1532" s="254">
        <v>6.3500000000000001E-2</v>
      </c>
      <c r="C1532" s="507">
        <v>6.4299999999999996E-2</v>
      </c>
      <c r="D1532" s="281">
        <v>885.77</v>
      </c>
      <c r="E1532" s="511">
        <v>873.2</v>
      </c>
      <c r="F1532" s="256">
        <v>872.86</v>
      </c>
    </row>
    <row r="1533" spans="1:6">
      <c r="A1533" s="229" t="s">
        <v>173</v>
      </c>
      <c r="B1533" s="254">
        <v>6.2100000000000002E-2</v>
      </c>
      <c r="C1533" s="507">
        <v>6.2899999999999998E-2</v>
      </c>
      <c r="D1533" s="281">
        <v>908.58</v>
      </c>
      <c r="E1533" s="511">
        <v>895.67</v>
      </c>
      <c r="F1533" s="256">
        <v>895.33</v>
      </c>
    </row>
    <row r="1534" spans="1:6">
      <c r="A1534" s="229" t="s">
        <v>174</v>
      </c>
      <c r="B1534" s="254">
        <v>6.2199999999999998E-2</v>
      </c>
      <c r="C1534" s="507">
        <v>6.3E-2</v>
      </c>
      <c r="D1534" s="281">
        <v>907.7</v>
      </c>
      <c r="E1534" s="511">
        <v>894.8</v>
      </c>
      <c r="F1534" s="256">
        <v>894.07</v>
      </c>
    </row>
    <row r="1535" spans="1:6">
      <c r="A1535" s="229" t="s">
        <v>175</v>
      </c>
      <c r="B1535" s="254">
        <v>6.0899999999999996E-2</v>
      </c>
      <c r="C1535" s="507">
        <v>6.1699999999999998E-2</v>
      </c>
      <c r="D1535" s="281">
        <v>929.47</v>
      </c>
      <c r="E1535" s="511">
        <v>916.25</v>
      </c>
      <c r="F1535" s="256">
        <v>915.86</v>
      </c>
    </row>
    <row r="1536" spans="1:6">
      <c r="A1536" s="229" t="s">
        <v>266</v>
      </c>
      <c r="B1536" s="254">
        <v>6.1399999999999996E-2</v>
      </c>
      <c r="C1536" s="507">
        <v>6.2199999999999998E-2</v>
      </c>
      <c r="D1536" s="281">
        <v>921.58</v>
      </c>
      <c r="E1536" s="511">
        <v>908.48</v>
      </c>
      <c r="F1536" s="256">
        <v>908.09</v>
      </c>
    </row>
    <row r="1537" spans="1:6">
      <c r="A1537" s="229" t="s">
        <v>265</v>
      </c>
      <c r="B1537" s="254">
        <v>6.2699999999999992E-2</v>
      </c>
      <c r="C1537" s="507">
        <v>6.3500000000000001E-2</v>
      </c>
      <c r="D1537" s="281">
        <v>900.96</v>
      </c>
      <c r="E1537" s="511">
        <v>888.18</v>
      </c>
      <c r="F1537" s="256">
        <v>887.62</v>
      </c>
    </row>
    <row r="1538" spans="1:6">
      <c r="A1538" s="229" t="s">
        <v>264</v>
      </c>
      <c r="B1538" s="254">
        <v>6.2800000000000009E-2</v>
      </c>
      <c r="C1538" s="507">
        <v>6.3600000000000004E-2</v>
      </c>
      <c r="D1538" s="281">
        <v>899.97</v>
      </c>
      <c r="E1538" s="511">
        <v>887.21</v>
      </c>
      <c r="F1538" s="256">
        <v>886.51</v>
      </c>
    </row>
    <row r="1539" spans="1:6">
      <c r="A1539" s="229" t="s">
        <v>263</v>
      </c>
      <c r="B1539" s="254">
        <v>6.3299999999999995E-2</v>
      </c>
      <c r="C1539" s="507">
        <v>6.4100000000000004E-2</v>
      </c>
      <c r="D1539" s="281">
        <v>892.35</v>
      </c>
      <c r="E1539" s="511">
        <v>879.7</v>
      </c>
      <c r="F1539" s="256">
        <v>879.32</v>
      </c>
    </row>
    <row r="1540" spans="1:6">
      <c r="A1540" s="229" t="s">
        <v>262</v>
      </c>
      <c r="B1540" s="254">
        <v>6.2899999999999998E-2</v>
      </c>
      <c r="C1540" s="507">
        <v>6.3700000000000007E-2</v>
      </c>
      <c r="D1540" s="281">
        <v>899.12</v>
      </c>
      <c r="E1540" s="511">
        <v>886.38</v>
      </c>
      <c r="F1540" s="256">
        <v>886</v>
      </c>
    </row>
    <row r="1541" spans="1:6">
      <c r="A1541" s="229" t="s">
        <v>261</v>
      </c>
      <c r="B1541" s="254">
        <v>6.2800000000000009E-2</v>
      </c>
      <c r="C1541" s="507">
        <v>6.3600000000000004E-2</v>
      </c>
      <c r="D1541" s="281">
        <v>901.11</v>
      </c>
      <c r="E1541" s="511">
        <v>888.34</v>
      </c>
      <c r="F1541" s="256">
        <v>887.96</v>
      </c>
    </row>
    <row r="1542" spans="1:6">
      <c r="A1542" s="229" t="s">
        <v>260</v>
      </c>
      <c r="B1542" s="254">
        <v>6.1799999999999994E-2</v>
      </c>
      <c r="C1542" s="507">
        <v>6.2600000000000003E-2</v>
      </c>
      <c r="D1542" s="281">
        <v>917.73</v>
      </c>
      <c r="E1542" s="511">
        <v>904.71</v>
      </c>
      <c r="F1542" s="256">
        <v>904.33</v>
      </c>
    </row>
    <row r="1543" spans="1:6">
      <c r="A1543" s="229" t="s">
        <v>259</v>
      </c>
      <c r="B1543" s="254">
        <v>6.1799999999999994E-2</v>
      </c>
      <c r="C1543" s="507">
        <v>6.2600000000000003E-2</v>
      </c>
      <c r="D1543" s="281">
        <v>918.45</v>
      </c>
      <c r="E1543" s="511">
        <v>905.42</v>
      </c>
      <c r="F1543" s="256">
        <v>904.71</v>
      </c>
    </row>
    <row r="1544" spans="1:6">
      <c r="A1544" s="229" t="s">
        <v>258</v>
      </c>
      <c r="B1544" s="254">
        <v>6.08E-2</v>
      </c>
      <c r="C1544" s="507">
        <v>6.1600000000000002E-2</v>
      </c>
      <c r="D1544" s="281">
        <v>935.4</v>
      </c>
      <c r="E1544" s="511">
        <v>922.12</v>
      </c>
      <c r="F1544" s="256">
        <v>921.73</v>
      </c>
    </row>
    <row r="1545" spans="1:6">
      <c r="A1545" s="229" t="s">
        <v>257</v>
      </c>
      <c r="B1545" s="254">
        <v>6.13E-2</v>
      </c>
      <c r="C1545" s="507">
        <v>6.2100000000000002E-2</v>
      </c>
      <c r="D1545" s="281">
        <v>927.46</v>
      </c>
      <c r="E1545" s="511">
        <v>914.31</v>
      </c>
      <c r="F1545" s="256">
        <v>913.92</v>
      </c>
    </row>
    <row r="1546" spans="1:6">
      <c r="A1546" s="229" t="s">
        <v>256</v>
      </c>
      <c r="B1546" s="254">
        <v>6.0899999999999996E-2</v>
      </c>
      <c r="C1546" s="507">
        <v>6.1699999999999998E-2</v>
      </c>
      <c r="D1546" s="281">
        <v>934.5</v>
      </c>
      <c r="E1546" s="511">
        <v>921.24</v>
      </c>
      <c r="F1546" s="256">
        <v>920.86</v>
      </c>
    </row>
    <row r="1547" spans="1:6">
      <c r="A1547" s="229" t="s">
        <v>255</v>
      </c>
      <c r="B1547" s="254">
        <v>6.08E-2</v>
      </c>
      <c r="C1547" s="507">
        <v>6.1600000000000002E-2</v>
      </c>
      <c r="D1547" s="281">
        <v>936.56</v>
      </c>
      <c r="E1547" s="511">
        <v>923.27</v>
      </c>
      <c r="F1547" s="256">
        <v>922.89</v>
      </c>
    </row>
    <row r="1548" spans="1:6">
      <c r="A1548" s="229" t="s">
        <v>254</v>
      </c>
      <c r="B1548" s="254">
        <v>5.9699999999999996E-2</v>
      </c>
      <c r="C1548" s="507">
        <v>6.0499999999999998E-2</v>
      </c>
      <c r="D1548" s="281">
        <v>956.42</v>
      </c>
      <c r="E1548" s="511">
        <v>942.84</v>
      </c>
      <c r="F1548" s="256">
        <v>942.05</v>
      </c>
    </row>
    <row r="1549" spans="1:6">
      <c r="A1549" s="229" t="s">
        <v>253</v>
      </c>
      <c r="B1549" s="254">
        <v>6.0199999999999997E-2</v>
      </c>
      <c r="C1549" s="507">
        <v>6.0999999999999999E-2</v>
      </c>
      <c r="D1549" s="281">
        <v>948.33</v>
      </c>
      <c r="E1549" s="511">
        <v>934.87</v>
      </c>
      <c r="F1549" s="256">
        <v>934.46</v>
      </c>
    </row>
    <row r="1550" spans="1:6">
      <c r="A1550" s="229" t="s">
        <v>252</v>
      </c>
      <c r="B1550" s="254">
        <v>6.0599999999999994E-2</v>
      </c>
      <c r="C1550" s="507">
        <v>6.1399999999999996E-2</v>
      </c>
      <c r="D1550" s="281">
        <v>941.98</v>
      </c>
      <c r="E1550" s="511">
        <v>928.63</v>
      </c>
      <c r="F1550" s="256">
        <v>928.22</v>
      </c>
    </row>
    <row r="1551" spans="1:6">
      <c r="A1551" s="229" t="s">
        <v>251</v>
      </c>
      <c r="B1551" s="254">
        <v>5.9000000000000004E-2</v>
      </c>
      <c r="C1551" s="507">
        <v>5.9800000000000006E-2</v>
      </c>
      <c r="D1551" s="281">
        <v>969.73</v>
      </c>
      <c r="E1551" s="511">
        <v>955.96</v>
      </c>
      <c r="F1551" s="256">
        <v>955.54</v>
      </c>
    </row>
    <row r="1552" spans="1:6">
      <c r="A1552" s="229" t="s">
        <v>250</v>
      </c>
      <c r="B1552" s="254">
        <v>5.9699999999999996E-2</v>
      </c>
      <c r="C1552" s="507">
        <v>6.0499999999999998E-2</v>
      </c>
      <c r="D1552" s="281">
        <v>958.08</v>
      </c>
      <c r="E1552" s="511">
        <v>944.49</v>
      </c>
      <c r="F1552" s="256">
        <v>944.08</v>
      </c>
    </row>
    <row r="1553" spans="1:6">
      <c r="A1553" s="229" t="s">
        <v>249</v>
      </c>
      <c r="B1553" s="254">
        <v>5.8799999999999998E-2</v>
      </c>
      <c r="C1553" s="507">
        <v>5.96E-2</v>
      </c>
      <c r="D1553" s="281">
        <v>974.45</v>
      </c>
      <c r="E1553" s="511">
        <v>960.61</v>
      </c>
      <c r="F1553" s="256">
        <v>959.8</v>
      </c>
    </row>
    <row r="1554" spans="1:6">
      <c r="A1554" s="229" t="s">
        <v>248</v>
      </c>
      <c r="B1554" s="254">
        <v>5.8799999999999998E-2</v>
      </c>
      <c r="C1554" s="507">
        <v>5.96E-2</v>
      </c>
      <c r="D1554" s="281">
        <v>974.88</v>
      </c>
      <c r="E1554" s="511">
        <v>961.04</v>
      </c>
      <c r="F1554" s="256">
        <v>960.61</v>
      </c>
    </row>
    <row r="1555" spans="1:6">
      <c r="A1555" s="229" t="s">
        <v>247</v>
      </c>
      <c r="B1555" s="254">
        <v>5.8700000000000002E-2</v>
      </c>
      <c r="C1555" s="507">
        <v>5.9500000000000004E-2</v>
      </c>
      <c r="D1555" s="281">
        <v>977.05</v>
      </c>
      <c r="E1555" s="511">
        <v>963.19</v>
      </c>
      <c r="F1555" s="256">
        <v>962.76</v>
      </c>
    </row>
    <row r="1556" spans="1:6">
      <c r="A1556" s="229" t="s">
        <v>246</v>
      </c>
      <c r="B1556" s="254">
        <v>5.91E-2</v>
      </c>
      <c r="C1556" s="507">
        <v>5.9900000000000002E-2</v>
      </c>
      <c r="D1556" s="281">
        <v>970.52</v>
      </c>
      <c r="E1556" s="511">
        <v>956.76</v>
      </c>
      <c r="F1556" s="256">
        <v>956.33</v>
      </c>
    </row>
    <row r="1557" spans="1:6">
      <c r="A1557" s="229" t="s">
        <v>245</v>
      </c>
      <c r="B1557" s="254">
        <v>6.08E-2</v>
      </c>
      <c r="C1557" s="507">
        <v>6.1600000000000002E-2</v>
      </c>
      <c r="D1557" s="281">
        <v>941.94</v>
      </c>
      <c r="E1557" s="511">
        <v>928.61</v>
      </c>
      <c r="F1557" s="256">
        <v>928.19</v>
      </c>
    </row>
    <row r="1558" spans="1:6">
      <c r="A1558" s="229" t="s">
        <v>244</v>
      </c>
      <c r="B1558" s="254">
        <v>0.06</v>
      </c>
      <c r="C1558" s="507">
        <v>6.08E-2</v>
      </c>
      <c r="D1558" s="281">
        <v>956.32</v>
      </c>
      <c r="E1558" s="511">
        <v>942.77</v>
      </c>
      <c r="F1558" s="256">
        <v>941.94</v>
      </c>
    </row>
    <row r="1559" spans="1:6">
      <c r="A1559" s="229" t="s">
        <v>243</v>
      </c>
      <c r="B1559" s="254">
        <v>6.0599999999999994E-2</v>
      </c>
      <c r="C1559" s="507">
        <v>6.1399999999999996E-2</v>
      </c>
      <c r="D1559" s="281">
        <v>946.78</v>
      </c>
      <c r="E1559" s="511">
        <v>933.38</v>
      </c>
      <c r="F1559" s="256">
        <v>932.94</v>
      </c>
    </row>
    <row r="1560" spans="1:6">
      <c r="A1560" s="229" t="s">
        <v>242</v>
      </c>
      <c r="B1560" s="254">
        <v>6.1500000000000006E-2</v>
      </c>
      <c r="C1560" s="507">
        <v>6.2300000000000001E-2</v>
      </c>
      <c r="D1560" s="281">
        <v>932.17</v>
      </c>
      <c r="E1560" s="511">
        <v>918.99</v>
      </c>
      <c r="F1560" s="256">
        <v>918.55</v>
      </c>
    </row>
    <row r="1561" spans="1:6">
      <c r="A1561" s="229" t="s">
        <v>241</v>
      </c>
      <c r="B1561" s="254">
        <v>6.13E-2</v>
      </c>
      <c r="C1561" s="507">
        <v>6.2100000000000002E-2</v>
      </c>
      <c r="D1561" s="281">
        <v>936.17</v>
      </c>
      <c r="E1561" s="511">
        <v>922.93</v>
      </c>
      <c r="F1561" s="256">
        <v>922.26</v>
      </c>
    </row>
    <row r="1562" spans="1:6">
      <c r="A1562" s="229" t="s">
        <v>240</v>
      </c>
      <c r="B1562" s="254">
        <v>6.1500000000000006E-2</v>
      </c>
      <c r="C1562" s="507">
        <v>6.2300000000000001E-2</v>
      </c>
      <c r="D1562" s="281">
        <v>933.73</v>
      </c>
      <c r="E1562" s="511">
        <v>920.54</v>
      </c>
      <c r="F1562" s="256">
        <v>919.65</v>
      </c>
    </row>
    <row r="1563" spans="1:6">
      <c r="A1563" s="229" t="s">
        <v>239</v>
      </c>
      <c r="B1563" s="254">
        <v>6.2400000000000004E-2</v>
      </c>
      <c r="C1563" s="507">
        <v>6.3200000000000006E-2</v>
      </c>
      <c r="D1563" s="281">
        <v>919.35</v>
      </c>
      <c r="E1563" s="511">
        <v>906.37</v>
      </c>
      <c r="F1563" s="256">
        <v>905.93</v>
      </c>
    </row>
    <row r="1564" spans="1:6">
      <c r="A1564" s="229" t="s">
        <v>238</v>
      </c>
      <c r="B1564" s="254">
        <v>6.1900000000000004E-2</v>
      </c>
      <c r="C1564" s="507">
        <v>6.2699999999999992E-2</v>
      </c>
      <c r="D1564" s="281">
        <v>928</v>
      </c>
      <c r="E1564" s="511">
        <v>914.9</v>
      </c>
      <c r="F1564" s="256">
        <v>914.45</v>
      </c>
    </row>
    <row r="1565" spans="1:6">
      <c r="A1565" s="229" t="s">
        <v>237</v>
      </c>
      <c r="B1565" s="254">
        <v>6.25E-2</v>
      </c>
      <c r="C1565" s="507">
        <v>6.3299999999999995E-2</v>
      </c>
      <c r="D1565" s="281">
        <v>918.6</v>
      </c>
      <c r="E1565" s="511">
        <v>905.63</v>
      </c>
      <c r="F1565" s="256">
        <v>905.19</v>
      </c>
    </row>
    <row r="1566" spans="1:6">
      <c r="A1566" s="229" t="s">
        <v>236</v>
      </c>
      <c r="B1566" s="254">
        <v>6.2199999999999998E-2</v>
      </c>
      <c r="C1566" s="507">
        <v>6.3E-2</v>
      </c>
      <c r="D1566" s="281">
        <v>923.95</v>
      </c>
      <c r="E1566" s="511">
        <v>910.91</v>
      </c>
      <c r="F1566" s="256">
        <v>910.47</v>
      </c>
    </row>
    <row r="1567" spans="1:6">
      <c r="A1567" s="229" t="s">
        <v>235</v>
      </c>
      <c r="B1567" s="254">
        <v>6.2E-2</v>
      </c>
      <c r="C1567" s="507">
        <v>6.2800000000000009E-2</v>
      </c>
      <c r="D1567" s="281">
        <v>928.13</v>
      </c>
      <c r="E1567" s="511">
        <v>915.03</v>
      </c>
      <c r="F1567" s="256">
        <v>914.15</v>
      </c>
    </row>
    <row r="1568" spans="1:6">
      <c r="A1568" s="229" t="s">
        <v>234</v>
      </c>
      <c r="B1568" s="254">
        <v>6.1500000000000006E-2</v>
      </c>
      <c r="C1568" s="507">
        <v>6.2300000000000001E-2</v>
      </c>
      <c r="D1568" s="281">
        <v>936.87</v>
      </c>
      <c r="E1568" s="511">
        <v>923.64</v>
      </c>
      <c r="F1568" s="256">
        <v>923.2</v>
      </c>
    </row>
    <row r="1569" spans="1:6">
      <c r="A1569" s="229" t="s">
        <v>233</v>
      </c>
      <c r="B1569" s="254">
        <v>6.1399999999999996E-2</v>
      </c>
      <c r="C1569" s="507">
        <v>6.2199999999999998E-2</v>
      </c>
      <c r="D1569" s="281">
        <v>938.98</v>
      </c>
      <c r="E1569" s="511">
        <v>925.73</v>
      </c>
      <c r="F1569" s="256">
        <v>925.28</v>
      </c>
    </row>
    <row r="1570" spans="1:6">
      <c r="A1570" s="229" t="s">
        <v>232</v>
      </c>
      <c r="B1570" s="254">
        <v>6.1600000000000002E-2</v>
      </c>
      <c r="C1570" s="507">
        <v>6.2400000000000004E-2</v>
      </c>
      <c r="D1570" s="281">
        <v>936.32</v>
      </c>
      <c r="E1570" s="511">
        <v>923.11</v>
      </c>
      <c r="F1570" s="256">
        <v>922.66</v>
      </c>
    </row>
    <row r="1571" spans="1:6">
      <c r="A1571" s="229" t="s">
        <v>231</v>
      </c>
      <c r="B1571" s="254">
        <v>6.1200000000000004E-2</v>
      </c>
      <c r="C1571" s="507">
        <v>6.2E-2</v>
      </c>
      <c r="D1571" s="281">
        <v>943.46</v>
      </c>
      <c r="E1571" s="511">
        <v>930.15</v>
      </c>
      <c r="F1571" s="256">
        <v>929.69</v>
      </c>
    </row>
    <row r="1572" spans="1:6">
      <c r="A1572" s="229" t="s">
        <v>230</v>
      </c>
      <c r="B1572" s="254">
        <v>6.13E-2</v>
      </c>
      <c r="C1572" s="507">
        <v>6.2100000000000002E-2</v>
      </c>
      <c r="D1572" s="281">
        <v>942.72</v>
      </c>
      <c r="E1572" s="511">
        <v>929.42</v>
      </c>
      <c r="F1572" s="256">
        <v>928.5</v>
      </c>
    </row>
    <row r="1573" spans="1:6">
      <c r="A1573" s="229" t="s">
        <v>229</v>
      </c>
      <c r="B1573" s="254">
        <v>6.1900000000000004E-2</v>
      </c>
      <c r="C1573" s="507">
        <v>6.2699999999999992E-2</v>
      </c>
      <c r="D1573" s="281">
        <v>933.18</v>
      </c>
      <c r="E1573" s="511">
        <v>920.03</v>
      </c>
      <c r="F1573" s="256">
        <v>919.58</v>
      </c>
    </row>
    <row r="1574" spans="1:6">
      <c r="A1574" s="229" t="s">
        <v>228</v>
      </c>
      <c r="B1574" s="254">
        <v>6.1799999999999994E-2</v>
      </c>
      <c r="C1574" s="507">
        <v>6.2600000000000003E-2</v>
      </c>
      <c r="D1574" s="281">
        <v>935.3</v>
      </c>
      <c r="E1574" s="511">
        <v>922.11</v>
      </c>
      <c r="F1574" s="256">
        <v>921.66</v>
      </c>
    </row>
    <row r="1575" spans="1:6">
      <c r="A1575" s="229" t="s">
        <v>227</v>
      </c>
      <c r="B1575" s="254">
        <v>6.1500000000000006E-2</v>
      </c>
      <c r="C1575" s="507">
        <v>6.2300000000000001E-2</v>
      </c>
      <c r="D1575" s="281">
        <v>940.62</v>
      </c>
      <c r="E1575" s="511">
        <v>927.36</v>
      </c>
      <c r="F1575" s="256">
        <v>927.03</v>
      </c>
    </row>
    <row r="1576" spans="1:6">
      <c r="A1576" s="229" t="s">
        <v>226</v>
      </c>
      <c r="B1576" s="254">
        <v>6.1600000000000002E-2</v>
      </c>
      <c r="C1576" s="507">
        <v>6.2400000000000004E-2</v>
      </c>
      <c r="D1576" s="281">
        <v>939.28</v>
      </c>
      <c r="E1576" s="511">
        <v>926.05</v>
      </c>
      <c r="F1576" s="256">
        <v>925.72</v>
      </c>
    </row>
    <row r="1577" spans="1:6">
      <c r="A1577" s="229" t="s">
        <v>195</v>
      </c>
      <c r="B1577" s="254">
        <v>6.1500000000000006E-2</v>
      </c>
      <c r="C1577" s="507">
        <v>6.2300000000000001E-2</v>
      </c>
      <c r="D1577" s="281">
        <v>941.49</v>
      </c>
      <c r="E1577" s="511">
        <v>928.23</v>
      </c>
      <c r="F1577" s="256">
        <v>927.69</v>
      </c>
    </row>
    <row r="1578" spans="1:6">
      <c r="A1578" s="229" t="s">
        <v>199</v>
      </c>
      <c r="B1578" s="254">
        <v>6.13E-2</v>
      </c>
      <c r="C1578" s="507">
        <v>6.2100000000000002E-2</v>
      </c>
      <c r="D1578" s="281">
        <v>945.17</v>
      </c>
      <c r="E1578" s="511">
        <v>931.85</v>
      </c>
      <c r="F1578" s="256">
        <v>931.52</v>
      </c>
    </row>
    <row r="1579" spans="1:6">
      <c r="A1579" s="229" t="s">
        <v>200</v>
      </c>
      <c r="B1579" s="254">
        <v>6.1200000000000004E-2</v>
      </c>
      <c r="C1579" s="507">
        <v>6.2E-2</v>
      </c>
      <c r="D1579" s="281">
        <v>947.18</v>
      </c>
      <c r="E1579" s="511">
        <v>933.83</v>
      </c>
      <c r="F1579" s="256">
        <v>933.51</v>
      </c>
    </row>
    <row r="1580" spans="1:6">
      <c r="A1580" s="229" t="s">
        <v>202</v>
      </c>
      <c r="B1580" s="254">
        <v>6.0899999999999996E-2</v>
      </c>
      <c r="C1580" s="507">
        <v>6.1699999999999998E-2</v>
      </c>
      <c r="D1580" s="281">
        <v>952.61</v>
      </c>
      <c r="E1580" s="511">
        <v>939.19</v>
      </c>
      <c r="F1580" s="256">
        <v>938.86</v>
      </c>
    </row>
    <row r="1581" spans="1:6">
      <c r="A1581" s="229" t="s">
        <v>225</v>
      </c>
      <c r="B1581" s="254">
        <v>6.1100000000000002E-2</v>
      </c>
      <c r="C1581" s="507">
        <v>6.1900000000000004E-2</v>
      </c>
      <c r="D1581" s="281">
        <v>949.57</v>
      </c>
      <c r="E1581" s="511">
        <v>936.2</v>
      </c>
      <c r="F1581" s="256">
        <v>935.87</v>
      </c>
    </row>
    <row r="1582" spans="1:6">
      <c r="A1582" s="229" t="s">
        <v>224</v>
      </c>
      <c r="B1582" s="254">
        <v>6.0700000000000004E-2</v>
      </c>
      <c r="C1582" s="507">
        <v>6.1500000000000006E-2</v>
      </c>
      <c r="D1582" s="281">
        <v>956.9</v>
      </c>
      <c r="E1582" s="511">
        <v>943.43</v>
      </c>
      <c r="F1582" s="256">
        <v>942.86</v>
      </c>
    </row>
    <row r="1583" spans="1:6">
      <c r="A1583" s="229" t="s">
        <v>223</v>
      </c>
      <c r="B1583" s="254">
        <v>6.0499999999999998E-2</v>
      </c>
      <c r="C1583" s="507">
        <v>6.13E-2</v>
      </c>
      <c r="D1583" s="281">
        <v>960.64</v>
      </c>
      <c r="E1583" s="511">
        <v>947.12</v>
      </c>
      <c r="F1583" s="256">
        <v>946.78</v>
      </c>
    </row>
    <row r="1584" spans="1:6">
      <c r="A1584" s="229" t="s">
        <v>222</v>
      </c>
      <c r="B1584" s="254">
        <v>5.9699999999999996E-2</v>
      </c>
      <c r="C1584" s="507">
        <v>6.0499999999999998E-2</v>
      </c>
      <c r="D1584" s="281">
        <v>974.72</v>
      </c>
      <c r="E1584" s="511">
        <v>960.98</v>
      </c>
      <c r="F1584" s="256">
        <v>960.64</v>
      </c>
    </row>
    <row r="1585" spans="1:10">
      <c r="A1585" s="229" t="s">
        <v>221</v>
      </c>
      <c r="B1585" s="254">
        <v>5.9500000000000004E-2</v>
      </c>
      <c r="C1585" s="507">
        <v>6.0299999999999999E-2</v>
      </c>
      <c r="D1585" s="281">
        <v>978.53</v>
      </c>
      <c r="E1585" s="511">
        <v>964.74</v>
      </c>
      <c r="F1585" s="256">
        <v>964.4</v>
      </c>
    </row>
    <row r="1586" spans="1:10">
      <c r="A1586" s="229" t="s">
        <v>220</v>
      </c>
      <c r="B1586" s="254">
        <v>5.9900000000000002E-2</v>
      </c>
      <c r="C1586" s="507">
        <v>6.0700000000000004E-2</v>
      </c>
      <c r="D1586" s="281">
        <v>971.95</v>
      </c>
      <c r="E1586" s="511">
        <v>958.26</v>
      </c>
      <c r="F1586" s="256">
        <v>957.92</v>
      </c>
    </row>
    <row r="1587" spans="1:10">
      <c r="A1587" s="229" t="s">
        <v>219</v>
      </c>
      <c r="B1587" s="254">
        <v>0.06</v>
      </c>
      <c r="C1587" s="507">
        <v>6.08E-2</v>
      </c>
      <c r="D1587" s="281">
        <v>970.8</v>
      </c>
      <c r="E1587" s="511">
        <v>957.13</v>
      </c>
      <c r="F1587" s="256">
        <v>956.56</v>
      </c>
    </row>
    <row r="1588" spans="1:10">
      <c r="A1588" s="229" t="s">
        <v>204</v>
      </c>
      <c r="B1588" s="254">
        <v>6.0199999999999997E-2</v>
      </c>
      <c r="C1588" s="507">
        <v>6.0999999999999999E-2</v>
      </c>
      <c r="D1588" s="281">
        <v>967.7</v>
      </c>
      <c r="E1588" s="511">
        <v>954.08</v>
      </c>
      <c r="F1588" s="256">
        <v>953.75</v>
      </c>
    </row>
    <row r="1589" spans="1:10">
      <c r="A1589" s="229" t="s">
        <v>205</v>
      </c>
      <c r="B1589" s="254">
        <v>6.0599999999999994E-2</v>
      </c>
      <c r="C1589" s="507">
        <v>6.1399999999999996E-2</v>
      </c>
      <c r="D1589" s="281">
        <v>961.21</v>
      </c>
      <c r="E1589" s="511">
        <v>947.69</v>
      </c>
      <c r="F1589" s="256">
        <v>947.35</v>
      </c>
    </row>
    <row r="1590" spans="1:10">
      <c r="A1590" s="229" t="s">
        <v>206</v>
      </c>
      <c r="B1590" s="254">
        <v>6.13E-2</v>
      </c>
      <c r="C1590" s="507">
        <v>6.2100000000000002E-2</v>
      </c>
      <c r="D1590" s="281">
        <v>949.7</v>
      </c>
      <c r="E1590" s="511">
        <v>936.36</v>
      </c>
      <c r="F1590" s="256">
        <v>936.02</v>
      </c>
    </row>
    <row r="1591" spans="1:10">
      <c r="A1591" s="229" t="s">
        <v>207</v>
      </c>
      <c r="B1591" s="254">
        <v>6.1600000000000002E-2</v>
      </c>
      <c r="C1591" s="507">
        <v>6.2400000000000004E-2</v>
      </c>
      <c r="D1591" s="281">
        <v>945.01</v>
      </c>
      <c r="E1591" s="511">
        <v>931.74</v>
      </c>
      <c r="F1591" s="256">
        <v>931.41</v>
      </c>
    </row>
    <row r="1592" spans="1:10">
      <c r="A1592" s="229" t="s">
        <v>208</v>
      </c>
      <c r="B1592" s="254">
        <v>6.1699999999999998E-2</v>
      </c>
      <c r="C1592" s="507">
        <v>6.25E-2</v>
      </c>
      <c r="D1592" s="281">
        <v>943.82</v>
      </c>
      <c r="E1592" s="511">
        <v>930.57</v>
      </c>
      <c r="F1592" s="256">
        <v>930.02</v>
      </c>
    </row>
    <row r="1593" spans="1:10">
      <c r="A1593" s="229" t="s">
        <v>209</v>
      </c>
      <c r="B1593" s="254">
        <v>6.0899999999999996E-2</v>
      </c>
      <c r="C1593" s="507">
        <v>6.1699999999999998E-2</v>
      </c>
      <c r="D1593" s="281">
        <v>957.61</v>
      </c>
      <c r="E1593" s="511">
        <v>944.16</v>
      </c>
      <c r="F1593" s="256">
        <v>943.82</v>
      </c>
    </row>
    <row r="1594" spans="1:10">
      <c r="A1594" s="229" t="s">
        <v>210</v>
      </c>
      <c r="B1594" s="254">
        <v>6.0499999999999998E-2</v>
      </c>
      <c r="C1594" s="507">
        <v>6.13E-2</v>
      </c>
      <c r="D1594" s="281">
        <v>964.75</v>
      </c>
      <c r="E1594" s="511">
        <v>951.2</v>
      </c>
      <c r="F1594" s="256">
        <v>950.86</v>
      </c>
    </row>
    <row r="1595" spans="1:10">
      <c r="A1595" s="229" t="s">
        <v>211</v>
      </c>
      <c r="B1595" s="254">
        <v>6.0299999999999999E-2</v>
      </c>
      <c r="C1595" s="507">
        <v>6.1100000000000002E-2</v>
      </c>
      <c r="D1595" s="281">
        <v>968.51</v>
      </c>
      <c r="E1595" s="511">
        <v>954.9</v>
      </c>
      <c r="F1595" s="256">
        <v>954.57</v>
      </c>
    </row>
    <row r="1596" spans="1:10">
      <c r="A1596" s="229">
        <v>42565</v>
      </c>
      <c r="B1596" s="254">
        <v>5.9800000000000006E-2</v>
      </c>
      <c r="C1596" s="507">
        <v>6.0599999999999994E-2</v>
      </c>
      <c r="D1596" s="281">
        <v>977.46</v>
      </c>
      <c r="E1596" s="511">
        <v>963.72</v>
      </c>
      <c r="F1596" s="256">
        <v>963.39</v>
      </c>
      <c r="G1596" s="229"/>
    </row>
    <row r="1597" spans="1:10">
      <c r="A1597" s="229" t="s">
        <v>213</v>
      </c>
      <c r="B1597" s="254">
        <v>5.9200000000000003E-2</v>
      </c>
      <c r="C1597" s="507">
        <v>0.06</v>
      </c>
      <c r="D1597" s="281">
        <v>988.55</v>
      </c>
      <c r="E1597" s="511">
        <v>974.65</v>
      </c>
      <c r="F1597" s="256">
        <v>974</v>
      </c>
    </row>
    <row r="1598" spans="1:10">
      <c r="A1598" s="229" t="s">
        <v>214</v>
      </c>
      <c r="B1598" s="254">
        <v>5.8799999999999998E-2</v>
      </c>
      <c r="C1598" s="507">
        <v>5.96E-2</v>
      </c>
      <c r="D1598" s="281">
        <v>995.95</v>
      </c>
      <c r="E1598" s="511">
        <v>981.94</v>
      </c>
      <c r="F1598" s="256">
        <v>981.58</v>
      </c>
    </row>
    <row r="1599" spans="1:10">
      <c r="A1599" s="229" t="s">
        <v>216</v>
      </c>
      <c r="B1599" s="254">
        <v>5.8400000000000001E-2</v>
      </c>
      <c r="C1599" s="507">
        <v>5.9200000000000003E-2</v>
      </c>
      <c r="D1599" s="281">
        <v>1003.4</v>
      </c>
      <c r="E1599" s="511">
        <v>989.29</v>
      </c>
      <c r="F1599" s="256">
        <v>988.92</v>
      </c>
    </row>
    <row r="1600" spans="1:10">
      <c r="A1600" s="229" t="s">
        <v>218</v>
      </c>
      <c r="B1600" s="254">
        <v>5.9000000000000004E-2</v>
      </c>
      <c r="C1600" s="507">
        <v>5.9800000000000006E-2</v>
      </c>
      <c r="D1600" s="281">
        <v>993.17</v>
      </c>
      <c r="E1600" s="511">
        <v>979.21</v>
      </c>
      <c r="F1600" s="256">
        <v>978.84</v>
      </c>
      <c r="G1600" s="229">
        <v>42571</v>
      </c>
      <c r="J1600" s="537"/>
    </row>
    <row r="1601" spans="1:11">
      <c r="A1601" s="229" t="s">
        <v>217</v>
      </c>
      <c r="B1601" s="254">
        <v>5.8799999999999998E-2</v>
      </c>
      <c r="C1601" s="507">
        <v>5.96E-2</v>
      </c>
      <c r="D1601" s="281">
        <v>997.06</v>
      </c>
      <c r="E1601" s="511">
        <v>983.05</v>
      </c>
      <c r="F1601" s="256">
        <v>982.68</v>
      </c>
    </row>
    <row r="1602" spans="1:11">
      <c r="A1602" s="229" t="s">
        <v>472</v>
      </c>
      <c r="B1602" s="254">
        <v>5.9000000000000004E-2</v>
      </c>
      <c r="C1602" s="507">
        <v>5.9800000000000006E-2</v>
      </c>
      <c r="D1602" s="281">
        <v>994.13</v>
      </c>
      <c r="E1602" s="511">
        <v>980.17</v>
      </c>
      <c r="F1602" s="256">
        <v>979.53</v>
      </c>
    </row>
    <row r="1603" spans="1:11">
      <c r="A1603" s="151" t="s">
        <v>1279</v>
      </c>
      <c r="B1603" s="193">
        <v>5.9400000000000001E-2</v>
      </c>
      <c r="C1603" s="457">
        <v>6.0199999999999997E-2</v>
      </c>
      <c r="D1603" s="428">
        <v>987.49</v>
      </c>
      <c r="E1603" s="512">
        <v>973.62</v>
      </c>
      <c r="F1603" s="195">
        <v>973.26</v>
      </c>
      <c r="G1603" s="152"/>
    </row>
    <row r="1604" spans="1:11">
      <c r="A1604" s="151" t="s">
        <v>1281</v>
      </c>
      <c r="B1604" s="193">
        <v>5.9500000000000004E-2</v>
      </c>
      <c r="C1604" s="457">
        <v>6.0299999999999999E-2</v>
      </c>
      <c r="D1604" s="428">
        <v>980</v>
      </c>
      <c r="E1604" s="512">
        <v>972.26</v>
      </c>
      <c r="F1604" s="195">
        <v>971.91</v>
      </c>
      <c r="G1604" t="str">
        <f>T(A1604)</f>
        <v>26/07/2016</v>
      </c>
    </row>
    <row r="1605" spans="1:11">
      <c r="A1605" s="151" t="s">
        <v>1282</v>
      </c>
      <c r="B1605" s="193">
        <v>5.8899999999999994E-2</v>
      </c>
      <c r="C1605" s="457">
        <v>5.9699999999999996E-2</v>
      </c>
      <c r="D1605" s="428">
        <v>996.98</v>
      </c>
      <c r="E1605" s="512">
        <v>982.99</v>
      </c>
      <c r="F1605" s="195">
        <v>982.63</v>
      </c>
    </row>
    <row r="1606" spans="1:11">
      <c r="A1606" s="151" t="s">
        <v>1300</v>
      </c>
      <c r="B1606" s="193">
        <v>5.8700000000000002E-2</v>
      </c>
      <c r="C1606" s="457">
        <v>5.9500000000000004E-2</v>
      </c>
      <c r="D1606" s="428">
        <v>1000.88</v>
      </c>
      <c r="E1606" s="512">
        <v>986.83</v>
      </c>
      <c r="F1606" s="195">
        <v>986.47</v>
      </c>
      <c r="H1606" s="149"/>
    </row>
    <row r="1607" spans="1:11">
      <c r="A1607" s="341" t="s">
        <v>1305</v>
      </c>
      <c r="B1607" s="193">
        <v>5.8400000000000001E-2</v>
      </c>
      <c r="C1607" s="457">
        <v>5.9200000000000003E-2</v>
      </c>
      <c r="D1607" s="428">
        <v>1006.85</v>
      </c>
      <c r="E1607" s="512">
        <v>992.71</v>
      </c>
      <c r="F1607" s="195">
        <v>992.07</v>
      </c>
    </row>
    <row r="1608" spans="1:11">
      <c r="A1608" s="341" t="s">
        <v>1908</v>
      </c>
      <c r="B1608" s="193">
        <v>5.8499999999999996E-2</v>
      </c>
      <c r="C1608" s="457">
        <v>5.9299999999999999E-2</v>
      </c>
      <c r="D1608" s="428">
        <v>1005.44</v>
      </c>
      <c r="E1608" s="512">
        <v>991.32</v>
      </c>
      <c r="F1608" s="195">
        <v>990.96</v>
      </c>
    </row>
    <row r="1609" spans="1:11">
      <c r="A1609" s="341" t="s">
        <v>1821</v>
      </c>
      <c r="B1609" s="193">
        <v>5.8299999999999998E-2</v>
      </c>
      <c r="C1609" s="457">
        <v>5.91E-2</v>
      </c>
      <c r="D1609" s="428">
        <v>1009.36</v>
      </c>
      <c r="E1609" s="512">
        <v>995.2</v>
      </c>
      <c r="F1609" s="195">
        <v>994.83</v>
      </c>
    </row>
    <row r="1610" spans="1:11">
      <c r="A1610" s="429" t="s">
        <v>1902</v>
      </c>
      <c r="B1610" s="193">
        <v>5.8400000000000001E-2</v>
      </c>
      <c r="C1610" s="457">
        <v>5.9200000000000003E-2</v>
      </c>
      <c r="D1610" s="428">
        <v>1007.95</v>
      </c>
      <c r="E1610" s="512">
        <v>993.81</v>
      </c>
      <c r="F1610" s="195">
        <v>993.44</v>
      </c>
    </row>
    <row r="1611" spans="1:11">
      <c r="A1611" s="429" t="s">
        <v>1906</v>
      </c>
      <c r="B1611" s="193">
        <v>5.79E-2</v>
      </c>
      <c r="C1611" s="457">
        <v>5.8700000000000002E-2</v>
      </c>
      <c r="D1611" s="428">
        <v>1017.26</v>
      </c>
      <c r="E1611" s="512">
        <v>1002.99</v>
      </c>
      <c r="F1611" s="195">
        <v>1002.62</v>
      </c>
    </row>
    <row r="1612" spans="1:11">
      <c r="A1612" s="429" t="s">
        <v>1907</v>
      </c>
      <c r="B1612" s="193">
        <v>5.7699999999999994E-2</v>
      </c>
      <c r="C1612" s="457">
        <v>5.8499999999999996E-2</v>
      </c>
      <c r="D1612" s="428">
        <v>1021.52</v>
      </c>
      <c r="E1612" s="512">
        <v>1007.18</v>
      </c>
      <c r="F1612" s="195">
        <v>1006.54</v>
      </c>
    </row>
    <row r="1613" spans="1:11">
      <c r="A1613" s="429" t="s">
        <v>1962</v>
      </c>
      <c r="B1613" s="193">
        <v>5.7699999999999994E-2</v>
      </c>
      <c r="C1613" s="457">
        <v>5.8499999999999996E-2</v>
      </c>
      <c r="D1613" s="428">
        <v>1021.89</v>
      </c>
      <c r="E1613" s="512">
        <v>1007.55</v>
      </c>
      <c r="F1613" s="195">
        <v>1007.18</v>
      </c>
    </row>
    <row r="1614" spans="1:11">
      <c r="A1614" s="539">
        <v>42591</v>
      </c>
      <c r="B1614" s="193">
        <v>5.7999999999999996E-2</v>
      </c>
      <c r="C1614" s="194">
        <v>5.8799999999999998E-2</v>
      </c>
      <c r="D1614" s="428">
        <v>1016.85</v>
      </c>
      <c r="E1614" s="428">
        <v>1002.59</v>
      </c>
      <c r="F1614" s="195">
        <v>1002.23</v>
      </c>
      <c r="K1614" s="456"/>
    </row>
    <row r="1615" spans="1:11">
      <c r="A1615" s="539">
        <v>42592</v>
      </c>
      <c r="B1615" s="193">
        <v>5.74E-2</v>
      </c>
      <c r="C1615" s="194">
        <v>5.8200000000000002E-2</v>
      </c>
      <c r="D1615" s="428">
        <v>1028.06</v>
      </c>
      <c r="E1615" s="428">
        <v>1013.64</v>
      </c>
      <c r="F1615" s="195">
        <v>1013.27</v>
      </c>
      <c r="K1615" s="456"/>
    </row>
    <row r="1616" spans="1:11">
      <c r="A1616" s="539">
        <v>42593</v>
      </c>
      <c r="B1616" s="193">
        <v>5.74E-2</v>
      </c>
      <c r="C1616" s="194">
        <v>5.8200000000000002E-2</v>
      </c>
      <c r="D1616" s="428">
        <v>1029.26</v>
      </c>
      <c r="E1616" s="428">
        <v>1014.82</v>
      </c>
      <c r="F1616" s="195">
        <v>1014.43</v>
      </c>
      <c r="K1616" s="456"/>
    </row>
    <row r="1617" spans="1:11">
      <c r="A1617" s="539">
        <v>42594</v>
      </c>
      <c r="B1617" s="193">
        <v>5.6600000000000004E-2</v>
      </c>
      <c r="C1617" s="194">
        <v>5.74E-2</v>
      </c>
      <c r="D1617" s="428">
        <v>1044.67</v>
      </c>
      <c r="E1617" s="428">
        <v>1030.01</v>
      </c>
      <c r="F1617" s="195">
        <v>1034.6199999999999</v>
      </c>
      <c r="K1617" s="456"/>
    </row>
    <row r="1618" spans="1:11">
      <c r="A1618" s="539">
        <v>42597</v>
      </c>
      <c r="B1618" s="193">
        <v>5.6600000000000004E-2</v>
      </c>
      <c r="C1618" s="194">
        <v>5.74E-2</v>
      </c>
      <c r="D1618" s="428">
        <v>1045.03</v>
      </c>
      <c r="E1618" s="428">
        <v>1030.3699999999999</v>
      </c>
      <c r="F1618" s="195">
        <v>1030.01</v>
      </c>
      <c r="K1618" s="456"/>
    </row>
    <row r="1619" spans="1:11">
      <c r="A1619" s="539">
        <v>42598</v>
      </c>
      <c r="B1619" s="193">
        <v>5.6399999999999999E-2</v>
      </c>
      <c r="C1619" s="194">
        <v>5.7200000000000001E-2</v>
      </c>
      <c r="D1619" s="428">
        <v>1049.0899999999999</v>
      </c>
      <c r="E1619" s="428">
        <v>1034.3699999999999</v>
      </c>
      <c r="F1619" s="195">
        <v>1034.01</v>
      </c>
      <c r="K1619" s="456"/>
    </row>
    <row r="1620" spans="1:11">
      <c r="A1620" s="539">
        <v>42599</v>
      </c>
      <c r="B1620" s="193">
        <v>5.6399999999999999E-2</v>
      </c>
      <c r="C1620" s="194">
        <v>5.7200000000000001E-2</v>
      </c>
      <c r="D1620" s="428">
        <v>1049.45</v>
      </c>
      <c r="E1620" s="428">
        <v>1034.73</v>
      </c>
      <c r="F1620" s="195">
        <v>1034.3699999999999</v>
      </c>
      <c r="K1620" s="456"/>
    </row>
    <row r="1621" spans="1:11">
      <c r="A1621" s="539">
        <v>42600</v>
      </c>
      <c r="B1621" s="193">
        <v>5.62E-2</v>
      </c>
      <c r="C1621" s="194">
        <v>5.7000000000000002E-2</v>
      </c>
      <c r="D1621" s="428">
        <v>1053.52</v>
      </c>
      <c r="E1621" s="428">
        <v>1038.75</v>
      </c>
      <c r="F1621" s="195">
        <v>1038.3900000000001</v>
      </c>
      <c r="K1621" s="456"/>
    </row>
    <row r="1622" spans="1:11">
      <c r="A1622" s="539">
        <v>42601</v>
      </c>
      <c r="B1622" s="193">
        <v>5.6399999999999999E-2</v>
      </c>
      <c r="C1622" s="194">
        <v>5.7200000000000001E-2</v>
      </c>
      <c r="D1622" s="428">
        <v>1050.43</v>
      </c>
      <c r="E1622" s="428">
        <v>1035.71</v>
      </c>
      <c r="F1622" s="195">
        <v>1035.08</v>
      </c>
      <c r="K1622" s="456"/>
    </row>
    <row r="1623" spans="1:11">
      <c r="A1623" s="539">
        <v>42604</v>
      </c>
      <c r="B1623" s="193">
        <v>5.6399999999999999E-2</v>
      </c>
      <c r="C1623" s="194">
        <v>5.7200000000000001E-2</v>
      </c>
      <c r="D1623" s="428">
        <v>1050.79</v>
      </c>
      <c r="E1623" s="428">
        <v>1036.06</v>
      </c>
      <c r="F1623" s="195">
        <v>1035.71</v>
      </c>
    </row>
    <row r="1624" spans="1:11">
      <c r="A1624" s="539">
        <v>42606</v>
      </c>
      <c r="B1624" s="193">
        <v>5.7099999999999998E-2</v>
      </c>
      <c r="C1624" s="194">
        <v>5.79E-2</v>
      </c>
      <c r="D1624" s="428">
        <v>1038.6099999999999</v>
      </c>
      <c r="E1624" s="428">
        <v>1024.06</v>
      </c>
      <c r="F1624" s="195">
        <v>1023.71</v>
      </c>
    </row>
    <row r="1625" spans="1:11">
      <c r="A1625" s="539">
        <v>42607</v>
      </c>
      <c r="B1625" s="193">
        <v>5.7800000000000004E-2</v>
      </c>
      <c r="C1625" s="194">
        <v>5.8600000000000006E-2</v>
      </c>
      <c r="D1625" s="428">
        <v>1026.3699999999999</v>
      </c>
      <c r="E1625" s="428">
        <v>1012.01</v>
      </c>
      <c r="F1625" s="195">
        <v>1011.65</v>
      </c>
    </row>
    <row r="1626" spans="1:11">
      <c r="A1626" s="539">
        <v>42608</v>
      </c>
      <c r="B1626" s="193">
        <v>5.7999999999999996E-2</v>
      </c>
      <c r="C1626" s="194">
        <v>5.8799999999999998E-2</v>
      </c>
      <c r="D1626" s="428">
        <v>1023.42</v>
      </c>
      <c r="E1626" s="428">
        <v>1009.1</v>
      </c>
      <c r="F1626" s="195">
        <v>1008.46</v>
      </c>
    </row>
    <row r="1627" spans="1:11">
      <c r="A1627" s="539">
        <v>42611</v>
      </c>
      <c r="B1627" s="193">
        <v>5.8700000000000002E-2</v>
      </c>
      <c r="C1627" s="194">
        <v>5.9500000000000004E-2</v>
      </c>
      <c r="D1627" s="428">
        <v>1011.25</v>
      </c>
      <c r="E1627" s="428">
        <v>997.12</v>
      </c>
      <c r="F1627" s="195">
        <v>996.75</v>
      </c>
    </row>
    <row r="1628" spans="1:11">
      <c r="A1628" s="539">
        <v>42612</v>
      </c>
      <c r="B1628" s="193">
        <v>5.8200000000000002E-2</v>
      </c>
      <c r="C1628" s="194">
        <v>5.9000000000000004E-2</v>
      </c>
      <c r="D1628" s="428">
        <v>1020.56</v>
      </c>
      <c r="E1628" s="428">
        <v>1006.29</v>
      </c>
      <c r="F1628" s="195">
        <v>1005.93</v>
      </c>
    </row>
    <row r="1629" spans="1:11">
      <c r="A1629" s="539">
        <v>42613</v>
      </c>
      <c r="B1629" s="193">
        <v>5.8499999999999996E-2</v>
      </c>
      <c r="C1629" s="194">
        <v>5.9299999999999999E-2</v>
      </c>
      <c r="D1629" s="428">
        <v>1015.55</v>
      </c>
      <c r="E1629" s="428">
        <v>1001.37</v>
      </c>
      <c r="F1629" s="195">
        <v>1001</v>
      </c>
    </row>
    <row r="1630" spans="1:11">
      <c r="A1630" s="539">
        <v>42614</v>
      </c>
      <c r="B1630" s="193">
        <v>5.8499999999999996E-2</v>
      </c>
      <c r="C1630" s="194">
        <v>5.9299999999999999E-2</v>
      </c>
      <c r="D1630" s="428">
        <v>1015.93</v>
      </c>
      <c r="E1630" s="428">
        <v>1001.73</v>
      </c>
      <c r="F1630" s="195">
        <v>1001.37</v>
      </c>
    </row>
    <row r="1631" spans="1:11">
      <c r="A1631" s="539">
        <v>42615</v>
      </c>
      <c r="B1631" s="193">
        <v>5.8700000000000002E-2</v>
      </c>
      <c r="C1631" s="194">
        <v>5.9500000000000004E-2</v>
      </c>
      <c r="D1631" s="428">
        <v>1012.26</v>
      </c>
      <c r="E1631" s="428">
        <v>998.12</v>
      </c>
      <c r="F1631" s="195">
        <v>997.58</v>
      </c>
    </row>
    <row r="1632" spans="1:11">
      <c r="A1632" s="539">
        <v>42618</v>
      </c>
      <c r="B1632" s="193">
        <v>5.8299999999999998E-2</v>
      </c>
      <c r="C1632" s="194">
        <v>5.91E-2</v>
      </c>
      <c r="D1632" s="428">
        <v>1019.73</v>
      </c>
      <c r="E1632" s="428">
        <v>1005.5</v>
      </c>
      <c r="F1632" s="195">
        <v>1005.16</v>
      </c>
    </row>
    <row r="1633" spans="1:6">
      <c r="A1633" s="539">
        <v>42619</v>
      </c>
      <c r="B1633" s="193">
        <v>5.8400000000000001E-2</v>
      </c>
      <c r="C1633" s="194">
        <v>5.9200000000000003E-2</v>
      </c>
      <c r="D1633" s="428">
        <v>1019.25</v>
      </c>
      <c r="E1633" s="428">
        <v>1005.02</v>
      </c>
      <c r="F1633" s="195">
        <v>1004.51</v>
      </c>
    </row>
    <row r="1634" spans="1:6">
      <c r="A1634" s="539">
        <v>42621</v>
      </c>
      <c r="B1634" s="193">
        <v>5.8299999999999998E-2</v>
      </c>
      <c r="C1634" s="194">
        <v>5.91E-2</v>
      </c>
      <c r="D1634" s="428">
        <v>1021.41</v>
      </c>
      <c r="E1634" s="428">
        <v>1007.15</v>
      </c>
      <c r="F1634" s="195">
        <v>1006.79</v>
      </c>
    </row>
    <row r="1635" spans="1:6">
      <c r="A1635" s="539">
        <v>42622</v>
      </c>
      <c r="B1635" s="193">
        <v>5.8600000000000006E-2</v>
      </c>
      <c r="C1635" s="194">
        <v>5.9400000000000001E-2</v>
      </c>
      <c r="D1635" s="428">
        <v>1016.78</v>
      </c>
      <c r="E1635" s="428">
        <v>1002.6</v>
      </c>
      <c r="F1635" s="195">
        <v>1001.94</v>
      </c>
    </row>
    <row r="1636" spans="1:6">
      <c r="A1636" s="539">
        <v>42625</v>
      </c>
      <c r="B1636" s="193">
        <v>5.9200000000000003E-2</v>
      </c>
      <c r="C1636" s="194">
        <v>0.06</v>
      </c>
      <c r="D1636" s="428">
        <v>1006.5</v>
      </c>
      <c r="E1636" s="428">
        <v>992.46</v>
      </c>
      <c r="F1636" s="195">
        <v>992.09</v>
      </c>
    </row>
    <row r="1637" spans="1:6">
      <c r="A1637" s="539">
        <v>42626</v>
      </c>
      <c r="B1637" s="193">
        <v>5.8899999999999994E-2</v>
      </c>
      <c r="C1637" s="194">
        <v>5.9699999999999996E-2</v>
      </c>
      <c r="D1637" s="428">
        <v>1012.19</v>
      </c>
      <c r="E1637" s="428">
        <v>998.07</v>
      </c>
      <c r="F1637" s="195">
        <v>997.7</v>
      </c>
    </row>
    <row r="1638" spans="1:6">
      <c r="A1638" s="539">
        <v>42627</v>
      </c>
      <c r="B1638" s="193">
        <v>5.9800000000000006E-2</v>
      </c>
      <c r="C1638" s="194">
        <v>6.0599999999999994E-2</v>
      </c>
      <c r="D1638" s="428">
        <v>996.69</v>
      </c>
      <c r="E1638" s="428">
        <v>982.81</v>
      </c>
      <c r="F1638" s="195">
        <v>982.44</v>
      </c>
    </row>
    <row r="1639" spans="1:6">
      <c r="A1639" s="539">
        <v>42628</v>
      </c>
      <c r="B1639" s="193">
        <v>5.9699999999999996E-2</v>
      </c>
      <c r="C1639" s="194">
        <v>6.0499999999999998E-2</v>
      </c>
      <c r="D1639" s="428">
        <v>998.78</v>
      </c>
      <c r="E1639" s="428">
        <v>984.87</v>
      </c>
      <c r="F1639" s="195">
        <v>984.54</v>
      </c>
    </row>
    <row r="1640" spans="1:6">
      <c r="A1640" s="539">
        <v>42629</v>
      </c>
      <c r="B1640" s="193">
        <v>0.06</v>
      </c>
      <c r="C1640" s="194">
        <v>6.08E-2</v>
      </c>
      <c r="D1640" s="428">
        <v>994.07</v>
      </c>
      <c r="E1640" s="428">
        <v>980.24</v>
      </c>
      <c r="F1640" s="195">
        <v>979.71</v>
      </c>
    </row>
    <row r="1641" spans="1:6">
      <c r="A1641" s="539">
        <v>42632</v>
      </c>
      <c r="B1641" s="193">
        <v>0.06</v>
      </c>
      <c r="C1641" s="194">
        <v>6.08E-2</v>
      </c>
      <c r="D1641" s="428">
        <v>994.41</v>
      </c>
      <c r="E1641" s="428">
        <v>980.57</v>
      </c>
      <c r="F1641" s="195">
        <v>980.24</v>
      </c>
    </row>
    <row r="1642" spans="1:6">
      <c r="A1642" s="539">
        <v>42633</v>
      </c>
      <c r="B1642" s="193">
        <v>6.0100000000000001E-2</v>
      </c>
      <c r="C1642" s="194">
        <v>6.0899999999999996E-2</v>
      </c>
      <c r="D1642" s="428">
        <v>993</v>
      </c>
      <c r="E1642" s="428">
        <v>979.18</v>
      </c>
      <c r="F1642" s="195">
        <v>978.85</v>
      </c>
    </row>
    <row r="1643" spans="1:6">
      <c r="A1643" s="539">
        <v>42634</v>
      </c>
      <c r="B1643" s="193">
        <v>6.0299999999999999E-2</v>
      </c>
      <c r="C1643" s="194">
        <v>6.1100000000000002E-2</v>
      </c>
      <c r="D1643" s="428">
        <v>989.86</v>
      </c>
      <c r="E1643" s="428">
        <v>976.09</v>
      </c>
      <c r="F1643" s="195">
        <v>975.76</v>
      </c>
    </row>
    <row r="1644" spans="1:6">
      <c r="A1644" s="539">
        <v>42635</v>
      </c>
      <c r="B1644" s="193">
        <v>5.96E-2</v>
      </c>
      <c r="C1644" s="194">
        <v>6.0400000000000002E-2</v>
      </c>
      <c r="D1644" s="428">
        <v>1002.4</v>
      </c>
      <c r="E1644" s="428">
        <v>988.46</v>
      </c>
      <c r="F1644" s="195">
        <v>988.12</v>
      </c>
    </row>
    <row r="1645" spans="1:6">
      <c r="A1645" s="539">
        <v>42636</v>
      </c>
      <c r="B1645" s="193">
        <v>5.8700000000000002E-2</v>
      </c>
      <c r="C1645" s="194">
        <v>5.9500000000000004E-2</v>
      </c>
      <c r="D1645" s="428">
        <v>1018.48</v>
      </c>
      <c r="E1645" s="428">
        <v>1004.3</v>
      </c>
      <c r="F1645" s="195">
        <v>1003.87</v>
      </c>
    </row>
    <row r="1646" spans="1:6">
      <c r="A1646" s="539">
        <v>42639</v>
      </c>
      <c r="B1646" s="193">
        <v>5.8400000000000001E-2</v>
      </c>
      <c r="C1646" s="194">
        <v>5.9200000000000003E-2</v>
      </c>
      <c r="D1646" s="428">
        <v>1024.1500000000001</v>
      </c>
      <c r="E1646" s="428">
        <v>1009.89</v>
      </c>
      <c r="F1646" s="195">
        <v>1009.59</v>
      </c>
    </row>
    <row r="1647" spans="1:6">
      <c r="A1647" s="539">
        <v>42640</v>
      </c>
      <c r="B1647" s="193">
        <v>5.8400000000000001E-2</v>
      </c>
      <c r="C1647" s="194">
        <v>5.9200000000000003E-2</v>
      </c>
      <c r="D1647" s="428">
        <v>1024.45</v>
      </c>
      <c r="E1647" s="428">
        <v>1010.18</v>
      </c>
      <c r="F1647" s="195">
        <v>1009.89</v>
      </c>
    </row>
    <row r="1648" spans="1:6">
      <c r="A1648" s="539">
        <v>42641</v>
      </c>
      <c r="B1648" s="193">
        <v>5.8200000000000002E-2</v>
      </c>
      <c r="C1648" s="194">
        <v>5.9000000000000004E-2</v>
      </c>
      <c r="D1648" s="428">
        <v>1028.3399999999999</v>
      </c>
      <c r="E1648" s="428">
        <v>1014.03</v>
      </c>
      <c r="F1648" s="195">
        <v>1013.73</v>
      </c>
    </row>
    <row r="1649" spans="1:6">
      <c r="A1649" s="539">
        <v>42642</v>
      </c>
      <c r="B1649" s="193">
        <v>5.7800000000000004E-2</v>
      </c>
      <c r="C1649" s="194">
        <v>5.8600000000000006E-2</v>
      </c>
      <c r="D1649" s="428">
        <v>1035.8800000000001</v>
      </c>
      <c r="E1649" s="428">
        <v>1021.46</v>
      </c>
      <c r="F1649" s="195">
        <v>1021.16</v>
      </c>
    </row>
    <row r="1650" spans="1:6">
      <c r="A1650" s="539">
        <v>42643</v>
      </c>
      <c r="B1650" s="193">
        <v>5.79E-2</v>
      </c>
      <c r="C1650" s="194">
        <v>5.8700000000000002E-2</v>
      </c>
      <c r="D1650" s="428">
        <v>1034.5</v>
      </c>
      <c r="E1650" s="428">
        <v>1020.11</v>
      </c>
      <c r="F1650" s="195">
        <v>1019.67</v>
      </c>
    </row>
    <row r="1651" spans="1:6">
      <c r="A1651" s="539">
        <v>42646</v>
      </c>
      <c r="B1651" s="193">
        <v>5.7500000000000002E-2</v>
      </c>
      <c r="C1651" s="194">
        <v>5.8299999999999998E-2</v>
      </c>
      <c r="D1651" s="428">
        <v>1042.08</v>
      </c>
      <c r="E1651" s="428">
        <v>1027.58</v>
      </c>
      <c r="F1651" s="195">
        <v>1027.28</v>
      </c>
    </row>
    <row r="1652" spans="1:6">
      <c r="A1652" s="539">
        <v>42647</v>
      </c>
      <c r="B1652" s="193">
        <v>5.6500000000000002E-2</v>
      </c>
      <c r="C1652" s="194">
        <v>5.7300000000000004E-2</v>
      </c>
      <c r="D1652" s="428">
        <v>1060.82</v>
      </c>
      <c r="E1652" s="428">
        <v>1046.04</v>
      </c>
      <c r="F1652" s="195">
        <v>1045.74</v>
      </c>
    </row>
    <row r="1653" spans="1:6">
      <c r="A1653" s="539">
        <v>42648</v>
      </c>
      <c r="B1653" s="193">
        <v>5.7000000000000002E-2</v>
      </c>
      <c r="C1653" s="194">
        <v>5.7800000000000004E-2</v>
      </c>
      <c r="D1653" s="428">
        <v>1051.8599999999999</v>
      </c>
      <c r="E1653" s="428">
        <v>1037.22</v>
      </c>
      <c r="F1653" s="195">
        <v>1036.92</v>
      </c>
    </row>
    <row r="1654" spans="1:6">
      <c r="A1654" s="539">
        <v>42649</v>
      </c>
      <c r="B1654" s="193">
        <v>5.6399999999999999E-2</v>
      </c>
      <c r="C1654" s="194">
        <v>5.7200000000000001E-2</v>
      </c>
      <c r="D1654" s="428">
        <v>1063.29</v>
      </c>
      <c r="E1654" s="428">
        <v>1048.48</v>
      </c>
      <c r="F1654" s="195">
        <v>1048.18</v>
      </c>
    </row>
    <row r="1655" spans="1:6">
      <c r="A1655" s="542">
        <v>42650</v>
      </c>
      <c r="B1655" s="193">
        <v>5.67E-2</v>
      </c>
      <c r="C1655" s="194">
        <v>5.7500000000000002E-2</v>
      </c>
      <c r="D1655" s="428">
        <v>1057.0899999999999</v>
      </c>
      <c r="E1655" s="428">
        <v>1042.3800000000001</v>
      </c>
      <c r="F1655" s="195">
        <v>1042.07</v>
      </c>
    </row>
    <row r="1656" spans="1:6">
      <c r="A1656" s="543">
        <v>42653</v>
      </c>
      <c r="B1656" s="193">
        <v>5.6500000000000002E-2</v>
      </c>
      <c r="C1656" s="194">
        <v>5.7300000000000004E-2</v>
      </c>
      <c r="D1656" s="428">
        <v>1061.07</v>
      </c>
      <c r="E1656" s="428">
        <v>1046.3</v>
      </c>
      <c r="F1656" s="195">
        <v>1046.04</v>
      </c>
    </row>
    <row r="1657" spans="1:6">
      <c r="A1657" s="544">
        <v>42654</v>
      </c>
      <c r="B1657" s="193">
        <v>5.6600000000000004E-2</v>
      </c>
      <c r="C1657" s="194">
        <v>5.74E-2</v>
      </c>
      <c r="D1657" s="428">
        <v>1059.5</v>
      </c>
      <c r="E1657" s="428">
        <v>1044.76</v>
      </c>
      <c r="F1657" s="195">
        <v>1044.47</v>
      </c>
    </row>
    <row r="1658" spans="1:6">
      <c r="A1658" s="545">
        <v>42656</v>
      </c>
      <c r="B1658" s="193">
        <v>5.6600000000000004E-2</v>
      </c>
      <c r="C1658" s="194">
        <v>5.74E-2</v>
      </c>
      <c r="D1658" s="428">
        <v>1059.76</v>
      </c>
      <c r="E1658" s="428">
        <v>1045.02</v>
      </c>
      <c r="F1658" s="195">
        <v>1044.76</v>
      </c>
    </row>
    <row r="1659" spans="1:6">
      <c r="A1659" s="546">
        <v>42657</v>
      </c>
      <c r="B1659" s="193">
        <v>5.6399999999999999E-2</v>
      </c>
      <c r="C1659" s="194">
        <v>5.7200000000000001E-2</v>
      </c>
      <c r="D1659" s="428">
        <v>1063.97</v>
      </c>
      <c r="E1659" s="428">
        <v>1049.17</v>
      </c>
      <c r="F1659" s="195">
        <v>1048.68</v>
      </c>
    </row>
    <row r="1660" spans="1:6">
      <c r="A1660" s="548">
        <v>42660</v>
      </c>
      <c r="B1660" s="193">
        <v>5.6399999999999999E-2</v>
      </c>
      <c r="C1660" s="194">
        <v>5.7200000000000001E-2</v>
      </c>
      <c r="D1660" s="428">
        <v>1064.32</v>
      </c>
      <c r="E1660" s="428">
        <v>1049.52</v>
      </c>
      <c r="F1660" s="195">
        <v>1049.17</v>
      </c>
    </row>
    <row r="1661" spans="1:6">
      <c r="A1661" s="550">
        <v>42661</v>
      </c>
      <c r="B1661" s="193">
        <v>5.6100000000000004E-2</v>
      </c>
      <c r="C1661" s="194">
        <v>5.6900000000000006E-2</v>
      </c>
      <c r="D1661" s="428">
        <v>1070.27</v>
      </c>
      <c r="E1661" s="428">
        <v>1055.3900000000001</v>
      </c>
      <c r="F1661" s="195">
        <v>1055.04</v>
      </c>
    </row>
    <row r="1662" spans="1:6">
      <c r="A1662" s="570">
        <v>42662</v>
      </c>
      <c r="B1662" s="193">
        <v>5.6100000000000004E-2</v>
      </c>
      <c r="C1662" s="194">
        <v>5.6900000000000006E-2</v>
      </c>
      <c r="D1662" s="428">
        <v>1070.6199999999999</v>
      </c>
      <c r="E1662" s="428">
        <v>1055.74</v>
      </c>
      <c r="F1662" s="195">
        <v>1055.3900000000001</v>
      </c>
    </row>
    <row r="1663" spans="1:6">
      <c r="A1663" s="571">
        <v>42663</v>
      </c>
      <c r="B1663" s="193">
        <v>5.5800000000000002E-2</v>
      </c>
      <c r="C1663" s="194">
        <v>5.6600000000000004E-2</v>
      </c>
      <c r="D1663" s="428">
        <v>1076.6099999999999</v>
      </c>
      <c r="E1663" s="428">
        <v>1061.6400000000001</v>
      </c>
      <c r="F1663" s="195">
        <v>1061.29</v>
      </c>
    </row>
    <row r="1664" spans="1:6">
      <c r="A1664" s="572">
        <v>42664</v>
      </c>
      <c r="B1664" s="193">
        <v>5.5500000000000001E-2</v>
      </c>
      <c r="C1664" s="194">
        <v>5.6299999999999996E-2</v>
      </c>
      <c r="D1664" s="428">
        <v>1082.8699999999999</v>
      </c>
      <c r="E1664" s="428">
        <v>1067.81</v>
      </c>
      <c r="F1664" s="195">
        <v>1067.23</v>
      </c>
    </row>
    <row r="1665" spans="1:6">
      <c r="A1665" s="573">
        <v>42667</v>
      </c>
      <c r="B1665" s="193">
        <v>5.5800000000000002E-2</v>
      </c>
      <c r="C1665" s="194">
        <v>5.6600000000000004E-2</v>
      </c>
      <c r="D1665" s="428">
        <v>1077.3800000000001</v>
      </c>
      <c r="E1665" s="428">
        <v>1062.4000000000001</v>
      </c>
      <c r="F1665" s="195">
        <v>1062.07</v>
      </c>
    </row>
    <row r="1666" spans="1:6">
      <c r="A1666" s="574">
        <v>42668</v>
      </c>
      <c r="B1666" s="193">
        <v>5.5500000000000001E-2</v>
      </c>
      <c r="C1666" s="194">
        <v>5.6299999999999996E-2</v>
      </c>
      <c r="D1666" s="428">
        <v>1083.3800000000001</v>
      </c>
      <c r="E1666" s="428">
        <v>1068.32</v>
      </c>
      <c r="F1666" s="195">
        <v>1067.99</v>
      </c>
    </row>
    <row r="1667" spans="1:6">
      <c r="A1667" s="576">
        <v>42669</v>
      </c>
      <c r="B1667" s="193">
        <v>5.6100000000000004E-2</v>
      </c>
      <c r="C1667" s="194">
        <v>5.6900000000000006E-2</v>
      </c>
      <c r="D1667" s="428">
        <v>1072.4000000000001</v>
      </c>
      <c r="E1667" s="428">
        <v>1057.5</v>
      </c>
      <c r="F1667" s="195">
        <v>1057.17</v>
      </c>
    </row>
    <row r="1668" spans="1:6">
      <c r="A1668" s="577">
        <v>42670</v>
      </c>
      <c r="B1668" s="193">
        <v>5.7000000000000002E-2</v>
      </c>
      <c r="C1668" s="194">
        <v>5.7800000000000004E-2</v>
      </c>
      <c r="D1668" s="428">
        <v>1055.99</v>
      </c>
      <c r="E1668" s="428">
        <v>1041.3399999999999</v>
      </c>
      <c r="F1668" s="195">
        <v>1041.01</v>
      </c>
    </row>
    <row r="1669" spans="1:6">
      <c r="A1669" s="578">
        <v>42671</v>
      </c>
      <c r="B1669" s="193">
        <v>5.7599999999999998E-2</v>
      </c>
      <c r="C1669" s="194">
        <v>5.8400000000000001E-2</v>
      </c>
      <c r="D1669" s="428">
        <v>1045.5</v>
      </c>
      <c r="E1669" s="428">
        <v>1031.01</v>
      </c>
      <c r="F1669" s="195">
        <v>1030.49</v>
      </c>
    </row>
    <row r="1670" spans="1:6">
      <c r="A1670" s="578">
        <v>42674</v>
      </c>
      <c r="B1670" s="193">
        <v>5.7800000000000004E-2</v>
      </c>
      <c r="C1670" s="194">
        <v>5.8600000000000006E-2</v>
      </c>
      <c r="D1670" s="428">
        <v>1042.19</v>
      </c>
      <c r="E1670" s="428">
        <v>1027.74</v>
      </c>
      <c r="F1670" s="195">
        <v>1027.42</v>
      </c>
    </row>
    <row r="1671" spans="1:6">
      <c r="A1671" s="578">
        <v>42675</v>
      </c>
      <c r="B1671" s="193">
        <v>5.7699999999999994E-2</v>
      </c>
      <c r="C1671" s="194">
        <v>5.8499999999999996E-2</v>
      </c>
      <c r="D1671" s="428">
        <v>1044.44</v>
      </c>
      <c r="E1671" s="428">
        <v>1029.96</v>
      </c>
      <c r="F1671" s="195">
        <v>1029.54</v>
      </c>
    </row>
    <row r="1672" spans="1:6">
      <c r="A1672" s="578">
        <v>42677</v>
      </c>
      <c r="B1672" s="193">
        <v>5.79E-2</v>
      </c>
      <c r="C1672" s="194">
        <v>5.8700000000000002E-2</v>
      </c>
      <c r="D1672" s="428">
        <v>1041.1300000000001</v>
      </c>
      <c r="E1672" s="428">
        <v>1026.71</v>
      </c>
      <c r="F1672" s="195">
        <v>1026.3800000000001</v>
      </c>
    </row>
    <row r="1673" spans="1:6">
      <c r="A1673" s="579">
        <v>42678</v>
      </c>
      <c r="B1673" s="193">
        <v>5.7699999999999994E-2</v>
      </c>
      <c r="C1673" s="194">
        <v>5.8499999999999996E-2</v>
      </c>
      <c r="D1673" s="428">
        <v>1045.29</v>
      </c>
      <c r="E1673" s="428">
        <v>1030.81</v>
      </c>
      <c r="F1673" s="195">
        <v>1030.29</v>
      </c>
    </row>
    <row r="1674" spans="1:6">
      <c r="A1674" s="580">
        <v>42681</v>
      </c>
      <c r="B1674" s="193">
        <v>5.7500000000000002E-2</v>
      </c>
      <c r="C1674" s="194">
        <v>5.8299999999999998E-2</v>
      </c>
      <c r="D1674" s="428">
        <v>1049.28</v>
      </c>
      <c r="E1674" s="428">
        <v>1034.74</v>
      </c>
      <c r="F1674" s="195">
        <v>1034.4100000000001</v>
      </c>
    </row>
    <row r="1675" spans="1:6">
      <c r="A1675" s="580">
        <v>42682</v>
      </c>
      <c r="B1675" s="193">
        <v>5.7200000000000001E-2</v>
      </c>
      <c r="C1675" s="194">
        <v>5.7999999999999996E-2</v>
      </c>
      <c r="D1675" s="428">
        <v>1055.1099999999999</v>
      </c>
      <c r="E1675" s="428">
        <v>1040.5</v>
      </c>
      <c r="F1675" s="195">
        <v>1040.17</v>
      </c>
    </row>
    <row r="1676" spans="1:6">
      <c r="A1676" s="581">
        <v>42683</v>
      </c>
      <c r="B1676" s="193">
        <v>5.7800000000000004E-2</v>
      </c>
      <c r="C1676" s="194">
        <v>5.8600000000000006E-2</v>
      </c>
      <c r="D1676" s="428">
        <v>1044.2</v>
      </c>
      <c r="E1676" s="428">
        <v>1029.75</v>
      </c>
      <c r="F1676" s="195">
        <v>1029.43</v>
      </c>
    </row>
    <row r="1677" spans="1:6">
      <c r="A1677" s="581">
        <v>42684</v>
      </c>
      <c r="B1677" s="193">
        <v>5.7999999999999996E-2</v>
      </c>
      <c r="C1677" s="194">
        <v>5.8799999999999998E-2</v>
      </c>
      <c r="D1677" s="428">
        <v>1040.8800000000001</v>
      </c>
      <c r="E1677" s="428">
        <v>1026.48</v>
      </c>
      <c r="F1677" s="195">
        <v>1026.1600000000001</v>
      </c>
    </row>
    <row r="1678" spans="1:6">
      <c r="A1678" s="582">
        <v>42685</v>
      </c>
      <c r="B1678" s="193">
        <v>6.13E-2</v>
      </c>
      <c r="C1678" s="194">
        <v>6.2100000000000002E-2</v>
      </c>
      <c r="D1678" s="428">
        <v>983.3</v>
      </c>
      <c r="E1678" s="428">
        <v>969.74</v>
      </c>
      <c r="F1678" s="195">
        <v>969.26</v>
      </c>
    </row>
    <row r="1679" spans="1:6">
      <c r="A1679" s="583">
        <v>42688</v>
      </c>
      <c r="B1679" s="193">
        <v>6.2300000000000001E-2</v>
      </c>
      <c r="C1679" s="194">
        <v>6.3099999999999989E-2</v>
      </c>
      <c r="D1679" s="428">
        <v>966.82</v>
      </c>
      <c r="E1679" s="428">
        <v>953.5</v>
      </c>
      <c r="F1679" s="195">
        <v>953.06</v>
      </c>
    </row>
    <row r="1680" spans="1:6">
      <c r="A1680" s="583">
        <v>42690</v>
      </c>
      <c r="B1680" s="193">
        <v>6.2100000000000002E-2</v>
      </c>
      <c r="C1680" s="194">
        <v>6.2899999999999998E-2</v>
      </c>
      <c r="D1680" s="428">
        <v>970.54</v>
      </c>
      <c r="E1680" s="428">
        <v>957.17</v>
      </c>
      <c r="F1680" s="195">
        <v>956.81</v>
      </c>
    </row>
    <row r="1681" spans="1:6">
      <c r="A1681" s="584">
        <v>42691</v>
      </c>
      <c r="B1681" s="193">
        <v>6.1100000000000002E-2</v>
      </c>
      <c r="C1681" s="194">
        <v>6.1900000000000004E-2</v>
      </c>
      <c r="D1681" s="428">
        <v>987.88</v>
      </c>
      <c r="E1681" s="428">
        <v>974.27</v>
      </c>
      <c r="F1681" s="195">
        <v>973.91</v>
      </c>
    </row>
    <row r="1682" spans="1:6">
      <c r="A1682" s="585">
        <v>42692</v>
      </c>
      <c r="B1682" s="193">
        <v>6.0700000000000004E-2</v>
      </c>
      <c r="C1682" s="194">
        <v>6.1500000000000006E-2</v>
      </c>
      <c r="D1682" s="428">
        <v>995.39</v>
      </c>
      <c r="E1682" s="428">
        <v>981.67</v>
      </c>
      <c r="F1682" s="195">
        <v>981.05</v>
      </c>
    </row>
    <row r="1683" spans="1:6">
      <c r="A1683" s="586">
        <v>42695</v>
      </c>
      <c r="B1683" s="193">
        <v>6.0700000000000004E-2</v>
      </c>
      <c r="C1683" s="194">
        <v>6.1500000000000006E-2</v>
      </c>
      <c r="D1683" s="428">
        <v>995.75</v>
      </c>
      <c r="E1683" s="428">
        <v>982.03</v>
      </c>
      <c r="F1683" s="195">
        <v>981.67</v>
      </c>
    </row>
    <row r="1684" spans="1:6">
      <c r="A1684" s="587">
        <v>42696</v>
      </c>
      <c r="B1684" s="193">
        <v>5.9800000000000006E-2</v>
      </c>
      <c r="C1684" s="194">
        <v>6.0599999999999994E-2</v>
      </c>
      <c r="D1684" s="428">
        <v>1011.8</v>
      </c>
      <c r="E1684" s="428">
        <v>997.84</v>
      </c>
      <c r="F1684" s="195">
        <v>997.48</v>
      </c>
    </row>
    <row r="1685" spans="1:6">
      <c r="A1685" s="588">
        <v>42697</v>
      </c>
      <c r="B1685" s="193">
        <v>6.0199999999999997E-2</v>
      </c>
      <c r="C1685" s="194">
        <v>6.0999999999999999E-2</v>
      </c>
      <c r="D1685" s="428">
        <v>1005.16</v>
      </c>
      <c r="E1685" s="428">
        <v>991.3</v>
      </c>
      <c r="F1685" s="195">
        <v>990.94</v>
      </c>
    </row>
    <row r="1686" spans="1:6">
      <c r="A1686" s="589">
        <v>42698</v>
      </c>
      <c r="B1686" s="193">
        <v>6.0599999999999994E-2</v>
      </c>
      <c r="C1686" s="194">
        <v>6.1399999999999996E-2</v>
      </c>
      <c r="D1686" s="428">
        <v>998.3</v>
      </c>
      <c r="E1686" s="428">
        <v>984.55</v>
      </c>
      <c r="F1686" s="195">
        <v>984.21</v>
      </c>
    </row>
    <row r="1687" spans="1:6">
      <c r="A1687" s="590">
        <v>42699</v>
      </c>
      <c r="B1687" s="193">
        <v>6.1399999999999996E-2</v>
      </c>
      <c r="C1687" s="194">
        <v>6.2199999999999998E-2</v>
      </c>
      <c r="D1687" s="428">
        <v>985.09</v>
      </c>
      <c r="E1687" s="428">
        <v>971.53</v>
      </c>
      <c r="F1687" s="195">
        <v>971</v>
      </c>
    </row>
    <row r="1688" spans="1:6">
      <c r="A1688" s="590">
        <v>42702</v>
      </c>
      <c r="B1688" s="193">
        <v>6.1399999999999996E-2</v>
      </c>
      <c r="C1688" s="194">
        <v>6.2199999999999998E-2</v>
      </c>
      <c r="D1688" s="428">
        <v>985.42</v>
      </c>
      <c r="E1688" s="428">
        <v>971.86</v>
      </c>
      <c r="F1688" s="195">
        <v>971.53</v>
      </c>
    </row>
    <row r="1689" spans="1:6">
      <c r="A1689" s="591">
        <v>42703</v>
      </c>
      <c r="B1689" s="193">
        <v>6.1100000000000002E-2</v>
      </c>
      <c r="C1689" s="194">
        <v>6.1900000000000004E-2</v>
      </c>
      <c r="D1689" s="428">
        <v>990.89</v>
      </c>
      <c r="E1689" s="428">
        <v>977.26</v>
      </c>
      <c r="F1689" s="195">
        <v>976.92</v>
      </c>
    </row>
    <row r="1690" spans="1:6">
      <c r="A1690" s="592">
        <v>42704</v>
      </c>
      <c r="B1690" s="193">
        <v>6.0700000000000004E-2</v>
      </c>
      <c r="C1690" s="194">
        <v>6.1500000000000006E-2</v>
      </c>
      <c r="D1690" s="428">
        <v>998.12</v>
      </c>
      <c r="E1690" s="428">
        <v>984.39</v>
      </c>
      <c r="F1690" s="195">
        <v>984.05</v>
      </c>
    </row>
    <row r="1691" spans="1:6">
      <c r="A1691" s="593">
        <v>42705</v>
      </c>
      <c r="B1691" s="193">
        <v>6.08E-2</v>
      </c>
      <c r="C1691" s="194">
        <v>6.1600000000000002E-2</v>
      </c>
      <c r="D1691" s="428">
        <v>996.73</v>
      </c>
      <c r="E1691" s="428">
        <v>983.02</v>
      </c>
      <c r="F1691" s="195">
        <v>982.68</v>
      </c>
    </row>
    <row r="1692" spans="1:6">
      <c r="A1692" s="594">
        <v>42706</v>
      </c>
      <c r="B1692" s="193">
        <v>6.3200000000000006E-2</v>
      </c>
      <c r="C1692" s="194">
        <v>6.4000000000000001E-2</v>
      </c>
      <c r="D1692" s="428">
        <v>956.71</v>
      </c>
      <c r="E1692" s="428">
        <v>943.58</v>
      </c>
      <c r="F1692" s="195">
        <v>943.06</v>
      </c>
    </row>
    <row r="1693" spans="1:6">
      <c r="A1693" s="595">
        <v>42709</v>
      </c>
      <c r="B1693" s="193">
        <v>6.1900000000000004E-2</v>
      </c>
      <c r="C1693" s="194">
        <v>6.3099999999999989E-2</v>
      </c>
      <c r="D1693" s="428">
        <v>978.8</v>
      </c>
      <c r="E1693" s="428">
        <v>958.7</v>
      </c>
      <c r="F1693" s="195">
        <v>958.37</v>
      </c>
    </row>
    <row r="1694" spans="1:6">
      <c r="A1694" s="596">
        <v>42710</v>
      </c>
      <c r="B1694" s="193">
        <v>6.2300000000000001E-2</v>
      </c>
      <c r="C1694" s="194">
        <v>6.3500000000000001E-2</v>
      </c>
      <c r="D1694" s="428">
        <v>972.38</v>
      </c>
      <c r="E1694" s="428">
        <v>952.43</v>
      </c>
      <c r="F1694" s="195">
        <v>952.09</v>
      </c>
    </row>
    <row r="1695" spans="1:6">
      <c r="A1695" s="597">
        <v>42711</v>
      </c>
      <c r="B1695" s="193">
        <v>6.1699999999999998E-2</v>
      </c>
      <c r="C1695" s="194">
        <v>6.2899999999999998E-2</v>
      </c>
      <c r="D1695" s="428">
        <v>982.86</v>
      </c>
      <c r="E1695" s="428">
        <v>962.68</v>
      </c>
      <c r="F1695" s="195">
        <v>962.35</v>
      </c>
    </row>
    <row r="1696" spans="1:6">
      <c r="A1696" s="598">
        <v>42712</v>
      </c>
      <c r="B1696" s="193">
        <v>6.0999999999999999E-2</v>
      </c>
      <c r="C1696" s="194">
        <v>6.2199999999999998E-2</v>
      </c>
      <c r="D1696" s="428">
        <v>995.17</v>
      </c>
      <c r="E1696" s="428">
        <v>974.73</v>
      </c>
      <c r="F1696" s="195">
        <v>974.4</v>
      </c>
    </row>
    <row r="1697" spans="1:6">
      <c r="A1697" s="600">
        <v>42713</v>
      </c>
      <c r="B1697" s="193">
        <v>6.0100000000000001E-2</v>
      </c>
      <c r="C1697" s="194">
        <v>6.13E-2</v>
      </c>
      <c r="D1697" s="428">
        <v>1010.16</v>
      </c>
      <c r="E1697" s="428">
        <v>989.4</v>
      </c>
      <c r="F1697" s="195">
        <v>988.99</v>
      </c>
    </row>
    <row r="1698" spans="1:6">
      <c r="A1698" s="602">
        <v>42716</v>
      </c>
      <c r="B1698" s="193">
        <v>6.0999999999999999E-2</v>
      </c>
      <c r="C1698" s="194">
        <v>6.2199999999999998E-2</v>
      </c>
      <c r="D1698" s="428">
        <v>994.84</v>
      </c>
      <c r="E1698" s="428">
        <v>974.42</v>
      </c>
      <c r="F1698" s="195">
        <v>974.13</v>
      </c>
    </row>
    <row r="1699" spans="1:6">
      <c r="A1699" s="602">
        <v>42717</v>
      </c>
      <c r="B1699" s="193">
        <v>6.0499999999999998E-2</v>
      </c>
      <c r="C1699" s="194">
        <v>6.1699999999999998E-2</v>
      </c>
      <c r="D1699" s="428">
        <v>1003.78</v>
      </c>
      <c r="E1699" s="428">
        <v>983.17</v>
      </c>
      <c r="F1699" s="195">
        <v>982.87</v>
      </c>
    </row>
    <row r="1700" spans="1:6">
      <c r="A1700" s="604">
        <v>42718</v>
      </c>
      <c r="B1700" s="193">
        <v>6.0199999999999997E-2</v>
      </c>
      <c r="C1700" s="194">
        <v>6.1399999999999996E-2</v>
      </c>
      <c r="D1700" s="428">
        <v>1009.3</v>
      </c>
      <c r="E1700" s="428">
        <v>988.57</v>
      </c>
      <c r="F1700" s="195">
        <v>988.28</v>
      </c>
    </row>
    <row r="1701" spans="1:6">
      <c r="A1701" s="606">
        <v>42719</v>
      </c>
      <c r="B1701" s="193">
        <v>6.0700000000000004E-2</v>
      </c>
      <c r="C1701" s="194">
        <v>6.1900000000000004E-2</v>
      </c>
      <c r="D1701" s="428">
        <v>1000.99</v>
      </c>
      <c r="E1701" s="428">
        <v>980.45</v>
      </c>
      <c r="F1701" s="195">
        <v>980.07</v>
      </c>
    </row>
    <row r="1702" spans="1:6">
      <c r="A1702" s="610">
        <v>42720</v>
      </c>
      <c r="B1702" s="193">
        <v>5.9299999999999999E-2</v>
      </c>
      <c r="C1702" s="194">
        <v>6.0499999999999998E-2</v>
      </c>
      <c r="D1702" s="428">
        <v>1026.24</v>
      </c>
      <c r="E1702" s="428">
        <v>1005.16</v>
      </c>
      <c r="F1702" s="195">
        <v>1004.46</v>
      </c>
    </row>
    <row r="1703" spans="1:6">
      <c r="A1703" s="612">
        <v>42723</v>
      </c>
      <c r="B1703" s="193">
        <v>6.0199999999999997E-2</v>
      </c>
      <c r="C1703" s="194">
        <v>6.1399999999999996E-2</v>
      </c>
      <c r="D1703" s="428">
        <v>1010.78</v>
      </c>
      <c r="E1703" s="428">
        <v>990.04</v>
      </c>
      <c r="F1703" s="195">
        <v>989.65</v>
      </c>
    </row>
    <row r="1704" spans="1:6">
      <c r="A1704" s="614">
        <v>42724</v>
      </c>
      <c r="B1704" s="193">
        <v>5.9500000000000004E-2</v>
      </c>
      <c r="C1704" s="194">
        <v>6.0700000000000004E-2</v>
      </c>
      <c r="D1704" s="428">
        <v>1023.48</v>
      </c>
      <c r="E1704" s="428">
        <v>1002.47</v>
      </c>
      <c r="F1704" s="195">
        <v>1002.08</v>
      </c>
    </row>
    <row r="1705" spans="1:6">
      <c r="A1705" s="616">
        <v>42725</v>
      </c>
      <c r="B1705" s="193">
        <v>5.9400000000000001E-2</v>
      </c>
      <c r="C1705" s="194">
        <v>6.0599999999999994E-2</v>
      </c>
      <c r="D1705" s="428">
        <v>1025.6500000000001</v>
      </c>
      <c r="E1705" s="428">
        <v>1004.59</v>
      </c>
      <c r="F1705" s="195">
        <v>1004.21</v>
      </c>
    </row>
    <row r="1706" spans="1:6">
      <c r="A1706" s="618">
        <v>42726</v>
      </c>
      <c r="B1706" s="193">
        <v>5.96E-2</v>
      </c>
      <c r="C1706" s="194">
        <v>6.08E-2</v>
      </c>
      <c r="D1706" s="428">
        <v>1022.05</v>
      </c>
      <c r="E1706" s="428">
        <v>1001.08</v>
      </c>
      <c r="F1706" s="195">
        <v>1000.75</v>
      </c>
    </row>
    <row r="1707" spans="1:6">
      <c r="A1707" s="624">
        <v>42727</v>
      </c>
      <c r="B1707" s="193">
        <v>5.8600000000000006E-2</v>
      </c>
      <c r="C1707" s="194">
        <v>5.9800000000000006E-2</v>
      </c>
      <c r="D1707" s="428">
        <v>1040.43</v>
      </c>
      <c r="E1707" s="428">
        <v>1019.07</v>
      </c>
      <c r="F1707" s="195">
        <v>1018.53</v>
      </c>
    </row>
    <row r="1708" spans="1:6">
      <c r="A1708" s="624">
        <v>42730</v>
      </c>
      <c r="B1708" s="193">
        <v>5.8700000000000002E-2</v>
      </c>
      <c r="C1708" s="194">
        <v>5.9900000000000002E-2</v>
      </c>
      <c r="D1708" s="428">
        <v>1038.97</v>
      </c>
      <c r="E1708" s="428">
        <v>1017.64</v>
      </c>
      <c r="F1708" s="195">
        <v>1017.31</v>
      </c>
    </row>
    <row r="1709" spans="1:6">
      <c r="A1709" s="624">
        <v>42731</v>
      </c>
      <c r="B1709" s="193">
        <v>5.8400000000000001E-2</v>
      </c>
      <c r="C1709" s="194">
        <v>5.96E-2</v>
      </c>
      <c r="D1709" s="428">
        <v>1044.72</v>
      </c>
      <c r="E1709" s="428">
        <v>1023.27</v>
      </c>
      <c r="F1709" s="195">
        <v>1022.93</v>
      </c>
    </row>
    <row r="1710" spans="1:6">
      <c r="A1710" s="624">
        <v>42732</v>
      </c>
      <c r="B1710" s="193">
        <v>5.8299999999999998E-2</v>
      </c>
      <c r="C1710" s="194">
        <v>5.9500000000000004E-2</v>
      </c>
      <c r="D1710" s="428">
        <v>1046.8699999999999</v>
      </c>
      <c r="E1710" s="428">
        <v>1025.3800000000001</v>
      </c>
      <c r="F1710" s="195">
        <v>1025.04</v>
      </c>
    </row>
    <row r="1711" spans="1:6">
      <c r="A1711" s="624">
        <v>42733</v>
      </c>
      <c r="B1711" s="193">
        <v>5.7599999999999998E-2</v>
      </c>
      <c r="C1711" s="194">
        <v>5.8799999999999998E-2</v>
      </c>
      <c r="D1711" s="428">
        <v>1060.8599999999999</v>
      </c>
      <c r="E1711" s="428">
        <v>1039.08</v>
      </c>
      <c r="F1711" s="195">
        <v>1037.8499999999999</v>
      </c>
    </row>
    <row r="1712" spans="1:6">
      <c r="A1712" s="625">
        <v>42738</v>
      </c>
      <c r="B1712" s="193">
        <v>5.5999999999999994E-2</v>
      </c>
      <c r="C1712" s="194">
        <v>5.7200000000000001E-2</v>
      </c>
      <c r="D1712" s="428">
        <v>1090.99</v>
      </c>
      <c r="E1712" s="428">
        <v>1068.56</v>
      </c>
      <c r="F1712" s="195">
        <v>1068.22</v>
      </c>
    </row>
    <row r="1713" spans="1:6">
      <c r="A1713" s="625">
        <v>42739</v>
      </c>
      <c r="B1713" s="193">
        <v>5.6100000000000004E-2</v>
      </c>
      <c r="C1713" s="194">
        <v>5.7300000000000004E-2</v>
      </c>
      <c r="D1713" s="428">
        <v>1089.44</v>
      </c>
      <c r="E1713" s="428">
        <v>1067.06</v>
      </c>
      <c r="F1713" s="195">
        <v>1066.72</v>
      </c>
    </row>
    <row r="1714" spans="1:6">
      <c r="A1714" s="625">
        <v>42740</v>
      </c>
      <c r="B1714" s="193">
        <v>5.62E-2</v>
      </c>
      <c r="C1714" s="194">
        <v>5.74E-2</v>
      </c>
      <c r="D1714" s="428">
        <v>1087.9100000000001</v>
      </c>
      <c r="E1714" s="428">
        <v>1065.56</v>
      </c>
      <c r="F1714" s="195">
        <v>1065.22</v>
      </c>
    </row>
    <row r="1715" spans="1:6">
      <c r="A1715" s="625">
        <v>42741</v>
      </c>
      <c r="B1715" s="193">
        <v>5.5899999999999998E-2</v>
      </c>
      <c r="C1715" s="194">
        <v>5.7099999999999998E-2</v>
      </c>
      <c r="D1715" s="428">
        <v>1094.1300000000001</v>
      </c>
      <c r="E1715" s="428">
        <v>1071.6600000000001</v>
      </c>
      <c r="F1715" s="195">
        <v>1071.0999999999999</v>
      </c>
    </row>
    <row r="1716" spans="1:6">
      <c r="A1716" s="625">
        <v>42744</v>
      </c>
      <c r="B1716" s="193">
        <v>5.67E-2</v>
      </c>
      <c r="C1716" s="194">
        <v>5.79E-2</v>
      </c>
      <c r="D1716" s="428">
        <v>1079.44</v>
      </c>
      <c r="E1716" s="428">
        <v>1057.28</v>
      </c>
      <c r="F1716" s="195">
        <v>1056.94</v>
      </c>
    </row>
    <row r="1717" spans="1:6">
      <c r="A1717" s="625">
        <v>42745</v>
      </c>
      <c r="B1717" s="193">
        <v>5.6799999999999996E-2</v>
      </c>
      <c r="C1717" s="194">
        <v>5.7999999999999996E-2</v>
      </c>
      <c r="D1717" s="428">
        <v>1077.92</v>
      </c>
      <c r="E1717" s="428">
        <v>1055.8</v>
      </c>
      <c r="F1717" s="195">
        <v>1055.46</v>
      </c>
    </row>
    <row r="1718" spans="1:6">
      <c r="A1718" s="626">
        <v>42746</v>
      </c>
      <c r="B1718" s="193">
        <v>5.7300000000000004E-2</v>
      </c>
      <c r="C1718" s="194">
        <v>5.8499999999999996E-2</v>
      </c>
      <c r="D1718" s="428">
        <v>1068.8900000000001</v>
      </c>
      <c r="E1718" s="428">
        <v>1046.98</v>
      </c>
      <c r="F1718" s="195">
        <v>1046.6400000000001</v>
      </c>
    </row>
    <row r="1719" spans="1:6">
      <c r="A1719" s="632">
        <v>42747</v>
      </c>
      <c r="B1719" s="193">
        <v>5.5999999999999994E-2</v>
      </c>
      <c r="C1719" s="194">
        <v>5.7200000000000001E-2</v>
      </c>
      <c r="D1719" s="428">
        <v>1093.52</v>
      </c>
      <c r="E1719" s="428">
        <v>1071.08</v>
      </c>
      <c r="F1719" s="195">
        <v>1070.74</v>
      </c>
    </row>
    <row r="1720" spans="1:6">
      <c r="A1720" s="634">
        <v>42748</v>
      </c>
      <c r="B1720" s="193">
        <v>5.5500000000000001E-2</v>
      </c>
      <c r="C1720" s="194">
        <v>5.67E-2</v>
      </c>
      <c r="D1720" s="428">
        <v>1103.6600000000001</v>
      </c>
      <c r="E1720" s="428">
        <v>1081.01</v>
      </c>
      <c r="F1720" s="195">
        <v>1080.3699999999999</v>
      </c>
    </row>
    <row r="1721" spans="1:6">
      <c r="A1721" s="636">
        <v>42751</v>
      </c>
      <c r="B1721" s="193">
        <v>5.4800000000000001E-2</v>
      </c>
      <c r="C1721" s="194">
        <v>5.5999999999999994E-2</v>
      </c>
      <c r="D1721" s="428">
        <v>1117.55</v>
      </c>
      <c r="E1721" s="428">
        <v>1094.5999999999999</v>
      </c>
      <c r="F1721" s="195">
        <v>1094.1600000000001</v>
      </c>
    </row>
    <row r="1722" spans="1:6">
      <c r="A1722" s="636">
        <v>42752</v>
      </c>
      <c r="B1722" s="193">
        <v>5.4000000000000006E-2</v>
      </c>
      <c r="C1722" s="194">
        <v>5.5199999999999999E-2</v>
      </c>
      <c r="D1722" s="428">
        <v>1133.57</v>
      </c>
      <c r="E1722" s="428">
        <v>1110.28</v>
      </c>
      <c r="F1722" s="195">
        <v>1109.8399999999999</v>
      </c>
    </row>
    <row r="1723" spans="1:6">
      <c r="A1723" s="636">
        <v>42753</v>
      </c>
      <c r="B1723" s="193">
        <v>5.4800000000000001E-2</v>
      </c>
      <c r="C1723" s="194">
        <v>5.5999999999999994E-2</v>
      </c>
      <c r="D1723" s="428">
        <v>1118.42</v>
      </c>
      <c r="E1723" s="428">
        <v>1095.46</v>
      </c>
      <c r="F1723" s="195">
        <v>1095.03</v>
      </c>
    </row>
    <row r="1724" spans="1:6">
      <c r="A1724" s="636">
        <v>42754</v>
      </c>
      <c r="B1724" s="193">
        <v>5.5099999999999996E-2</v>
      </c>
      <c r="C1724" s="194">
        <v>5.6299999999999996E-2</v>
      </c>
      <c r="D1724" s="428">
        <v>1113.07</v>
      </c>
      <c r="E1724" s="428">
        <v>1090.24</v>
      </c>
      <c r="F1724" s="195">
        <v>1089.8</v>
      </c>
    </row>
    <row r="1725" spans="1:6">
      <c r="A1725" s="638">
        <v>42755</v>
      </c>
      <c r="B1725" s="193">
        <v>5.4900000000000004E-2</v>
      </c>
      <c r="C1725" s="194">
        <v>5.6100000000000004E-2</v>
      </c>
      <c r="D1725" s="428">
        <v>1117.57</v>
      </c>
      <c r="E1725" s="428">
        <v>1094.6400000000001</v>
      </c>
      <c r="F1725" s="195">
        <v>1093.8900000000001</v>
      </c>
    </row>
    <row r="1726" spans="1:6">
      <c r="A1726" s="640">
        <v>42758</v>
      </c>
      <c r="B1726" s="193">
        <v>5.5300000000000002E-2</v>
      </c>
      <c r="C1726" s="194">
        <v>5.6500000000000002E-2</v>
      </c>
      <c r="D1726" s="428">
        <v>1110.28</v>
      </c>
      <c r="E1726" s="428">
        <v>1087.51</v>
      </c>
      <c r="F1726" s="195">
        <v>1087.1099999999999</v>
      </c>
    </row>
    <row r="1727" spans="1:6">
      <c r="A1727" s="640">
        <v>42759</v>
      </c>
      <c r="B1727" s="193">
        <v>5.5099999999999996E-2</v>
      </c>
      <c r="C1727" s="194">
        <v>5.6299999999999996E-2</v>
      </c>
      <c r="D1727" s="428">
        <v>1114.95</v>
      </c>
      <c r="E1727" s="428">
        <v>1092.0899999999999</v>
      </c>
      <c r="F1727" s="195">
        <v>1091.28</v>
      </c>
    </row>
    <row r="1728" spans="1:6">
      <c r="A1728" s="642">
        <v>42761</v>
      </c>
      <c r="B1728" s="193">
        <v>5.5099999999999996E-2</v>
      </c>
      <c r="C1728" s="194">
        <v>5.6299999999999996E-2</v>
      </c>
      <c r="D1728" s="428">
        <v>1115.3599999999999</v>
      </c>
      <c r="E1728" s="428">
        <v>1092.5</v>
      </c>
      <c r="F1728" s="195">
        <v>1092.0899999999999</v>
      </c>
    </row>
    <row r="1729" spans="1:6">
      <c r="A1729" s="644">
        <v>42762</v>
      </c>
      <c r="B1729" s="193">
        <v>5.5399999999999998E-2</v>
      </c>
      <c r="C1729" s="194">
        <v>5.6600000000000004E-2</v>
      </c>
      <c r="D1729" s="428">
        <v>1110.3699999999999</v>
      </c>
      <c r="E1729" s="428">
        <v>1087.6199999999999</v>
      </c>
      <c r="F1729" s="195">
        <v>1086.8699999999999</v>
      </c>
    </row>
    <row r="1730" spans="1:6">
      <c r="A1730" s="644">
        <v>42765</v>
      </c>
      <c r="B1730" s="193">
        <v>5.57E-2</v>
      </c>
      <c r="C1730" s="194">
        <v>5.6900000000000006E-2</v>
      </c>
      <c r="D1730" s="428">
        <v>1105.04</v>
      </c>
      <c r="E1730" s="428">
        <v>1082.42</v>
      </c>
      <c r="F1730" s="195">
        <v>1082.01</v>
      </c>
    </row>
    <row r="1731" spans="1:6">
      <c r="A1731" s="646">
        <v>42766</v>
      </c>
      <c r="B1731" s="193">
        <v>5.5500000000000001E-2</v>
      </c>
      <c r="C1731" s="194">
        <v>5.67E-2</v>
      </c>
      <c r="D1731" s="428">
        <v>1109.28</v>
      </c>
      <c r="E1731" s="428">
        <v>1086.56</v>
      </c>
      <c r="F1731" s="195">
        <v>1086.1500000000001</v>
      </c>
    </row>
    <row r="1732" spans="1:6">
      <c r="A1732" s="648">
        <v>42767</v>
      </c>
      <c r="B1732" s="193">
        <v>5.5E-2</v>
      </c>
      <c r="C1732" s="194">
        <v>5.62E-2</v>
      </c>
      <c r="D1732" s="428">
        <v>1119.3</v>
      </c>
      <c r="E1732" s="428">
        <v>1096.3800000000001</v>
      </c>
      <c r="F1732" s="195">
        <v>1095.97</v>
      </c>
    </row>
    <row r="1733" spans="1:6">
      <c r="A1733" s="648">
        <v>42768</v>
      </c>
      <c r="B1733" s="193">
        <v>5.45E-2</v>
      </c>
      <c r="C1733" s="194">
        <v>5.57E-2</v>
      </c>
      <c r="D1733" s="428">
        <v>1129.42</v>
      </c>
      <c r="E1733" s="428">
        <v>1106.28</v>
      </c>
      <c r="F1733" s="195">
        <v>1105.8699999999999</v>
      </c>
    </row>
    <row r="1734" spans="1:6">
      <c r="A1734" s="650">
        <v>42769</v>
      </c>
      <c r="B1734" s="193">
        <v>5.4199999999999998E-2</v>
      </c>
      <c r="C1734" s="194">
        <v>5.5399999999999998E-2</v>
      </c>
      <c r="D1734" s="428">
        <v>1136.05</v>
      </c>
      <c r="E1734" s="428">
        <v>1112.78</v>
      </c>
      <c r="F1734" s="195">
        <v>1112.02</v>
      </c>
    </row>
    <row r="1735" spans="1:6">
      <c r="A1735" s="652">
        <v>42772</v>
      </c>
      <c r="B1735" s="193">
        <v>5.4000000000000006E-2</v>
      </c>
      <c r="C1735" s="194">
        <v>5.5199999999999999E-2</v>
      </c>
      <c r="D1735" s="428">
        <v>1140.4000000000001</v>
      </c>
      <c r="E1735" s="428">
        <v>1117.04</v>
      </c>
      <c r="F1735" s="195">
        <v>1116.6300000000001</v>
      </c>
    </row>
    <row r="1736" spans="1:6">
      <c r="A1736" s="654">
        <v>42773</v>
      </c>
      <c r="B1736" s="193">
        <v>5.4100000000000002E-2</v>
      </c>
      <c r="C1736" s="194">
        <v>5.5300000000000002E-2</v>
      </c>
      <c r="D1736" s="428">
        <v>1138.8499999999999</v>
      </c>
      <c r="E1736" s="428">
        <v>1115.53</v>
      </c>
      <c r="F1736" s="195">
        <v>1115.1199999999999</v>
      </c>
    </row>
    <row r="1737" spans="1:6">
      <c r="A1737" s="672">
        <v>42775</v>
      </c>
      <c r="B1737" s="193">
        <v>5.2699999999999997E-2</v>
      </c>
      <c r="C1737" s="194">
        <v>5.3899999999999997E-2</v>
      </c>
      <c r="D1737" s="428">
        <v>1166.49</v>
      </c>
      <c r="E1737" s="428">
        <v>1142.58</v>
      </c>
      <c r="F1737" s="195">
        <v>1142.2</v>
      </c>
    </row>
    <row r="1738" spans="1:6">
      <c r="A1738" s="672">
        <v>42776</v>
      </c>
      <c r="B1738" s="193">
        <v>5.21E-2</v>
      </c>
      <c r="C1738" s="194">
        <v>5.33E-2</v>
      </c>
      <c r="D1738" s="428">
        <v>1179.31</v>
      </c>
      <c r="E1738" s="428">
        <v>1155.1300000000001</v>
      </c>
      <c r="F1738" s="195">
        <v>1154.47</v>
      </c>
    </row>
    <row r="1739" spans="1:6">
      <c r="A1739" s="672">
        <v>42779</v>
      </c>
      <c r="B1739" s="193">
        <v>5.21E-2</v>
      </c>
      <c r="C1739" s="194">
        <v>5.33E-2</v>
      </c>
      <c r="D1739" s="428">
        <v>1179.69</v>
      </c>
      <c r="E1739" s="428">
        <v>1155.51</v>
      </c>
      <c r="F1739" s="195">
        <v>1155.1300000000001</v>
      </c>
    </row>
    <row r="1740" spans="1:6">
      <c r="A1740" s="675">
        <v>42780</v>
      </c>
      <c r="B1740" s="193">
        <v>5.2199999999999996E-2</v>
      </c>
      <c r="C1740" s="194">
        <v>5.3399999999999996E-2</v>
      </c>
      <c r="D1740" s="428">
        <v>1178.04</v>
      </c>
      <c r="E1740" s="428">
        <v>1153.9000000000001</v>
      </c>
      <c r="F1740" s="195">
        <v>1153.52</v>
      </c>
    </row>
    <row r="1741" spans="1:6">
      <c r="A1741" s="677">
        <v>42781</v>
      </c>
      <c r="B1741" s="193">
        <v>5.2199999999999996E-2</v>
      </c>
      <c r="C1741" s="194">
        <v>5.3399999999999996E-2</v>
      </c>
      <c r="D1741" s="428">
        <v>1178.47</v>
      </c>
      <c r="E1741" s="428">
        <v>1154.33</v>
      </c>
      <c r="F1741" s="195">
        <v>1153.9000000000001</v>
      </c>
    </row>
    <row r="1742" spans="1:6">
      <c r="A1742" s="679">
        <v>42782</v>
      </c>
      <c r="B1742" s="193">
        <v>5.2499999999999998E-2</v>
      </c>
      <c r="C1742" s="194">
        <v>5.3699999999999998E-2</v>
      </c>
      <c r="D1742" s="428">
        <v>1172.82</v>
      </c>
      <c r="E1742" s="428">
        <v>1148.8</v>
      </c>
      <c r="F1742" s="195">
        <v>1148.3699999999999</v>
      </c>
    </row>
    <row r="1743" spans="1:6">
      <c r="A1743" s="681">
        <v>42783</v>
      </c>
      <c r="B1743" s="193">
        <v>5.3200000000000004E-2</v>
      </c>
      <c r="C1743" s="194">
        <v>5.4400000000000004E-2</v>
      </c>
      <c r="D1743" s="428">
        <v>1159.57</v>
      </c>
      <c r="E1743" s="428">
        <v>1135.8399999999999</v>
      </c>
      <c r="F1743" s="195">
        <v>1135.03</v>
      </c>
    </row>
    <row r="1744" spans="1:6">
      <c r="A1744" s="681">
        <v>42786</v>
      </c>
      <c r="B1744" s="193">
        <v>5.2699999999999997E-2</v>
      </c>
      <c r="C1744" s="194">
        <v>5.3899999999999997E-2</v>
      </c>
      <c r="D1744" s="428">
        <v>1170.04</v>
      </c>
      <c r="E1744" s="428">
        <v>1146.0899999999999</v>
      </c>
      <c r="F1744" s="195">
        <v>1145.67</v>
      </c>
    </row>
    <row r="1745" spans="1:6">
      <c r="A1745" s="683">
        <v>42787</v>
      </c>
      <c r="B1745" s="193">
        <v>5.2499999999999998E-2</v>
      </c>
      <c r="C1745" s="194">
        <v>5.3699999999999998E-2</v>
      </c>
      <c r="D1745" s="428">
        <v>1174.52</v>
      </c>
      <c r="E1745" s="428">
        <v>1150.48</v>
      </c>
      <c r="F1745" s="195">
        <v>1150.05</v>
      </c>
    </row>
    <row r="1746" spans="1:6">
      <c r="A1746" s="685">
        <v>42788</v>
      </c>
      <c r="B1746" s="193">
        <v>5.1799999999999999E-2</v>
      </c>
      <c r="C1746" s="194">
        <v>5.2999999999999999E-2</v>
      </c>
      <c r="D1746" s="428">
        <v>1189.22</v>
      </c>
      <c r="E1746" s="428">
        <v>1164.8699999999999</v>
      </c>
      <c r="F1746" s="195">
        <v>1164.44</v>
      </c>
    </row>
    <row r="1747" spans="1:6">
      <c r="A1747" s="687">
        <v>42789</v>
      </c>
      <c r="B1747" s="193">
        <v>5.1200000000000002E-2</v>
      </c>
      <c r="C1747" s="194">
        <v>5.2400000000000002E-2</v>
      </c>
      <c r="D1747" s="428">
        <v>1201.92</v>
      </c>
      <c r="E1747" s="428">
        <v>1177.3</v>
      </c>
      <c r="F1747" s="195">
        <v>1176.8800000000001</v>
      </c>
    </row>
    <row r="1748" spans="1:6">
      <c r="A1748" s="689">
        <v>42790</v>
      </c>
      <c r="B1748" s="193">
        <v>5.1200000000000002E-2</v>
      </c>
      <c r="C1748" s="194">
        <v>5.2400000000000002E-2</v>
      </c>
      <c r="D1748" s="428">
        <v>1203.0999999999999</v>
      </c>
      <c r="E1748" s="428">
        <v>1178.47</v>
      </c>
      <c r="F1748" s="195">
        <v>1177.3</v>
      </c>
    </row>
    <row r="1749" spans="1:6">
      <c r="A1749" s="689">
        <v>42795</v>
      </c>
      <c r="B1749" s="193">
        <v>5.1299999999999998E-2</v>
      </c>
      <c r="C1749" s="194">
        <v>5.2499999999999998E-2</v>
      </c>
      <c r="D1749" s="428">
        <v>1201.46</v>
      </c>
      <c r="E1749" s="428">
        <v>1176.8599999999999</v>
      </c>
      <c r="F1749" s="195">
        <v>1176.44</v>
      </c>
    </row>
    <row r="1750" spans="1:6">
      <c r="A1750" s="691">
        <v>42796</v>
      </c>
      <c r="B1750" s="193">
        <v>5.0900000000000001E-2</v>
      </c>
      <c r="C1750" s="194">
        <v>5.21E-2</v>
      </c>
      <c r="D1750" s="428">
        <v>1210.2</v>
      </c>
      <c r="E1750" s="428">
        <v>1185.42</v>
      </c>
      <c r="F1750" s="195">
        <v>1185</v>
      </c>
    </row>
    <row r="1751" spans="1:6">
      <c r="A1751" s="693">
        <v>42797</v>
      </c>
      <c r="B1751" s="193">
        <v>5.1100000000000007E-2</v>
      </c>
      <c r="C1751" s="194">
        <v>5.2300000000000006E-2</v>
      </c>
      <c r="D1751" s="428">
        <v>1206.8399999999999</v>
      </c>
      <c r="E1751" s="428">
        <v>1182.1400000000001</v>
      </c>
      <c r="F1751" s="195">
        <v>1181.3499999999999</v>
      </c>
    </row>
    <row r="1752" spans="1:6">
      <c r="A1752" s="708">
        <v>42800</v>
      </c>
      <c r="B1752" s="193">
        <v>5.0799999999999998E-2</v>
      </c>
      <c r="C1752" s="194">
        <v>5.2000000000000005E-2</v>
      </c>
      <c r="D1752" s="428">
        <v>1213.53</v>
      </c>
      <c r="E1752" s="428">
        <v>1188.69</v>
      </c>
      <c r="F1752" s="195">
        <v>1188.27</v>
      </c>
    </row>
    <row r="1753" spans="1:6">
      <c r="A1753" s="710">
        <v>42801</v>
      </c>
      <c r="B1753" s="193">
        <v>5.0999999999999997E-2</v>
      </c>
      <c r="C1753" s="194">
        <v>5.2199999999999996E-2</v>
      </c>
      <c r="D1753" s="428">
        <v>1209.78</v>
      </c>
      <c r="E1753" s="428">
        <v>1185.03</v>
      </c>
      <c r="F1753" s="195">
        <v>1184.5999999999999</v>
      </c>
    </row>
    <row r="1754" spans="1:6">
      <c r="A1754" s="712">
        <v>42802</v>
      </c>
      <c r="B1754" s="193">
        <v>5.1200000000000002E-2</v>
      </c>
      <c r="C1754" s="194">
        <v>5.2400000000000002E-2</v>
      </c>
      <c r="D1754" s="428">
        <v>1206.05</v>
      </c>
      <c r="E1754" s="428">
        <v>1181.3800000000001</v>
      </c>
      <c r="F1754" s="195">
        <v>1180.96</v>
      </c>
    </row>
    <row r="1755" spans="1:6">
      <c r="A1755" s="714">
        <v>42803</v>
      </c>
      <c r="B1755" s="193">
        <v>5.1799999999999999E-2</v>
      </c>
      <c r="C1755" s="194">
        <v>5.2999999999999999E-2</v>
      </c>
      <c r="D1755" s="428">
        <v>1194.07</v>
      </c>
      <c r="E1755" s="428">
        <v>1169.67</v>
      </c>
      <c r="F1755" s="195">
        <v>1169.25</v>
      </c>
    </row>
    <row r="1756" spans="1:6">
      <c r="A1756" s="716">
        <v>42804</v>
      </c>
      <c r="B1756" s="193">
        <v>5.1399999999999994E-2</v>
      </c>
      <c r="C1756" s="194">
        <v>5.2600000000000001E-2</v>
      </c>
      <c r="D1756" s="428">
        <v>1201.9100000000001</v>
      </c>
      <c r="E1756" s="428">
        <v>1177.3399999999999</v>
      </c>
      <c r="F1756" s="195">
        <v>1176.69</v>
      </c>
    </row>
    <row r="1757" spans="1:6">
      <c r="A1757" s="716">
        <v>42807</v>
      </c>
      <c r="B1757" s="193">
        <v>5.0900000000000001E-2</v>
      </c>
      <c r="C1757" s="194">
        <v>5.21E-2</v>
      </c>
      <c r="D1757" s="428">
        <v>1212.68</v>
      </c>
      <c r="E1757" s="428">
        <v>1187.8900000000001</v>
      </c>
      <c r="F1757" s="195">
        <v>1187.51</v>
      </c>
    </row>
    <row r="1758" spans="1:6">
      <c r="A1758" s="718">
        <v>42808</v>
      </c>
      <c r="B1758" s="193">
        <v>5.16E-2</v>
      </c>
      <c r="C1758" s="194">
        <v>5.28E-2</v>
      </c>
      <c r="D1758" s="428">
        <v>1198.54</v>
      </c>
      <c r="E1758" s="428">
        <v>1174.05</v>
      </c>
      <c r="F1758" s="195">
        <v>1173.68</v>
      </c>
    </row>
    <row r="1759" spans="1:6">
      <c r="A1759" s="720">
        <v>42809</v>
      </c>
      <c r="B1759" s="193">
        <v>5.2199999999999996E-2</v>
      </c>
      <c r="C1759" s="194">
        <v>5.3399999999999996E-2</v>
      </c>
      <c r="D1759" s="428">
        <v>1186.55</v>
      </c>
      <c r="E1759" s="428">
        <v>1162.33</v>
      </c>
      <c r="F1759" s="195">
        <v>1162.01</v>
      </c>
    </row>
    <row r="1760" spans="1:6">
      <c r="A1760" s="722">
        <v>42810</v>
      </c>
      <c r="B1760" s="193">
        <v>5.1699999999999996E-2</v>
      </c>
      <c r="C1760" s="194">
        <v>5.2900000000000003E-2</v>
      </c>
      <c r="D1760" s="428">
        <v>1197.1300000000001</v>
      </c>
      <c r="E1760" s="428">
        <v>1172.69</v>
      </c>
      <c r="F1760" s="195">
        <v>1172.3599999999999</v>
      </c>
    </row>
    <row r="1761" spans="1:6">
      <c r="A1761" s="724">
        <v>42811</v>
      </c>
      <c r="B1761" s="193">
        <v>5.16E-2</v>
      </c>
      <c r="C1761" s="194">
        <v>5.28E-2</v>
      </c>
      <c r="D1761" s="428">
        <v>1199.68</v>
      </c>
      <c r="E1761" s="428">
        <v>1175.19</v>
      </c>
      <c r="F1761" s="195">
        <v>1174.7</v>
      </c>
    </row>
    <row r="1762" spans="1:6">
      <c r="A1762" s="724">
        <v>42814</v>
      </c>
      <c r="B1762" s="193">
        <v>5.1500000000000004E-2</v>
      </c>
      <c r="C1762" s="194">
        <v>5.2699999999999997E-2</v>
      </c>
      <c r="D1762" s="428">
        <v>1202.07</v>
      </c>
      <c r="E1762" s="428">
        <v>1177.53</v>
      </c>
      <c r="F1762" s="195">
        <v>1177.21</v>
      </c>
    </row>
    <row r="1763" spans="1:6">
      <c r="A1763" s="726">
        <v>42815</v>
      </c>
      <c r="B1763" s="193">
        <v>5.0799999999999998E-2</v>
      </c>
      <c r="C1763" s="194">
        <v>5.2000000000000005E-2</v>
      </c>
      <c r="D1763" s="428">
        <v>1216.95</v>
      </c>
      <c r="E1763" s="428">
        <v>1192.1099999999999</v>
      </c>
      <c r="F1763" s="195">
        <v>1191.78</v>
      </c>
    </row>
    <row r="1764" spans="1:6">
      <c r="A1764" s="728">
        <v>42816</v>
      </c>
      <c r="B1764" s="193">
        <v>5.1799999999999999E-2</v>
      </c>
      <c r="C1764" s="194">
        <v>5.2999999999999999E-2</v>
      </c>
      <c r="D1764" s="428">
        <v>1196.53</v>
      </c>
      <c r="E1764" s="428">
        <v>1172.1300000000001</v>
      </c>
      <c r="F1764" s="195">
        <v>1171.81</v>
      </c>
    </row>
    <row r="1765" spans="1:6">
      <c r="A1765" s="730">
        <v>42817</v>
      </c>
      <c r="B1765" s="193">
        <v>5.21E-2</v>
      </c>
      <c r="C1765" s="194">
        <v>5.33E-2</v>
      </c>
      <c r="D1765" s="428">
        <v>1190.78</v>
      </c>
      <c r="E1765" s="428">
        <v>1166.5</v>
      </c>
      <c r="F1765" s="195">
        <v>1166.17</v>
      </c>
    </row>
    <row r="1766" spans="1:6">
      <c r="A1766" s="732">
        <v>42818</v>
      </c>
      <c r="B1766" s="193">
        <v>5.1799999999999999E-2</v>
      </c>
      <c r="C1766" s="194">
        <v>5.2999999999999999E-2</v>
      </c>
      <c r="D1766" s="428">
        <v>1197.45</v>
      </c>
      <c r="E1766" s="428">
        <v>1173.04</v>
      </c>
      <c r="F1766" s="195">
        <v>1172.52</v>
      </c>
    </row>
    <row r="1767" spans="1:6">
      <c r="A1767" s="734">
        <v>42821</v>
      </c>
      <c r="B1767" s="193">
        <v>5.2000000000000005E-2</v>
      </c>
      <c r="C1767" s="194">
        <v>5.3200000000000004E-2</v>
      </c>
      <c r="D1767" s="428">
        <v>1193.67</v>
      </c>
      <c r="E1767" s="428">
        <v>1169.3499999999999</v>
      </c>
      <c r="F1767" s="195">
        <v>1169.02</v>
      </c>
    </row>
    <row r="1768" spans="1:6">
      <c r="A1768" s="736">
        <v>42822</v>
      </c>
      <c r="B1768" s="193">
        <v>5.16E-2</v>
      </c>
      <c r="C1768" s="194">
        <v>5.28E-2</v>
      </c>
      <c r="D1768" s="428">
        <v>1202.23</v>
      </c>
      <c r="E1768" s="428">
        <v>1177.73</v>
      </c>
      <c r="F1768" s="195">
        <v>1177.4000000000001</v>
      </c>
    </row>
    <row r="1769" spans="1:6">
      <c r="A1769" s="738">
        <v>42823</v>
      </c>
      <c r="B1769" s="193">
        <v>5.16E-2</v>
      </c>
      <c r="C1769" s="194">
        <v>5.28E-2</v>
      </c>
      <c r="D1769" s="428">
        <v>1202.56</v>
      </c>
      <c r="E1769" s="428">
        <v>1178.06</v>
      </c>
      <c r="F1769" s="195">
        <v>1177.73</v>
      </c>
    </row>
    <row r="1770" spans="1:6">
      <c r="A1770" s="740">
        <v>42824</v>
      </c>
      <c r="B1770" s="193">
        <v>5.1699999999999996E-2</v>
      </c>
      <c r="C1770" s="194">
        <v>5.2900000000000003E-2</v>
      </c>
      <c r="D1770" s="428">
        <v>1200.8399999999999</v>
      </c>
      <c r="E1770" s="428">
        <v>1176.3800000000001</v>
      </c>
      <c r="F1770" s="195">
        <v>1176.04</v>
      </c>
    </row>
    <row r="1771" spans="1:6">
      <c r="A1771" s="742">
        <v>42825</v>
      </c>
      <c r="B1771" s="193">
        <v>5.1799999999999999E-2</v>
      </c>
      <c r="C1771" s="194">
        <v>5.2999999999999999E-2</v>
      </c>
      <c r="D1771" s="428">
        <v>1199.3</v>
      </c>
      <c r="E1771" s="428">
        <v>1174.8699999999999</v>
      </c>
      <c r="F1771" s="195">
        <v>1174.3599999999999</v>
      </c>
    </row>
    <row r="1772" spans="1:6">
      <c r="A1772" s="744">
        <v>42828</v>
      </c>
      <c r="B1772" s="193">
        <v>5.1299999999999998E-2</v>
      </c>
      <c r="C1772" s="194">
        <v>5.2499999999999998E-2</v>
      </c>
      <c r="D1772" s="428">
        <v>1209.96</v>
      </c>
      <c r="E1772" s="428">
        <v>1185.32</v>
      </c>
      <c r="F1772" s="195">
        <v>1184.98</v>
      </c>
    </row>
    <row r="1773" spans="1:6">
      <c r="A1773" s="746">
        <v>42829</v>
      </c>
      <c r="B1773" s="193">
        <v>5.16E-2</v>
      </c>
      <c r="C1773" s="194">
        <v>5.28E-2</v>
      </c>
      <c r="D1773" s="428">
        <v>1204.0899999999999</v>
      </c>
      <c r="E1773" s="428">
        <v>1179.57</v>
      </c>
      <c r="F1773" s="195">
        <v>1179.24</v>
      </c>
    </row>
    <row r="1774" spans="1:6">
      <c r="A1774" s="746">
        <v>42830</v>
      </c>
      <c r="B1774" s="193">
        <v>5.1500000000000004E-2</v>
      </c>
      <c r="C1774" s="194">
        <v>5.2699999999999997E-2</v>
      </c>
      <c r="D1774" s="428">
        <v>1206.49</v>
      </c>
      <c r="E1774" s="428">
        <v>1181.93</v>
      </c>
      <c r="F1774" s="195">
        <v>1181.5899999999999</v>
      </c>
    </row>
    <row r="1775" spans="1:6">
      <c r="A1775" s="748">
        <v>42831</v>
      </c>
      <c r="B1775" s="193">
        <v>5.2000000000000005E-2</v>
      </c>
      <c r="C1775" s="194">
        <v>5.3200000000000004E-2</v>
      </c>
      <c r="D1775" s="428">
        <v>1196.52</v>
      </c>
      <c r="E1775" s="428">
        <v>1172.18</v>
      </c>
      <c r="F1775" s="195">
        <v>1171.8499999999999</v>
      </c>
    </row>
    <row r="1776" spans="1:6">
      <c r="A1776" s="750">
        <v>42832</v>
      </c>
      <c r="B1776" s="193">
        <v>5.2499999999999998E-2</v>
      </c>
      <c r="C1776" s="194">
        <v>5.3699999999999998E-2</v>
      </c>
      <c r="D1776" s="428">
        <v>1186.93</v>
      </c>
      <c r="E1776" s="428">
        <v>1162.8</v>
      </c>
      <c r="F1776" s="195">
        <v>1162.28</v>
      </c>
    </row>
    <row r="1777" spans="1:6">
      <c r="A1777" s="752">
        <v>42835</v>
      </c>
      <c r="B1777" s="193">
        <v>5.2199999999999996E-2</v>
      </c>
      <c r="C1777" s="194">
        <v>5.3399999999999996E-2</v>
      </c>
      <c r="D1777" s="428">
        <v>1193.3800000000001</v>
      </c>
      <c r="E1777" s="428">
        <v>1169.1199999999999</v>
      </c>
      <c r="F1777" s="195">
        <v>1168.78</v>
      </c>
    </row>
    <row r="1778" spans="1:6">
      <c r="A1778" s="754">
        <v>42836</v>
      </c>
      <c r="B1778" s="193">
        <v>5.21E-2</v>
      </c>
      <c r="C1778" s="194">
        <v>5.33E-2</v>
      </c>
      <c r="D1778" s="428">
        <v>1195.76</v>
      </c>
      <c r="E1778" s="428">
        <v>1171.46</v>
      </c>
      <c r="F1778" s="195">
        <v>1171.1199999999999</v>
      </c>
    </row>
    <row r="1779" spans="1:6">
      <c r="A1779" s="756">
        <v>42837</v>
      </c>
      <c r="B1779" s="193">
        <v>5.2699999999999997E-2</v>
      </c>
      <c r="C1779" s="194">
        <v>5.3899999999999997E-2</v>
      </c>
      <c r="D1779" s="428">
        <v>1183.8800000000001</v>
      </c>
      <c r="E1779" s="428">
        <v>1159.83</v>
      </c>
      <c r="F1779" s="195">
        <v>1159.5</v>
      </c>
    </row>
    <row r="1780" spans="1:6">
      <c r="A1780" s="756">
        <v>42838</v>
      </c>
      <c r="B1780" s="193">
        <v>5.2499999999999998E-2</v>
      </c>
      <c r="C1780" s="194">
        <v>5.3699999999999998E-2</v>
      </c>
      <c r="D1780" s="428">
        <v>1188.55</v>
      </c>
      <c r="E1780" s="428">
        <v>1164.4000000000001</v>
      </c>
      <c r="F1780" s="195">
        <v>1163.81</v>
      </c>
    </row>
    <row r="1781" spans="1:6">
      <c r="A1781" s="756">
        <v>42842</v>
      </c>
      <c r="B1781" s="193">
        <v>5.2699999999999997E-2</v>
      </c>
      <c r="C1781" s="194">
        <v>5.3899999999999997E-2</v>
      </c>
      <c r="D1781" s="428">
        <v>1184.82</v>
      </c>
      <c r="E1781" s="428">
        <v>1160.76</v>
      </c>
      <c r="F1781" s="195">
        <v>1160.43</v>
      </c>
    </row>
    <row r="1782" spans="1:6">
      <c r="A1782" s="758">
        <v>42843</v>
      </c>
      <c r="B1782" s="193">
        <v>5.2600000000000001E-2</v>
      </c>
      <c r="C1782" s="194">
        <v>5.3800000000000001E-2</v>
      </c>
      <c r="D1782" s="428">
        <v>1187.17</v>
      </c>
      <c r="E1782" s="428">
        <v>1163.07</v>
      </c>
      <c r="F1782" s="195">
        <v>1162.75</v>
      </c>
    </row>
    <row r="1783" spans="1:6">
      <c r="A1783" s="758">
        <v>42844</v>
      </c>
      <c r="B1783" s="193">
        <v>5.28E-2</v>
      </c>
      <c r="C1783" s="194">
        <v>5.4000000000000006E-2</v>
      </c>
      <c r="D1783" s="428">
        <v>1183.44</v>
      </c>
      <c r="E1783" s="428">
        <v>1159.43</v>
      </c>
      <c r="F1783" s="195">
        <v>1159.1099999999999</v>
      </c>
    </row>
    <row r="1784" spans="1:6">
      <c r="A1784" s="758">
        <v>42845</v>
      </c>
      <c r="B1784" s="193">
        <v>5.2900000000000003E-2</v>
      </c>
      <c r="C1784" s="194">
        <v>5.4100000000000002E-2</v>
      </c>
      <c r="D1784" s="428">
        <v>1182.01</v>
      </c>
      <c r="E1784" s="428">
        <v>1158.04</v>
      </c>
      <c r="F1784" s="195">
        <v>1157.45</v>
      </c>
    </row>
    <row r="1785" spans="1:6">
      <c r="A1785" s="760">
        <v>42849</v>
      </c>
      <c r="B1785" s="193">
        <v>5.2900000000000003E-2</v>
      </c>
      <c r="C1785" s="194">
        <v>5.4100000000000002E-2</v>
      </c>
      <c r="D1785" s="428">
        <v>1182.1099999999999</v>
      </c>
      <c r="E1785" s="428">
        <v>1158.1300000000001</v>
      </c>
      <c r="F1785" s="195">
        <v>1157.83</v>
      </c>
    </row>
    <row r="1786" spans="1:6">
      <c r="A1786" s="760">
        <v>42850</v>
      </c>
      <c r="B1786" s="193">
        <v>5.3800000000000001E-2</v>
      </c>
      <c r="C1786" s="194">
        <v>5.5E-2</v>
      </c>
      <c r="D1786" s="428">
        <v>1164.3800000000001</v>
      </c>
      <c r="E1786" s="428">
        <v>1140.79</v>
      </c>
      <c r="F1786" s="195">
        <v>1140.49</v>
      </c>
    </row>
    <row r="1787" spans="1:6">
      <c r="A1787" s="762">
        <v>42851</v>
      </c>
      <c r="B1787" s="193">
        <v>5.4400000000000004E-2</v>
      </c>
      <c r="C1787" s="194">
        <v>5.5599999999999997E-2</v>
      </c>
      <c r="D1787" s="428">
        <v>1152.83</v>
      </c>
      <c r="E1787" s="428">
        <v>1129.49</v>
      </c>
      <c r="F1787" s="195">
        <v>1129.19</v>
      </c>
    </row>
    <row r="1788" spans="1:6">
      <c r="A1788" s="764">
        <v>42852</v>
      </c>
      <c r="B1788" s="193">
        <v>5.3800000000000001E-2</v>
      </c>
      <c r="C1788" s="194">
        <v>5.5E-2</v>
      </c>
      <c r="D1788" s="428">
        <v>1164.99</v>
      </c>
      <c r="E1788" s="428">
        <v>1141.4000000000001</v>
      </c>
      <c r="F1788" s="195">
        <v>1141.0899999999999</v>
      </c>
    </row>
    <row r="1789" spans="1:6">
      <c r="A1789" s="766">
        <v>42855</v>
      </c>
      <c r="B1789" s="193">
        <v>5.4000000000000006E-2</v>
      </c>
      <c r="C1789" s="194">
        <v>5.5199999999999999E-2</v>
      </c>
      <c r="D1789" s="428">
        <v>1161.51</v>
      </c>
      <c r="E1789" s="428">
        <v>1138</v>
      </c>
      <c r="F1789" s="195">
        <v>1137.52</v>
      </c>
    </row>
    <row r="1790" spans="1:6">
      <c r="A1790" s="768">
        <v>42857</v>
      </c>
      <c r="B1790" s="193">
        <v>5.3800000000000001E-2</v>
      </c>
      <c r="C1790" s="194">
        <v>5.5E-2</v>
      </c>
      <c r="D1790" s="428">
        <v>1165.78</v>
      </c>
      <c r="E1790" s="428">
        <v>1142.19</v>
      </c>
      <c r="F1790" s="195">
        <v>1141.8800000000001</v>
      </c>
    </row>
    <row r="1791" spans="1:6">
      <c r="A1791" s="770">
        <v>42858</v>
      </c>
      <c r="B1791" s="193">
        <v>5.3499999999999999E-2</v>
      </c>
      <c r="C1791" s="194">
        <v>5.4699999999999999E-2</v>
      </c>
      <c r="D1791" s="428">
        <v>1172.07</v>
      </c>
      <c r="E1791" s="428">
        <v>1148.3399999999999</v>
      </c>
      <c r="F1791" s="195">
        <v>1148.04</v>
      </c>
    </row>
    <row r="1792" spans="1:6">
      <c r="A1792" s="773">
        <v>42859</v>
      </c>
      <c r="B1792" s="193">
        <v>5.3600000000000002E-2</v>
      </c>
      <c r="C1792" s="194">
        <v>5.4800000000000001E-2</v>
      </c>
      <c r="D1792" s="428">
        <v>1170.3800000000001</v>
      </c>
      <c r="E1792" s="428">
        <v>1146.69</v>
      </c>
      <c r="F1792" s="195">
        <v>1146.3900000000001</v>
      </c>
    </row>
    <row r="1793" spans="1:6">
      <c r="A1793" s="776">
        <v>42860</v>
      </c>
      <c r="B1793" s="193">
        <v>5.3600000000000002E-2</v>
      </c>
      <c r="C1793" s="194">
        <v>5.4800000000000001E-2</v>
      </c>
      <c r="D1793" s="428">
        <v>1170.81</v>
      </c>
      <c r="E1793" s="428">
        <v>1147.1199999999999</v>
      </c>
      <c r="F1793" s="195">
        <v>1146.69</v>
      </c>
    </row>
    <row r="1794" spans="1:6">
      <c r="A1794" s="776">
        <v>42863</v>
      </c>
      <c r="B1794" s="193">
        <v>5.3399999999999996E-2</v>
      </c>
      <c r="C1794" s="194">
        <v>5.4600000000000003E-2</v>
      </c>
      <c r="D1794" s="428">
        <v>1175.1099999999999</v>
      </c>
      <c r="E1794" s="428">
        <v>1151.3399999999999</v>
      </c>
      <c r="F1794" s="195">
        <v>1151.03</v>
      </c>
    </row>
    <row r="1795" spans="1:6">
      <c r="A1795" s="778">
        <v>42864</v>
      </c>
      <c r="B1795" s="193">
        <v>5.3099999999999994E-2</v>
      </c>
      <c r="C1795" s="194">
        <v>5.4299999999999994E-2</v>
      </c>
      <c r="D1795" s="428">
        <v>1181.44</v>
      </c>
      <c r="E1795" s="428">
        <v>1157.54</v>
      </c>
      <c r="F1795" s="195">
        <v>1157.23</v>
      </c>
    </row>
    <row r="1796" spans="1:6">
      <c r="A1796" s="780">
        <v>42865</v>
      </c>
      <c r="B1796" s="193">
        <v>5.2999999999999999E-2</v>
      </c>
      <c r="C1796" s="194">
        <v>5.4199999999999998E-2</v>
      </c>
      <c r="D1796" s="428">
        <v>1183.56</v>
      </c>
      <c r="E1796" s="428">
        <v>1159.6099999999999</v>
      </c>
      <c r="F1796" s="195">
        <v>1159.31</v>
      </c>
    </row>
    <row r="1797" spans="1:6">
      <c r="A1797" s="782">
        <v>42866</v>
      </c>
      <c r="B1797" s="193">
        <v>5.2499999999999998E-2</v>
      </c>
      <c r="C1797" s="194">
        <v>5.3699999999999998E-2</v>
      </c>
      <c r="D1797" s="428">
        <v>1193.98</v>
      </c>
      <c r="E1797" s="428">
        <v>1169.82</v>
      </c>
      <c r="F1797" s="195">
        <v>1169.52</v>
      </c>
    </row>
    <row r="1798" spans="1:6">
      <c r="A1798" s="782">
        <v>42867</v>
      </c>
      <c r="B1798" s="193">
        <v>5.2000000000000005E-2</v>
      </c>
      <c r="C1798" s="194">
        <v>5.3200000000000004E-2</v>
      </c>
      <c r="D1798" s="428">
        <v>1204.6199999999999</v>
      </c>
      <c r="E1798" s="428">
        <v>1180.23</v>
      </c>
      <c r="F1798" s="195">
        <v>1179.83</v>
      </c>
    </row>
    <row r="1799" spans="1:6">
      <c r="A1799" s="784">
        <v>42870</v>
      </c>
      <c r="B1799" s="193">
        <v>5.1299999999999998E-2</v>
      </c>
      <c r="C1799" s="194">
        <v>5.2499999999999998E-2</v>
      </c>
      <c r="D1799" s="428">
        <v>1219.52</v>
      </c>
      <c r="E1799" s="428">
        <v>1194.83</v>
      </c>
      <c r="F1799" s="195">
        <v>1194.3900000000001</v>
      </c>
    </row>
    <row r="1800" spans="1:6">
      <c r="A1800" s="784">
        <v>42871</v>
      </c>
      <c r="B1800" s="193">
        <v>5.0599999999999999E-2</v>
      </c>
      <c r="C1800" s="194">
        <v>5.1799999999999999E-2</v>
      </c>
      <c r="D1800" s="428">
        <v>1234.6199999999999</v>
      </c>
      <c r="E1800" s="428">
        <v>1209.6099999999999</v>
      </c>
      <c r="F1800" s="195">
        <v>1209.17</v>
      </c>
    </row>
    <row r="1801" spans="1:6">
      <c r="A1801" s="786">
        <v>42872</v>
      </c>
      <c r="B1801" s="193">
        <v>4.9699999999999994E-2</v>
      </c>
      <c r="C1801" s="194">
        <v>5.0900000000000001E-2</v>
      </c>
      <c r="D1801" s="428">
        <v>1254.18</v>
      </c>
      <c r="E1801" s="428">
        <v>1228.75</v>
      </c>
      <c r="F1801" s="195">
        <v>1228.31</v>
      </c>
    </row>
    <row r="1802" spans="1:6">
      <c r="A1802" s="788">
        <v>42873</v>
      </c>
      <c r="B1802" s="193">
        <v>5.9699999999999996E-2</v>
      </c>
      <c r="C1802" s="194">
        <v>6.0899999999999996E-2</v>
      </c>
      <c r="D1802" s="428">
        <v>1058.57</v>
      </c>
      <c r="E1802" s="428">
        <v>1037.32</v>
      </c>
      <c r="F1802" s="195">
        <v>1036.9000000000001</v>
      </c>
    </row>
    <row r="1803" spans="1:6">
      <c r="A1803" s="790">
        <v>42874</v>
      </c>
      <c r="B1803" s="193">
        <v>6.0100000000000001E-2</v>
      </c>
      <c r="C1803" s="194">
        <v>6.13E-2</v>
      </c>
      <c r="D1803" s="428">
        <v>1052.18</v>
      </c>
      <c r="E1803" s="428">
        <v>1031.07</v>
      </c>
      <c r="F1803" s="195">
        <v>1030.33</v>
      </c>
    </row>
    <row r="1804" spans="1:6">
      <c r="A1804" s="790">
        <v>42877</v>
      </c>
      <c r="B1804" s="193">
        <v>5.7200000000000001E-2</v>
      </c>
      <c r="C1804" s="194">
        <v>5.8400000000000001E-2</v>
      </c>
      <c r="D1804" s="428">
        <v>1105.54</v>
      </c>
      <c r="E1804" s="428">
        <v>1083.3</v>
      </c>
      <c r="F1804" s="195">
        <v>1082.8800000000001</v>
      </c>
    </row>
    <row r="1805" spans="1:6">
      <c r="A1805" s="792">
        <v>42878</v>
      </c>
      <c r="B1805" s="193">
        <v>5.6399999999999999E-2</v>
      </c>
      <c r="C1805" s="194">
        <v>5.7599999999999998E-2</v>
      </c>
      <c r="D1805" s="428">
        <v>1121.05</v>
      </c>
      <c r="E1805" s="428">
        <v>1098.49</v>
      </c>
      <c r="F1805" s="195">
        <v>1098.07</v>
      </c>
    </row>
    <row r="1806" spans="1:6">
      <c r="A1806" s="794">
        <v>42879</v>
      </c>
      <c r="B1806" s="193">
        <v>5.4900000000000004E-2</v>
      </c>
      <c r="C1806" s="194">
        <v>5.6100000000000004E-2</v>
      </c>
      <c r="D1806" s="428">
        <v>1150.3</v>
      </c>
      <c r="E1806" s="428">
        <v>1127.1199999999999</v>
      </c>
      <c r="F1806" s="195">
        <v>1126.71</v>
      </c>
    </row>
    <row r="1807" spans="1:6">
      <c r="A1807" s="794">
        <v>42880</v>
      </c>
      <c r="B1807" s="193">
        <v>5.57E-2</v>
      </c>
      <c r="C1807" s="194">
        <v>5.6900000000000006E-2</v>
      </c>
      <c r="D1807" s="428">
        <v>1135.22</v>
      </c>
      <c r="E1807" s="428">
        <v>1112.3599999999999</v>
      </c>
      <c r="F1807" s="195">
        <v>1111.95</v>
      </c>
    </row>
    <row r="1808" spans="1:6">
      <c r="A1808" s="796">
        <v>42881</v>
      </c>
      <c r="B1808" s="193">
        <v>5.5199999999999999E-2</v>
      </c>
      <c r="C1808" s="194">
        <v>5.6399999999999999E-2</v>
      </c>
      <c r="D1808" s="428">
        <v>1145.6600000000001</v>
      </c>
      <c r="E1808" s="428">
        <v>1122.5899999999999</v>
      </c>
      <c r="F1808" s="195">
        <v>1121.82</v>
      </c>
    </row>
    <row r="1809" spans="1:6">
      <c r="A1809" s="798">
        <v>42884</v>
      </c>
      <c r="B1809" s="193">
        <v>5.5500000000000001E-2</v>
      </c>
      <c r="C1809" s="194">
        <v>5.67E-2</v>
      </c>
      <c r="D1809" s="428">
        <v>1140.26</v>
      </c>
      <c r="E1809" s="428">
        <v>1117.32</v>
      </c>
      <c r="F1809" s="195">
        <v>1116.9000000000001</v>
      </c>
    </row>
    <row r="1810" spans="1:6">
      <c r="A1810" s="800">
        <v>42885</v>
      </c>
      <c r="B1810" s="193">
        <v>5.4900000000000004E-2</v>
      </c>
      <c r="C1810" s="194">
        <v>5.6100000000000004E-2</v>
      </c>
      <c r="D1810" s="428">
        <v>1152.3499999999999</v>
      </c>
      <c r="E1810" s="428">
        <v>1129.1500000000001</v>
      </c>
      <c r="F1810" s="195">
        <v>1128.73</v>
      </c>
    </row>
    <row r="1811" spans="1:6">
      <c r="A1811" s="803">
        <v>42886</v>
      </c>
      <c r="B1811" s="193">
        <v>5.4800000000000001E-2</v>
      </c>
      <c r="C1811" s="194">
        <v>5.5999999999999994E-2</v>
      </c>
      <c r="D1811" s="428">
        <v>1154.73</v>
      </c>
      <c r="E1811" s="428">
        <v>1131.48</v>
      </c>
      <c r="F1811" s="195">
        <v>1131.06</v>
      </c>
    </row>
    <row r="1812" spans="1:6">
      <c r="A1812" s="805">
        <v>42887</v>
      </c>
      <c r="B1812" s="193">
        <v>5.5199999999999999E-2</v>
      </c>
      <c r="C1812" s="194">
        <v>5.6399999999999999E-2</v>
      </c>
      <c r="D1812" s="428">
        <v>1147.3399999999999</v>
      </c>
      <c r="E1812" s="428">
        <v>1124.26</v>
      </c>
      <c r="F1812" s="195">
        <v>1123.8399999999999</v>
      </c>
    </row>
    <row r="1813" spans="1:6">
      <c r="A1813" s="807">
        <v>42888</v>
      </c>
      <c r="B1813" s="193">
        <v>5.5999999999999994E-2</v>
      </c>
      <c r="C1813" s="194">
        <v>5.7200000000000001E-2</v>
      </c>
      <c r="D1813" s="428">
        <v>1132.67</v>
      </c>
      <c r="E1813" s="428">
        <v>1109.9000000000001</v>
      </c>
      <c r="F1813" s="195">
        <v>1109.1500000000001</v>
      </c>
    </row>
    <row r="1814" spans="1:6">
      <c r="A1814" s="809">
        <v>42891</v>
      </c>
      <c r="B1814" s="193">
        <v>5.7099999999999998E-2</v>
      </c>
      <c r="C1814" s="194">
        <v>5.8299999999999998E-2</v>
      </c>
      <c r="D1814" s="428">
        <v>1112.2</v>
      </c>
      <c r="E1814" s="428">
        <v>1089.8699999999999</v>
      </c>
      <c r="F1814" s="195">
        <v>1089.46</v>
      </c>
    </row>
    <row r="1815" spans="1:6">
      <c r="A1815" s="811">
        <v>42892</v>
      </c>
      <c r="B1815" s="193">
        <v>5.7300000000000004E-2</v>
      </c>
      <c r="C1815" s="194">
        <v>5.8499999999999996E-2</v>
      </c>
      <c r="D1815" s="428">
        <v>1108.8599999999999</v>
      </c>
      <c r="E1815" s="428">
        <v>1086.6099999999999</v>
      </c>
      <c r="F1815" s="195">
        <v>1086.2</v>
      </c>
    </row>
    <row r="1816" spans="1:6">
      <c r="A1816" s="813">
        <v>42893</v>
      </c>
      <c r="B1816" s="193">
        <v>5.67E-2</v>
      </c>
      <c r="C1816" s="194">
        <v>5.79E-2</v>
      </c>
      <c r="D1816" s="428">
        <v>1120.58</v>
      </c>
      <c r="E1816" s="428">
        <v>1098.0899999999999</v>
      </c>
      <c r="F1816" s="195">
        <v>1097.68</v>
      </c>
    </row>
    <row r="1817" spans="1:6">
      <c r="A1817" s="815">
        <v>42894</v>
      </c>
      <c r="B1817" s="193">
        <v>5.7699999999999994E-2</v>
      </c>
      <c r="C1817" s="194">
        <v>5.8899999999999994E-2</v>
      </c>
      <c r="D1817" s="428">
        <v>1102.22</v>
      </c>
      <c r="E1817" s="428">
        <v>1080.1199999999999</v>
      </c>
      <c r="F1817" s="195">
        <v>1079.71</v>
      </c>
    </row>
    <row r="1818" spans="1:6">
      <c r="A1818" s="817">
        <v>42895</v>
      </c>
      <c r="B1818" s="193">
        <v>5.6600000000000004E-2</v>
      </c>
      <c r="C1818" s="194">
        <v>5.7800000000000004E-2</v>
      </c>
      <c r="D1818" s="428">
        <v>1121.95</v>
      </c>
      <c r="E1818" s="428">
        <v>1099.44</v>
      </c>
      <c r="F1818" s="195">
        <v>1098.8599999999999</v>
      </c>
    </row>
    <row r="1819" spans="1:6">
      <c r="A1819" s="819">
        <v>42898</v>
      </c>
      <c r="B1819" s="193">
        <v>5.67E-2</v>
      </c>
      <c r="C1819" s="194">
        <v>5.79E-2</v>
      </c>
      <c r="D1819" s="428">
        <v>1120.4100000000001</v>
      </c>
      <c r="E1819" s="428">
        <v>1097.94</v>
      </c>
      <c r="F1819" s="195">
        <v>1097.58</v>
      </c>
    </row>
    <row r="1820" spans="1:6">
      <c r="A1820" s="821">
        <v>42899</v>
      </c>
      <c r="B1820" s="193">
        <v>5.6299999999999996E-2</v>
      </c>
      <c r="C1820" s="194">
        <v>5.7500000000000002E-2</v>
      </c>
      <c r="D1820" s="428">
        <v>1128.3699999999999</v>
      </c>
      <c r="E1820" s="428">
        <v>1105.73</v>
      </c>
      <c r="F1820" s="195">
        <v>1105.3800000000001</v>
      </c>
    </row>
    <row r="1821" spans="1:6">
      <c r="A1821" s="823">
        <v>42900</v>
      </c>
      <c r="B1821" s="193">
        <v>5.6900000000000006E-2</v>
      </c>
      <c r="C1821" s="194">
        <v>5.8099999999999999E-2</v>
      </c>
      <c r="D1821" s="428">
        <v>1117.3</v>
      </c>
      <c r="E1821" s="428">
        <v>1094.9000000000001</v>
      </c>
      <c r="F1821" s="195">
        <v>1094.5899999999999</v>
      </c>
    </row>
    <row r="1822" spans="1:6">
      <c r="A1822" s="825">
        <v>42905</v>
      </c>
      <c r="B1822" s="193">
        <v>5.5500000000000001E-2</v>
      </c>
      <c r="C1822" s="194">
        <v>5.67E-2</v>
      </c>
      <c r="D1822" s="428">
        <v>1144.3499999999999</v>
      </c>
      <c r="E1822" s="428">
        <v>1121.3900000000001</v>
      </c>
      <c r="F1822" s="195">
        <v>1121.19</v>
      </c>
    </row>
    <row r="1823" spans="1:6">
      <c r="A1823" s="827">
        <v>42906</v>
      </c>
      <c r="B1823" s="193">
        <v>5.5199999999999999E-2</v>
      </c>
      <c r="C1823" s="194">
        <v>5.6399999999999999E-2</v>
      </c>
      <c r="D1823" s="428">
        <v>1150.3699999999999</v>
      </c>
      <c r="E1823" s="428">
        <v>1127.29</v>
      </c>
      <c r="F1823" s="195">
        <v>1127.0899999999999</v>
      </c>
    </row>
    <row r="1824" spans="1:6">
      <c r="A1824" s="829">
        <v>42907</v>
      </c>
      <c r="B1824" s="193">
        <v>5.5500000000000001E-2</v>
      </c>
      <c r="C1824" s="194">
        <v>5.67E-2</v>
      </c>
      <c r="D1824" s="428">
        <v>1144.75</v>
      </c>
      <c r="E1824" s="428">
        <v>1121.79</v>
      </c>
      <c r="F1824" s="195">
        <v>1121.5899999999999</v>
      </c>
    </row>
    <row r="1825" spans="1:6">
      <c r="A1825" s="831">
        <v>42908</v>
      </c>
      <c r="B1825" s="193">
        <v>5.5800000000000002E-2</v>
      </c>
      <c r="C1825" s="194">
        <v>5.7000000000000002E-2</v>
      </c>
      <c r="D1825" s="428">
        <v>1139.17</v>
      </c>
      <c r="E1825" s="428">
        <v>1116.33</v>
      </c>
      <c r="F1825" s="195">
        <v>1116.1300000000001</v>
      </c>
    </row>
    <row r="1826" spans="1:6">
      <c r="A1826" s="831">
        <v>42909</v>
      </c>
      <c r="B1826" s="193">
        <v>5.6100000000000004E-2</v>
      </c>
      <c r="C1826" s="194">
        <v>5.7300000000000004E-2</v>
      </c>
      <c r="D1826" s="428">
        <v>1133.52</v>
      </c>
      <c r="E1826" s="428">
        <v>1110.81</v>
      </c>
      <c r="F1826" s="195">
        <v>1110.7</v>
      </c>
    </row>
    <row r="1827" spans="1:6">
      <c r="A1827" s="833">
        <v>42912</v>
      </c>
      <c r="B1827" s="193">
        <v>5.6100000000000004E-2</v>
      </c>
      <c r="C1827" s="194">
        <v>5.7300000000000004E-2</v>
      </c>
      <c r="D1827" s="428">
        <v>1133.49</v>
      </c>
      <c r="E1827" s="428">
        <v>1110.79</v>
      </c>
      <c r="F1827" s="195">
        <v>1110.6099999999999</v>
      </c>
    </row>
    <row r="1828" spans="1:6">
      <c r="A1828" s="835">
        <v>42913</v>
      </c>
      <c r="B1828" s="193">
        <v>5.62E-2</v>
      </c>
      <c r="C1828" s="194">
        <v>5.74E-2</v>
      </c>
      <c r="D1828" s="428">
        <v>1131.77</v>
      </c>
      <c r="E1828" s="428">
        <v>1109.0999999999999</v>
      </c>
      <c r="F1828" s="195">
        <v>1108.92</v>
      </c>
    </row>
    <row r="1829" spans="1:6">
      <c r="A1829" s="837">
        <v>42914</v>
      </c>
      <c r="B1829" s="193">
        <v>5.6600000000000004E-2</v>
      </c>
      <c r="C1829" s="194">
        <v>5.7800000000000004E-2</v>
      </c>
      <c r="D1829" s="428">
        <v>1124.3399999999999</v>
      </c>
      <c r="E1829" s="428">
        <v>1101.8399999999999</v>
      </c>
      <c r="F1829" s="195">
        <v>1101.6600000000001</v>
      </c>
    </row>
    <row r="1830" spans="1:6">
      <c r="A1830" s="839">
        <v>42915</v>
      </c>
      <c r="B1830" s="193">
        <v>5.4900000000000004E-2</v>
      </c>
      <c r="C1830" s="194">
        <v>5.6100000000000004E-2</v>
      </c>
      <c r="D1830" s="428">
        <v>1157.23</v>
      </c>
      <c r="E1830" s="428">
        <v>1134.04</v>
      </c>
      <c r="F1830" s="195">
        <v>1133.8599999999999</v>
      </c>
    </row>
    <row r="1831" spans="1:6">
      <c r="A1831" s="841">
        <v>42916</v>
      </c>
      <c r="B1831" s="193">
        <v>5.5599999999999997E-2</v>
      </c>
      <c r="C1831" s="194">
        <v>5.6799999999999996E-2</v>
      </c>
      <c r="D1831" s="428">
        <v>1143.69</v>
      </c>
      <c r="E1831" s="428">
        <v>1120.79</v>
      </c>
      <c r="F1831" s="195">
        <v>1120.74</v>
      </c>
    </row>
    <row r="1832" spans="1:6">
      <c r="A1832" s="843">
        <v>42919</v>
      </c>
      <c r="B1832" s="193">
        <v>5.5599999999999997E-2</v>
      </c>
      <c r="C1832" s="194">
        <v>5.6799999999999996E-2</v>
      </c>
      <c r="D1832" s="428">
        <v>1143.8699999999999</v>
      </c>
      <c r="E1832" s="428">
        <v>1120.97</v>
      </c>
      <c r="F1832" s="195">
        <v>1120.79</v>
      </c>
    </row>
    <row r="1833" spans="1:6">
      <c r="A1833" s="845">
        <v>42920</v>
      </c>
      <c r="B1833" s="193">
        <v>5.6100000000000004E-2</v>
      </c>
      <c r="C1833" s="194">
        <v>5.7300000000000004E-2</v>
      </c>
      <c r="D1833" s="428">
        <v>1134.45</v>
      </c>
      <c r="E1833" s="428">
        <v>1111.76</v>
      </c>
      <c r="F1833" s="195">
        <v>1111.58</v>
      </c>
    </row>
    <row r="1834" spans="1:6">
      <c r="A1834" s="847">
        <v>42921</v>
      </c>
      <c r="B1834" s="193">
        <v>5.5800000000000002E-2</v>
      </c>
      <c r="C1834" s="194">
        <v>5.7000000000000002E-2</v>
      </c>
      <c r="D1834" s="428">
        <v>1140.3800000000001</v>
      </c>
      <c r="E1834" s="428">
        <v>1117.57</v>
      </c>
      <c r="F1834" s="195">
        <v>1117.3900000000001</v>
      </c>
    </row>
    <row r="1835" spans="1:6">
      <c r="A1835" s="849">
        <v>42922</v>
      </c>
      <c r="B1835" s="193">
        <v>5.62E-2</v>
      </c>
      <c r="C1835" s="194">
        <v>5.74E-2</v>
      </c>
      <c r="D1835" s="428">
        <v>1132.9100000000001</v>
      </c>
      <c r="E1835" s="428">
        <v>1110.25</v>
      </c>
      <c r="F1835" s="195">
        <v>1110.07</v>
      </c>
    </row>
    <row r="1836" spans="1:6">
      <c r="A1836" s="849">
        <v>42923</v>
      </c>
      <c r="B1836" s="193">
        <v>5.5999999999999994E-2</v>
      </c>
      <c r="C1836" s="194">
        <v>5.7200000000000001E-2</v>
      </c>
      <c r="D1836" s="428">
        <v>1136.21</v>
      </c>
      <c r="E1836" s="428">
        <v>1113.49</v>
      </c>
      <c r="F1836" s="195">
        <v>1113.51</v>
      </c>
    </row>
    <row r="1837" spans="1:6">
      <c r="A1837" s="851">
        <v>42926</v>
      </c>
      <c r="B1837" s="193">
        <v>5.57E-2</v>
      </c>
      <c r="C1837" s="194">
        <v>5.6900000000000006E-2</v>
      </c>
      <c r="D1837" s="428">
        <v>1142.1300000000001</v>
      </c>
      <c r="E1837" s="428">
        <v>1119.29</v>
      </c>
      <c r="F1837" s="195">
        <v>1119.1300000000001</v>
      </c>
    </row>
    <row r="1838" spans="1:6">
      <c r="A1838" s="853">
        <v>42927</v>
      </c>
      <c r="B1838" s="193">
        <v>5.6100000000000004E-2</v>
      </c>
      <c r="C1838" s="194">
        <v>5.7300000000000004E-2</v>
      </c>
      <c r="D1838" s="428">
        <v>1134.6199999999999</v>
      </c>
      <c r="E1838" s="428">
        <v>1111.95</v>
      </c>
      <c r="F1838" s="195">
        <v>1111.79</v>
      </c>
    </row>
    <row r="1839" spans="1:6">
      <c r="A1839" s="855">
        <v>42928</v>
      </c>
      <c r="B1839" s="193">
        <v>5.5599999999999997E-2</v>
      </c>
      <c r="C1839" s="194">
        <v>5.6799999999999996E-2</v>
      </c>
      <c r="D1839" s="428">
        <v>1144.3699999999999</v>
      </c>
      <c r="E1839" s="428">
        <v>1121.49</v>
      </c>
      <c r="F1839" s="195">
        <v>1121.33</v>
      </c>
    </row>
    <row r="1840" spans="1:6">
      <c r="A1840" s="857">
        <v>42929</v>
      </c>
      <c r="B1840" s="193">
        <v>5.5500000000000001E-2</v>
      </c>
      <c r="C1840" s="194">
        <v>5.67E-2</v>
      </c>
      <c r="D1840" s="428">
        <v>1146.45</v>
      </c>
      <c r="E1840" s="428">
        <v>1123.54</v>
      </c>
      <c r="F1840" s="195">
        <v>1123.3800000000001</v>
      </c>
    </row>
    <row r="1841" spans="1:6">
      <c r="A1841" s="859">
        <v>42930</v>
      </c>
      <c r="B1841" s="193">
        <v>5.5399999999999998E-2</v>
      </c>
      <c r="C1841" s="194">
        <v>5.6600000000000004E-2</v>
      </c>
      <c r="D1841" s="428">
        <v>1148.67</v>
      </c>
      <c r="E1841" s="428">
        <v>1125.72</v>
      </c>
      <c r="F1841" s="195">
        <v>1125.43</v>
      </c>
    </row>
    <row r="1842" spans="1:6">
      <c r="A1842" s="859">
        <v>42933</v>
      </c>
      <c r="B1842" s="193">
        <v>5.5E-2</v>
      </c>
      <c r="C1842" s="194">
        <v>5.62E-2</v>
      </c>
      <c r="D1842" s="428">
        <v>1156.75</v>
      </c>
      <c r="E1842" s="428">
        <v>1133.6300000000001</v>
      </c>
      <c r="F1842" s="195">
        <v>1133.32</v>
      </c>
    </row>
    <row r="1843" spans="1:6">
      <c r="A1843" s="861">
        <v>42934</v>
      </c>
      <c r="B1843" s="193">
        <v>5.4600000000000003E-2</v>
      </c>
      <c r="C1843" s="194">
        <v>5.5800000000000002E-2</v>
      </c>
      <c r="D1843" s="428">
        <v>1164.8800000000001</v>
      </c>
      <c r="E1843" s="428">
        <v>1141.5899999999999</v>
      </c>
      <c r="F1843" s="195">
        <v>1141.28</v>
      </c>
    </row>
    <row r="1844" spans="1:6">
      <c r="A1844" s="863">
        <v>42935</v>
      </c>
      <c r="B1844" s="193">
        <v>5.3499999999999999E-2</v>
      </c>
      <c r="C1844" s="194">
        <v>5.4699999999999999E-2</v>
      </c>
      <c r="D1844" s="428">
        <v>1186.98</v>
      </c>
      <c r="E1844" s="428">
        <v>1163.23</v>
      </c>
      <c r="F1844" s="195">
        <v>1162.92</v>
      </c>
    </row>
    <row r="1845" spans="1:6">
      <c r="A1845" s="865">
        <v>42936</v>
      </c>
      <c r="B1845" s="193">
        <v>5.3099999999999994E-2</v>
      </c>
      <c r="C1845" s="194">
        <v>5.4299999999999994E-2</v>
      </c>
      <c r="D1845" s="428">
        <v>1195.32</v>
      </c>
      <c r="E1845" s="428">
        <v>1171.4000000000001</v>
      </c>
      <c r="F1845" s="195">
        <v>1171.0899999999999</v>
      </c>
    </row>
    <row r="1846" spans="1:6">
      <c r="A1846" s="865">
        <v>42937</v>
      </c>
      <c r="B1846" s="193">
        <v>5.2499999999999998E-2</v>
      </c>
      <c r="C1846" s="194">
        <v>5.3699999999999998E-2</v>
      </c>
      <c r="D1846" s="428">
        <v>1207.6400000000001</v>
      </c>
      <c r="E1846" s="428">
        <v>1183.47</v>
      </c>
      <c r="F1846" s="195">
        <v>1183.1099999999999</v>
      </c>
    </row>
    <row r="1847" spans="1:6">
      <c r="A1847" s="865">
        <v>42940</v>
      </c>
      <c r="B1847" s="193">
        <v>5.2600000000000001E-2</v>
      </c>
      <c r="C1847" s="194">
        <v>5.3800000000000001E-2</v>
      </c>
      <c r="D1847" s="428">
        <v>1205.8900000000001</v>
      </c>
      <c r="E1847" s="428">
        <v>1181.77</v>
      </c>
      <c r="F1847" s="195">
        <v>1181.48</v>
      </c>
    </row>
    <row r="1848" spans="1:6">
      <c r="A1848" s="867">
        <v>42941</v>
      </c>
      <c r="B1848" s="193">
        <v>5.28E-2</v>
      </c>
      <c r="C1848" s="194">
        <v>5.4000000000000006E-2</v>
      </c>
      <c r="D1848" s="428">
        <v>1202.1199999999999</v>
      </c>
      <c r="E1848" s="428">
        <v>1178.08</v>
      </c>
      <c r="F1848" s="195">
        <v>1177.8</v>
      </c>
    </row>
    <row r="1849" spans="1:6">
      <c r="A1849" s="870">
        <v>42942</v>
      </c>
      <c r="B1849" s="193">
        <v>5.3200000000000004E-2</v>
      </c>
      <c r="C1849" s="194">
        <v>5.4400000000000004E-2</v>
      </c>
      <c r="D1849" s="428">
        <v>1194.33</v>
      </c>
      <c r="E1849" s="428">
        <v>1170.46</v>
      </c>
      <c r="F1849" s="195">
        <v>1170.18</v>
      </c>
    </row>
    <row r="1850" spans="1:6">
      <c r="A1850" s="920">
        <v>42943</v>
      </c>
      <c r="B1850" s="193">
        <v>5.2600000000000001E-2</v>
      </c>
      <c r="C1850" s="194">
        <v>5.3800000000000001E-2</v>
      </c>
      <c r="D1850" s="428">
        <v>1206.75</v>
      </c>
      <c r="E1850" s="428">
        <v>1182.6199999999999</v>
      </c>
      <c r="F1850" s="195">
        <v>1182.33</v>
      </c>
    </row>
    <row r="1851" spans="1:6">
      <c r="A1851" s="920">
        <v>42944</v>
      </c>
      <c r="B1851" s="193">
        <v>5.2699999999999997E-2</v>
      </c>
      <c r="C1851" s="194">
        <v>5.3899999999999997E-2</v>
      </c>
      <c r="D1851" s="428">
        <v>1205.08</v>
      </c>
      <c r="E1851" s="428">
        <v>1180.99</v>
      </c>
      <c r="F1851" s="195">
        <v>1180.6300000000001</v>
      </c>
    </row>
    <row r="1852" spans="1:6">
      <c r="A1852" s="920">
        <v>42947</v>
      </c>
      <c r="B1852" s="193">
        <v>5.3099999999999994E-2</v>
      </c>
      <c r="C1852" s="194">
        <v>5.4299999999999994E-2</v>
      </c>
      <c r="D1852" s="428">
        <v>1197.28</v>
      </c>
      <c r="E1852" s="428">
        <v>1173.3599999999999</v>
      </c>
      <c r="F1852" s="195">
        <v>1173.07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L145"/>
  <sheetViews>
    <sheetView workbookViewId="0"/>
  </sheetViews>
  <sheetFormatPr defaultColWidth="13.7109375" defaultRowHeight="12"/>
  <cols>
    <col min="1" max="1" width="43" style="401" customWidth="1"/>
    <col min="2" max="2" width="13.7109375" style="7"/>
    <col min="3" max="3" width="45.28515625" style="7" bestFit="1" customWidth="1"/>
    <col min="4" max="16384" width="13.7109375" style="7"/>
  </cols>
  <sheetData>
    <row r="1" spans="1:10" s="6" customFormat="1" ht="16.5" thickBot="1">
      <c r="A1" s="412" t="s">
        <v>83</v>
      </c>
      <c r="B1" s="29"/>
      <c r="C1" s="29"/>
      <c r="D1" s="29"/>
      <c r="E1" s="29"/>
      <c r="F1" s="29"/>
      <c r="G1" s="29"/>
      <c r="H1" s="29"/>
      <c r="I1" s="29"/>
    </row>
    <row r="2" spans="1:10">
      <c r="A2" s="398" t="s">
        <v>67</v>
      </c>
      <c r="B2" s="31"/>
      <c r="C2" s="31"/>
      <c r="D2" s="31"/>
      <c r="E2" s="31"/>
      <c r="F2" s="31"/>
      <c r="G2" s="31"/>
      <c r="H2" s="31"/>
      <c r="I2" s="31"/>
      <c r="J2" s="31"/>
    </row>
    <row r="3" spans="1:10">
      <c r="A3" s="418"/>
      <c r="B3" s="31"/>
      <c r="C3" s="31"/>
      <c r="D3" s="31"/>
      <c r="E3" s="31"/>
      <c r="F3" s="31"/>
      <c r="G3" s="31"/>
      <c r="H3" s="31"/>
      <c r="I3" s="31"/>
      <c r="J3" s="31"/>
    </row>
    <row r="4" spans="1:10">
      <c r="A4" s="398" t="s">
        <v>75</v>
      </c>
      <c r="B4" s="31"/>
      <c r="C4" s="31"/>
      <c r="D4" s="31"/>
      <c r="E4" s="31"/>
      <c r="F4" s="31"/>
      <c r="G4" s="31"/>
      <c r="H4" s="31"/>
      <c r="I4" s="31"/>
      <c r="J4" s="31"/>
    </row>
    <row r="5" spans="1:10">
      <c r="A5" s="398" t="s">
        <v>76</v>
      </c>
      <c r="B5" s="31"/>
      <c r="C5" s="31"/>
      <c r="D5" s="31"/>
      <c r="E5" s="31"/>
      <c r="F5" s="31"/>
      <c r="G5" s="31"/>
      <c r="H5" s="31"/>
      <c r="I5" s="31"/>
      <c r="J5" s="31"/>
    </row>
    <row r="6" spans="1:10">
      <c r="A6" s="398" t="s">
        <v>55</v>
      </c>
      <c r="B6" s="31"/>
      <c r="C6" s="31"/>
      <c r="D6" s="31"/>
      <c r="E6" s="31"/>
      <c r="F6" s="31"/>
      <c r="G6" s="31"/>
      <c r="H6" s="31"/>
      <c r="I6" s="31"/>
      <c r="J6" s="31"/>
    </row>
    <row r="7" spans="1:10" s="17" customFormat="1" ht="9">
      <c r="A7" s="399"/>
      <c r="B7" s="33"/>
      <c r="C7" s="33"/>
      <c r="D7" s="33"/>
      <c r="E7" s="33"/>
      <c r="F7" s="33"/>
      <c r="G7" s="33"/>
      <c r="H7" s="33"/>
      <c r="I7" s="33"/>
      <c r="J7" s="33"/>
    </row>
    <row r="8" spans="1:10" s="9" customFormat="1" ht="25.5" customHeight="1">
      <c r="A8" s="419" t="s">
        <v>1818</v>
      </c>
      <c r="B8" s="142" t="s">
        <v>78</v>
      </c>
      <c r="C8" s="34"/>
      <c r="D8" s="34"/>
      <c r="E8" s="34"/>
      <c r="F8" s="34"/>
      <c r="G8" s="34"/>
      <c r="H8" s="34"/>
      <c r="I8" s="34"/>
      <c r="J8" s="34"/>
    </row>
    <row r="9" spans="1:10" s="9" customFormat="1" ht="2.4500000000000002" customHeight="1">
      <c r="A9" s="420"/>
      <c r="B9" s="21"/>
    </row>
    <row r="10" spans="1:10" ht="13.5">
      <c r="A10" s="396" t="s">
        <v>1792</v>
      </c>
      <c r="B10" s="53">
        <v>5</v>
      </c>
    </row>
    <row r="11" spans="1:10">
      <c r="A11" s="400" t="s">
        <v>1793</v>
      </c>
      <c r="B11" s="53">
        <v>0</v>
      </c>
    </row>
    <row r="12" spans="1:10" ht="13.5">
      <c r="A12" s="396" t="s">
        <v>1794</v>
      </c>
      <c r="B12" s="53">
        <v>0</v>
      </c>
    </row>
    <row r="13" spans="1:10">
      <c r="A13" s="400" t="s">
        <v>1795</v>
      </c>
      <c r="B13" s="53">
        <v>0.28999999999999998</v>
      </c>
    </row>
    <row r="14" spans="1:10" ht="13.5">
      <c r="A14" s="396" t="s">
        <v>1796</v>
      </c>
      <c r="B14" s="53">
        <v>0</v>
      </c>
    </row>
    <row r="15" spans="1:10" ht="13.5">
      <c r="A15" s="396" t="s">
        <v>1798</v>
      </c>
      <c r="B15" s="53">
        <v>0</v>
      </c>
    </row>
    <row r="16" spans="1:10">
      <c r="A16" s="400" t="s">
        <v>1797</v>
      </c>
      <c r="B16" s="53">
        <v>0</v>
      </c>
    </row>
    <row r="17" spans="1:2" ht="13.5">
      <c r="A17" s="396" t="s">
        <v>1981</v>
      </c>
      <c r="B17" s="53">
        <v>0</v>
      </c>
    </row>
    <row r="18" spans="1:2" ht="13.5">
      <c r="A18" s="396" t="s">
        <v>1791</v>
      </c>
      <c r="B18" s="53">
        <v>0</v>
      </c>
    </row>
    <row r="19" spans="1:2" ht="13.5">
      <c r="A19" s="396" t="s">
        <v>1982</v>
      </c>
      <c r="B19" s="53">
        <v>0</v>
      </c>
    </row>
    <row r="20" spans="1:2" ht="13.5">
      <c r="A20" s="396" t="s">
        <v>1789</v>
      </c>
      <c r="B20" s="53">
        <v>0</v>
      </c>
    </row>
    <row r="21" spans="1:2" ht="13.5">
      <c r="A21" s="396" t="s">
        <v>1983</v>
      </c>
      <c r="B21" s="53">
        <v>0</v>
      </c>
    </row>
    <row r="22" spans="1:2" ht="13.5">
      <c r="A22" s="396" t="s">
        <v>1790</v>
      </c>
      <c r="B22" s="53">
        <v>0</v>
      </c>
    </row>
    <row r="23" spans="1:2" ht="13.5">
      <c r="A23" s="396"/>
      <c r="B23" s="53"/>
    </row>
    <row r="24" spans="1:2" ht="13.5">
      <c r="A24" s="396"/>
      <c r="B24" s="53"/>
    </row>
    <row r="25" spans="1:2" ht="13.5">
      <c r="A25" s="396"/>
      <c r="B25" s="53"/>
    </row>
    <row r="26" spans="1:2" ht="13.5">
      <c r="A26" s="396"/>
      <c r="B26" s="53"/>
    </row>
    <row r="27" spans="1:2" ht="13.5">
      <c r="A27" s="396"/>
      <c r="B27" s="53"/>
    </row>
    <row r="28" spans="1:2" ht="13.5">
      <c r="A28" s="396"/>
      <c r="B28" s="53"/>
    </row>
    <row r="29" spans="1:2" ht="13.5">
      <c r="A29" s="396"/>
      <c r="B29" s="53"/>
    </row>
    <row r="30" spans="1:2" ht="13.5">
      <c r="A30" s="396"/>
      <c r="B30" s="53"/>
    </row>
    <row r="31" spans="1:2" ht="13.5">
      <c r="A31" s="396"/>
      <c r="B31" s="53"/>
    </row>
    <row r="32" spans="1:2" ht="13.5">
      <c r="A32" s="396"/>
      <c r="B32" s="53"/>
    </row>
    <row r="33" spans="1:2" ht="13.5">
      <c r="A33" s="396"/>
      <c r="B33" s="53"/>
    </row>
    <row r="34" spans="1:2" ht="13.5">
      <c r="A34" s="396"/>
      <c r="B34" s="53"/>
    </row>
    <row r="35" spans="1:2" ht="13.5">
      <c r="A35" s="396"/>
      <c r="B35" s="53"/>
    </row>
    <row r="36" spans="1:2" ht="13.5">
      <c r="A36" s="396"/>
      <c r="B36" s="53"/>
    </row>
    <row r="37" spans="1:2" ht="13.5">
      <c r="A37" s="396"/>
      <c r="B37" s="53"/>
    </row>
    <row r="38" spans="1:2" ht="13.5">
      <c r="A38" s="396"/>
      <c r="B38" s="53"/>
    </row>
    <row r="39" spans="1:2">
      <c r="A39" s="400"/>
      <c r="B39" s="53"/>
    </row>
    <row r="40" spans="1:2">
      <c r="A40" s="400"/>
      <c r="B40" s="53"/>
    </row>
    <row r="41" spans="1:2">
      <c r="A41" s="400"/>
      <c r="B41" s="53"/>
    </row>
    <row r="42" spans="1:2">
      <c r="A42" s="400"/>
      <c r="B42" s="53"/>
    </row>
    <row r="43" spans="1:2">
      <c r="A43" s="400"/>
      <c r="B43" s="53"/>
    </row>
    <row r="44" spans="1:2">
      <c r="A44" s="400"/>
      <c r="B44" s="53"/>
    </row>
    <row r="45" spans="1:2">
      <c r="A45" s="400"/>
      <c r="B45" s="53"/>
    </row>
    <row r="46" spans="1:2">
      <c r="A46" s="400"/>
      <c r="B46" s="53"/>
    </row>
    <row r="47" spans="1:2">
      <c r="A47" s="400"/>
      <c r="B47" s="53"/>
    </row>
    <row r="48" spans="1:2">
      <c r="A48" s="400"/>
      <c r="B48" s="53"/>
    </row>
    <row r="49" spans="1:2">
      <c r="A49" s="400"/>
      <c r="B49" s="53"/>
    </row>
    <row r="50" spans="1:2">
      <c r="A50" s="400"/>
      <c r="B50" s="53"/>
    </row>
    <row r="51" spans="1:2">
      <c r="A51" s="400"/>
      <c r="B51" s="53"/>
    </row>
    <row r="52" spans="1:2">
      <c r="A52" s="400"/>
      <c r="B52" s="53"/>
    </row>
    <row r="53" spans="1:2">
      <c r="A53" s="400"/>
      <c r="B53" s="53"/>
    </row>
    <row r="54" spans="1:2">
      <c r="A54" s="400"/>
      <c r="B54" s="53"/>
    </row>
    <row r="55" spans="1:2">
      <c r="A55" s="400"/>
      <c r="B55" s="53"/>
    </row>
    <row r="56" spans="1:2">
      <c r="A56" s="400"/>
      <c r="B56" s="53"/>
    </row>
    <row r="57" spans="1:2">
      <c r="A57" s="400"/>
      <c r="B57" s="53"/>
    </row>
    <row r="58" spans="1:2">
      <c r="A58" s="400"/>
      <c r="B58" s="53"/>
    </row>
    <row r="59" spans="1:2">
      <c r="A59" s="400"/>
      <c r="B59" s="53"/>
    </row>
    <row r="60" spans="1:2">
      <c r="A60" s="400"/>
      <c r="B60" s="53"/>
    </row>
    <row r="61" spans="1:2">
      <c r="A61" s="400"/>
      <c r="B61" s="53"/>
    </row>
    <row r="62" spans="1:2">
      <c r="A62" s="400"/>
      <c r="B62" s="53"/>
    </row>
    <row r="63" spans="1:2">
      <c r="A63" s="400"/>
      <c r="B63" s="53"/>
    </row>
    <row r="64" spans="1:2">
      <c r="A64" s="400"/>
      <c r="B64" s="53"/>
    </row>
    <row r="65" spans="1:2">
      <c r="A65" s="400"/>
      <c r="B65" s="53"/>
    </row>
    <row r="66" spans="1:2">
      <c r="A66" s="400"/>
      <c r="B66" s="53"/>
    </row>
    <row r="67" spans="1:2">
      <c r="A67" s="400"/>
      <c r="B67" s="53"/>
    </row>
    <row r="68" spans="1:2">
      <c r="A68" s="400"/>
      <c r="B68" s="53"/>
    </row>
    <row r="69" spans="1:2">
      <c r="A69" s="400"/>
      <c r="B69" s="53"/>
    </row>
    <row r="70" spans="1:2">
      <c r="A70" s="400"/>
      <c r="B70" s="53"/>
    </row>
    <row r="71" spans="1:2">
      <c r="A71" s="400"/>
      <c r="B71" s="53"/>
    </row>
    <row r="72" spans="1:2">
      <c r="A72" s="400"/>
      <c r="B72" s="53"/>
    </row>
    <row r="73" spans="1:2">
      <c r="A73" s="400"/>
      <c r="B73" s="53"/>
    </row>
    <row r="74" spans="1:2">
      <c r="A74" s="400"/>
      <c r="B74" s="53"/>
    </row>
    <row r="75" spans="1:2">
      <c r="A75" s="400"/>
      <c r="B75" s="53"/>
    </row>
    <row r="76" spans="1:2">
      <c r="A76" s="400"/>
      <c r="B76" s="53"/>
    </row>
    <row r="77" spans="1:2">
      <c r="A77" s="400"/>
      <c r="B77" s="53"/>
    </row>
    <row r="78" spans="1:2">
      <c r="A78" s="400"/>
      <c r="B78" s="53"/>
    </row>
    <row r="79" spans="1:2">
      <c r="A79" s="400"/>
      <c r="B79" s="53"/>
    </row>
    <row r="80" spans="1:2">
      <c r="A80" s="400"/>
      <c r="B80" s="53"/>
    </row>
    <row r="81" spans="1:2">
      <c r="A81" s="400"/>
      <c r="B81" s="53"/>
    </row>
    <row r="83" spans="1:2">
      <c r="B83" s="7">
        <v>22</v>
      </c>
    </row>
    <row r="145" spans="12:12">
      <c r="L145" s="278"/>
    </row>
  </sheetData>
  <phoneticPr fontId="0" type="noConversion"/>
  <pageMargins left="0.78740157499999996" right="0.78740157499999996" top="0.984251969" bottom="0.984251969" header="0.49212598499999999" footer="0.49212598499999999"/>
  <pageSetup paperSize="9" orientation="portrait" copies="0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A1:XEW1764"/>
  <sheetViews>
    <sheetView workbookViewId="0">
      <selection sqref="A1:B1"/>
    </sheetView>
  </sheetViews>
  <sheetFormatPr defaultRowHeight="12.75" zeroHeight="1"/>
  <cols>
    <col min="1" max="1" width="12.28515625" bestFit="1" customWidth="1"/>
    <col min="2" max="2" width="11" style="261" bestFit="1" customWidth="1"/>
    <col min="3" max="3" width="16.42578125" bestFit="1" customWidth="1"/>
    <col min="4" max="4" width="15.42578125" bestFit="1" customWidth="1"/>
    <col min="5" max="5" width="14.42578125" bestFit="1" customWidth="1"/>
    <col min="6" max="6" width="17.28515625" bestFit="1" customWidth="1"/>
    <col min="7" max="7" width="9.7109375" bestFit="1" customWidth="1"/>
    <col min="8" max="8" width="10.7109375" bestFit="1" customWidth="1"/>
    <col min="9" max="9" width="9.5703125" bestFit="1" customWidth="1"/>
    <col min="10" max="10" width="9.28515625" bestFit="1" customWidth="1"/>
    <col min="11" max="11" width="13.140625" bestFit="1" customWidth="1"/>
    <col min="12" max="12" width="3.85546875" customWidth="1"/>
    <col min="13" max="13" width="33.140625" bestFit="1" customWidth="1"/>
    <col min="14" max="14" width="36.28515625" bestFit="1" customWidth="1"/>
    <col min="15" max="15" width="30.28515625" bestFit="1" customWidth="1"/>
    <col min="16" max="25" width="9.140625" customWidth="1"/>
    <col min="26" max="26" width="10.140625" customWidth="1"/>
    <col min="27" max="27" width="13.7109375" customWidth="1"/>
    <col min="28" max="28" width="39.28515625" customWidth="1"/>
    <col min="29" max="29" width="43.42578125" customWidth="1"/>
    <col min="30" max="30" width="9.140625" customWidth="1"/>
    <col min="31" max="31" width="15.7109375" customWidth="1"/>
    <col min="32" max="32" width="9.140625" customWidth="1"/>
    <col min="33" max="33" width="11.28515625" style="149" customWidth="1"/>
    <col min="34" max="36" width="9.140625" customWidth="1"/>
    <col min="37" max="37" width="12" customWidth="1"/>
    <col min="38" max="39" width="9.140625" customWidth="1"/>
    <col min="40" max="40" width="38.28515625" customWidth="1"/>
    <col min="41" max="16366" width="9.140625" customWidth="1"/>
    <col min="16367" max="16367" width="5.85546875" customWidth="1"/>
    <col min="16368" max="16370" width="9.140625" hidden="1" customWidth="1"/>
    <col min="16371" max="16371" width="1.85546875" hidden="1" customWidth="1"/>
    <col min="16372" max="16373" width="9.140625" hidden="1" customWidth="1"/>
    <col min="16374" max="16374" width="22" customWidth="1"/>
    <col min="16375" max="16375" width="16.140625" customWidth="1"/>
    <col min="16376" max="16376" width="17.42578125" customWidth="1"/>
    <col min="16377" max="16384" width="19.5703125" customWidth="1"/>
  </cols>
  <sheetData>
    <row r="1" spans="1:25 16374:16377" ht="20.25" thickBot="1">
      <c r="A1" s="913" t="s">
        <v>1910</v>
      </c>
      <c r="B1" s="913"/>
      <c r="C1" s="342" t="s">
        <v>1911</v>
      </c>
      <c r="D1" s="296">
        <v>42635</v>
      </c>
      <c r="E1" s="915"/>
      <c r="F1" s="915"/>
      <c r="G1" s="915"/>
      <c r="H1" s="915"/>
      <c r="I1" s="915"/>
      <c r="J1" s="915"/>
      <c r="K1" s="915"/>
      <c r="L1" s="915"/>
      <c r="M1" s="269"/>
      <c r="N1" s="275"/>
      <c r="O1" s="322"/>
      <c r="P1" s="324"/>
      <c r="Q1" s="275"/>
      <c r="S1" s="275"/>
      <c r="X1" s="914" t="s">
        <v>91</v>
      </c>
      <c r="Y1" s="914"/>
      <c r="XET1" s="152"/>
      <c r="XEU1" s="152" t="s">
        <v>1320</v>
      </c>
    </row>
    <row r="2" spans="1:25 16374:16377" ht="33.75" customHeight="1" thickTop="1" thickBot="1">
      <c r="A2" t="str">
        <f>'Edita&amp;Melhorias'!$P$18</f>
        <v>Tesouro Prefixado 2017 (LTN)</v>
      </c>
      <c r="C2" s="343" t="s">
        <v>1304</v>
      </c>
      <c r="D2" s="297" t="e">
        <f t="array" aca="1" ref="D2" ca="1">INDEX(Cotação!B10:N24,MATCH('Edita&amp;Melhorias'!P18,Cotação!A10:A24,0),HLOOKUP(MONTH(TODAY()),MONTH(Cotação!B8:N8),1,0)+1)</f>
        <v>#N/A</v>
      </c>
      <c r="E2" s="477"/>
      <c r="F2" s="478"/>
      <c r="G2" s="479"/>
      <c r="H2" s="480"/>
      <c r="I2" s="477"/>
      <c r="J2" s="481"/>
      <c r="K2" s="916"/>
      <c r="L2" s="916"/>
      <c r="M2" s="269"/>
      <c r="N2" s="269"/>
      <c r="O2" s="322"/>
      <c r="P2" s="322"/>
      <c r="Q2" s="275"/>
      <c r="R2" s="275"/>
      <c r="S2" s="275"/>
      <c r="XET2" s="301" t="e">
        <v>#N/A</v>
      </c>
      <c r="XEU2" s="152" t="s">
        <v>1321</v>
      </c>
    </row>
    <row r="3" spans="1:25 16374:16377" ht="26.25" customHeight="1" thickTop="1" thickBot="1">
      <c r="A3" s="302" t="s">
        <v>1283</v>
      </c>
      <c r="B3" s="302" t="s">
        <v>1284</v>
      </c>
      <c r="C3" s="333" t="s">
        <v>1901</v>
      </c>
      <c r="D3" s="333" t="s">
        <v>1899</v>
      </c>
      <c r="E3" s="470" t="s">
        <v>1287</v>
      </c>
      <c r="F3" s="387" t="s">
        <v>1961</v>
      </c>
      <c r="G3" s="333" t="s">
        <v>1897</v>
      </c>
      <c r="H3" s="302" t="s">
        <v>1826</v>
      </c>
      <c r="I3" s="302" t="s">
        <v>1825</v>
      </c>
      <c r="J3" s="333" t="s">
        <v>1898</v>
      </c>
      <c r="K3" s="333" t="s">
        <v>1900</v>
      </c>
      <c r="L3" s="289"/>
      <c r="M3" s="495" t="s">
        <v>1306</v>
      </c>
      <c r="N3" s="495" t="s">
        <v>1302</v>
      </c>
      <c r="O3" s="469" t="s">
        <v>0</v>
      </c>
      <c r="P3" s="469"/>
      <c r="Q3" s="275"/>
      <c r="R3" s="290"/>
      <c r="S3" s="290"/>
      <c r="XEU3" s="7" t="s">
        <v>70</v>
      </c>
      <c r="XEV3" s="7" t="s">
        <v>1310</v>
      </c>
      <c r="XEW3" s="7" t="s">
        <v>2009</v>
      </c>
    </row>
    <row r="4" spans="1:25 16374:16377" ht="12.75" customHeight="1">
      <c r="A4" s="386">
        <v>42398</v>
      </c>
      <c r="B4" s="336">
        <v>0.46</v>
      </c>
      <c r="C4" s="336">
        <v>315.26</v>
      </c>
      <c r="D4" s="336">
        <v>452.17</v>
      </c>
      <c r="E4" s="336">
        <v>685.35</v>
      </c>
      <c r="F4" s="336">
        <v>7.6</v>
      </c>
      <c r="G4" s="336">
        <v>180</v>
      </c>
      <c r="H4" s="336">
        <v>22.5</v>
      </c>
      <c r="I4" s="336">
        <v>30.89</v>
      </c>
      <c r="J4" s="336">
        <v>421.28</v>
      </c>
      <c r="K4" s="336">
        <v>43.43</v>
      </c>
      <c r="L4" s="267"/>
      <c r="M4" s="471" t="s">
        <v>1884</v>
      </c>
      <c r="N4" s="472" t="s">
        <v>1885</v>
      </c>
      <c r="O4" s="484" t="s">
        <v>1790</v>
      </c>
      <c r="P4" s="482"/>
      <c r="Q4" s="292"/>
      <c r="R4" s="293"/>
      <c r="S4" s="290"/>
      <c r="XEU4" s="7" t="s">
        <v>94</v>
      </c>
      <c r="XEV4" s="7" t="s">
        <v>1311</v>
      </c>
      <c r="XEW4" s="7" t="s">
        <v>2010</v>
      </c>
    </row>
    <row r="5" spans="1:25 16374:16377">
      <c r="A5" s="386">
        <v>42415</v>
      </c>
      <c r="B5" s="336">
        <v>1.3</v>
      </c>
      <c r="C5" s="336">
        <v>938.96</v>
      </c>
      <c r="D5" s="336">
        <v>1277.8800000000001</v>
      </c>
      <c r="E5" s="336">
        <v>722.28</v>
      </c>
      <c r="F5" s="336">
        <v>7.36</v>
      </c>
      <c r="G5" s="336">
        <v>163</v>
      </c>
      <c r="H5" s="336">
        <v>22.5</v>
      </c>
      <c r="I5" s="336">
        <v>76.52</v>
      </c>
      <c r="J5" s="336">
        <v>1201.3599999999999</v>
      </c>
      <c r="K5" s="336">
        <v>36.1</v>
      </c>
      <c r="L5" s="267"/>
      <c r="M5" s="473" t="s">
        <v>1886</v>
      </c>
      <c r="N5" s="474" t="s">
        <v>1887</v>
      </c>
      <c r="O5" s="485" t="s">
        <v>1790</v>
      </c>
      <c r="P5" s="482"/>
      <c r="Q5" s="292"/>
      <c r="R5" s="293"/>
      <c r="S5" s="290"/>
      <c r="XEU5" s="7" t="s">
        <v>81</v>
      </c>
      <c r="XEV5" s="7" t="s">
        <v>1822</v>
      </c>
      <c r="XEW5" s="7" t="s">
        <v>2025</v>
      </c>
    </row>
    <row r="6" spans="1:25 16374:16377">
      <c r="A6" s="386">
        <v>42271</v>
      </c>
      <c r="B6" s="336">
        <v>1</v>
      </c>
      <c r="C6" s="336">
        <v>620.78</v>
      </c>
      <c r="D6" s="336">
        <v>982.99</v>
      </c>
      <c r="E6" s="336">
        <v>620.78</v>
      </c>
      <c r="F6" s="336">
        <v>7.8</v>
      </c>
      <c r="G6" s="336">
        <v>307</v>
      </c>
      <c r="H6" s="336">
        <v>20</v>
      </c>
      <c r="I6" s="336">
        <v>72.649999999999991</v>
      </c>
      <c r="J6" s="336">
        <v>910.34</v>
      </c>
      <c r="K6" s="336">
        <v>58.35</v>
      </c>
      <c r="L6" s="267"/>
      <c r="M6" s="473" t="s">
        <v>1874</v>
      </c>
      <c r="N6" s="474" t="s">
        <v>1875</v>
      </c>
      <c r="O6" s="485" t="s">
        <v>1790</v>
      </c>
      <c r="P6" s="482"/>
      <c r="Q6" s="292"/>
      <c r="R6" s="293"/>
      <c r="S6" s="290"/>
      <c r="XEU6" s="7" t="s">
        <v>184</v>
      </c>
      <c r="XEV6" s="7" t="s">
        <v>1312</v>
      </c>
      <c r="XEW6" s="7" t="s">
        <v>2012</v>
      </c>
    </row>
    <row r="7" spans="1:25 16374:16377">
      <c r="A7" s="386">
        <v>42348</v>
      </c>
      <c r="B7" s="336">
        <v>1</v>
      </c>
      <c r="C7" s="336">
        <v>703.08</v>
      </c>
      <c r="D7" s="336">
        <v>982.99</v>
      </c>
      <c r="E7" s="336">
        <v>703.08</v>
      </c>
      <c r="F7" s="336">
        <v>7.31</v>
      </c>
      <c r="G7" s="336">
        <v>230</v>
      </c>
      <c r="H7" s="336">
        <v>20</v>
      </c>
      <c r="I7" s="336">
        <v>56.19</v>
      </c>
      <c r="J7" s="336">
        <v>926.8</v>
      </c>
      <c r="K7" s="336">
        <v>39.81</v>
      </c>
      <c r="L7" s="267"/>
      <c r="M7" s="473" t="s">
        <v>1882</v>
      </c>
      <c r="N7" s="474" t="s">
        <v>1883</v>
      </c>
      <c r="O7" s="485" t="s">
        <v>1790</v>
      </c>
      <c r="P7" s="482"/>
      <c r="Q7" s="292"/>
      <c r="R7" s="293"/>
      <c r="S7" s="290"/>
      <c r="XEU7" s="7" t="s">
        <v>91</v>
      </c>
      <c r="XEV7" s="7" t="s">
        <v>1309</v>
      </c>
      <c r="XEW7" s="7" t="s">
        <v>2013</v>
      </c>
    </row>
    <row r="8" spans="1:25 16374:16377">
      <c r="A8" s="386">
        <v>42339</v>
      </c>
      <c r="B8" s="336">
        <v>2</v>
      </c>
      <c r="C8" s="336">
        <v>1439.26</v>
      </c>
      <c r="D8" s="336">
        <v>1965.98</v>
      </c>
      <c r="E8" s="336">
        <v>719.63</v>
      </c>
      <c r="F8" s="336">
        <v>7.15</v>
      </c>
      <c r="G8" s="336">
        <v>239</v>
      </c>
      <c r="H8" s="336">
        <v>20</v>
      </c>
      <c r="I8" s="336">
        <v>105.76</v>
      </c>
      <c r="J8" s="336">
        <v>1860.22</v>
      </c>
      <c r="K8" s="336">
        <v>36.6</v>
      </c>
      <c r="L8" s="267"/>
      <c r="M8" s="473" t="s">
        <v>1880</v>
      </c>
      <c r="N8" s="474" t="s">
        <v>1881</v>
      </c>
      <c r="O8" s="485" t="s">
        <v>1790</v>
      </c>
      <c r="P8" s="482"/>
      <c r="Q8" s="292"/>
      <c r="R8" s="293"/>
      <c r="S8" s="290"/>
      <c r="XEU8" s="7" t="s">
        <v>69</v>
      </c>
      <c r="XEV8" s="7" t="s">
        <v>69</v>
      </c>
      <c r="XEW8" s="7" t="s">
        <v>2014</v>
      </c>
    </row>
    <row r="9" spans="1:25 16374:16377">
      <c r="A9" s="386">
        <v>42262</v>
      </c>
      <c r="B9" s="336">
        <v>1</v>
      </c>
      <c r="C9" s="336">
        <v>671.33</v>
      </c>
      <c r="D9" s="336">
        <v>982.99</v>
      </c>
      <c r="E9" s="336">
        <v>671.33</v>
      </c>
      <c r="F9" s="336">
        <v>7.35</v>
      </c>
      <c r="G9" s="336">
        <v>316</v>
      </c>
      <c r="H9" s="336">
        <v>20</v>
      </c>
      <c r="I9" s="336">
        <v>62.54</v>
      </c>
      <c r="J9" s="336">
        <v>920.45</v>
      </c>
      <c r="K9" s="336">
        <v>46.42</v>
      </c>
      <c r="L9" s="267"/>
      <c r="M9" s="473" t="s">
        <v>1870</v>
      </c>
      <c r="N9" s="474" t="s">
        <v>1871</v>
      </c>
      <c r="O9" s="485" t="s">
        <v>1790</v>
      </c>
      <c r="P9" s="482"/>
      <c r="Q9" s="292"/>
      <c r="R9" s="293"/>
      <c r="S9" s="290"/>
      <c r="XEU9" s="7" t="s">
        <v>185</v>
      </c>
      <c r="XEV9" s="7" t="s">
        <v>1313</v>
      </c>
      <c r="XEW9" s="7" t="s">
        <v>2015</v>
      </c>
    </row>
    <row r="10" spans="1:25 16374:16377">
      <c r="A10" s="386">
        <v>42263</v>
      </c>
      <c r="B10" s="336">
        <v>1</v>
      </c>
      <c r="C10" s="336">
        <v>679.01</v>
      </c>
      <c r="D10" s="336">
        <v>982.99</v>
      </c>
      <c r="E10" s="336">
        <v>679.01</v>
      </c>
      <c r="F10" s="336">
        <v>7.29</v>
      </c>
      <c r="G10" s="336">
        <v>315</v>
      </c>
      <c r="H10" s="336">
        <v>20</v>
      </c>
      <c r="I10" s="336">
        <v>61</v>
      </c>
      <c r="J10" s="336">
        <v>921.99</v>
      </c>
      <c r="K10" s="336">
        <v>44.77</v>
      </c>
      <c r="L10" s="267"/>
      <c r="M10" s="473" t="s">
        <v>1872</v>
      </c>
      <c r="N10" s="474" t="s">
        <v>1873</v>
      </c>
      <c r="O10" s="485" t="s">
        <v>1790</v>
      </c>
      <c r="P10" s="482"/>
      <c r="Q10" s="292"/>
      <c r="R10" s="293"/>
      <c r="S10" s="290"/>
      <c r="XEU10" s="7" t="s">
        <v>4</v>
      </c>
      <c r="XEV10" s="7" t="s">
        <v>1314</v>
      </c>
      <c r="XEW10" s="7" t="s">
        <v>2016</v>
      </c>
    </row>
    <row r="11" spans="1:25 16374:16377">
      <c r="A11" s="386">
        <v>42311</v>
      </c>
      <c r="B11" s="336">
        <v>1</v>
      </c>
      <c r="C11" s="336">
        <v>724.19</v>
      </c>
      <c r="D11" s="336">
        <v>982.99</v>
      </c>
      <c r="E11" s="336">
        <v>724.19</v>
      </c>
      <c r="F11" s="336">
        <v>7.04</v>
      </c>
      <c r="G11" s="336">
        <v>267</v>
      </c>
      <c r="H11" s="336">
        <v>20</v>
      </c>
      <c r="I11" s="336">
        <v>51.97</v>
      </c>
      <c r="J11" s="336">
        <v>931.02</v>
      </c>
      <c r="K11" s="336">
        <v>35.74</v>
      </c>
      <c r="L11" s="267"/>
      <c r="M11" s="473" t="s">
        <v>1876</v>
      </c>
      <c r="N11" s="474" t="s">
        <v>1877</v>
      </c>
      <c r="O11" s="485" t="s">
        <v>1790</v>
      </c>
      <c r="P11" s="482"/>
      <c r="Q11" s="292"/>
      <c r="R11" s="293"/>
      <c r="S11" s="290"/>
      <c r="XEU11" s="299" t="s">
        <v>43</v>
      </c>
      <c r="XEV11" s="7" t="s">
        <v>1315</v>
      </c>
      <c r="XEW11" s="7" t="s">
        <v>2017</v>
      </c>
    </row>
    <row r="12" spans="1:25 16374:16377">
      <c r="A12" s="386">
        <v>42464</v>
      </c>
      <c r="B12" s="336">
        <v>0.4</v>
      </c>
      <c r="C12" s="336">
        <v>345.85</v>
      </c>
      <c r="D12" s="336">
        <v>393.19</v>
      </c>
      <c r="E12" s="336">
        <v>864.63</v>
      </c>
      <c r="F12" s="336">
        <v>6.47</v>
      </c>
      <c r="G12" s="336">
        <v>114</v>
      </c>
      <c r="H12" s="336">
        <v>22.5</v>
      </c>
      <c r="I12" s="336">
        <v>10.73</v>
      </c>
      <c r="J12" s="336">
        <v>382.46</v>
      </c>
      <c r="K12" s="336">
        <v>13.69</v>
      </c>
      <c r="L12" s="267"/>
      <c r="M12" s="473" t="s">
        <v>1890</v>
      </c>
      <c r="N12" s="474" t="s">
        <v>1891</v>
      </c>
      <c r="O12" s="485" t="s">
        <v>1790</v>
      </c>
      <c r="P12" s="482"/>
      <c r="Q12" s="292"/>
      <c r="R12" s="293"/>
      <c r="S12" s="290"/>
      <c r="XEU12" s="7" t="s">
        <v>92</v>
      </c>
      <c r="XEV12" s="7" t="s">
        <v>1316</v>
      </c>
      <c r="XEW12" s="7" t="s">
        <v>2018</v>
      </c>
    </row>
    <row r="13" spans="1:25 16374:16377">
      <c r="A13" s="386">
        <v>42325</v>
      </c>
      <c r="B13" s="336">
        <v>0.5</v>
      </c>
      <c r="C13" s="336">
        <v>375.88</v>
      </c>
      <c r="D13" s="336">
        <v>491.49</v>
      </c>
      <c r="E13" s="336">
        <v>751.76</v>
      </c>
      <c r="F13" s="336">
        <v>6.82</v>
      </c>
      <c r="G13" s="336">
        <v>253</v>
      </c>
      <c r="H13" s="336">
        <v>20</v>
      </c>
      <c r="I13" s="336">
        <v>23.220000000000002</v>
      </c>
      <c r="J13" s="336">
        <v>468.27</v>
      </c>
      <c r="K13" s="336">
        <v>30.76</v>
      </c>
      <c r="L13" s="267"/>
      <c r="M13" s="473" t="s">
        <v>1878</v>
      </c>
      <c r="N13" s="474" t="s">
        <v>1879</v>
      </c>
      <c r="O13" s="485" t="s">
        <v>1790</v>
      </c>
      <c r="P13" s="482"/>
      <c r="Q13" s="292"/>
      <c r="R13" s="293"/>
      <c r="S13" s="290"/>
      <c r="XEU13" s="7" t="s">
        <v>53</v>
      </c>
      <c r="XEV13" s="7" t="s">
        <v>1317</v>
      </c>
      <c r="XEW13" s="7" t="s">
        <v>2019</v>
      </c>
    </row>
    <row r="14" spans="1:25 16374:16377">
      <c r="A14" s="386">
        <v>42338</v>
      </c>
      <c r="B14" s="336">
        <v>0.28999999999999998</v>
      </c>
      <c r="C14" s="336">
        <v>137.31</v>
      </c>
      <c r="D14" s="336">
        <v>176.23</v>
      </c>
      <c r="E14" s="336">
        <v>473.5</v>
      </c>
      <c r="F14" s="336">
        <v>15.91</v>
      </c>
      <c r="G14" s="336">
        <v>249</v>
      </c>
      <c r="H14" s="336">
        <v>20</v>
      </c>
      <c r="I14" s="336">
        <v>7.83</v>
      </c>
      <c r="J14" s="336">
        <v>168.4</v>
      </c>
      <c r="K14" s="336">
        <v>28.34</v>
      </c>
      <c r="L14" s="267"/>
      <c r="M14" s="473" t="s">
        <v>1938</v>
      </c>
      <c r="N14" s="474" t="s">
        <v>1939</v>
      </c>
      <c r="O14" s="485" t="s">
        <v>81</v>
      </c>
      <c r="P14" s="482"/>
      <c r="Q14" s="292"/>
      <c r="R14" s="293"/>
      <c r="S14" s="290"/>
      <c r="XEU14" s="7" t="s">
        <v>6</v>
      </c>
      <c r="XEV14" s="7" t="s">
        <v>1318</v>
      </c>
      <c r="XEW14" s="7" t="s">
        <v>2020</v>
      </c>
    </row>
    <row r="15" spans="1:25 16374:16377">
      <c r="A15" s="386">
        <v>42348</v>
      </c>
      <c r="B15" s="336">
        <v>1</v>
      </c>
      <c r="C15" s="336">
        <v>478.83</v>
      </c>
      <c r="D15" s="336">
        <v>607.71</v>
      </c>
      <c r="E15" s="336">
        <v>478.83</v>
      </c>
      <c r="F15" s="336">
        <v>15.76</v>
      </c>
      <c r="G15" s="336">
        <v>239</v>
      </c>
      <c r="H15" s="336">
        <v>20</v>
      </c>
      <c r="I15" s="336">
        <v>25.94</v>
      </c>
      <c r="J15" s="336">
        <v>581.77</v>
      </c>
      <c r="K15" s="336">
        <v>26.92</v>
      </c>
      <c r="L15" s="267"/>
      <c r="M15" s="473" t="s">
        <v>1940</v>
      </c>
      <c r="N15" s="474" t="s">
        <v>1941</v>
      </c>
      <c r="O15" s="485" t="s">
        <v>81</v>
      </c>
      <c r="P15" s="482"/>
      <c r="Q15" s="292"/>
      <c r="R15" s="293"/>
      <c r="S15" s="290"/>
      <c r="XEU15" s="7" t="s">
        <v>186</v>
      </c>
      <c r="XEV15" s="7" t="s">
        <v>1319</v>
      </c>
      <c r="XEW15" s="7" t="s">
        <v>2021</v>
      </c>
    </row>
    <row r="16" spans="1:25 16374:16377">
      <c r="A16" s="386">
        <v>42555</v>
      </c>
      <c r="B16" s="336">
        <v>2</v>
      </c>
      <c r="C16" s="336">
        <v>1925.14</v>
      </c>
      <c r="D16" s="336">
        <v>1965.98</v>
      </c>
      <c r="E16" s="336">
        <v>962.57</v>
      </c>
      <c r="F16" s="336">
        <v>6.05</v>
      </c>
      <c r="G16" s="336">
        <v>23</v>
      </c>
      <c r="H16" s="336">
        <v>22.5</v>
      </c>
      <c r="I16" s="336">
        <v>16.79</v>
      </c>
      <c r="J16" s="336">
        <v>1949.19</v>
      </c>
      <c r="K16" s="336">
        <v>2.12</v>
      </c>
      <c r="L16" s="267"/>
      <c r="M16" s="473" t="s">
        <v>1894</v>
      </c>
      <c r="N16" s="474" t="s">
        <v>1895</v>
      </c>
      <c r="O16" s="485" t="s">
        <v>1790</v>
      </c>
      <c r="P16" s="482"/>
      <c r="Q16" s="292"/>
      <c r="R16" s="293"/>
      <c r="S16" s="290"/>
      <c r="XEU16" s="7" t="s">
        <v>39</v>
      </c>
      <c r="XEV16" s="7" t="s">
        <v>1307</v>
      </c>
      <c r="XEW16" s="7" t="s">
        <v>2022</v>
      </c>
    </row>
    <row r="17" spans="1:22 16374:16377">
      <c r="A17" s="386">
        <v>42458</v>
      </c>
      <c r="B17" s="336">
        <v>1</v>
      </c>
      <c r="C17" s="336">
        <v>881.74</v>
      </c>
      <c r="D17" s="336">
        <v>982.99</v>
      </c>
      <c r="E17" s="336">
        <v>881.74</v>
      </c>
      <c r="F17" s="336">
        <v>6.35</v>
      </c>
      <c r="G17" s="336">
        <v>120</v>
      </c>
      <c r="H17" s="336">
        <v>22.5</v>
      </c>
      <c r="I17" s="336">
        <v>22.990000000000002</v>
      </c>
      <c r="J17" s="336">
        <v>960</v>
      </c>
      <c r="K17" s="336">
        <v>11.48</v>
      </c>
      <c r="L17" s="267"/>
      <c r="M17" s="473" t="s">
        <v>1888</v>
      </c>
      <c r="N17" s="474" t="s">
        <v>1889</v>
      </c>
      <c r="O17" s="485" t="s">
        <v>1790</v>
      </c>
      <c r="P17" s="482"/>
      <c r="Q17" s="292"/>
      <c r="R17" s="293"/>
      <c r="S17" s="290"/>
      <c r="XEU17" s="1"/>
      <c r="XEV17" s="1"/>
      <c r="XEW17" s="1"/>
    </row>
    <row r="18" spans="1:22 16374:16377">
      <c r="A18" s="386">
        <v>42514</v>
      </c>
      <c r="B18" s="336">
        <v>0.3</v>
      </c>
      <c r="C18" s="336">
        <v>135.66</v>
      </c>
      <c r="D18" s="336">
        <v>144.87</v>
      </c>
      <c r="E18" s="336">
        <v>452.2</v>
      </c>
      <c r="F18" s="336">
        <v>12.82</v>
      </c>
      <c r="G18" s="336">
        <v>73</v>
      </c>
      <c r="H18" s="336">
        <v>22.5</v>
      </c>
      <c r="I18" s="336">
        <v>2.11</v>
      </c>
      <c r="J18" s="336">
        <v>142.76</v>
      </c>
      <c r="K18" s="336">
        <v>6.79</v>
      </c>
      <c r="L18" s="267"/>
      <c r="M18" s="473" t="s">
        <v>1946</v>
      </c>
      <c r="N18" s="474" t="s">
        <v>1947</v>
      </c>
      <c r="O18" s="485" t="s">
        <v>184</v>
      </c>
      <c r="P18" s="482"/>
      <c r="Q18" s="292"/>
      <c r="R18" s="293"/>
      <c r="S18" s="290"/>
    </row>
    <row r="19" spans="1:22 16374:16377" ht="15.75" thickBot="1">
      <c r="A19" s="386">
        <v>42304</v>
      </c>
      <c r="B19" s="336">
        <v>0.3</v>
      </c>
      <c r="C19" s="336">
        <v>141.59</v>
      </c>
      <c r="D19" s="336">
        <v>182.31</v>
      </c>
      <c r="E19" s="336">
        <v>471.97</v>
      </c>
      <c r="F19" s="336">
        <v>15.68</v>
      </c>
      <c r="G19" s="336">
        <v>283</v>
      </c>
      <c r="H19" s="336">
        <v>20</v>
      </c>
      <c r="I19" s="336">
        <v>8.1900000000000013</v>
      </c>
      <c r="J19" s="336">
        <v>174.12</v>
      </c>
      <c r="K19" s="336">
        <v>28.76</v>
      </c>
      <c r="L19" s="267"/>
      <c r="M19" s="473" t="s">
        <v>1936</v>
      </c>
      <c r="N19" s="474" t="s">
        <v>1937</v>
      </c>
      <c r="O19" s="485" t="s">
        <v>81</v>
      </c>
      <c r="P19" s="482"/>
      <c r="Q19" s="292"/>
      <c r="R19" s="293"/>
      <c r="S19" s="290"/>
      <c r="XET19" s="300" t="e">
        <v>#N/A</v>
      </c>
    </row>
    <row r="20" spans="1:22 16374:16377" ht="16.5" thickTop="1" thickBot="1">
      <c r="A20" s="386">
        <v>42482</v>
      </c>
      <c r="B20" s="336">
        <v>1</v>
      </c>
      <c r="C20" s="336">
        <v>441.17</v>
      </c>
      <c r="D20" s="336">
        <v>482.9</v>
      </c>
      <c r="E20" s="336">
        <v>441.17</v>
      </c>
      <c r="F20" s="336">
        <v>13.06</v>
      </c>
      <c r="G20" s="336">
        <v>105</v>
      </c>
      <c r="H20" s="336">
        <v>22.5</v>
      </c>
      <c r="I20" s="336">
        <v>9.5200000000000014</v>
      </c>
      <c r="J20" s="336">
        <v>473.38</v>
      </c>
      <c r="K20" s="336">
        <v>9.4600000000000009</v>
      </c>
      <c r="L20" s="267"/>
      <c r="M20" s="473" t="s">
        <v>1942</v>
      </c>
      <c r="N20" s="474" t="s">
        <v>1943</v>
      </c>
      <c r="O20" s="485" t="s">
        <v>184</v>
      </c>
      <c r="P20" s="482"/>
      <c r="Q20" s="292"/>
      <c r="R20" s="293"/>
      <c r="S20" s="290"/>
      <c r="XET20" s="300" t="e">
        <v>#N/A</v>
      </c>
    </row>
    <row r="21" spans="1:22 16374:16377" ht="13.5" thickTop="1">
      <c r="A21" s="386">
        <v>42474</v>
      </c>
      <c r="B21" s="336">
        <v>0.55000000000000004</v>
      </c>
      <c r="C21" s="336">
        <v>496.15</v>
      </c>
      <c r="D21" s="336">
        <v>540.64</v>
      </c>
      <c r="E21" s="336">
        <v>902.1</v>
      </c>
      <c r="F21" s="336">
        <v>6.25</v>
      </c>
      <c r="G21" s="336">
        <v>104</v>
      </c>
      <c r="H21" s="336">
        <v>22.5</v>
      </c>
      <c r="I21" s="336">
        <v>10.119999999999999</v>
      </c>
      <c r="J21" s="336">
        <v>530.52</v>
      </c>
      <c r="K21" s="336">
        <v>8.9700000000000006</v>
      </c>
      <c r="L21" s="267"/>
      <c r="M21" s="473" t="s">
        <v>1892</v>
      </c>
      <c r="N21" s="474" t="s">
        <v>1893</v>
      </c>
      <c r="O21" s="485" t="s">
        <v>1790</v>
      </c>
      <c r="P21" s="482"/>
      <c r="Q21" s="292"/>
      <c r="R21" s="293"/>
      <c r="S21" s="275"/>
    </row>
    <row r="22" spans="1:22 16374:16377">
      <c r="A22" s="386">
        <v>42216</v>
      </c>
      <c r="B22" s="336">
        <v>2</v>
      </c>
      <c r="C22" s="336">
        <v>1523.62</v>
      </c>
      <c r="D22" s="336">
        <v>1965.98</v>
      </c>
      <c r="E22" s="336">
        <v>761.81</v>
      </c>
      <c r="F22" s="336">
        <v>6.59</v>
      </c>
      <c r="G22" s="336">
        <v>362</v>
      </c>
      <c r="H22" s="336">
        <v>17.5</v>
      </c>
      <c r="I22" s="336">
        <v>77.83</v>
      </c>
      <c r="J22" s="336">
        <v>1888.15</v>
      </c>
      <c r="K22" s="336">
        <v>29.03</v>
      </c>
      <c r="L22" s="267"/>
      <c r="M22" s="473" t="s">
        <v>1868</v>
      </c>
      <c r="N22" s="474" t="s">
        <v>1869</v>
      </c>
      <c r="O22" s="485" t="s">
        <v>1790</v>
      </c>
      <c r="P22" s="482"/>
      <c r="Q22" s="292"/>
      <c r="R22" s="293"/>
      <c r="S22" s="275"/>
    </row>
    <row r="23" spans="1:22 16374:16377">
      <c r="A23" s="386">
        <v>42271</v>
      </c>
      <c r="B23" s="336">
        <v>0.4</v>
      </c>
      <c r="C23" s="336">
        <v>816.6</v>
      </c>
      <c r="D23" s="336">
        <v>989.07</v>
      </c>
      <c r="E23" s="336">
        <v>2041.52</v>
      </c>
      <c r="F23" s="336">
        <v>8.0299999999999994</v>
      </c>
      <c r="G23" s="336">
        <v>316</v>
      </c>
      <c r="H23" s="336">
        <v>20</v>
      </c>
      <c r="I23" s="336">
        <v>34.770000000000003</v>
      </c>
      <c r="J23" s="336">
        <v>954.3</v>
      </c>
      <c r="K23" s="336">
        <v>21.12</v>
      </c>
      <c r="L23" s="267"/>
      <c r="M23" s="473" t="s">
        <v>1954</v>
      </c>
      <c r="N23" s="474" t="s">
        <v>1955</v>
      </c>
      <c r="O23" s="485" t="s">
        <v>1916</v>
      </c>
      <c r="P23" s="482"/>
      <c r="Q23" s="292"/>
      <c r="R23" s="293"/>
      <c r="S23" s="275"/>
    </row>
    <row r="24" spans="1:22 16374:16377">
      <c r="A24" s="386">
        <v>42464</v>
      </c>
      <c r="B24" s="336">
        <v>0.4</v>
      </c>
      <c r="C24" s="336">
        <v>282.06</v>
      </c>
      <c r="D24" s="336">
        <v>303.64999999999998</v>
      </c>
      <c r="E24" s="336">
        <v>705.17</v>
      </c>
      <c r="F24" s="336">
        <v>13.67</v>
      </c>
      <c r="G24" s="336">
        <v>123</v>
      </c>
      <c r="H24" s="336">
        <v>22.5</v>
      </c>
      <c r="I24" s="336">
        <v>4.93</v>
      </c>
      <c r="J24" s="336">
        <v>298.72000000000003</v>
      </c>
      <c r="K24" s="336">
        <v>7.65</v>
      </c>
      <c r="L24" s="267"/>
      <c r="M24" s="473" t="s">
        <v>1934</v>
      </c>
      <c r="N24" s="474" t="s">
        <v>1935</v>
      </c>
      <c r="O24" s="485" t="s">
        <v>94</v>
      </c>
      <c r="P24" s="482"/>
      <c r="Q24" s="292"/>
      <c r="R24" s="293"/>
      <c r="S24" s="275"/>
    </row>
    <row r="25" spans="1:22 16374:16377">
      <c r="A25" s="386">
        <v>42492</v>
      </c>
      <c r="B25" s="336">
        <v>3</v>
      </c>
      <c r="C25" s="336">
        <v>1370.28</v>
      </c>
      <c r="D25" s="336">
        <v>1448.7</v>
      </c>
      <c r="E25" s="336">
        <v>456.76</v>
      </c>
      <c r="F25" s="336">
        <v>12.52</v>
      </c>
      <c r="G25" s="336">
        <v>95</v>
      </c>
      <c r="H25" s="336">
        <v>22.5</v>
      </c>
      <c r="I25" s="336">
        <v>18.060000000000002</v>
      </c>
      <c r="J25" s="336">
        <v>1430.64</v>
      </c>
      <c r="K25" s="336">
        <v>5.72</v>
      </c>
      <c r="L25" s="267"/>
      <c r="M25" s="473" t="s">
        <v>1944</v>
      </c>
      <c r="N25" s="474" t="s">
        <v>1945</v>
      </c>
      <c r="O25" s="485" t="s">
        <v>184</v>
      </c>
      <c r="P25" s="482"/>
      <c r="Q25" s="292"/>
      <c r="R25" s="293"/>
      <c r="S25" s="275"/>
    </row>
    <row r="26" spans="1:22 16374:16377">
      <c r="A26" s="386">
        <v>42555</v>
      </c>
      <c r="B26" s="336">
        <v>4</v>
      </c>
      <c r="C26" s="336">
        <v>1897.52</v>
      </c>
      <c r="D26" s="336">
        <v>1931.6</v>
      </c>
      <c r="E26" s="336">
        <v>474.38</v>
      </c>
      <c r="F26" s="336">
        <v>12.22</v>
      </c>
      <c r="G26" s="336">
        <v>32</v>
      </c>
      <c r="H26" s="336">
        <v>22.5</v>
      </c>
      <c r="I26" s="336">
        <v>8.1300000000000008</v>
      </c>
      <c r="J26" s="336">
        <v>1923.47</v>
      </c>
      <c r="K26" s="336">
        <v>1.8</v>
      </c>
      <c r="L26" s="267"/>
      <c r="M26" s="473" t="s">
        <v>1948</v>
      </c>
      <c r="N26" s="474" t="s">
        <v>1949</v>
      </c>
      <c r="O26" s="485" t="s">
        <v>184</v>
      </c>
      <c r="P26" s="482"/>
      <c r="Q26" s="292"/>
      <c r="R26" s="293"/>
      <c r="S26" s="275"/>
    </row>
    <row r="27" spans="1:22 16374:16377">
      <c r="A27" s="386">
        <v>42271</v>
      </c>
      <c r="B27" s="336">
        <v>1</v>
      </c>
      <c r="C27" s="336">
        <v>710.01</v>
      </c>
      <c r="D27" s="336">
        <v>845.85</v>
      </c>
      <c r="E27" s="336">
        <v>710.01</v>
      </c>
      <c r="F27" s="336">
        <v>16.440000000000001</v>
      </c>
      <c r="G27" s="336">
        <v>316</v>
      </c>
      <c r="H27" s="336">
        <v>20</v>
      </c>
      <c r="I27" s="336">
        <v>27.4</v>
      </c>
      <c r="J27" s="336">
        <v>818.45</v>
      </c>
      <c r="K27" s="336">
        <v>19.13</v>
      </c>
      <c r="L27" s="267"/>
      <c r="M27" s="473" t="s">
        <v>1932</v>
      </c>
      <c r="N27" s="474" t="s">
        <v>1933</v>
      </c>
      <c r="O27" s="485" t="s">
        <v>70</v>
      </c>
      <c r="P27" s="482"/>
      <c r="Q27" s="292"/>
      <c r="R27" s="293"/>
      <c r="S27" s="275"/>
    </row>
    <row r="28" spans="1:22 16374:16377">
      <c r="A28" s="386">
        <v>42202</v>
      </c>
      <c r="B28" s="336">
        <v>1</v>
      </c>
      <c r="C28" s="336">
        <v>799.61</v>
      </c>
      <c r="D28" s="336">
        <v>982.99</v>
      </c>
      <c r="E28" s="336">
        <v>799.61</v>
      </c>
      <c r="F28" s="336">
        <v>6.3</v>
      </c>
      <c r="G28" s="336">
        <v>376</v>
      </c>
      <c r="H28" s="336">
        <v>17.5</v>
      </c>
      <c r="I28" s="336">
        <v>32.380000000000003</v>
      </c>
      <c r="J28" s="336">
        <v>950.61</v>
      </c>
      <c r="K28" s="336">
        <v>22.93</v>
      </c>
      <c r="L28" s="267"/>
      <c r="M28" s="473" t="s">
        <v>1866</v>
      </c>
      <c r="N28" s="474" t="s">
        <v>1867</v>
      </c>
      <c r="O28" s="485" t="s">
        <v>1790</v>
      </c>
      <c r="P28" s="482"/>
      <c r="Q28" s="292"/>
      <c r="R28" s="293"/>
      <c r="S28" s="275"/>
    </row>
    <row r="29" spans="1:22 16374:16377" ht="13.5" thickBot="1">
      <c r="A29" s="386">
        <v>42262</v>
      </c>
      <c r="B29" s="336">
        <v>0.4</v>
      </c>
      <c r="C29" s="336">
        <v>831.9</v>
      </c>
      <c r="D29" s="336">
        <v>989.07</v>
      </c>
      <c r="E29" s="336">
        <v>2079.75</v>
      </c>
      <c r="F29" s="336">
        <v>7.37</v>
      </c>
      <c r="G29" s="336">
        <v>325</v>
      </c>
      <c r="H29" s="336">
        <v>20</v>
      </c>
      <c r="I29" s="336">
        <v>31.71</v>
      </c>
      <c r="J29" s="336">
        <v>957.36</v>
      </c>
      <c r="K29" s="336">
        <v>18.89</v>
      </c>
      <c r="L29" s="267"/>
      <c r="M29" s="475" t="s">
        <v>1952</v>
      </c>
      <c r="N29" s="476" t="s">
        <v>1953</v>
      </c>
      <c r="O29" s="486" t="s">
        <v>1916</v>
      </c>
      <c r="P29" s="483"/>
      <c r="Q29" s="275"/>
      <c r="R29" s="275"/>
      <c r="S29" s="275"/>
    </row>
    <row r="30" spans="1:22 16374:16377" ht="5.25" customHeight="1">
      <c r="A30" s="917"/>
      <c r="B30" s="917"/>
      <c r="C30" s="917"/>
      <c r="D30" s="917"/>
      <c r="E30" s="917"/>
      <c r="F30" s="917"/>
      <c r="G30" s="917"/>
      <c r="H30" s="917"/>
      <c r="I30" s="917"/>
      <c r="J30" s="917"/>
      <c r="K30" s="917"/>
      <c r="L30" s="917"/>
      <c r="M30" s="917"/>
      <c r="N30" s="917"/>
      <c r="O30" s="917"/>
      <c r="P30" s="917"/>
      <c r="Q30" s="288"/>
      <c r="R30" s="288"/>
      <c r="S30" s="288"/>
      <c r="T30" s="270"/>
      <c r="U30" s="270"/>
      <c r="V30" s="270"/>
    </row>
    <row r="31" spans="1:22 16374:16377" hidden="1">
      <c r="A31" s="322"/>
      <c r="B31" s="323"/>
      <c r="C31" s="322"/>
      <c r="D31" s="322"/>
      <c r="E31" s="322"/>
      <c r="F31" s="322"/>
      <c r="G31" s="322"/>
      <c r="H31" s="322"/>
      <c r="I31" s="322"/>
      <c r="J31" s="918"/>
      <c r="K31" s="918"/>
      <c r="L31" s="918"/>
      <c r="M31" s="918"/>
      <c r="N31" s="322"/>
      <c r="O31" s="322"/>
      <c r="P31" s="322"/>
      <c r="Q31" s="288"/>
      <c r="R31" s="288"/>
      <c r="S31" s="288"/>
      <c r="T31" s="270"/>
      <c r="U31" s="270"/>
      <c r="V31" s="270"/>
    </row>
    <row r="32" spans="1:22 16374:16377" hidden="1">
      <c r="A32" s="322"/>
      <c r="B32" s="323"/>
      <c r="C32" s="322"/>
      <c r="D32" s="322"/>
      <c r="E32" s="322"/>
      <c r="F32" s="322"/>
      <c r="G32" s="322"/>
      <c r="H32" s="322"/>
      <c r="I32" s="322"/>
      <c r="J32" s="918"/>
      <c r="K32" s="918"/>
      <c r="L32" s="918"/>
      <c r="M32" s="918"/>
      <c r="N32" s="324"/>
      <c r="O32" s="322"/>
      <c r="P32" s="322"/>
      <c r="Q32" s="275"/>
      <c r="R32" s="275"/>
      <c r="S32" s="275"/>
    </row>
    <row r="33" spans="1:40" hidden="1">
      <c r="A33" s="322"/>
      <c r="B33" s="323"/>
      <c r="C33" s="322"/>
      <c r="D33" s="322"/>
      <c r="E33" s="322"/>
      <c r="F33" s="322"/>
      <c r="G33" s="322"/>
      <c r="H33" s="322"/>
      <c r="I33" s="322"/>
      <c r="J33" s="918"/>
      <c r="K33" s="918"/>
      <c r="L33" s="918"/>
      <c r="M33" s="918"/>
      <c r="N33" s="322"/>
      <c r="O33" s="322"/>
      <c r="P33" s="322"/>
      <c r="Q33" s="275"/>
      <c r="R33" s="275"/>
      <c r="S33" s="275"/>
    </row>
    <row r="34" spans="1:40" hidden="1">
      <c r="A34" s="322"/>
      <c r="B34" s="323"/>
      <c r="C34" s="322"/>
      <c r="D34" s="322"/>
      <c r="E34" s="322"/>
      <c r="F34" s="322"/>
      <c r="G34" s="322"/>
      <c r="H34" s="322"/>
      <c r="I34" s="322"/>
      <c r="J34" s="918"/>
      <c r="K34" s="918"/>
      <c r="L34" s="918"/>
      <c r="M34" s="918"/>
      <c r="N34" s="322"/>
      <c r="O34" s="322"/>
      <c r="P34" s="322"/>
      <c r="Q34" s="275"/>
      <c r="R34" s="275"/>
      <c r="S34" s="275"/>
    </row>
    <row r="35" spans="1:40" hidden="1">
      <c r="A35" s="322"/>
      <c r="B35" s="323"/>
      <c r="C35" s="322"/>
      <c r="D35" s="322"/>
      <c r="E35" s="322"/>
      <c r="F35" s="322"/>
      <c r="G35" s="322"/>
      <c r="H35" s="322"/>
      <c r="I35" s="322"/>
      <c r="J35" s="918"/>
      <c r="K35" s="918"/>
      <c r="L35" s="918"/>
      <c r="M35" s="918"/>
      <c r="N35" s="322"/>
      <c r="O35" s="322"/>
      <c r="P35" s="322"/>
      <c r="Q35" s="275"/>
      <c r="R35" s="275"/>
      <c r="S35" s="275"/>
    </row>
    <row r="36" spans="1:40" hidden="1">
      <c r="A36" s="322"/>
      <c r="B36" s="323"/>
      <c r="C36" s="322"/>
      <c r="D36" s="322"/>
      <c r="E36" s="322"/>
      <c r="F36" s="322"/>
      <c r="G36" s="322"/>
      <c r="H36" s="322"/>
      <c r="I36" s="322"/>
      <c r="J36" s="918"/>
      <c r="K36" s="918"/>
      <c r="L36" s="918"/>
      <c r="M36" s="918"/>
      <c r="N36" s="322"/>
      <c r="O36" s="322"/>
      <c r="P36" s="322"/>
      <c r="Q36" s="275"/>
      <c r="R36" s="275"/>
      <c r="S36" s="275"/>
    </row>
    <row r="37" spans="1:40" hidden="1">
      <c r="A37" s="322"/>
      <c r="B37" s="323"/>
      <c r="C37" s="322"/>
      <c r="D37" s="322"/>
      <c r="E37" s="322"/>
      <c r="F37" s="322"/>
      <c r="G37" s="322"/>
      <c r="H37" s="322"/>
      <c r="I37" s="322"/>
      <c r="J37" s="918"/>
      <c r="K37" s="918"/>
      <c r="L37" s="918"/>
      <c r="M37" s="918"/>
      <c r="N37" s="322"/>
      <c r="O37" s="322"/>
      <c r="P37" s="322"/>
      <c r="Q37" s="275"/>
      <c r="R37" s="275"/>
      <c r="S37" s="275"/>
    </row>
    <row r="38" spans="1:40" hidden="1">
      <c r="A38" s="322"/>
      <c r="B38" s="323"/>
      <c r="C38" s="322"/>
      <c r="D38" s="322"/>
      <c r="E38" s="322"/>
      <c r="F38" s="322"/>
      <c r="G38" s="322"/>
      <c r="H38" s="322"/>
      <c r="I38" s="322"/>
      <c r="J38" s="918"/>
      <c r="K38" s="918"/>
      <c r="L38" s="918"/>
      <c r="M38" s="918"/>
      <c r="N38" s="322"/>
      <c r="O38" s="322"/>
      <c r="P38" s="322"/>
      <c r="Q38" s="275"/>
      <c r="R38" s="275"/>
      <c r="S38" s="275"/>
    </row>
    <row r="39" spans="1:40" hidden="1">
      <c r="A39" s="322"/>
      <c r="B39" s="323"/>
      <c r="C39" s="322"/>
      <c r="D39" s="322"/>
      <c r="E39" s="322"/>
      <c r="F39" s="322"/>
      <c r="G39" s="322"/>
      <c r="H39" s="322"/>
      <c r="I39" s="322"/>
      <c r="J39" s="918"/>
      <c r="K39" s="918"/>
      <c r="L39" s="918"/>
      <c r="M39" s="918"/>
      <c r="N39" s="322"/>
      <c r="O39" s="322"/>
      <c r="P39" s="322"/>
      <c r="Q39" s="275"/>
      <c r="R39" s="275"/>
      <c r="S39" s="275"/>
    </row>
    <row r="40" spans="1:40" hidden="1">
      <c r="A40" s="322"/>
      <c r="B40" s="323"/>
      <c r="C40" s="322"/>
      <c r="D40" s="322"/>
      <c r="E40" s="322"/>
      <c r="F40" s="322"/>
      <c r="G40" s="322"/>
      <c r="H40" s="322"/>
      <c r="I40" s="322"/>
      <c r="J40" s="918"/>
      <c r="K40" s="918"/>
      <c r="L40" s="918"/>
      <c r="M40" s="918"/>
      <c r="N40" s="322"/>
      <c r="O40" s="322"/>
      <c r="P40" s="322"/>
      <c r="Q40" s="275"/>
      <c r="R40" s="275"/>
      <c r="S40" s="275"/>
      <c r="AK40">
        <v>758.77267464299496</v>
      </c>
      <c r="AN40" t="e">
        <v>#DIV/0!</v>
      </c>
    </row>
    <row r="41" spans="1:40" hidden="1">
      <c r="A41" s="322"/>
      <c r="B41" s="323"/>
      <c r="C41" s="322"/>
      <c r="D41" s="322"/>
      <c r="E41" s="322"/>
      <c r="F41" s="322"/>
      <c r="G41" s="322"/>
      <c r="H41" s="322"/>
      <c r="I41" s="322"/>
      <c r="J41" s="918"/>
      <c r="K41" s="918"/>
      <c r="L41" s="918"/>
      <c r="M41" s="918"/>
      <c r="N41" s="322"/>
      <c r="O41" s="322"/>
      <c r="P41" s="322"/>
      <c r="Q41" s="275"/>
      <c r="R41" s="275"/>
      <c r="S41" s="275"/>
    </row>
    <row r="42" spans="1:40" hidden="1">
      <c r="A42" s="322"/>
      <c r="B42" s="323"/>
      <c r="C42" s="322"/>
      <c r="D42" s="322"/>
      <c r="E42" s="322"/>
      <c r="F42" s="322"/>
      <c r="G42" s="322"/>
      <c r="H42" s="322"/>
      <c r="I42" s="322"/>
      <c r="J42" s="918"/>
      <c r="K42" s="918"/>
      <c r="L42" s="918"/>
      <c r="M42" s="918"/>
      <c r="N42" s="322"/>
      <c r="O42" s="322"/>
      <c r="P42" s="322"/>
      <c r="Q42" s="275"/>
      <c r="R42" s="275"/>
      <c r="S42" s="275"/>
      <c r="Z42" s="151"/>
      <c r="AA42" s="255"/>
      <c r="AF42" s="259"/>
    </row>
    <row r="43" spans="1:40" hidden="1">
      <c r="A43" s="322"/>
      <c r="B43" s="323"/>
      <c r="C43" s="322"/>
      <c r="D43" s="322"/>
      <c r="E43" s="322"/>
      <c r="F43" s="322"/>
      <c r="G43" s="322"/>
      <c r="H43" s="322"/>
      <c r="I43" s="322"/>
      <c r="J43" s="918"/>
      <c r="K43" s="918"/>
      <c r="L43" s="918"/>
      <c r="M43" s="918"/>
      <c r="N43" s="322"/>
      <c r="O43" s="322"/>
      <c r="P43" s="322"/>
      <c r="Q43" s="275"/>
      <c r="R43" s="275"/>
      <c r="S43" s="275"/>
    </row>
    <row r="44" spans="1:40" hidden="1">
      <c r="A44" s="322"/>
      <c r="B44" s="323"/>
      <c r="C44" s="322"/>
      <c r="D44" s="322"/>
      <c r="E44" s="322"/>
      <c r="F44" s="322"/>
      <c r="G44" s="322"/>
      <c r="H44" s="322"/>
      <c r="I44" s="322"/>
      <c r="J44" s="918"/>
      <c r="K44" s="918"/>
      <c r="L44" s="918"/>
      <c r="M44" s="918"/>
      <c r="N44" s="322"/>
      <c r="O44" s="322"/>
      <c r="P44" s="322"/>
      <c r="Q44" s="275"/>
      <c r="R44" s="275"/>
      <c r="S44" s="275"/>
      <c r="Y44" s="912"/>
      <c r="Z44" s="912"/>
    </row>
    <row r="45" spans="1:40" hidden="1">
      <c r="A45" s="322"/>
      <c r="B45" s="323"/>
      <c r="C45" s="322"/>
      <c r="D45" s="322"/>
      <c r="E45" s="322"/>
      <c r="F45" s="322"/>
      <c r="G45" s="322"/>
      <c r="H45" s="322"/>
      <c r="I45" s="322"/>
      <c r="J45" s="918"/>
      <c r="K45" s="918"/>
      <c r="L45" s="918"/>
      <c r="M45" s="918"/>
      <c r="N45" s="322"/>
      <c r="O45" s="322"/>
      <c r="P45" s="322"/>
      <c r="Q45" s="275"/>
      <c r="R45" s="275"/>
      <c r="S45" s="275"/>
    </row>
    <row r="46" spans="1:40" hidden="1">
      <c r="A46" s="322"/>
      <c r="B46" s="323"/>
      <c r="C46" s="322"/>
      <c r="D46" s="322"/>
      <c r="E46" s="322"/>
      <c r="F46" s="322"/>
      <c r="G46" s="322"/>
      <c r="H46" s="322"/>
      <c r="I46" s="322"/>
      <c r="J46" s="918"/>
      <c r="K46" s="918"/>
      <c r="L46" s="918"/>
      <c r="M46" s="918"/>
      <c r="N46" s="322"/>
      <c r="O46" s="322"/>
      <c r="P46" s="322"/>
      <c r="Q46" s="275"/>
      <c r="R46" s="275"/>
      <c r="S46" s="275"/>
      <c r="W46" s="152"/>
    </row>
    <row r="47" spans="1:40" hidden="1">
      <c r="A47" s="322"/>
      <c r="B47" s="323"/>
      <c r="C47" s="322"/>
      <c r="D47" s="322"/>
      <c r="E47" s="322"/>
      <c r="F47" s="322"/>
      <c r="G47" s="322"/>
      <c r="H47" s="322"/>
      <c r="I47" s="322"/>
      <c r="J47" s="918"/>
      <c r="K47" s="918"/>
      <c r="L47" s="918"/>
      <c r="M47" s="918"/>
      <c r="N47" s="322"/>
      <c r="O47" s="322"/>
      <c r="P47" s="322"/>
      <c r="Q47" s="275"/>
      <c r="R47" s="275"/>
      <c r="S47" s="275"/>
    </row>
    <row r="48" spans="1:40" hidden="1">
      <c r="A48" s="322"/>
      <c r="B48" s="323"/>
      <c r="C48" s="322"/>
      <c r="D48" s="322"/>
      <c r="E48" s="322"/>
      <c r="F48" s="322"/>
      <c r="G48" s="322"/>
      <c r="H48" s="322"/>
      <c r="I48" s="322"/>
      <c r="J48" s="918"/>
      <c r="K48" s="918"/>
      <c r="L48" s="918"/>
      <c r="M48" s="918"/>
      <c r="N48" s="322"/>
      <c r="O48" s="322"/>
      <c r="P48" s="322"/>
      <c r="Q48" s="275"/>
      <c r="R48" s="275"/>
      <c r="S48" s="275"/>
    </row>
    <row r="49" spans="1:39" hidden="1">
      <c r="A49" s="322"/>
      <c r="B49" s="323"/>
      <c r="C49" s="322"/>
      <c r="D49" s="322"/>
      <c r="E49" s="322"/>
      <c r="F49" s="322"/>
      <c r="G49" s="322"/>
      <c r="H49" s="322"/>
      <c r="I49" s="322"/>
      <c r="J49" s="918"/>
      <c r="K49" s="918"/>
      <c r="L49" s="918"/>
      <c r="M49" s="918"/>
      <c r="N49" s="322"/>
      <c r="O49" s="322"/>
      <c r="P49" s="322"/>
      <c r="Q49" s="275"/>
      <c r="R49" s="275"/>
      <c r="S49" s="275"/>
    </row>
    <row r="50" spans="1:39" hidden="1">
      <c r="A50" s="322"/>
      <c r="B50" s="323"/>
      <c r="C50" s="322"/>
      <c r="D50" s="322"/>
      <c r="E50" s="322"/>
      <c r="F50" s="322"/>
      <c r="G50" s="322"/>
      <c r="H50" s="322"/>
      <c r="I50" s="322"/>
      <c r="J50" s="918"/>
      <c r="K50" s="918"/>
      <c r="L50" s="918"/>
      <c r="M50" s="918"/>
      <c r="N50" s="322"/>
      <c r="O50" s="322"/>
      <c r="P50" s="322"/>
      <c r="Q50" s="275"/>
      <c r="R50" s="275"/>
      <c r="S50" s="275"/>
    </row>
    <row r="51" spans="1:39" hidden="1">
      <c r="A51" s="322"/>
      <c r="B51" s="323"/>
      <c r="C51" s="322"/>
      <c r="D51" s="322"/>
      <c r="E51" s="322"/>
      <c r="F51" s="322"/>
      <c r="G51" s="322"/>
      <c r="H51" s="322"/>
      <c r="I51" s="322"/>
      <c r="J51" s="918"/>
      <c r="K51" s="918"/>
      <c r="L51" s="918"/>
      <c r="M51" s="918"/>
      <c r="N51" s="322"/>
      <c r="O51" s="322"/>
      <c r="P51" s="322"/>
      <c r="Q51" s="275"/>
      <c r="R51" s="275"/>
      <c r="S51" s="275"/>
    </row>
    <row r="52" spans="1:39" hidden="1">
      <c r="A52" s="322"/>
      <c r="B52" s="323"/>
      <c r="C52" s="322"/>
      <c r="D52" s="322"/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275"/>
      <c r="R52" s="275"/>
      <c r="S52" s="275"/>
    </row>
    <row r="53" spans="1:39" hidden="1">
      <c r="A53" s="322"/>
      <c r="B53" s="323"/>
      <c r="C53" s="322"/>
      <c r="D53" s="322"/>
      <c r="E53" s="322"/>
      <c r="F53" s="322"/>
      <c r="G53" s="322"/>
      <c r="H53" s="322"/>
      <c r="I53" s="322"/>
      <c r="J53" s="322"/>
      <c r="K53" s="322"/>
      <c r="L53" s="322"/>
      <c r="M53" s="322"/>
      <c r="N53" s="322"/>
      <c r="O53" s="322"/>
      <c r="P53" s="322"/>
      <c r="Q53" s="288"/>
      <c r="R53" s="288"/>
      <c r="S53" s="288"/>
      <c r="T53" s="270"/>
      <c r="U53" s="270"/>
      <c r="V53" s="270"/>
      <c r="W53" s="270"/>
      <c r="X53" s="911"/>
      <c r="Y53" s="911"/>
      <c r="Z53" s="911"/>
      <c r="AA53" s="911"/>
      <c r="AB53" s="270"/>
      <c r="AM53" t="s">
        <v>1301</v>
      </c>
    </row>
    <row r="54" spans="1:39" hidden="1">
      <c r="A54" s="322"/>
      <c r="B54" s="323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4"/>
      <c r="N54" s="324"/>
      <c r="O54" s="324"/>
      <c r="P54" s="324"/>
      <c r="Q54" s="294"/>
      <c r="R54" s="294"/>
      <c r="S54" s="294"/>
      <c r="T54" s="271"/>
      <c r="U54" s="271"/>
      <c r="V54" s="271"/>
      <c r="W54" s="271"/>
      <c r="X54" s="271"/>
      <c r="Y54" s="271"/>
      <c r="Z54" s="271"/>
      <c r="AA54" s="271"/>
      <c r="AB54" s="270"/>
    </row>
    <row r="55" spans="1:39" hidden="1">
      <c r="A55" s="322"/>
      <c r="B55" s="323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5"/>
      <c r="N55" s="325"/>
      <c r="O55" s="335"/>
      <c r="P55" s="335"/>
      <c r="Q55" s="291"/>
      <c r="R55" s="291"/>
      <c r="S55" s="291"/>
      <c r="T55" s="273"/>
      <c r="U55" s="273"/>
      <c r="V55" s="273"/>
      <c r="W55" s="274"/>
      <c r="X55" s="273"/>
      <c r="Y55" s="273"/>
      <c r="Z55" s="273"/>
      <c r="AA55" s="273"/>
      <c r="AB55" s="270"/>
      <c r="AJ55" s="149"/>
      <c r="AM55">
        <v>965.67</v>
      </c>
    </row>
    <row r="56" spans="1:39" hidden="1">
      <c r="A56" s="322"/>
      <c r="B56" s="323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5"/>
      <c r="N56" s="325"/>
      <c r="O56" s="335"/>
      <c r="P56" s="335"/>
      <c r="Q56" s="291"/>
      <c r="R56" s="291"/>
      <c r="S56" s="291"/>
      <c r="T56" s="273"/>
      <c r="U56" s="273"/>
      <c r="V56" s="273"/>
      <c r="W56" s="274"/>
      <c r="X56" s="273"/>
      <c r="Y56" s="273"/>
      <c r="Z56" s="273"/>
      <c r="AA56" s="273"/>
      <c r="AB56" s="270"/>
      <c r="AI56" s="258"/>
      <c r="AJ56" s="149"/>
      <c r="AK56" s="258"/>
      <c r="AM56" s="258">
        <v>965.67</v>
      </c>
    </row>
    <row r="57" spans="1:39" hidden="1">
      <c r="A57" s="326"/>
      <c r="B57" s="327"/>
      <c r="C57" s="326"/>
      <c r="D57" s="326"/>
      <c r="E57" s="326"/>
      <c r="F57" s="326"/>
      <c r="G57" s="326"/>
      <c r="H57" s="326"/>
      <c r="I57" s="326"/>
      <c r="J57" s="326"/>
      <c r="K57" s="326"/>
      <c r="L57" s="326"/>
      <c r="M57" s="328"/>
      <c r="N57" s="328"/>
      <c r="O57" s="328"/>
      <c r="P57" s="328"/>
      <c r="Q57" s="273"/>
      <c r="R57" s="273"/>
      <c r="S57" s="273"/>
      <c r="T57" s="273"/>
      <c r="U57" s="273"/>
      <c r="V57" s="273"/>
      <c r="W57" s="273"/>
      <c r="X57" s="273"/>
      <c r="Y57" s="273"/>
      <c r="Z57" s="273"/>
      <c r="AA57" s="273"/>
      <c r="AB57" s="270"/>
      <c r="AI57" s="258"/>
      <c r="AJ57" s="149"/>
      <c r="AK57" s="258"/>
      <c r="AM57" s="258">
        <v>965.67</v>
      </c>
    </row>
    <row r="58" spans="1:39" hidden="1">
      <c r="A58" s="326"/>
      <c r="B58" s="327"/>
      <c r="C58" s="326"/>
      <c r="D58" s="326"/>
      <c r="E58" s="326"/>
      <c r="F58" s="326"/>
      <c r="G58" s="326"/>
      <c r="H58" s="326"/>
      <c r="I58" s="326"/>
      <c r="J58" s="326"/>
      <c r="K58" s="326"/>
      <c r="L58" s="326"/>
      <c r="M58" s="329"/>
      <c r="N58" s="329"/>
      <c r="O58" s="328"/>
      <c r="P58" s="328"/>
      <c r="Q58" s="273"/>
      <c r="R58" s="273"/>
      <c r="S58" s="273"/>
      <c r="T58" s="273"/>
      <c r="U58" s="273"/>
      <c r="V58" s="273"/>
      <c r="W58" s="274"/>
      <c r="X58" s="273"/>
      <c r="Y58" s="273"/>
      <c r="Z58" s="273"/>
      <c r="AA58" s="273"/>
      <c r="AB58" s="270"/>
      <c r="AI58" s="258"/>
      <c r="AJ58" s="149"/>
      <c r="AK58" s="258"/>
      <c r="AM58" s="258">
        <v>965.67</v>
      </c>
    </row>
    <row r="59" spans="1:39" hidden="1">
      <c r="A59" s="326"/>
      <c r="B59" s="327"/>
      <c r="C59" s="326"/>
      <c r="D59" s="326"/>
      <c r="E59" s="326"/>
      <c r="F59" s="326"/>
      <c r="G59" s="326"/>
      <c r="H59" s="326"/>
      <c r="I59" s="326"/>
      <c r="J59" s="326"/>
      <c r="K59" s="326"/>
      <c r="L59" s="326"/>
      <c r="M59" s="328"/>
      <c r="N59" s="328"/>
      <c r="O59" s="328"/>
      <c r="P59" s="328"/>
      <c r="Q59" s="273"/>
      <c r="R59" s="273"/>
      <c r="S59" s="273"/>
      <c r="T59" s="273"/>
      <c r="U59" s="273"/>
      <c r="V59" s="273"/>
      <c r="W59" s="273"/>
      <c r="X59" s="273"/>
      <c r="Y59" s="273"/>
      <c r="Z59" s="273"/>
      <c r="AA59" s="273"/>
      <c r="AB59" s="270"/>
      <c r="AI59" s="258"/>
      <c r="AJ59" s="149"/>
      <c r="AK59" s="258"/>
      <c r="AM59" s="258">
        <v>965.67</v>
      </c>
    </row>
    <row r="60" spans="1:39" hidden="1">
      <c r="A60" s="326"/>
      <c r="B60" s="327"/>
      <c r="C60" s="326"/>
      <c r="D60" s="326"/>
      <c r="E60" s="326"/>
      <c r="F60" s="326"/>
      <c r="G60" s="326"/>
      <c r="H60" s="326"/>
      <c r="I60" s="326"/>
      <c r="J60" s="326"/>
      <c r="K60" s="326"/>
      <c r="L60" s="326"/>
      <c r="M60" s="328"/>
      <c r="N60" s="328"/>
      <c r="O60" s="328"/>
      <c r="P60" s="328"/>
      <c r="Q60" s="273"/>
      <c r="R60" s="273"/>
      <c r="S60" s="273"/>
      <c r="T60" s="273"/>
      <c r="U60" s="273"/>
      <c r="V60" s="273"/>
      <c r="W60" s="273"/>
      <c r="X60" s="273"/>
      <c r="Y60" s="273"/>
      <c r="Z60" s="273"/>
      <c r="AA60" s="273"/>
      <c r="AB60" s="270"/>
      <c r="AI60" s="258"/>
      <c r="AJ60" s="149"/>
      <c r="AK60" s="258"/>
      <c r="AM60" s="258">
        <v>965.67</v>
      </c>
    </row>
    <row r="61" spans="1:39" hidden="1">
      <c r="A61" s="326"/>
      <c r="B61" s="327"/>
      <c r="C61" s="326"/>
      <c r="D61" s="326"/>
      <c r="E61" s="326"/>
      <c r="F61" s="326"/>
      <c r="G61" s="326"/>
      <c r="H61" s="326"/>
      <c r="I61" s="326"/>
      <c r="J61" s="326"/>
      <c r="K61" s="326"/>
      <c r="L61" s="326"/>
      <c r="M61" s="328"/>
      <c r="N61" s="328"/>
      <c r="O61" s="328"/>
      <c r="P61" s="328"/>
      <c r="Q61" s="273"/>
      <c r="R61" s="273"/>
      <c r="S61" s="273"/>
      <c r="T61" s="273"/>
      <c r="U61" s="273"/>
      <c r="V61" s="273"/>
      <c r="W61" s="273"/>
      <c r="X61" s="273"/>
      <c r="Y61" s="273"/>
      <c r="Z61" s="273"/>
      <c r="AA61" s="273"/>
      <c r="AB61" s="270"/>
      <c r="AI61" s="258"/>
      <c r="AJ61" s="149"/>
      <c r="AK61" s="258"/>
      <c r="AM61" s="258">
        <v>965.67</v>
      </c>
    </row>
    <row r="62" spans="1:39" hidden="1">
      <c r="A62" s="326"/>
      <c r="B62" s="327"/>
      <c r="C62" s="326"/>
      <c r="D62" s="326"/>
      <c r="E62" s="326"/>
      <c r="F62" s="326"/>
      <c r="G62" s="326"/>
      <c r="H62" s="326"/>
      <c r="I62" s="326"/>
      <c r="J62" s="326"/>
      <c r="K62" s="326"/>
      <c r="L62" s="326"/>
      <c r="M62" s="328"/>
      <c r="N62" s="328"/>
      <c r="O62" s="328"/>
      <c r="P62" s="328"/>
      <c r="Q62" s="273"/>
      <c r="R62" s="273"/>
      <c r="S62" s="273"/>
      <c r="T62" s="273"/>
      <c r="U62" s="273"/>
      <c r="V62" s="273"/>
      <c r="W62" s="273"/>
      <c r="X62" s="273"/>
      <c r="Y62" s="273"/>
      <c r="Z62" s="273"/>
      <c r="AA62" s="273"/>
      <c r="AB62" s="270"/>
      <c r="AI62" s="258"/>
      <c r="AJ62" s="149"/>
      <c r="AK62" s="258"/>
      <c r="AM62" s="258">
        <v>965.67</v>
      </c>
    </row>
    <row r="63" spans="1:39" hidden="1">
      <c r="A63" s="326"/>
      <c r="B63" s="327"/>
      <c r="C63" s="326"/>
      <c r="D63" s="326"/>
      <c r="E63" s="326"/>
      <c r="F63" s="326"/>
      <c r="G63" s="326"/>
      <c r="H63" s="326"/>
      <c r="I63" s="326"/>
      <c r="J63" s="326"/>
      <c r="K63" s="326"/>
      <c r="L63" s="326"/>
      <c r="M63" s="328"/>
      <c r="N63" s="328"/>
      <c r="O63" s="328"/>
      <c r="P63" s="328"/>
      <c r="Q63" s="273"/>
      <c r="R63" s="273"/>
      <c r="S63" s="273"/>
      <c r="T63" s="273"/>
      <c r="U63" s="273"/>
      <c r="V63" s="273"/>
      <c r="W63" s="273"/>
      <c r="X63" s="273"/>
      <c r="Y63" s="273"/>
      <c r="Z63" s="273"/>
      <c r="AA63" s="273"/>
      <c r="AB63" s="270"/>
      <c r="AI63" s="258"/>
      <c r="AJ63" s="149"/>
      <c r="AK63" s="258"/>
      <c r="AM63" s="258">
        <v>965.67</v>
      </c>
    </row>
    <row r="64" spans="1:39" hidden="1">
      <c r="A64" s="330"/>
      <c r="B64" s="327"/>
      <c r="C64" s="326"/>
      <c r="D64" s="326"/>
      <c r="E64" s="326"/>
      <c r="F64" s="326"/>
      <c r="G64" s="326"/>
      <c r="H64" s="326"/>
      <c r="I64" s="326"/>
      <c r="J64" s="326"/>
      <c r="K64" s="326"/>
      <c r="L64" s="326"/>
      <c r="M64" s="329"/>
      <c r="N64" s="329"/>
      <c r="O64" s="328"/>
      <c r="P64" s="328"/>
      <c r="Q64" s="273"/>
      <c r="R64" s="273"/>
      <c r="S64" s="273"/>
      <c r="T64" s="273"/>
      <c r="U64" s="273"/>
      <c r="V64" s="273"/>
      <c r="W64" s="274"/>
      <c r="X64" s="273"/>
      <c r="Y64" s="273"/>
      <c r="Z64" s="273"/>
      <c r="AA64" s="273"/>
      <c r="AB64" s="270"/>
      <c r="AI64" s="258"/>
      <c r="AJ64" s="149"/>
      <c r="AK64" s="258"/>
      <c r="AM64" s="258">
        <v>965.67</v>
      </c>
    </row>
    <row r="65" spans="1:39" hidden="1">
      <c r="A65" s="326"/>
      <c r="B65" s="327"/>
      <c r="C65" s="326"/>
      <c r="D65" s="326"/>
      <c r="E65" s="326"/>
      <c r="F65" s="326"/>
      <c r="G65" s="326"/>
      <c r="H65" s="326"/>
      <c r="I65" s="326"/>
      <c r="J65" s="326"/>
      <c r="K65" s="326"/>
      <c r="L65" s="326"/>
      <c r="M65" s="328"/>
      <c r="N65" s="328"/>
      <c r="O65" s="328"/>
      <c r="P65" s="328"/>
      <c r="Q65" s="273"/>
      <c r="R65" s="273"/>
      <c r="S65" s="273"/>
      <c r="T65" s="273"/>
      <c r="U65" s="273"/>
      <c r="V65" s="273"/>
      <c r="W65" s="273"/>
      <c r="X65" s="273"/>
      <c r="Y65" s="273"/>
      <c r="Z65" s="273"/>
      <c r="AA65" s="273"/>
      <c r="AB65" s="270"/>
      <c r="AI65" s="258"/>
      <c r="AJ65" s="149"/>
      <c r="AK65" s="258"/>
      <c r="AM65" s="258">
        <v>965.67</v>
      </c>
    </row>
    <row r="66" spans="1:39" hidden="1">
      <c r="A66" s="331"/>
      <c r="B66" s="332"/>
      <c r="C66" s="330"/>
      <c r="D66" s="326"/>
      <c r="E66" s="326"/>
      <c r="F66" s="326"/>
      <c r="G66" s="326"/>
      <c r="H66" s="326"/>
      <c r="I66" s="326"/>
      <c r="J66" s="326"/>
      <c r="K66" s="326"/>
      <c r="L66" s="326"/>
      <c r="M66" s="328"/>
      <c r="N66" s="328"/>
      <c r="O66" s="328"/>
      <c r="P66" s="328"/>
      <c r="Q66" s="273"/>
      <c r="R66" s="273"/>
      <c r="S66" s="273"/>
      <c r="T66" s="273"/>
      <c r="U66" s="273"/>
      <c r="V66" s="273"/>
      <c r="W66" s="273"/>
      <c r="X66" s="273"/>
      <c r="Y66" s="273"/>
      <c r="Z66" s="273"/>
      <c r="AA66" s="273"/>
      <c r="AB66" s="270"/>
      <c r="AI66" s="258"/>
      <c r="AJ66" s="149"/>
      <c r="AK66" s="258"/>
      <c r="AM66" s="258">
        <v>965.67</v>
      </c>
    </row>
    <row r="67" spans="1:39" hidden="1">
      <c r="A67" s="331"/>
      <c r="B67" s="332"/>
      <c r="C67" s="326"/>
      <c r="D67" s="326"/>
      <c r="E67" s="326"/>
      <c r="F67" s="326"/>
      <c r="G67" s="326"/>
      <c r="H67" s="326"/>
      <c r="I67" s="326"/>
      <c r="J67" s="326"/>
      <c r="K67" s="326"/>
      <c r="L67" s="326"/>
      <c r="M67" s="328"/>
      <c r="N67" s="329"/>
      <c r="O67" s="328"/>
      <c r="P67" s="328"/>
      <c r="Q67" s="273"/>
      <c r="R67" s="273"/>
      <c r="S67" s="273"/>
      <c r="T67" s="273"/>
      <c r="U67" s="273"/>
      <c r="V67" s="273"/>
      <c r="W67" s="274"/>
      <c r="X67" s="273"/>
      <c r="Y67" s="273"/>
      <c r="Z67" s="273"/>
      <c r="AA67" s="273"/>
      <c r="AB67" s="270"/>
      <c r="AI67" s="258"/>
      <c r="AJ67" s="149"/>
      <c r="AK67" s="258"/>
      <c r="AM67" s="258">
        <v>965.67</v>
      </c>
    </row>
    <row r="68" spans="1:39" hidden="1">
      <c r="A68" s="331"/>
      <c r="B68" s="332"/>
      <c r="C68" s="326"/>
      <c r="D68" s="326"/>
      <c r="E68" s="326"/>
      <c r="F68" s="326"/>
      <c r="G68" s="326"/>
      <c r="H68" s="326"/>
      <c r="I68" s="326"/>
      <c r="J68" s="326"/>
      <c r="K68" s="326"/>
      <c r="L68" s="326"/>
      <c r="M68" s="328"/>
      <c r="N68" s="328"/>
      <c r="O68" s="328"/>
      <c r="P68" s="328"/>
      <c r="Q68" s="273"/>
      <c r="R68" s="273"/>
      <c r="S68" s="273"/>
      <c r="T68" s="273"/>
      <c r="U68" s="273"/>
      <c r="V68" s="273"/>
      <c r="W68" s="273"/>
      <c r="X68" s="273"/>
      <c r="Y68" s="273"/>
      <c r="Z68" s="273"/>
      <c r="AA68" s="273"/>
      <c r="AB68" s="270"/>
      <c r="AI68" s="258"/>
      <c r="AJ68" s="149"/>
      <c r="AK68" s="258"/>
      <c r="AM68" s="258">
        <v>965.67</v>
      </c>
    </row>
    <row r="69" spans="1:39" hidden="1">
      <c r="A69" s="331"/>
      <c r="B69" s="332"/>
      <c r="C69" s="326"/>
      <c r="D69" s="326"/>
      <c r="E69" s="326"/>
      <c r="F69" s="326"/>
      <c r="G69" s="326"/>
      <c r="H69" s="326"/>
      <c r="I69" s="326"/>
      <c r="J69" s="326"/>
      <c r="K69" s="326"/>
      <c r="L69" s="326"/>
      <c r="M69" s="328"/>
      <c r="N69" s="328"/>
      <c r="O69" s="328"/>
      <c r="P69" s="328"/>
      <c r="Q69" s="273"/>
      <c r="R69" s="273"/>
      <c r="S69" s="273"/>
      <c r="T69" s="273"/>
      <c r="U69" s="273"/>
      <c r="V69" s="273"/>
      <c r="W69" s="273"/>
      <c r="X69" s="273"/>
      <c r="Y69" s="273"/>
      <c r="Z69" s="273"/>
      <c r="AA69" s="273"/>
      <c r="AB69" s="270"/>
      <c r="AI69" s="258"/>
      <c r="AJ69" s="149"/>
      <c r="AK69" s="258"/>
      <c r="AM69" s="258">
        <v>965.67</v>
      </c>
    </row>
    <row r="70" spans="1:39" hidden="1">
      <c r="A70" s="331"/>
      <c r="B70" s="332"/>
      <c r="C70" s="326"/>
      <c r="D70" s="326"/>
      <c r="E70" s="326"/>
      <c r="F70" s="326"/>
      <c r="G70" s="326"/>
      <c r="H70" s="326"/>
      <c r="I70" s="326"/>
      <c r="J70" s="326"/>
      <c r="K70" s="326"/>
      <c r="L70" s="326"/>
      <c r="M70" s="328"/>
      <c r="N70" s="328"/>
      <c r="O70" s="328"/>
      <c r="P70" s="328"/>
      <c r="Q70" s="273"/>
      <c r="R70" s="273"/>
      <c r="S70" s="273"/>
      <c r="T70" s="273"/>
      <c r="U70" s="273"/>
      <c r="V70" s="273"/>
      <c r="W70" s="273"/>
      <c r="X70" s="273"/>
      <c r="Y70" s="273"/>
      <c r="Z70" s="273"/>
      <c r="AA70" s="273"/>
      <c r="AB70" s="270"/>
      <c r="AI70" s="258"/>
      <c r="AJ70" s="149"/>
      <c r="AK70" s="258"/>
      <c r="AM70" s="258">
        <v>965.67</v>
      </c>
    </row>
    <row r="71" spans="1:39" hidden="1">
      <c r="A71" s="331"/>
      <c r="B71" s="332"/>
      <c r="C71" s="326"/>
      <c r="D71" s="326"/>
      <c r="E71" s="326"/>
      <c r="F71" s="326"/>
      <c r="G71" s="326"/>
      <c r="H71" s="326"/>
      <c r="I71" s="326"/>
      <c r="J71" s="326"/>
      <c r="K71" s="326"/>
      <c r="L71" s="326"/>
      <c r="M71" s="329"/>
      <c r="N71" s="329"/>
      <c r="O71" s="328"/>
      <c r="P71" s="328"/>
      <c r="Q71" s="273"/>
      <c r="R71" s="273"/>
      <c r="S71" s="273"/>
      <c r="T71" s="273"/>
      <c r="U71" s="273"/>
      <c r="V71" s="273"/>
      <c r="W71" s="274"/>
      <c r="X71" s="273"/>
      <c r="Y71" s="273"/>
      <c r="Z71" s="273"/>
      <c r="AA71" s="273"/>
      <c r="AB71" s="270"/>
      <c r="AI71" s="258"/>
      <c r="AJ71" s="149"/>
      <c r="AK71" s="258"/>
      <c r="AM71" s="258">
        <v>965.67</v>
      </c>
    </row>
    <row r="72" spans="1:39" hidden="1">
      <c r="A72" s="331"/>
      <c r="B72" s="332"/>
      <c r="C72" s="326"/>
      <c r="D72" s="326"/>
      <c r="E72" s="326"/>
      <c r="F72" s="326"/>
      <c r="G72" s="326"/>
      <c r="H72" s="326"/>
      <c r="I72" s="326"/>
      <c r="J72" s="326"/>
      <c r="K72" s="326"/>
      <c r="L72" s="326"/>
      <c r="M72" s="326"/>
      <c r="N72" s="326"/>
      <c r="O72" s="326"/>
      <c r="P72" s="326"/>
      <c r="Q72" s="270"/>
      <c r="R72" s="270"/>
      <c r="S72" s="270"/>
      <c r="T72" s="270"/>
      <c r="U72" s="270"/>
      <c r="V72" s="270"/>
      <c r="W72" s="270"/>
      <c r="X72" s="270"/>
      <c r="Y72" s="270"/>
      <c r="Z72" s="270"/>
      <c r="AA72" s="270"/>
      <c r="AB72" s="270"/>
    </row>
    <row r="73" spans="1:39" hidden="1">
      <c r="A73" s="331"/>
      <c r="B73" s="332"/>
      <c r="C73" s="326"/>
      <c r="D73" s="326"/>
      <c r="E73" s="326"/>
      <c r="F73" s="326"/>
      <c r="G73" s="326"/>
      <c r="H73" s="326"/>
      <c r="I73" s="326"/>
      <c r="J73" s="326"/>
      <c r="K73" s="326"/>
      <c r="L73" s="326"/>
      <c r="M73" s="326"/>
      <c r="N73" s="326"/>
      <c r="O73" s="326"/>
      <c r="P73" s="326"/>
      <c r="Q73" s="270"/>
      <c r="R73" s="270"/>
      <c r="S73" s="270"/>
      <c r="T73" s="270"/>
      <c r="U73" s="270"/>
      <c r="V73" s="270"/>
      <c r="W73" s="270"/>
      <c r="X73" s="270"/>
      <c r="Y73" s="270"/>
      <c r="Z73" s="270"/>
      <c r="AA73" s="270"/>
      <c r="AB73" s="270"/>
    </row>
    <row r="74" spans="1:39" hidden="1">
      <c r="A74" s="331"/>
      <c r="B74" s="332"/>
      <c r="C74" s="326"/>
      <c r="D74" s="326"/>
      <c r="E74" s="326"/>
      <c r="F74" s="326"/>
      <c r="G74" s="326"/>
      <c r="H74" s="326"/>
      <c r="I74" s="326"/>
      <c r="J74" s="326"/>
      <c r="K74" s="326"/>
      <c r="L74" s="326"/>
      <c r="M74" s="326"/>
      <c r="N74" s="326"/>
      <c r="O74" s="326"/>
      <c r="P74" s="326"/>
      <c r="Q74" s="270"/>
      <c r="R74" s="270"/>
      <c r="S74" s="270"/>
      <c r="T74" s="270"/>
      <c r="U74" s="270"/>
      <c r="V74" s="270"/>
      <c r="W74" s="270"/>
      <c r="X74" s="270"/>
      <c r="Y74" s="270"/>
      <c r="Z74" s="270"/>
      <c r="AA74" s="270"/>
      <c r="AB74" s="270"/>
    </row>
    <row r="75" spans="1:39" hidden="1">
      <c r="A75" s="230"/>
      <c r="B75" s="232"/>
      <c r="C75" s="264"/>
      <c r="D75" s="264"/>
      <c r="M75" s="270"/>
      <c r="N75" s="270"/>
      <c r="O75" s="270"/>
      <c r="P75" s="270"/>
      <c r="Q75" s="270"/>
      <c r="R75" s="270"/>
      <c r="S75" s="270"/>
      <c r="T75" s="270"/>
      <c r="U75" s="270"/>
      <c r="V75" s="270"/>
      <c r="W75" s="270"/>
      <c r="X75" s="270"/>
      <c r="Y75" s="270"/>
      <c r="Z75" s="270"/>
      <c r="AA75" s="270"/>
      <c r="AB75" s="270"/>
    </row>
    <row r="76" spans="1:39" hidden="1">
      <c r="A76" s="230"/>
      <c r="B76" s="232"/>
      <c r="C76" s="264"/>
      <c r="D76" s="264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  <c r="Y76" s="271"/>
      <c r="Z76" s="271"/>
      <c r="AA76" s="271"/>
      <c r="AB76" s="270"/>
    </row>
    <row r="77" spans="1:39" hidden="1">
      <c r="A77" s="230"/>
      <c r="B77" s="232"/>
      <c r="C77" s="264"/>
      <c r="D77" s="264"/>
      <c r="M77" s="270"/>
      <c r="N77" s="270"/>
      <c r="O77" s="270"/>
      <c r="P77" s="270"/>
      <c r="Q77" s="270"/>
      <c r="R77" s="270"/>
      <c r="S77" s="270"/>
      <c r="T77" s="270"/>
      <c r="U77" s="270"/>
      <c r="V77" s="270"/>
      <c r="W77" s="270"/>
      <c r="X77" s="270"/>
      <c r="Y77" s="270"/>
      <c r="Z77" s="270"/>
      <c r="AA77" s="270"/>
      <c r="AB77" s="270"/>
    </row>
    <row r="78" spans="1:39" hidden="1">
      <c r="A78" s="230"/>
      <c r="B78" s="232"/>
      <c r="C78" s="264"/>
      <c r="D78" s="264"/>
    </row>
    <row r="79" spans="1:39" hidden="1">
      <c r="A79" s="230"/>
      <c r="B79" s="232"/>
      <c r="C79" s="264"/>
      <c r="D79" s="264"/>
    </row>
    <row r="80" spans="1:39" hidden="1">
      <c r="A80" s="230"/>
      <c r="B80" s="232"/>
      <c r="C80" s="264"/>
      <c r="D80" s="264"/>
    </row>
    <row r="81" spans="1:4" hidden="1">
      <c r="A81" s="230"/>
      <c r="B81" s="232"/>
      <c r="C81" s="264"/>
      <c r="D81" s="264"/>
    </row>
    <row r="82" spans="1:4" hidden="1">
      <c r="A82" s="230"/>
      <c r="B82" s="232"/>
      <c r="C82" s="264"/>
      <c r="D82" s="264"/>
    </row>
    <row r="83" spans="1:4" hidden="1">
      <c r="A83" s="230"/>
      <c r="B83" s="232"/>
      <c r="C83" s="264"/>
      <c r="D83" s="264"/>
    </row>
    <row r="84" spans="1:4" hidden="1">
      <c r="A84" s="230"/>
      <c r="B84" s="232"/>
      <c r="C84" s="264"/>
      <c r="D84" s="264"/>
    </row>
    <row r="85" spans="1:4" hidden="1">
      <c r="A85" s="230"/>
      <c r="B85" s="232"/>
      <c r="C85" s="264"/>
      <c r="D85" s="264"/>
    </row>
    <row r="86" spans="1:4" hidden="1">
      <c r="A86" s="230"/>
      <c r="B86" s="232"/>
      <c r="C86" s="264"/>
      <c r="D86" s="264"/>
    </row>
    <row r="87" spans="1:4" hidden="1">
      <c r="A87" s="230"/>
      <c r="B87" s="232"/>
      <c r="C87" s="264"/>
      <c r="D87" s="264"/>
    </row>
    <row r="88" spans="1:4" hidden="1">
      <c r="A88" s="230"/>
      <c r="B88" s="232"/>
      <c r="C88" s="264"/>
      <c r="D88" s="264"/>
    </row>
    <row r="89" spans="1:4" hidden="1">
      <c r="A89" s="230"/>
      <c r="B89" s="232"/>
      <c r="C89" s="264"/>
      <c r="D89" s="264"/>
    </row>
    <row r="90" spans="1:4" hidden="1">
      <c r="A90" s="230"/>
      <c r="B90" s="232"/>
      <c r="C90" s="264"/>
      <c r="D90" s="264"/>
    </row>
    <row r="91" spans="1:4" hidden="1">
      <c r="A91" s="230"/>
      <c r="B91" s="232"/>
      <c r="C91" s="264"/>
      <c r="D91" s="264"/>
    </row>
    <row r="92" spans="1:4" hidden="1">
      <c r="A92" s="230"/>
      <c r="B92" s="232"/>
      <c r="C92" s="264"/>
      <c r="D92" s="264"/>
    </row>
    <row r="93" spans="1:4" hidden="1">
      <c r="A93" s="230"/>
      <c r="B93" s="232"/>
      <c r="C93" s="264"/>
      <c r="D93" s="264"/>
    </row>
    <row r="94" spans="1:4" hidden="1">
      <c r="A94" s="230"/>
      <c r="B94" s="232"/>
      <c r="C94" s="264"/>
      <c r="D94" s="264"/>
    </row>
    <row r="95" spans="1:4" hidden="1">
      <c r="A95" s="230"/>
      <c r="B95" s="232"/>
      <c r="C95" s="264"/>
      <c r="D95" s="264"/>
    </row>
    <row r="96" spans="1:4" hidden="1">
      <c r="A96" s="230"/>
      <c r="B96" s="232"/>
      <c r="C96" s="264"/>
      <c r="D96" s="264"/>
    </row>
    <row r="97" spans="1:4" hidden="1">
      <c r="A97" s="230"/>
      <c r="B97" s="232"/>
      <c r="C97" s="264"/>
      <c r="D97" s="264"/>
    </row>
    <row r="98" spans="1:4" hidden="1">
      <c r="A98" s="230"/>
      <c r="B98" s="232"/>
      <c r="C98" s="264"/>
      <c r="D98" s="264"/>
    </row>
    <row r="99" spans="1:4" hidden="1">
      <c r="A99" s="230"/>
      <c r="B99" s="232"/>
      <c r="C99" s="264"/>
      <c r="D99" s="264"/>
    </row>
    <row r="100" spans="1:4" hidden="1">
      <c r="A100" s="230"/>
      <c r="B100" s="232"/>
      <c r="C100" s="264"/>
      <c r="D100" s="264"/>
    </row>
    <row r="101" spans="1:4" hidden="1">
      <c r="A101" s="230"/>
      <c r="B101" s="232"/>
      <c r="C101" s="264"/>
      <c r="D101" s="264"/>
    </row>
    <row r="102" spans="1:4" hidden="1">
      <c r="A102" s="230"/>
      <c r="B102" s="232"/>
      <c r="C102" s="264"/>
      <c r="D102" s="264"/>
    </row>
    <row r="103" spans="1:4" hidden="1">
      <c r="A103" s="230"/>
      <c r="B103" s="232"/>
      <c r="C103" s="264"/>
      <c r="D103" s="264"/>
    </row>
    <row r="104" spans="1:4" hidden="1">
      <c r="A104" s="230"/>
      <c r="B104" s="232"/>
      <c r="C104" s="264"/>
      <c r="D104" s="264"/>
    </row>
    <row r="105" spans="1:4" hidden="1">
      <c r="A105" s="230"/>
      <c r="B105" s="232"/>
      <c r="C105" s="264"/>
      <c r="D105" s="264"/>
    </row>
    <row r="106" spans="1:4" hidden="1">
      <c r="A106" s="230"/>
      <c r="B106" s="232"/>
      <c r="C106" s="264"/>
      <c r="D106" s="264"/>
    </row>
    <row r="107" spans="1:4" hidden="1">
      <c r="A107" s="230"/>
      <c r="B107" s="232"/>
      <c r="C107" s="264"/>
      <c r="D107" s="264"/>
    </row>
    <row r="108" spans="1:4" hidden="1">
      <c r="A108" s="230"/>
      <c r="B108" s="232"/>
      <c r="C108" s="264"/>
      <c r="D108" s="264"/>
    </row>
    <row r="109" spans="1:4" hidden="1">
      <c r="A109" s="230"/>
      <c r="B109" s="232"/>
      <c r="C109" s="264"/>
      <c r="D109" s="264"/>
    </row>
    <row r="110" spans="1:4" hidden="1">
      <c r="A110" s="230"/>
      <c r="B110" s="232"/>
      <c r="C110" s="264"/>
      <c r="D110" s="264"/>
    </row>
    <row r="111" spans="1:4" hidden="1">
      <c r="A111" s="230"/>
      <c r="B111" s="232"/>
      <c r="C111" s="264"/>
      <c r="D111" s="264"/>
    </row>
    <row r="112" spans="1:4" hidden="1">
      <c r="A112" s="230"/>
      <c r="B112" s="232"/>
      <c r="C112" s="264"/>
      <c r="D112" s="264"/>
    </row>
    <row r="113" spans="1:4" hidden="1">
      <c r="A113" s="230"/>
      <c r="B113" s="232"/>
      <c r="C113" s="264"/>
      <c r="D113" s="264"/>
    </row>
    <row r="114" spans="1:4" hidden="1">
      <c r="A114" s="230"/>
      <c r="B114" s="232"/>
      <c r="C114" s="264"/>
      <c r="D114" s="264"/>
    </row>
    <row r="115" spans="1:4" hidden="1">
      <c r="A115" s="230"/>
      <c r="B115" s="232"/>
      <c r="C115" s="264"/>
      <c r="D115" s="264"/>
    </row>
    <row r="116" spans="1:4" hidden="1">
      <c r="A116" s="230"/>
      <c r="B116" s="232"/>
      <c r="C116" s="264"/>
      <c r="D116" s="264"/>
    </row>
    <row r="117" spans="1:4" hidden="1">
      <c r="A117" s="230"/>
      <c r="B117" s="232"/>
      <c r="C117" s="264"/>
      <c r="D117" s="264"/>
    </row>
    <row r="118" spans="1:4" hidden="1">
      <c r="A118" s="230"/>
      <c r="B118" s="232"/>
      <c r="C118" s="264"/>
      <c r="D118" s="264"/>
    </row>
    <row r="119" spans="1:4" hidden="1">
      <c r="A119" s="230"/>
      <c r="B119" s="232"/>
      <c r="C119" s="264"/>
      <c r="D119" s="264"/>
    </row>
    <row r="120" spans="1:4" hidden="1">
      <c r="A120" s="230"/>
      <c r="B120" s="232"/>
      <c r="C120" s="264"/>
      <c r="D120" s="264"/>
    </row>
    <row r="121" spans="1:4" hidden="1">
      <c r="A121" s="230"/>
      <c r="B121" s="232"/>
      <c r="C121" s="264"/>
      <c r="D121" s="264"/>
    </row>
    <row r="122" spans="1:4" hidden="1">
      <c r="A122" s="230"/>
      <c r="B122" s="232"/>
      <c r="C122" s="264"/>
      <c r="D122" s="264"/>
    </row>
    <row r="123" spans="1:4" hidden="1">
      <c r="A123" s="230"/>
      <c r="B123" s="232"/>
      <c r="C123" s="264"/>
      <c r="D123" s="264"/>
    </row>
    <row r="124" spans="1:4" hidden="1">
      <c r="A124" s="230"/>
      <c r="B124" s="232"/>
      <c r="C124" s="264"/>
      <c r="D124" s="264"/>
    </row>
    <row r="125" spans="1:4" hidden="1">
      <c r="A125" s="230"/>
      <c r="B125" s="232"/>
      <c r="C125" s="264"/>
      <c r="D125" s="264"/>
    </row>
    <row r="126" spans="1:4" hidden="1">
      <c r="A126" s="230"/>
      <c r="B126" s="232"/>
      <c r="C126" s="264"/>
      <c r="D126" s="264"/>
    </row>
    <row r="127" spans="1:4" hidden="1">
      <c r="A127" s="230"/>
      <c r="B127" s="232"/>
      <c r="C127" s="264"/>
      <c r="D127" s="264"/>
    </row>
    <row r="128" spans="1:4" hidden="1">
      <c r="A128" s="230"/>
      <c r="B128" s="232"/>
      <c r="C128" s="264"/>
      <c r="D128" s="264"/>
    </row>
    <row r="129" spans="1:12" hidden="1">
      <c r="A129" s="230"/>
      <c r="B129" s="232"/>
      <c r="C129" s="264"/>
      <c r="D129" s="264"/>
    </row>
    <row r="130" spans="1:12" hidden="1">
      <c r="A130" s="230"/>
      <c r="B130" s="232"/>
      <c r="C130" s="264"/>
      <c r="D130" s="264"/>
    </row>
    <row r="131" spans="1:12" hidden="1">
      <c r="A131" s="230"/>
      <c r="B131" s="232"/>
      <c r="C131" s="264"/>
      <c r="D131" s="264"/>
    </row>
    <row r="132" spans="1:12" hidden="1">
      <c r="A132" s="230"/>
      <c r="B132" s="232"/>
      <c r="C132" s="264"/>
      <c r="D132" s="264"/>
    </row>
    <row r="133" spans="1:12" hidden="1">
      <c r="A133" s="230"/>
      <c r="B133" s="232"/>
      <c r="C133" s="264"/>
      <c r="D133" s="264"/>
    </row>
    <row r="134" spans="1:12" hidden="1">
      <c r="A134" s="230"/>
      <c r="B134" s="232"/>
      <c r="C134" s="264"/>
      <c r="D134" s="264"/>
    </row>
    <row r="135" spans="1:12" hidden="1">
      <c r="A135" s="230"/>
      <c r="B135" s="232"/>
      <c r="C135" s="264"/>
      <c r="D135" s="264"/>
    </row>
    <row r="136" spans="1:12" hidden="1">
      <c r="A136" s="230"/>
      <c r="B136" s="232"/>
      <c r="C136" s="264"/>
      <c r="D136" s="264"/>
    </row>
    <row r="137" spans="1:12" hidden="1">
      <c r="A137" s="230"/>
      <c r="B137" s="232"/>
      <c r="C137" s="264"/>
      <c r="D137" s="264"/>
    </row>
    <row r="138" spans="1:12" hidden="1">
      <c r="A138" s="230"/>
      <c r="B138" s="232"/>
      <c r="C138" s="264"/>
      <c r="D138" s="264"/>
    </row>
    <row r="139" spans="1:12" hidden="1">
      <c r="A139" s="230"/>
      <c r="B139" s="232"/>
      <c r="C139" s="264"/>
      <c r="D139" s="264"/>
    </row>
    <row r="140" spans="1:12" hidden="1">
      <c r="A140" s="230"/>
      <c r="B140" s="232"/>
      <c r="C140" s="264"/>
      <c r="D140" s="264"/>
    </row>
    <row r="141" spans="1:12" hidden="1">
      <c r="A141" s="230"/>
      <c r="B141" s="232"/>
      <c r="C141" s="264"/>
      <c r="D141" s="264"/>
    </row>
    <row r="142" spans="1:12" hidden="1">
      <c r="A142" s="230"/>
      <c r="B142" s="232"/>
      <c r="C142" s="264"/>
      <c r="D142" s="264"/>
    </row>
    <row r="143" spans="1:12" hidden="1">
      <c r="A143" s="230"/>
      <c r="B143" s="232"/>
      <c r="C143" s="264"/>
      <c r="D143" s="264"/>
    </row>
    <row r="144" spans="1:12" hidden="1">
      <c r="A144" s="230"/>
      <c r="B144" s="232"/>
      <c r="C144" s="264"/>
      <c r="D144" s="264"/>
      <c r="L144" s="276"/>
    </row>
    <row r="145" spans="1:4" hidden="1">
      <c r="A145" s="230"/>
      <c r="B145" s="232"/>
      <c r="C145" s="264"/>
      <c r="D145" s="264"/>
    </row>
    <row r="146" spans="1:4" hidden="1">
      <c r="A146" s="230"/>
      <c r="B146" s="232"/>
      <c r="C146" s="264"/>
      <c r="D146" s="264"/>
    </row>
    <row r="147" spans="1:4" hidden="1">
      <c r="A147" s="230"/>
      <c r="B147" s="232"/>
      <c r="C147" s="264"/>
      <c r="D147" s="264"/>
    </row>
    <row r="148" spans="1:4" hidden="1">
      <c r="A148" s="230"/>
      <c r="B148" s="232"/>
      <c r="C148" s="264"/>
      <c r="D148" s="264"/>
    </row>
    <row r="149" spans="1:4" hidden="1">
      <c r="A149" s="230"/>
      <c r="B149" s="232"/>
      <c r="C149" s="264"/>
      <c r="D149" s="264"/>
    </row>
    <row r="150" spans="1:4" hidden="1">
      <c r="A150" s="230"/>
      <c r="B150" s="232"/>
      <c r="C150" s="264"/>
      <c r="D150" s="264"/>
    </row>
    <row r="151" spans="1:4" hidden="1">
      <c r="A151" s="230"/>
      <c r="B151" s="232"/>
      <c r="C151" s="264"/>
      <c r="D151" s="264"/>
    </row>
    <row r="152" spans="1:4" hidden="1">
      <c r="A152" s="230"/>
      <c r="B152" s="232"/>
      <c r="C152" s="264"/>
      <c r="D152" s="264"/>
    </row>
    <row r="153" spans="1:4" hidden="1">
      <c r="A153" s="230"/>
      <c r="B153" s="232"/>
      <c r="C153" s="264"/>
      <c r="D153" s="264"/>
    </row>
    <row r="154" spans="1:4" hidden="1">
      <c r="A154" s="230"/>
      <c r="B154" s="232"/>
      <c r="C154" s="264"/>
      <c r="D154" s="264"/>
    </row>
    <row r="155" spans="1:4" hidden="1">
      <c r="A155" s="230"/>
      <c r="B155" s="232"/>
      <c r="C155" s="264"/>
      <c r="D155" s="264"/>
    </row>
    <row r="156" spans="1:4" hidden="1">
      <c r="A156" s="230"/>
      <c r="B156" s="232"/>
      <c r="C156" s="264"/>
      <c r="D156" s="264"/>
    </row>
    <row r="157" spans="1:4" hidden="1">
      <c r="A157" s="230"/>
      <c r="B157" s="232"/>
      <c r="C157" s="264"/>
      <c r="D157" s="264"/>
    </row>
    <row r="158" spans="1:4" hidden="1">
      <c r="A158" s="230"/>
      <c r="B158" s="232"/>
      <c r="C158" s="264"/>
      <c r="D158" s="264"/>
    </row>
    <row r="159" spans="1:4" hidden="1">
      <c r="A159" s="230"/>
      <c r="B159" s="232"/>
      <c r="C159" s="264"/>
      <c r="D159" s="264"/>
    </row>
    <row r="160" spans="1:4" hidden="1">
      <c r="A160" s="230"/>
      <c r="B160" s="232"/>
      <c r="C160" s="264"/>
      <c r="D160" s="264"/>
    </row>
    <row r="161" spans="1:4" hidden="1">
      <c r="A161" s="230"/>
      <c r="B161" s="232"/>
      <c r="C161" s="264"/>
      <c r="D161" s="264"/>
    </row>
    <row r="162" spans="1:4" hidden="1">
      <c r="A162" s="230"/>
      <c r="B162" s="232"/>
      <c r="C162" s="264"/>
      <c r="D162" s="264"/>
    </row>
    <row r="163" spans="1:4" hidden="1">
      <c r="A163" s="230"/>
      <c r="B163" s="232"/>
      <c r="C163" s="264"/>
      <c r="D163" s="264"/>
    </row>
    <row r="164" spans="1:4" hidden="1">
      <c r="A164" s="230"/>
      <c r="B164" s="232"/>
      <c r="C164" s="264"/>
      <c r="D164" s="264"/>
    </row>
    <row r="165" spans="1:4" hidden="1">
      <c r="A165" s="230"/>
      <c r="B165" s="232"/>
      <c r="C165" s="264"/>
      <c r="D165" s="264"/>
    </row>
    <row r="166" spans="1:4" hidden="1">
      <c r="A166" s="230"/>
      <c r="B166" s="232"/>
      <c r="C166" s="264"/>
      <c r="D166" s="264"/>
    </row>
    <row r="167" spans="1:4" hidden="1">
      <c r="A167" s="230"/>
      <c r="B167" s="232"/>
      <c r="C167" s="264"/>
      <c r="D167" s="264"/>
    </row>
    <row r="168" spans="1:4" hidden="1">
      <c r="A168" s="230"/>
      <c r="B168" s="232"/>
      <c r="C168" s="264"/>
      <c r="D168" s="264"/>
    </row>
    <row r="169" spans="1:4" hidden="1">
      <c r="A169" s="230"/>
      <c r="B169" s="232"/>
      <c r="C169" s="264"/>
      <c r="D169" s="264"/>
    </row>
    <row r="170" spans="1:4" hidden="1">
      <c r="A170" s="230"/>
      <c r="B170" s="232"/>
      <c r="C170" s="264"/>
      <c r="D170" s="264"/>
    </row>
    <row r="171" spans="1:4" hidden="1">
      <c r="A171" s="230"/>
      <c r="B171" s="232"/>
      <c r="C171" s="264"/>
      <c r="D171" s="264"/>
    </row>
    <row r="172" spans="1:4" hidden="1">
      <c r="A172" s="230"/>
      <c r="B172" s="232"/>
      <c r="C172" s="264"/>
      <c r="D172" s="264"/>
    </row>
    <row r="173" spans="1:4" hidden="1">
      <c r="A173" s="230"/>
      <c r="B173" s="232"/>
      <c r="C173" s="264"/>
      <c r="D173" s="264"/>
    </row>
    <row r="174" spans="1:4" hidden="1">
      <c r="A174" s="230"/>
      <c r="B174" s="232"/>
      <c r="C174" s="264"/>
      <c r="D174" s="264"/>
    </row>
    <row r="175" spans="1:4" hidden="1">
      <c r="A175" s="230"/>
      <c r="B175" s="232"/>
      <c r="C175" s="264"/>
      <c r="D175" s="264"/>
    </row>
    <row r="176" spans="1:4" hidden="1">
      <c r="A176" s="230"/>
      <c r="B176" s="232"/>
      <c r="C176" s="264"/>
      <c r="D176" s="264"/>
    </row>
    <row r="177" spans="1:4" hidden="1">
      <c r="A177" s="230"/>
      <c r="B177" s="232"/>
      <c r="C177" s="264"/>
      <c r="D177" s="264"/>
    </row>
    <row r="178" spans="1:4" hidden="1">
      <c r="A178" s="230"/>
      <c r="B178" s="232"/>
      <c r="C178" s="264"/>
      <c r="D178" s="264"/>
    </row>
    <row r="179" spans="1:4" hidden="1">
      <c r="A179" s="230"/>
      <c r="B179" s="232"/>
      <c r="C179" s="264"/>
      <c r="D179" s="264"/>
    </row>
    <row r="180" spans="1:4" hidden="1">
      <c r="A180" s="230"/>
      <c r="B180" s="232"/>
      <c r="C180" s="264"/>
      <c r="D180" s="264"/>
    </row>
    <row r="181" spans="1:4" hidden="1">
      <c r="A181" s="230"/>
      <c r="B181" s="232"/>
      <c r="C181" s="264"/>
      <c r="D181" s="264"/>
    </row>
    <row r="182" spans="1:4" hidden="1">
      <c r="A182" s="230"/>
      <c r="B182" s="232"/>
      <c r="C182" s="264"/>
      <c r="D182" s="264"/>
    </row>
    <row r="183" spans="1:4" hidden="1">
      <c r="A183" s="230"/>
      <c r="B183" s="232"/>
      <c r="C183" s="264"/>
      <c r="D183" s="264"/>
    </row>
    <row r="184" spans="1:4" hidden="1">
      <c r="A184" s="230"/>
      <c r="B184" s="232"/>
      <c r="C184" s="264"/>
      <c r="D184" s="264"/>
    </row>
    <row r="185" spans="1:4" hidden="1">
      <c r="A185" s="230"/>
      <c r="B185" s="232"/>
      <c r="C185" s="264"/>
      <c r="D185" s="264"/>
    </row>
    <row r="186" spans="1:4" hidden="1">
      <c r="A186" s="230"/>
      <c r="B186" s="232"/>
      <c r="C186" s="264"/>
      <c r="D186" s="264"/>
    </row>
    <row r="187" spans="1:4" hidden="1">
      <c r="A187" s="230"/>
      <c r="B187" s="232"/>
      <c r="C187" s="264"/>
      <c r="D187" s="264"/>
    </row>
    <row r="188" spans="1:4" hidden="1">
      <c r="A188" s="230"/>
      <c r="B188" s="232"/>
      <c r="C188" s="264"/>
      <c r="D188" s="264"/>
    </row>
    <row r="189" spans="1:4" hidden="1">
      <c r="A189" s="230"/>
      <c r="B189" s="232"/>
      <c r="C189" s="264"/>
      <c r="D189" s="264"/>
    </row>
    <row r="190" spans="1:4" hidden="1">
      <c r="A190" s="230"/>
      <c r="B190" s="232"/>
      <c r="C190" s="264"/>
      <c r="D190" s="264"/>
    </row>
    <row r="191" spans="1:4" hidden="1">
      <c r="A191" s="230"/>
      <c r="B191" s="232"/>
      <c r="C191" s="264"/>
      <c r="D191" s="264"/>
    </row>
    <row r="192" spans="1:4" hidden="1">
      <c r="A192" s="230"/>
      <c r="B192" s="232"/>
      <c r="C192" s="194"/>
      <c r="D192" s="264"/>
    </row>
    <row r="193" spans="1:4" hidden="1">
      <c r="A193" s="230"/>
      <c r="B193" s="232"/>
      <c r="C193" s="194"/>
      <c r="D193" s="264"/>
    </row>
    <row r="194" spans="1:4" hidden="1">
      <c r="A194" s="230"/>
      <c r="B194" s="232"/>
      <c r="C194" s="194"/>
      <c r="D194" s="264"/>
    </row>
    <row r="195" spans="1:4" hidden="1">
      <c r="A195" s="230"/>
      <c r="B195" s="232"/>
      <c r="C195" s="194"/>
      <c r="D195" s="264"/>
    </row>
    <row r="196" spans="1:4" hidden="1">
      <c r="A196" s="230"/>
      <c r="B196" s="232"/>
      <c r="C196" s="194"/>
      <c r="D196" s="264"/>
    </row>
    <row r="197" spans="1:4" hidden="1">
      <c r="A197" s="230"/>
      <c r="B197" s="232"/>
      <c r="C197" s="194"/>
      <c r="D197" s="264"/>
    </row>
    <row r="198" spans="1:4" hidden="1">
      <c r="A198" s="230"/>
      <c r="B198" s="232"/>
      <c r="C198" s="194"/>
      <c r="D198" s="264"/>
    </row>
    <row r="199" spans="1:4" hidden="1">
      <c r="A199" s="230"/>
      <c r="B199" s="232"/>
      <c r="C199" s="194"/>
      <c r="D199" s="264"/>
    </row>
    <row r="200" spans="1:4" hidden="1">
      <c r="A200" s="230"/>
      <c r="B200" s="232"/>
      <c r="C200" s="194"/>
      <c r="D200" s="264"/>
    </row>
    <row r="201" spans="1:4" hidden="1">
      <c r="A201" s="230"/>
      <c r="B201" s="232"/>
      <c r="C201" s="194"/>
      <c r="D201" s="264"/>
    </row>
    <row r="202" spans="1:4" hidden="1">
      <c r="A202" s="230"/>
      <c r="B202" s="232"/>
      <c r="C202" s="194"/>
      <c r="D202" s="264"/>
    </row>
    <row r="203" spans="1:4" hidden="1">
      <c r="A203" s="230"/>
      <c r="B203" s="232"/>
      <c r="C203" s="194"/>
      <c r="D203" s="264"/>
    </row>
    <row r="204" spans="1:4" hidden="1">
      <c r="A204" s="230"/>
      <c r="B204" s="232"/>
      <c r="C204" s="194"/>
      <c r="D204" s="264"/>
    </row>
    <row r="205" spans="1:4" hidden="1">
      <c r="A205" s="230"/>
      <c r="B205" s="232"/>
      <c r="C205" s="194"/>
      <c r="D205" s="264"/>
    </row>
    <row r="206" spans="1:4" hidden="1">
      <c r="A206" s="230"/>
      <c r="B206" s="232"/>
      <c r="C206" s="194"/>
      <c r="D206" s="264"/>
    </row>
    <row r="207" spans="1:4" hidden="1">
      <c r="A207" s="230"/>
      <c r="B207" s="232"/>
      <c r="C207" s="253"/>
      <c r="D207" s="264"/>
    </row>
    <row r="208" spans="1:4" hidden="1">
      <c r="A208" s="230"/>
      <c r="B208" s="232"/>
      <c r="C208" s="194"/>
      <c r="D208" s="264"/>
    </row>
    <row r="209" spans="1:4" hidden="1">
      <c r="A209" s="230"/>
      <c r="B209" s="232"/>
      <c r="C209" s="194"/>
      <c r="D209" s="264"/>
    </row>
    <row r="210" spans="1:4" hidden="1">
      <c r="A210" s="230"/>
      <c r="B210" s="232"/>
      <c r="C210" s="194"/>
      <c r="D210" s="264"/>
    </row>
    <row r="211" spans="1:4" hidden="1">
      <c r="A211" s="230"/>
      <c r="B211" s="232"/>
      <c r="C211" s="194"/>
      <c r="D211" s="264"/>
    </row>
    <row r="212" spans="1:4" hidden="1">
      <c r="A212" s="230"/>
      <c r="B212" s="232"/>
      <c r="D212" s="264"/>
    </row>
    <row r="213" spans="1:4" hidden="1">
      <c r="A213" s="230"/>
      <c r="B213" s="232"/>
      <c r="D213" s="264"/>
    </row>
    <row r="214" spans="1:4" hidden="1">
      <c r="A214" s="230"/>
      <c r="B214" s="232"/>
      <c r="D214" s="264"/>
    </row>
    <row r="215" spans="1:4" hidden="1">
      <c r="A215" s="230"/>
      <c r="B215" s="232"/>
      <c r="D215" s="264"/>
    </row>
    <row r="216" spans="1:4" hidden="1">
      <c r="A216" s="230"/>
      <c r="B216" s="232"/>
      <c r="D216" s="264"/>
    </row>
    <row r="217" spans="1:4" hidden="1">
      <c r="A217" s="230"/>
      <c r="B217" s="232"/>
      <c r="D217" s="264"/>
    </row>
    <row r="218" spans="1:4" hidden="1">
      <c r="A218" s="230"/>
      <c r="B218" s="232"/>
      <c r="D218" s="264"/>
    </row>
    <row r="219" spans="1:4" hidden="1">
      <c r="A219" s="230"/>
      <c r="B219" s="232"/>
      <c r="D219" s="264"/>
    </row>
    <row r="220" spans="1:4" hidden="1">
      <c r="A220" s="230"/>
      <c r="B220" s="232"/>
      <c r="D220" s="264"/>
    </row>
    <row r="221" spans="1:4" hidden="1">
      <c r="A221" s="230"/>
      <c r="B221" s="232"/>
      <c r="D221" s="264"/>
    </row>
    <row r="222" spans="1:4" hidden="1">
      <c r="A222" s="230"/>
      <c r="B222" s="232"/>
      <c r="D222" s="264"/>
    </row>
    <row r="223" spans="1:4" hidden="1">
      <c r="A223" s="230"/>
      <c r="B223" s="232"/>
      <c r="D223" s="264"/>
    </row>
    <row r="224" spans="1:4" hidden="1">
      <c r="A224" s="230"/>
      <c r="B224" s="232"/>
      <c r="D224" s="264"/>
    </row>
    <row r="225" spans="1:4" hidden="1">
      <c r="A225" s="230"/>
      <c r="B225" s="232"/>
      <c r="D225" s="264"/>
    </row>
    <row r="226" spans="1:4" hidden="1">
      <c r="A226" s="230"/>
      <c r="B226" s="232"/>
      <c r="D226" s="264"/>
    </row>
    <row r="227" spans="1:4" hidden="1">
      <c r="A227" s="230"/>
      <c r="B227" s="232"/>
      <c r="D227" s="264"/>
    </row>
    <row r="228" spans="1:4" hidden="1">
      <c r="A228" s="230"/>
      <c r="B228" s="232"/>
      <c r="D228" s="264"/>
    </row>
    <row r="229" spans="1:4" hidden="1">
      <c r="A229" s="230"/>
      <c r="B229" s="232"/>
      <c r="D229" s="264"/>
    </row>
    <row r="230" spans="1:4" hidden="1">
      <c r="A230" s="230"/>
      <c r="B230" s="232"/>
      <c r="D230" s="264"/>
    </row>
    <row r="231" spans="1:4" hidden="1">
      <c r="A231" s="230"/>
      <c r="B231" s="232"/>
      <c r="D231" s="264"/>
    </row>
    <row r="232" spans="1:4" hidden="1">
      <c r="A232" s="230"/>
      <c r="B232" s="232"/>
      <c r="D232" s="264"/>
    </row>
    <row r="233" spans="1:4" hidden="1">
      <c r="A233" s="230"/>
      <c r="B233" s="232"/>
      <c r="D233" s="264"/>
    </row>
    <row r="234" spans="1:4" hidden="1">
      <c r="A234" s="230"/>
      <c r="B234" s="232"/>
      <c r="D234" s="264"/>
    </row>
    <row r="235" spans="1:4" hidden="1">
      <c r="A235" s="230"/>
      <c r="B235" s="232"/>
      <c r="D235" s="264"/>
    </row>
    <row r="236" spans="1:4" hidden="1">
      <c r="A236" s="230"/>
      <c r="B236" s="232"/>
      <c r="D236" s="264"/>
    </row>
    <row r="237" spans="1:4" hidden="1">
      <c r="A237" s="230"/>
      <c r="B237" s="232"/>
      <c r="D237" s="264"/>
    </row>
    <row r="238" spans="1:4" hidden="1">
      <c r="A238" s="230"/>
      <c r="B238" s="232"/>
      <c r="D238" s="264"/>
    </row>
    <row r="239" spans="1:4" hidden="1">
      <c r="A239" s="230"/>
      <c r="B239" s="232"/>
      <c r="D239" s="264"/>
    </row>
    <row r="240" spans="1:4" hidden="1">
      <c r="A240" s="230"/>
      <c r="B240" s="232"/>
      <c r="D240" s="264"/>
    </row>
    <row r="241" spans="1:4" hidden="1">
      <c r="A241" s="230"/>
      <c r="B241" s="232"/>
      <c r="D241" s="264"/>
    </row>
    <row r="242" spans="1:4" hidden="1">
      <c r="A242" s="230"/>
      <c r="B242" s="232"/>
      <c r="D242" s="264"/>
    </row>
    <row r="243" spans="1:4" hidden="1">
      <c r="A243" s="230"/>
      <c r="B243" s="232"/>
      <c r="D243" s="264"/>
    </row>
    <row r="244" spans="1:4" hidden="1">
      <c r="A244" s="230"/>
      <c r="B244" s="232"/>
      <c r="D244" s="264"/>
    </row>
    <row r="245" spans="1:4" hidden="1">
      <c r="A245" s="230"/>
      <c r="B245" s="232"/>
      <c r="D245" s="264"/>
    </row>
    <row r="246" spans="1:4" hidden="1">
      <c r="A246" s="230"/>
      <c r="B246" s="232"/>
      <c r="D246" s="264"/>
    </row>
    <row r="247" spans="1:4" hidden="1">
      <c r="A247" s="230"/>
      <c r="B247" s="232"/>
      <c r="D247" s="264"/>
    </row>
    <row r="248" spans="1:4" hidden="1">
      <c r="A248" s="230"/>
      <c r="B248" s="232"/>
      <c r="D248" s="264"/>
    </row>
    <row r="249" spans="1:4" hidden="1">
      <c r="A249" s="230"/>
      <c r="B249" s="232"/>
      <c r="D249" s="264"/>
    </row>
    <row r="250" spans="1:4" hidden="1">
      <c r="A250" s="230"/>
      <c r="B250" s="232"/>
      <c r="D250" s="264"/>
    </row>
    <row r="251" spans="1:4" hidden="1">
      <c r="A251" s="230"/>
      <c r="B251" s="232"/>
      <c r="D251" s="264"/>
    </row>
    <row r="252" spans="1:4" hidden="1">
      <c r="A252" s="230"/>
      <c r="B252" s="232"/>
      <c r="D252" s="264"/>
    </row>
    <row r="253" spans="1:4" hidden="1">
      <c r="A253" s="230"/>
      <c r="B253" s="232"/>
      <c r="D253" s="264"/>
    </row>
    <row r="254" spans="1:4" hidden="1">
      <c r="A254" s="230"/>
      <c r="B254" s="232"/>
      <c r="D254" s="264"/>
    </row>
    <row r="255" spans="1:4" hidden="1">
      <c r="A255" s="230"/>
      <c r="B255" s="232"/>
      <c r="D255" s="264"/>
    </row>
    <row r="256" spans="1:4" hidden="1">
      <c r="A256" s="230"/>
      <c r="B256" s="232"/>
      <c r="D256" s="264"/>
    </row>
    <row r="257" spans="1:4" hidden="1">
      <c r="A257" s="230"/>
      <c r="B257" s="232"/>
      <c r="D257" s="264"/>
    </row>
    <row r="258" spans="1:4" hidden="1">
      <c r="A258" s="230"/>
      <c r="B258" s="232"/>
      <c r="D258" s="264"/>
    </row>
    <row r="259" spans="1:4" hidden="1">
      <c r="A259" s="230"/>
      <c r="B259" s="232"/>
      <c r="D259" s="264"/>
    </row>
    <row r="260" spans="1:4" hidden="1">
      <c r="A260" s="230"/>
      <c r="B260" s="232"/>
      <c r="D260" s="264"/>
    </row>
    <row r="261" spans="1:4" hidden="1">
      <c r="A261" s="230"/>
      <c r="B261" s="232"/>
      <c r="D261" s="264"/>
    </row>
    <row r="262" spans="1:4" hidden="1">
      <c r="A262" s="230"/>
      <c r="B262" s="232"/>
      <c r="D262" s="264"/>
    </row>
    <row r="263" spans="1:4" hidden="1">
      <c r="A263" s="230"/>
      <c r="B263" s="232"/>
      <c r="D263" s="264"/>
    </row>
    <row r="264" spans="1:4" hidden="1">
      <c r="A264" s="230"/>
      <c r="B264" s="232"/>
      <c r="D264" s="264"/>
    </row>
    <row r="265" spans="1:4" hidden="1">
      <c r="A265" s="230"/>
      <c r="B265" s="232"/>
      <c r="D265" s="264"/>
    </row>
    <row r="266" spans="1:4" hidden="1">
      <c r="A266" s="230"/>
      <c r="B266" s="232"/>
      <c r="D266" s="264"/>
    </row>
    <row r="267" spans="1:4" hidden="1">
      <c r="A267" s="230"/>
      <c r="B267" s="232"/>
      <c r="D267" s="264"/>
    </row>
    <row r="268" spans="1:4" hidden="1">
      <c r="A268" s="230"/>
      <c r="B268" s="232"/>
      <c r="D268" s="264"/>
    </row>
    <row r="269" spans="1:4" hidden="1">
      <c r="A269" s="230"/>
      <c r="B269" s="232"/>
      <c r="D269" s="264"/>
    </row>
    <row r="270" spans="1:4" hidden="1">
      <c r="A270" s="230"/>
      <c r="B270" s="232"/>
      <c r="D270" s="264"/>
    </row>
    <row r="271" spans="1:4" hidden="1">
      <c r="A271" s="230"/>
      <c r="B271" s="232"/>
      <c r="D271" s="264"/>
    </row>
    <row r="272" spans="1:4" hidden="1">
      <c r="A272" s="230"/>
      <c r="B272" s="232"/>
      <c r="D272" s="264"/>
    </row>
    <row r="273" spans="1:4" hidden="1">
      <c r="A273" s="230"/>
      <c r="B273" s="232"/>
      <c r="D273" s="264"/>
    </row>
    <row r="274" spans="1:4" hidden="1">
      <c r="A274" s="230"/>
      <c r="B274" s="232"/>
      <c r="D274" s="264"/>
    </row>
    <row r="275" spans="1:4" hidden="1">
      <c r="A275" s="230"/>
      <c r="B275" s="232"/>
      <c r="D275" s="264"/>
    </row>
    <row r="276" spans="1:4" hidden="1">
      <c r="A276" s="230"/>
      <c r="B276" s="232"/>
      <c r="D276" s="264"/>
    </row>
    <row r="277" spans="1:4" hidden="1">
      <c r="A277" s="230"/>
      <c r="B277" s="232"/>
      <c r="D277" s="264"/>
    </row>
    <row r="278" spans="1:4" hidden="1">
      <c r="A278" s="230"/>
      <c r="B278" s="232"/>
      <c r="D278" s="264"/>
    </row>
    <row r="279" spans="1:4" hidden="1">
      <c r="A279" s="230"/>
      <c r="B279" s="232"/>
      <c r="D279" s="264"/>
    </row>
    <row r="280" spans="1:4" hidden="1">
      <c r="A280" s="230"/>
      <c r="B280" s="232"/>
      <c r="D280" s="264"/>
    </row>
    <row r="281" spans="1:4" hidden="1">
      <c r="A281" s="230"/>
      <c r="B281" s="232"/>
      <c r="D281" s="264"/>
    </row>
    <row r="282" spans="1:4" hidden="1">
      <c r="A282" s="230"/>
      <c r="B282" s="232"/>
      <c r="D282" s="264"/>
    </row>
    <row r="283" spans="1:4" hidden="1">
      <c r="A283" s="230"/>
      <c r="B283" s="232"/>
      <c r="D283" s="264"/>
    </row>
    <row r="284" spans="1:4" hidden="1">
      <c r="A284" s="230"/>
      <c r="B284" s="232"/>
      <c r="D284" s="264"/>
    </row>
    <row r="285" spans="1:4" hidden="1">
      <c r="A285" s="230"/>
      <c r="B285" s="232"/>
      <c r="D285" s="264"/>
    </row>
    <row r="286" spans="1:4" hidden="1">
      <c r="A286" s="230"/>
      <c r="B286" s="232"/>
      <c r="D286" s="264"/>
    </row>
    <row r="287" spans="1:4" hidden="1">
      <c r="A287" s="230"/>
      <c r="B287" s="232"/>
      <c r="D287" s="264"/>
    </row>
    <row r="288" spans="1:4" hidden="1">
      <c r="A288" s="230"/>
      <c r="B288" s="232"/>
      <c r="D288" s="264"/>
    </row>
    <row r="289" spans="1:4" hidden="1">
      <c r="A289" s="230"/>
      <c r="B289" s="232"/>
      <c r="D289" s="264"/>
    </row>
    <row r="290" spans="1:4" hidden="1">
      <c r="A290" s="230"/>
      <c r="B290" s="232"/>
      <c r="D290" s="264"/>
    </row>
    <row r="291" spans="1:4" hidden="1">
      <c r="A291" s="230"/>
      <c r="B291" s="232"/>
      <c r="D291" s="264"/>
    </row>
    <row r="292" spans="1:4" hidden="1">
      <c r="A292" s="230"/>
      <c r="B292" s="232"/>
      <c r="D292" s="264"/>
    </row>
    <row r="293" spans="1:4" hidden="1">
      <c r="A293" s="230"/>
      <c r="B293" s="232"/>
      <c r="D293" s="264"/>
    </row>
    <row r="294" spans="1:4" hidden="1">
      <c r="A294" s="230"/>
      <c r="B294" s="232"/>
      <c r="D294" s="264"/>
    </row>
    <row r="295" spans="1:4" hidden="1">
      <c r="A295" s="230"/>
      <c r="B295" s="232"/>
      <c r="D295" s="264"/>
    </row>
    <row r="296" spans="1:4" hidden="1">
      <c r="A296" s="230"/>
      <c r="B296" s="232"/>
      <c r="D296" s="264"/>
    </row>
    <row r="297" spans="1:4" hidden="1">
      <c r="A297" s="230"/>
      <c r="B297" s="232"/>
      <c r="D297" s="264"/>
    </row>
    <row r="298" spans="1:4" hidden="1">
      <c r="A298" s="230"/>
      <c r="B298" s="232"/>
      <c r="D298" s="264"/>
    </row>
    <row r="299" spans="1:4" hidden="1">
      <c r="A299" s="230"/>
      <c r="B299" s="232"/>
      <c r="D299" s="264"/>
    </row>
    <row r="300" spans="1:4" hidden="1">
      <c r="A300" s="230"/>
      <c r="B300" s="232"/>
      <c r="D300" s="264"/>
    </row>
    <row r="301" spans="1:4" hidden="1">
      <c r="A301" s="230"/>
      <c r="B301" s="232"/>
      <c r="D301" s="264"/>
    </row>
    <row r="302" spans="1:4" hidden="1">
      <c r="A302" s="230"/>
      <c r="B302" s="232"/>
      <c r="D302" s="264"/>
    </row>
    <row r="303" spans="1:4" hidden="1">
      <c r="A303" s="230"/>
      <c r="B303" s="232"/>
      <c r="D303" s="264"/>
    </row>
    <row r="304" spans="1:4" hidden="1">
      <c r="A304" s="230"/>
      <c r="B304" s="232"/>
      <c r="D304" s="264"/>
    </row>
    <row r="305" spans="1:4" hidden="1">
      <c r="A305" s="230"/>
      <c r="B305" s="232"/>
      <c r="D305" s="264"/>
    </row>
    <row r="306" spans="1:4" hidden="1">
      <c r="A306" s="230"/>
      <c r="B306" s="232"/>
      <c r="D306" s="264"/>
    </row>
    <row r="307" spans="1:4" hidden="1">
      <c r="A307" s="230"/>
      <c r="B307" s="232"/>
      <c r="D307" s="264"/>
    </row>
    <row r="308" spans="1:4" hidden="1">
      <c r="A308" s="230"/>
      <c r="B308" s="232"/>
      <c r="D308" s="264"/>
    </row>
    <row r="309" spans="1:4" hidden="1">
      <c r="A309" s="230"/>
      <c r="B309" s="232"/>
      <c r="D309" s="264"/>
    </row>
    <row r="310" spans="1:4" hidden="1">
      <c r="A310" s="230"/>
      <c r="B310" s="232"/>
      <c r="D310" s="264"/>
    </row>
    <row r="311" spans="1:4" hidden="1">
      <c r="A311" s="230"/>
      <c r="B311" s="232"/>
      <c r="D311" s="264"/>
    </row>
    <row r="312" spans="1:4" hidden="1">
      <c r="A312" s="230"/>
      <c r="B312" s="232"/>
      <c r="D312" s="264"/>
    </row>
    <row r="313" spans="1:4" hidden="1">
      <c r="A313" s="230"/>
      <c r="B313" s="232"/>
      <c r="D313" s="264"/>
    </row>
    <row r="314" spans="1:4" hidden="1">
      <c r="A314" s="230"/>
      <c r="B314" s="232"/>
      <c r="D314" s="264"/>
    </row>
    <row r="315" spans="1:4" hidden="1">
      <c r="A315" s="230"/>
      <c r="B315" s="232"/>
      <c r="D315" s="264"/>
    </row>
    <row r="316" spans="1:4" hidden="1">
      <c r="A316" s="230"/>
      <c r="B316" s="232"/>
      <c r="D316" s="264"/>
    </row>
    <row r="317" spans="1:4" hidden="1">
      <c r="A317" s="230"/>
      <c r="B317" s="232"/>
      <c r="D317" s="264"/>
    </row>
    <row r="318" spans="1:4" hidden="1">
      <c r="A318" s="230"/>
      <c r="B318" s="232"/>
      <c r="D318" s="264"/>
    </row>
    <row r="319" spans="1:4" hidden="1">
      <c r="A319" s="230"/>
      <c r="B319" s="232"/>
      <c r="D319" s="264"/>
    </row>
    <row r="320" spans="1:4" hidden="1">
      <c r="A320" s="230"/>
      <c r="B320" s="232"/>
      <c r="D320" s="264"/>
    </row>
    <row r="321" spans="1:4" hidden="1">
      <c r="A321" s="230"/>
      <c r="B321" s="232"/>
      <c r="D321" s="264"/>
    </row>
    <row r="322" spans="1:4" hidden="1">
      <c r="A322" s="230"/>
      <c r="B322" s="232"/>
      <c r="D322" s="264"/>
    </row>
    <row r="323" spans="1:4" hidden="1">
      <c r="A323" s="230"/>
      <c r="B323" s="232"/>
      <c r="D323" s="264"/>
    </row>
    <row r="324" spans="1:4" hidden="1">
      <c r="A324" s="230"/>
      <c r="B324" s="232"/>
      <c r="D324" s="264"/>
    </row>
    <row r="325" spans="1:4" hidden="1">
      <c r="A325" s="230"/>
      <c r="B325" s="232"/>
      <c r="D325" s="264"/>
    </row>
    <row r="326" spans="1:4" hidden="1">
      <c r="A326" s="230"/>
      <c r="B326" s="232"/>
      <c r="D326" s="264"/>
    </row>
    <row r="327" spans="1:4" hidden="1">
      <c r="A327" s="230"/>
      <c r="B327" s="232"/>
      <c r="D327" s="264"/>
    </row>
    <row r="328" spans="1:4" hidden="1">
      <c r="A328" s="230"/>
      <c r="B328" s="232"/>
      <c r="D328" s="264"/>
    </row>
    <row r="329" spans="1:4" hidden="1">
      <c r="A329" s="230"/>
      <c r="B329" s="232"/>
      <c r="D329" s="264"/>
    </row>
    <row r="330" spans="1:4" hidden="1">
      <c r="A330" s="230"/>
      <c r="B330" s="232"/>
      <c r="D330" s="264"/>
    </row>
    <row r="331" spans="1:4" hidden="1">
      <c r="A331" s="230"/>
      <c r="B331" s="232"/>
      <c r="D331" s="264"/>
    </row>
    <row r="332" spans="1:4" hidden="1">
      <c r="A332" s="230"/>
      <c r="B332" s="232"/>
      <c r="D332" s="264"/>
    </row>
    <row r="333" spans="1:4" hidden="1">
      <c r="A333" s="230"/>
      <c r="B333" s="232"/>
      <c r="D333" s="264"/>
    </row>
    <row r="334" spans="1:4" hidden="1">
      <c r="A334" s="230"/>
      <c r="B334" s="232"/>
      <c r="D334" s="264"/>
    </row>
    <row r="335" spans="1:4" hidden="1">
      <c r="A335" s="230"/>
      <c r="B335" s="232"/>
      <c r="D335" s="264"/>
    </row>
    <row r="336" spans="1:4" hidden="1">
      <c r="A336" s="230"/>
      <c r="B336" s="232"/>
      <c r="D336" s="264"/>
    </row>
    <row r="337" spans="1:4" hidden="1">
      <c r="A337" s="230"/>
      <c r="B337" s="232"/>
      <c r="D337" s="264"/>
    </row>
    <row r="338" spans="1:4" hidden="1">
      <c r="A338" s="230"/>
      <c r="B338" s="232"/>
      <c r="D338" s="264"/>
    </row>
    <row r="339" spans="1:4" hidden="1">
      <c r="A339" s="230"/>
      <c r="B339" s="232"/>
      <c r="D339" s="264"/>
    </row>
    <row r="340" spans="1:4" hidden="1">
      <c r="A340" s="230"/>
      <c r="B340" s="232"/>
      <c r="D340" s="264"/>
    </row>
    <row r="341" spans="1:4" hidden="1">
      <c r="A341" s="230"/>
      <c r="B341" s="232"/>
      <c r="D341" s="264"/>
    </row>
    <row r="342" spans="1:4" hidden="1">
      <c r="A342" s="230"/>
      <c r="B342" s="232"/>
      <c r="D342" s="264"/>
    </row>
    <row r="343" spans="1:4" hidden="1">
      <c r="A343" s="230"/>
      <c r="B343" s="232"/>
      <c r="D343" s="264"/>
    </row>
    <row r="344" spans="1:4" hidden="1">
      <c r="A344" s="230"/>
      <c r="B344" s="232"/>
      <c r="D344" s="264"/>
    </row>
    <row r="345" spans="1:4" hidden="1">
      <c r="A345" s="230"/>
      <c r="B345" s="232"/>
      <c r="D345" s="264"/>
    </row>
    <row r="346" spans="1:4" hidden="1">
      <c r="A346" s="230"/>
      <c r="B346" s="232"/>
      <c r="D346" s="264"/>
    </row>
    <row r="347" spans="1:4" hidden="1">
      <c r="A347" s="230"/>
      <c r="B347" s="232"/>
      <c r="D347" s="264"/>
    </row>
    <row r="348" spans="1:4" hidden="1">
      <c r="A348" s="230"/>
      <c r="B348" s="232"/>
      <c r="D348" s="264"/>
    </row>
    <row r="349" spans="1:4" hidden="1">
      <c r="A349" s="230"/>
      <c r="B349" s="232"/>
      <c r="D349" s="264"/>
    </row>
    <row r="350" spans="1:4" hidden="1">
      <c r="A350" s="230"/>
      <c r="B350" s="232"/>
      <c r="D350" s="264"/>
    </row>
    <row r="351" spans="1:4" hidden="1">
      <c r="A351" s="230"/>
      <c r="B351" s="232"/>
      <c r="D351" s="264"/>
    </row>
    <row r="352" spans="1:4" hidden="1">
      <c r="A352" s="230"/>
      <c r="B352" s="232"/>
      <c r="D352" s="264"/>
    </row>
    <row r="353" spans="1:4" hidden="1">
      <c r="A353" s="230"/>
      <c r="B353" s="232"/>
      <c r="D353" s="264"/>
    </row>
    <row r="354" spans="1:4" hidden="1">
      <c r="A354" s="230"/>
      <c r="B354" s="232"/>
      <c r="D354" s="264"/>
    </row>
    <row r="355" spans="1:4" hidden="1">
      <c r="A355" s="230"/>
      <c r="B355" s="232"/>
      <c r="D355" s="264"/>
    </row>
    <row r="356" spans="1:4" hidden="1">
      <c r="A356" s="230"/>
      <c r="B356" s="232"/>
      <c r="D356" s="264"/>
    </row>
    <row r="357" spans="1:4" hidden="1">
      <c r="A357" s="230"/>
      <c r="B357" s="232"/>
      <c r="D357" s="264"/>
    </row>
    <row r="358" spans="1:4" hidden="1">
      <c r="A358" s="230"/>
      <c r="B358" s="232"/>
      <c r="D358" s="264"/>
    </row>
    <row r="359" spans="1:4" hidden="1">
      <c r="A359" s="230"/>
      <c r="B359" s="232"/>
      <c r="D359" s="264"/>
    </row>
    <row r="360" spans="1:4" hidden="1">
      <c r="A360" s="230"/>
      <c r="B360" s="232"/>
      <c r="D360" s="264"/>
    </row>
    <row r="361" spans="1:4" hidden="1">
      <c r="A361" s="230"/>
      <c r="B361" s="232"/>
      <c r="D361" s="264"/>
    </row>
    <row r="362" spans="1:4" hidden="1">
      <c r="A362" s="230"/>
      <c r="B362" s="232"/>
      <c r="D362" s="264"/>
    </row>
    <row r="363" spans="1:4" hidden="1">
      <c r="A363" s="230"/>
      <c r="B363" s="232"/>
      <c r="D363" s="264"/>
    </row>
    <row r="364" spans="1:4" hidden="1">
      <c r="A364" s="230"/>
      <c r="B364" s="232"/>
      <c r="D364" s="264"/>
    </row>
    <row r="365" spans="1:4" hidden="1">
      <c r="A365" s="230"/>
      <c r="B365" s="232"/>
      <c r="D365" s="264"/>
    </row>
    <row r="366" spans="1:4" hidden="1">
      <c r="A366" s="230"/>
      <c r="B366" s="232"/>
      <c r="D366" s="264"/>
    </row>
    <row r="367" spans="1:4" hidden="1">
      <c r="A367" s="230"/>
      <c r="B367" s="232"/>
      <c r="D367" s="264"/>
    </row>
    <row r="368" spans="1:4" hidden="1">
      <c r="A368" s="230"/>
      <c r="B368" s="232"/>
      <c r="D368" s="264"/>
    </row>
    <row r="369" spans="1:4" hidden="1">
      <c r="A369" s="230"/>
      <c r="B369" s="232"/>
      <c r="D369" s="264"/>
    </row>
    <row r="370" spans="1:4" hidden="1">
      <c r="A370" s="230"/>
      <c r="B370" s="232"/>
      <c r="D370" s="264"/>
    </row>
    <row r="371" spans="1:4" hidden="1">
      <c r="A371" s="230"/>
      <c r="B371" s="232"/>
      <c r="D371" s="264"/>
    </row>
    <row r="372" spans="1:4" hidden="1">
      <c r="A372" s="230"/>
      <c r="B372" s="232"/>
      <c r="D372" s="264"/>
    </row>
    <row r="373" spans="1:4" hidden="1">
      <c r="A373" s="230"/>
      <c r="B373" s="232"/>
      <c r="D373" s="264"/>
    </row>
    <row r="374" spans="1:4" hidden="1">
      <c r="A374" s="230"/>
      <c r="B374" s="232"/>
      <c r="D374" s="264"/>
    </row>
    <row r="375" spans="1:4" hidden="1">
      <c r="A375" s="230"/>
      <c r="B375" s="232"/>
      <c r="D375" s="264"/>
    </row>
    <row r="376" spans="1:4" hidden="1">
      <c r="A376" s="230"/>
      <c r="B376" s="232"/>
      <c r="D376" s="264"/>
    </row>
    <row r="377" spans="1:4" hidden="1">
      <c r="A377" s="230"/>
      <c r="B377" s="232"/>
      <c r="D377" s="264"/>
    </row>
    <row r="378" spans="1:4" hidden="1">
      <c r="A378" s="230"/>
      <c r="B378" s="232"/>
      <c r="D378" s="264"/>
    </row>
    <row r="379" spans="1:4" hidden="1">
      <c r="A379" s="230"/>
      <c r="B379" s="232"/>
      <c r="D379" s="264"/>
    </row>
    <row r="380" spans="1:4" hidden="1">
      <c r="A380" s="230"/>
      <c r="B380" s="232"/>
      <c r="D380" s="264"/>
    </row>
    <row r="381" spans="1:4" hidden="1">
      <c r="A381" s="230"/>
      <c r="B381" s="232"/>
      <c r="D381" s="264"/>
    </row>
    <row r="382" spans="1:4" hidden="1">
      <c r="A382" s="230"/>
      <c r="B382" s="232"/>
      <c r="D382" s="264"/>
    </row>
    <row r="383" spans="1:4" hidden="1">
      <c r="A383" s="230"/>
      <c r="B383" s="232"/>
      <c r="D383" s="264"/>
    </row>
    <row r="384" spans="1:4" hidden="1">
      <c r="A384" s="230"/>
      <c r="B384" s="232"/>
      <c r="D384" s="264"/>
    </row>
    <row r="385" spans="1:4" hidden="1">
      <c r="A385" s="230"/>
      <c r="B385" s="232"/>
      <c r="D385" s="264"/>
    </row>
    <row r="386" spans="1:4" hidden="1">
      <c r="A386" s="230"/>
      <c r="B386" s="232"/>
      <c r="D386" s="264"/>
    </row>
    <row r="387" spans="1:4" hidden="1">
      <c r="A387" s="230"/>
      <c r="B387" s="232"/>
      <c r="D387" s="264"/>
    </row>
    <row r="388" spans="1:4" hidden="1">
      <c r="A388" s="230"/>
      <c r="B388" s="232"/>
      <c r="D388" s="264"/>
    </row>
    <row r="389" spans="1:4" hidden="1">
      <c r="A389" s="230"/>
      <c r="B389" s="232"/>
      <c r="D389" s="264"/>
    </row>
    <row r="390" spans="1:4" hidden="1">
      <c r="A390" s="230"/>
      <c r="B390" s="232"/>
      <c r="D390" s="264"/>
    </row>
    <row r="391" spans="1:4" hidden="1">
      <c r="A391" s="230"/>
      <c r="B391" s="232"/>
      <c r="D391" s="264"/>
    </row>
    <row r="392" spans="1:4" hidden="1">
      <c r="A392" s="230"/>
      <c r="B392" s="232"/>
      <c r="D392" s="264"/>
    </row>
    <row r="393" spans="1:4" hidden="1">
      <c r="A393" s="230"/>
      <c r="B393" s="232"/>
      <c r="D393" s="264"/>
    </row>
    <row r="394" spans="1:4" hidden="1">
      <c r="A394" s="230"/>
      <c r="B394" s="232"/>
      <c r="D394" s="264"/>
    </row>
    <row r="395" spans="1:4" hidden="1">
      <c r="A395" s="230"/>
      <c r="B395" s="232"/>
      <c r="D395" s="264"/>
    </row>
    <row r="396" spans="1:4" hidden="1">
      <c r="A396" s="230"/>
      <c r="B396" s="232"/>
      <c r="D396" s="264"/>
    </row>
    <row r="397" spans="1:4" hidden="1">
      <c r="A397" s="230"/>
      <c r="B397" s="232"/>
      <c r="D397" s="264"/>
    </row>
    <row r="398" spans="1:4" hidden="1">
      <c r="A398" s="230"/>
      <c r="B398" s="232"/>
      <c r="D398" s="264"/>
    </row>
    <row r="399" spans="1:4" hidden="1">
      <c r="A399" s="230"/>
      <c r="B399" s="232"/>
      <c r="D399" s="264"/>
    </row>
    <row r="400" spans="1:4" hidden="1">
      <c r="A400" s="230"/>
      <c r="B400" s="232"/>
      <c r="D400" s="264"/>
    </row>
    <row r="401" spans="1:4" hidden="1">
      <c r="A401" s="230"/>
      <c r="B401" s="232"/>
      <c r="D401" s="264"/>
    </row>
    <row r="402" spans="1:4" hidden="1">
      <c r="A402" s="230"/>
      <c r="B402" s="232"/>
      <c r="D402" s="264"/>
    </row>
    <row r="403" spans="1:4" hidden="1">
      <c r="A403" s="230"/>
      <c r="B403" s="232"/>
      <c r="D403" s="264"/>
    </row>
    <row r="404" spans="1:4" hidden="1">
      <c r="A404" s="230"/>
      <c r="B404" s="232"/>
      <c r="D404" s="264"/>
    </row>
    <row r="405" spans="1:4" hidden="1">
      <c r="A405" s="230"/>
      <c r="B405" s="232"/>
      <c r="D405" s="264"/>
    </row>
    <row r="406" spans="1:4" hidden="1">
      <c r="A406" s="230"/>
      <c r="B406" s="232"/>
      <c r="D406" s="264"/>
    </row>
    <row r="407" spans="1:4" hidden="1">
      <c r="A407" s="230"/>
      <c r="B407" s="232"/>
      <c r="D407" s="264"/>
    </row>
    <row r="408" spans="1:4" hidden="1">
      <c r="A408" s="230"/>
      <c r="B408" s="232"/>
      <c r="D408" s="264"/>
    </row>
    <row r="409" spans="1:4" hidden="1">
      <c r="A409" s="230"/>
      <c r="B409" s="232"/>
      <c r="D409" s="264"/>
    </row>
    <row r="410" spans="1:4" hidden="1">
      <c r="A410" s="230"/>
      <c r="B410" s="232"/>
      <c r="D410" s="264"/>
    </row>
    <row r="411" spans="1:4" hidden="1">
      <c r="A411" s="230"/>
      <c r="B411" s="232"/>
      <c r="D411" s="264"/>
    </row>
    <row r="412" spans="1:4" hidden="1">
      <c r="A412" s="230"/>
      <c r="B412" s="232"/>
      <c r="D412" s="264"/>
    </row>
    <row r="413" spans="1:4" hidden="1">
      <c r="A413" s="230"/>
      <c r="B413" s="232"/>
      <c r="D413" s="264"/>
    </row>
    <row r="414" spans="1:4" hidden="1">
      <c r="A414" s="230"/>
      <c r="B414" s="232"/>
      <c r="D414" s="264"/>
    </row>
    <row r="415" spans="1:4" hidden="1">
      <c r="A415" s="230"/>
      <c r="B415" s="232"/>
      <c r="D415" s="264"/>
    </row>
    <row r="416" spans="1:4" hidden="1">
      <c r="A416" s="230"/>
      <c r="B416" s="232"/>
      <c r="D416" s="264"/>
    </row>
    <row r="417" spans="1:4" hidden="1">
      <c r="A417" s="230"/>
      <c r="B417" s="232"/>
      <c r="D417" s="264"/>
    </row>
    <row r="418" spans="1:4" hidden="1">
      <c r="A418" s="230"/>
      <c r="B418" s="232"/>
      <c r="D418" s="264"/>
    </row>
    <row r="419" spans="1:4" hidden="1">
      <c r="A419" s="230"/>
      <c r="B419" s="232"/>
      <c r="D419" s="264"/>
    </row>
    <row r="420" spans="1:4" hidden="1">
      <c r="A420" s="230"/>
      <c r="B420" s="232"/>
      <c r="D420" s="264"/>
    </row>
    <row r="421" spans="1:4" hidden="1">
      <c r="A421" s="230"/>
      <c r="B421" s="232"/>
      <c r="D421" s="264"/>
    </row>
    <row r="422" spans="1:4" hidden="1">
      <c r="A422" s="230"/>
      <c r="B422" s="232"/>
      <c r="D422" s="264"/>
    </row>
    <row r="423" spans="1:4" hidden="1">
      <c r="A423" s="230"/>
      <c r="B423" s="232"/>
      <c r="D423" s="264"/>
    </row>
    <row r="424" spans="1:4" hidden="1">
      <c r="A424" s="230"/>
      <c r="B424" s="232"/>
      <c r="D424" s="264"/>
    </row>
    <row r="425" spans="1:4" hidden="1">
      <c r="A425" s="230"/>
      <c r="B425" s="232"/>
      <c r="D425" s="264"/>
    </row>
    <row r="426" spans="1:4" hidden="1">
      <c r="A426" s="230"/>
      <c r="B426" s="232"/>
      <c r="D426" s="264"/>
    </row>
    <row r="427" spans="1:4" hidden="1">
      <c r="A427" s="230"/>
      <c r="B427" s="232"/>
      <c r="D427" s="264"/>
    </row>
    <row r="428" spans="1:4" hidden="1">
      <c r="A428" s="230"/>
      <c r="B428" s="232"/>
      <c r="D428" s="264"/>
    </row>
    <row r="429" spans="1:4" hidden="1">
      <c r="A429" s="230"/>
      <c r="B429" s="232"/>
      <c r="D429" s="264"/>
    </row>
    <row r="430" spans="1:4" hidden="1">
      <c r="A430" s="230"/>
      <c r="B430" s="232"/>
      <c r="D430" s="264"/>
    </row>
    <row r="431" spans="1:4" hidden="1">
      <c r="A431" s="230"/>
      <c r="B431" s="232"/>
      <c r="D431" s="264"/>
    </row>
    <row r="432" spans="1:4" hidden="1">
      <c r="A432" s="230"/>
      <c r="B432" s="232"/>
      <c r="D432" s="264"/>
    </row>
    <row r="433" spans="1:4" hidden="1">
      <c r="A433" s="230"/>
      <c r="B433" s="232"/>
      <c r="D433" s="264"/>
    </row>
    <row r="434" spans="1:4" hidden="1">
      <c r="A434" s="230"/>
      <c r="B434" s="232"/>
      <c r="D434" s="264"/>
    </row>
    <row r="435" spans="1:4" hidden="1">
      <c r="A435" s="230"/>
      <c r="B435" s="232"/>
      <c r="D435" s="264"/>
    </row>
    <row r="436" spans="1:4" hidden="1">
      <c r="A436" s="230"/>
      <c r="B436" s="232"/>
      <c r="D436" s="264"/>
    </row>
    <row r="437" spans="1:4" hidden="1">
      <c r="A437" s="230"/>
      <c r="B437" s="232"/>
      <c r="D437" s="264"/>
    </row>
    <row r="438" spans="1:4" hidden="1">
      <c r="A438" s="230"/>
      <c r="B438" s="232"/>
      <c r="D438" s="264"/>
    </row>
    <row r="439" spans="1:4" hidden="1">
      <c r="A439" s="230"/>
      <c r="B439" s="232"/>
      <c r="D439" s="264"/>
    </row>
    <row r="440" spans="1:4" hidden="1">
      <c r="A440" s="230"/>
      <c r="B440" s="232"/>
      <c r="D440" s="264"/>
    </row>
    <row r="441" spans="1:4" hidden="1">
      <c r="A441" s="230"/>
      <c r="B441" s="232"/>
      <c r="D441" s="264"/>
    </row>
    <row r="442" spans="1:4" hidden="1">
      <c r="A442" s="230"/>
      <c r="B442" s="232"/>
      <c r="D442" s="264"/>
    </row>
    <row r="443" spans="1:4" hidden="1">
      <c r="A443" s="230"/>
      <c r="B443" s="232"/>
      <c r="D443" s="264"/>
    </row>
    <row r="444" spans="1:4" hidden="1">
      <c r="A444" s="230"/>
      <c r="B444" s="232"/>
      <c r="D444" s="264"/>
    </row>
    <row r="445" spans="1:4" hidden="1">
      <c r="A445" s="230"/>
      <c r="B445" s="232"/>
      <c r="D445" s="264"/>
    </row>
    <row r="446" spans="1:4" hidden="1">
      <c r="A446" s="230"/>
      <c r="B446" s="232"/>
      <c r="D446" s="264"/>
    </row>
    <row r="447" spans="1:4" hidden="1">
      <c r="A447" s="230"/>
      <c r="B447" s="232"/>
      <c r="D447" s="264"/>
    </row>
    <row r="448" spans="1:4" hidden="1">
      <c r="A448" s="230"/>
      <c r="B448" s="232"/>
      <c r="D448" s="264"/>
    </row>
    <row r="449" spans="1:4" hidden="1">
      <c r="A449" s="230"/>
      <c r="B449" s="232"/>
      <c r="D449" s="264"/>
    </row>
    <row r="450" spans="1:4" hidden="1">
      <c r="A450" s="230"/>
      <c r="B450" s="232"/>
      <c r="D450" s="264"/>
    </row>
    <row r="451" spans="1:4" hidden="1">
      <c r="A451" s="230"/>
      <c r="B451" s="232"/>
      <c r="D451" s="264"/>
    </row>
    <row r="452" spans="1:4" hidden="1">
      <c r="A452" s="230"/>
      <c r="B452" s="232"/>
      <c r="D452" s="264"/>
    </row>
    <row r="453" spans="1:4" hidden="1">
      <c r="A453" s="230"/>
      <c r="B453" s="232"/>
      <c r="D453" s="264"/>
    </row>
    <row r="454" spans="1:4" hidden="1">
      <c r="A454" s="230"/>
      <c r="B454" s="232"/>
      <c r="D454" s="264"/>
    </row>
    <row r="455" spans="1:4" hidden="1">
      <c r="A455" s="230"/>
      <c r="B455" s="232"/>
      <c r="D455" s="264"/>
    </row>
    <row r="456" spans="1:4" hidden="1">
      <c r="A456" s="230"/>
      <c r="B456" s="232"/>
      <c r="D456" s="264"/>
    </row>
    <row r="457" spans="1:4" hidden="1">
      <c r="A457" s="230"/>
      <c r="B457" s="232"/>
      <c r="D457" s="264"/>
    </row>
    <row r="458" spans="1:4" hidden="1">
      <c r="A458" s="230"/>
      <c r="B458" s="232"/>
      <c r="D458" s="264"/>
    </row>
    <row r="459" spans="1:4" hidden="1">
      <c r="A459" s="230"/>
      <c r="B459" s="232"/>
      <c r="D459" s="264"/>
    </row>
    <row r="460" spans="1:4" hidden="1">
      <c r="A460" s="230"/>
      <c r="B460" s="232"/>
      <c r="D460" s="264"/>
    </row>
    <row r="461" spans="1:4" hidden="1">
      <c r="A461" s="230"/>
      <c r="B461" s="232"/>
      <c r="D461" s="264"/>
    </row>
    <row r="462" spans="1:4" hidden="1">
      <c r="A462" s="230"/>
      <c r="B462" s="232"/>
      <c r="D462" s="264"/>
    </row>
    <row r="463" spans="1:4" hidden="1">
      <c r="A463" s="230"/>
      <c r="B463" s="232"/>
      <c r="D463" s="264"/>
    </row>
    <row r="464" spans="1:4" hidden="1">
      <c r="A464" s="230"/>
      <c r="B464" s="232"/>
      <c r="D464" s="264"/>
    </row>
    <row r="465" spans="1:4" hidden="1">
      <c r="A465" s="230"/>
      <c r="B465" s="232"/>
      <c r="D465" s="264"/>
    </row>
    <row r="466" spans="1:4" hidden="1">
      <c r="A466" s="230"/>
      <c r="B466" s="232"/>
      <c r="D466" s="264"/>
    </row>
    <row r="467" spans="1:4" hidden="1">
      <c r="A467" s="230"/>
      <c r="B467" s="232"/>
      <c r="D467" s="264"/>
    </row>
    <row r="468" spans="1:4" hidden="1">
      <c r="A468" s="230"/>
      <c r="B468" s="232"/>
      <c r="D468" s="264"/>
    </row>
    <row r="469" spans="1:4" hidden="1">
      <c r="A469" s="230"/>
      <c r="B469" s="232"/>
      <c r="D469" s="264"/>
    </row>
    <row r="470" spans="1:4" hidden="1">
      <c r="A470" s="230"/>
      <c r="B470" s="232"/>
      <c r="D470" s="264"/>
    </row>
    <row r="471" spans="1:4" hidden="1">
      <c r="A471" s="230"/>
      <c r="B471" s="232"/>
      <c r="D471" s="264"/>
    </row>
    <row r="472" spans="1:4" hidden="1">
      <c r="A472" s="230"/>
      <c r="B472" s="232"/>
      <c r="D472" s="264"/>
    </row>
    <row r="473" spans="1:4" hidden="1">
      <c r="A473" s="230"/>
      <c r="B473" s="232"/>
      <c r="D473" s="264"/>
    </row>
    <row r="474" spans="1:4" hidden="1">
      <c r="A474" s="230"/>
      <c r="B474" s="232"/>
      <c r="D474" s="264"/>
    </row>
    <row r="475" spans="1:4" hidden="1">
      <c r="A475" s="230"/>
      <c r="B475" s="232"/>
      <c r="D475" s="264"/>
    </row>
    <row r="476" spans="1:4" hidden="1">
      <c r="A476" s="230"/>
      <c r="B476" s="232"/>
      <c r="D476" s="264"/>
    </row>
    <row r="477" spans="1:4" hidden="1">
      <c r="A477" s="230"/>
      <c r="B477" s="232"/>
      <c r="D477" s="264"/>
    </row>
    <row r="478" spans="1:4" hidden="1">
      <c r="A478" s="230"/>
      <c r="B478" s="232"/>
      <c r="D478" s="264"/>
    </row>
    <row r="479" spans="1:4" hidden="1">
      <c r="A479" s="230"/>
      <c r="B479" s="232"/>
      <c r="D479" s="264"/>
    </row>
    <row r="480" spans="1:4" hidden="1">
      <c r="A480" s="230"/>
      <c r="B480" s="232"/>
      <c r="D480" s="264"/>
    </row>
    <row r="481" spans="1:4" hidden="1">
      <c r="A481" s="230"/>
      <c r="B481" s="232"/>
      <c r="D481" s="264"/>
    </row>
    <row r="482" spans="1:4" hidden="1">
      <c r="A482" s="230"/>
      <c r="B482" s="232"/>
      <c r="D482" s="264"/>
    </row>
    <row r="483" spans="1:4" hidden="1">
      <c r="A483" s="230"/>
      <c r="B483" s="232"/>
      <c r="D483" s="264"/>
    </row>
    <row r="484" spans="1:4" hidden="1">
      <c r="A484" s="230"/>
      <c r="B484" s="232"/>
      <c r="D484" s="264"/>
    </row>
    <row r="485" spans="1:4" hidden="1">
      <c r="A485" s="230"/>
      <c r="B485" s="232"/>
      <c r="D485" s="264"/>
    </row>
    <row r="486" spans="1:4" hidden="1">
      <c r="A486" s="230"/>
      <c r="B486" s="232"/>
      <c r="D486" s="264"/>
    </row>
    <row r="487" spans="1:4" hidden="1">
      <c r="A487" s="230"/>
      <c r="B487" s="232"/>
      <c r="D487" s="264"/>
    </row>
    <row r="488" spans="1:4" hidden="1">
      <c r="A488" s="230"/>
      <c r="B488" s="232"/>
      <c r="D488" s="264"/>
    </row>
    <row r="489" spans="1:4" hidden="1">
      <c r="A489" s="230"/>
      <c r="B489" s="232"/>
      <c r="D489" s="264"/>
    </row>
    <row r="490" spans="1:4" hidden="1">
      <c r="A490" s="230"/>
      <c r="B490" s="232"/>
      <c r="D490" s="264"/>
    </row>
    <row r="491" spans="1:4" hidden="1">
      <c r="A491" s="230"/>
      <c r="B491" s="232"/>
      <c r="D491" s="264"/>
    </row>
    <row r="492" spans="1:4" hidden="1">
      <c r="A492" s="230"/>
      <c r="B492" s="232"/>
      <c r="D492" s="264"/>
    </row>
    <row r="493" spans="1:4" hidden="1">
      <c r="A493" s="230"/>
      <c r="B493" s="232"/>
      <c r="D493" s="264"/>
    </row>
    <row r="494" spans="1:4" hidden="1">
      <c r="A494" s="230"/>
      <c r="B494" s="232"/>
      <c r="D494" s="264"/>
    </row>
    <row r="495" spans="1:4" hidden="1">
      <c r="A495" s="230"/>
      <c r="B495" s="232"/>
      <c r="D495" s="264"/>
    </row>
    <row r="496" spans="1:4" hidden="1">
      <c r="A496" s="230"/>
      <c r="B496" s="232"/>
      <c r="D496" s="264"/>
    </row>
    <row r="497" spans="1:4" hidden="1">
      <c r="A497" s="230"/>
      <c r="B497" s="232"/>
      <c r="D497" s="264"/>
    </row>
    <row r="498" spans="1:4" hidden="1">
      <c r="A498" s="230"/>
      <c r="B498" s="232"/>
      <c r="D498" s="264"/>
    </row>
    <row r="499" spans="1:4" hidden="1">
      <c r="A499" s="230"/>
      <c r="B499" s="232"/>
      <c r="D499" s="264"/>
    </row>
    <row r="500" spans="1:4" hidden="1">
      <c r="A500" s="230"/>
      <c r="B500" s="232"/>
      <c r="D500" s="264"/>
    </row>
    <row r="501" spans="1:4" hidden="1">
      <c r="A501" s="230"/>
      <c r="B501" s="232"/>
      <c r="D501" s="264"/>
    </row>
    <row r="502" spans="1:4" hidden="1">
      <c r="A502" s="230"/>
      <c r="B502" s="232"/>
      <c r="D502" s="264"/>
    </row>
    <row r="503" spans="1:4" hidden="1">
      <c r="A503" s="230"/>
      <c r="B503" s="232"/>
      <c r="D503" s="264"/>
    </row>
    <row r="504" spans="1:4" hidden="1">
      <c r="A504" s="230"/>
      <c r="B504" s="232"/>
      <c r="D504" s="264"/>
    </row>
    <row r="505" spans="1:4" hidden="1">
      <c r="A505" s="230"/>
      <c r="B505" s="232"/>
      <c r="D505" s="264"/>
    </row>
    <row r="506" spans="1:4" hidden="1">
      <c r="A506" s="230"/>
      <c r="B506" s="232"/>
      <c r="D506" s="264"/>
    </row>
    <row r="507" spans="1:4" hidden="1">
      <c r="A507" s="230"/>
      <c r="B507" s="232"/>
      <c r="D507" s="264"/>
    </row>
    <row r="508" spans="1:4" hidden="1">
      <c r="A508" s="230"/>
      <c r="B508" s="232"/>
      <c r="D508" s="264"/>
    </row>
    <row r="509" spans="1:4" hidden="1">
      <c r="A509" s="230"/>
      <c r="B509" s="232"/>
      <c r="D509" s="264"/>
    </row>
    <row r="510" spans="1:4" hidden="1">
      <c r="A510" s="230"/>
      <c r="B510" s="232"/>
      <c r="D510" s="264"/>
    </row>
    <row r="511" spans="1:4" hidden="1">
      <c r="A511" s="230"/>
      <c r="B511" s="232"/>
      <c r="D511" s="264"/>
    </row>
    <row r="512" spans="1:4" hidden="1">
      <c r="A512" s="230"/>
      <c r="B512" s="232"/>
      <c r="D512" s="264"/>
    </row>
    <row r="513" spans="1:4" hidden="1">
      <c r="A513" s="230"/>
      <c r="B513" s="232"/>
      <c r="D513" s="264"/>
    </row>
    <row r="514" spans="1:4" hidden="1">
      <c r="A514" s="230"/>
      <c r="B514" s="232"/>
      <c r="D514" s="264"/>
    </row>
    <row r="515" spans="1:4" hidden="1">
      <c r="A515" s="230"/>
      <c r="B515" s="232"/>
      <c r="D515" s="264"/>
    </row>
    <row r="516" spans="1:4" hidden="1">
      <c r="A516" s="230"/>
      <c r="B516" s="232"/>
      <c r="D516" s="264"/>
    </row>
    <row r="517" spans="1:4" hidden="1">
      <c r="A517" s="230"/>
      <c r="B517" s="232"/>
      <c r="D517" s="264"/>
    </row>
    <row r="518" spans="1:4" hidden="1">
      <c r="A518" s="230"/>
      <c r="B518" s="232"/>
      <c r="D518" s="264"/>
    </row>
    <row r="519" spans="1:4" hidden="1">
      <c r="A519" s="230"/>
      <c r="B519" s="232"/>
      <c r="D519" s="264"/>
    </row>
    <row r="520" spans="1:4" hidden="1">
      <c r="A520" s="230"/>
      <c r="B520" s="232"/>
      <c r="D520" s="264"/>
    </row>
    <row r="521" spans="1:4" hidden="1">
      <c r="A521" s="230"/>
      <c r="B521" s="232"/>
      <c r="D521" s="264"/>
    </row>
    <row r="522" spans="1:4" hidden="1">
      <c r="A522" s="230"/>
      <c r="B522" s="232"/>
      <c r="D522" s="264"/>
    </row>
    <row r="523" spans="1:4" hidden="1">
      <c r="A523" s="281"/>
      <c r="B523" s="280"/>
      <c r="D523" s="264"/>
    </row>
    <row r="524" spans="1:4" hidden="1">
      <c r="A524" s="281"/>
      <c r="B524" s="280"/>
      <c r="D524" s="264"/>
    </row>
    <row r="525" spans="1:4" hidden="1">
      <c r="A525" s="281"/>
      <c r="B525" s="280"/>
      <c r="D525" s="264"/>
    </row>
    <row r="526" spans="1:4" hidden="1">
      <c r="A526" s="281"/>
      <c r="B526" s="280"/>
      <c r="D526" s="264"/>
    </row>
    <row r="527" spans="1:4" hidden="1">
      <c r="A527" s="281"/>
      <c r="B527" s="280"/>
      <c r="D527" s="264"/>
    </row>
    <row r="528" spans="1:4" hidden="1">
      <c r="A528" s="281"/>
      <c r="B528" s="280"/>
      <c r="D528" s="264"/>
    </row>
    <row r="529" spans="1:4" hidden="1">
      <c r="A529" s="281"/>
      <c r="B529" s="280"/>
      <c r="D529" s="264"/>
    </row>
    <row r="530" spans="1:4" hidden="1">
      <c r="A530" s="281"/>
      <c r="B530" s="280"/>
      <c r="D530" s="264"/>
    </row>
    <row r="531" spans="1:4" hidden="1">
      <c r="A531" s="281"/>
      <c r="B531" s="280"/>
      <c r="D531" s="264"/>
    </row>
    <row r="532" spans="1:4" hidden="1">
      <c r="A532" s="281"/>
      <c r="B532" s="280"/>
      <c r="D532" s="264"/>
    </row>
    <row r="533" spans="1:4" hidden="1">
      <c r="A533" s="281"/>
      <c r="B533" s="280"/>
      <c r="D533" s="264"/>
    </row>
    <row r="534" spans="1:4" hidden="1">
      <c r="A534" s="281"/>
      <c r="B534" s="280"/>
      <c r="D534" s="264"/>
    </row>
    <row r="535" spans="1:4" hidden="1">
      <c r="A535" s="281"/>
      <c r="B535" s="280"/>
      <c r="D535" s="264"/>
    </row>
    <row r="536" spans="1:4" hidden="1">
      <c r="A536" s="281"/>
      <c r="B536" s="280"/>
      <c r="D536" s="264"/>
    </row>
    <row r="537" spans="1:4" hidden="1">
      <c r="A537" s="281"/>
      <c r="B537" s="280"/>
      <c r="D537" s="264"/>
    </row>
    <row r="538" spans="1:4" hidden="1">
      <c r="A538" s="281"/>
      <c r="B538" s="280"/>
      <c r="D538" s="264"/>
    </row>
    <row r="539" spans="1:4" hidden="1">
      <c r="A539" s="281"/>
      <c r="B539" s="280"/>
      <c r="D539" s="264"/>
    </row>
    <row r="540" spans="1:4" hidden="1">
      <c r="A540" s="281"/>
      <c r="B540" s="280"/>
      <c r="D540" s="264"/>
    </row>
    <row r="541" spans="1:4" hidden="1">
      <c r="A541" s="281"/>
      <c r="B541" s="280"/>
      <c r="D541" s="264"/>
    </row>
    <row r="542" spans="1:4" hidden="1">
      <c r="A542" s="281"/>
      <c r="B542" s="280"/>
      <c r="D542" s="264"/>
    </row>
    <row r="543" spans="1:4" hidden="1">
      <c r="A543" s="281"/>
      <c r="B543" s="280"/>
      <c r="D543" s="264"/>
    </row>
    <row r="544" spans="1:4" hidden="1">
      <c r="A544" s="281"/>
      <c r="B544" s="280"/>
      <c r="D544" s="264"/>
    </row>
    <row r="545" spans="1:4" hidden="1">
      <c r="A545" s="281"/>
      <c r="B545" s="280"/>
      <c r="D545" s="264"/>
    </row>
    <row r="546" spans="1:4" hidden="1">
      <c r="A546" s="281"/>
      <c r="B546" s="280"/>
      <c r="D546" s="264"/>
    </row>
    <row r="547" spans="1:4" hidden="1">
      <c r="A547" s="281"/>
      <c r="B547" s="280"/>
      <c r="D547" s="264"/>
    </row>
    <row r="548" spans="1:4" hidden="1">
      <c r="A548" s="281"/>
      <c r="B548" s="280"/>
      <c r="D548" s="264"/>
    </row>
    <row r="549" spans="1:4" hidden="1">
      <c r="A549" s="281"/>
      <c r="B549" s="280"/>
      <c r="D549" s="264"/>
    </row>
    <row r="550" spans="1:4" hidden="1">
      <c r="A550" s="281"/>
      <c r="B550" s="280"/>
      <c r="D550" s="264"/>
    </row>
    <row r="551" spans="1:4" hidden="1">
      <c r="A551" s="281"/>
      <c r="B551" s="280"/>
      <c r="D551" s="264"/>
    </row>
    <row r="552" spans="1:4" hidden="1">
      <c r="A552" s="281"/>
      <c r="B552" s="280"/>
      <c r="D552" s="264"/>
    </row>
    <row r="553" spans="1:4" hidden="1">
      <c r="A553" s="281"/>
      <c r="B553" s="280"/>
      <c r="D553" s="264"/>
    </row>
    <row r="554" spans="1:4" hidden="1">
      <c r="A554" s="281"/>
      <c r="B554" s="280"/>
      <c r="D554" s="264"/>
    </row>
    <row r="555" spans="1:4" hidden="1">
      <c r="A555" s="281"/>
      <c r="B555" s="280"/>
      <c r="D555" s="264"/>
    </row>
    <row r="556" spans="1:4" hidden="1">
      <c r="A556" s="281"/>
      <c r="B556" s="280"/>
      <c r="D556" s="264"/>
    </row>
    <row r="557" spans="1:4" hidden="1">
      <c r="A557" s="281"/>
      <c r="B557" s="280"/>
      <c r="D557" s="264"/>
    </row>
    <row r="558" spans="1:4" hidden="1">
      <c r="A558" s="281"/>
      <c r="B558" s="280"/>
      <c r="D558" s="264"/>
    </row>
    <row r="559" spans="1:4" hidden="1">
      <c r="A559" s="281"/>
      <c r="B559" s="280"/>
      <c r="D559" s="264"/>
    </row>
    <row r="560" spans="1:4" hidden="1">
      <c r="A560" s="281"/>
      <c r="B560" s="280"/>
      <c r="D560" s="264"/>
    </row>
    <row r="561" spans="1:4" hidden="1">
      <c r="A561" s="281"/>
      <c r="B561" s="280"/>
      <c r="D561" s="264"/>
    </row>
    <row r="562" spans="1:4" hidden="1">
      <c r="A562" s="281"/>
      <c r="B562" s="280"/>
      <c r="D562" s="264"/>
    </row>
    <row r="563" spans="1:4" hidden="1">
      <c r="A563" s="281"/>
      <c r="B563" s="280"/>
      <c r="D563" s="264"/>
    </row>
    <row r="564" spans="1:4" hidden="1">
      <c r="A564" s="281"/>
      <c r="B564" s="280"/>
      <c r="D564" s="264"/>
    </row>
    <row r="565" spans="1:4" hidden="1">
      <c r="A565" s="281"/>
      <c r="B565" s="280"/>
      <c r="D565" s="264"/>
    </row>
    <row r="566" spans="1:4" hidden="1">
      <c r="A566" s="281"/>
      <c r="B566" s="280"/>
      <c r="D566" s="264"/>
    </row>
    <row r="567" spans="1:4" hidden="1">
      <c r="A567" s="281"/>
      <c r="B567" s="280"/>
      <c r="D567" s="264"/>
    </row>
    <row r="568" spans="1:4" hidden="1">
      <c r="A568" s="281"/>
      <c r="B568" s="280"/>
      <c r="D568" s="264"/>
    </row>
    <row r="569" spans="1:4" hidden="1">
      <c r="A569" s="281"/>
      <c r="B569" s="280"/>
      <c r="D569" s="264"/>
    </row>
    <row r="570" spans="1:4" hidden="1">
      <c r="A570" s="281"/>
      <c r="B570" s="280"/>
      <c r="D570" s="264"/>
    </row>
    <row r="571" spans="1:4" hidden="1">
      <c r="A571" s="281"/>
      <c r="B571" s="280"/>
      <c r="D571" s="264"/>
    </row>
    <row r="572" spans="1:4" hidden="1">
      <c r="A572" s="281"/>
      <c r="B572" s="280"/>
      <c r="D572" s="264"/>
    </row>
    <row r="573" spans="1:4" hidden="1">
      <c r="A573" s="281"/>
      <c r="B573" s="280"/>
      <c r="D573" s="264"/>
    </row>
    <row r="574" spans="1:4" hidden="1">
      <c r="A574" s="281"/>
      <c r="B574" s="280"/>
      <c r="D574" s="264"/>
    </row>
    <row r="575" spans="1:4" hidden="1">
      <c r="A575" s="281"/>
      <c r="B575" s="280"/>
      <c r="D575" s="264"/>
    </row>
    <row r="576" spans="1:4" hidden="1">
      <c r="A576" s="281"/>
      <c r="B576" s="280"/>
      <c r="D576" s="264"/>
    </row>
    <row r="577" spans="1:4" hidden="1">
      <c r="A577" s="281"/>
      <c r="B577" s="280"/>
      <c r="D577" s="264"/>
    </row>
    <row r="578" spans="1:4" hidden="1">
      <c r="A578" s="281"/>
      <c r="B578" s="280"/>
      <c r="D578" s="264"/>
    </row>
    <row r="579" spans="1:4" hidden="1">
      <c r="A579" s="281"/>
      <c r="B579" s="280"/>
      <c r="D579" s="264"/>
    </row>
    <row r="580" spans="1:4" hidden="1">
      <c r="A580" s="281"/>
      <c r="B580" s="280"/>
      <c r="D580" s="264"/>
    </row>
    <row r="581" spans="1:4" hidden="1">
      <c r="A581" s="281"/>
      <c r="B581" s="280"/>
      <c r="D581" s="264"/>
    </row>
    <row r="582" spans="1:4" hidden="1">
      <c r="A582" s="281"/>
      <c r="B582" s="280"/>
      <c r="D582" s="264"/>
    </row>
    <row r="583" spans="1:4" hidden="1">
      <c r="A583" s="281"/>
      <c r="B583" s="280"/>
      <c r="D583" s="264"/>
    </row>
    <row r="584" spans="1:4" hidden="1">
      <c r="A584" s="281"/>
      <c r="B584" s="280"/>
      <c r="D584" s="264"/>
    </row>
    <row r="585" spans="1:4" hidden="1">
      <c r="A585" s="281"/>
      <c r="B585" s="280"/>
      <c r="D585" s="264"/>
    </row>
    <row r="586" spans="1:4" hidden="1">
      <c r="A586" s="281"/>
      <c r="B586" s="280"/>
      <c r="D586" s="264"/>
    </row>
    <row r="587" spans="1:4" hidden="1">
      <c r="A587" s="281"/>
      <c r="B587" s="280"/>
      <c r="D587" s="264"/>
    </row>
    <row r="588" spans="1:4" hidden="1">
      <c r="A588" s="281"/>
      <c r="B588" s="280"/>
      <c r="D588" s="264"/>
    </row>
    <row r="589" spans="1:4" hidden="1">
      <c r="A589" s="281"/>
      <c r="B589" s="280"/>
      <c r="D589" s="264"/>
    </row>
    <row r="590" spans="1:4" hidden="1">
      <c r="A590" s="281"/>
      <c r="B590" s="280"/>
      <c r="D590" s="264"/>
    </row>
    <row r="591" spans="1:4" hidden="1">
      <c r="A591" s="281"/>
      <c r="B591" s="280"/>
      <c r="D591" s="264"/>
    </row>
    <row r="592" spans="1:4" hidden="1">
      <c r="A592" s="281"/>
      <c r="B592" s="280"/>
      <c r="D592" s="264"/>
    </row>
    <row r="593" spans="1:4" hidden="1">
      <c r="A593" s="281"/>
      <c r="B593" s="280"/>
      <c r="D593" s="264"/>
    </row>
    <row r="594" spans="1:4" hidden="1">
      <c r="A594" s="281"/>
      <c r="B594" s="280"/>
      <c r="D594" s="264"/>
    </row>
    <row r="595" spans="1:4" hidden="1">
      <c r="A595" s="281"/>
      <c r="B595" s="280"/>
      <c r="D595" s="264"/>
    </row>
    <row r="596" spans="1:4" hidden="1">
      <c r="A596" s="281"/>
      <c r="B596" s="280"/>
      <c r="D596" s="264"/>
    </row>
    <row r="597" spans="1:4" hidden="1">
      <c r="A597" s="281"/>
      <c r="B597" s="280"/>
      <c r="D597" s="264"/>
    </row>
    <row r="598" spans="1:4" hidden="1">
      <c r="A598" s="281"/>
      <c r="B598" s="280"/>
      <c r="D598" s="264"/>
    </row>
    <row r="599" spans="1:4" hidden="1">
      <c r="A599" s="281"/>
      <c r="B599" s="280"/>
      <c r="D599" s="264"/>
    </row>
    <row r="600" spans="1:4" hidden="1">
      <c r="A600" s="281"/>
      <c r="B600" s="280"/>
      <c r="D600" s="264"/>
    </row>
    <row r="601" spans="1:4" hidden="1">
      <c r="A601" s="281"/>
      <c r="B601" s="280"/>
      <c r="D601" s="264"/>
    </row>
    <row r="602" spans="1:4" hidden="1">
      <c r="A602" s="281"/>
      <c r="B602" s="280"/>
      <c r="D602" s="264"/>
    </row>
    <row r="603" spans="1:4" hidden="1">
      <c r="A603" s="281"/>
      <c r="B603" s="280"/>
      <c r="D603" s="264"/>
    </row>
    <row r="604" spans="1:4" hidden="1">
      <c r="A604" s="281"/>
      <c r="B604" s="280"/>
      <c r="D604" s="264"/>
    </row>
    <row r="605" spans="1:4" hidden="1">
      <c r="A605" s="281"/>
      <c r="B605" s="280"/>
      <c r="D605" s="264"/>
    </row>
    <row r="606" spans="1:4" hidden="1">
      <c r="A606" s="281"/>
      <c r="B606" s="280"/>
      <c r="D606" s="264"/>
    </row>
    <row r="607" spans="1:4" hidden="1">
      <c r="A607" s="281"/>
      <c r="B607" s="280"/>
      <c r="D607" s="264"/>
    </row>
    <row r="608" spans="1:4" hidden="1">
      <c r="A608" s="281"/>
      <c r="B608" s="280"/>
      <c r="D608" s="264"/>
    </row>
    <row r="609" spans="1:4" hidden="1">
      <c r="A609" s="281"/>
      <c r="B609" s="280"/>
      <c r="D609" s="264"/>
    </row>
    <row r="610" spans="1:4" hidden="1">
      <c r="A610" s="281"/>
      <c r="B610" s="280"/>
      <c r="D610" s="264"/>
    </row>
    <row r="611" spans="1:4" hidden="1">
      <c r="A611" s="281"/>
      <c r="B611" s="280"/>
      <c r="D611" s="264"/>
    </row>
    <row r="612" spans="1:4" hidden="1">
      <c r="A612" s="281"/>
      <c r="B612" s="280"/>
      <c r="D612" s="264"/>
    </row>
    <row r="613" spans="1:4" hidden="1">
      <c r="A613" s="281"/>
      <c r="B613" s="280"/>
      <c r="D613" s="264"/>
    </row>
    <row r="614" spans="1:4" hidden="1">
      <c r="A614" s="281"/>
      <c r="B614" s="280"/>
      <c r="D614" s="264"/>
    </row>
    <row r="615" spans="1:4" hidden="1">
      <c r="A615" s="281"/>
      <c r="B615" s="280"/>
      <c r="D615" s="264"/>
    </row>
    <row r="616" spans="1:4" hidden="1">
      <c r="A616" s="281"/>
      <c r="B616" s="280"/>
      <c r="D616" s="264"/>
    </row>
    <row r="617" spans="1:4" hidden="1">
      <c r="A617" s="281"/>
      <c r="B617" s="280"/>
      <c r="D617" s="264"/>
    </row>
    <row r="618" spans="1:4" hidden="1">
      <c r="A618" s="281"/>
      <c r="B618" s="280"/>
      <c r="D618" s="264"/>
    </row>
    <row r="619" spans="1:4" hidden="1">
      <c r="A619" s="281"/>
      <c r="B619" s="280"/>
      <c r="D619" s="264"/>
    </row>
    <row r="620" spans="1:4" hidden="1">
      <c r="A620" s="281"/>
      <c r="B620" s="280"/>
      <c r="D620" s="264"/>
    </row>
    <row r="621" spans="1:4" hidden="1">
      <c r="A621" s="281"/>
      <c r="B621" s="280"/>
      <c r="D621" s="264"/>
    </row>
    <row r="622" spans="1:4" hidden="1">
      <c r="A622" s="281"/>
      <c r="B622" s="280"/>
      <c r="D622" s="264"/>
    </row>
    <row r="623" spans="1:4" hidden="1">
      <c r="A623" s="281"/>
      <c r="B623" s="280"/>
      <c r="D623" s="264"/>
    </row>
    <row r="624" spans="1:4" hidden="1">
      <c r="A624" s="281"/>
      <c r="B624" s="280"/>
      <c r="D624" s="264"/>
    </row>
    <row r="625" spans="1:4" hidden="1">
      <c r="A625" s="281"/>
      <c r="B625" s="280"/>
      <c r="D625" s="264"/>
    </row>
    <row r="626" spans="1:4" hidden="1">
      <c r="A626" s="281"/>
      <c r="B626" s="280"/>
      <c r="D626" s="264"/>
    </row>
    <row r="627" spans="1:4" hidden="1">
      <c r="A627" s="281"/>
      <c r="B627" s="280"/>
      <c r="D627" s="264"/>
    </row>
    <row r="628" spans="1:4" hidden="1">
      <c r="A628" s="281"/>
      <c r="B628" s="280"/>
      <c r="D628" s="264"/>
    </row>
    <row r="629" spans="1:4" hidden="1">
      <c r="A629" s="281"/>
      <c r="B629" s="280"/>
      <c r="D629" s="264"/>
    </row>
    <row r="630" spans="1:4" hidden="1">
      <c r="A630" s="281"/>
      <c r="B630" s="280"/>
      <c r="D630" s="264"/>
    </row>
    <row r="631" spans="1:4" hidden="1">
      <c r="A631" s="281"/>
      <c r="B631" s="280"/>
      <c r="D631" s="264"/>
    </row>
    <row r="632" spans="1:4" hidden="1">
      <c r="A632" s="281"/>
      <c r="B632" s="280"/>
      <c r="D632" s="264"/>
    </row>
    <row r="633" spans="1:4" hidden="1">
      <c r="A633" s="281"/>
      <c r="B633" s="280"/>
      <c r="D633" s="264"/>
    </row>
    <row r="634" spans="1:4" hidden="1">
      <c r="A634" s="281"/>
      <c r="B634" s="280"/>
      <c r="D634" s="264"/>
    </row>
    <row r="635" spans="1:4" hidden="1">
      <c r="A635" s="281"/>
      <c r="B635" s="280"/>
      <c r="D635" s="264"/>
    </row>
    <row r="636" spans="1:4" hidden="1">
      <c r="A636" s="281"/>
      <c r="B636" s="280"/>
      <c r="D636" s="264"/>
    </row>
    <row r="637" spans="1:4" hidden="1">
      <c r="A637" s="281"/>
      <c r="B637" s="280"/>
      <c r="D637" s="264"/>
    </row>
    <row r="638" spans="1:4" hidden="1">
      <c r="A638" s="281"/>
      <c r="B638" s="280"/>
      <c r="D638" s="264"/>
    </row>
    <row r="639" spans="1:4" hidden="1">
      <c r="A639" s="281"/>
      <c r="B639" s="280"/>
      <c r="D639" s="264"/>
    </row>
    <row r="640" spans="1:4" hidden="1">
      <c r="A640" s="281"/>
      <c r="B640" s="280"/>
      <c r="D640" s="264"/>
    </row>
    <row r="641" spans="1:4" hidden="1">
      <c r="A641" s="281"/>
      <c r="B641" s="280"/>
      <c r="D641" s="264"/>
    </row>
    <row r="642" spans="1:4" hidden="1">
      <c r="A642" s="281"/>
      <c r="B642" s="280"/>
      <c r="D642" s="264"/>
    </row>
    <row r="643" spans="1:4" hidden="1">
      <c r="A643" s="281"/>
      <c r="B643" s="280"/>
      <c r="D643" s="264"/>
    </row>
    <row r="644" spans="1:4" hidden="1">
      <c r="A644" s="281"/>
      <c r="B644" s="280"/>
      <c r="D644" s="264"/>
    </row>
    <row r="645" spans="1:4" hidden="1">
      <c r="A645" s="281"/>
      <c r="B645" s="280"/>
      <c r="D645" s="264"/>
    </row>
    <row r="646" spans="1:4" hidden="1">
      <c r="A646" s="281"/>
      <c r="B646" s="280"/>
      <c r="D646" s="264"/>
    </row>
    <row r="647" spans="1:4" hidden="1">
      <c r="A647" s="281"/>
      <c r="B647" s="280"/>
      <c r="D647" s="264"/>
    </row>
    <row r="648" spans="1:4" hidden="1">
      <c r="A648" s="281"/>
      <c r="B648" s="280"/>
      <c r="D648" s="264"/>
    </row>
    <row r="649" spans="1:4" hidden="1">
      <c r="A649" s="281"/>
      <c r="B649" s="280"/>
      <c r="D649" s="264"/>
    </row>
    <row r="650" spans="1:4" hidden="1">
      <c r="A650" s="281"/>
      <c r="B650" s="280"/>
      <c r="D650" s="264"/>
    </row>
    <row r="651" spans="1:4" hidden="1">
      <c r="A651" s="281"/>
      <c r="B651" s="280"/>
      <c r="D651" s="264"/>
    </row>
    <row r="652" spans="1:4" hidden="1">
      <c r="A652" s="281"/>
      <c r="B652" s="280"/>
      <c r="D652" s="264"/>
    </row>
    <row r="653" spans="1:4" hidden="1">
      <c r="A653" s="281"/>
      <c r="B653" s="280"/>
      <c r="D653" s="264"/>
    </row>
    <row r="654" spans="1:4" hidden="1">
      <c r="A654" s="281"/>
      <c r="B654" s="280"/>
      <c r="D654" s="264"/>
    </row>
    <row r="655" spans="1:4" hidden="1">
      <c r="A655" s="281"/>
      <c r="B655" s="280"/>
      <c r="D655" s="264"/>
    </row>
    <row r="656" spans="1:4" hidden="1">
      <c r="A656" s="281"/>
      <c r="B656" s="280"/>
      <c r="D656" s="264"/>
    </row>
    <row r="657" spans="1:4" hidden="1">
      <c r="A657" s="281"/>
      <c r="B657" s="280"/>
      <c r="D657" s="264"/>
    </row>
    <row r="658" spans="1:4" hidden="1">
      <c r="A658" s="281"/>
      <c r="B658" s="280"/>
      <c r="D658" s="264"/>
    </row>
    <row r="659" spans="1:4" hidden="1">
      <c r="A659" s="281"/>
      <c r="B659" s="280"/>
      <c r="D659" s="264"/>
    </row>
    <row r="660" spans="1:4" hidden="1">
      <c r="A660" s="281"/>
      <c r="B660" s="280"/>
      <c r="D660" s="264"/>
    </row>
    <row r="661" spans="1:4" hidden="1">
      <c r="A661" s="281"/>
      <c r="B661" s="280"/>
      <c r="D661" s="264"/>
    </row>
    <row r="662" spans="1:4" hidden="1">
      <c r="A662" s="281"/>
      <c r="B662" s="280"/>
      <c r="D662" s="264"/>
    </row>
    <row r="663" spans="1:4" hidden="1">
      <c r="A663" s="281"/>
      <c r="B663" s="280"/>
      <c r="D663" s="264"/>
    </row>
    <row r="664" spans="1:4" hidden="1">
      <c r="A664" s="281"/>
      <c r="B664" s="280"/>
      <c r="D664" s="264"/>
    </row>
    <row r="665" spans="1:4" hidden="1">
      <c r="A665" s="281"/>
      <c r="B665" s="280"/>
      <c r="D665" s="264"/>
    </row>
    <row r="666" spans="1:4" hidden="1">
      <c r="A666" s="281"/>
      <c r="B666" s="280"/>
      <c r="D666" s="264"/>
    </row>
    <row r="667" spans="1:4" hidden="1">
      <c r="A667" s="281"/>
      <c r="B667" s="280"/>
      <c r="D667" s="264"/>
    </row>
    <row r="668" spans="1:4" hidden="1">
      <c r="A668" s="281"/>
      <c r="B668" s="280"/>
      <c r="D668" s="264"/>
    </row>
    <row r="669" spans="1:4" hidden="1">
      <c r="A669" s="281"/>
      <c r="B669" s="280"/>
      <c r="D669" s="264"/>
    </row>
    <row r="670" spans="1:4" hidden="1">
      <c r="A670" s="281"/>
      <c r="B670" s="280"/>
      <c r="D670" s="264"/>
    </row>
    <row r="671" spans="1:4" hidden="1">
      <c r="A671" s="281"/>
      <c r="B671" s="280"/>
      <c r="D671" s="264"/>
    </row>
    <row r="672" spans="1:4" hidden="1">
      <c r="A672" s="281"/>
      <c r="B672" s="280"/>
      <c r="D672" s="264"/>
    </row>
    <row r="673" spans="1:4" hidden="1">
      <c r="A673" s="281"/>
      <c r="B673" s="280"/>
      <c r="D673" s="264"/>
    </row>
    <row r="674" spans="1:4" hidden="1">
      <c r="A674" s="281"/>
      <c r="B674" s="280"/>
      <c r="D674" s="264"/>
    </row>
    <row r="675" spans="1:4" hidden="1">
      <c r="A675" s="281"/>
      <c r="B675" s="280"/>
      <c r="D675" s="264"/>
    </row>
    <row r="676" spans="1:4" hidden="1">
      <c r="A676" s="281"/>
      <c r="B676" s="280"/>
      <c r="D676" s="264"/>
    </row>
    <row r="677" spans="1:4" hidden="1">
      <c r="A677" s="281"/>
      <c r="B677" s="280"/>
      <c r="D677" s="264"/>
    </row>
    <row r="678" spans="1:4" hidden="1">
      <c r="A678" s="281"/>
      <c r="B678" s="280"/>
      <c r="D678" s="264"/>
    </row>
    <row r="679" spans="1:4" hidden="1">
      <c r="A679" s="281"/>
      <c r="B679" s="280"/>
      <c r="D679" s="264"/>
    </row>
    <row r="680" spans="1:4" hidden="1">
      <c r="A680" s="281"/>
      <c r="B680" s="280"/>
      <c r="D680" s="264"/>
    </row>
    <row r="681" spans="1:4" hidden="1">
      <c r="A681" s="281"/>
      <c r="B681" s="280"/>
      <c r="D681" s="264"/>
    </row>
    <row r="682" spans="1:4" hidden="1">
      <c r="A682" s="281"/>
      <c r="B682" s="280"/>
      <c r="D682" s="264"/>
    </row>
    <row r="683" spans="1:4" hidden="1">
      <c r="A683" s="281"/>
      <c r="B683" s="280"/>
      <c r="D683" s="264"/>
    </row>
    <row r="684" spans="1:4" hidden="1">
      <c r="A684" s="281"/>
      <c r="B684" s="280"/>
      <c r="D684" s="264"/>
    </row>
    <row r="685" spans="1:4" hidden="1">
      <c r="A685" s="281"/>
      <c r="B685" s="280"/>
      <c r="D685" s="264"/>
    </row>
    <row r="686" spans="1:4" hidden="1">
      <c r="A686" s="281"/>
      <c r="B686" s="280"/>
      <c r="D686" s="264"/>
    </row>
    <row r="687" spans="1:4" hidden="1">
      <c r="A687" s="281"/>
      <c r="B687" s="280"/>
      <c r="D687" s="264"/>
    </row>
    <row r="688" spans="1:4" hidden="1">
      <c r="A688" s="281"/>
      <c r="B688" s="280"/>
      <c r="D688" s="264"/>
    </row>
    <row r="689" spans="1:4" hidden="1">
      <c r="A689" s="281"/>
      <c r="B689" s="280"/>
      <c r="D689" s="264"/>
    </row>
    <row r="690" spans="1:4" hidden="1">
      <c r="A690" s="281"/>
      <c r="B690" s="280"/>
      <c r="D690" s="264"/>
    </row>
    <row r="691" spans="1:4" hidden="1">
      <c r="A691" s="281"/>
      <c r="B691" s="280"/>
      <c r="D691" s="264"/>
    </row>
    <row r="692" spans="1:4" hidden="1">
      <c r="A692" s="281"/>
      <c r="B692" s="280"/>
      <c r="D692" s="264"/>
    </row>
    <row r="693" spans="1:4" hidden="1">
      <c r="A693" s="281"/>
      <c r="B693" s="280"/>
      <c r="D693" s="264"/>
    </row>
    <row r="694" spans="1:4" hidden="1">
      <c r="A694" s="281"/>
      <c r="B694" s="280"/>
      <c r="D694" s="264"/>
    </row>
    <row r="695" spans="1:4" hidden="1">
      <c r="A695" s="281"/>
      <c r="B695" s="280"/>
      <c r="D695" s="264"/>
    </row>
    <row r="696" spans="1:4" hidden="1">
      <c r="A696" s="281"/>
      <c r="B696" s="280"/>
      <c r="D696" s="264"/>
    </row>
    <row r="697" spans="1:4" hidden="1">
      <c r="A697" s="281"/>
      <c r="B697" s="280"/>
      <c r="D697" s="264"/>
    </row>
    <row r="698" spans="1:4" hidden="1">
      <c r="A698" s="281"/>
      <c r="B698" s="280"/>
      <c r="D698" s="264"/>
    </row>
    <row r="699" spans="1:4" hidden="1">
      <c r="A699" s="281"/>
      <c r="B699" s="280"/>
      <c r="D699" s="264"/>
    </row>
    <row r="700" spans="1:4" hidden="1">
      <c r="A700" s="281"/>
      <c r="B700" s="280"/>
      <c r="D700" s="264"/>
    </row>
    <row r="701" spans="1:4" hidden="1">
      <c r="A701" s="281"/>
      <c r="B701" s="280"/>
      <c r="D701" s="264"/>
    </row>
    <row r="702" spans="1:4" hidden="1">
      <c r="A702" s="281"/>
      <c r="B702" s="280"/>
      <c r="D702" s="264"/>
    </row>
    <row r="703" spans="1:4" hidden="1">
      <c r="A703" s="281"/>
      <c r="B703" s="280"/>
      <c r="D703" s="264"/>
    </row>
    <row r="704" spans="1:4" hidden="1">
      <c r="A704" s="281"/>
      <c r="B704" s="280"/>
      <c r="D704" s="264"/>
    </row>
    <row r="705" spans="1:4" hidden="1">
      <c r="A705" s="281"/>
      <c r="B705" s="280"/>
      <c r="D705" s="264"/>
    </row>
    <row r="706" spans="1:4" hidden="1">
      <c r="A706" s="281"/>
      <c r="B706" s="280"/>
      <c r="D706" s="264"/>
    </row>
    <row r="707" spans="1:4" hidden="1">
      <c r="A707" s="281"/>
      <c r="B707" s="280"/>
      <c r="D707" s="264"/>
    </row>
    <row r="708" spans="1:4" hidden="1">
      <c r="A708" s="281"/>
      <c r="B708" s="280"/>
      <c r="D708" s="264"/>
    </row>
    <row r="709" spans="1:4" hidden="1">
      <c r="A709" s="281"/>
      <c r="B709" s="280"/>
      <c r="D709" s="264"/>
    </row>
    <row r="710" spans="1:4" hidden="1">
      <c r="A710" s="281"/>
      <c r="B710" s="280"/>
      <c r="D710" s="264"/>
    </row>
    <row r="711" spans="1:4" hidden="1">
      <c r="A711" s="281"/>
      <c r="B711" s="280"/>
      <c r="D711" s="264"/>
    </row>
    <row r="712" spans="1:4" hidden="1">
      <c r="A712" s="281"/>
      <c r="B712" s="280"/>
      <c r="D712" s="264"/>
    </row>
    <row r="713" spans="1:4" hidden="1">
      <c r="A713" s="281"/>
      <c r="B713" s="280"/>
      <c r="D713" s="264"/>
    </row>
    <row r="714" spans="1:4" hidden="1">
      <c r="A714" s="281"/>
      <c r="B714" s="280"/>
      <c r="D714" s="264"/>
    </row>
    <row r="715" spans="1:4" hidden="1">
      <c r="A715" s="281"/>
      <c r="B715" s="280"/>
      <c r="D715" s="264"/>
    </row>
    <row r="716" spans="1:4" hidden="1">
      <c r="A716" s="281"/>
      <c r="B716" s="280"/>
      <c r="D716" s="264"/>
    </row>
    <row r="717" spans="1:4" hidden="1">
      <c r="A717" s="281"/>
      <c r="B717" s="280"/>
      <c r="D717" s="264"/>
    </row>
    <row r="718" spans="1:4" hidden="1">
      <c r="A718" s="281"/>
      <c r="B718" s="280"/>
      <c r="D718" s="264"/>
    </row>
    <row r="719" spans="1:4" hidden="1">
      <c r="A719" s="281"/>
      <c r="B719" s="280"/>
      <c r="D719" s="264"/>
    </row>
    <row r="720" spans="1:4" hidden="1">
      <c r="A720" s="281"/>
      <c r="B720" s="280"/>
      <c r="D720" s="264"/>
    </row>
    <row r="721" spans="1:4" hidden="1">
      <c r="A721" s="281"/>
      <c r="B721" s="280"/>
      <c r="D721" s="264"/>
    </row>
    <row r="722" spans="1:4" hidden="1">
      <c r="A722" s="281"/>
      <c r="B722" s="280"/>
      <c r="D722" s="264"/>
    </row>
    <row r="723" spans="1:4" hidden="1">
      <c r="A723" s="281"/>
      <c r="B723" s="280"/>
      <c r="D723" s="264"/>
    </row>
    <row r="724" spans="1:4" hidden="1">
      <c r="A724" s="281"/>
      <c r="B724" s="280"/>
      <c r="D724" s="264"/>
    </row>
    <row r="725" spans="1:4" hidden="1">
      <c r="A725" s="281"/>
      <c r="B725" s="280"/>
      <c r="D725" s="264"/>
    </row>
    <row r="726" spans="1:4" hidden="1">
      <c r="A726" s="281"/>
      <c r="B726" s="280"/>
      <c r="D726" s="264"/>
    </row>
    <row r="727" spans="1:4" hidden="1">
      <c r="A727" s="281"/>
      <c r="B727" s="280"/>
      <c r="D727" s="264"/>
    </row>
    <row r="728" spans="1:4" hidden="1">
      <c r="A728" s="281"/>
      <c r="B728" s="280"/>
      <c r="D728" s="264"/>
    </row>
    <row r="729" spans="1:4" hidden="1">
      <c r="A729" s="281"/>
      <c r="B729" s="280"/>
      <c r="D729" s="264"/>
    </row>
    <row r="730" spans="1:4" hidden="1">
      <c r="A730" s="281"/>
      <c r="B730" s="280"/>
      <c r="D730" s="264"/>
    </row>
    <row r="731" spans="1:4" hidden="1">
      <c r="A731" s="281"/>
      <c r="B731" s="280"/>
      <c r="D731" s="264"/>
    </row>
    <row r="732" spans="1:4" hidden="1">
      <c r="A732" s="281"/>
      <c r="B732" s="280"/>
      <c r="D732" s="264"/>
    </row>
    <row r="733" spans="1:4" hidden="1">
      <c r="A733" s="281"/>
      <c r="B733" s="280"/>
      <c r="D733" s="264"/>
    </row>
    <row r="734" spans="1:4" hidden="1">
      <c r="A734" s="281"/>
      <c r="B734" s="280"/>
      <c r="D734" s="264"/>
    </row>
    <row r="735" spans="1:4" hidden="1">
      <c r="A735" s="281"/>
      <c r="B735" s="280"/>
      <c r="D735" s="264"/>
    </row>
    <row r="736" spans="1:4" hidden="1">
      <c r="A736" s="281"/>
      <c r="B736" s="280"/>
      <c r="D736" s="264"/>
    </row>
    <row r="737" spans="1:4" hidden="1">
      <c r="A737" s="281"/>
      <c r="B737" s="280"/>
      <c r="D737" s="264"/>
    </row>
    <row r="738" spans="1:4" hidden="1">
      <c r="A738" s="281"/>
      <c r="B738" s="280"/>
      <c r="D738" s="264"/>
    </row>
    <row r="739" spans="1:4" hidden="1">
      <c r="A739" s="281"/>
      <c r="B739" s="280"/>
      <c r="D739" s="264"/>
    </row>
    <row r="740" spans="1:4" hidden="1">
      <c r="A740" s="281"/>
      <c r="B740" s="280"/>
      <c r="D740" s="264"/>
    </row>
    <row r="741" spans="1:4" hidden="1">
      <c r="A741" s="281"/>
      <c r="B741" s="280"/>
      <c r="D741" s="264"/>
    </row>
    <row r="742" spans="1:4" hidden="1">
      <c r="A742" s="281"/>
      <c r="B742" s="280"/>
      <c r="D742" s="264"/>
    </row>
    <row r="743" spans="1:4" hidden="1">
      <c r="A743" s="281"/>
      <c r="B743" s="280"/>
      <c r="D743" s="264"/>
    </row>
    <row r="744" spans="1:4" hidden="1">
      <c r="A744" s="281"/>
      <c r="B744" s="280"/>
      <c r="D744" s="264"/>
    </row>
    <row r="745" spans="1:4" hidden="1">
      <c r="A745" s="281"/>
      <c r="B745" s="280"/>
      <c r="D745" s="264"/>
    </row>
    <row r="746" spans="1:4" hidden="1">
      <c r="A746" s="281"/>
      <c r="B746" s="280"/>
      <c r="D746" s="264"/>
    </row>
    <row r="747" spans="1:4" hidden="1">
      <c r="A747" s="281"/>
      <c r="B747" s="280"/>
      <c r="D747" s="264"/>
    </row>
    <row r="748" spans="1:4" hidden="1">
      <c r="A748" s="281"/>
      <c r="B748" s="280"/>
      <c r="D748" s="264"/>
    </row>
    <row r="749" spans="1:4" hidden="1">
      <c r="A749" s="281"/>
      <c r="B749" s="280"/>
      <c r="D749" s="264"/>
    </row>
    <row r="750" spans="1:4" hidden="1">
      <c r="A750" s="281"/>
      <c r="B750" s="280"/>
      <c r="D750" s="264"/>
    </row>
    <row r="751" spans="1:4" hidden="1">
      <c r="A751" s="281"/>
      <c r="B751" s="280"/>
      <c r="D751" s="264"/>
    </row>
    <row r="752" spans="1:4" hidden="1">
      <c r="A752" s="281"/>
      <c r="B752" s="280"/>
      <c r="D752" s="264"/>
    </row>
    <row r="753" spans="1:4" hidden="1">
      <c r="A753" s="281"/>
      <c r="B753" s="280"/>
      <c r="D753" s="264"/>
    </row>
    <row r="754" spans="1:4" hidden="1">
      <c r="A754" s="281"/>
      <c r="B754" s="280"/>
      <c r="D754" s="264"/>
    </row>
    <row r="755" spans="1:4" hidden="1">
      <c r="A755" s="281"/>
      <c r="B755" s="280"/>
      <c r="D755" s="264"/>
    </row>
    <row r="756" spans="1:4" hidden="1">
      <c r="A756" s="281"/>
      <c r="B756" s="280"/>
      <c r="D756" s="264"/>
    </row>
    <row r="757" spans="1:4" hidden="1">
      <c r="A757" s="281"/>
      <c r="B757" s="280"/>
      <c r="D757" s="264"/>
    </row>
    <row r="758" spans="1:4" hidden="1">
      <c r="A758" s="281"/>
      <c r="B758" s="280"/>
      <c r="D758" s="264"/>
    </row>
    <row r="759" spans="1:4" hidden="1">
      <c r="A759" s="281"/>
      <c r="B759" s="280"/>
      <c r="D759" s="264"/>
    </row>
    <row r="760" spans="1:4" hidden="1">
      <c r="A760" s="281"/>
      <c r="B760" s="280"/>
      <c r="D760" s="264"/>
    </row>
    <row r="761" spans="1:4" hidden="1">
      <c r="A761" s="281"/>
      <c r="B761" s="280"/>
      <c r="D761" s="264"/>
    </row>
    <row r="762" spans="1:4" hidden="1">
      <c r="A762" s="281"/>
      <c r="B762" s="280"/>
      <c r="D762" s="264"/>
    </row>
    <row r="763" spans="1:4" hidden="1">
      <c r="A763" s="281"/>
      <c r="B763" s="280"/>
      <c r="D763" s="264"/>
    </row>
    <row r="764" spans="1:4" hidden="1">
      <c r="A764" s="281"/>
      <c r="B764" s="280"/>
      <c r="D764" s="264"/>
    </row>
    <row r="765" spans="1:4" hidden="1">
      <c r="A765" s="281"/>
      <c r="B765" s="280"/>
      <c r="D765" s="264"/>
    </row>
    <row r="766" spans="1:4" hidden="1">
      <c r="A766" s="281"/>
      <c r="B766" s="280"/>
      <c r="D766" s="264"/>
    </row>
    <row r="767" spans="1:4" hidden="1">
      <c r="A767" s="281"/>
      <c r="B767" s="280"/>
      <c r="D767" s="264"/>
    </row>
    <row r="768" spans="1:4" hidden="1">
      <c r="A768" s="281"/>
      <c r="B768" s="280"/>
      <c r="D768" s="264"/>
    </row>
    <row r="769" spans="1:4" hidden="1">
      <c r="A769" s="281"/>
      <c r="B769" s="280"/>
      <c r="D769" s="264"/>
    </row>
    <row r="770" spans="1:4" hidden="1">
      <c r="A770" s="281"/>
      <c r="B770" s="280"/>
      <c r="D770" s="264"/>
    </row>
    <row r="771" spans="1:4" hidden="1">
      <c r="A771" s="281"/>
      <c r="B771" s="280"/>
      <c r="D771" s="264"/>
    </row>
    <row r="772" spans="1:4" hidden="1">
      <c r="A772" s="281"/>
      <c r="B772" s="280"/>
      <c r="D772" s="264"/>
    </row>
    <row r="773" spans="1:4" hidden="1">
      <c r="A773" s="281"/>
      <c r="B773" s="280"/>
      <c r="D773" s="264"/>
    </row>
    <row r="774" spans="1:4" hidden="1">
      <c r="A774" s="281"/>
      <c r="B774" s="280"/>
      <c r="D774" s="264"/>
    </row>
    <row r="775" spans="1:4" hidden="1">
      <c r="A775" s="281"/>
      <c r="B775" s="280"/>
      <c r="D775" s="264"/>
    </row>
    <row r="776" spans="1:4" hidden="1">
      <c r="A776" s="281"/>
      <c r="B776" s="280"/>
      <c r="D776" s="264"/>
    </row>
    <row r="777" spans="1:4" hidden="1">
      <c r="A777" s="281"/>
      <c r="B777" s="280"/>
      <c r="D777" s="264"/>
    </row>
    <row r="778" spans="1:4" hidden="1">
      <c r="A778" s="281"/>
      <c r="B778" s="280"/>
      <c r="D778" s="264"/>
    </row>
    <row r="779" spans="1:4" hidden="1">
      <c r="A779" s="281"/>
      <c r="B779" s="280"/>
      <c r="D779" s="264"/>
    </row>
    <row r="780" spans="1:4" hidden="1">
      <c r="A780" s="281"/>
      <c r="B780" s="280"/>
      <c r="D780" s="264"/>
    </row>
    <row r="781" spans="1:4" hidden="1">
      <c r="A781" s="281"/>
      <c r="B781" s="280"/>
      <c r="D781" s="264"/>
    </row>
    <row r="782" spans="1:4" hidden="1">
      <c r="A782" s="281"/>
      <c r="B782" s="280"/>
      <c r="D782" s="264"/>
    </row>
    <row r="783" spans="1:4" hidden="1">
      <c r="A783" s="281"/>
      <c r="B783" s="280"/>
      <c r="D783" s="264"/>
    </row>
    <row r="784" spans="1:4" hidden="1">
      <c r="A784" s="281"/>
      <c r="B784" s="280"/>
      <c r="D784" s="264"/>
    </row>
    <row r="785" spans="1:4" hidden="1">
      <c r="A785" s="281"/>
      <c r="B785" s="280"/>
      <c r="D785" s="264"/>
    </row>
    <row r="786" spans="1:4" hidden="1">
      <c r="A786" s="281"/>
      <c r="B786" s="280"/>
      <c r="D786" s="264"/>
    </row>
    <row r="787" spans="1:4" hidden="1">
      <c r="A787" s="281"/>
      <c r="B787" s="280"/>
      <c r="D787" s="264"/>
    </row>
    <row r="788" spans="1:4" hidden="1">
      <c r="A788" s="281"/>
      <c r="B788" s="280"/>
      <c r="D788" s="264"/>
    </row>
    <row r="789" spans="1:4" hidden="1">
      <c r="A789" s="281"/>
      <c r="B789" s="280"/>
      <c r="D789" s="264"/>
    </row>
    <row r="790" spans="1:4" hidden="1">
      <c r="A790" s="281"/>
      <c r="B790" s="280"/>
      <c r="D790" s="264"/>
    </row>
    <row r="791" spans="1:4" hidden="1">
      <c r="A791" s="281"/>
      <c r="B791" s="280"/>
      <c r="D791" s="264"/>
    </row>
    <row r="792" spans="1:4" hidden="1">
      <c r="A792" s="281"/>
      <c r="B792" s="280"/>
      <c r="D792" s="264"/>
    </row>
    <row r="793" spans="1:4" hidden="1">
      <c r="A793" s="281"/>
      <c r="B793" s="280"/>
      <c r="D793" s="264"/>
    </row>
    <row r="794" spans="1:4" hidden="1">
      <c r="A794" s="281"/>
      <c r="B794" s="280"/>
      <c r="D794" s="264"/>
    </row>
    <row r="795" spans="1:4" hidden="1">
      <c r="A795" s="281"/>
      <c r="B795" s="280"/>
      <c r="D795" s="264"/>
    </row>
    <row r="796" spans="1:4" hidden="1">
      <c r="A796" s="281"/>
      <c r="B796" s="280"/>
      <c r="D796" s="264"/>
    </row>
    <row r="797" spans="1:4" hidden="1">
      <c r="A797" s="281"/>
      <c r="B797" s="280"/>
      <c r="D797" s="264"/>
    </row>
    <row r="798" spans="1:4" hidden="1">
      <c r="A798" s="281"/>
      <c r="B798" s="280"/>
      <c r="D798" s="264"/>
    </row>
    <row r="799" spans="1:4" hidden="1">
      <c r="A799" s="281"/>
      <c r="B799" s="280"/>
      <c r="D799" s="264"/>
    </row>
    <row r="800" spans="1:4" hidden="1">
      <c r="A800" s="281"/>
      <c r="B800" s="280"/>
      <c r="D800" s="264"/>
    </row>
    <row r="801" spans="1:4" hidden="1">
      <c r="A801" s="281"/>
      <c r="B801" s="280"/>
      <c r="D801" s="264"/>
    </row>
    <row r="802" spans="1:4" hidden="1">
      <c r="A802" s="281"/>
      <c r="B802" s="280"/>
      <c r="D802" s="264"/>
    </row>
    <row r="803" spans="1:4" hidden="1">
      <c r="A803" s="281"/>
      <c r="B803" s="280"/>
      <c r="D803" s="264"/>
    </row>
    <row r="804" spans="1:4" hidden="1">
      <c r="A804" s="281"/>
      <c r="B804" s="280"/>
      <c r="D804" s="264"/>
    </row>
    <row r="805" spans="1:4" hidden="1">
      <c r="A805" s="281"/>
      <c r="B805" s="280"/>
      <c r="D805" s="264"/>
    </row>
    <row r="806" spans="1:4" hidden="1">
      <c r="A806" s="281"/>
      <c r="B806" s="280"/>
      <c r="D806" s="264"/>
    </row>
    <row r="807" spans="1:4" hidden="1">
      <c r="A807" s="281"/>
      <c r="B807" s="280"/>
      <c r="D807" s="264"/>
    </row>
    <row r="808" spans="1:4" hidden="1">
      <c r="A808" s="281"/>
      <c r="B808" s="280"/>
      <c r="D808" s="264"/>
    </row>
    <row r="809" spans="1:4" hidden="1">
      <c r="A809" s="281"/>
      <c r="B809" s="280"/>
      <c r="D809" s="264"/>
    </row>
    <row r="810" spans="1:4" hidden="1">
      <c r="A810" s="281"/>
      <c r="B810" s="280"/>
      <c r="D810" s="264"/>
    </row>
    <row r="811" spans="1:4" hidden="1">
      <c r="A811" s="281"/>
      <c r="B811" s="280"/>
      <c r="D811" s="264"/>
    </row>
    <row r="812" spans="1:4" hidden="1">
      <c r="A812" s="281"/>
      <c r="B812" s="280"/>
      <c r="D812" s="264"/>
    </row>
    <row r="813" spans="1:4" hidden="1">
      <c r="A813" s="281"/>
      <c r="B813" s="280"/>
      <c r="D813" s="264"/>
    </row>
    <row r="814" spans="1:4" hidden="1">
      <c r="A814" s="281"/>
      <c r="B814" s="280"/>
      <c r="D814" s="264"/>
    </row>
    <row r="815" spans="1:4" hidden="1">
      <c r="A815" s="281"/>
      <c r="B815" s="280"/>
      <c r="D815" s="264"/>
    </row>
    <row r="816" spans="1:4" hidden="1">
      <c r="A816" s="281"/>
      <c r="B816" s="280"/>
      <c r="D816" s="264"/>
    </row>
    <row r="817" spans="1:4" hidden="1">
      <c r="A817" s="281"/>
      <c r="B817" s="280"/>
      <c r="D817" s="264"/>
    </row>
    <row r="818" spans="1:4" hidden="1">
      <c r="A818" s="281"/>
      <c r="B818" s="280"/>
      <c r="D818" s="264"/>
    </row>
    <row r="819" spans="1:4" hidden="1">
      <c r="A819" s="281"/>
      <c r="B819" s="280"/>
      <c r="D819" s="264"/>
    </row>
    <row r="820" spans="1:4" hidden="1">
      <c r="A820" s="281"/>
      <c r="B820" s="280"/>
      <c r="D820" s="264"/>
    </row>
    <row r="821" spans="1:4" hidden="1">
      <c r="A821" s="281"/>
      <c r="B821" s="280"/>
      <c r="D821" s="264"/>
    </row>
    <row r="822" spans="1:4" hidden="1">
      <c r="A822" s="281"/>
      <c r="B822" s="280"/>
      <c r="D822" s="264"/>
    </row>
    <row r="823" spans="1:4" hidden="1">
      <c r="A823" s="281"/>
      <c r="B823" s="280"/>
      <c r="D823" s="264"/>
    </row>
    <row r="824" spans="1:4" hidden="1">
      <c r="A824" s="281"/>
      <c r="B824" s="280"/>
      <c r="D824" s="264"/>
    </row>
    <row r="825" spans="1:4" hidden="1">
      <c r="A825" s="281"/>
      <c r="B825" s="280"/>
      <c r="D825" s="264"/>
    </row>
    <row r="826" spans="1:4" hidden="1">
      <c r="A826" s="281"/>
      <c r="B826" s="280"/>
      <c r="D826" s="264"/>
    </row>
    <row r="827" spans="1:4" hidden="1">
      <c r="A827" s="281"/>
      <c r="B827" s="280"/>
      <c r="D827" s="264"/>
    </row>
    <row r="828" spans="1:4" hidden="1">
      <c r="A828" s="281"/>
      <c r="B828" s="280"/>
      <c r="D828" s="264"/>
    </row>
    <row r="829" spans="1:4" hidden="1">
      <c r="A829" s="281"/>
      <c r="B829" s="280"/>
      <c r="D829" s="264"/>
    </row>
    <row r="830" spans="1:4" hidden="1">
      <c r="A830" s="281"/>
      <c r="B830" s="280"/>
      <c r="D830" s="264"/>
    </row>
    <row r="831" spans="1:4" hidden="1">
      <c r="A831" s="281"/>
      <c r="B831" s="280"/>
      <c r="D831" s="264"/>
    </row>
    <row r="832" spans="1:4" hidden="1">
      <c r="A832" s="281"/>
      <c r="B832" s="280"/>
      <c r="D832" s="264"/>
    </row>
    <row r="833" spans="1:4" hidden="1">
      <c r="A833" s="281"/>
      <c r="B833" s="280"/>
      <c r="D833" s="264"/>
    </row>
    <row r="834" spans="1:4" hidden="1">
      <c r="A834" s="281"/>
      <c r="B834" s="280"/>
      <c r="D834" s="264"/>
    </row>
    <row r="835" spans="1:4" hidden="1">
      <c r="A835" s="281"/>
      <c r="B835" s="280"/>
      <c r="D835" s="264"/>
    </row>
    <row r="836" spans="1:4" hidden="1">
      <c r="A836" s="281"/>
      <c r="B836" s="280"/>
      <c r="D836" s="264"/>
    </row>
    <row r="837" spans="1:4" hidden="1">
      <c r="A837" s="281"/>
      <c r="B837" s="280"/>
      <c r="D837" s="264"/>
    </row>
    <row r="838" spans="1:4" hidden="1">
      <c r="A838" s="281"/>
      <c r="B838" s="280"/>
      <c r="D838" s="264"/>
    </row>
    <row r="839" spans="1:4" hidden="1">
      <c r="A839" s="281"/>
      <c r="B839" s="280"/>
      <c r="D839" s="264"/>
    </row>
    <row r="840" spans="1:4" hidden="1">
      <c r="A840" s="281"/>
      <c r="B840" s="280"/>
      <c r="D840" s="264"/>
    </row>
    <row r="841" spans="1:4" hidden="1">
      <c r="A841" s="281"/>
      <c r="B841" s="280"/>
      <c r="D841" s="264"/>
    </row>
    <row r="842" spans="1:4" hidden="1">
      <c r="A842" s="281"/>
      <c r="B842" s="280"/>
      <c r="D842" s="264"/>
    </row>
    <row r="843" spans="1:4" hidden="1">
      <c r="A843" s="281"/>
      <c r="B843" s="280"/>
      <c r="D843" s="264"/>
    </row>
    <row r="844" spans="1:4" hidden="1">
      <c r="A844" s="281"/>
      <c r="B844" s="280"/>
      <c r="D844" s="264"/>
    </row>
    <row r="845" spans="1:4" hidden="1">
      <c r="A845" s="281"/>
      <c r="B845" s="280"/>
      <c r="D845" s="264"/>
    </row>
    <row r="846" spans="1:4" hidden="1">
      <c r="A846" s="281"/>
      <c r="B846" s="280"/>
      <c r="D846" s="264"/>
    </row>
    <row r="847" spans="1:4" hidden="1">
      <c r="A847" s="281"/>
      <c r="B847" s="280"/>
      <c r="D847" s="264"/>
    </row>
    <row r="848" spans="1:4" hidden="1">
      <c r="A848" s="281"/>
      <c r="B848" s="280"/>
      <c r="D848" s="264"/>
    </row>
    <row r="849" spans="1:4" hidden="1">
      <c r="A849" s="281"/>
      <c r="B849" s="280"/>
      <c r="D849" s="264"/>
    </row>
    <row r="850" spans="1:4" hidden="1">
      <c r="A850" s="281"/>
      <c r="B850" s="280"/>
      <c r="D850" s="264"/>
    </row>
    <row r="851" spans="1:4" hidden="1">
      <c r="A851" s="281"/>
      <c r="B851" s="280"/>
      <c r="D851" s="264"/>
    </row>
    <row r="852" spans="1:4" hidden="1">
      <c r="A852" s="281"/>
      <c r="B852" s="280"/>
      <c r="D852" s="264"/>
    </row>
    <row r="853" spans="1:4" hidden="1">
      <c r="A853" s="281"/>
      <c r="B853" s="280"/>
      <c r="D853" s="264"/>
    </row>
    <row r="854" spans="1:4" hidden="1">
      <c r="A854" s="281"/>
      <c r="B854" s="280"/>
      <c r="D854" s="264"/>
    </row>
    <row r="855" spans="1:4" hidden="1">
      <c r="A855" s="281"/>
      <c r="B855" s="280"/>
      <c r="D855" s="264"/>
    </row>
    <row r="856" spans="1:4" hidden="1">
      <c r="A856" s="281"/>
      <c r="B856" s="280"/>
      <c r="D856" s="264"/>
    </row>
    <row r="857" spans="1:4" hidden="1">
      <c r="A857" s="281"/>
      <c r="B857" s="280"/>
      <c r="D857" s="264"/>
    </row>
    <row r="858" spans="1:4" hidden="1">
      <c r="A858" s="281"/>
      <c r="B858" s="280"/>
      <c r="D858" s="264"/>
    </row>
    <row r="859" spans="1:4" hidden="1">
      <c r="A859" s="281"/>
      <c r="B859" s="280"/>
      <c r="D859" s="264"/>
    </row>
    <row r="860" spans="1:4" hidden="1">
      <c r="A860" s="281"/>
      <c r="B860" s="280"/>
      <c r="D860" s="264"/>
    </row>
    <row r="861" spans="1:4" hidden="1">
      <c r="A861" s="281"/>
      <c r="B861" s="280"/>
      <c r="D861" s="264"/>
    </row>
    <row r="862" spans="1:4" hidden="1">
      <c r="A862" s="281"/>
      <c r="B862" s="280"/>
      <c r="D862" s="264"/>
    </row>
    <row r="863" spans="1:4" hidden="1">
      <c r="A863" s="281"/>
      <c r="B863" s="280"/>
      <c r="D863" s="264"/>
    </row>
    <row r="864" spans="1:4" hidden="1">
      <c r="A864" s="281"/>
      <c r="B864" s="280"/>
      <c r="D864" s="264"/>
    </row>
    <row r="865" spans="1:4" hidden="1">
      <c r="A865" s="281"/>
      <c r="B865" s="280"/>
      <c r="D865" s="264"/>
    </row>
    <row r="866" spans="1:4" hidden="1">
      <c r="A866" s="281"/>
      <c r="B866" s="280"/>
      <c r="D866" s="264"/>
    </row>
    <row r="867" spans="1:4" hidden="1">
      <c r="A867" s="281"/>
      <c r="B867" s="280"/>
      <c r="D867" s="264"/>
    </row>
    <row r="868" spans="1:4" hidden="1">
      <c r="A868" s="281"/>
      <c r="B868" s="280"/>
      <c r="D868" s="264"/>
    </row>
    <row r="869" spans="1:4" hidden="1">
      <c r="A869" s="281"/>
      <c r="B869" s="280"/>
      <c r="D869" s="264"/>
    </row>
    <row r="870" spans="1:4" hidden="1">
      <c r="A870" s="281"/>
      <c r="B870" s="280"/>
      <c r="D870" s="264"/>
    </row>
    <row r="871" spans="1:4" hidden="1">
      <c r="A871" s="281"/>
      <c r="B871" s="280"/>
      <c r="D871" s="264"/>
    </row>
    <row r="872" spans="1:4" hidden="1">
      <c r="A872" s="281"/>
      <c r="B872" s="280"/>
      <c r="D872" s="264"/>
    </row>
    <row r="873" spans="1:4" hidden="1">
      <c r="A873" s="281"/>
      <c r="B873" s="280"/>
      <c r="D873" s="264"/>
    </row>
    <row r="874" spans="1:4" hidden="1">
      <c r="A874" s="281"/>
      <c r="B874" s="280"/>
      <c r="D874" s="264"/>
    </row>
    <row r="875" spans="1:4" hidden="1">
      <c r="A875" s="281"/>
      <c r="B875" s="280"/>
      <c r="D875" s="264"/>
    </row>
    <row r="876" spans="1:4" hidden="1">
      <c r="A876" s="281"/>
      <c r="B876" s="280"/>
      <c r="D876" s="264"/>
    </row>
    <row r="877" spans="1:4" hidden="1">
      <c r="A877" s="281"/>
      <c r="B877" s="280"/>
      <c r="D877" s="264"/>
    </row>
    <row r="878" spans="1:4" hidden="1">
      <c r="A878" s="281"/>
      <c r="B878" s="280"/>
      <c r="D878" s="264"/>
    </row>
    <row r="879" spans="1:4" hidden="1">
      <c r="A879" s="281"/>
      <c r="B879" s="280"/>
      <c r="D879" s="264"/>
    </row>
    <row r="880" spans="1:4" hidden="1">
      <c r="A880" s="281"/>
      <c r="B880" s="280"/>
      <c r="D880" s="264"/>
    </row>
    <row r="881" spans="1:4" hidden="1">
      <c r="A881" s="281"/>
      <c r="B881" s="280"/>
      <c r="D881" s="264"/>
    </row>
    <row r="882" spans="1:4" hidden="1">
      <c r="A882" s="281"/>
      <c r="B882" s="280"/>
      <c r="D882" s="264"/>
    </row>
    <row r="883" spans="1:4" hidden="1">
      <c r="A883" s="281"/>
      <c r="B883" s="280"/>
      <c r="D883" s="264"/>
    </row>
    <row r="884" spans="1:4" hidden="1">
      <c r="A884" s="281"/>
      <c r="B884" s="280"/>
      <c r="D884" s="264"/>
    </row>
    <row r="885" spans="1:4" hidden="1">
      <c r="A885" s="281"/>
      <c r="B885" s="280"/>
      <c r="D885" s="264"/>
    </row>
    <row r="886" spans="1:4" hidden="1">
      <c r="A886" s="281"/>
      <c r="B886" s="280"/>
      <c r="D886" s="264"/>
    </row>
    <row r="887" spans="1:4" hidden="1">
      <c r="A887" s="281"/>
      <c r="B887" s="280"/>
      <c r="D887" s="264"/>
    </row>
    <row r="888" spans="1:4" hidden="1">
      <c r="A888" s="281"/>
      <c r="B888" s="280"/>
      <c r="D888" s="264"/>
    </row>
    <row r="889" spans="1:4" hidden="1">
      <c r="A889" s="281"/>
      <c r="B889" s="280"/>
      <c r="D889" s="264"/>
    </row>
    <row r="890" spans="1:4" hidden="1">
      <c r="A890" s="281"/>
      <c r="B890" s="280"/>
      <c r="D890" s="264"/>
    </row>
    <row r="891" spans="1:4" hidden="1">
      <c r="A891" s="281"/>
      <c r="B891" s="280"/>
      <c r="D891" s="264"/>
    </row>
    <row r="892" spans="1:4" hidden="1">
      <c r="A892" s="281"/>
      <c r="B892" s="280"/>
      <c r="D892" s="264"/>
    </row>
    <row r="893" spans="1:4" hidden="1">
      <c r="A893" s="281"/>
      <c r="B893" s="280"/>
      <c r="D893" s="264"/>
    </row>
    <row r="894" spans="1:4" hidden="1">
      <c r="A894" s="281"/>
      <c r="B894" s="280"/>
      <c r="D894" s="264"/>
    </row>
    <row r="895" spans="1:4" hidden="1">
      <c r="A895" s="281"/>
      <c r="B895" s="280"/>
      <c r="D895" s="264"/>
    </row>
    <row r="896" spans="1:4" hidden="1">
      <c r="A896" s="281"/>
      <c r="B896" s="280"/>
      <c r="D896" s="264"/>
    </row>
    <row r="897" spans="1:4" hidden="1">
      <c r="A897" s="281"/>
      <c r="B897" s="280"/>
      <c r="D897" s="264"/>
    </row>
    <row r="898" spans="1:4" hidden="1">
      <c r="A898" s="281"/>
      <c r="B898" s="280"/>
      <c r="D898" s="264"/>
    </row>
    <row r="899" spans="1:4" hidden="1">
      <c r="A899" s="281"/>
      <c r="B899" s="280"/>
      <c r="D899" s="264"/>
    </row>
    <row r="900" spans="1:4" hidden="1">
      <c r="A900" s="281"/>
      <c r="B900" s="280"/>
      <c r="D900" s="264"/>
    </row>
    <row r="901" spans="1:4" hidden="1">
      <c r="A901" s="281"/>
      <c r="B901" s="280"/>
      <c r="D901" s="264"/>
    </row>
    <row r="902" spans="1:4" hidden="1">
      <c r="A902" s="281"/>
      <c r="B902" s="280"/>
      <c r="D902" s="264"/>
    </row>
    <row r="903" spans="1:4" hidden="1">
      <c r="A903" s="281"/>
      <c r="B903" s="280"/>
      <c r="D903" s="264"/>
    </row>
    <row r="904" spans="1:4" hidden="1">
      <c r="A904" s="281"/>
      <c r="B904" s="280"/>
      <c r="D904" s="264"/>
    </row>
    <row r="905" spans="1:4" hidden="1">
      <c r="A905" s="281"/>
      <c r="B905" s="280"/>
      <c r="D905" s="264"/>
    </row>
    <row r="906" spans="1:4" hidden="1">
      <c r="A906" s="281"/>
      <c r="B906" s="280"/>
      <c r="D906" s="264"/>
    </row>
    <row r="907" spans="1:4" hidden="1">
      <c r="A907" s="281"/>
      <c r="B907" s="280"/>
      <c r="D907" s="264"/>
    </row>
    <row r="908" spans="1:4" hidden="1">
      <c r="A908" s="281"/>
      <c r="B908" s="280"/>
      <c r="D908" s="264"/>
    </row>
    <row r="909" spans="1:4" hidden="1">
      <c r="A909" s="281"/>
      <c r="B909" s="280"/>
      <c r="D909" s="264"/>
    </row>
    <row r="910" spans="1:4" hidden="1">
      <c r="A910" s="281"/>
      <c r="B910" s="280"/>
      <c r="D910" s="264"/>
    </row>
    <row r="911" spans="1:4" hidden="1">
      <c r="A911" s="281"/>
      <c r="B911" s="280"/>
      <c r="D911" s="264"/>
    </row>
    <row r="912" spans="1:4" hidden="1">
      <c r="A912" s="281"/>
      <c r="B912" s="280"/>
      <c r="D912" s="264"/>
    </row>
    <row r="913" spans="1:4" hidden="1">
      <c r="A913" s="281"/>
      <c r="B913" s="280"/>
      <c r="D913" s="264"/>
    </row>
    <row r="914" spans="1:4" hidden="1">
      <c r="A914" s="281"/>
      <c r="B914" s="280"/>
      <c r="D914" s="264"/>
    </row>
    <row r="915" spans="1:4" hidden="1">
      <c r="A915" s="281"/>
      <c r="B915" s="280"/>
      <c r="D915" s="264"/>
    </row>
    <row r="916" spans="1:4" hidden="1">
      <c r="A916" s="281"/>
      <c r="B916" s="280"/>
      <c r="D916" s="264"/>
    </row>
    <row r="917" spans="1:4" hidden="1">
      <c r="A917" s="281"/>
      <c r="B917" s="280"/>
      <c r="D917" s="264"/>
    </row>
    <row r="918" spans="1:4" hidden="1">
      <c r="A918" s="281"/>
      <c r="B918" s="280"/>
      <c r="D918" s="264"/>
    </row>
    <row r="919" spans="1:4" hidden="1">
      <c r="A919" s="281"/>
      <c r="B919" s="280"/>
      <c r="D919" s="264"/>
    </row>
    <row r="920" spans="1:4" hidden="1">
      <c r="A920" s="281"/>
      <c r="B920" s="280"/>
      <c r="D920" s="264"/>
    </row>
    <row r="921" spans="1:4" hidden="1">
      <c r="A921" s="281"/>
      <c r="B921" s="280"/>
      <c r="D921" s="264"/>
    </row>
    <row r="922" spans="1:4" hidden="1">
      <c r="A922" s="281"/>
      <c r="B922" s="280"/>
      <c r="D922" s="264"/>
    </row>
    <row r="923" spans="1:4" hidden="1">
      <c r="A923" s="281"/>
      <c r="B923" s="280"/>
      <c r="D923" s="264"/>
    </row>
    <row r="924" spans="1:4" hidden="1">
      <c r="A924" s="281"/>
      <c r="B924" s="280"/>
      <c r="D924" s="264"/>
    </row>
    <row r="925" spans="1:4" hidden="1">
      <c r="A925" s="281"/>
      <c r="B925" s="280"/>
      <c r="D925" s="264"/>
    </row>
    <row r="926" spans="1:4" hidden="1">
      <c r="A926" s="281"/>
      <c r="B926" s="280"/>
      <c r="D926" s="264"/>
    </row>
    <row r="927" spans="1:4" hidden="1">
      <c r="A927" s="281"/>
      <c r="B927" s="280"/>
      <c r="D927" s="264"/>
    </row>
    <row r="928" spans="1:4" hidden="1">
      <c r="A928" s="281"/>
      <c r="B928" s="280"/>
      <c r="D928" s="264"/>
    </row>
    <row r="929" spans="1:4" hidden="1">
      <c r="A929" s="281"/>
      <c r="B929" s="280"/>
      <c r="D929" s="264"/>
    </row>
    <row r="930" spans="1:4" hidden="1">
      <c r="A930" s="281"/>
      <c r="B930" s="280"/>
      <c r="D930" s="264"/>
    </row>
    <row r="931" spans="1:4" hidden="1">
      <c r="A931" s="281"/>
      <c r="B931" s="280"/>
      <c r="D931" s="264"/>
    </row>
    <row r="932" spans="1:4" hidden="1">
      <c r="A932" s="281"/>
      <c r="B932" s="280"/>
      <c r="D932" s="264"/>
    </row>
    <row r="933" spans="1:4" hidden="1">
      <c r="A933" s="281"/>
      <c r="B933" s="280"/>
      <c r="D933" s="264"/>
    </row>
    <row r="934" spans="1:4" hidden="1">
      <c r="A934" s="281"/>
      <c r="B934" s="280"/>
      <c r="D934" s="264"/>
    </row>
    <row r="935" spans="1:4" hidden="1">
      <c r="A935" s="281"/>
      <c r="B935" s="280"/>
      <c r="D935" s="264"/>
    </row>
    <row r="936" spans="1:4" hidden="1">
      <c r="A936" s="281"/>
      <c r="B936" s="280"/>
      <c r="D936" s="264"/>
    </row>
    <row r="937" spans="1:4" hidden="1">
      <c r="A937" s="281"/>
      <c r="B937" s="280"/>
      <c r="D937" s="264"/>
    </row>
    <row r="938" spans="1:4" hidden="1">
      <c r="A938" s="281"/>
      <c r="B938" s="280"/>
      <c r="D938" s="264"/>
    </row>
    <row r="939" spans="1:4" hidden="1">
      <c r="A939" s="281"/>
      <c r="B939" s="280"/>
      <c r="D939" s="264"/>
    </row>
    <row r="940" spans="1:4" hidden="1">
      <c r="A940" s="281"/>
      <c r="B940" s="280"/>
      <c r="D940" s="264"/>
    </row>
    <row r="941" spans="1:4" hidden="1">
      <c r="A941" s="281"/>
      <c r="B941" s="280"/>
      <c r="D941" s="264"/>
    </row>
    <row r="942" spans="1:4" hidden="1">
      <c r="A942" s="281"/>
      <c r="B942" s="280"/>
      <c r="D942" s="264"/>
    </row>
    <row r="943" spans="1:4" hidden="1">
      <c r="A943" s="281"/>
      <c r="B943" s="280"/>
      <c r="D943" s="264"/>
    </row>
    <row r="944" spans="1:4" hidden="1">
      <c r="A944" s="281"/>
      <c r="B944" s="280"/>
      <c r="D944" s="264"/>
    </row>
    <row r="945" spans="1:4" hidden="1">
      <c r="A945" s="281"/>
      <c r="B945" s="280"/>
      <c r="D945" s="264"/>
    </row>
    <row r="946" spans="1:4" hidden="1">
      <c r="A946" s="281"/>
      <c r="B946" s="280"/>
      <c r="D946" s="264"/>
    </row>
    <row r="947" spans="1:4" hidden="1">
      <c r="A947" s="281"/>
      <c r="B947" s="280"/>
      <c r="D947" s="264"/>
    </row>
    <row r="948" spans="1:4" hidden="1">
      <c r="A948" s="281"/>
      <c r="B948" s="280"/>
      <c r="D948" s="264"/>
    </row>
    <row r="949" spans="1:4" hidden="1">
      <c r="A949" s="281"/>
      <c r="B949" s="280"/>
      <c r="D949" s="264"/>
    </row>
    <row r="950" spans="1:4" hidden="1">
      <c r="A950" s="281"/>
      <c r="B950" s="280"/>
      <c r="D950" s="264"/>
    </row>
    <row r="951" spans="1:4" hidden="1">
      <c r="A951" s="281"/>
      <c r="B951" s="280"/>
      <c r="D951" s="264"/>
    </row>
    <row r="952" spans="1:4" hidden="1">
      <c r="A952" s="281"/>
      <c r="B952" s="280"/>
      <c r="D952" s="264"/>
    </row>
    <row r="953" spans="1:4" hidden="1">
      <c r="A953" s="281"/>
      <c r="B953" s="280"/>
      <c r="D953" s="264"/>
    </row>
    <row r="954" spans="1:4" hidden="1">
      <c r="A954" s="281"/>
      <c r="B954" s="280"/>
      <c r="D954" s="264"/>
    </row>
    <row r="955" spans="1:4" hidden="1">
      <c r="A955" s="281"/>
      <c r="B955" s="280"/>
      <c r="D955" s="264"/>
    </row>
    <row r="956" spans="1:4" hidden="1">
      <c r="A956" s="281"/>
      <c r="B956" s="280"/>
      <c r="D956" s="264"/>
    </row>
    <row r="957" spans="1:4" hidden="1">
      <c r="A957" s="281"/>
      <c r="B957" s="280"/>
      <c r="D957" s="264"/>
    </row>
    <row r="958" spans="1:4" hidden="1">
      <c r="A958" s="281"/>
      <c r="B958" s="280"/>
      <c r="D958" s="264"/>
    </row>
    <row r="959" spans="1:4" hidden="1">
      <c r="A959" s="281"/>
      <c r="B959" s="280"/>
      <c r="D959" s="264"/>
    </row>
    <row r="960" spans="1:4" hidden="1">
      <c r="A960" s="281"/>
      <c r="B960" s="280"/>
      <c r="D960" s="264"/>
    </row>
    <row r="961" spans="1:4" hidden="1">
      <c r="A961" s="281"/>
      <c r="B961" s="280"/>
      <c r="D961" s="264"/>
    </row>
    <row r="962" spans="1:4" hidden="1">
      <c r="A962" s="281"/>
      <c r="B962" s="280"/>
      <c r="D962" s="264"/>
    </row>
    <row r="963" spans="1:4" hidden="1">
      <c r="A963" s="281"/>
      <c r="B963" s="280"/>
      <c r="D963" s="264"/>
    </row>
    <row r="964" spans="1:4" hidden="1">
      <c r="A964" s="281"/>
      <c r="B964" s="280"/>
      <c r="D964" s="264"/>
    </row>
    <row r="965" spans="1:4" hidden="1">
      <c r="A965" s="281"/>
      <c r="B965" s="280"/>
      <c r="D965" s="264"/>
    </row>
    <row r="966" spans="1:4" hidden="1">
      <c r="A966" s="281"/>
      <c r="B966" s="280"/>
      <c r="D966" s="264"/>
    </row>
    <row r="967" spans="1:4" hidden="1">
      <c r="A967" s="281"/>
      <c r="B967" s="280"/>
      <c r="D967" s="264"/>
    </row>
    <row r="968" spans="1:4" hidden="1">
      <c r="A968" s="281"/>
      <c r="B968" s="280"/>
      <c r="D968" s="264"/>
    </row>
    <row r="969" spans="1:4" hidden="1">
      <c r="A969" s="281"/>
      <c r="B969" s="280"/>
      <c r="D969" s="264"/>
    </row>
    <row r="970" spans="1:4" hidden="1">
      <c r="A970" s="281"/>
      <c r="B970" s="280"/>
      <c r="D970" s="264"/>
    </row>
    <row r="971" spans="1:4" hidden="1">
      <c r="A971" s="281"/>
      <c r="B971" s="280"/>
      <c r="D971" s="264"/>
    </row>
    <row r="972" spans="1:4" hidden="1">
      <c r="A972" s="281"/>
      <c r="B972" s="280"/>
      <c r="D972" s="264"/>
    </row>
    <row r="973" spans="1:4" hidden="1">
      <c r="A973" s="281"/>
      <c r="B973" s="280"/>
      <c r="D973" s="264"/>
    </row>
    <row r="974" spans="1:4" hidden="1">
      <c r="A974" s="281"/>
      <c r="B974" s="280"/>
      <c r="D974" s="264"/>
    </row>
    <row r="975" spans="1:4" hidden="1">
      <c r="A975" s="281"/>
      <c r="B975" s="280"/>
      <c r="D975" s="264"/>
    </row>
    <row r="976" spans="1:4" hidden="1">
      <c r="A976" s="281"/>
      <c r="B976" s="280"/>
      <c r="D976" s="264"/>
    </row>
    <row r="977" spans="1:4" hidden="1">
      <c r="A977" s="281"/>
      <c r="B977" s="280"/>
      <c r="D977" s="264"/>
    </row>
    <row r="978" spans="1:4" hidden="1">
      <c r="A978" s="281"/>
      <c r="B978" s="280"/>
      <c r="D978" s="264"/>
    </row>
    <row r="979" spans="1:4" hidden="1">
      <c r="A979" s="281"/>
      <c r="B979" s="280"/>
      <c r="D979" s="264"/>
    </row>
    <row r="980" spans="1:4" hidden="1">
      <c r="A980" s="281"/>
      <c r="B980" s="280"/>
      <c r="D980" s="264"/>
    </row>
    <row r="981" spans="1:4" hidden="1">
      <c r="A981" s="281"/>
      <c r="B981" s="280"/>
      <c r="D981" s="264"/>
    </row>
    <row r="982" spans="1:4" hidden="1">
      <c r="A982" s="281"/>
      <c r="B982" s="280"/>
      <c r="D982" s="264"/>
    </row>
    <row r="983" spans="1:4" hidden="1">
      <c r="A983" s="281"/>
      <c r="B983" s="280"/>
      <c r="D983" s="264"/>
    </row>
    <row r="984" spans="1:4" hidden="1">
      <c r="A984" s="281"/>
      <c r="B984" s="280"/>
      <c r="D984" s="264"/>
    </row>
    <row r="985" spans="1:4" hidden="1">
      <c r="A985" s="281"/>
      <c r="B985" s="280"/>
      <c r="D985" s="264"/>
    </row>
    <row r="986" spans="1:4" hidden="1">
      <c r="A986" s="281"/>
      <c r="B986" s="280"/>
      <c r="D986" s="264"/>
    </row>
    <row r="987" spans="1:4" hidden="1">
      <c r="A987" s="281"/>
      <c r="B987" s="280"/>
      <c r="D987" s="264"/>
    </row>
    <row r="988" spans="1:4" hidden="1">
      <c r="A988" s="281"/>
      <c r="B988" s="280"/>
      <c r="D988" s="264"/>
    </row>
    <row r="989" spans="1:4" hidden="1">
      <c r="A989" s="281"/>
      <c r="B989" s="280"/>
      <c r="D989" s="264"/>
    </row>
    <row r="990" spans="1:4" hidden="1">
      <c r="A990" s="281"/>
      <c r="B990" s="280"/>
      <c r="D990" s="264"/>
    </row>
    <row r="991" spans="1:4" hidden="1">
      <c r="A991" s="281"/>
      <c r="B991" s="280"/>
      <c r="D991" s="264"/>
    </row>
    <row r="992" spans="1:4" hidden="1">
      <c r="A992" s="281"/>
      <c r="B992" s="280"/>
      <c r="D992" s="264"/>
    </row>
    <row r="993" spans="1:4" hidden="1">
      <c r="A993" s="281"/>
      <c r="B993" s="280"/>
      <c r="D993" s="264"/>
    </row>
    <row r="994" spans="1:4" hidden="1">
      <c r="A994" s="281"/>
      <c r="B994" s="280"/>
      <c r="D994" s="264"/>
    </row>
    <row r="995" spans="1:4" hidden="1">
      <c r="A995" s="281"/>
      <c r="B995" s="280"/>
      <c r="D995" s="264"/>
    </row>
    <row r="996" spans="1:4" hidden="1">
      <c r="A996" s="281"/>
      <c r="B996" s="280"/>
      <c r="D996" s="264"/>
    </row>
    <row r="997" spans="1:4" hidden="1">
      <c r="A997" s="281"/>
      <c r="B997" s="280"/>
      <c r="D997" s="264"/>
    </row>
    <row r="998" spans="1:4" hidden="1">
      <c r="A998" s="281"/>
      <c r="B998" s="280"/>
      <c r="D998" s="264"/>
    </row>
    <row r="999" spans="1:4" hidden="1">
      <c r="A999" s="281"/>
      <c r="B999" s="280"/>
      <c r="D999" s="264"/>
    </row>
    <row r="1000" spans="1:4" hidden="1">
      <c r="A1000" s="281"/>
      <c r="B1000" s="280"/>
      <c r="D1000" s="264"/>
    </row>
    <row r="1001" spans="1:4" hidden="1">
      <c r="A1001" s="281"/>
      <c r="B1001" s="280"/>
      <c r="D1001" s="264"/>
    </row>
    <row r="1002" spans="1:4" hidden="1">
      <c r="A1002" s="281"/>
      <c r="B1002" s="280"/>
      <c r="D1002" s="264"/>
    </row>
    <row r="1003" spans="1:4" hidden="1">
      <c r="A1003" s="281"/>
      <c r="B1003" s="280"/>
      <c r="D1003" s="264"/>
    </row>
    <row r="1004" spans="1:4" hidden="1">
      <c r="A1004" s="281"/>
      <c r="B1004" s="280"/>
      <c r="D1004" s="264"/>
    </row>
    <row r="1005" spans="1:4" hidden="1">
      <c r="A1005" s="281"/>
      <c r="B1005" s="280"/>
      <c r="D1005" s="264"/>
    </row>
    <row r="1006" spans="1:4" hidden="1">
      <c r="A1006" s="281"/>
      <c r="B1006" s="280"/>
      <c r="D1006" s="264"/>
    </row>
    <row r="1007" spans="1:4" hidden="1">
      <c r="A1007" s="281"/>
      <c r="B1007" s="280"/>
      <c r="D1007" s="264"/>
    </row>
    <row r="1008" spans="1:4" hidden="1">
      <c r="A1008" s="281"/>
      <c r="B1008" s="280"/>
      <c r="D1008" s="264"/>
    </row>
    <row r="1009" spans="1:4" hidden="1">
      <c r="A1009" s="281"/>
      <c r="B1009" s="280"/>
      <c r="D1009" s="264"/>
    </row>
    <row r="1010" spans="1:4" hidden="1">
      <c r="A1010" s="281"/>
      <c r="B1010" s="280"/>
      <c r="D1010" s="264"/>
    </row>
    <row r="1011" spans="1:4" hidden="1">
      <c r="A1011" s="281"/>
      <c r="B1011" s="280"/>
      <c r="D1011" s="264"/>
    </row>
    <row r="1012" spans="1:4" hidden="1">
      <c r="A1012" s="281"/>
      <c r="B1012" s="280"/>
      <c r="D1012" s="264"/>
    </row>
    <row r="1013" spans="1:4" hidden="1">
      <c r="A1013" s="281"/>
      <c r="B1013" s="280"/>
      <c r="D1013" s="264"/>
    </row>
    <row r="1014" spans="1:4" hidden="1">
      <c r="A1014" s="281"/>
      <c r="B1014" s="280"/>
      <c r="D1014" s="264"/>
    </row>
    <row r="1015" spans="1:4" hidden="1">
      <c r="A1015" s="281"/>
      <c r="B1015" s="280"/>
      <c r="D1015" s="264"/>
    </row>
    <row r="1016" spans="1:4" hidden="1">
      <c r="A1016" s="281"/>
      <c r="B1016" s="280"/>
      <c r="D1016" s="264"/>
    </row>
    <row r="1017" spans="1:4" hidden="1">
      <c r="A1017" s="281"/>
      <c r="B1017" s="280"/>
      <c r="D1017" s="264"/>
    </row>
    <row r="1018" spans="1:4" hidden="1">
      <c r="A1018" s="281"/>
      <c r="B1018" s="280"/>
      <c r="D1018" s="264"/>
    </row>
    <row r="1019" spans="1:4" hidden="1">
      <c r="A1019" s="281"/>
      <c r="B1019" s="280"/>
      <c r="D1019" s="264"/>
    </row>
    <row r="1020" spans="1:4" hidden="1">
      <c r="A1020" s="281"/>
      <c r="B1020" s="280"/>
      <c r="D1020" s="264"/>
    </row>
    <row r="1021" spans="1:4" hidden="1">
      <c r="A1021" s="281"/>
      <c r="B1021" s="280"/>
      <c r="D1021" s="264"/>
    </row>
    <row r="1022" spans="1:4" hidden="1">
      <c r="A1022" s="281"/>
      <c r="B1022" s="280"/>
      <c r="D1022" s="264"/>
    </row>
    <row r="1023" spans="1:4" hidden="1">
      <c r="A1023" s="281"/>
      <c r="B1023" s="280"/>
      <c r="D1023" s="264"/>
    </row>
    <row r="1024" spans="1:4" hidden="1">
      <c r="A1024" s="281"/>
      <c r="B1024" s="280"/>
      <c r="D1024" s="264"/>
    </row>
    <row r="1025" spans="1:4" hidden="1">
      <c r="A1025" s="281"/>
      <c r="B1025" s="280"/>
      <c r="D1025" s="264"/>
    </row>
    <row r="1026" spans="1:4" hidden="1">
      <c r="A1026" s="281"/>
      <c r="B1026" s="280"/>
      <c r="D1026" s="264"/>
    </row>
    <row r="1027" spans="1:4" hidden="1">
      <c r="A1027" s="281"/>
      <c r="B1027" s="280"/>
      <c r="D1027" s="264"/>
    </row>
    <row r="1028" spans="1:4" hidden="1">
      <c r="A1028" s="281"/>
      <c r="B1028" s="280"/>
      <c r="D1028" s="264"/>
    </row>
    <row r="1029" spans="1:4" hidden="1">
      <c r="A1029" s="281"/>
      <c r="B1029" s="280"/>
      <c r="D1029" s="264"/>
    </row>
    <row r="1030" spans="1:4" hidden="1">
      <c r="A1030" s="281"/>
      <c r="B1030" s="280"/>
      <c r="D1030" s="264"/>
    </row>
    <row r="1031" spans="1:4" hidden="1">
      <c r="A1031" s="281"/>
      <c r="B1031" s="280"/>
      <c r="D1031" s="264"/>
    </row>
    <row r="1032" spans="1:4" hidden="1">
      <c r="A1032" s="281"/>
      <c r="B1032" s="280"/>
      <c r="D1032" s="264"/>
    </row>
    <row r="1033" spans="1:4" hidden="1">
      <c r="A1033" s="281"/>
      <c r="B1033" s="280"/>
      <c r="D1033" s="264"/>
    </row>
    <row r="1034" spans="1:4" hidden="1">
      <c r="A1034" s="281"/>
      <c r="B1034" s="280"/>
      <c r="D1034" s="264"/>
    </row>
    <row r="1035" spans="1:4" hidden="1">
      <c r="A1035" s="281"/>
      <c r="B1035" s="280"/>
      <c r="D1035" s="264"/>
    </row>
    <row r="1036" spans="1:4" hidden="1">
      <c r="A1036" s="281"/>
      <c r="B1036" s="280"/>
      <c r="D1036" s="264"/>
    </row>
    <row r="1037" spans="1:4" hidden="1">
      <c r="A1037" s="281"/>
      <c r="B1037" s="280"/>
      <c r="D1037" s="264"/>
    </row>
    <row r="1038" spans="1:4" hidden="1">
      <c r="A1038" s="281"/>
      <c r="B1038" s="280"/>
      <c r="D1038" s="264"/>
    </row>
    <row r="1039" spans="1:4" hidden="1">
      <c r="A1039" s="281"/>
      <c r="B1039" s="280"/>
      <c r="D1039" s="264"/>
    </row>
    <row r="1040" spans="1:4" hidden="1">
      <c r="A1040" s="281"/>
      <c r="B1040" s="280"/>
      <c r="D1040" s="264"/>
    </row>
    <row r="1041" spans="1:4" hidden="1">
      <c r="A1041" s="281"/>
      <c r="B1041" s="280"/>
      <c r="D1041" s="264"/>
    </row>
    <row r="1042" spans="1:4" hidden="1">
      <c r="A1042" s="281"/>
      <c r="B1042" s="280"/>
      <c r="D1042" s="264"/>
    </row>
    <row r="1043" spans="1:4" hidden="1">
      <c r="A1043" s="281"/>
      <c r="B1043" s="280"/>
      <c r="D1043" s="264"/>
    </row>
    <row r="1044" spans="1:4" hidden="1">
      <c r="A1044" s="281"/>
      <c r="B1044" s="280"/>
      <c r="D1044" s="264"/>
    </row>
    <row r="1045" spans="1:4" hidden="1">
      <c r="A1045" s="281"/>
      <c r="B1045" s="280"/>
      <c r="D1045" s="264"/>
    </row>
    <row r="1046" spans="1:4" hidden="1">
      <c r="A1046" s="281"/>
      <c r="B1046" s="280"/>
      <c r="D1046" s="264"/>
    </row>
    <row r="1047" spans="1:4" hidden="1">
      <c r="A1047" s="281"/>
      <c r="B1047" s="280"/>
      <c r="D1047" s="264"/>
    </row>
    <row r="1048" spans="1:4" hidden="1">
      <c r="A1048" s="281"/>
      <c r="B1048" s="280"/>
      <c r="D1048" s="264"/>
    </row>
    <row r="1049" spans="1:4" hidden="1">
      <c r="A1049" s="281"/>
      <c r="B1049" s="280"/>
      <c r="D1049" s="264"/>
    </row>
    <row r="1050" spans="1:4" hidden="1">
      <c r="A1050" s="281"/>
      <c r="B1050" s="280"/>
      <c r="D1050" s="264"/>
    </row>
    <row r="1051" spans="1:4" hidden="1">
      <c r="A1051" s="281"/>
      <c r="B1051" s="280"/>
      <c r="D1051" s="264"/>
    </row>
    <row r="1052" spans="1:4" hidden="1">
      <c r="A1052" s="281"/>
      <c r="B1052" s="280"/>
      <c r="D1052" s="264"/>
    </row>
    <row r="1053" spans="1:4" hidden="1">
      <c r="A1053" s="281"/>
      <c r="B1053" s="280"/>
      <c r="D1053" s="264"/>
    </row>
    <row r="1054" spans="1:4" hidden="1">
      <c r="A1054" s="281"/>
      <c r="B1054" s="280"/>
      <c r="D1054" s="264"/>
    </row>
    <row r="1055" spans="1:4" hidden="1">
      <c r="A1055" s="281"/>
      <c r="B1055" s="280"/>
      <c r="D1055" s="264"/>
    </row>
    <row r="1056" spans="1:4" hidden="1">
      <c r="A1056" s="281"/>
      <c r="B1056" s="280"/>
      <c r="D1056" s="264"/>
    </row>
    <row r="1057" spans="1:4" hidden="1">
      <c r="A1057" s="281"/>
      <c r="B1057" s="280"/>
      <c r="D1057" s="264"/>
    </row>
    <row r="1058" spans="1:4" hidden="1">
      <c r="A1058" s="281"/>
      <c r="B1058" s="280"/>
      <c r="D1058" s="264"/>
    </row>
    <row r="1059" spans="1:4" hidden="1">
      <c r="A1059" s="281"/>
      <c r="B1059" s="280"/>
      <c r="D1059" s="264"/>
    </row>
    <row r="1060" spans="1:4" hidden="1">
      <c r="A1060" s="281"/>
      <c r="B1060" s="280"/>
      <c r="D1060" s="264"/>
    </row>
    <row r="1061" spans="1:4" hidden="1">
      <c r="A1061" s="281"/>
      <c r="B1061" s="280"/>
      <c r="D1061" s="264"/>
    </row>
    <row r="1062" spans="1:4" hidden="1">
      <c r="A1062" s="281"/>
      <c r="B1062" s="280"/>
      <c r="D1062" s="264"/>
    </row>
    <row r="1063" spans="1:4" hidden="1">
      <c r="A1063" s="281"/>
      <c r="B1063" s="280"/>
      <c r="D1063" s="264"/>
    </row>
    <row r="1064" spans="1:4" hidden="1">
      <c r="A1064" s="281"/>
      <c r="B1064" s="280"/>
      <c r="D1064" s="264"/>
    </row>
    <row r="1065" spans="1:4" hidden="1">
      <c r="A1065" s="281"/>
      <c r="B1065" s="280"/>
      <c r="D1065" s="264"/>
    </row>
    <row r="1066" spans="1:4" hidden="1">
      <c r="A1066" s="281"/>
      <c r="B1066" s="280"/>
      <c r="D1066" s="264"/>
    </row>
    <row r="1067" spans="1:4" hidden="1">
      <c r="A1067" s="281"/>
      <c r="B1067" s="280"/>
      <c r="D1067" s="264"/>
    </row>
    <row r="1068" spans="1:4" hidden="1">
      <c r="A1068" s="281"/>
      <c r="B1068" s="280"/>
      <c r="D1068" s="264"/>
    </row>
    <row r="1069" spans="1:4" hidden="1">
      <c r="A1069" s="281"/>
      <c r="B1069" s="280"/>
      <c r="D1069" s="264"/>
    </row>
    <row r="1070" spans="1:4" hidden="1">
      <c r="A1070" s="281"/>
      <c r="B1070" s="280"/>
      <c r="D1070" s="264"/>
    </row>
    <row r="1071" spans="1:4" hidden="1">
      <c r="A1071" s="281"/>
      <c r="B1071" s="280"/>
      <c r="D1071" s="264"/>
    </row>
    <row r="1072" spans="1:4" hidden="1">
      <c r="A1072" s="281"/>
      <c r="B1072" s="280"/>
      <c r="D1072" s="264"/>
    </row>
    <row r="1073" spans="1:4" hidden="1">
      <c r="A1073" s="281"/>
      <c r="B1073" s="280"/>
      <c r="D1073" s="264"/>
    </row>
    <row r="1074" spans="1:4" hidden="1">
      <c r="A1074" s="281"/>
      <c r="B1074" s="280"/>
      <c r="D1074" s="264"/>
    </row>
    <row r="1075" spans="1:4" hidden="1">
      <c r="A1075" s="281"/>
      <c r="B1075" s="280"/>
      <c r="D1075" s="264"/>
    </row>
    <row r="1076" spans="1:4" hidden="1">
      <c r="A1076" s="281"/>
      <c r="B1076" s="280"/>
      <c r="D1076" s="264"/>
    </row>
    <row r="1077" spans="1:4" hidden="1">
      <c r="A1077" s="281"/>
      <c r="B1077" s="280"/>
      <c r="D1077" s="264"/>
    </row>
    <row r="1078" spans="1:4" hidden="1">
      <c r="A1078" s="281"/>
      <c r="B1078" s="280"/>
      <c r="D1078" s="264"/>
    </row>
    <row r="1079" spans="1:4" hidden="1">
      <c r="A1079" s="281"/>
      <c r="B1079" s="280"/>
      <c r="D1079" s="264"/>
    </row>
    <row r="1080" spans="1:4" hidden="1">
      <c r="A1080" s="281"/>
      <c r="B1080" s="280"/>
      <c r="D1080" s="264"/>
    </row>
    <row r="1081" spans="1:4" hidden="1">
      <c r="A1081" s="281"/>
      <c r="B1081" s="280"/>
      <c r="D1081" s="264"/>
    </row>
    <row r="1082" spans="1:4" hidden="1">
      <c r="A1082" s="281"/>
      <c r="B1082" s="280"/>
      <c r="D1082" s="264"/>
    </row>
    <row r="1083" spans="1:4" hidden="1">
      <c r="A1083" s="281"/>
      <c r="B1083" s="280"/>
      <c r="D1083" s="264"/>
    </row>
    <row r="1084" spans="1:4" hidden="1">
      <c r="A1084" s="281"/>
      <c r="B1084" s="280"/>
      <c r="D1084" s="264"/>
    </row>
    <row r="1085" spans="1:4" hidden="1">
      <c r="A1085" s="281"/>
      <c r="B1085" s="280"/>
      <c r="D1085" s="264"/>
    </row>
    <row r="1086" spans="1:4" hidden="1">
      <c r="A1086" s="281"/>
      <c r="B1086" s="280"/>
      <c r="D1086" s="264"/>
    </row>
    <row r="1087" spans="1:4" hidden="1">
      <c r="A1087" s="281"/>
      <c r="B1087" s="280"/>
      <c r="D1087" s="264"/>
    </row>
    <row r="1088" spans="1:4" hidden="1">
      <c r="A1088" s="281"/>
      <c r="B1088" s="280"/>
      <c r="D1088" s="264"/>
    </row>
    <row r="1089" spans="1:4" hidden="1">
      <c r="A1089" s="281"/>
      <c r="B1089" s="280"/>
      <c r="D1089" s="264"/>
    </row>
    <row r="1090" spans="1:4" hidden="1">
      <c r="A1090" s="281"/>
      <c r="B1090" s="280"/>
      <c r="D1090" s="264"/>
    </row>
    <row r="1091" spans="1:4" hidden="1">
      <c r="A1091" s="281"/>
      <c r="B1091" s="280"/>
      <c r="D1091" s="264"/>
    </row>
    <row r="1092" spans="1:4" hidden="1">
      <c r="A1092" s="281"/>
      <c r="B1092" s="280"/>
      <c r="D1092" s="264"/>
    </row>
    <row r="1093" spans="1:4" hidden="1">
      <c r="A1093" s="281"/>
      <c r="B1093" s="280"/>
      <c r="D1093" s="264"/>
    </row>
    <row r="1094" spans="1:4" hidden="1">
      <c r="A1094" s="281"/>
      <c r="B1094" s="280"/>
      <c r="D1094" s="264"/>
    </row>
    <row r="1095" spans="1:4" hidden="1">
      <c r="A1095" s="281"/>
      <c r="B1095" s="280"/>
      <c r="D1095" s="264"/>
    </row>
    <row r="1096" spans="1:4" hidden="1">
      <c r="A1096" s="281"/>
      <c r="B1096" s="280"/>
      <c r="D1096" s="264"/>
    </row>
    <row r="1097" spans="1:4" hidden="1">
      <c r="A1097" s="281"/>
      <c r="B1097" s="280"/>
      <c r="D1097" s="264"/>
    </row>
    <row r="1098" spans="1:4" hidden="1">
      <c r="A1098" s="281"/>
      <c r="B1098" s="280"/>
      <c r="D1098" s="264"/>
    </row>
    <row r="1099" spans="1:4" hidden="1">
      <c r="A1099" s="281"/>
      <c r="B1099" s="280"/>
      <c r="D1099" s="264"/>
    </row>
    <row r="1100" spans="1:4" hidden="1">
      <c r="A1100" s="281"/>
      <c r="B1100" s="280"/>
      <c r="D1100" s="264"/>
    </row>
    <row r="1101" spans="1:4" hidden="1">
      <c r="A1101" s="281"/>
      <c r="B1101" s="280"/>
      <c r="D1101" s="264"/>
    </row>
    <row r="1102" spans="1:4" hidden="1">
      <c r="A1102" s="281"/>
      <c r="B1102" s="280"/>
      <c r="D1102" s="264"/>
    </row>
    <row r="1103" spans="1:4" hidden="1">
      <c r="A1103" s="281"/>
      <c r="B1103" s="280"/>
      <c r="D1103" s="264"/>
    </row>
    <row r="1104" spans="1:4" hidden="1">
      <c r="A1104" s="281"/>
      <c r="B1104" s="280"/>
      <c r="D1104" s="264"/>
    </row>
    <row r="1105" spans="1:4" hidden="1">
      <c r="A1105" s="281"/>
      <c r="B1105" s="280"/>
      <c r="D1105" s="264"/>
    </row>
    <row r="1106" spans="1:4" hidden="1">
      <c r="A1106" s="281"/>
      <c r="B1106" s="280"/>
      <c r="D1106" s="264"/>
    </row>
    <row r="1107" spans="1:4" hidden="1">
      <c r="A1107" s="281"/>
      <c r="B1107" s="280"/>
      <c r="D1107" s="264"/>
    </row>
    <row r="1108" spans="1:4" hidden="1">
      <c r="A1108" s="281"/>
      <c r="B1108" s="280"/>
      <c r="D1108" s="264"/>
    </row>
    <row r="1109" spans="1:4" hidden="1">
      <c r="A1109" s="281"/>
      <c r="B1109" s="280"/>
      <c r="D1109" s="264"/>
    </row>
    <row r="1110" spans="1:4" hidden="1">
      <c r="A1110" s="281"/>
      <c r="B1110" s="280"/>
      <c r="D1110" s="264"/>
    </row>
    <row r="1111" spans="1:4" hidden="1">
      <c r="A1111" s="281"/>
      <c r="B1111" s="280"/>
      <c r="D1111" s="264"/>
    </row>
    <row r="1112" spans="1:4" hidden="1">
      <c r="A1112" s="281"/>
      <c r="B1112" s="280"/>
      <c r="D1112" s="264"/>
    </row>
    <row r="1113" spans="1:4" hidden="1">
      <c r="A1113" s="281"/>
      <c r="B1113" s="280"/>
      <c r="D1113" s="264"/>
    </row>
    <row r="1114" spans="1:4" hidden="1">
      <c r="A1114" s="281"/>
      <c r="B1114" s="280"/>
      <c r="D1114" s="264"/>
    </row>
    <row r="1115" spans="1:4" hidden="1">
      <c r="A1115" s="281"/>
      <c r="B1115" s="280"/>
      <c r="D1115" s="264"/>
    </row>
    <row r="1116" spans="1:4" hidden="1">
      <c r="A1116" s="281"/>
      <c r="B1116" s="280"/>
      <c r="D1116" s="264"/>
    </row>
    <row r="1117" spans="1:4" hidden="1">
      <c r="A1117" s="281"/>
      <c r="B1117" s="280"/>
      <c r="D1117" s="264"/>
    </row>
    <row r="1118" spans="1:4" hidden="1">
      <c r="A1118" s="281"/>
      <c r="B1118" s="280"/>
      <c r="D1118" s="264"/>
    </row>
    <row r="1119" spans="1:4" hidden="1">
      <c r="A1119" s="281"/>
      <c r="B1119" s="280"/>
      <c r="D1119" s="264"/>
    </row>
    <row r="1120" spans="1:4" hidden="1">
      <c r="A1120" s="281"/>
      <c r="B1120" s="280"/>
      <c r="D1120" s="264"/>
    </row>
    <row r="1121" spans="1:4" hidden="1">
      <c r="A1121" s="281"/>
      <c r="B1121" s="280"/>
      <c r="D1121" s="264"/>
    </row>
    <row r="1122" spans="1:4" hidden="1">
      <c r="A1122" s="281"/>
      <c r="B1122" s="280"/>
      <c r="D1122" s="264"/>
    </row>
    <row r="1123" spans="1:4" hidden="1">
      <c r="A1123" s="281"/>
      <c r="B1123" s="280"/>
      <c r="D1123" s="264"/>
    </row>
    <row r="1124" spans="1:4" hidden="1">
      <c r="A1124" s="281"/>
      <c r="B1124" s="280"/>
      <c r="D1124" s="264"/>
    </row>
    <row r="1125" spans="1:4" hidden="1">
      <c r="A1125" s="281"/>
      <c r="B1125" s="280"/>
      <c r="D1125" s="264"/>
    </row>
    <row r="1126" spans="1:4" hidden="1">
      <c r="A1126" s="281"/>
      <c r="B1126" s="280"/>
      <c r="D1126" s="264"/>
    </row>
    <row r="1127" spans="1:4" hidden="1">
      <c r="A1127" s="281"/>
      <c r="B1127" s="280"/>
      <c r="D1127" s="264"/>
    </row>
    <row r="1128" spans="1:4" hidden="1">
      <c r="A1128" s="281"/>
      <c r="B1128" s="280"/>
      <c r="D1128" s="264"/>
    </row>
    <row r="1129" spans="1:4" hidden="1">
      <c r="A1129" s="281"/>
      <c r="B1129" s="280"/>
      <c r="D1129" s="264"/>
    </row>
    <row r="1130" spans="1:4" hidden="1">
      <c r="A1130" s="281"/>
      <c r="B1130" s="280"/>
      <c r="D1130" s="264"/>
    </row>
    <row r="1131" spans="1:4" hidden="1">
      <c r="A1131" s="281"/>
      <c r="B1131" s="280"/>
      <c r="D1131" s="264"/>
    </row>
    <row r="1132" spans="1:4" hidden="1">
      <c r="A1132" s="281"/>
      <c r="B1132" s="280"/>
      <c r="D1132" s="264"/>
    </row>
    <row r="1133" spans="1:4" hidden="1">
      <c r="A1133" s="281"/>
      <c r="B1133" s="280"/>
      <c r="D1133" s="264"/>
    </row>
    <row r="1134" spans="1:4" hidden="1">
      <c r="A1134" s="281"/>
      <c r="B1134" s="280"/>
      <c r="D1134" s="264"/>
    </row>
    <row r="1135" spans="1:4" hidden="1">
      <c r="A1135" s="281"/>
      <c r="B1135" s="280"/>
      <c r="D1135" s="264"/>
    </row>
    <row r="1136" spans="1:4" hidden="1">
      <c r="A1136" s="281"/>
      <c r="B1136" s="280"/>
      <c r="D1136" s="264"/>
    </row>
    <row r="1137" spans="1:4" hidden="1">
      <c r="A1137" s="281"/>
      <c r="B1137" s="280"/>
      <c r="D1137" s="264"/>
    </row>
    <row r="1138" spans="1:4" hidden="1">
      <c r="A1138" s="281"/>
      <c r="B1138" s="280"/>
      <c r="D1138" s="264"/>
    </row>
    <row r="1139" spans="1:4" hidden="1">
      <c r="A1139" s="281"/>
      <c r="B1139" s="280"/>
      <c r="D1139" s="264"/>
    </row>
    <row r="1140" spans="1:4" hidden="1">
      <c r="A1140" s="281"/>
      <c r="B1140" s="280"/>
      <c r="D1140" s="264"/>
    </row>
    <row r="1141" spans="1:4" hidden="1">
      <c r="A1141" s="281"/>
      <c r="B1141" s="280"/>
      <c r="D1141" s="264"/>
    </row>
    <row r="1142" spans="1:4" hidden="1">
      <c r="A1142" s="281"/>
      <c r="B1142" s="280"/>
      <c r="D1142" s="264"/>
    </row>
    <row r="1143" spans="1:4" hidden="1">
      <c r="A1143" s="281"/>
      <c r="B1143" s="280"/>
      <c r="D1143" s="264"/>
    </row>
    <row r="1144" spans="1:4" hidden="1">
      <c r="A1144" s="281"/>
      <c r="B1144" s="280"/>
      <c r="D1144" s="264"/>
    </row>
    <row r="1145" spans="1:4" hidden="1">
      <c r="A1145" s="281"/>
      <c r="B1145" s="280"/>
      <c r="D1145" s="264"/>
    </row>
    <row r="1146" spans="1:4" hidden="1">
      <c r="A1146" s="281"/>
      <c r="B1146" s="280"/>
      <c r="D1146" s="264"/>
    </row>
    <row r="1147" spans="1:4" hidden="1">
      <c r="A1147" s="281"/>
      <c r="B1147" s="280"/>
      <c r="D1147" s="264"/>
    </row>
    <row r="1148" spans="1:4" hidden="1">
      <c r="A1148" s="281"/>
      <c r="B1148" s="280"/>
      <c r="D1148" s="264"/>
    </row>
    <row r="1149" spans="1:4" hidden="1">
      <c r="A1149" s="281"/>
      <c r="B1149" s="280"/>
      <c r="D1149" s="264"/>
    </row>
    <row r="1150" spans="1:4" hidden="1">
      <c r="A1150" s="281"/>
      <c r="B1150" s="280"/>
      <c r="D1150" s="264"/>
    </row>
    <row r="1151" spans="1:4" hidden="1">
      <c r="A1151" s="281"/>
      <c r="B1151" s="280"/>
      <c r="D1151" s="264"/>
    </row>
    <row r="1152" spans="1:4" hidden="1">
      <c r="A1152" s="281"/>
      <c r="B1152" s="280"/>
      <c r="D1152" s="264"/>
    </row>
    <row r="1153" spans="1:4" hidden="1">
      <c r="A1153" s="281"/>
      <c r="B1153" s="280"/>
      <c r="D1153" s="264"/>
    </row>
    <row r="1154" spans="1:4" hidden="1">
      <c r="A1154" s="281"/>
      <c r="B1154" s="280"/>
      <c r="D1154" s="264"/>
    </row>
    <row r="1155" spans="1:4" hidden="1">
      <c r="A1155" s="281"/>
      <c r="B1155" s="280"/>
      <c r="D1155" s="264"/>
    </row>
    <row r="1156" spans="1:4" hidden="1">
      <c r="A1156" s="281"/>
      <c r="B1156" s="280"/>
      <c r="D1156" s="264"/>
    </row>
    <row r="1157" spans="1:4" hidden="1">
      <c r="A1157" s="281"/>
      <c r="B1157" s="280"/>
      <c r="D1157" s="264"/>
    </row>
    <row r="1158" spans="1:4" hidden="1">
      <c r="A1158" s="281"/>
      <c r="B1158" s="280"/>
      <c r="D1158" s="264"/>
    </row>
    <row r="1159" spans="1:4" hidden="1">
      <c r="A1159" s="281"/>
      <c r="B1159" s="280"/>
      <c r="D1159" s="264"/>
    </row>
    <row r="1160" spans="1:4" hidden="1">
      <c r="A1160" s="281"/>
      <c r="B1160" s="280"/>
      <c r="D1160" s="264"/>
    </row>
    <row r="1161" spans="1:4" hidden="1">
      <c r="A1161" s="281"/>
      <c r="B1161" s="280"/>
      <c r="D1161" s="264"/>
    </row>
    <row r="1162" spans="1:4" hidden="1">
      <c r="A1162" s="281"/>
      <c r="B1162" s="280"/>
      <c r="D1162" s="264"/>
    </row>
    <row r="1163" spans="1:4" hidden="1">
      <c r="A1163" s="281"/>
      <c r="B1163" s="280"/>
      <c r="D1163" s="264"/>
    </row>
    <row r="1164" spans="1:4" hidden="1">
      <c r="A1164" s="281"/>
      <c r="B1164" s="280"/>
      <c r="D1164" s="264"/>
    </row>
    <row r="1165" spans="1:4" hidden="1">
      <c r="A1165" s="281"/>
      <c r="B1165" s="280"/>
      <c r="D1165" s="264"/>
    </row>
    <row r="1166" spans="1:4" hidden="1">
      <c r="A1166" s="281"/>
      <c r="B1166" s="280"/>
      <c r="D1166" s="264"/>
    </row>
    <row r="1167" spans="1:4" hidden="1">
      <c r="A1167" s="281"/>
      <c r="B1167" s="280"/>
      <c r="D1167" s="264"/>
    </row>
    <row r="1168" spans="1:4" hidden="1">
      <c r="A1168" s="281"/>
      <c r="B1168" s="280"/>
      <c r="D1168" s="264"/>
    </row>
    <row r="1169" spans="1:4" hidden="1">
      <c r="A1169" s="281"/>
      <c r="B1169" s="280"/>
      <c r="D1169" s="264"/>
    </row>
    <row r="1170" spans="1:4" hidden="1">
      <c r="A1170" s="281"/>
      <c r="B1170" s="280"/>
      <c r="D1170" s="264"/>
    </row>
    <row r="1171" spans="1:4" hidden="1">
      <c r="A1171" s="281"/>
      <c r="B1171" s="280"/>
      <c r="D1171" s="264"/>
    </row>
    <row r="1172" spans="1:4" hidden="1">
      <c r="A1172" s="281"/>
      <c r="B1172" s="280"/>
      <c r="D1172" s="264"/>
    </row>
    <row r="1173" spans="1:4" hidden="1">
      <c r="A1173" s="281"/>
      <c r="B1173" s="280"/>
      <c r="D1173" s="264"/>
    </row>
    <row r="1174" spans="1:4" hidden="1">
      <c r="A1174" s="281"/>
      <c r="B1174" s="280"/>
      <c r="D1174" s="264"/>
    </row>
    <row r="1175" spans="1:4" hidden="1">
      <c r="A1175" s="281"/>
      <c r="B1175" s="280"/>
      <c r="D1175" s="264"/>
    </row>
    <row r="1176" spans="1:4" hidden="1">
      <c r="A1176" s="281"/>
      <c r="B1176" s="280"/>
      <c r="D1176" s="264"/>
    </row>
    <row r="1177" spans="1:4" hidden="1">
      <c r="A1177" s="281"/>
      <c r="B1177" s="280"/>
      <c r="D1177" s="264"/>
    </row>
    <row r="1178" spans="1:4" hidden="1">
      <c r="A1178" s="281"/>
      <c r="B1178" s="280"/>
      <c r="D1178" s="264"/>
    </row>
    <row r="1179" spans="1:4" hidden="1">
      <c r="A1179" s="281"/>
      <c r="B1179" s="280"/>
      <c r="D1179" s="264"/>
    </row>
    <row r="1180" spans="1:4" hidden="1">
      <c r="A1180" s="281"/>
      <c r="B1180" s="280"/>
      <c r="D1180" s="264"/>
    </row>
    <row r="1181" spans="1:4" hidden="1">
      <c r="A1181" s="281"/>
      <c r="B1181" s="280"/>
      <c r="D1181" s="264"/>
    </row>
    <row r="1182" spans="1:4" hidden="1">
      <c r="A1182" s="281"/>
      <c r="B1182" s="280"/>
      <c r="D1182" s="264"/>
    </row>
    <row r="1183" spans="1:4" hidden="1">
      <c r="A1183" s="281"/>
      <c r="B1183" s="280"/>
      <c r="D1183" s="264"/>
    </row>
    <row r="1184" spans="1:4" hidden="1">
      <c r="A1184" s="281"/>
      <c r="B1184" s="280"/>
      <c r="D1184" s="264"/>
    </row>
    <row r="1185" spans="1:4" hidden="1">
      <c r="A1185" s="281"/>
      <c r="B1185" s="280"/>
      <c r="D1185" s="264"/>
    </row>
    <row r="1186" spans="1:4" hidden="1">
      <c r="A1186" s="281"/>
      <c r="B1186" s="280"/>
      <c r="D1186" s="264"/>
    </row>
    <row r="1187" spans="1:4" hidden="1">
      <c r="A1187" s="281"/>
      <c r="B1187" s="280"/>
      <c r="D1187" s="264"/>
    </row>
    <row r="1188" spans="1:4" hidden="1">
      <c r="A1188" s="281"/>
      <c r="B1188" s="280"/>
      <c r="D1188" s="264"/>
    </row>
    <row r="1189" spans="1:4" hidden="1">
      <c r="A1189" s="281"/>
      <c r="B1189" s="280"/>
      <c r="D1189" s="264"/>
    </row>
    <row r="1190" spans="1:4" hidden="1">
      <c r="A1190" s="281"/>
      <c r="B1190" s="280"/>
      <c r="D1190" s="264"/>
    </row>
    <row r="1191" spans="1:4" hidden="1">
      <c r="A1191" s="281"/>
      <c r="B1191" s="280"/>
      <c r="D1191" s="264"/>
    </row>
    <row r="1192" spans="1:4" hidden="1">
      <c r="A1192" s="281"/>
      <c r="B1192" s="280"/>
      <c r="D1192" s="264"/>
    </row>
    <row r="1193" spans="1:4" hidden="1">
      <c r="A1193" s="281"/>
      <c r="B1193" s="280"/>
      <c r="D1193" s="264"/>
    </row>
    <row r="1194" spans="1:4" hidden="1">
      <c r="A1194" s="281"/>
      <c r="B1194" s="280"/>
      <c r="D1194" s="264"/>
    </row>
    <row r="1195" spans="1:4" hidden="1">
      <c r="A1195" s="281"/>
      <c r="B1195" s="280"/>
      <c r="D1195" s="264"/>
    </row>
    <row r="1196" spans="1:4" hidden="1">
      <c r="A1196" s="281"/>
      <c r="B1196" s="280"/>
      <c r="D1196" s="264"/>
    </row>
    <row r="1197" spans="1:4" hidden="1">
      <c r="A1197" s="281"/>
      <c r="B1197" s="280"/>
      <c r="D1197" s="264"/>
    </row>
    <row r="1198" spans="1:4" hidden="1">
      <c r="A1198" s="281"/>
      <c r="B1198" s="280"/>
      <c r="D1198" s="264"/>
    </row>
    <row r="1199" spans="1:4" hidden="1">
      <c r="A1199" s="281"/>
      <c r="B1199" s="280"/>
      <c r="D1199" s="264"/>
    </row>
    <row r="1200" spans="1:4" hidden="1">
      <c r="A1200" s="281"/>
      <c r="B1200" s="280"/>
      <c r="D1200" s="264"/>
    </row>
    <row r="1201" spans="1:4" hidden="1">
      <c r="A1201" s="281"/>
      <c r="B1201" s="280"/>
      <c r="D1201" s="264"/>
    </row>
    <row r="1202" spans="1:4" hidden="1">
      <c r="A1202" s="281"/>
      <c r="B1202" s="280"/>
      <c r="D1202" s="264"/>
    </row>
    <row r="1203" spans="1:4" hidden="1">
      <c r="A1203" s="281"/>
      <c r="B1203" s="280"/>
      <c r="D1203" s="264"/>
    </row>
    <row r="1204" spans="1:4" hidden="1">
      <c r="A1204" s="281"/>
      <c r="B1204" s="280"/>
      <c r="D1204" s="264"/>
    </row>
    <row r="1205" spans="1:4" hidden="1">
      <c r="A1205" s="281"/>
      <c r="B1205" s="280"/>
      <c r="D1205" s="264"/>
    </row>
    <row r="1206" spans="1:4" hidden="1">
      <c r="A1206" s="281"/>
      <c r="B1206" s="280"/>
      <c r="D1206" s="264"/>
    </row>
    <row r="1207" spans="1:4" hidden="1">
      <c r="A1207" s="281"/>
      <c r="B1207" s="280"/>
      <c r="D1207" s="264"/>
    </row>
    <row r="1208" spans="1:4" hidden="1">
      <c r="A1208" s="281"/>
      <c r="B1208" s="280"/>
      <c r="D1208" s="264"/>
    </row>
    <row r="1209" spans="1:4" hidden="1">
      <c r="A1209" s="281"/>
      <c r="B1209" s="280"/>
      <c r="D1209" s="264"/>
    </row>
    <row r="1210" spans="1:4" hidden="1">
      <c r="A1210" s="281"/>
      <c r="B1210" s="280"/>
      <c r="D1210" s="264"/>
    </row>
    <row r="1211" spans="1:4" hidden="1">
      <c r="A1211" s="281"/>
      <c r="B1211" s="280"/>
      <c r="D1211" s="264"/>
    </row>
    <row r="1212" spans="1:4" hidden="1">
      <c r="A1212" s="281"/>
      <c r="B1212" s="280"/>
      <c r="D1212" s="264"/>
    </row>
    <row r="1213" spans="1:4" hidden="1">
      <c r="A1213" s="281"/>
      <c r="B1213" s="280"/>
      <c r="D1213" s="264"/>
    </row>
    <row r="1214" spans="1:4" hidden="1">
      <c r="A1214" s="281"/>
      <c r="B1214" s="280"/>
      <c r="D1214" s="264"/>
    </row>
    <row r="1215" spans="1:4" hidden="1">
      <c r="A1215" s="281"/>
      <c r="B1215" s="280"/>
      <c r="D1215" s="264"/>
    </row>
    <row r="1216" spans="1:4" hidden="1">
      <c r="A1216" s="281"/>
      <c r="B1216" s="280"/>
      <c r="D1216" s="264"/>
    </row>
    <row r="1217" spans="1:4" hidden="1">
      <c r="A1217" s="281"/>
      <c r="B1217" s="280"/>
      <c r="D1217" s="264"/>
    </row>
    <row r="1218" spans="1:4" hidden="1">
      <c r="A1218" s="281"/>
      <c r="B1218" s="280"/>
      <c r="D1218" s="264"/>
    </row>
    <row r="1219" spans="1:4" hidden="1">
      <c r="A1219" s="281"/>
      <c r="B1219" s="280"/>
      <c r="D1219" s="264"/>
    </row>
    <row r="1220" spans="1:4" hidden="1">
      <c r="A1220" s="281"/>
      <c r="B1220" s="280"/>
      <c r="D1220" s="264"/>
    </row>
    <row r="1221" spans="1:4" hidden="1">
      <c r="A1221" s="281"/>
      <c r="B1221" s="280"/>
      <c r="D1221" s="264"/>
    </row>
    <row r="1222" spans="1:4" hidden="1">
      <c r="A1222" s="281"/>
      <c r="B1222" s="280"/>
      <c r="D1222" s="264"/>
    </row>
    <row r="1223" spans="1:4" hidden="1">
      <c r="A1223" s="281"/>
      <c r="B1223" s="280"/>
      <c r="D1223" s="264"/>
    </row>
    <row r="1224" spans="1:4" hidden="1">
      <c r="A1224" s="281"/>
      <c r="B1224" s="280"/>
      <c r="D1224" s="264"/>
    </row>
    <row r="1225" spans="1:4" hidden="1">
      <c r="A1225" s="281"/>
      <c r="B1225" s="280"/>
      <c r="D1225" s="264"/>
    </row>
    <row r="1226" spans="1:4" hidden="1">
      <c r="A1226" s="281"/>
      <c r="B1226" s="280"/>
      <c r="D1226" s="264"/>
    </row>
    <row r="1227" spans="1:4" hidden="1">
      <c r="A1227" s="281"/>
      <c r="B1227" s="280"/>
      <c r="D1227" s="264"/>
    </row>
    <row r="1228" spans="1:4" hidden="1">
      <c r="A1228" s="281"/>
      <c r="B1228" s="280"/>
      <c r="D1228" s="264"/>
    </row>
    <row r="1229" spans="1:4" hidden="1">
      <c r="A1229" s="281"/>
      <c r="B1229" s="280"/>
      <c r="D1229" s="264"/>
    </row>
    <row r="1230" spans="1:4" hidden="1">
      <c r="A1230" s="281"/>
      <c r="B1230" s="280"/>
      <c r="D1230" s="264"/>
    </row>
    <row r="1231" spans="1:4" hidden="1">
      <c r="A1231" s="281"/>
      <c r="B1231" s="280"/>
      <c r="D1231" s="264"/>
    </row>
    <row r="1232" spans="1:4" hidden="1">
      <c r="A1232" s="281"/>
      <c r="B1232" s="280"/>
      <c r="D1232" s="264"/>
    </row>
    <row r="1233" spans="1:4" hidden="1">
      <c r="A1233" s="281"/>
      <c r="B1233" s="280"/>
      <c r="D1233" s="264"/>
    </row>
    <row r="1234" spans="1:4" hidden="1">
      <c r="A1234" s="281"/>
      <c r="B1234" s="280"/>
      <c r="D1234" s="264"/>
    </row>
    <row r="1235" spans="1:4" hidden="1">
      <c r="A1235" s="281"/>
      <c r="B1235" s="280"/>
      <c r="D1235" s="264"/>
    </row>
    <row r="1236" spans="1:4" hidden="1">
      <c r="A1236" s="281"/>
      <c r="B1236" s="280"/>
      <c r="D1236" s="264"/>
    </row>
    <row r="1237" spans="1:4" hidden="1">
      <c r="A1237" s="281"/>
      <c r="B1237" s="280"/>
      <c r="D1237" s="264"/>
    </row>
    <row r="1238" spans="1:4" hidden="1">
      <c r="A1238" s="281"/>
      <c r="B1238" s="280"/>
      <c r="D1238" s="264"/>
    </row>
    <row r="1239" spans="1:4" hidden="1">
      <c r="A1239" s="281"/>
      <c r="B1239" s="280"/>
      <c r="D1239" s="264"/>
    </row>
    <row r="1240" spans="1:4" hidden="1">
      <c r="A1240" s="281"/>
      <c r="B1240" s="280"/>
      <c r="D1240" s="264"/>
    </row>
    <row r="1241" spans="1:4" hidden="1">
      <c r="A1241" s="281"/>
      <c r="B1241" s="280"/>
      <c r="D1241" s="264"/>
    </row>
    <row r="1242" spans="1:4" hidden="1">
      <c r="A1242" s="281"/>
      <c r="B1242" s="280"/>
      <c r="D1242" s="264"/>
    </row>
    <row r="1243" spans="1:4" hidden="1">
      <c r="A1243" s="281"/>
      <c r="B1243" s="280"/>
      <c r="D1243" s="264"/>
    </row>
    <row r="1244" spans="1:4" hidden="1">
      <c r="A1244" s="281"/>
      <c r="B1244" s="280"/>
      <c r="D1244" s="264"/>
    </row>
    <row r="1245" spans="1:4" hidden="1">
      <c r="A1245" s="281"/>
      <c r="B1245" s="280"/>
      <c r="D1245" s="264"/>
    </row>
    <row r="1246" spans="1:4" hidden="1">
      <c r="A1246" s="281"/>
      <c r="B1246" s="280"/>
      <c r="D1246" s="264"/>
    </row>
    <row r="1247" spans="1:4" hidden="1">
      <c r="A1247" s="281"/>
      <c r="B1247" s="280"/>
      <c r="D1247" s="264"/>
    </row>
    <row r="1248" spans="1:4" hidden="1">
      <c r="A1248" s="281"/>
      <c r="B1248" s="280"/>
      <c r="D1248" s="264"/>
    </row>
    <row r="1249" spans="1:4" hidden="1">
      <c r="A1249" s="281"/>
      <c r="B1249" s="280"/>
      <c r="D1249" s="264"/>
    </row>
    <row r="1250" spans="1:4" hidden="1">
      <c r="A1250" s="281"/>
      <c r="B1250" s="280"/>
      <c r="D1250" s="264"/>
    </row>
    <row r="1251" spans="1:4" hidden="1">
      <c r="A1251" s="281"/>
      <c r="B1251" s="280"/>
      <c r="D1251" s="264"/>
    </row>
    <row r="1252" spans="1:4" hidden="1">
      <c r="A1252" s="281"/>
      <c r="B1252" s="280"/>
      <c r="D1252" s="264"/>
    </row>
    <row r="1253" spans="1:4" hidden="1">
      <c r="A1253" s="281"/>
      <c r="B1253" s="280"/>
      <c r="D1253" s="264"/>
    </row>
    <row r="1254" spans="1:4" hidden="1">
      <c r="A1254" s="281"/>
      <c r="B1254" s="280"/>
      <c r="D1254" s="264"/>
    </row>
    <row r="1255" spans="1:4" hidden="1">
      <c r="A1255" s="281"/>
      <c r="B1255" s="280"/>
      <c r="D1255" s="264"/>
    </row>
    <row r="1256" spans="1:4" hidden="1">
      <c r="A1256" s="281"/>
      <c r="B1256" s="280"/>
      <c r="D1256" s="264"/>
    </row>
    <row r="1257" spans="1:4" hidden="1">
      <c r="A1257" s="281"/>
      <c r="B1257" s="280"/>
      <c r="D1257" s="264"/>
    </row>
    <row r="1258" spans="1:4" hidden="1">
      <c r="A1258" s="281"/>
      <c r="B1258" s="280"/>
      <c r="D1258" s="264"/>
    </row>
    <row r="1259" spans="1:4" hidden="1">
      <c r="A1259" s="281"/>
      <c r="B1259" s="280"/>
      <c r="D1259" s="264"/>
    </row>
    <row r="1260" spans="1:4" hidden="1">
      <c r="A1260" s="281"/>
      <c r="B1260" s="280"/>
      <c r="D1260" s="264"/>
    </row>
    <row r="1261" spans="1:4" hidden="1">
      <c r="A1261" s="281"/>
      <c r="B1261" s="280"/>
      <c r="D1261" s="264"/>
    </row>
    <row r="1262" spans="1:4" hidden="1">
      <c r="A1262" s="281"/>
      <c r="B1262" s="280"/>
      <c r="D1262" s="264"/>
    </row>
    <row r="1263" spans="1:4" hidden="1">
      <c r="A1263" s="281"/>
      <c r="B1263" s="280"/>
      <c r="D1263" s="264"/>
    </row>
    <row r="1264" spans="1:4" hidden="1">
      <c r="A1264" s="281"/>
      <c r="B1264" s="280"/>
      <c r="D1264" s="264"/>
    </row>
    <row r="1265" spans="1:4" hidden="1">
      <c r="A1265" s="281"/>
      <c r="B1265" s="280"/>
      <c r="D1265" s="264"/>
    </row>
    <row r="1266" spans="1:4" hidden="1">
      <c r="A1266" s="281"/>
      <c r="B1266" s="280"/>
      <c r="D1266" s="264"/>
    </row>
    <row r="1267" spans="1:4" hidden="1">
      <c r="A1267" s="281"/>
      <c r="B1267" s="280"/>
      <c r="D1267" s="264"/>
    </row>
    <row r="1268" spans="1:4" hidden="1">
      <c r="A1268" s="281"/>
      <c r="B1268" s="280"/>
      <c r="D1268" s="264"/>
    </row>
    <row r="1269" spans="1:4" hidden="1">
      <c r="A1269" s="281"/>
      <c r="B1269" s="280"/>
      <c r="D1269" s="264"/>
    </row>
    <row r="1270" spans="1:4" hidden="1">
      <c r="A1270" s="281"/>
      <c r="B1270" s="280"/>
      <c r="D1270" s="264"/>
    </row>
    <row r="1271" spans="1:4" hidden="1">
      <c r="A1271" s="281"/>
      <c r="B1271" s="280"/>
      <c r="D1271" s="264"/>
    </row>
    <row r="1272" spans="1:4" hidden="1">
      <c r="A1272" s="281"/>
      <c r="B1272" s="280"/>
      <c r="D1272" s="264"/>
    </row>
    <row r="1273" spans="1:4" hidden="1">
      <c r="A1273" s="281"/>
      <c r="B1273" s="280"/>
      <c r="D1273" s="264"/>
    </row>
    <row r="1274" spans="1:4" hidden="1">
      <c r="A1274" s="281"/>
      <c r="B1274" s="280"/>
      <c r="D1274" s="264"/>
    </row>
    <row r="1275" spans="1:4" hidden="1">
      <c r="A1275" s="281"/>
      <c r="B1275" s="280"/>
      <c r="D1275" s="264"/>
    </row>
    <row r="1276" spans="1:4" hidden="1">
      <c r="A1276" s="281"/>
      <c r="B1276" s="280"/>
      <c r="D1276" s="264"/>
    </row>
    <row r="1277" spans="1:4" hidden="1">
      <c r="A1277" s="281"/>
      <c r="B1277" s="280"/>
      <c r="D1277" s="264"/>
    </row>
    <row r="1278" spans="1:4" hidden="1">
      <c r="A1278" s="281"/>
      <c r="B1278" s="280"/>
      <c r="D1278" s="264"/>
    </row>
    <row r="1279" spans="1:4" hidden="1">
      <c r="A1279" s="281"/>
      <c r="B1279" s="280"/>
      <c r="D1279" s="264"/>
    </row>
    <row r="1280" spans="1:4" hidden="1">
      <c r="A1280" s="281"/>
      <c r="B1280" s="280"/>
      <c r="D1280" s="264"/>
    </row>
    <row r="1281" spans="1:4" hidden="1">
      <c r="A1281" s="281"/>
      <c r="B1281" s="280"/>
      <c r="D1281" s="264"/>
    </row>
    <row r="1282" spans="1:4" hidden="1">
      <c r="A1282" s="281"/>
      <c r="B1282" s="280"/>
      <c r="D1282" s="264"/>
    </row>
    <row r="1283" spans="1:4" hidden="1">
      <c r="A1283" s="281"/>
      <c r="B1283" s="280"/>
      <c r="D1283" s="264"/>
    </row>
    <row r="1284" spans="1:4" hidden="1">
      <c r="A1284" s="281"/>
      <c r="B1284" s="280"/>
      <c r="D1284" s="264"/>
    </row>
    <row r="1285" spans="1:4" hidden="1">
      <c r="A1285" s="281"/>
      <c r="B1285" s="280"/>
      <c r="D1285" s="264"/>
    </row>
    <row r="1286" spans="1:4" hidden="1">
      <c r="A1286" s="281"/>
      <c r="B1286" s="280"/>
      <c r="D1286" s="264"/>
    </row>
    <row r="1287" spans="1:4" hidden="1">
      <c r="A1287" s="281"/>
      <c r="B1287" s="280"/>
      <c r="D1287" s="264"/>
    </row>
    <row r="1288" spans="1:4" hidden="1">
      <c r="A1288" s="281"/>
      <c r="B1288" s="280"/>
      <c r="D1288" s="264"/>
    </row>
    <row r="1289" spans="1:4" hidden="1">
      <c r="A1289" s="281"/>
      <c r="B1289" s="280"/>
      <c r="D1289" s="264"/>
    </row>
    <row r="1290" spans="1:4" hidden="1">
      <c r="A1290" s="281"/>
      <c r="B1290" s="280"/>
      <c r="D1290" s="264"/>
    </row>
    <row r="1291" spans="1:4" hidden="1">
      <c r="A1291" s="281"/>
      <c r="B1291" s="280"/>
      <c r="D1291" s="264"/>
    </row>
    <row r="1292" spans="1:4" hidden="1">
      <c r="A1292" s="281"/>
      <c r="B1292" s="280"/>
      <c r="D1292" s="264"/>
    </row>
    <row r="1293" spans="1:4" hidden="1">
      <c r="A1293" s="281"/>
      <c r="B1293" s="280"/>
      <c r="D1293" s="264"/>
    </row>
    <row r="1294" spans="1:4" hidden="1">
      <c r="A1294" s="281"/>
      <c r="B1294" s="280"/>
      <c r="D1294" s="264"/>
    </row>
    <row r="1295" spans="1:4" hidden="1">
      <c r="A1295" s="281"/>
      <c r="B1295" s="280"/>
      <c r="D1295" s="264"/>
    </row>
    <row r="1296" spans="1:4" hidden="1">
      <c r="A1296" s="281"/>
      <c r="B1296" s="280"/>
      <c r="D1296" s="264"/>
    </row>
    <row r="1297" spans="1:4" hidden="1">
      <c r="A1297" s="281"/>
      <c r="B1297" s="280"/>
      <c r="D1297" s="264"/>
    </row>
    <row r="1298" spans="1:4" hidden="1">
      <c r="A1298" s="281"/>
      <c r="B1298" s="280"/>
      <c r="D1298" s="264"/>
    </row>
    <row r="1299" spans="1:4" hidden="1">
      <c r="A1299" s="281"/>
      <c r="B1299" s="280"/>
      <c r="D1299" s="264"/>
    </row>
    <row r="1300" spans="1:4" hidden="1">
      <c r="A1300" s="281"/>
      <c r="B1300" s="280"/>
      <c r="D1300" s="264"/>
    </row>
    <row r="1301" spans="1:4" hidden="1">
      <c r="A1301" s="281"/>
      <c r="B1301" s="280"/>
      <c r="D1301" s="264"/>
    </row>
    <row r="1302" spans="1:4" hidden="1">
      <c r="A1302" s="281"/>
      <c r="B1302" s="280"/>
      <c r="D1302" s="264"/>
    </row>
    <row r="1303" spans="1:4" hidden="1">
      <c r="A1303" s="281"/>
      <c r="B1303" s="280"/>
      <c r="D1303" s="264"/>
    </row>
    <row r="1304" spans="1:4" hidden="1">
      <c r="A1304" s="281"/>
      <c r="B1304" s="280"/>
      <c r="D1304" s="264"/>
    </row>
    <row r="1305" spans="1:4" hidden="1">
      <c r="A1305" s="281"/>
      <c r="B1305" s="280"/>
      <c r="D1305" s="264"/>
    </row>
    <row r="1306" spans="1:4" hidden="1">
      <c r="A1306" s="281"/>
      <c r="B1306" s="280"/>
      <c r="D1306" s="264"/>
    </row>
    <row r="1307" spans="1:4" hidden="1">
      <c r="A1307" s="281"/>
      <c r="B1307" s="280"/>
      <c r="D1307" s="264"/>
    </row>
    <row r="1308" spans="1:4" hidden="1">
      <c r="A1308" s="281"/>
      <c r="B1308" s="280"/>
      <c r="D1308" s="264"/>
    </row>
    <row r="1309" spans="1:4" hidden="1">
      <c r="A1309" s="281"/>
      <c r="B1309" s="280"/>
      <c r="D1309" s="264"/>
    </row>
    <row r="1310" spans="1:4" hidden="1">
      <c r="A1310" s="281"/>
      <c r="B1310" s="280"/>
      <c r="D1310" s="264"/>
    </row>
    <row r="1311" spans="1:4" hidden="1">
      <c r="A1311" s="281"/>
      <c r="B1311" s="280"/>
      <c r="D1311" s="264"/>
    </row>
    <row r="1312" spans="1:4" hidden="1">
      <c r="A1312" s="281"/>
      <c r="B1312" s="280"/>
      <c r="D1312" s="264"/>
    </row>
    <row r="1313" spans="1:4" hidden="1">
      <c r="A1313" s="281"/>
      <c r="B1313" s="280"/>
      <c r="D1313" s="264"/>
    </row>
    <row r="1314" spans="1:4" hidden="1">
      <c r="A1314" s="281"/>
      <c r="B1314" s="280"/>
      <c r="D1314" s="264"/>
    </row>
    <row r="1315" spans="1:4" hidden="1">
      <c r="A1315" s="281"/>
      <c r="B1315" s="280"/>
      <c r="D1315" s="264"/>
    </row>
    <row r="1316" spans="1:4" hidden="1">
      <c r="A1316" s="281"/>
      <c r="B1316" s="280"/>
      <c r="D1316" s="264"/>
    </row>
    <row r="1317" spans="1:4" hidden="1">
      <c r="A1317" s="281"/>
      <c r="B1317" s="280"/>
      <c r="D1317" s="264"/>
    </row>
    <row r="1318" spans="1:4" hidden="1">
      <c r="A1318" s="281"/>
      <c r="B1318" s="280"/>
      <c r="D1318" s="264"/>
    </row>
    <row r="1319" spans="1:4" hidden="1">
      <c r="A1319" s="281"/>
      <c r="B1319" s="280"/>
      <c r="D1319" s="264"/>
    </row>
    <row r="1320" spans="1:4" hidden="1">
      <c r="A1320" s="281"/>
      <c r="B1320" s="280"/>
      <c r="D1320" s="264"/>
    </row>
    <row r="1321" spans="1:4" hidden="1">
      <c r="A1321" s="281"/>
      <c r="B1321" s="280"/>
      <c r="D1321" s="264"/>
    </row>
    <row r="1322" spans="1:4" hidden="1">
      <c r="A1322" s="281"/>
      <c r="B1322" s="280"/>
      <c r="D1322" s="264"/>
    </row>
    <row r="1323" spans="1:4" hidden="1">
      <c r="A1323" s="281"/>
      <c r="B1323" s="280"/>
      <c r="D1323" s="264"/>
    </row>
    <row r="1324" spans="1:4" hidden="1">
      <c r="A1324" s="281"/>
      <c r="B1324" s="280"/>
      <c r="D1324" s="264"/>
    </row>
    <row r="1325" spans="1:4" hidden="1">
      <c r="A1325" s="281"/>
      <c r="B1325" s="280"/>
      <c r="D1325" s="264"/>
    </row>
    <row r="1326" spans="1:4" hidden="1">
      <c r="A1326" s="281"/>
      <c r="B1326" s="280"/>
      <c r="D1326" s="264"/>
    </row>
    <row r="1327" spans="1:4" hidden="1">
      <c r="A1327" s="281"/>
      <c r="B1327" s="280"/>
      <c r="D1327" s="264"/>
    </row>
    <row r="1328" spans="1:4" hidden="1">
      <c r="A1328" s="281"/>
      <c r="B1328" s="280"/>
      <c r="D1328" s="264"/>
    </row>
    <row r="1329" spans="1:4" hidden="1">
      <c r="A1329" s="281"/>
      <c r="B1329" s="280"/>
      <c r="D1329" s="264"/>
    </row>
    <row r="1330" spans="1:4" hidden="1">
      <c r="A1330" s="281"/>
      <c r="B1330" s="280"/>
      <c r="D1330" s="264"/>
    </row>
    <row r="1331" spans="1:4" hidden="1">
      <c r="A1331" s="281"/>
      <c r="B1331" s="280"/>
      <c r="D1331" s="264"/>
    </row>
    <row r="1332" spans="1:4" hidden="1">
      <c r="A1332" s="281"/>
      <c r="B1332" s="280"/>
      <c r="D1332" s="264"/>
    </row>
    <row r="1333" spans="1:4" hidden="1">
      <c r="A1333" s="281"/>
      <c r="B1333" s="280"/>
      <c r="D1333" s="264"/>
    </row>
    <row r="1334" spans="1:4" hidden="1">
      <c r="A1334" s="281"/>
      <c r="B1334" s="280"/>
      <c r="D1334" s="264"/>
    </row>
    <row r="1335" spans="1:4" hidden="1">
      <c r="A1335" s="281"/>
      <c r="B1335" s="280"/>
      <c r="D1335" s="264"/>
    </row>
    <row r="1336" spans="1:4" hidden="1">
      <c r="A1336" s="281"/>
      <c r="B1336" s="280"/>
      <c r="D1336" s="264"/>
    </row>
    <row r="1337" spans="1:4" hidden="1">
      <c r="A1337" s="281"/>
      <c r="B1337" s="280"/>
      <c r="D1337" s="264"/>
    </row>
    <row r="1338" spans="1:4" hidden="1">
      <c r="A1338" s="281"/>
      <c r="B1338" s="280"/>
      <c r="D1338" s="264"/>
    </row>
    <row r="1339" spans="1:4" hidden="1">
      <c r="A1339" s="281"/>
      <c r="B1339" s="280"/>
      <c r="D1339" s="264"/>
    </row>
    <row r="1340" spans="1:4" hidden="1">
      <c r="A1340" s="281"/>
      <c r="B1340" s="280"/>
      <c r="D1340" s="264"/>
    </row>
    <row r="1341" spans="1:4" hidden="1">
      <c r="A1341" s="281"/>
      <c r="B1341" s="280"/>
      <c r="D1341" s="264"/>
    </row>
    <row r="1342" spans="1:4" hidden="1">
      <c r="A1342" s="281"/>
      <c r="B1342" s="280"/>
      <c r="D1342" s="264"/>
    </row>
    <row r="1343" spans="1:4" hidden="1">
      <c r="A1343" s="281"/>
      <c r="B1343" s="280"/>
      <c r="D1343" s="264"/>
    </row>
    <row r="1344" spans="1:4" hidden="1">
      <c r="A1344" s="281"/>
      <c r="B1344" s="280"/>
      <c r="D1344" s="264"/>
    </row>
    <row r="1345" spans="1:4" hidden="1">
      <c r="A1345" s="281"/>
      <c r="B1345" s="280"/>
      <c r="D1345" s="264"/>
    </row>
    <row r="1346" spans="1:4" hidden="1">
      <c r="A1346" s="281"/>
      <c r="B1346" s="280"/>
      <c r="D1346" s="264"/>
    </row>
    <row r="1347" spans="1:4" hidden="1">
      <c r="A1347" s="281"/>
      <c r="B1347" s="280"/>
      <c r="D1347" s="264"/>
    </row>
    <row r="1348" spans="1:4" hidden="1">
      <c r="A1348" s="281"/>
      <c r="B1348" s="280"/>
      <c r="D1348" s="264"/>
    </row>
    <row r="1349" spans="1:4" hidden="1">
      <c r="A1349" s="281"/>
      <c r="B1349" s="280"/>
      <c r="D1349" s="264"/>
    </row>
    <row r="1350" spans="1:4" hidden="1">
      <c r="A1350" s="281"/>
      <c r="B1350" s="280"/>
      <c r="D1350" s="264"/>
    </row>
    <row r="1351" spans="1:4" hidden="1">
      <c r="A1351" s="281"/>
      <c r="B1351" s="280"/>
      <c r="D1351" s="264"/>
    </row>
    <row r="1352" spans="1:4" hidden="1">
      <c r="A1352" s="281"/>
      <c r="B1352" s="280"/>
      <c r="D1352" s="264"/>
    </row>
    <row r="1353" spans="1:4" hidden="1">
      <c r="A1353" s="281"/>
      <c r="B1353" s="280"/>
      <c r="D1353" s="264"/>
    </row>
    <row r="1354" spans="1:4" hidden="1">
      <c r="A1354" s="281"/>
      <c r="B1354" s="280"/>
      <c r="D1354" s="264"/>
    </row>
    <row r="1355" spans="1:4" hidden="1">
      <c r="A1355" s="281"/>
      <c r="B1355" s="280"/>
      <c r="D1355" s="264"/>
    </row>
    <row r="1356" spans="1:4" hidden="1">
      <c r="A1356" s="281"/>
      <c r="B1356" s="280"/>
      <c r="D1356" s="264"/>
    </row>
    <row r="1357" spans="1:4" hidden="1">
      <c r="A1357" s="281"/>
      <c r="B1357" s="280"/>
      <c r="D1357" s="264"/>
    </row>
    <row r="1358" spans="1:4" hidden="1">
      <c r="A1358" s="281"/>
      <c r="B1358" s="280"/>
      <c r="D1358" s="264"/>
    </row>
    <row r="1359" spans="1:4" hidden="1">
      <c r="A1359" s="281"/>
      <c r="B1359" s="280"/>
      <c r="D1359" s="264"/>
    </row>
    <row r="1360" spans="1:4" hidden="1">
      <c r="A1360" s="281"/>
      <c r="B1360" s="280"/>
      <c r="D1360" s="264"/>
    </row>
    <row r="1361" spans="1:4" hidden="1">
      <c r="A1361" s="281"/>
      <c r="B1361" s="280"/>
      <c r="D1361" s="264"/>
    </row>
    <row r="1362" spans="1:4" hidden="1">
      <c r="A1362" s="281"/>
      <c r="B1362" s="280"/>
      <c r="D1362" s="264"/>
    </row>
    <row r="1363" spans="1:4" hidden="1">
      <c r="A1363" s="281"/>
      <c r="B1363" s="280"/>
      <c r="D1363" s="264"/>
    </row>
    <row r="1364" spans="1:4" hidden="1">
      <c r="A1364" s="281"/>
      <c r="B1364" s="280"/>
      <c r="D1364" s="264"/>
    </row>
    <row r="1365" spans="1:4" hidden="1">
      <c r="A1365" s="281"/>
      <c r="B1365" s="280"/>
      <c r="D1365" s="264"/>
    </row>
    <row r="1366" spans="1:4" hidden="1">
      <c r="A1366" s="281"/>
      <c r="B1366" s="280"/>
      <c r="D1366" s="264"/>
    </row>
    <row r="1367" spans="1:4" hidden="1">
      <c r="A1367" s="281"/>
      <c r="B1367" s="280"/>
      <c r="D1367" s="264"/>
    </row>
    <row r="1368" spans="1:4" hidden="1">
      <c r="A1368" s="281"/>
      <c r="B1368" s="280"/>
      <c r="D1368" s="264"/>
    </row>
    <row r="1369" spans="1:4" hidden="1">
      <c r="A1369" s="281"/>
      <c r="B1369" s="280"/>
      <c r="D1369" s="264"/>
    </row>
    <row r="1370" spans="1:4" hidden="1">
      <c r="A1370" s="281"/>
      <c r="B1370" s="280"/>
      <c r="D1370" s="264"/>
    </row>
    <row r="1371" spans="1:4" hidden="1">
      <c r="A1371" s="281"/>
      <c r="B1371" s="280"/>
      <c r="D1371" s="264"/>
    </row>
    <row r="1372" spans="1:4" hidden="1">
      <c r="A1372" s="281"/>
      <c r="B1372" s="280"/>
      <c r="D1372" s="264"/>
    </row>
    <row r="1373" spans="1:4" hidden="1">
      <c r="A1373" s="281"/>
      <c r="B1373" s="280"/>
      <c r="D1373" s="264"/>
    </row>
    <row r="1374" spans="1:4" hidden="1">
      <c r="A1374" s="281"/>
      <c r="B1374" s="280"/>
      <c r="D1374" s="264"/>
    </row>
    <row r="1375" spans="1:4" hidden="1">
      <c r="A1375" s="281"/>
      <c r="B1375" s="280"/>
      <c r="D1375" s="264"/>
    </row>
    <row r="1376" spans="1:4" hidden="1">
      <c r="A1376" s="281"/>
      <c r="B1376" s="280"/>
      <c r="D1376" s="264"/>
    </row>
    <row r="1377" spans="1:4" hidden="1">
      <c r="A1377" s="281"/>
      <c r="B1377" s="280"/>
      <c r="D1377" s="264"/>
    </row>
    <row r="1378" spans="1:4" hidden="1">
      <c r="A1378" s="281"/>
      <c r="B1378" s="280"/>
      <c r="D1378" s="264"/>
    </row>
    <row r="1379" spans="1:4" hidden="1">
      <c r="A1379" s="281"/>
      <c r="B1379" s="280"/>
      <c r="D1379" s="264"/>
    </row>
    <row r="1380" spans="1:4" hidden="1">
      <c r="A1380" s="281"/>
      <c r="B1380" s="280"/>
      <c r="D1380" s="264"/>
    </row>
    <row r="1381" spans="1:4" hidden="1">
      <c r="A1381" s="281"/>
      <c r="B1381" s="280"/>
      <c r="D1381" s="264"/>
    </row>
    <row r="1382" spans="1:4" hidden="1">
      <c r="A1382" s="281"/>
      <c r="B1382" s="280"/>
      <c r="D1382" s="264"/>
    </row>
    <row r="1383" spans="1:4" hidden="1">
      <c r="A1383" s="281"/>
      <c r="B1383" s="280"/>
      <c r="D1383" s="264"/>
    </row>
    <row r="1384" spans="1:4" hidden="1">
      <c r="A1384" s="281"/>
      <c r="B1384" s="280"/>
      <c r="D1384" s="264"/>
    </row>
    <row r="1385" spans="1:4" hidden="1">
      <c r="A1385" s="281"/>
      <c r="B1385" s="280"/>
      <c r="D1385" s="264"/>
    </row>
    <row r="1386" spans="1:4" hidden="1">
      <c r="A1386" s="281"/>
      <c r="B1386" s="280"/>
      <c r="D1386" s="264"/>
    </row>
    <row r="1387" spans="1:4" hidden="1">
      <c r="A1387" s="281"/>
      <c r="B1387" s="280"/>
      <c r="D1387" s="264"/>
    </row>
    <row r="1388" spans="1:4" hidden="1">
      <c r="A1388" s="281"/>
      <c r="B1388" s="280"/>
      <c r="D1388" s="264"/>
    </row>
    <row r="1389" spans="1:4" hidden="1">
      <c r="A1389" s="281"/>
      <c r="B1389" s="280"/>
      <c r="D1389" s="264"/>
    </row>
    <row r="1390" spans="1:4" hidden="1">
      <c r="A1390" s="281"/>
      <c r="B1390" s="280"/>
      <c r="D1390" s="264"/>
    </row>
    <row r="1391" spans="1:4" hidden="1">
      <c r="A1391" s="281"/>
      <c r="B1391" s="280"/>
      <c r="D1391" s="264"/>
    </row>
    <row r="1392" spans="1:4" hidden="1">
      <c r="A1392" s="281"/>
      <c r="B1392" s="280"/>
      <c r="D1392" s="264"/>
    </row>
    <row r="1393" spans="1:4" hidden="1">
      <c r="A1393" s="281"/>
      <c r="B1393" s="280"/>
      <c r="D1393" s="264"/>
    </row>
    <row r="1394" spans="1:4" hidden="1">
      <c r="A1394" s="281"/>
      <c r="B1394" s="280"/>
      <c r="D1394" s="264"/>
    </row>
    <row r="1395" spans="1:4" hidden="1">
      <c r="A1395" s="281"/>
      <c r="B1395" s="280"/>
      <c r="D1395" s="264"/>
    </row>
    <row r="1396" spans="1:4" hidden="1">
      <c r="A1396" s="281"/>
      <c r="B1396" s="280"/>
      <c r="D1396" s="264"/>
    </row>
    <row r="1397" spans="1:4" hidden="1">
      <c r="A1397" s="281"/>
      <c r="B1397" s="280"/>
      <c r="D1397" s="264"/>
    </row>
    <row r="1398" spans="1:4" hidden="1">
      <c r="A1398" s="281"/>
      <c r="B1398" s="280"/>
      <c r="D1398" s="264"/>
    </row>
    <row r="1399" spans="1:4" hidden="1">
      <c r="A1399" s="281"/>
      <c r="B1399" s="280"/>
      <c r="D1399" s="264"/>
    </row>
    <row r="1400" spans="1:4" hidden="1">
      <c r="A1400" s="281"/>
      <c r="B1400" s="280"/>
      <c r="D1400" s="264"/>
    </row>
    <row r="1401" spans="1:4" hidden="1">
      <c r="A1401" s="281"/>
      <c r="B1401" s="280"/>
      <c r="D1401" s="264"/>
    </row>
    <row r="1402" spans="1:4" hidden="1">
      <c r="A1402" s="281"/>
      <c r="B1402" s="280"/>
      <c r="D1402" s="264"/>
    </row>
    <row r="1403" spans="1:4" hidden="1">
      <c r="A1403" s="281"/>
      <c r="B1403" s="280"/>
      <c r="D1403" s="264"/>
    </row>
    <row r="1404" spans="1:4" hidden="1">
      <c r="A1404" s="281"/>
      <c r="B1404" s="280"/>
      <c r="D1404" s="264"/>
    </row>
    <row r="1405" spans="1:4" hidden="1">
      <c r="A1405" s="281"/>
      <c r="B1405" s="280"/>
      <c r="D1405" s="264"/>
    </row>
    <row r="1406" spans="1:4" hidden="1">
      <c r="A1406" s="281"/>
      <c r="B1406" s="280"/>
      <c r="D1406" s="264"/>
    </row>
    <row r="1407" spans="1:4" hidden="1">
      <c r="A1407" s="281"/>
      <c r="B1407" s="280"/>
      <c r="D1407" s="264"/>
    </row>
    <row r="1408" spans="1:4" hidden="1">
      <c r="A1408" s="281"/>
      <c r="B1408" s="280"/>
      <c r="D1408" s="264"/>
    </row>
    <row r="1409" spans="1:4" hidden="1">
      <c r="A1409" s="281"/>
      <c r="B1409" s="280"/>
      <c r="D1409" s="264"/>
    </row>
    <row r="1410" spans="1:4" hidden="1">
      <c r="A1410" s="281"/>
      <c r="B1410" s="280"/>
      <c r="D1410" s="264"/>
    </row>
    <row r="1411" spans="1:4" hidden="1">
      <c r="A1411" s="281"/>
      <c r="B1411" s="280"/>
      <c r="D1411" s="264"/>
    </row>
    <row r="1412" spans="1:4" hidden="1">
      <c r="A1412" s="281"/>
      <c r="B1412" s="280"/>
      <c r="D1412" s="264"/>
    </row>
    <row r="1413" spans="1:4" hidden="1">
      <c r="A1413" s="281"/>
      <c r="B1413" s="280"/>
      <c r="D1413" s="264"/>
    </row>
    <row r="1414" spans="1:4" hidden="1">
      <c r="A1414" s="281"/>
      <c r="B1414" s="280"/>
      <c r="D1414" s="264"/>
    </row>
    <row r="1415" spans="1:4" hidden="1">
      <c r="A1415" s="281"/>
      <c r="B1415" s="280"/>
      <c r="D1415" s="264"/>
    </row>
    <row r="1416" spans="1:4" hidden="1">
      <c r="A1416" s="281"/>
      <c r="B1416" s="280"/>
      <c r="D1416" s="264"/>
    </row>
    <row r="1417" spans="1:4" hidden="1">
      <c r="A1417" s="281"/>
      <c r="B1417" s="280"/>
      <c r="D1417" s="264"/>
    </row>
    <row r="1418" spans="1:4" hidden="1">
      <c r="A1418" s="281"/>
      <c r="B1418" s="280"/>
      <c r="D1418" s="264"/>
    </row>
    <row r="1419" spans="1:4" hidden="1">
      <c r="A1419" s="281"/>
      <c r="B1419" s="280"/>
      <c r="D1419" s="264"/>
    </row>
    <row r="1420" spans="1:4" hidden="1">
      <c r="A1420" s="281"/>
      <c r="B1420" s="280"/>
      <c r="D1420" s="264"/>
    </row>
    <row r="1421" spans="1:4" hidden="1">
      <c r="A1421" s="281"/>
      <c r="B1421" s="280"/>
      <c r="D1421" s="264"/>
    </row>
    <row r="1422" spans="1:4" hidden="1">
      <c r="A1422" s="281"/>
      <c r="B1422" s="280"/>
      <c r="D1422" s="264"/>
    </row>
    <row r="1423" spans="1:4" hidden="1">
      <c r="A1423" s="281"/>
      <c r="B1423" s="280"/>
      <c r="D1423" s="264"/>
    </row>
    <row r="1424" spans="1:4" hidden="1">
      <c r="A1424" s="281"/>
      <c r="B1424" s="280"/>
      <c r="D1424" s="264"/>
    </row>
    <row r="1425" spans="1:4" hidden="1">
      <c r="A1425" s="281"/>
      <c r="B1425" s="280"/>
      <c r="D1425" s="264"/>
    </row>
    <row r="1426" spans="1:4" hidden="1">
      <c r="A1426" s="281"/>
      <c r="B1426" s="280"/>
      <c r="D1426" s="264"/>
    </row>
    <row r="1427" spans="1:4" hidden="1">
      <c r="A1427" s="281"/>
      <c r="B1427" s="280"/>
      <c r="D1427" s="264"/>
    </row>
    <row r="1428" spans="1:4" hidden="1">
      <c r="A1428" s="281"/>
      <c r="B1428" s="280"/>
      <c r="D1428" s="264"/>
    </row>
    <row r="1429" spans="1:4" hidden="1">
      <c r="A1429" s="281"/>
      <c r="B1429" s="280"/>
      <c r="D1429" s="264"/>
    </row>
    <row r="1430" spans="1:4" hidden="1">
      <c r="A1430" s="281"/>
      <c r="B1430" s="280"/>
      <c r="D1430" s="264"/>
    </row>
    <row r="1431" spans="1:4" hidden="1">
      <c r="A1431" s="281"/>
      <c r="B1431" s="280"/>
      <c r="D1431" s="264"/>
    </row>
    <row r="1432" spans="1:4" hidden="1">
      <c r="A1432" s="281"/>
      <c r="B1432" s="280"/>
      <c r="D1432" s="264"/>
    </row>
    <row r="1433" spans="1:4" hidden="1">
      <c r="A1433" s="281"/>
      <c r="B1433" s="280"/>
      <c r="D1433" s="264"/>
    </row>
    <row r="1434" spans="1:4" hidden="1">
      <c r="A1434" s="281"/>
      <c r="B1434" s="280"/>
      <c r="D1434" s="264"/>
    </row>
    <row r="1435" spans="1:4" hidden="1">
      <c r="A1435" s="281"/>
      <c r="B1435" s="280"/>
      <c r="D1435" s="264"/>
    </row>
    <row r="1436" spans="1:4" hidden="1">
      <c r="A1436" s="281"/>
      <c r="B1436" s="280"/>
      <c r="D1436" s="264"/>
    </row>
    <row r="1437" spans="1:4" hidden="1">
      <c r="A1437" s="281"/>
      <c r="B1437" s="280"/>
      <c r="D1437" s="264"/>
    </row>
    <row r="1438" spans="1:4" hidden="1">
      <c r="A1438" s="281"/>
      <c r="B1438" s="280"/>
      <c r="D1438" s="264"/>
    </row>
    <row r="1439" spans="1:4" hidden="1">
      <c r="A1439" s="281"/>
      <c r="B1439" s="280"/>
      <c r="D1439" s="264"/>
    </row>
    <row r="1440" spans="1:4" hidden="1">
      <c r="A1440" s="281"/>
      <c r="B1440" s="280"/>
      <c r="D1440" s="264"/>
    </row>
    <row r="1441" spans="1:4" hidden="1">
      <c r="A1441" s="281"/>
      <c r="B1441" s="280"/>
      <c r="D1441" s="264"/>
    </row>
    <row r="1442" spans="1:4" hidden="1">
      <c r="A1442" s="281"/>
      <c r="B1442" s="280"/>
      <c r="D1442" s="264"/>
    </row>
    <row r="1443" spans="1:4" hidden="1">
      <c r="A1443" s="281"/>
      <c r="B1443" s="280"/>
      <c r="D1443" s="264"/>
    </row>
    <row r="1444" spans="1:4" hidden="1">
      <c r="A1444" s="281"/>
      <c r="B1444" s="280"/>
      <c r="D1444" s="264"/>
    </row>
    <row r="1445" spans="1:4" hidden="1">
      <c r="A1445" s="281"/>
      <c r="B1445" s="280"/>
      <c r="D1445" s="264"/>
    </row>
    <row r="1446" spans="1:4" hidden="1">
      <c r="A1446" s="281"/>
      <c r="B1446" s="280"/>
      <c r="D1446" s="264"/>
    </row>
    <row r="1447" spans="1:4" hidden="1">
      <c r="A1447" s="281"/>
      <c r="B1447" s="280"/>
      <c r="D1447" s="264"/>
    </row>
    <row r="1448" spans="1:4" hidden="1">
      <c r="A1448" s="281"/>
      <c r="B1448" s="280"/>
      <c r="D1448" s="264"/>
    </row>
    <row r="1449" spans="1:4" hidden="1">
      <c r="A1449" s="281"/>
      <c r="B1449" s="280"/>
      <c r="D1449" s="264"/>
    </row>
    <row r="1450" spans="1:4" hidden="1">
      <c r="A1450" s="281"/>
      <c r="B1450" s="280"/>
      <c r="D1450" s="264"/>
    </row>
    <row r="1451" spans="1:4" hidden="1">
      <c r="A1451" s="281"/>
      <c r="B1451" s="280"/>
      <c r="D1451" s="264"/>
    </row>
    <row r="1452" spans="1:4" hidden="1">
      <c r="A1452" s="281"/>
      <c r="B1452" s="280"/>
      <c r="D1452" s="264"/>
    </row>
    <row r="1453" spans="1:4" hidden="1">
      <c r="A1453" s="281"/>
      <c r="B1453" s="280"/>
      <c r="D1453" s="264"/>
    </row>
    <row r="1454" spans="1:4" hidden="1">
      <c r="A1454" s="281"/>
      <c r="B1454" s="280"/>
      <c r="D1454" s="264"/>
    </row>
    <row r="1455" spans="1:4" hidden="1">
      <c r="A1455" s="281"/>
      <c r="B1455" s="280"/>
      <c r="D1455" s="264"/>
    </row>
    <row r="1456" spans="1:4" hidden="1">
      <c r="A1456" s="281"/>
      <c r="B1456" s="280"/>
      <c r="D1456" s="264"/>
    </row>
    <row r="1457" spans="1:4" hidden="1">
      <c r="A1457" s="281"/>
      <c r="B1457" s="280"/>
      <c r="D1457" s="264"/>
    </row>
    <row r="1458" spans="1:4" hidden="1">
      <c r="A1458" s="281"/>
      <c r="B1458" s="280"/>
      <c r="D1458" s="264"/>
    </row>
    <row r="1459" spans="1:4" hidden="1">
      <c r="A1459" s="281"/>
      <c r="B1459" s="280"/>
      <c r="D1459" s="264"/>
    </row>
    <row r="1460" spans="1:4" hidden="1">
      <c r="A1460" s="281"/>
      <c r="B1460" s="280"/>
      <c r="D1460" s="264"/>
    </row>
    <row r="1461" spans="1:4" hidden="1">
      <c r="A1461" s="281"/>
      <c r="B1461" s="280"/>
      <c r="D1461" s="264"/>
    </row>
    <row r="1462" spans="1:4" hidden="1">
      <c r="A1462" s="281"/>
      <c r="B1462" s="280"/>
      <c r="D1462" s="264"/>
    </row>
    <row r="1463" spans="1:4" hidden="1">
      <c r="A1463" s="281"/>
      <c r="B1463" s="280"/>
      <c r="D1463" s="264"/>
    </row>
    <row r="1464" spans="1:4" hidden="1">
      <c r="A1464" s="281"/>
      <c r="B1464" s="280"/>
      <c r="D1464" s="264"/>
    </row>
    <row r="1465" spans="1:4" hidden="1">
      <c r="A1465" s="281"/>
      <c r="B1465" s="280"/>
      <c r="D1465" s="264"/>
    </row>
    <row r="1466" spans="1:4" hidden="1">
      <c r="A1466" s="281"/>
      <c r="B1466" s="280"/>
      <c r="D1466" s="264"/>
    </row>
    <row r="1467" spans="1:4" hidden="1">
      <c r="A1467" s="281"/>
      <c r="B1467" s="280"/>
      <c r="D1467" s="264"/>
    </row>
    <row r="1468" spans="1:4" hidden="1">
      <c r="A1468" s="281"/>
      <c r="B1468" s="280"/>
      <c r="D1468" s="264"/>
    </row>
    <row r="1469" spans="1:4" hidden="1">
      <c r="A1469" s="281"/>
      <c r="B1469" s="280"/>
      <c r="D1469" s="264"/>
    </row>
    <row r="1470" spans="1:4" hidden="1">
      <c r="A1470" s="281"/>
      <c r="B1470" s="280"/>
      <c r="D1470" s="264"/>
    </row>
    <row r="1471" spans="1:4" hidden="1">
      <c r="A1471" s="281"/>
      <c r="B1471" s="280"/>
      <c r="D1471" s="264"/>
    </row>
    <row r="1472" spans="1:4" hidden="1">
      <c r="A1472" s="281"/>
      <c r="B1472" s="280"/>
      <c r="D1472" s="264"/>
    </row>
    <row r="1473" spans="1:4" hidden="1">
      <c r="A1473" s="281"/>
      <c r="B1473" s="280"/>
      <c r="D1473" s="264"/>
    </row>
    <row r="1474" spans="1:4" hidden="1">
      <c r="A1474" s="281"/>
      <c r="B1474" s="280"/>
      <c r="D1474" s="264"/>
    </row>
    <row r="1475" spans="1:4" hidden="1">
      <c r="A1475" s="281"/>
      <c r="B1475" s="280"/>
      <c r="D1475" s="264"/>
    </row>
    <row r="1476" spans="1:4" hidden="1">
      <c r="A1476" s="281"/>
      <c r="B1476" s="280"/>
      <c r="D1476" s="264"/>
    </row>
    <row r="1477" spans="1:4" hidden="1">
      <c r="A1477" s="281"/>
      <c r="B1477" s="280"/>
      <c r="D1477" s="264"/>
    </row>
    <row r="1478" spans="1:4" hidden="1">
      <c r="A1478" s="281"/>
      <c r="B1478" s="280"/>
      <c r="D1478" s="264"/>
    </row>
    <row r="1479" spans="1:4" hidden="1">
      <c r="A1479" s="281"/>
      <c r="B1479" s="280"/>
      <c r="D1479" s="264"/>
    </row>
    <row r="1480" spans="1:4" hidden="1">
      <c r="A1480" s="281"/>
      <c r="B1480" s="280"/>
      <c r="D1480" s="264"/>
    </row>
    <row r="1481" spans="1:4" hidden="1">
      <c r="A1481" s="281"/>
      <c r="B1481" s="280"/>
      <c r="D1481" s="264"/>
    </row>
    <row r="1482" spans="1:4" hidden="1">
      <c r="A1482" s="281"/>
      <c r="B1482" s="280"/>
      <c r="D1482" s="264"/>
    </row>
    <row r="1483" spans="1:4" hidden="1">
      <c r="A1483" s="281"/>
      <c r="B1483" s="280"/>
      <c r="D1483" s="264"/>
    </row>
    <row r="1484" spans="1:4" hidden="1">
      <c r="A1484" s="281"/>
      <c r="B1484" s="280"/>
      <c r="D1484" s="264"/>
    </row>
    <row r="1485" spans="1:4" hidden="1">
      <c r="A1485" s="281"/>
      <c r="B1485" s="280"/>
      <c r="D1485" s="264"/>
    </row>
    <row r="1486" spans="1:4" hidden="1">
      <c r="A1486" s="281"/>
      <c r="B1486" s="280"/>
      <c r="D1486" s="264"/>
    </row>
    <row r="1487" spans="1:4" hidden="1">
      <c r="A1487" s="281"/>
      <c r="B1487" s="280"/>
      <c r="D1487" s="264"/>
    </row>
    <row r="1488" spans="1:4" hidden="1">
      <c r="A1488" s="281"/>
      <c r="B1488" s="280"/>
      <c r="D1488" s="264"/>
    </row>
    <row r="1489" spans="1:4" hidden="1">
      <c r="A1489" s="281"/>
      <c r="B1489" s="280"/>
      <c r="D1489" s="264"/>
    </row>
    <row r="1490" spans="1:4" hidden="1">
      <c r="A1490" s="281"/>
      <c r="B1490" s="280"/>
      <c r="D1490" s="264"/>
    </row>
    <row r="1491" spans="1:4" hidden="1">
      <c r="A1491" s="281"/>
      <c r="B1491" s="280"/>
      <c r="D1491" s="264"/>
    </row>
    <row r="1492" spans="1:4" hidden="1">
      <c r="A1492" s="281"/>
      <c r="B1492" s="280"/>
      <c r="D1492" s="264"/>
    </row>
    <row r="1493" spans="1:4" hidden="1">
      <c r="A1493" s="281"/>
      <c r="B1493" s="280"/>
      <c r="D1493" s="264"/>
    </row>
    <row r="1494" spans="1:4" hidden="1">
      <c r="A1494" s="281"/>
      <c r="B1494" s="280"/>
      <c r="D1494" s="264"/>
    </row>
    <row r="1495" spans="1:4" hidden="1">
      <c r="A1495" s="281"/>
      <c r="B1495" s="280"/>
      <c r="D1495" s="264"/>
    </row>
    <row r="1496" spans="1:4" hidden="1">
      <c r="A1496" s="281"/>
      <c r="B1496" s="280"/>
      <c r="D1496" s="264"/>
    </row>
    <row r="1497" spans="1:4" hidden="1">
      <c r="A1497" s="281"/>
      <c r="B1497" s="280"/>
      <c r="D1497" s="264"/>
    </row>
    <row r="1498" spans="1:4" hidden="1">
      <c r="A1498" s="281"/>
      <c r="B1498" s="280"/>
      <c r="D1498" s="264"/>
    </row>
    <row r="1499" spans="1:4" hidden="1">
      <c r="A1499" s="281"/>
      <c r="B1499" s="280"/>
      <c r="D1499" s="264"/>
    </row>
    <row r="1500" spans="1:4" hidden="1">
      <c r="A1500" s="281"/>
      <c r="B1500" s="280"/>
      <c r="D1500" s="264"/>
    </row>
    <row r="1501" spans="1:4" hidden="1">
      <c r="A1501" s="281"/>
      <c r="B1501" s="280"/>
      <c r="D1501" s="264"/>
    </row>
    <row r="1502" spans="1:4" hidden="1">
      <c r="A1502" s="281"/>
      <c r="B1502" s="280"/>
      <c r="D1502" s="264"/>
    </row>
    <row r="1503" spans="1:4" hidden="1">
      <c r="A1503" s="281"/>
      <c r="B1503" s="280"/>
      <c r="D1503" s="264"/>
    </row>
    <row r="1504" spans="1:4" hidden="1">
      <c r="A1504" s="281"/>
      <c r="B1504" s="280"/>
      <c r="D1504" s="264"/>
    </row>
    <row r="1505" spans="1:4" hidden="1">
      <c r="A1505" s="281"/>
      <c r="B1505" s="280"/>
      <c r="D1505" s="264"/>
    </row>
    <row r="1506" spans="1:4" hidden="1">
      <c r="A1506" s="281"/>
      <c r="B1506" s="280"/>
      <c r="D1506" s="264"/>
    </row>
    <row r="1507" spans="1:4" hidden="1">
      <c r="A1507" s="281"/>
      <c r="B1507" s="280"/>
      <c r="D1507" s="264"/>
    </row>
    <row r="1508" spans="1:4" hidden="1">
      <c r="A1508" s="281"/>
      <c r="B1508" s="280"/>
      <c r="D1508" s="264"/>
    </row>
    <row r="1509" spans="1:4" hidden="1">
      <c r="A1509" s="281"/>
      <c r="B1509" s="280"/>
      <c r="D1509" s="264"/>
    </row>
    <row r="1510" spans="1:4" hidden="1">
      <c r="A1510" s="281"/>
      <c r="B1510" s="280"/>
      <c r="D1510" s="264"/>
    </row>
    <row r="1511" spans="1:4" hidden="1">
      <c r="A1511" s="281"/>
      <c r="B1511" s="280"/>
      <c r="D1511" s="264"/>
    </row>
    <row r="1512" spans="1:4" hidden="1">
      <c r="A1512" s="281"/>
      <c r="B1512" s="280"/>
      <c r="D1512" s="264"/>
    </row>
    <row r="1513" spans="1:4" hidden="1">
      <c r="A1513" s="281"/>
      <c r="B1513" s="280"/>
      <c r="D1513" s="264"/>
    </row>
    <row r="1514" spans="1:4" hidden="1">
      <c r="A1514" s="281"/>
      <c r="B1514" s="280"/>
      <c r="D1514" s="264"/>
    </row>
    <row r="1515" spans="1:4" hidden="1">
      <c r="A1515" s="281"/>
      <c r="B1515" s="280"/>
      <c r="D1515" s="264"/>
    </row>
    <row r="1516" spans="1:4" hidden="1">
      <c r="A1516" s="281"/>
      <c r="B1516" s="280"/>
      <c r="D1516" s="264"/>
    </row>
    <row r="1517" spans="1:4" hidden="1">
      <c r="A1517" s="281"/>
      <c r="B1517" s="280"/>
      <c r="D1517" s="264"/>
    </row>
    <row r="1518" spans="1:4" hidden="1">
      <c r="A1518" s="281"/>
      <c r="B1518" s="280"/>
      <c r="D1518" s="264"/>
    </row>
    <row r="1519" spans="1:4" hidden="1">
      <c r="A1519" s="281"/>
      <c r="B1519" s="280"/>
      <c r="D1519" s="264"/>
    </row>
    <row r="1520" spans="1:4" hidden="1">
      <c r="A1520" s="281"/>
      <c r="B1520" s="280"/>
      <c r="D1520" s="264"/>
    </row>
    <row r="1521" spans="1:4" hidden="1">
      <c r="A1521" s="281"/>
      <c r="B1521" s="280"/>
      <c r="D1521" s="264"/>
    </row>
    <row r="1522" spans="1:4" hidden="1">
      <c r="A1522" s="281"/>
      <c r="B1522" s="280"/>
      <c r="D1522" s="264"/>
    </row>
    <row r="1523" spans="1:4" hidden="1">
      <c r="A1523" s="281"/>
      <c r="B1523" s="280"/>
      <c r="D1523" s="264"/>
    </row>
    <row r="1524" spans="1:4" hidden="1">
      <c r="A1524" s="281"/>
      <c r="B1524" s="280"/>
      <c r="D1524" s="264"/>
    </row>
    <row r="1525" spans="1:4" hidden="1">
      <c r="A1525" s="281"/>
      <c r="B1525" s="280"/>
      <c r="D1525" s="264"/>
    </row>
    <row r="1526" spans="1:4" hidden="1">
      <c r="A1526" s="281"/>
      <c r="B1526" s="280"/>
      <c r="D1526" s="264"/>
    </row>
    <row r="1527" spans="1:4" hidden="1">
      <c r="A1527" s="281"/>
      <c r="B1527" s="280"/>
      <c r="D1527" s="264"/>
    </row>
    <row r="1528" spans="1:4" hidden="1">
      <c r="A1528" s="281"/>
      <c r="B1528" s="280"/>
      <c r="D1528" s="264"/>
    </row>
    <row r="1529" spans="1:4" hidden="1">
      <c r="A1529" s="281"/>
      <c r="B1529" s="280"/>
      <c r="D1529" s="264"/>
    </row>
    <row r="1530" spans="1:4" hidden="1">
      <c r="A1530" s="281"/>
      <c r="B1530" s="280"/>
      <c r="D1530" s="264"/>
    </row>
    <row r="1531" spans="1:4" hidden="1">
      <c r="A1531" s="281"/>
      <c r="B1531" s="280"/>
      <c r="D1531" s="264"/>
    </row>
    <row r="1532" spans="1:4" hidden="1">
      <c r="A1532" s="281"/>
      <c r="B1532" s="280"/>
      <c r="D1532" s="264"/>
    </row>
    <row r="1533" spans="1:4" hidden="1">
      <c r="A1533" s="281"/>
      <c r="B1533" s="280"/>
      <c r="D1533" s="264"/>
    </row>
    <row r="1534" spans="1:4" hidden="1">
      <c r="A1534" s="281"/>
      <c r="B1534" s="280"/>
      <c r="D1534" s="264"/>
    </row>
    <row r="1535" spans="1:4" hidden="1">
      <c r="A1535" s="281"/>
      <c r="B1535" s="280"/>
      <c r="D1535" s="264"/>
    </row>
    <row r="1536" spans="1:4" hidden="1">
      <c r="A1536" s="281"/>
      <c r="B1536" s="280"/>
      <c r="D1536" s="264"/>
    </row>
    <row r="1537" spans="1:4" hidden="1">
      <c r="A1537" s="281"/>
      <c r="B1537" s="280"/>
      <c r="D1537" s="264"/>
    </row>
    <row r="1538" spans="1:4" hidden="1">
      <c r="A1538" s="281"/>
      <c r="B1538" s="280"/>
      <c r="D1538" s="264"/>
    </row>
    <row r="1539" spans="1:4" hidden="1">
      <c r="A1539" s="281"/>
      <c r="B1539" s="280"/>
      <c r="D1539" s="264"/>
    </row>
    <row r="1540" spans="1:4" hidden="1">
      <c r="A1540" s="281"/>
      <c r="B1540" s="280"/>
      <c r="D1540" s="264"/>
    </row>
    <row r="1541" spans="1:4" hidden="1">
      <c r="A1541" s="281"/>
      <c r="B1541" s="280"/>
      <c r="D1541" s="264"/>
    </row>
    <row r="1542" spans="1:4" hidden="1">
      <c r="A1542" s="281"/>
      <c r="B1542" s="280"/>
      <c r="D1542" s="264"/>
    </row>
    <row r="1543" spans="1:4" hidden="1">
      <c r="A1543" s="281"/>
      <c r="B1543" s="280"/>
      <c r="D1543" s="264"/>
    </row>
    <row r="1544" spans="1:4" hidden="1">
      <c r="A1544" s="281"/>
      <c r="B1544" s="280"/>
      <c r="D1544" s="264"/>
    </row>
    <row r="1545" spans="1:4" hidden="1">
      <c r="A1545" s="281"/>
      <c r="B1545" s="280"/>
      <c r="D1545" s="264"/>
    </row>
    <row r="1546" spans="1:4" hidden="1">
      <c r="A1546" s="281"/>
      <c r="B1546" s="280"/>
      <c r="D1546" s="264"/>
    </row>
    <row r="1547" spans="1:4" hidden="1">
      <c r="A1547" s="281"/>
      <c r="B1547" s="280"/>
      <c r="D1547" s="264"/>
    </row>
    <row r="1548" spans="1:4" hidden="1">
      <c r="A1548" s="281"/>
      <c r="B1548" s="280"/>
      <c r="D1548" s="264"/>
    </row>
    <row r="1549" spans="1:4" hidden="1">
      <c r="A1549" s="281"/>
      <c r="B1549" s="280"/>
      <c r="D1549" s="264"/>
    </row>
    <row r="1550" spans="1:4" hidden="1">
      <c r="A1550" s="281"/>
      <c r="B1550" s="280"/>
      <c r="D1550" s="264"/>
    </row>
    <row r="1551" spans="1:4" hidden="1">
      <c r="A1551" s="281"/>
      <c r="B1551" s="280"/>
      <c r="D1551" s="264"/>
    </row>
    <row r="1552" spans="1:4" hidden="1">
      <c r="A1552" s="281"/>
      <c r="B1552" s="280"/>
      <c r="D1552" s="264"/>
    </row>
    <row r="1553" spans="1:4" hidden="1">
      <c r="A1553" s="281"/>
      <c r="B1553" s="280"/>
      <c r="D1553" s="264"/>
    </row>
    <row r="1554" spans="1:4" hidden="1">
      <c r="A1554" s="281"/>
      <c r="B1554" s="280"/>
      <c r="D1554" s="264"/>
    </row>
    <row r="1555" spans="1:4" hidden="1">
      <c r="A1555" s="281"/>
      <c r="B1555" s="280"/>
      <c r="D1555" s="264"/>
    </row>
    <row r="1556" spans="1:4" hidden="1">
      <c r="A1556" s="281"/>
      <c r="B1556" s="280"/>
      <c r="D1556" s="264"/>
    </row>
    <row r="1557" spans="1:4" hidden="1">
      <c r="A1557" s="281"/>
      <c r="B1557" s="280"/>
      <c r="D1557" s="264"/>
    </row>
    <row r="1558" spans="1:4" hidden="1">
      <c r="A1558" s="281"/>
      <c r="B1558" s="280"/>
      <c r="D1558" s="264"/>
    </row>
    <row r="1559" spans="1:4" hidden="1">
      <c r="A1559" s="281"/>
      <c r="B1559" s="280"/>
      <c r="D1559" s="264"/>
    </row>
    <row r="1560" spans="1:4" hidden="1">
      <c r="A1560" s="281"/>
      <c r="B1560" s="280"/>
      <c r="D1560" s="264"/>
    </row>
    <row r="1561" spans="1:4" hidden="1">
      <c r="A1561" s="281"/>
      <c r="B1561" s="280"/>
      <c r="D1561" s="264"/>
    </row>
    <row r="1562" spans="1:4" hidden="1">
      <c r="A1562" s="281"/>
      <c r="B1562" s="280"/>
      <c r="D1562" s="264"/>
    </row>
    <row r="1563" spans="1:4" hidden="1">
      <c r="A1563" s="281"/>
      <c r="B1563" s="280"/>
      <c r="D1563" s="264"/>
    </row>
    <row r="1564" spans="1:4" hidden="1">
      <c r="A1564" s="281"/>
      <c r="B1564" s="280"/>
      <c r="D1564" s="264"/>
    </row>
    <row r="1565" spans="1:4" hidden="1">
      <c r="A1565" s="281"/>
      <c r="B1565" s="280"/>
      <c r="D1565" s="264"/>
    </row>
    <row r="1566" spans="1:4" hidden="1">
      <c r="A1566" s="281"/>
      <c r="B1566" s="280"/>
      <c r="D1566" s="264"/>
    </row>
    <row r="1567" spans="1:4" hidden="1">
      <c r="A1567" s="281"/>
      <c r="B1567" s="280"/>
      <c r="D1567" s="264"/>
    </row>
    <row r="1568" spans="1:4" hidden="1">
      <c r="A1568" s="281"/>
      <c r="B1568" s="280"/>
      <c r="D1568" s="264"/>
    </row>
    <row r="1569" spans="1:4" hidden="1">
      <c r="A1569" s="281"/>
      <c r="B1569" s="280"/>
      <c r="D1569" s="264"/>
    </row>
    <row r="1570" spans="1:4" hidden="1">
      <c r="A1570" s="281"/>
      <c r="B1570" s="280"/>
      <c r="D1570" s="264"/>
    </row>
    <row r="1571" spans="1:4" hidden="1">
      <c r="A1571" s="281"/>
      <c r="B1571" s="280"/>
      <c r="D1571" s="264"/>
    </row>
    <row r="1572" spans="1:4" hidden="1">
      <c r="A1572" s="281"/>
      <c r="B1572" s="280"/>
      <c r="D1572" s="264"/>
    </row>
    <row r="1573" spans="1:4" hidden="1">
      <c r="A1573" s="281"/>
      <c r="B1573" s="280"/>
      <c r="D1573" s="264"/>
    </row>
    <row r="1574" spans="1:4" hidden="1">
      <c r="A1574" s="281"/>
      <c r="B1574" s="280"/>
      <c r="D1574" s="264"/>
    </row>
    <row r="1575" spans="1:4" hidden="1">
      <c r="A1575" s="281"/>
      <c r="B1575" s="280"/>
      <c r="D1575" s="264"/>
    </row>
    <row r="1576" spans="1:4" hidden="1">
      <c r="A1576" s="281"/>
      <c r="B1576" s="280"/>
      <c r="D1576" s="264"/>
    </row>
    <row r="1577" spans="1:4" hidden="1">
      <c r="A1577" s="281"/>
      <c r="B1577" s="280"/>
      <c r="D1577" s="264"/>
    </row>
    <row r="1578" spans="1:4" hidden="1">
      <c r="A1578" s="281"/>
      <c r="B1578" s="280"/>
      <c r="D1578" s="264"/>
    </row>
    <row r="1579" spans="1:4" hidden="1">
      <c r="A1579" s="281"/>
      <c r="B1579" s="280"/>
      <c r="D1579" s="264"/>
    </row>
    <row r="1580" spans="1:4" hidden="1">
      <c r="A1580" s="281"/>
      <c r="B1580" s="280"/>
      <c r="D1580" s="264"/>
    </row>
    <row r="1581" spans="1:4" hidden="1">
      <c r="A1581" s="281"/>
      <c r="B1581" s="280"/>
      <c r="D1581" s="264"/>
    </row>
    <row r="1582" spans="1:4" hidden="1">
      <c r="A1582" s="281"/>
      <c r="B1582" s="280"/>
      <c r="D1582" s="264"/>
    </row>
    <row r="1583" spans="1:4" hidden="1">
      <c r="A1583" s="281"/>
      <c r="B1583" s="280"/>
      <c r="D1583" s="264"/>
    </row>
    <row r="1584" spans="1:4" hidden="1">
      <c r="A1584" s="281"/>
      <c r="B1584" s="280"/>
      <c r="D1584" s="264"/>
    </row>
    <row r="1585" spans="1:4" hidden="1">
      <c r="A1585" s="281"/>
      <c r="B1585" s="280"/>
      <c r="D1585" s="264"/>
    </row>
    <row r="1586" spans="1:4" hidden="1">
      <c r="A1586" s="281"/>
      <c r="B1586" s="280"/>
      <c r="D1586" s="264"/>
    </row>
    <row r="1587" spans="1:4" hidden="1">
      <c r="A1587" s="281"/>
      <c r="B1587" s="280"/>
      <c r="D1587" s="264"/>
    </row>
    <row r="1588" spans="1:4" hidden="1">
      <c r="A1588" s="281"/>
      <c r="B1588" s="280"/>
      <c r="D1588" s="264"/>
    </row>
    <row r="1589" spans="1:4" hidden="1">
      <c r="A1589" s="281"/>
      <c r="B1589" s="280"/>
      <c r="D1589" s="264"/>
    </row>
    <row r="1590" spans="1:4" hidden="1">
      <c r="A1590" s="281"/>
      <c r="B1590" s="280"/>
      <c r="D1590" s="264"/>
    </row>
    <row r="1591" spans="1:4" hidden="1">
      <c r="A1591" s="281"/>
      <c r="B1591" s="280"/>
      <c r="D1591" s="264"/>
    </row>
    <row r="1592" spans="1:4" hidden="1">
      <c r="A1592" s="281"/>
      <c r="B1592" s="280"/>
      <c r="D1592" s="264"/>
    </row>
    <row r="1593" spans="1:4" hidden="1">
      <c r="A1593" s="281"/>
      <c r="B1593" s="280"/>
      <c r="D1593" s="264"/>
    </row>
    <row r="1594" spans="1:4" hidden="1">
      <c r="A1594" s="281"/>
      <c r="B1594" s="280"/>
      <c r="D1594" s="264"/>
    </row>
    <row r="1595" spans="1:4" hidden="1">
      <c r="A1595" s="281"/>
      <c r="B1595" s="280"/>
      <c r="D1595" s="264"/>
    </row>
    <row r="1596" spans="1:4" hidden="1">
      <c r="A1596" s="281"/>
      <c r="B1596" s="280"/>
      <c r="D1596" s="264"/>
    </row>
    <row r="1597" spans="1:4" hidden="1">
      <c r="A1597" s="281"/>
      <c r="B1597" s="280"/>
      <c r="D1597" s="264"/>
    </row>
    <row r="1598" spans="1:4" hidden="1">
      <c r="A1598" s="281"/>
      <c r="B1598" s="280"/>
      <c r="D1598" s="264"/>
    </row>
    <row r="1599" spans="1:4" hidden="1">
      <c r="A1599" s="281"/>
      <c r="B1599" s="280"/>
      <c r="D1599" s="264"/>
    </row>
    <row r="1600" spans="1:4" hidden="1">
      <c r="A1600" s="281"/>
      <c r="B1600" s="280"/>
      <c r="D1600" s="264"/>
    </row>
    <row r="1601" spans="1:4" hidden="1">
      <c r="A1601" s="281"/>
      <c r="B1601" s="280"/>
      <c r="D1601" s="264"/>
    </row>
    <row r="1602" spans="1:4" hidden="1">
      <c r="A1602" s="281"/>
      <c r="B1602" s="280"/>
      <c r="D1602" s="264"/>
    </row>
    <row r="1603" spans="1:4" hidden="1">
      <c r="A1603" s="281"/>
      <c r="B1603" s="280"/>
      <c r="D1603" s="264"/>
    </row>
    <row r="1604" spans="1:4" hidden="1">
      <c r="A1604" s="281"/>
      <c r="B1604" s="280"/>
      <c r="D1604" s="264"/>
    </row>
    <row r="1605" spans="1:4" hidden="1">
      <c r="A1605" s="281"/>
      <c r="B1605" s="280"/>
      <c r="D1605" s="264"/>
    </row>
    <row r="1606" spans="1:4" hidden="1">
      <c r="A1606" s="281"/>
      <c r="B1606" s="280"/>
      <c r="D1606" s="264"/>
    </row>
    <row r="1607" spans="1:4" hidden="1">
      <c r="A1607" s="281"/>
      <c r="B1607" s="280"/>
      <c r="D1607" s="264"/>
    </row>
    <row r="1608" spans="1:4" hidden="1">
      <c r="A1608" s="281"/>
      <c r="B1608" s="280"/>
      <c r="D1608" s="264"/>
    </row>
    <row r="1609" spans="1:4" hidden="1">
      <c r="A1609" s="281"/>
      <c r="B1609" s="280"/>
      <c r="D1609" s="264"/>
    </row>
    <row r="1610" spans="1:4" hidden="1">
      <c r="A1610" s="281"/>
      <c r="B1610" s="280"/>
      <c r="D1610" s="264"/>
    </row>
    <row r="1611" spans="1:4" hidden="1">
      <c r="A1611" s="281"/>
      <c r="B1611" s="280"/>
      <c r="D1611" s="264"/>
    </row>
    <row r="1612" spans="1:4" hidden="1">
      <c r="A1612" s="281"/>
      <c r="B1612" s="280"/>
      <c r="D1612" s="264"/>
    </row>
    <row r="1613" spans="1:4" hidden="1">
      <c r="A1613" s="281"/>
      <c r="B1613" s="280"/>
      <c r="D1613" s="264"/>
    </row>
    <row r="1614" spans="1:4" hidden="1">
      <c r="A1614" s="281"/>
      <c r="B1614" s="280"/>
      <c r="D1614" s="264"/>
    </row>
    <row r="1615" spans="1:4" hidden="1">
      <c r="A1615" s="281"/>
      <c r="B1615" s="280"/>
      <c r="D1615" s="264"/>
    </row>
    <row r="1616" spans="1:4" hidden="1">
      <c r="A1616" s="281"/>
      <c r="B1616" s="280"/>
      <c r="D1616" s="264"/>
    </row>
    <row r="1617" spans="1:4" hidden="1">
      <c r="A1617" s="281"/>
      <c r="B1617" s="280"/>
      <c r="D1617" s="264"/>
    </row>
    <row r="1618" spans="1:4" hidden="1">
      <c r="A1618" s="281"/>
      <c r="B1618" s="280"/>
      <c r="D1618" s="264"/>
    </row>
    <row r="1619" spans="1:4" hidden="1">
      <c r="A1619" s="281"/>
      <c r="B1619" s="280"/>
      <c r="D1619" s="264"/>
    </row>
    <row r="1620" spans="1:4" hidden="1">
      <c r="A1620" s="281"/>
      <c r="B1620" s="280"/>
      <c r="D1620" s="264"/>
    </row>
    <row r="1621" spans="1:4" hidden="1">
      <c r="A1621" s="281"/>
      <c r="B1621" s="280"/>
      <c r="D1621" s="264"/>
    </row>
    <row r="1622" spans="1:4" hidden="1">
      <c r="A1622" s="281"/>
      <c r="B1622" s="280"/>
      <c r="D1622" s="264"/>
    </row>
    <row r="1623" spans="1:4" hidden="1">
      <c r="A1623" s="281"/>
      <c r="B1623" s="280"/>
      <c r="D1623" s="264"/>
    </row>
    <row r="1624" spans="1:4" hidden="1">
      <c r="A1624" s="281"/>
      <c r="B1624" s="280"/>
      <c r="D1624" s="264"/>
    </row>
    <row r="1625" spans="1:4" hidden="1">
      <c r="A1625" s="281"/>
      <c r="B1625" s="280"/>
      <c r="D1625" s="264"/>
    </row>
    <row r="1626" spans="1:4" hidden="1">
      <c r="A1626" s="281"/>
      <c r="B1626" s="280"/>
      <c r="D1626" s="264"/>
    </row>
    <row r="1627" spans="1:4" hidden="1">
      <c r="A1627" s="281"/>
      <c r="B1627" s="280"/>
      <c r="D1627" s="264"/>
    </row>
    <row r="1628" spans="1:4" hidden="1">
      <c r="A1628" s="281"/>
      <c r="B1628" s="280"/>
      <c r="D1628" s="264"/>
    </row>
    <row r="1629" spans="1:4" hidden="1">
      <c r="A1629" s="281"/>
      <c r="B1629" s="280"/>
      <c r="D1629" s="264"/>
    </row>
    <row r="1630" spans="1:4" hidden="1">
      <c r="A1630" s="281"/>
      <c r="B1630" s="280"/>
      <c r="D1630" s="264"/>
    </row>
    <row r="1631" spans="1:4" hidden="1">
      <c r="A1631" s="281"/>
      <c r="B1631" s="280"/>
      <c r="D1631" s="264"/>
    </row>
    <row r="1632" spans="1:4" hidden="1">
      <c r="A1632" s="281"/>
      <c r="B1632" s="280"/>
      <c r="D1632" s="264"/>
    </row>
    <row r="1633" spans="1:4" hidden="1">
      <c r="A1633" s="281"/>
      <c r="B1633" s="280"/>
      <c r="D1633" s="264"/>
    </row>
    <row r="1634" spans="1:4" hidden="1">
      <c r="A1634" s="281"/>
      <c r="B1634" s="280"/>
      <c r="D1634" s="264"/>
    </row>
    <row r="1635" spans="1:4" hidden="1">
      <c r="A1635" s="281"/>
      <c r="B1635" s="280"/>
      <c r="D1635" s="264"/>
    </row>
    <row r="1636" spans="1:4" hidden="1">
      <c r="A1636" s="281"/>
      <c r="B1636" s="280"/>
      <c r="D1636" s="264"/>
    </row>
    <row r="1637" spans="1:4" hidden="1">
      <c r="A1637" s="281"/>
      <c r="B1637" s="280"/>
      <c r="D1637" s="264"/>
    </row>
    <row r="1638" spans="1:4" hidden="1">
      <c r="A1638" s="281"/>
      <c r="B1638" s="280"/>
      <c r="D1638" s="264"/>
    </row>
    <row r="1639" spans="1:4" hidden="1">
      <c r="A1639" s="281"/>
      <c r="B1639" s="280"/>
      <c r="D1639" s="264"/>
    </row>
    <row r="1640" spans="1:4" hidden="1">
      <c r="A1640" s="281"/>
      <c r="B1640" s="280"/>
      <c r="D1640" s="264"/>
    </row>
    <row r="1641" spans="1:4" hidden="1">
      <c r="A1641" s="281"/>
      <c r="B1641" s="280"/>
      <c r="D1641" s="264"/>
    </row>
    <row r="1642" spans="1:4" hidden="1">
      <c r="A1642" s="281"/>
      <c r="B1642" s="280"/>
      <c r="D1642" s="264"/>
    </row>
    <row r="1643" spans="1:4" hidden="1">
      <c r="A1643" s="281"/>
      <c r="B1643" s="280"/>
      <c r="D1643" s="264"/>
    </row>
    <row r="1644" spans="1:4" hidden="1">
      <c r="A1644" s="281"/>
      <c r="B1644" s="280"/>
      <c r="D1644" s="264"/>
    </row>
    <row r="1645" spans="1:4" hidden="1">
      <c r="A1645" s="281"/>
      <c r="B1645" s="280"/>
      <c r="D1645" s="264"/>
    </row>
    <row r="1646" spans="1:4" hidden="1">
      <c r="A1646" s="281"/>
      <c r="B1646" s="280"/>
      <c r="D1646" s="264"/>
    </row>
    <row r="1647" spans="1:4" hidden="1">
      <c r="A1647" s="281"/>
      <c r="B1647" s="280"/>
      <c r="D1647" s="264"/>
    </row>
    <row r="1648" spans="1:4" hidden="1">
      <c r="A1648" s="281"/>
      <c r="B1648" s="280"/>
      <c r="D1648" s="264"/>
    </row>
    <row r="1649" spans="1:4" hidden="1">
      <c r="A1649" s="281"/>
      <c r="B1649" s="280"/>
      <c r="D1649" s="264"/>
    </row>
    <row r="1650" spans="1:4" hidden="1">
      <c r="A1650" s="281"/>
      <c r="B1650" s="280"/>
      <c r="D1650" s="264"/>
    </row>
    <row r="1651" spans="1:4" hidden="1">
      <c r="A1651" s="281"/>
      <c r="B1651" s="280"/>
      <c r="D1651" s="264"/>
    </row>
    <row r="1652" spans="1:4" hidden="1">
      <c r="A1652" s="281"/>
      <c r="B1652" s="280"/>
      <c r="D1652" s="264"/>
    </row>
    <row r="1653" spans="1:4" hidden="1">
      <c r="A1653" s="281"/>
      <c r="B1653" s="280"/>
      <c r="D1653" s="264"/>
    </row>
    <row r="1654" spans="1:4" hidden="1">
      <c r="A1654" s="281"/>
      <c r="B1654" s="280"/>
      <c r="D1654" s="264"/>
    </row>
    <row r="1655" spans="1:4" hidden="1">
      <c r="A1655" s="281"/>
      <c r="B1655" s="280"/>
      <c r="D1655" s="264"/>
    </row>
    <row r="1656" spans="1:4" hidden="1">
      <c r="A1656" s="281"/>
      <c r="B1656" s="280"/>
      <c r="D1656" s="264"/>
    </row>
    <row r="1657" spans="1:4" hidden="1">
      <c r="A1657" s="281"/>
      <c r="B1657" s="280"/>
      <c r="D1657" s="264"/>
    </row>
    <row r="1658" spans="1:4" hidden="1">
      <c r="A1658" s="281"/>
      <c r="B1658" s="280"/>
      <c r="D1658" s="264"/>
    </row>
    <row r="1659" spans="1:4" hidden="1">
      <c r="A1659" s="281"/>
      <c r="B1659" s="280"/>
      <c r="D1659" s="264"/>
    </row>
    <row r="1660" spans="1:4" hidden="1">
      <c r="A1660" s="281"/>
      <c r="B1660" s="280"/>
      <c r="D1660" s="264"/>
    </row>
    <row r="1661" spans="1:4" hidden="1">
      <c r="A1661" s="281"/>
      <c r="B1661" s="280"/>
      <c r="D1661" s="264"/>
    </row>
    <row r="1662" spans="1:4" hidden="1">
      <c r="A1662" s="281"/>
      <c r="B1662" s="280"/>
      <c r="D1662" s="264"/>
    </row>
    <row r="1663" spans="1:4" hidden="1">
      <c r="A1663" s="281"/>
      <c r="B1663" s="280"/>
      <c r="D1663" s="264"/>
    </row>
    <row r="1664" spans="1:4" hidden="1">
      <c r="A1664" s="281"/>
      <c r="B1664" s="280"/>
      <c r="D1664" s="264"/>
    </row>
    <row r="1665" spans="1:4" hidden="1">
      <c r="A1665" s="281"/>
      <c r="B1665" s="280"/>
      <c r="D1665" s="264"/>
    </row>
    <row r="1666" spans="1:4" hidden="1">
      <c r="A1666" s="166"/>
      <c r="B1666" s="194"/>
      <c r="D1666" s="264"/>
    </row>
    <row r="1667" spans="1:4" hidden="1">
      <c r="A1667" s="166"/>
      <c r="B1667" s="194"/>
      <c r="D1667" s="264"/>
    </row>
    <row r="1668" spans="1:4" hidden="1">
      <c r="A1668" s="166"/>
      <c r="B1668" s="194"/>
      <c r="D1668" s="264"/>
    </row>
    <row r="1669" spans="1:4" hidden="1">
      <c r="A1669" s="166"/>
      <c r="B1669" s="194"/>
      <c r="D1669" s="264"/>
    </row>
    <row r="1670" spans="1:4" hidden="1">
      <c r="A1670" s="166"/>
      <c r="B1670" s="194"/>
      <c r="D1670" s="264"/>
    </row>
    <row r="1671" spans="1:4" hidden="1">
      <c r="A1671" s="166"/>
      <c r="B1671" s="194"/>
      <c r="D1671" s="264"/>
    </row>
    <row r="1672" spans="1:4" hidden="1">
      <c r="A1672" s="166"/>
      <c r="B1672" s="194"/>
      <c r="D1672" s="264"/>
    </row>
    <row r="1673" spans="1:4" hidden="1">
      <c r="A1673" s="166"/>
      <c r="B1673" s="194"/>
      <c r="D1673" s="264"/>
    </row>
    <row r="1674" spans="1:4" hidden="1">
      <c r="A1674" s="285"/>
      <c r="B1674" s="285"/>
      <c r="D1674" s="264"/>
    </row>
    <row r="1675" spans="1:4" hidden="1">
      <c r="A1675" s="285"/>
      <c r="B1675" s="285"/>
      <c r="D1675" s="264"/>
    </row>
    <row r="1676" spans="1:4" hidden="1">
      <c r="A1676" s="285"/>
      <c r="B1676" s="285"/>
      <c r="D1676" s="264"/>
    </row>
    <row r="1677" spans="1:4" hidden="1">
      <c r="A1677" s="285"/>
      <c r="B1677" s="285"/>
      <c r="D1677" s="264"/>
    </row>
    <row r="1678" spans="1:4" hidden="1">
      <c r="A1678" s="285"/>
      <c r="B1678" s="285"/>
      <c r="D1678" s="264"/>
    </row>
    <row r="1679" spans="1:4" hidden="1">
      <c r="A1679" s="285"/>
      <c r="B1679" s="285"/>
      <c r="D1679" s="264"/>
    </row>
    <row r="1680" spans="1:4" hidden="1">
      <c r="A1680" s="285"/>
      <c r="B1680" s="285"/>
      <c r="D1680" s="264"/>
    </row>
    <row r="1681" spans="1:4" hidden="1">
      <c r="A1681" s="285"/>
      <c r="B1681" s="285"/>
      <c r="D1681" s="264"/>
    </row>
    <row r="1682" spans="1:4" hidden="1">
      <c r="A1682" s="285"/>
      <c r="B1682" s="285"/>
      <c r="D1682" s="264"/>
    </row>
    <row r="1683" spans="1:4" hidden="1">
      <c r="A1683" s="285"/>
      <c r="B1683" s="285"/>
      <c r="D1683" s="264"/>
    </row>
    <row r="1684" spans="1:4" hidden="1">
      <c r="A1684" s="285"/>
      <c r="B1684" s="285"/>
      <c r="D1684" s="264"/>
    </row>
    <row r="1685" spans="1:4" hidden="1">
      <c r="A1685" s="285"/>
      <c r="B1685" s="285"/>
      <c r="D1685" s="264"/>
    </row>
    <row r="1686" spans="1:4" hidden="1">
      <c r="A1686" s="285"/>
      <c r="B1686" s="285"/>
      <c r="D1686" s="264"/>
    </row>
    <row r="1687" spans="1:4" hidden="1">
      <c r="A1687" s="285"/>
      <c r="B1687" s="285"/>
      <c r="D1687" s="264"/>
    </row>
    <row r="1688" spans="1:4" hidden="1">
      <c r="A1688" s="285"/>
      <c r="B1688" s="285"/>
      <c r="D1688" s="264"/>
    </row>
    <row r="1689" spans="1:4" hidden="1">
      <c r="A1689" s="285"/>
      <c r="B1689" s="285"/>
      <c r="D1689" s="264"/>
    </row>
    <row r="1690" spans="1:4" hidden="1">
      <c r="A1690" s="285"/>
      <c r="B1690" s="285"/>
      <c r="D1690" s="264"/>
    </row>
    <row r="1691" spans="1:4" hidden="1">
      <c r="A1691" s="285"/>
      <c r="B1691" s="285"/>
      <c r="D1691" s="264"/>
    </row>
    <row r="1692" spans="1:4" hidden="1">
      <c r="A1692" s="285"/>
      <c r="B1692" s="285"/>
      <c r="D1692" s="264"/>
    </row>
    <row r="1693" spans="1:4" hidden="1">
      <c r="A1693" s="285"/>
      <c r="B1693" s="285"/>
      <c r="D1693" s="264"/>
    </row>
    <row r="1694" spans="1:4" hidden="1">
      <c r="A1694" s="285"/>
      <c r="B1694" s="285"/>
      <c r="D1694" s="264"/>
    </row>
    <row r="1695" spans="1:4" hidden="1">
      <c r="A1695" s="285"/>
      <c r="B1695" s="285"/>
      <c r="D1695" s="264"/>
    </row>
    <row r="1696" spans="1:4" hidden="1">
      <c r="A1696" s="285"/>
      <c r="B1696" s="285"/>
      <c r="D1696" s="264"/>
    </row>
    <row r="1697" spans="1:4" hidden="1">
      <c r="A1697" s="285"/>
      <c r="B1697" s="285"/>
      <c r="D1697" s="264"/>
    </row>
    <row r="1698" spans="1:4" hidden="1">
      <c r="A1698" s="285"/>
      <c r="B1698" s="285"/>
      <c r="D1698" s="264"/>
    </row>
    <row r="1699" spans="1:4" hidden="1">
      <c r="A1699" s="285"/>
      <c r="B1699" s="285"/>
      <c r="D1699" s="264"/>
    </row>
    <row r="1700" spans="1:4" hidden="1">
      <c r="A1700" s="285"/>
      <c r="B1700" s="285"/>
      <c r="D1700" s="264"/>
    </row>
    <row r="1701" spans="1:4" hidden="1">
      <c r="A1701" s="285"/>
      <c r="B1701" s="285"/>
      <c r="D1701" s="264"/>
    </row>
    <row r="1702" spans="1:4" hidden="1">
      <c r="A1702" s="285"/>
      <c r="B1702" s="285"/>
      <c r="D1702" s="264"/>
    </row>
    <row r="1703" spans="1:4" hidden="1">
      <c r="A1703" s="285"/>
      <c r="B1703" s="285"/>
      <c r="D1703" s="264"/>
    </row>
    <row r="1704" spans="1:4" hidden="1">
      <c r="A1704" s="285"/>
      <c r="B1704" s="285"/>
      <c r="D1704" s="264"/>
    </row>
    <row r="1705" spans="1:4" hidden="1">
      <c r="A1705" s="285"/>
      <c r="B1705" s="285"/>
      <c r="D1705" s="264"/>
    </row>
    <row r="1706" spans="1:4" hidden="1">
      <c r="A1706" s="285"/>
      <c r="B1706" s="285"/>
      <c r="D1706" s="264"/>
    </row>
    <row r="1707" spans="1:4" hidden="1">
      <c r="A1707" s="285"/>
      <c r="B1707" s="285"/>
      <c r="D1707" s="264"/>
    </row>
    <row r="1708" spans="1:4" hidden="1">
      <c r="A1708" s="285"/>
      <c r="B1708" s="285"/>
      <c r="D1708" s="264"/>
    </row>
    <row r="1709" spans="1:4" hidden="1">
      <c r="A1709" s="285"/>
      <c r="B1709" s="285"/>
      <c r="D1709" s="264"/>
    </row>
    <row r="1710" spans="1:4" hidden="1">
      <c r="A1710" s="285"/>
      <c r="B1710" s="285"/>
      <c r="D1710" s="264"/>
    </row>
    <row r="1711" spans="1:4" hidden="1">
      <c r="A1711" s="285"/>
      <c r="B1711" s="285"/>
      <c r="D1711" s="264"/>
    </row>
    <row r="1712" spans="1:4" hidden="1">
      <c r="A1712" s="285"/>
      <c r="B1712" s="285"/>
      <c r="D1712" s="264"/>
    </row>
    <row r="1713" spans="1:4" hidden="1">
      <c r="A1713" s="285"/>
      <c r="B1713" s="285"/>
      <c r="D1713" s="264"/>
    </row>
    <row r="1714" spans="1:4" hidden="1">
      <c r="A1714" s="285"/>
      <c r="B1714" s="285"/>
      <c r="D1714" s="264"/>
    </row>
    <row r="1715" spans="1:4" hidden="1">
      <c r="A1715" s="285"/>
      <c r="B1715" s="285"/>
      <c r="D1715" s="264"/>
    </row>
    <row r="1716" spans="1:4" hidden="1">
      <c r="A1716" s="285"/>
      <c r="B1716" s="285"/>
      <c r="D1716" s="264"/>
    </row>
    <row r="1717" spans="1:4" hidden="1">
      <c r="A1717" s="285"/>
      <c r="B1717" s="285"/>
      <c r="D1717" s="264"/>
    </row>
    <row r="1718" spans="1:4" hidden="1">
      <c r="A1718" s="285"/>
      <c r="B1718" s="285"/>
      <c r="D1718" s="264"/>
    </row>
    <row r="1719" spans="1:4" hidden="1">
      <c r="A1719" s="285"/>
      <c r="B1719" s="285"/>
      <c r="D1719" s="264"/>
    </row>
    <row r="1720" spans="1:4" hidden="1">
      <c r="A1720" s="285"/>
      <c r="B1720" s="285"/>
      <c r="D1720" s="264"/>
    </row>
    <row r="1721" spans="1:4" hidden="1">
      <c r="A1721" s="285"/>
      <c r="B1721" s="285"/>
      <c r="D1721" s="264"/>
    </row>
    <row r="1722" spans="1:4" hidden="1">
      <c r="A1722" s="285"/>
      <c r="B1722" s="285"/>
      <c r="D1722" s="264"/>
    </row>
    <row r="1723" spans="1:4" hidden="1">
      <c r="A1723" s="285"/>
      <c r="B1723" s="285"/>
      <c r="D1723" s="264"/>
    </row>
    <row r="1724" spans="1:4" hidden="1">
      <c r="A1724" s="285"/>
      <c r="B1724" s="285"/>
      <c r="D1724" s="264"/>
    </row>
    <row r="1725" spans="1:4" hidden="1">
      <c r="A1725" s="285"/>
      <c r="B1725" s="285"/>
      <c r="D1725" s="264"/>
    </row>
    <row r="1726" spans="1:4" hidden="1">
      <c r="A1726" s="285"/>
      <c r="B1726" s="285"/>
      <c r="D1726" s="264"/>
    </row>
    <row r="1727" spans="1:4" hidden="1">
      <c r="A1727" s="285"/>
      <c r="B1727" s="285"/>
      <c r="D1727" s="264"/>
    </row>
    <row r="1728" spans="1:4" hidden="1">
      <c r="A1728" s="285"/>
      <c r="B1728" s="285"/>
      <c r="D1728" s="264"/>
    </row>
    <row r="1729" spans="1:4" hidden="1">
      <c r="A1729" s="285"/>
      <c r="B1729" s="285"/>
      <c r="D1729" s="264"/>
    </row>
    <row r="1730" spans="1:4" hidden="1">
      <c r="A1730" s="285"/>
      <c r="B1730" s="285"/>
      <c r="D1730" s="264"/>
    </row>
    <row r="1731" spans="1:4" hidden="1">
      <c r="A1731" s="285"/>
      <c r="B1731" s="285"/>
      <c r="D1731" s="264"/>
    </row>
    <row r="1732" spans="1:4" hidden="1">
      <c r="A1732" s="285"/>
      <c r="B1732" s="285"/>
      <c r="D1732" s="264"/>
    </row>
    <row r="1733" spans="1:4" hidden="1">
      <c r="A1733" s="285"/>
      <c r="B1733" s="285"/>
      <c r="D1733" s="264"/>
    </row>
    <row r="1734" spans="1:4" hidden="1">
      <c r="A1734" s="285"/>
      <c r="B1734" s="285"/>
      <c r="D1734" s="264"/>
    </row>
    <row r="1735" spans="1:4" hidden="1">
      <c r="A1735" s="285"/>
      <c r="B1735" s="285"/>
      <c r="D1735" s="264"/>
    </row>
    <row r="1736" spans="1:4" hidden="1">
      <c r="A1736" s="285"/>
      <c r="B1736" s="285"/>
      <c r="D1736" s="264"/>
    </row>
    <row r="1737" spans="1:4" hidden="1">
      <c r="A1737" s="285"/>
      <c r="B1737" s="285"/>
      <c r="D1737" s="264"/>
    </row>
    <row r="1738" spans="1:4" hidden="1">
      <c r="A1738" s="285"/>
      <c r="B1738" s="285"/>
      <c r="D1738" s="264"/>
    </row>
    <row r="1739" spans="1:4" hidden="1">
      <c r="A1739" s="285"/>
      <c r="B1739" s="285"/>
      <c r="D1739" s="264"/>
    </row>
    <row r="1740" spans="1:4" hidden="1">
      <c r="A1740" s="285"/>
      <c r="B1740" s="285"/>
      <c r="D1740" s="264"/>
    </row>
    <row r="1741" spans="1:4" hidden="1">
      <c r="A1741" s="285"/>
      <c r="B1741" s="285"/>
      <c r="D1741" s="264"/>
    </row>
    <row r="1742" spans="1:4" hidden="1">
      <c r="A1742" s="285"/>
      <c r="B1742" s="285"/>
      <c r="D1742" s="264"/>
    </row>
    <row r="1743" spans="1:4" hidden="1">
      <c r="A1743" s="285"/>
      <c r="B1743" s="285"/>
      <c r="D1743" s="264"/>
    </row>
    <row r="1744" spans="1:4" hidden="1">
      <c r="A1744" s="285"/>
      <c r="B1744" s="285"/>
      <c r="D1744" s="264"/>
    </row>
    <row r="1745" spans="1:4" hidden="1">
      <c r="A1745" s="285"/>
      <c r="B1745" s="285"/>
      <c r="D1745" s="264"/>
    </row>
    <row r="1746" spans="1:4" hidden="1">
      <c r="A1746" s="285"/>
      <c r="B1746" s="285"/>
      <c r="D1746" s="264"/>
    </row>
    <row r="1747" spans="1:4" hidden="1">
      <c r="A1747" s="285"/>
      <c r="B1747" s="285"/>
      <c r="D1747" s="264"/>
    </row>
    <row r="1748" spans="1:4" hidden="1">
      <c r="A1748" s="285"/>
      <c r="B1748" s="285"/>
      <c r="D1748" s="264"/>
    </row>
    <row r="1749" spans="1:4" hidden="1">
      <c r="A1749" s="285"/>
      <c r="B1749" s="285"/>
      <c r="D1749" s="264"/>
    </row>
    <row r="1750" spans="1:4" hidden="1">
      <c r="A1750" s="285"/>
      <c r="B1750" s="285"/>
      <c r="D1750" s="264"/>
    </row>
    <row r="1751" spans="1:4" hidden="1">
      <c r="A1751" s="285"/>
      <c r="B1751" s="285"/>
      <c r="D1751" s="264"/>
    </row>
    <row r="1752" spans="1:4" hidden="1">
      <c r="A1752" s="285"/>
      <c r="B1752" s="285"/>
      <c r="D1752" s="264"/>
    </row>
    <row r="1753" spans="1:4" hidden="1">
      <c r="A1753" s="285"/>
      <c r="B1753" s="285"/>
      <c r="D1753" s="264"/>
    </row>
    <row r="1754" spans="1:4" hidden="1">
      <c r="A1754" s="285"/>
      <c r="B1754" s="285"/>
      <c r="D1754" s="264"/>
    </row>
    <row r="1755" spans="1:4" hidden="1">
      <c r="A1755" s="285"/>
      <c r="B1755" s="285"/>
      <c r="D1755" s="264"/>
    </row>
    <row r="1756" spans="1:4" hidden="1">
      <c r="A1756" s="285"/>
      <c r="B1756" s="285"/>
      <c r="D1756" s="264"/>
    </row>
    <row r="1757" spans="1:4" hidden="1">
      <c r="A1757" s="285"/>
      <c r="B1757" s="285"/>
      <c r="D1757" s="264"/>
    </row>
    <row r="1758" spans="1:4" hidden="1">
      <c r="A1758" s="285"/>
      <c r="B1758" s="285"/>
      <c r="D1758" s="264"/>
    </row>
    <row r="1759" spans="1:4" hidden="1">
      <c r="A1759" s="285"/>
      <c r="B1759" s="285"/>
      <c r="D1759" s="264"/>
    </row>
    <row r="1760" spans="1:4" hidden="1">
      <c r="A1760" s="285"/>
      <c r="B1760" s="285"/>
      <c r="D1760" s="264"/>
    </row>
    <row r="1761" spans="1:4" hidden="1">
      <c r="A1761" s="285"/>
      <c r="B1761" s="285"/>
      <c r="D1761" s="264"/>
    </row>
    <row r="1762" spans="1:4" hidden="1">
      <c r="A1762" s="285"/>
      <c r="B1762" s="285"/>
      <c r="D1762" s="264"/>
    </row>
    <row r="1763" spans="1:4" hidden="1">
      <c r="A1763" s="285"/>
      <c r="B1763" s="285"/>
      <c r="D1763" s="264"/>
    </row>
    <row r="1764" spans="1:4" hidden="1">
      <c r="A1764" s="285"/>
      <c r="B1764" s="285"/>
    </row>
  </sheetData>
  <mergeCells count="8">
    <mergeCell ref="X53:AA53"/>
    <mergeCell ref="Y44:Z44"/>
    <mergeCell ref="A1:B1"/>
    <mergeCell ref="X1:Y1"/>
    <mergeCell ref="E1:L1"/>
    <mergeCell ref="K2:L2"/>
    <mergeCell ref="A30:P30"/>
    <mergeCell ref="J31:M5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16447" r:id="rId3" name="Spinner 159">
              <controlPr defaultSize="0" autoPict="0">
                <anchor moveWithCells="1" sizeWithCells="1">
                  <from>
                    <xdr:col>11</xdr:col>
                    <xdr:colOff>19050</xdr:colOff>
                    <xdr:row>2</xdr:row>
                    <xdr:rowOff>0</xdr:rowOff>
                  </from>
                  <to>
                    <xdr:col>12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08" r:id="rId4" name="Drop Down 1020">
              <controlPr defaultSize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409575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:AI138"/>
  <sheetViews>
    <sheetView workbookViewId="0"/>
  </sheetViews>
  <sheetFormatPr defaultRowHeight="12.75"/>
  <cols>
    <col min="1" max="1" width="47.28515625" bestFit="1" customWidth="1"/>
    <col min="2" max="2" width="18.85546875" bestFit="1" customWidth="1"/>
    <col min="3" max="3" width="7.85546875" bestFit="1" customWidth="1"/>
    <col min="4" max="4" width="7.28515625" bestFit="1" customWidth="1"/>
    <col min="5" max="5" width="5.28515625" bestFit="1" customWidth="1"/>
    <col min="6" max="6" width="6" bestFit="1" customWidth="1"/>
    <col min="7" max="7" width="11.28515625" bestFit="1" customWidth="1"/>
    <col min="8" max="8" width="10" bestFit="1" customWidth="1"/>
    <col min="9" max="9" width="11.42578125" bestFit="1" customWidth="1"/>
    <col min="10" max="10" width="45.7109375" customWidth="1"/>
    <col min="11" max="11" width="39.140625" style="151" bestFit="1" customWidth="1"/>
    <col min="12" max="12" width="9.140625" style="270"/>
    <col min="13" max="13" width="9.85546875" style="270" bestFit="1" customWidth="1"/>
    <col min="14" max="17" width="9.140625" style="270"/>
    <col min="18" max="18" width="10.140625" style="270" bestFit="1" customWidth="1"/>
    <col min="19" max="21" width="9.140625" style="270"/>
    <col min="22" max="22" width="33.7109375" style="319" customWidth="1"/>
    <col min="23" max="23" width="40.140625" style="337" customWidth="1"/>
    <col min="24" max="24" width="10.28515625" style="270" customWidth="1"/>
    <col min="25" max="27" width="9.140625" style="270"/>
    <col min="28" max="28" width="30.28515625" style="270" bestFit="1" customWidth="1"/>
    <col min="29" max="29" width="9.140625" style="270"/>
    <col min="30" max="30" width="38.42578125" customWidth="1"/>
    <col min="31" max="31" width="31.28515625" customWidth="1"/>
  </cols>
  <sheetData>
    <row r="1" spans="1:35" s="285" customFormat="1">
      <c r="K1" s="344" t="s">
        <v>1283</v>
      </c>
      <c r="L1" s="344" t="s">
        <v>1284</v>
      </c>
      <c r="M1" s="344" t="s">
        <v>1285</v>
      </c>
      <c r="N1" s="344" t="s">
        <v>1286</v>
      </c>
      <c r="O1" s="344" t="s">
        <v>1287</v>
      </c>
      <c r="P1" s="344" t="s">
        <v>1288</v>
      </c>
      <c r="Q1" s="344" t="s">
        <v>1289</v>
      </c>
      <c r="R1" s="344" t="s">
        <v>1826</v>
      </c>
      <c r="S1" s="344" t="s">
        <v>1825</v>
      </c>
      <c r="T1" s="344" t="s">
        <v>1295</v>
      </c>
      <c r="U1" s="344">
        <v>0</v>
      </c>
      <c r="V1" s="268" t="s">
        <v>1306</v>
      </c>
      <c r="W1" s="268" t="s">
        <v>1302</v>
      </c>
      <c r="X1" s="344"/>
      <c r="Y1" s="344"/>
      <c r="Z1" s="344"/>
      <c r="AA1" s="344"/>
      <c r="AB1" s="152" t="s">
        <v>1896</v>
      </c>
      <c r="AC1" s="344"/>
    </row>
    <row r="2" spans="1:35">
      <c r="A2" s="284" t="s">
        <v>0</v>
      </c>
      <c r="B2" s="912" t="s">
        <v>1780</v>
      </c>
      <c r="C2" s="912"/>
      <c r="D2" s="912"/>
      <c r="E2" s="912"/>
      <c r="F2" s="912"/>
      <c r="G2" s="912" t="s">
        <v>1781</v>
      </c>
      <c r="H2" s="912"/>
      <c r="I2" s="912"/>
      <c r="J2" s="285"/>
      <c r="K2" s="151">
        <v>41983</v>
      </c>
      <c r="L2" s="270">
        <v>5</v>
      </c>
      <c r="M2" s="270">
        <v>3932.5</v>
      </c>
      <c r="N2" s="270">
        <v>4744.1499999999996</v>
      </c>
      <c r="O2" s="270">
        <v>786.5</v>
      </c>
      <c r="P2" s="270">
        <v>12.47</v>
      </c>
      <c r="Q2" s="270">
        <v>604</v>
      </c>
      <c r="R2" s="270">
        <v>17.5</v>
      </c>
      <c r="S2" s="270">
        <v>145.72999999999999</v>
      </c>
      <c r="T2" s="270">
        <v>4598.42</v>
      </c>
      <c r="U2" s="270">
        <v>20.64</v>
      </c>
      <c r="V2" s="319" t="s">
        <v>1921</v>
      </c>
      <c r="W2" s="337" t="e">
        <v>#DIV/0!</v>
      </c>
      <c r="X2" s="270">
        <v>0</v>
      </c>
      <c r="Y2" s="270" t="e">
        <v>#DIV/0!</v>
      </c>
      <c r="Z2" s="270" t="e">
        <v>#DIV/0!</v>
      </c>
      <c r="AA2" s="270" t="e">
        <v>#DIV/0!</v>
      </c>
      <c r="AB2" s="270" t="s">
        <v>54</v>
      </c>
      <c r="AD2" s="268"/>
      <c r="AE2" s="268"/>
    </row>
    <row r="3" spans="1:35">
      <c r="A3" s="285"/>
      <c r="B3" s="285" t="s">
        <v>1782</v>
      </c>
      <c r="C3" s="285" t="s">
        <v>1783</v>
      </c>
      <c r="D3" s="285" t="s">
        <v>1784</v>
      </c>
      <c r="E3" s="285" t="s">
        <v>1785</v>
      </c>
      <c r="F3" s="285" t="s">
        <v>1786</v>
      </c>
      <c r="G3" s="285" t="s">
        <v>1782</v>
      </c>
      <c r="H3" s="285" t="s">
        <v>1787</v>
      </c>
      <c r="I3" s="285" t="s">
        <v>1788</v>
      </c>
      <c r="J3" s="285"/>
      <c r="K3" s="151">
        <v>42398</v>
      </c>
      <c r="L3" s="259">
        <v>0.46</v>
      </c>
      <c r="M3" s="259">
        <v>315.26</v>
      </c>
      <c r="N3" s="259">
        <v>452.17</v>
      </c>
      <c r="O3" s="259">
        <v>685.35</v>
      </c>
      <c r="P3" s="149">
        <v>7.6</v>
      </c>
      <c r="Q3" s="303">
        <v>180</v>
      </c>
      <c r="R3" s="273">
        <v>22.5</v>
      </c>
      <c r="S3" s="273">
        <v>30.89</v>
      </c>
      <c r="T3" s="273">
        <v>421.28</v>
      </c>
      <c r="U3" s="344">
        <v>43.43</v>
      </c>
      <c r="V3" s="344" t="s">
        <v>1884</v>
      </c>
      <c r="W3" s="261" t="s">
        <v>1885</v>
      </c>
      <c r="X3" s="273">
        <v>25702.836280961194</v>
      </c>
      <c r="Y3" s="273">
        <v>0.65689885483748633</v>
      </c>
      <c r="Z3" s="273">
        <v>65.69</v>
      </c>
      <c r="AA3" s="273">
        <v>42587</v>
      </c>
      <c r="AB3" s="273" t="s">
        <v>1790</v>
      </c>
      <c r="AC3" s="273"/>
      <c r="AD3" s="285"/>
      <c r="AE3" s="261"/>
      <c r="AF3" s="285"/>
      <c r="AG3" s="149"/>
      <c r="AH3" s="190"/>
      <c r="AI3" s="262"/>
    </row>
    <row r="4" spans="1:35">
      <c r="A4" s="152" t="s">
        <v>1816</v>
      </c>
      <c r="B4" s="285">
        <v>1.89</v>
      </c>
      <c r="C4" s="285">
        <v>0</v>
      </c>
      <c r="D4" s="285">
        <v>0</v>
      </c>
      <c r="E4" s="285">
        <v>0</v>
      </c>
      <c r="F4" s="285">
        <v>1.89</v>
      </c>
      <c r="G4" s="166">
        <v>3897.65</v>
      </c>
      <c r="H4" s="166">
        <v>4640.8900000000003</v>
      </c>
      <c r="I4" s="166">
        <v>4499.99</v>
      </c>
      <c r="J4" s="285"/>
      <c r="K4" s="151">
        <v>42415</v>
      </c>
      <c r="L4" s="259">
        <v>1.3</v>
      </c>
      <c r="M4" s="259">
        <v>938.96</v>
      </c>
      <c r="N4" s="259">
        <v>1277.8800000000001</v>
      </c>
      <c r="O4" s="259">
        <v>722.28</v>
      </c>
      <c r="P4" s="149">
        <v>7.36</v>
      </c>
      <c r="Q4" s="303">
        <v>163</v>
      </c>
      <c r="R4" s="273">
        <v>22.5</v>
      </c>
      <c r="S4" s="273">
        <v>76.52</v>
      </c>
      <c r="T4" s="273">
        <v>1201.3599999999999</v>
      </c>
      <c r="U4" s="344">
        <v>36.1</v>
      </c>
      <c r="V4" s="344" t="s">
        <v>1886</v>
      </c>
      <c r="W4" s="261" t="s">
        <v>1887</v>
      </c>
      <c r="X4" s="273">
        <v>26444.218911815289</v>
      </c>
      <c r="Y4" s="274">
        <v>0.61044650787443411</v>
      </c>
      <c r="Z4" s="273">
        <v>61.04</v>
      </c>
      <c r="AA4" s="273">
        <v>42587</v>
      </c>
      <c r="AB4" s="273" t="s">
        <v>1790</v>
      </c>
      <c r="AC4" s="273"/>
      <c r="AD4" s="285"/>
      <c r="AF4" s="285"/>
      <c r="AG4" s="149"/>
      <c r="AH4" s="190"/>
      <c r="AI4" s="262"/>
    </row>
    <row r="5" spans="1:35">
      <c r="A5" s="285" t="s">
        <v>1790</v>
      </c>
      <c r="B5" s="285">
        <v>21.21</v>
      </c>
      <c r="C5" s="285">
        <v>0</v>
      </c>
      <c r="D5" s="285">
        <v>0</v>
      </c>
      <c r="E5" s="285">
        <v>0</v>
      </c>
      <c r="F5" s="285">
        <v>21.21</v>
      </c>
      <c r="G5" s="166">
        <v>16572.5</v>
      </c>
      <c r="H5" s="166">
        <v>21025.87</v>
      </c>
      <c r="I5" s="166">
        <v>20146.89</v>
      </c>
      <c r="J5" s="285"/>
      <c r="K5" s="151">
        <v>42271</v>
      </c>
      <c r="L5" s="270">
        <v>1</v>
      </c>
      <c r="M5" s="270">
        <v>620.78</v>
      </c>
      <c r="N5" s="270">
        <v>982.99</v>
      </c>
      <c r="O5" s="270">
        <v>620.78</v>
      </c>
      <c r="P5" s="270">
        <v>7.8</v>
      </c>
      <c r="Q5" s="270">
        <v>307</v>
      </c>
      <c r="R5" s="270">
        <v>20</v>
      </c>
      <c r="S5" s="270">
        <v>72.649999999999991</v>
      </c>
      <c r="T5" s="270">
        <v>910.34</v>
      </c>
      <c r="U5" s="270">
        <v>58.35</v>
      </c>
      <c r="V5" s="319" t="s">
        <v>1874</v>
      </c>
      <c r="W5" s="337" t="s">
        <v>1875</v>
      </c>
      <c r="X5" s="270">
        <v>29202.576784612073</v>
      </c>
      <c r="Y5" s="270">
        <v>0.45833021223115766</v>
      </c>
      <c r="Z5" s="270">
        <v>45.83</v>
      </c>
      <c r="AA5" s="270">
        <v>42587</v>
      </c>
      <c r="AB5" s="270" t="s">
        <v>1790</v>
      </c>
      <c r="AD5" s="285"/>
      <c r="AF5" s="285"/>
      <c r="AG5" s="149"/>
      <c r="AH5" s="190"/>
      <c r="AI5" s="262"/>
    </row>
    <row r="6" spans="1:35">
      <c r="A6" s="285" t="s">
        <v>1791</v>
      </c>
      <c r="B6" s="285">
        <v>1.2</v>
      </c>
      <c r="C6" s="285">
        <v>0</v>
      </c>
      <c r="D6" s="285">
        <v>0</v>
      </c>
      <c r="E6" s="285">
        <v>0</v>
      </c>
      <c r="F6" s="285">
        <v>1.2</v>
      </c>
      <c r="G6" s="166">
        <v>3499.06</v>
      </c>
      <c r="H6" s="166">
        <v>3564.51</v>
      </c>
      <c r="I6" s="166">
        <v>3548.88</v>
      </c>
      <c r="J6" s="285"/>
      <c r="K6" s="151">
        <v>42348</v>
      </c>
      <c r="L6" s="271">
        <v>1</v>
      </c>
      <c r="M6" s="272">
        <v>703.08</v>
      </c>
      <c r="N6" s="273">
        <v>982.99</v>
      </c>
      <c r="O6" s="273">
        <v>703.08</v>
      </c>
      <c r="P6" s="273">
        <v>7.31</v>
      </c>
      <c r="Q6" s="273">
        <v>230</v>
      </c>
      <c r="R6" s="273">
        <v>20</v>
      </c>
      <c r="S6" s="273">
        <v>56.19</v>
      </c>
      <c r="T6" s="273">
        <v>926.8</v>
      </c>
      <c r="U6" s="273">
        <v>39.81</v>
      </c>
      <c r="V6" s="320" t="s">
        <v>1882</v>
      </c>
      <c r="W6" s="338" t="s">
        <v>1883</v>
      </c>
      <c r="X6" s="273">
        <v>29499.711136369129</v>
      </c>
      <c r="Y6" s="273">
        <v>0.44364125476117033</v>
      </c>
      <c r="Z6" s="273">
        <v>44.36</v>
      </c>
      <c r="AA6" s="273">
        <v>42587</v>
      </c>
      <c r="AB6" s="273" t="s">
        <v>1790</v>
      </c>
      <c r="AC6" s="273"/>
      <c r="AD6" s="285"/>
      <c r="AF6" s="285"/>
      <c r="AG6" s="149"/>
      <c r="AH6" s="190"/>
      <c r="AI6" s="262"/>
    </row>
    <row r="7" spans="1:35">
      <c r="A7" s="285" t="s">
        <v>1792</v>
      </c>
      <c r="B7" s="285">
        <v>5</v>
      </c>
      <c r="C7" s="285">
        <v>0</v>
      </c>
      <c r="D7" s="285">
        <v>0</v>
      </c>
      <c r="E7" s="285">
        <v>0</v>
      </c>
      <c r="F7" s="285">
        <v>5</v>
      </c>
      <c r="G7" s="166">
        <v>3932.5</v>
      </c>
      <c r="H7" s="166">
        <v>4734.3</v>
      </c>
      <c r="I7" s="166">
        <v>4590.71</v>
      </c>
      <c r="J7" s="285"/>
      <c r="K7" s="151">
        <v>42339</v>
      </c>
      <c r="L7" s="259">
        <v>2</v>
      </c>
      <c r="M7" s="259">
        <v>1439.26</v>
      </c>
      <c r="N7" s="259">
        <v>1965.98</v>
      </c>
      <c r="O7" s="259">
        <v>719.63</v>
      </c>
      <c r="P7" s="149">
        <v>7.15</v>
      </c>
      <c r="Q7" s="303">
        <v>239</v>
      </c>
      <c r="R7" s="273">
        <v>20</v>
      </c>
      <c r="S7" s="273">
        <v>105.76</v>
      </c>
      <c r="T7" s="273">
        <v>1860.22</v>
      </c>
      <c r="U7" s="344">
        <v>36.6</v>
      </c>
      <c r="V7" s="344" t="s">
        <v>1880</v>
      </c>
      <c r="W7" s="261" t="s">
        <v>1881</v>
      </c>
      <c r="X7" s="273">
        <v>30651.994368172909</v>
      </c>
      <c r="Y7" s="273">
        <v>0.3893712587987308</v>
      </c>
      <c r="Z7" s="273">
        <v>38.94</v>
      </c>
      <c r="AA7" s="273">
        <v>42587</v>
      </c>
      <c r="AB7" s="273" t="s">
        <v>1790</v>
      </c>
      <c r="AC7" s="273"/>
      <c r="AD7" s="285"/>
      <c r="AF7" s="285"/>
      <c r="AG7" s="149"/>
      <c r="AH7" s="190"/>
      <c r="AI7" s="262"/>
    </row>
    <row r="8" spans="1:35">
      <c r="A8" s="285" t="s">
        <v>1793</v>
      </c>
      <c r="B8" s="285">
        <v>8.58</v>
      </c>
      <c r="C8" s="285">
        <v>0</v>
      </c>
      <c r="D8" s="285">
        <v>0</v>
      </c>
      <c r="E8" s="285">
        <v>0</v>
      </c>
      <c r="F8" s="285">
        <v>8.58</v>
      </c>
      <c r="G8" s="166">
        <v>6240.3</v>
      </c>
      <c r="H8" s="166">
        <v>7238.08</v>
      </c>
      <c r="I8" s="166">
        <v>7056.27</v>
      </c>
      <c r="J8" s="285"/>
      <c r="K8" s="151">
        <v>42262</v>
      </c>
      <c r="L8" s="259">
        <v>1</v>
      </c>
      <c r="M8" s="259">
        <v>671.33</v>
      </c>
      <c r="N8" s="259">
        <v>982.99</v>
      </c>
      <c r="O8" s="259">
        <v>671.33</v>
      </c>
      <c r="P8" s="149">
        <v>7.35</v>
      </c>
      <c r="Q8" s="303">
        <v>316</v>
      </c>
      <c r="R8" s="273">
        <v>20</v>
      </c>
      <c r="S8" s="273">
        <v>62.54</v>
      </c>
      <c r="T8" s="273">
        <v>920.45</v>
      </c>
      <c r="U8" s="344">
        <v>46.42</v>
      </c>
      <c r="V8" s="344" t="s">
        <v>1870</v>
      </c>
      <c r="W8" s="261" t="s">
        <v>1871</v>
      </c>
      <c r="X8" s="273">
        <v>31420.708034389925</v>
      </c>
      <c r="Y8" s="273">
        <v>0.35538002368974575</v>
      </c>
      <c r="Z8" s="273">
        <v>35.54</v>
      </c>
      <c r="AA8" s="273">
        <v>42587</v>
      </c>
      <c r="AB8" s="273" t="s">
        <v>1790</v>
      </c>
      <c r="AC8" s="273"/>
      <c r="AD8" s="285"/>
      <c r="AF8" s="285"/>
      <c r="AG8" s="149"/>
      <c r="AH8" s="190"/>
      <c r="AI8" s="262"/>
    </row>
    <row r="9" spans="1:35">
      <c r="A9" s="285" t="s">
        <v>1794</v>
      </c>
      <c r="B9" s="285">
        <v>0.4</v>
      </c>
      <c r="C9" s="285">
        <v>0</v>
      </c>
      <c r="D9" s="285">
        <v>0</v>
      </c>
      <c r="E9" s="285">
        <v>0</v>
      </c>
      <c r="F9" s="285">
        <v>0.4</v>
      </c>
      <c r="G9" s="285">
        <v>282.06</v>
      </c>
      <c r="H9" s="285">
        <v>302.58</v>
      </c>
      <c r="I9" s="285">
        <v>297.89999999999998</v>
      </c>
      <c r="J9" s="285"/>
      <c r="K9" s="151">
        <v>42263</v>
      </c>
      <c r="L9" s="259">
        <v>1</v>
      </c>
      <c r="M9" s="259">
        <v>679.01</v>
      </c>
      <c r="N9" s="259">
        <v>982.99</v>
      </c>
      <c r="O9" s="259">
        <v>679.01</v>
      </c>
      <c r="P9" s="149">
        <v>7.29</v>
      </c>
      <c r="Q9" s="303">
        <v>315</v>
      </c>
      <c r="R9" s="273">
        <v>20</v>
      </c>
      <c r="S9" s="273">
        <v>61</v>
      </c>
      <c r="T9" s="273">
        <v>921.99</v>
      </c>
      <c r="U9" s="344">
        <v>44.77</v>
      </c>
      <c r="V9" s="344" t="s">
        <v>1872</v>
      </c>
      <c r="W9" s="261" t="s">
        <v>1873</v>
      </c>
      <c r="X9" s="273">
        <v>31676.281090698172</v>
      </c>
      <c r="Y9" s="274">
        <v>0.34444444024414822</v>
      </c>
      <c r="Z9" s="273">
        <v>34.44</v>
      </c>
      <c r="AA9" s="273">
        <v>42587</v>
      </c>
      <c r="AB9" s="273" t="s">
        <v>1790</v>
      </c>
      <c r="AC9" s="273"/>
      <c r="AD9" s="285"/>
      <c r="AF9" s="285"/>
      <c r="AG9" s="149"/>
      <c r="AH9" s="190"/>
      <c r="AI9" s="262"/>
    </row>
    <row r="10" spans="1:35">
      <c r="A10" s="285" t="s">
        <v>1795</v>
      </c>
      <c r="B10" s="285">
        <v>1.59</v>
      </c>
      <c r="C10" s="285">
        <v>0</v>
      </c>
      <c r="D10" s="285">
        <v>0</v>
      </c>
      <c r="E10" s="285">
        <v>0</v>
      </c>
      <c r="F10" s="285">
        <v>1.59</v>
      </c>
      <c r="G10" s="285">
        <v>757.73</v>
      </c>
      <c r="H10" s="285">
        <v>964.12</v>
      </c>
      <c r="I10" s="285">
        <v>922.63</v>
      </c>
      <c r="J10" s="285"/>
      <c r="K10" s="151">
        <v>42311</v>
      </c>
      <c r="L10" s="259">
        <v>1</v>
      </c>
      <c r="M10" s="259">
        <v>724.19</v>
      </c>
      <c r="N10" s="259">
        <v>982.99</v>
      </c>
      <c r="O10" s="259">
        <v>724.19</v>
      </c>
      <c r="P10" s="149">
        <v>7.04</v>
      </c>
      <c r="Q10" s="303">
        <v>267</v>
      </c>
      <c r="R10" s="273">
        <v>20</v>
      </c>
      <c r="S10" s="273">
        <v>51.97</v>
      </c>
      <c r="T10" s="273">
        <v>931.02</v>
      </c>
      <c r="U10" s="344">
        <v>35.74</v>
      </c>
      <c r="V10" s="344" t="s">
        <v>1876</v>
      </c>
      <c r="W10" s="261" t="s">
        <v>1877</v>
      </c>
      <c r="X10" s="273">
        <v>31917.193734272467</v>
      </c>
      <c r="Y10" s="273">
        <v>0.33429650346328432</v>
      </c>
      <c r="Z10" s="273">
        <v>33.43</v>
      </c>
      <c r="AA10" s="273">
        <v>42587</v>
      </c>
      <c r="AB10" s="273" t="s">
        <v>1790</v>
      </c>
      <c r="AC10" s="273"/>
      <c r="AD10" s="285"/>
      <c r="AF10" s="285"/>
      <c r="AG10" s="149"/>
      <c r="AH10" s="190"/>
      <c r="AI10" s="262"/>
    </row>
    <row r="11" spans="1:35">
      <c r="A11" s="285" t="s">
        <v>1796</v>
      </c>
      <c r="B11" s="285">
        <v>8.3000000000000007</v>
      </c>
      <c r="C11" s="285">
        <v>0</v>
      </c>
      <c r="D11" s="285">
        <v>0</v>
      </c>
      <c r="E11" s="285">
        <v>0</v>
      </c>
      <c r="F11" s="285">
        <v>8.3000000000000007</v>
      </c>
      <c r="G11" s="166">
        <v>3844.63</v>
      </c>
      <c r="H11" s="166">
        <v>4007.65</v>
      </c>
      <c r="I11" s="166">
        <v>3968.5</v>
      </c>
      <c r="J11" s="285"/>
      <c r="K11" s="151">
        <v>42464</v>
      </c>
      <c r="L11" s="271">
        <v>0.4</v>
      </c>
      <c r="M11" s="272">
        <v>345.85</v>
      </c>
      <c r="N11" s="273">
        <v>393.19</v>
      </c>
      <c r="O11" s="273">
        <v>864.63</v>
      </c>
      <c r="P11" s="274">
        <v>6.47</v>
      </c>
      <c r="Q11" s="273">
        <v>114</v>
      </c>
      <c r="R11" s="273">
        <v>22.5</v>
      </c>
      <c r="S11" s="273">
        <v>10.73</v>
      </c>
      <c r="T11" s="273">
        <v>382.46</v>
      </c>
      <c r="U11" s="273">
        <v>13.69</v>
      </c>
      <c r="V11" s="320" t="s">
        <v>1890</v>
      </c>
      <c r="W11" s="338" t="s">
        <v>1891</v>
      </c>
      <c r="X11" s="273">
        <v>32070.188400792282</v>
      </c>
      <c r="Y11" s="274">
        <v>0.3279310825298396</v>
      </c>
      <c r="Z11" s="273">
        <v>32.79</v>
      </c>
      <c r="AA11" s="273">
        <v>42587</v>
      </c>
      <c r="AB11" s="273" t="s">
        <v>1790</v>
      </c>
      <c r="AC11" s="273"/>
      <c r="AD11" s="285"/>
      <c r="AF11" s="285"/>
      <c r="AG11" s="149"/>
      <c r="AH11" s="190"/>
      <c r="AI11" s="262"/>
    </row>
    <row r="12" spans="1:35">
      <c r="A12" s="285" t="s">
        <v>1797</v>
      </c>
      <c r="B12" s="285">
        <v>1</v>
      </c>
      <c r="C12" s="285">
        <v>0</v>
      </c>
      <c r="D12" s="285">
        <v>0</v>
      </c>
      <c r="E12" s="285">
        <v>0</v>
      </c>
      <c r="F12" s="285">
        <v>1</v>
      </c>
      <c r="G12" s="285">
        <v>847.9</v>
      </c>
      <c r="H12" s="285">
        <v>917.09</v>
      </c>
      <c r="I12" s="285">
        <v>904.38</v>
      </c>
      <c r="J12" s="285"/>
      <c r="K12" s="151">
        <v>42325</v>
      </c>
      <c r="L12" s="259">
        <v>0.5</v>
      </c>
      <c r="M12" s="259">
        <v>375.88</v>
      </c>
      <c r="N12" s="259">
        <v>491.49</v>
      </c>
      <c r="O12" s="259">
        <v>751.76</v>
      </c>
      <c r="P12" s="149">
        <v>6.82</v>
      </c>
      <c r="Q12" s="303">
        <v>253</v>
      </c>
      <c r="R12" s="273">
        <v>20</v>
      </c>
      <c r="S12" s="273">
        <v>23.220000000000002</v>
      </c>
      <c r="T12" s="273">
        <v>468.27</v>
      </c>
      <c r="U12" s="344">
        <v>30.76</v>
      </c>
      <c r="V12" s="344" t="s">
        <v>1878</v>
      </c>
      <c r="W12" s="261" t="s">
        <v>1879</v>
      </c>
      <c r="X12" s="273">
        <v>32603.371375898205</v>
      </c>
      <c r="Y12" s="273">
        <v>0.30621460918861043</v>
      </c>
      <c r="Z12" s="273">
        <v>30.62</v>
      </c>
      <c r="AA12" s="273">
        <v>42587</v>
      </c>
      <c r="AB12" s="273" t="s">
        <v>1790</v>
      </c>
      <c r="AC12" s="273"/>
      <c r="AD12" s="285"/>
      <c r="AF12" s="285"/>
      <c r="AG12" s="149"/>
      <c r="AH12" s="190"/>
      <c r="AI12" s="262"/>
    </row>
    <row r="13" spans="1:35">
      <c r="A13" s="285" t="s">
        <v>1798</v>
      </c>
      <c r="B13" s="285">
        <v>3.65</v>
      </c>
      <c r="C13" s="285">
        <v>0</v>
      </c>
      <c r="D13" s="285">
        <v>0</v>
      </c>
      <c r="E13" s="285">
        <v>0</v>
      </c>
      <c r="F13" s="285">
        <v>3.65</v>
      </c>
      <c r="G13" s="166">
        <v>26744.37</v>
      </c>
      <c r="H13" s="166">
        <v>29100.880000000001</v>
      </c>
      <c r="I13" s="166">
        <v>28639.52</v>
      </c>
      <c r="J13" s="285"/>
      <c r="K13" s="151">
        <v>42338</v>
      </c>
      <c r="L13" s="271">
        <v>0.28999999999999998</v>
      </c>
      <c r="M13" s="272">
        <v>137.31</v>
      </c>
      <c r="N13" s="273">
        <v>176.23</v>
      </c>
      <c r="O13" s="274">
        <v>473.5</v>
      </c>
      <c r="P13" s="274">
        <v>15.91</v>
      </c>
      <c r="Q13" s="273">
        <v>249</v>
      </c>
      <c r="R13" s="273">
        <v>20</v>
      </c>
      <c r="S13" s="273">
        <v>7.83</v>
      </c>
      <c r="T13" s="273">
        <v>168.4</v>
      </c>
      <c r="U13" s="273">
        <v>28.34</v>
      </c>
      <c r="V13" s="320" t="s">
        <v>1938</v>
      </c>
      <c r="W13" s="338" t="s">
        <v>1939</v>
      </c>
      <c r="X13" s="273">
        <v>471.87681082900309</v>
      </c>
      <c r="Y13" s="274">
        <v>0.2872639342731298</v>
      </c>
      <c r="Z13" s="273">
        <v>28.73</v>
      </c>
      <c r="AA13" s="273">
        <v>607.42999999999995</v>
      </c>
      <c r="AB13" s="273" t="s">
        <v>81</v>
      </c>
      <c r="AC13" s="273"/>
      <c r="AD13" s="285"/>
      <c r="AF13" s="285"/>
      <c r="AG13" s="149"/>
      <c r="AH13" s="190"/>
      <c r="AI13" s="262"/>
    </row>
    <row r="14" spans="1:35">
      <c r="A14" s="287" t="s">
        <v>1817</v>
      </c>
      <c r="K14" s="151">
        <v>42348</v>
      </c>
      <c r="L14" s="270">
        <v>1</v>
      </c>
      <c r="M14" s="270">
        <v>478.83</v>
      </c>
      <c r="N14" s="270">
        <v>607.71</v>
      </c>
      <c r="O14" s="270">
        <v>478.83</v>
      </c>
      <c r="P14" s="270">
        <v>15.76</v>
      </c>
      <c r="Q14" s="270">
        <v>239</v>
      </c>
      <c r="R14" s="270">
        <v>20</v>
      </c>
      <c r="S14" s="270">
        <v>25.94</v>
      </c>
      <c r="T14" s="270">
        <v>581.77</v>
      </c>
      <c r="U14" s="270">
        <v>26.92</v>
      </c>
      <c r="V14" s="319" t="s">
        <v>1940</v>
      </c>
      <c r="W14" s="337" t="s">
        <v>1941</v>
      </c>
      <c r="X14" s="270">
        <v>472.42713175573022</v>
      </c>
      <c r="Y14" s="270">
        <v>0.28576442623552234</v>
      </c>
      <c r="Z14" s="270">
        <v>28.58</v>
      </c>
      <c r="AA14" s="270">
        <v>607.42999999999995</v>
      </c>
      <c r="AB14" s="270" t="s">
        <v>81</v>
      </c>
      <c r="AD14" s="285"/>
      <c r="AF14" s="285"/>
      <c r="AG14" s="149"/>
      <c r="AH14" s="190"/>
      <c r="AI14" s="262"/>
    </row>
    <row r="15" spans="1:35">
      <c r="K15" s="151">
        <v>42555</v>
      </c>
      <c r="L15" s="271">
        <v>2</v>
      </c>
      <c r="M15" s="272">
        <v>1925.14</v>
      </c>
      <c r="N15" s="273">
        <v>1965.98</v>
      </c>
      <c r="O15" s="273">
        <v>962.57</v>
      </c>
      <c r="P15" s="273">
        <v>6.05</v>
      </c>
      <c r="Q15" s="273">
        <v>23</v>
      </c>
      <c r="R15" s="273">
        <v>22.5</v>
      </c>
      <c r="S15" s="273">
        <v>16.79</v>
      </c>
      <c r="T15" s="273">
        <v>1949.19</v>
      </c>
      <c r="U15" s="273">
        <v>2.12</v>
      </c>
      <c r="V15" s="320" t="s">
        <v>1894</v>
      </c>
      <c r="W15" s="338" t="s">
        <v>1895</v>
      </c>
      <c r="X15" s="273">
        <v>33841.866057888699</v>
      </c>
      <c r="Y15" s="273">
        <v>0.25841169417644361</v>
      </c>
      <c r="Z15" s="273">
        <v>25.84</v>
      </c>
      <c r="AA15" s="273">
        <v>42587</v>
      </c>
      <c r="AB15" s="273" t="s">
        <v>1790</v>
      </c>
      <c r="AC15" s="273"/>
      <c r="AD15" s="285"/>
      <c r="AF15" s="285"/>
      <c r="AG15" s="149"/>
      <c r="AH15" s="190"/>
      <c r="AI15" s="262"/>
    </row>
    <row r="16" spans="1:35">
      <c r="K16" s="151">
        <v>42458</v>
      </c>
      <c r="L16" s="271">
        <v>1</v>
      </c>
      <c r="M16" s="272">
        <v>881.74</v>
      </c>
      <c r="N16" s="273">
        <v>982.99</v>
      </c>
      <c r="O16" s="273">
        <v>881.74</v>
      </c>
      <c r="P16" s="273">
        <v>6.35</v>
      </c>
      <c r="Q16" s="273">
        <v>120</v>
      </c>
      <c r="R16" s="273">
        <v>22.5</v>
      </c>
      <c r="S16" s="273">
        <v>22.990000000000002</v>
      </c>
      <c r="T16" s="273">
        <v>960</v>
      </c>
      <c r="U16" s="273">
        <v>11.48</v>
      </c>
      <c r="V16" s="320" t="s">
        <v>1888</v>
      </c>
      <c r="W16" s="338" t="s">
        <v>1889</v>
      </c>
      <c r="X16" s="273">
        <v>33897.169233732937</v>
      </c>
      <c r="Y16" s="273">
        <v>0.25635859756747292</v>
      </c>
      <c r="Z16" s="273">
        <v>25.64</v>
      </c>
      <c r="AA16" s="273">
        <v>42587</v>
      </c>
      <c r="AB16" s="273" t="s">
        <v>1790</v>
      </c>
      <c r="AC16" s="273"/>
      <c r="AD16" s="285"/>
      <c r="AF16" s="285"/>
      <c r="AG16" s="149"/>
      <c r="AH16" s="190"/>
      <c r="AI16" s="262"/>
    </row>
    <row r="17" spans="11:35">
      <c r="K17" s="151">
        <v>42514</v>
      </c>
      <c r="L17" s="271">
        <v>0.3</v>
      </c>
      <c r="M17" s="272">
        <v>135.66</v>
      </c>
      <c r="N17" s="273">
        <v>144.87</v>
      </c>
      <c r="O17" s="273">
        <v>452.2</v>
      </c>
      <c r="P17" s="273">
        <v>12.82</v>
      </c>
      <c r="Q17" s="273">
        <v>73</v>
      </c>
      <c r="R17" s="273">
        <v>22.5</v>
      </c>
      <c r="S17" s="273">
        <v>2.11</v>
      </c>
      <c r="T17" s="273">
        <v>142.76</v>
      </c>
      <c r="U17" s="273">
        <v>6.79</v>
      </c>
      <c r="V17" s="320" t="s">
        <v>1946</v>
      </c>
      <c r="W17" s="338" t="s">
        <v>1947</v>
      </c>
      <c r="X17" s="273">
        <v>384.7424942082846</v>
      </c>
      <c r="Y17" s="273">
        <v>0.25455338899657876</v>
      </c>
      <c r="Z17" s="273">
        <v>25.46</v>
      </c>
      <c r="AA17" s="273">
        <v>482.68</v>
      </c>
      <c r="AB17" s="273" t="s">
        <v>184</v>
      </c>
      <c r="AC17" s="273"/>
      <c r="AD17" s="285"/>
      <c r="AF17" s="285"/>
      <c r="AG17" s="149"/>
      <c r="AH17" s="190"/>
      <c r="AI17" s="262"/>
    </row>
    <row r="18" spans="11:35">
      <c r="K18" s="151">
        <v>42304</v>
      </c>
      <c r="L18" s="259">
        <v>0.3</v>
      </c>
      <c r="M18" s="259">
        <v>141.59</v>
      </c>
      <c r="N18" s="259">
        <v>182.31</v>
      </c>
      <c r="O18" s="259">
        <v>471.97</v>
      </c>
      <c r="P18" s="149">
        <v>15.68</v>
      </c>
      <c r="Q18" s="303">
        <v>283</v>
      </c>
      <c r="R18" s="273">
        <v>20</v>
      </c>
      <c r="S18" s="273">
        <v>8.1900000000000013</v>
      </c>
      <c r="T18" s="273">
        <v>174.12</v>
      </c>
      <c r="U18" s="344">
        <v>28.76</v>
      </c>
      <c r="V18" s="344" t="s">
        <v>1936</v>
      </c>
      <c r="W18" s="261" t="s">
        <v>1937</v>
      </c>
      <c r="X18" s="273">
        <v>484.99889181325989</v>
      </c>
      <c r="Y18" s="274">
        <v>0.25243585140784197</v>
      </c>
      <c r="Z18" s="273">
        <v>25.24</v>
      </c>
      <c r="AA18" s="273">
        <v>607.42999999999995</v>
      </c>
      <c r="AB18" s="273" t="s">
        <v>81</v>
      </c>
      <c r="AC18" s="273"/>
      <c r="AD18" s="285"/>
      <c r="AF18" s="285"/>
      <c r="AG18" s="149"/>
      <c r="AH18" s="190"/>
      <c r="AI18" s="262"/>
    </row>
    <row r="19" spans="11:35">
      <c r="K19" s="151">
        <v>42482</v>
      </c>
      <c r="L19" s="270">
        <v>1</v>
      </c>
      <c r="M19" s="270">
        <v>441.17</v>
      </c>
      <c r="N19" s="270">
        <v>482.9</v>
      </c>
      <c r="O19" s="270">
        <v>441.17</v>
      </c>
      <c r="P19" s="270">
        <v>13.06</v>
      </c>
      <c r="Q19" s="270">
        <v>105</v>
      </c>
      <c r="R19" s="270">
        <v>22.5</v>
      </c>
      <c r="S19" s="270">
        <v>9.5200000000000014</v>
      </c>
      <c r="T19" s="270">
        <v>473.38</v>
      </c>
      <c r="U19" s="270">
        <v>9.4600000000000009</v>
      </c>
      <c r="V19" s="319" t="s">
        <v>1942</v>
      </c>
      <c r="W19" s="337" t="s">
        <v>1943</v>
      </c>
      <c r="X19" s="270">
        <v>388.54939666147197</v>
      </c>
      <c r="Y19" s="270">
        <v>0.24226161241614386</v>
      </c>
      <c r="Z19" s="270">
        <v>24.23</v>
      </c>
      <c r="AA19" s="270">
        <v>482.68000000000006</v>
      </c>
      <c r="AB19" s="270" t="s">
        <v>184</v>
      </c>
      <c r="AD19" s="285"/>
      <c r="AF19" s="285"/>
      <c r="AG19" s="149"/>
      <c r="AH19" s="190"/>
      <c r="AI19" s="262"/>
    </row>
    <row r="20" spans="11:35">
      <c r="K20" s="151">
        <v>42474</v>
      </c>
      <c r="L20" s="271">
        <v>0.55000000000000004</v>
      </c>
      <c r="M20" s="272">
        <v>496.15</v>
      </c>
      <c r="N20" s="273">
        <v>540.64</v>
      </c>
      <c r="O20" s="273">
        <v>902.1</v>
      </c>
      <c r="P20" s="273">
        <v>6.25</v>
      </c>
      <c r="Q20" s="273">
        <v>104</v>
      </c>
      <c r="R20" s="273">
        <v>22.5</v>
      </c>
      <c r="S20" s="273">
        <v>10.119999999999999</v>
      </c>
      <c r="T20" s="273">
        <v>530.52</v>
      </c>
      <c r="U20" s="273">
        <v>8.9700000000000006</v>
      </c>
      <c r="V20" s="320" t="s">
        <v>1892</v>
      </c>
      <c r="W20" s="338" t="s">
        <v>1893</v>
      </c>
      <c r="X20" s="273">
        <v>34584.335524209862</v>
      </c>
      <c r="Y20" s="273">
        <v>0.23139564067055973</v>
      </c>
      <c r="Z20" s="273">
        <v>23.14</v>
      </c>
      <c r="AA20" s="273">
        <v>42587</v>
      </c>
      <c r="AB20" s="273" t="s">
        <v>1790</v>
      </c>
      <c r="AC20" s="273"/>
      <c r="AD20" s="285"/>
    </row>
    <row r="21" spans="11:35">
      <c r="K21" s="151">
        <v>42216</v>
      </c>
      <c r="L21" s="259">
        <v>2</v>
      </c>
      <c r="M21" s="259">
        <v>1523.62</v>
      </c>
      <c r="N21" s="259">
        <v>1965.98</v>
      </c>
      <c r="O21" s="259">
        <v>761.81</v>
      </c>
      <c r="P21" s="149">
        <v>6.59</v>
      </c>
      <c r="Q21" s="303">
        <v>362</v>
      </c>
      <c r="R21" s="273">
        <v>17.5</v>
      </c>
      <c r="S21" s="273">
        <v>77.83</v>
      </c>
      <c r="T21" s="273">
        <v>1888.15</v>
      </c>
      <c r="U21" s="344">
        <v>29.03</v>
      </c>
      <c r="V21" s="344" t="s">
        <v>1868</v>
      </c>
      <c r="W21" s="261" t="s">
        <v>1869</v>
      </c>
      <c r="X21" s="273">
        <v>35663.309714214884</v>
      </c>
      <c r="Y21" s="274">
        <v>0.19414043007414516</v>
      </c>
      <c r="Z21" s="273">
        <v>19.41</v>
      </c>
      <c r="AA21" s="273">
        <v>42587</v>
      </c>
      <c r="AB21" s="273" t="s">
        <v>1790</v>
      </c>
      <c r="AC21" s="273"/>
      <c r="AD21" s="285"/>
    </row>
    <row r="22" spans="11:35">
      <c r="K22" s="151">
        <v>42271</v>
      </c>
      <c r="L22" s="259">
        <v>0.4</v>
      </c>
      <c r="M22" s="259">
        <v>816.6</v>
      </c>
      <c r="N22" s="259">
        <v>989.07</v>
      </c>
      <c r="O22" s="259">
        <v>2041.52</v>
      </c>
      <c r="P22" s="149">
        <v>8.0299999999999994</v>
      </c>
      <c r="Q22" s="303">
        <v>316</v>
      </c>
      <c r="R22" s="273">
        <v>20</v>
      </c>
      <c r="S22" s="273">
        <v>34.770000000000003</v>
      </c>
      <c r="T22" s="273">
        <v>954.3</v>
      </c>
      <c r="U22" s="344">
        <v>21.12</v>
      </c>
      <c r="V22" s="344" t="s">
        <v>1954</v>
      </c>
      <c r="W22" s="261" t="s">
        <v>1955</v>
      </c>
      <c r="X22" s="273">
        <v>2120.9138665419578</v>
      </c>
      <c r="Y22" s="273">
        <v>0.16509681933899278</v>
      </c>
      <c r="Z22" s="273">
        <v>16.510000000000002</v>
      </c>
      <c r="AA22" s="273">
        <v>2471.0700000000002</v>
      </c>
      <c r="AB22" s="273" t="s">
        <v>1916</v>
      </c>
      <c r="AC22" s="273"/>
      <c r="AD22" s="285"/>
    </row>
    <row r="23" spans="11:35">
      <c r="K23" s="151">
        <v>42464</v>
      </c>
      <c r="L23" s="270">
        <v>0.4</v>
      </c>
      <c r="M23" s="270">
        <v>282.06</v>
      </c>
      <c r="N23" s="270">
        <v>303.64999999999998</v>
      </c>
      <c r="O23" s="270">
        <v>705.17</v>
      </c>
      <c r="P23" s="270">
        <v>13.67</v>
      </c>
      <c r="Q23" s="270">
        <v>123</v>
      </c>
      <c r="R23" s="270">
        <v>22.5</v>
      </c>
      <c r="S23" s="270">
        <v>4.93</v>
      </c>
      <c r="T23" s="270">
        <v>298.72000000000003</v>
      </c>
      <c r="U23" s="270">
        <v>7.65</v>
      </c>
      <c r="V23" s="319" t="s">
        <v>1934</v>
      </c>
      <c r="W23" s="337" t="s">
        <v>1935</v>
      </c>
      <c r="X23" s="270">
        <v>652.42691686726528</v>
      </c>
      <c r="Y23" s="270">
        <v>0.16302681631140303</v>
      </c>
      <c r="Z23" s="270">
        <v>16.3</v>
      </c>
      <c r="AA23" s="270">
        <v>758.79</v>
      </c>
      <c r="AB23" s="270" t="s">
        <v>94</v>
      </c>
      <c r="AD23" s="285"/>
    </row>
    <row r="24" spans="11:35">
      <c r="K24" s="151">
        <v>42492</v>
      </c>
      <c r="L24" s="259">
        <v>3</v>
      </c>
      <c r="M24" s="259">
        <v>1370.28</v>
      </c>
      <c r="N24" s="259">
        <v>1448.7</v>
      </c>
      <c r="O24" s="259">
        <v>456.76</v>
      </c>
      <c r="P24" s="149">
        <v>12.52</v>
      </c>
      <c r="Q24" s="303">
        <v>95</v>
      </c>
      <c r="R24" s="273">
        <v>22.5</v>
      </c>
      <c r="S24" s="273">
        <v>18.060000000000002</v>
      </c>
      <c r="T24" s="273">
        <v>1430.64</v>
      </c>
      <c r="U24" s="344">
        <v>5.72</v>
      </c>
      <c r="V24" s="344" t="s">
        <v>1944</v>
      </c>
      <c r="W24" s="261" t="s">
        <v>1945</v>
      </c>
      <c r="X24" s="273">
        <v>416.46573302764835</v>
      </c>
      <c r="Y24" s="274">
        <v>0.15899091262799248</v>
      </c>
      <c r="Z24" s="273">
        <v>15.9</v>
      </c>
      <c r="AA24" s="273">
        <v>482.68</v>
      </c>
      <c r="AB24" s="273" t="s">
        <v>184</v>
      </c>
      <c r="AC24" s="273"/>
      <c r="AD24" s="285"/>
    </row>
    <row r="25" spans="11:35">
      <c r="K25" s="151">
        <v>42555</v>
      </c>
      <c r="L25" s="259">
        <v>4</v>
      </c>
      <c r="M25" s="259">
        <v>1897.52</v>
      </c>
      <c r="N25" s="259">
        <v>1931.6</v>
      </c>
      <c r="O25" s="259">
        <v>474.38</v>
      </c>
      <c r="P25" s="149">
        <v>12.22</v>
      </c>
      <c r="Q25" s="303">
        <v>32</v>
      </c>
      <c r="R25" s="273">
        <v>22.5</v>
      </c>
      <c r="S25" s="273">
        <v>8.1300000000000008</v>
      </c>
      <c r="T25" s="273">
        <v>1923.47</v>
      </c>
      <c r="U25" s="344">
        <v>1.8</v>
      </c>
      <c r="V25" s="344" t="s">
        <v>1948</v>
      </c>
      <c r="W25" s="261" t="s">
        <v>1949</v>
      </c>
      <c r="X25" s="271">
        <v>419.41653914574692</v>
      </c>
      <c r="Y25" s="271">
        <v>0.1508368291415163</v>
      </c>
      <c r="Z25" s="270">
        <v>15.08</v>
      </c>
      <c r="AA25" s="270">
        <v>482.68000000000006</v>
      </c>
      <c r="AB25" s="334" t="s">
        <v>184</v>
      </c>
      <c r="AD25" s="285"/>
    </row>
    <row r="26" spans="11:35">
      <c r="K26" s="151">
        <v>42271</v>
      </c>
      <c r="L26" s="271">
        <v>1</v>
      </c>
      <c r="M26" s="272">
        <v>710.01</v>
      </c>
      <c r="N26" s="273">
        <v>845.85</v>
      </c>
      <c r="O26" s="273">
        <v>710.01</v>
      </c>
      <c r="P26" s="273">
        <v>16.440000000000001</v>
      </c>
      <c r="Q26" s="273">
        <v>316</v>
      </c>
      <c r="R26" s="273">
        <v>20</v>
      </c>
      <c r="S26" s="273">
        <v>27.4</v>
      </c>
      <c r="T26" s="273">
        <v>818.45</v>
      </c>
      <c r="U26" s="273">
        <v>19.13</v>
      </c>
      <c r="V26" s="320" t="s">
        <v>1932</v>
      </c>
      <c r="W26" s="338" t="s">
        <v>1933</v>
      </c>
      <c r="X26" s="273">
        <v>735.28945345167324</v>
      </c>
      <c r="Y26" s="273">
        <v>0.14980569356903795</v>
      </c>
      <c r="Z26" s="273">
        <v>14.98</v>
      </c>
      <c r="AA26" s="273">
        <v>845.43999999999994</v>
      </c>
      <c r="AB26" s="273" t="s">
        <v>70</v>
      </c>
      <c r="AC26" s="273"/>
      <c r="AD26" s="285"/>
    </row>
    <row r="27" spans="11:35">
      <c r="K27" s="151">
        <v>42202</v>
      </c>
      <c r="L27" s="259">
        <v>1</v>
      </c>
      <c r="M27" s="259">
        <v>799.61</v>
      </c>
      <c r="N27" s="259">
        <v>982.99</v>
      </c>
      <c r="O27" s="259">
        <v>799.61</v>
      </c>
      <c r="P27" s="149">
        <v>6.3</v>
      </c>
      <c r="Q27" s="303">
        <v>376</v>
      </c>
      <c r="R27" s="273">
        <v>17.5</v>
      </c>
      <c r="S27" s="273">
        <v>32.380000000000003</v>
      </c>
      <c r="T27" s="273">
        <v>950.61</v>
      </c>
      <c r="U27" s="344">
        <v>22.93</v>
      </c>
      <c r="V27" s="344" t="s">
        <v>1866</v>
      </c>
      <c r="W27" s="261" t="s">
        <v>1867</v>
      </c>
      <c r="X27" s="273">
        <v>37084.052809841174</v>
      </c>
      <c r="Y27" s="274">
        <v>0.14839120250358628</v>
      </c>
      <c r="Z27" s="273">
        <v>14.84</v>
      </c>
      <c r="AA27" s="273">
        <v>42587.000000000007</v>
      </c>
      <c r="AB27" s="273" t="s">
        <v>1790</v>
      </c>
      <c r="AC27" s="273"/>
      <c r="AD27" s="285"/>
    </row>
    <row r="28" spans="11:35">
      <c r="K28" s="151">
        <v>42262</v>
      </c>
      <c r="L28" s="259">
        <v>0.4</v>
      </c>
      <c r="M28" s="259">
        <v>831.9</v>
      </c>
      <c r="N28" s="259">
        <v>989.07</v>
      </c>
      <c r="O28" s="259">
        <v>2079.75</v>
      </c>
      <c r="P28" s="149">
        <v>7.37</v>
      </c>
      <c r="Q28" s="303">
        <v>325</v>
      </c>
      <c r="R28" s="273">
        <v>20</v>
      </c>
      <c r="S28" s="273">
        <v>31.71</v>
      </c>
      <c r="T28" s="273">
        <v>957.36</v>
      </c>
      <c r="U28" s="344">
        <v>18.89</v>
      </c>
      <c r="V28" s="344" t="s">
        <v>1952</v>
      </c>
      <c r="W28" s="261" t="s">
        <v>1953</v>
      </c>
      <c r="X28" s="273">
        <v>2160.8196355708396</v>
      </c>
      <c r="Y28" s="273">
        <v>0.14357994499952764</v>
      </c>
      <c r="Z28" s="273">
        <v>14.36</v>
      </c>
      <c r="AA28" s="273">
        <v>2471.0700000000002</v>
      </c>
      <c r="AB28" s="273" t="s">
        <v>1916</v>
      </c>
      <c r="AC28" s="273"/>
      <c r="AD28" s="285"/>
    </row>
    <row r="29" spans="11:35">
      <c r="K29" s="151">
        <v>42304</v>
      </c>
      <c r="L29" s="259">
        <v>0.09</v>
      </c>
      <c r="M29" s="259">
        <v>192.96</v>
      </c>
      <c r="N29" s="259">
        <v>222.54</v>
      </c>
      <c r="O29" s="259">
        <v>2144.08</v>
      </c>
      <c r="P29" s="149">
        <v>6.95</v>
      </c>
      <c r="Q29" s="303">
        <v>283</v>
      </c>
      <c r="R29" s="273">
        <v>20</v>
      </c>
      <c r="S29" s="273">
        <v>5.97</v>
      </c>
      <c r="T29" s="273">
        <v>216.57</v>
      </c>
      <c r="U29" s="344">
        <v>15.33</v>
      </c>
      <c r="V29" s="344" t="s">
        <v>1956</v>
      </c>
      <c r="W29" s="261" t="s">
        <v>1957</v>
      </c>
      <c r="X29" s="273">
        <v>2176.3460635110237</v>
      </c>
      <c r="Y29" s="273">
        <v>0.13542144856021143</v>
      </c>
      <c r="Z29" s="273">
        <v>13.54</v>
      </c>
      <c r="AA29" s="273">
        <v>2471.0700000000006</v>
      </c>
      <c r="AB29" s="273" t="s">
        <v>1916</v>
      </c>
      <c r="AC29" s="273"/>
      <c r="AD29" s="285"/>
    </row>
    <row r="30" spans="11:35">
      <c r="K30" s="151">
        <v>42188</v>
      </c>
      <c r="L30" s="271">
        <v>2</v>
      </c>
      <c r="M30" s="272">
        <v>1647.68</v>
      </c>
      <c r="N30" s="273">
        <v>1965.98</v>
      </c>
      <c r="O30" s="274">
        <v>823.84</v>
      </c>
      <c r="P30" s="274">
        <v>6.11</v>
      </c>
      <c r="Q30" s="273">
        <v>390</v>
      </c>
      <c r="R30" s="273">
        <v>17.5</v>
      </c>
      <c r="S30" s="273">
        <v>56.640000000000008</v>
      </c>
      <c r="T30" s="273">
        <v>1909.34</v>
      </c>
      <c r="U30" s="273">
        <v>19.32</v>
      </c>
      <c r="V30" s="320" t="s">
        <v>1864</v>
      </c>
      <c r="W30" s="338" t="s">
        <v>1865</v>
      </c>
      <c r="X30" s="273">
        <v>37993.428836000399</v>
      </c>
      <c r="Y30" s="274">
        <v>0.12090435911504249</v>
      </c>
      <c r="Z30" s="273">
        <v>12.09</v>
      </c>
      <c r="AA30" s="273">
        <v>42587</v>
      </c>
      <c r="AB30" s="273" t="s">
        <v>1790</v>
      </c>
      <c r="AC30" s="273"/>
      <c r="AD30" s="285"/>
    </row>
    <row r="31" spans="11:35">
      <c r="K31" s="151">
        <v>42185</v>
      </c>
      <c r="L31" s="259">
        <v>3</v>
      </c>
      <c r="M31" s="259">
        <v>2484.96</v>
      </c>
      <c r="N31" s="259">
        <v>2948.97</v>
      </c>
      <c r="O31" s="259">
        <v>828.32</v>
      </c>
      <c r="P31" s="149">
        <v>6.07</v>
      </c>
      <c r="Q31" s="303">
        <v>393</v>
      </c>
      <c r="R31" s="273">
        <v>17.5</v>
      </c>
      <c r="S31" s="273">
        <v>82.81</v>
      </c>
      <c r="T31" s="273">
        <v>2866.16</v>
      </c>
      <c r="U31" s="344">
        <v>18.670000000000002</v>
      </c>
      <c r="V31" s="344" t="s">
        <v>1862</v>
      </c>
      <c r="W31" s="261" t="s">
        <v>1863</v>
      </c>
      <c r="X31" s="273">
        <v>38159.971922533812</v>
      </c>
      <c r="Y31" s="274">
        <v>0.11601235154085598</v>
      </c>
      <c r="Z31" s="273">
        <v>11.6</v>
      </c>
      <c r="AA31" s="273">
        <v>42587</v>
      </c>
      <c r="AB31" s="273" t="s">
        <v>1790</v>
      </c>
      <c r="AC31" s="273"/>
      <c r="AD31" s="285"/>
    </row>
    <row r="32" spans="11:35">
      <c r="K32" s="151">
        <v>42145</v>
      </c>
      <c r="L32" s="259">
        <v>1</v>
      </c>
      <c r="M32" s="259">
        <v>2056.19</v>
      </c>
      <c r="N32" s="259">
        <v>2472.6799999999998</v>
      </c>
      <c r="O32" s="259">
        <v>2056.19</v>
      </c>
      <c r="P32" s="149">
        <v>6.45</v>
      </c>
      <c r="Q32" s="303">
        <v>442</v>
      </c>
      <c r="R32" s="273">
        <v>17.5</v>
      </c>
      <c r="S32" s="273">
        <v>74.8</v>
      </c>
      <c r="T32" s="273">
        <v>2397.88</v>
      </c>
      <c r="U32" s="321">
        <v>20.260000000000002</v>
      </c>
      <c r="V32" s="321" t="s">
        <v>1950</v>
      </c>
      <c r="W32" s="261" t="s">
        <v>1951</v>
      </c>
      <c r="X32" s="273">
        <v>2224.3600594069453</v>
      </c>
      <c r="Y32" s="273">
        <v>0.11091277221495877</v>
      </c>
      <c r="Z32" s="273">
        <v>11.09</v>
      </c>
      <c r="AA32" s="273">
        <v>2471.0700000000002</v>
      </c>
      <c r="AB32" s="273" t="s">
        <v>1916</v>
      </c>
      <c r="AC32" s="273"/>
      <c r="AD32" s="285"/>
    </row>
    <row r="33" spans="11:30">
      <c r="K33" s="151">
        <v>42074</v>
      </c>
      <c r="L33" s="270">
        <v>2</v>
      </c>
      <c r="M33" s="270">
        <v>1406.16</v>
      </c>
      <c r="N33" s="270">
        <v>1691.7</v>
      </c>
      <c r="O33" s="270">
        <v>703.08</v>
      </c>
      <c r="P33" s="270">
        <v>13.46</v>
      </c>
      <c r="Q33" s="270">
        <v>513</v>
      </c>
      <c r="R33" s="270">
        <v>17.5</v>
      </c>
      <c r="S33" s="270">
        <v>51.27</v>
      </c>
      <c r="T33" s="270">
        <v>1640.43</v>
      </c>
      <c r="U33" s="270">
        <v>20.309999999999999</v>
      </c>
      <c r="V33" s="319" t="s">
        <v>1922</v>
      </c>
      <c r="W33" s="337" t="s">
        <v>1923</v>
      </c>
      <c r="X33" s="270">
        <v>772.03382657028692</v>
      </c>
      <c r="Y33" s="270">
        <v>9.5081550708491003E-2</v>
      </c>
      <c r="Z33" s="270">
        <v>9.51</v>
      </c>
      <c r="AA33" s="270">
        <v>845.44</v>
      </c>
      <c r="AB33" s="270" t="s">
        <v>70</v>
      </c>
      <c r="AD33" s="285"/>
    </row>
    <row r="34" spans="11:30">
      <c r="K34" s="151">
        <v>42177</v>
      </c>
      <c r="L34" s="271">
        <v>0.28000000000000003</v>
      </c>
      <c r="M34" s="272">
        <v>204.51</v>
      </c>
      <c r="N34" s="273">
        <v>236.83</v>
      </c>
      <c r="O34" s="273">
        <v>730.4</v>
      </c>
      <c r="P34" s="273">
        <v>13.3</v>
      </c>
      <c r="Q34" s="273">
        <v>410</v>
      </c>
      <c r="R34" s="273">
        <v>17.5</v>
      </c>
      <c r="S34" s="273">
        <v>5.82</v>
      </c>
      <c r="T34" s="273">
        <v>231.01</v>
      </c>
      <c r="U34" s="273">
        <v>15.81</v>
      </c>
      <c r="V34" s="320" t="s">
        <v>1924</v>
      </c>
      <c r="W34" s="338" t="s">
        <v>1925</v>
      </c>
      <c r="X34" s="273">
        <v>772.50675453506108</v>
      </c>
      <c r="Y34" s="273">
        <v>9.4411142733417774E-2</v>
      </c>
      <c r="Z34" s="273">
        <v>9.44</v>
      </c>
      <c r="AA34" s="273">
        <v>845.44</v>
      </c>
      <c r="AB34" s="273" t="s">
        <v>70</v>
      </c>
      <c r="AC34" s="273"/>
      <c r="AD34" s="285"/>
    </row>
    <row r="35" spans="11:30">
      <c r="K35" s="151">
        <v>42158</v>
      </c>
      <c r="L35" s="270">
        <v>0.4</v>
      </c>
      <c r="M35" s="270">
        <v>2746.33</v>
      </c>
      <c r="N35" s="270">
        <v>3189.14</v>
      </c>
      <c r="O35" s="270">
        <v>6865.83</v>
      </c>
      <c r="P35" s="270">
        <v>0</v>
      </c>
      <c r="Q35" s="270">
        <v>425</v>
      </c>
      <c r="R35" s="270">
        <v>17.5</v>
      </c>
      <c r="S35" s="270">
        <v>79.699999999999989</v>
      </c>
      <c r="T35" s="270">
        <v>3109.44</v>
      </c>
      <c r="U35" s="270">
        <v>16.12</v>
      </c>
      <c r="V35" s="319" t="s">
        <v>1835</v>
      </c>
      <c r="W35" s="337" t="s">
        <v>1836</v>
      </c>
      <c r="X35" s="270">
        <v>7308.2766220681769</v>
      </c>
      <c r="Y35" s="270">
        <v>9.2662526742204765E-2</v>
      </c>
      <c r="Z35" s="270">
        <v>9.27</v>
      </c>
      <c r="AA35" s="270">
        <v>7985.48</v>
      </c>
      <c r="AB35" s="270" t="s">
        <v>1798</v>
      </c>
      <c r="AD35" s="285"/>
    </row>
    <row r="36" spans="11:30">
      <c r="K36" s="151">
        <v>42145</v>
      </c>
      <c r="L36" s="270">
        <v>0.2</v>
      </c>
      <c r="M36" s="270">
        <v>1367.12</v>
      </c>
      <c r="N36" s="270">
        <v>1594.57</v>
      </c>
      <c r="O36" s="270">
        <v>6835.6</v>
      </c>
      <c r="P36" s="270">
        <v>0</v>
      </c>
      <c r="Q36" s="270">
        <v>438</v>
      </c>
      <c r="R36" s="270">
        <v>17.5</v>
      </c>
      <c r="S36" s="270">
        <v>40.899999999999991</v>
      </c>
      <c r="T36" s="270">
        <v>1553.67</v>
      </c>
      <c r="U36" s="270">
        <v>16.64</v>
      </c>
      <c r="V36" s="319" t="s">
        <v>1833</v>
      </c>
      <c r="W36" s="337" t="s">
        <v>1834</v>
      </c>
      <c r="X36" s="270">
        <v>7308.7114224395928</v>
      </c>
      <c r="Y36" s="270">
        <v>9.2597523481712019E-2</v>
      </c>
      <c r="Z36" s="270">
        <v>9.26</v>
      </c>
      <c r="AA36" s="270">
        <v>7985.48</v>
      </c>
      <c r="AB36" s="270" t="s">
        <v>1798</v>
      </c>
      <c r="AD36" s="285"/>
    </row>
    <row r="37" spans="11:30">
      <c r="K37" s="151">
        <v>42145</v>
      </c>
      <c r="L37" s="270">
        <v>0.05</v>
      </c>
      <c r="M37" s="270">
        <v>341.78</v>
      </c>
      <c r="N37" s="270">
        <v>398.64</v>
      </c>
      <c r="O37" s="270">
        <v>6835.6</v>
      </c>
      <c r="P37" s="270">
        <v>0</v>
      </c>
      <c r="Q37" s="270">
        <v>438</v>
      </c>
      <c r="R37" s="270">
        <v>17.5</v>
      </c>
      <c r="S37" s="270">
        <v>10.219999999999999</v>
      </c>
      <c r="T37" s="270">
        <v>388.42</v>
      </c>
      <c r="U37" s="270">
        <v>16.64</v>
      </c>
      <c r="V37" s="319" t="s">
        <v>1833</v>
      </c>
      <c r="W37" s="337" t="s">
        <v>1834</v>
      </c>
      <c r="X37" s="270">
        <v>7308.7114224395928</v>
      </c>
      <c r="Y37" s="270">
        <v>9.2597523481712019E-2</v>
      </c>
      <c r="Z37" s="270">
        <v>9.26</v>
      </c>
      <c r="AA37" s="270">
        <v>7985.48</v>
      </c>
      <c r="AB37" s="270" t="s">
        <v>1798</v>
      </c>
      <c r="AD37" s="285"/>
    </row>
    <row r="38" spans="11:30">
      <c r="K38" s="151">
        <v>42216</v>
      </c>
      <c r="L38" s="270">
        <v>0.2</v>
      </c>
      <c r="M38" s="270">
        <v>1402.1</v>
      </c>
      <c r="N38" s="270">
        <v>1594.57</v>
      </c>
      <c r="O38" s="270">
        <v>7010.5</v>
      </c>
      <c r="P38" s="270">
        <v>0</v>
      </c>
      <c r="Q38" s="270">
        <v>367</v>
      </c>
      <c r="R38" s="270">
        <v>17.5</v>
      </c>
      <c r="S38" s="270">
        <v>34.089999999999996</v>
      </c>
      <c r="T38" s="270">
        <v>1560.48</v>
      </c>
      <c r="U38" s="270">
        <v>13.73</v>
      </c>
      <c r="V38" s="319" t="s">
        <v>1837</v>
      </c>
      <c r="W38" s="337" t="s">
        <v>1838</v>
      </c>
      <c r="X38" s="270">
        <v>7310.2884616129595</v>
      </c>
      <c r="Y38" s="270">
        <v>9.2361818816389718E-2</v>
      </c>
      <c r="Z38" s="270">
        <v>9.24</v>
      </c>
      <c r="AA38" s="270">
        <v>7985.48</v>
      </c>
      <c r="AB38" s="270" t="s">
        <v>1798</v>
      </c>
    </row>
    <row r="39" spans="11:30">
      <c r="K39" s="151">
        <v>42124</v>
      </c>
      <c r="L39" s="259">
        <v>0.1</v>
      </c>
      <c r="M39" s="259">
        <v>678.88</v>
      </c>
      <c r="N39" s="259">
        <v>797.28</v>
      </c>
      <c r="O39" s="259">
        <v>6788.84</v>
      </c>
      <c r="P39" s="149">
        <v>0</v>
      </c>
      <c r="Q39" s="303">
        <v>459</v>
      </c>
      <c r="R39" s="273">
        <v>17.5</v>
      </c>
      <c r="S39" s="273">
        <v>21.259999999999998</v>
      </c>
      <c r="T39" s="273">
        <v>776.02</v>
      </c>
      <c r="U39" s="344">
        <v>17.440000000000001</v>
      </c>
      <c r="V39" s="344" t="s">
        <v>1831</v>
      </c>
      <c r="W39" s="261" t="s">
        <v>1832</v>
      </c>
      <c r="X39" s="273">
        <v>7310.8967412682987</v>
      </c>
      <c r="Y39" s="274">
        <v>9.2270932363718972E-2</v>
      </c>
      <c r="Z39" s="273">
        <v>9.23</v>
      </c>
      <c r="AA39" s="273">
        <v>7985.48</v>
      </c>
      <c r="AB39" s="273" t="s">
        <v>1798</v>
      </c>
      <c r="AC39" s="273"/>
    </row>
    <row r="40" spans="11:30">
      <c r="K40" s="151">
        <v>42311</v>
      </c>
      <c r="L40" s="270">
        <v>0.15</v>
      </c>
      <c r="M40" s="270">
        <v>1087.51</v>
      </c>
      <c r="N40" s="270">
        <v>1195.93</v>
      </c>
      <c r="O40" s="270">
        <v>7250.13</v>
      </c>
      <c r="P40" s="270">
        <v>0</v>
      </c>
      <c r="Q40" s="270">
        <v>272</v>
      </c>
      <c r="R40" s="270">
        <v>20</v>
      </c>
      <c r="S40" s="270">
        <v>21.99</v>
      </c>
      <c r="T40" s="270">
        <v>1173.94</v>
      </c>
      <c r="U40" s="270">
        <v>9.9700000000000006</v>
      </c>
      <c r="V40" s="319" t="s">
        <v>1841</v>
      </c>
      <c r="W40" s="337" t="s">
        <v>1842</v>
      </c>
      <c r="X40" s="270">
        <v>7312.4291416632104</v>
      </c>
      <c r="Y40" s="270">
        <v>9.2042034910399639E-2</v>
      </c>
      <c r="Z40" s="270">
        <v>9.1999999999999993</v>
      </c>
      <c r="AA40" s="270">
        <v>7985.48</v>
      </c>
      <c r="AB40" s="270" t="s">
        <v>1798</v>
      </c>
    </row>
    <row r="41" spans="11:30">
      <c r="K41" s="151">
        <v>42325</v>
      </c>
      <c r="L41" s="270">
        <v>0.05</v>
      </c>
      <c r="M41" s="270">
        <v>364.41</v>
      </c>
      <c r="N41" s="270">
        <v>398.64</v>
      </c>
      <c r="O41" s="270">
        <v>7288.31</v>
      </c>
      <c r="P41" s="270">
        <v>0</v>
      </c>
      <c r="Q41" s="270">
        <v>258</v>
      </c>
      <c r="R41" s="270">
        <v>20</v>
      </c>
      <c r="S41" s="270">
        <v>6.9399999999999995</v>
      </c>
      <c r="T41" s="270">
        <v>391.7</v>
      </c>
      <c r="U41" s="270">
        <v>9.39</v>
      </c>
      <c r="V41" s="319" t="s">
        <v>1843</v>
      </c>
      <c r="W41" s="337" t="s">
        <v>1844</v>
      </c>
      <c r="X41" s="270">
        <v>7315.2615802730188</v>
      </c>
      <c r="Y41" s="270">
        <v>9.1619200813590984E-2</v>
      </c>
      <c r="Z41" s="270">
        <v>9.16</v>
      </c>
      <c r="AA41" s="270">
        <v>7985.48</v>
      </c>
      <c r="AB41" s="270" t="s">
        <v>1798</v>
      </c>
    </row>
    <row r="42" spans="11:30">
      <c r="K42" s="151">
        <v>42458</v>
      </c>
      <c r="L42" s="270">
        <v>0.1</v>
      </c>
      <c r="M42" s="270">
        <v>763.35</v>
      </c>
      <c r="N42" s="270">
        <v>797.28</v>
      </c>
      <c r="O42" s="270">
        <v>7633.59</v>
      </c>
      <c r="P42" s="270">
        <v>0.02</v>
      </c>
      <c r="Q42" s="270">
        <v>125</v>
      </c>
      <c r="R42" s="270">
        <v>22.5</v>
      </c>
      <c r="S42" s="270">
        <v>7.83</v>
      </c>
      <c r="T42" s="270">
        <v>789.45</v>
      </c>
      <c r="U42" s="270">
        <v>4.4400000000000004</v>
      </c>
      <c r="V42" s="319" t="s">
        <v>1855</v>
      </c>
      <c r="W42" s="337" t="s">
        <v>1840</v>
      </c>
      <c r="X42" s="270">
        <v>7315.8607444246427</v>
      </c>
      <c r="Y42" s="270">
        <v>9.1529797923732836E-2</v>
      </c>
      <c r="Z42" s="270">
        <v>9.15</v>
      </c>
      <c r="AA42" s="270">
        <v>7985.48</v>
      </c>
      <c r="AB42" s="270" t="s">
        <v>1798</v>
      </c>
    </row>
    <row r="43" spans="11:30">
      <c r="K43" s="151">
        <v>42299</v>
      </c>
      <c r="L43" s="270">
        <v>0.02</v>
      </c>
      <c r="M43" s="270">
        <v>144.47</v>
      </c>
      <c r="N43" s="270">
        <v>159.44999999999999</v>
      </c>
      <c r="O43" s="270">
        <v>7223.53</v>
      </c>
      <c r="P43" s="270">
        <v>0</v>
      </c>
      <c r="Q43" s="270">
        <v>284</v>
      </c>
      <c r="R43" s="270">
        <v>20</v>
      </c>
      <c r="S43" s="270">
        <v>3.0300000000000002</v>
      </c>
      <c r="T43" s="270">
        <v>156.41999999999999</v>
      </c>
      <c r="U43" s="270">
        <v>10.37</v>
      </c>
      <c r="V43" s="319" t="s">
        <v>1839</v>
      </c>
      <c r="W43" s="337" t="s">
        <v>1840</v>
      </c>
      <c r="X43" s="270">
        <v>7316.0770432294694</v>
      </c>
      <c r="Y43" s="270">
        <v>9.1497526996386247E-2</v>
      </c>
      <c r="Z43" s="270">
        <v>9.15</v>
      </c>
      <c r="AA43" s="270">
        <v>7985.48</v>
      </c>
      <c r="AB43" s="270" t="s">
        <v>1798</v>
      </c>
    </row>
    <row r="44" spans="11:30">
      <c r="K44" s="151">
        <v>42338</v>
      </c>
      <c r="L44" s="270">
        <v>0.6</v>
      </c>
      <c r="M44" s="270">
        <v>4393.7</v>
      </c>
      <c r="N44" s="270">
        <v>4783.72</v>
      </c>
      <c r="O44" s="270">
        <v>7322.84</v>
      </c>
      <c r="P44" s="270">
        <v>0</v>
      </c>
      <c r="Q44" s="270">
        <v>245</v>
      </c>
      <c r="R44" s="270">
        <v>20</v>
      </c>
      <c r="S44" s="270">
        <v>79.239999999999995</v>
      </c>
      <c r="T44" s="270">
        <v>4704.4799999999996</v>
      </c>
      <c r="U44" s="270">
        <v>8.8800000000000008</v>
      </c>
      <c r="V44" s="319" t="s">
        <v>1845</v>
      </c>
      <c r="W44" s="337" t="s">
        <v>1846</v>
      </c>
      <c r="X44" s="270">
        <v>7316.3968445491928</v>
      </c>
      <c r="Y44" s="270">
        <v>9.1449817398749023E-2</v>
      </c>
      <c r="Z44" s="270">
        <v>9.14</v>
      </c>
      <c r="AA44" s="270">
        <v>7985.48</v>
      </c>
      <c r="AB44" s="270" t="s">
        <v>1798</v>
      </c>
    </row>
    <row r="45" spans="11:30">
      <c r="K45" s="151">
        <v>42415</v>
      </c>
      <c r="L45" s="271">
        <v>0.14000000000000001</v>
      </c>
      <c r="M45" s="272">
        <v>1053.02</v>
      </c>
      <c r="N45" s="273">
        <v>1116.2</v>
      </c>
      <c r="O45" s="273">
        <v>7521.62</v>
      </c>
      <c r="P45" s="273">
        <v>0</v>
      </c>
      <c r="Q45" s="273">
        <v>168</v>
      </c>
      <c r="R45" s="273">
        <v>22.5</v>
      </c>
      <c r="S45" s="273">
        <v>14.5</v>
      </c>
      <c r="T45" s="273">
        <v>1101.7</v>
      </c>
      <c r="U45" s="273">
        <v>6</v>
      </c>
      <c r="V45" s="320" t="s">
        <v>1853</v>
      </c>
      <c r="W45" s="338" t="s">
        <v>1854</v>
      </c>
      <c r="X45" s="273">
        <v>7317.1545548459289</v>
      </c>
      <c r="Y45" s="273">
        <v>9.1336794944622213E-2</v>
      </c>
      <c r="Z45" s="273">
        <v>9.1300000000000008</v>
      </c>
      <c r="AA45" s="273">
        <v>7985.48</v>
      </c>
      <c r="AB45" s="273" t="s">
        <v>1798</v>
      </c>
      <c r="AC45" s="273"/>
    </row>
    <row r="46" spans="11:30">
      <c r="K46" s="151">
        <v>42339</v>
      </c>
      <c r="L46" s="270">
        <v>0.7</v>
      </c>
      <c r="M46" s="270">
        <v>5128.68</v>
      </c>
      <c r="N46" s="270">
        <v>5581</v>
      </c>
      <c r="O46" s="270">
        <v>7326.69</v>
      </c>
      <c r="P46" s="270">
        <v>0</v>
      </c>
      <c r="Q46" s="270">
        <v>244</v>
      </c>
      <c r="R46" s="270">
        <v>20</v>
      </c>
      <c r="S46" s="270">
        <v>91.91</v>
      </c>
      <c r="T46" s="270">
        <v>5489.09</v>
      </c>
      <c r="U46" s="270">
        <v>8.82</v>
      </c>
      <c r="V46" s="319" t="s">
        <v>1847</v>
      </c>
      <c r="W46" s="337" t="s">
        <v>1848</v>
      </c>
      <c r="X46" s="270">
        <v>7317.9382429459965</v>
      </c>
      <c r="Y46" s="270">
        <v>9.1219922181970947E-2</v>
      </c>
      <c r="Z46" s="270">
        <v>9.1199999999999992</v>
      </c>
      <c r="AA46" s="270">
        <v>7985.48</v>
      </c>
      <c r="AB46" s="270" t="s">
        <v>1798</v>
      </c>
    </row>
    <row r="47" spans="11:30">
      <c r="K47" s="151">
        <v>42492</v>
      </c>
      <c r="L47" s="271">
        <v>0.1</v>
      </c>
      <c r="M47" s="272">
        <v>772.65</v>
      </c>
      <c r="N47" s="273">
        <v>797.28</v>
      </c>
      <c r="O47" s="273">
        <v>7726.5</v>
      </c>
      <c r="P47" s="273">
        <v>0.02</v>
      </c>
      <c r="Q47" s="273">
        <v>91</v>
      </c>
      <c r="R47" s="273">
        <v>22.5</v>
      </c>
      <c r="S47" s="273">
        <v>5.74</v>
      </c>
      <c r="T47" s="273">
        <v>791.54</v>
      </c>
      <c r="U47" s="273">
        <v>3.19</v>
      </c>
      <c r="V47" s="320" t="s">
        <v>1858</v>
      </c>
      <c r="W47" s="338" t="s">
        <v>1859</v>
      </c>
      <c r="X47" s="273">
        <v>7320.4087302303178</v>
      </c>
      <c r="Y47" s="273">
        <v>9.0851657916750872E-2</v>
      </c>
      <c r="Z47" s="273">
        <v>9.09</v>
      </c>
      <c r="AA47" s="273">
        <v>7985.48</v>
      </c>
      <c r="AB47" s="273" t="s">
        <v>1798</v>
      </c>
      <c r="AC47" s="273"/>
    </row>
    <row r="48" spans="11:30">
      <c r="K48" s="151">
        <v>42348</v>
      </c>
      <c r="L48" s="270">
        <v>0.14000000000000001</v>
      </c>
      <c r="M48" s="270">
        <v>1029.51</v>
      </c>
      <c r="N48" s="270">
        <v>1116.2</v>
      </c>
      <c r="O48" s="270">
        <v>7353.67</v>
      </c>
      <c r="P48" s="270">
        <v>0</v>
      </c>
      <c r="Q48" s="270">
        <v>235</v>
      </c>
      <c r="R48" s="270">
        <v>20</v>
      </c>
      <c r="S48" s="270">
        <v>17.619999999999997</v>
      </c>
      <c r="T48" s="270">
        <v>1098.58</v>
      </c>
      <c r="U48" s="270">
        <v>8.42</v>
      </c>
      <c r="V48" s="319" t="s">
        <v>1849</v>
      </c>
      <c r="W48" s="337" t="s">
        <v>1850</v>
      </c>
      <c r="X48" s="270">
        <v>7322.3720936649433</v>
      </c>
      <c r="Y48" s="270">
        <v>9.0559165507138495E-2</v>
      </c>
      <c r="Z48" s="270">
        <v>9.06</v>
      </c>
      <c r="AA48" s="270">
        <v>7985.48</v>
      </c>
      <c r="AB48" s="270" t="s">
        <v>1798</v>
      </c>
    </row>
    <row r="49" spans="11:29">
      <c r="K49" s="151">
        <v>42188</v>
      </c>
      <c r="L49" s="271">
        <v>4</v>
      </c>
      <c r="M49" s="272">
        <v>2949.48</v>
      </c>
      <c r="N49" s="273">
        <v>3383.4</v>
      </c>
      <c r="O49" s="273">
        <v>737.37</v>
      </c>
      <c r="P49" s="273">
        <v>13.07</v>
      </c>
      <c r="Q49" s="273">
        <v>399</v>
      </c>
      <c r="R49" s="273">
        <v>17.5</v>
      </c>
      <c r="S49" s="273">
        <v>78.25</v>
      </c>
      <c r="T49" s="273">
        <v>3305.15</v>
      </c>
      <c r="U49" s="273">
        <v>14.71</v>
      </c>
      <c r="V49" s="320" t="s">
        <v>1926</v>
      </c>
      <c r="W49" s="338" t="s">
        <v>1927</v>
      </c>
      <c r="X49" s="273">
        <v>775.24661398846945</v>
      </c>
      <c r="Y49" s="273">
        <v>9.0543299054737458E-2</v>
      </c>
      <c r="Z49" s="273">
        <v>9.0500000000000007</v>
      </c>
      <c r="AA49" s="273">
        <v>845.44</v>
      </c>
      <c r="AB49" s="273" t="s">
        <v>70</v>
      </c>
      <c r="AC49" s="273"/>
    </row>
    <row r="50" spans="11:29">
      <c r="K50" s="151">
        <v>42474</v>
      </c>
      <c r="L50" s="270">
        <v>0.08</v>
      </c>
      <c r="M50" s="270">
        <v>614.54999999999995</v>
      </c>
      <c r="N50" s="270">
        <v>637.82000000000005</v>
      </c>
      <c r="O50" s="270">
        <v>7681.92</v>
      </c>
      <c r="P50" s="270">
        <v>0.02</v>
      </c>
      <c r="Q50" s="270">
        <v>109</v>
      </c>
      <c r="R50" s="270">
        <v>22.5</v>
      </c>
      <c r="S50" s="270">
        <v>5.3900000000000006</v>
      </c>
      <c r="T50" s="270">
        <v>632.42999999999995</v>
      </c>
      <c r="U50" s="270">
        <v>3.79</v>
      </c>
      <c r="V50" s="319" t="s">
        <v>1856</v>
      </c>
      <c r="W50" s="337" t="s">
        <v>1857</v>
      </c>
      <c r="X50" s="270">
        <v>7327.412961805383</v>
      </c>
      <c r="Y50" s="270">
        <v>8.9808919140334176E-2</v>
      </c>
      <c r="Z50" s="270">
        <v>8.98</v>
      </c>
      <c r="AA50" s="270">
        <v>7985.48</v>
      </c>
      <c r="AB50" s="270" t="s">
        <v>1798</v>
      </c>
    </row>
    <row r="51" spans="11:29">
      <c r="K51" s="151">
        <v>42398</v>
      </c>
      <c r="L51" s="259">
        <v>0.1</v>
      </c>
      <c r="M51" s="259">
        <v>748.61</v>
      </c>
      <c r="N51" s="259">
        <v>797.28</v>
      </c>
      <c r="O51" s="259">
        <v>7486.16</v>
      </c>
      <c r="P51" s="149">
        <v>0</v>
      </c>
      <c r="Q51" s="303">
        <v>185</v>
      </c>
      <c r="R51" s="273">
        <v>20</v>
      </c>
      <c r="S51" s="273">
        <v>9.93</v>
      </c>
      <c r="T51" s="273">
        <v>787.35</v>
      </c>
      <c r="U51" s="344">
        <v>6.5</v>
      </c>
      <c r="V51" s="344" t="s">
        <v>1851</v>
      </c>
      <c r="W51" s="261" t="s">
        <v>1852</v>
      </c>
      <c r="X51" s="273">
        <v>7329.0287520201846</v>
      </c>
      <c r="Y51" s="274">
        <v>8.9568655027976174E-2</v>
      </c>
      <c r="Z51" s="273">
        <v>8.9600000000000009</v>
      </c>
      <c r="AA51" s="273">
        <v>7985.48</v>
      </c>
      <c r="AB51" s="273" t="s">
        <v>1798</v>
      </c>
      <c r="AC51" s="273"/>
    </row>
    <row r="52" spans="11:29">
      <c r="K52" s="151">
        <v>42202</v>
      </c>
      <c r="L52" s="259">
        <v>0.3</v>
      </c>
      <c r="M52" s="259">
        <v>223.01</v>
      </c>
      <c r="N52" s="259">
        <v>253.75</v>
      </c>
      <c r="O52" s="259">
        <v>743.38</v>
      </c>
      <c r="P52" s="149">
        <v>12.92</v>
      </c>
      <c r="Q52" s="303">
        <v>385</v>
      </c>
      <c r="R52" s="273">
        <v>17.5</v>
      </c>
      <c r="S52" s="273">
        <v>5.49</v>
      </c>
      <c r="T52" s="273">
        <v>248.26</v>
      </c>
      <c r="U52" s="344">
        <v>13.78</v>
      </c>
      <c r="V52" s="344" t="s">
        <v>1928</v>
      </c>
      <c r="W52" s="261" t="s">
        <v>1929</v>
      </c>
      <c r="X52" s="273">
        <v>776.93572630696326</v>
      </c>
      <c r="Y52" s="274">
        <v>8.8172382056184606E-2</v>
      </c>
      <c r="Z52" s="273">
        <v>8.82</v>
      </c>
      <c r="AA52" s="273">
        <v>845.44</v>
      </c>
      <c r="AB52" s="273" t="s">
        <v>70</v>
      </c>
      <c r="AC52" s="273"/>
    </row>
    <row r="53" spans="11:29">
      <c r="K53" s="151">
        <v>42216</v>
      </c>
      <c r="L53" s="259">
        <v>1</v>
      </c>
      <c r="M53" s="259">
        <v>747.13</v>
      </c>
      <c r="N53" s="259">
        <v>845.85</v>
      </c>
      <c r="O53" s="259">
        <v>747.13</v>
      </c>
      <c r="P53" s="149">
        <v>12.91</v>
      </c>
      <c r="Q53" s="303">
        <v>371</v>
      </c>
      <c r="R53" s="273">
        <v>17.5</v>
      </c>
      <c r="S53" s="273">
        <v>17.52</v>
      </c>
      <c r="T53" s="273">
        <v>828.33</v>
      </c>
      <c r="U53" s="344">
        <v>13.21</v>
      </c>
      <c r="V53" s="344" t="s">
        <v>1930</v>
      </c>
      <c r="W53" s="261" t="s">
        <v>1931</v>
      </c>
      <c r="X53" s="273">
        <v>777.10875517025852</v>
      </c>
      <c r="Y53" s="274">
        <v>8.7930092635194468E-2</v>
      </c>
      <c r="Z53" s="273">
        <v>8.7899999999999991</v>
      </c>
      <c r="AA53" s="273">
        <v>845.44</v>
      </c>
      <c r="AB53" s="273" t="s">
        <v>70</v>
      </c>
      <c r="AC53" s="273"/>
    </row>
    <row r="54" spans="11:29">
      <c r="K54" s="151">
        <v>42514</v>
      </c>
      <c r="L54" s="271">
        <v>0.02</v>
      </c>
      <c r="M54" s="272">
        <v>155.83000000000001</v>
      </c>
      <c r="N54" s="273">
        <v>159.44999999999999</v>
      </c>
      <c r="O54" s="273">
        <v>7791.79</v>
      </c>
      <c r="P54" s="273">
        <v>0.02</v>
      </c>
      <c r="Q54" s="273">
        <v>69</v>
      </c>
      <c r="R54" s="273">
        <v>22.5</v>
      </c>
      <c r="S54" s="273">
        <v>0.85000000000000009</v>
      </c>
      <c r="T54" s="273">
        <v>158.6</v>
      </c>
      <c r="U54" s="273">
        <v>2.3199999999999998</v>
      </c>
      <c r="V54" s="320" t="s">
        <v>1860</v>
      </c>
      <c r="W54" s="338" t="s">
        <v>1861</v>
      </c>
      <c r="X54" s="273">
        <v>7343.8438347250776</v>
      </c>
      <c r="Y54" s="273">
        <v>8.7370616766245801E-2</v>
      </c>
      <c r="Z54" s="273">
        <v>8.74</v>
      </c>
      <c r="AA54" s="273">
        <v>7985.48</v>
      </c>
      <c r="AB54" s="273" t="s">
        <v>1798</v>
      </c>
      <c r="AC54" s="273"/>
    </row>
    <row r="55" spans="11:29">
      <c r="K55" s="151">
        <v>42555</v>
      </c>
      <c r="L55" s="271">
        <v>0.5</v>
      </c>
      <c r="M55" s="272">
        <v>3951.87</v>
      </c>
      <c r="N55" s="273">
        <v>3986.43</v>
      </c>
      <c r="O55" s="274">
        <v>7903.74</v>
      </c>
      <c r="P55" s="274">
        <v>0.03</v>
      </c>
      <c r="Q55" s="273">
        <v>28</v>
      </c>
      <c r="R55" s="273">
        <v>22.5</v>
      </c>
      <c r="S55" s="273">
        <v>10.219999999999999</v>
      </c>
      <c r="T55" s="273">
        <v>3976.21</v>
      </c>
      <c r="U55" s="273">
        <v>0.87</v>
      </c>
      <c r="V55" s="320" t="s">
        <v>1919</v>
      </c>
      <c r="W55" s="338" t="s">
        <v>1920</v>
      </c>
      <c r="X55" s="273">
        <v>7386.5703573696228</v>
      </c>
      <c r="Y55" s="274">
        <v>8.10808824196525E-2</v>
      </c>
      <c r="Z55" s="273">
        <v>8.11</v>
      </c>
      <c r="AA55" s="273">
        <v>7985.48</v>
      </c>
      <c r="AB55" s="273" t="s">
        <v>1798</v>
      </c>
      <c r="AC55" s="273"/>
    </row>
    <row r="56" spans="11:29">
      <c r="K56" s="151">
        <v>42079</v>
      </c>
      <c r="L56" s="270">
        <v>1</v>
      </c>
      <c r="M56" s="270">
        <v>847.9</v>
      </c>
      <c r="N56" s="270">
        <v>918.72</v>
      </c>
      <c r="O56" s="270">
        <v>847.9</v>
      </c>
      <c r="P56" s="270">
        <v>13.38</v>
      </c>
      <c r="Q56" s="270">
        <v>508</v>
      </c>
      <c r="R56" s="270">
        <v>17.5</v>
      </c>
      <c r="S56" s="270">
        <v>13.08</v>
      </c>
      <c r="T56" s="270">
        <v>905.64</v>
      </c>
      <c r="U56" s="270">
        <v>8.35</v>
      </c>
      <c r="V56" s="319" t="s">
        <v>1958</v>
      </c>
      <c r="W56" s="337" t="s">
        <v>1959</v>
      </c>
      <c r="X56" s="270">
        <v>882.49443926178753</v>
      </c>
      <c r="Y56" s="270">
        <v>4.0584460530054267E-2</v>
      </c>
      <c r="Z56" s="270">
        <v>4.0599999999999996</v>
      </c>
      <c r="AA56" s="270">
        <v>918.31</v>
      </c>
      <c r="AB56" s="270" t="s">
        <v>1960</v>
      </c>
    </row>
    <row r="138" spans="12:12">
      <c r="L138" s="286"/>
    </row>
  </sheetData>
  <autoFilter ref="K1:AC138">
    <sortState ref="K2:AC138">
      <sortCondition descending="1" ref="Y1:Y138"/>
    </sortState>
  </autoFilter>
  <mergeCells count="2">
    <mergeCell ref="B2:F2"/>
    <mergeCell ref="G2:I2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Y53"/>
  <sheetViews>
    <sheetView workbookViewId="0"/>
  </sheetViews>
  <sheetFormatPr defaultRowHeight="12.75"/>
  <sheetData>
    <row r="1" spans="1:25">
      <c r="A1" s="80" t="s">
        <v>1820</v>
      </c>
      <c r="B1" s="81"/>
      <c r="C1" s="298"/>
      <c r="D1" s="298"/>
      <c r="E1" s="81"/>
      <c r="F1" s="81"/>
      <c r="G1" s="81"/>
      <c r="H1" s="81"/>
      <c r="I1" s="298"/>
      <c r="J1" s="80" t="s">
        <v>1795</v>
      </c>
      <c r="K1" s="298"/>
      <c r="L1" s="81"/>
      <c r="M1" s="81"/>
      <c r="N1" s="81"/>
      <c r="O1" s="81"/>
      <c r="P1" s="81"/>
      <c r="Q1" s="298"/>
      <c r="R1" s="80" t="s">
        <v>1819</v>
      </c>
      <c r="S1" s="298"/>
      <c r="T1" s="298"/>
      <c r="U1" s="298"/>
      <c r="V1" s="298"/>
      <c r="W1" s="298"/>
      <c r="X1" s="298"/>
      <c r="Y1" s="298"/>
    </row>
    <row r="2" spans="1:25">
      <c r="A2" s="298"/>
      <c r="B2" s="298"/>
      <c r="C2" s="298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</row>
    <row r="3" spans="1:25">
      <c r="A3" s="298"/>
      <c r="B3" s="298"/>
      <c r="C3" s="298"/>
      <c r="D3" s="298"/>
      <c r="E3" s="298"/>
      <c r="F3" s="298"/>
      <c r="G3" s="298"/>
      <c r="H3" s="298"/>
      <c r="I3" s="298"/>
      <c r="J3" s="298"/>
      <c r="K3" s="298"/>
      <c r="L3" s="298"/>
      <c r="M3" s="298"/>
      <c r="N3" s="298"/>
      <c r="O3" s="298"/>
      <c r="P3" s="298"/>
      <c r="Q3" s="298"/>
      <c r="R3" s="298"/>
      <c r="S3" s="298"/>
      <c r="T3" s="298"/>
      <c r="U3" s="298"/>
      <c r="V3" s="298"/>
      <c r="W3" s="298"/>
      <c r="X3" s="298"/>
      <c r="Y3" s="298"/>
    </row>
    <row r="4" spans="1:25">
      <c r="A4" s="298"/>
      <c r="B4" s="298"/>
      <c r="C4" s="298"/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</row>
    <row r="5" spans="1:25">
      <c r="A5" s="298"/>
      <c r="B5" s="298"/>
      <c r="C5" s="298"/>
      <c r="D5" s="298"/>
      <c r="E5" s="298"/>
      <c r="F5" s="298"/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8"/>
      <c r="R5" s="298"/>
      <c r="S5" s="298"/>
      <c r="T5" s="298"/>
      <c r="U5" s="298"/>
      <c r="V5" s="298"/>
      <c r="W5" s="298"/>
      <c r="X5" s="298"/>
      <c r="Y5" s="298"/>
    </row>
    <row r="6" spans="1:25">
      <c r="A6" s="298"/>
      <c r="B6" s="298"/>
      <c r="C6" s="298"/>
      <c r="D6" s="298"/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</row>
    <row r="7" spans="1:25">
      <c r="A7" s="298"/>
      <c r="B7" s="298"/>
      <c r="C7" s="298"/>
      <c r="D7" s="298"/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</row>
    <row r="8" spans="1:25">
      <c r="A8" s="298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</row>
    <row r="9" spans="1:25">
      <c r="A9" s="298"/>
      <c r="B9" s="298"/>
      <c r="C9" s="298"/>
      <c r="D9" s="298"/>
      <c r="E9" s="298"/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</row>
    <row r="10" spans="1:25">
      <c r="A10" s="298"/>
      <c r="B10" s="298"/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</row>
    <row r="11" spans="1:25">
      <c r="A11" s="298"/>
      <c r="B11" s="298"/>
      <c r="C11" s="298"/>
      <c r="D11" s="298"/>
      <c r="E11" s="298"/>
      <c r="F11" s="298"/>
      <c r="G11" s="298"/>
      <c r="H11" s="298"/>
      <c r="I11" s="298"/>
      <c r="J11" s="298"/>
      <c r="K11" s="298"/>
      <c r="L11" s="298"/>
      <c r="M11" s="298"/>
      <c r="N11" s="298"/>
      <c r="O11" s="298"/>
      <c r="P11" s="298"/>
      <c r="Q11" s="298"/>
      <c r="R11" s="298"/>
      <c r="S11" s="298"/>
      <c r="T11" s="298"/>
      <c r="U11" s="298"/>
      <c r="V11" s="298"/>
      <c r="W11" s="298"/>
      <c r="X11" s="298"/>
      <c r="Y11" s="298"/>
    </row>
    <row r="12" spans="1:25">
      <c r="A12" s="298"/>
      <c r="B12" s="298"/>
      <c r="C12" s="298"/>
      <c r="D12" s="298"/>
      <c r="E12" s="298"/>
      <c r="F12" s="298"/>
      <c r="G12" s="298"/>
      <c r="H12" s="298"/>
      <c r="I12" s="298"/>
      <c r="J12" s="298"/>
      <c r="K12" s="298"/>
      <c r="L12" s="298"/>
      <c r="M12" s="298"/>
      <c r="N12" s="298"/>
      <c r="O12" s="298"/>
      <c r="P12" s="298"/>
      <c r="Q12" s="298"/>
      <c r="R12" s="298"/>
      <c r="S12" s="298"/>
      <c r="T12" s="298"/>
      <c r="U12" s="298"/>
      <c r="V12" s="298"/>
      <c r="W12" s="298"/>
      <c r="X12" s="298"/>
      <c r="Y12" s="298"/>
    </row>
    <row r="13" spans="1:25">
      <c r="A13" s="298"/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8"/>
      <c r="X13" s="298"/>
      <c r="Y13" s="298"/>
    </row>
    <row r="14" spans="1:25">
      <c r="A14" s="298"/>
      <c r="B14" s="298"/>
      <c r="C14" s="298"/>
      <c r="D14" s="298"/>
      <c r="E14" s="298"/>
      <c r="F14" s="298"/>
      <c r="G14" s="298"/>
      <c r="H14" s="298"/>
      <c r="I14" s="298"/>
      <c r="J14" s="298"/>
      <c r="K14" s="298"/>
      <c r="L14" s="298"/>
      <c r="M14" s="298"/>
      <c r="N14" s="298"/>
      <c r="O14" s="298"/>
      <c r="P14" s="298"/>
      <c r="Q14" s="298"/>
      <c r="R14" s="298"/>
      <c r="S14" s="298"/>
      <c r="T14" s="298"/>
      <c r="U14" s="298"/>
      <c r="V14" s="298"/>
      <c r="W14" s="298"/>
      <c r="X14" s="298"/>
      <c r="Y14" s="298"/>
    </row>
    <row r="15" spans="1:25">
      <c r="A15" s="298"/>
      <c r="B15" s="298"/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  <c r="X15" s="298"/>
      <c r="Y15" s="298"/>
    </row>
    <row r="16" spans="1:25">
      <c r="A16" s="298"/>
      <c r="B16" s="298"/>
      <c r="C16" s="298"/>
      <c r="D16" s="298"/>
      <c r="E16" s="298"/>
      <c r="F16" s="298"/>
      <c r="G16" s="298"/>
      <c r="H16" s="298"/>
      <c r="I16" s="298"/>
      <c r="J16" s="298"/>
      <c r="K16" s="298"/>
      <c r="L16" s="298"/>
      <c r="M16" s="298"/>
      <c r="N16" s="298"/>
      <c r="O16" s="298"/>
      <c r="P16" s="298"/>
      <c r="Q16" s="298"/>
      <c r="R16" s="298"/>
      <c r="S16" s="298"/>
      <c r="T16" s="298"/>
      <c r="U16" s="298"/>
      <c r="V16" s="298"/>
      <c r="W16" s="298"/>
      <c r="X16" s="298"/>
      <c r="Y16" s="298"/>
    </row>
    <row r="17" spans="1:25">
      <c r="A17" s="298"/>
      <c r="B17" s="298"/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O17" s="298"/>
      <c r="P17" s="298"/>
      <c r="Q17" s="298"/>
      <c r="R17" s="298"/>
      <c r="S17" s="298"/>
      <c r="T17" s="298"/>
      <c r="U17" s="298"/>
      <c r="V17" s="298"/>
      <c r="W17" s="298"/>
      <c r="X17" s="298"/>
      <c r="Y17" s="298"/>
    </row>
    <row r="18" spans="1:25">
      <c r="A18" s="298"/>
      <c r="B18" s="298"/>
      <c r="C18" s="298"/>
      <c r="D18" s="298"/>
      <c r="E18" s="298"/>
      <c r="F18" s="298"/>
      <c r="G18" s="298"/>
      <c r="H18" s="298"/>
      <c r="I18" s="298"/>
      <c r="J18" s="298"/>
      <c r="K18" s="298"/>
      <c r="L18" s="298"/>
      <c r="M18" s="298"/>
      <c r="N18" s="298"/>
      <c r="O18" s="298"/>
      <c r="P18" s="298"/>
      <c r="Q18" s="298"/>
      <c r="R18" s="298"/>
      <c r="S18" s="298"/>
      <c r="T18" s="298"/>
      <c r="U18" s="298"/>
      <c r="V18" s="298"/>
      <c r="W18" s="298"/>
      <c r="X18" s="298"/>
      <c r="Y18" s="298"/>
    </row>
    <row r="19" spans="1:25">
      <c r="B19" s="81"/>
      <c r="C19" s="81"/>
      <c r="D19" s="81"/>
      <c r="E19" s="81"/>
      <c r="F19" s="81"/>
      <c r="G19" s="81"/>
      <c r="H19" s="81"/>
      <c r="I19" s="298"/>
      <c r="J19" s="80" t="s">
        <v>1790</v>
      </c>
      <c r="K19" s="298"/>
      <c r="L19" s="81"/>
      <c r="M19" s="298"/>
      <c r="N19" s="298"/>
      <c r="O19" s="298"/>
      <c r="P19" s="298"/>
      <c r="Q19" s="298"/>
      <c r="R19" s="80" t="s">
        <v>1798</v>
      </c>
      <c r="S19" s="298"/>
      <c r="T19" s="298"/>
      <c r="U19" s="298"/>
      <c r="V19" s="298"/>
      <c r="W19" s="298"/>
      <c r="X19" s="298"/>
      <c r="Y19" s="298"/>
    </row>
    <row r="20" spans="1:25">
      <c r="A20" s="298"/>
      <c r="B20" s="298"/>
      <c r="C20" s="298"/>
      <c r="D20" s="298"/>
      <c r="E20" s="298"/>
      <c r="F20" s="298"/>
      <c r="G20" s="298"/>
      <c r="H20" s="298"/>
      <c r="I20" s="298"/>
      <c r="J20" s="298"/>
      <c r="K20" s="298"/>
      <c r="L20" s="298"/>
      <c r="M20" s="298"/>
      <c r="N20" s="298"/>
      <c r="O20" s="298"/>
      <c r="P20" s="298"/>
      <c r="Q20" s="298"/>
      <c r="R20" s="298"/>
      <c r="S20" s="298"/>
      <c r="T20" s="298"/>
      <c r="U20" s="298"/>
      <c r="V20" s="298"/>
      <c r="W20" s="298"/>
      <c r="X20" s="298"/>
      <c r="Y20" s="298"/>
    </row>
    <row r="21" spans="1:25">
      <c r="A21" s="298"/>
      <c r="B21" s="298"/>
      <c r="C21" s="298"/>
      <c r="D21" s="298"/>
      <c r="E21" s="298"/>
      <c r="F21" s="298"/>
      <c r="G21" s="298"/>
      <c r="H21" s="298"/>
      <c r="I21" s="298"/>
      <c r="J21" s="298"/>
      <c r="K21" s="298"/>
      <c r="L21" s="298"/>
      <c r="M21" s="298"/>
      <c r="N21" s="298"/>
      <c r="O21" s="298"/>
      <c r="P21" s="298"/>
      <c r="Q21" s="298"/>
      <c r="R21" s="298"/>
      <c r="S21" s="298"/>
      <c r="T21" s="298"/>
      <c r="U21" s="298"/>
      <c r="V21" s="298"/>
      <c r="W21" s="298"/>
      <c r="X21" s="298"/>
      <c r="Y21" s="298"/>
    </row>
    <row r="22" spans="1:25">
      <c r="A22" s="298"/>
      <c r="B22" s="298"/>
      <c r="C22" s="298"/>
      <c r="D22" s="298"/>
      <c r="E22" s="298"/>
      <c r="F22" s="298"/>
      <c r="G22" s="298"/>
      <c r="H22" s="298"/>
      <c r="I22" s="298"/>
      <c r="J22" s="298"/>
      <c r="K22" s="298"/>
      <c r="L22" s="298"/>
      <c r="M22" s="298"/>
      <c r="N22" s="298"/>
      <c r="O22" s="298"/>
      <c r="P22" s="298"/>
      <c r="Q22" s="298"/>
      <c r="R22" s="298"/>
      <c r="S22" s="298"/>
      <c r="T22" s="298"/>
      <c r="U22" s="298"/>
      <c r="V22" s="298"/>
      <c r="W22" s="298"/>
      <c r="X22" s="298"/>
      <c r="Y22" s="298"/>
    </row>
    <row r="23" spans="1:25">
      <c r="A23" s="298"/>
      <c r="B23" s="298"/>
      <c r="C23" s="298"/>
      <c r="D23" s="298"/>
      <c r="E23" s="298"/>
      <c r="F23" s="298"/>
      <c r="G23" s="298"/>
      <c r="H23" s="298"/>
      <c r="I23" s="298"/>
      <c r="J23" s="298"/>
      <c r="K23" s="298"/>
      <c r="L23" s="298"/>
      <c r="M23" s="298"/>
      <c r="N23" s="298"/>
      <c r="O23" s="298"/>
      <c r="P23" s="298"/>
      <c r="Q23" s="298"/>
      <c r="R23" s="298"/>
      <c r="S23" s="298"/>
      <c r="T23" s="298"/>
      <c r="U23" s="298"/>
      <c r="V23" s="298"/>
      <c r="W23" s="298"/>
      <c r="X23" s="298"/>
      <c r="Y23" s="298"/>
    </row>
    <row r="24" spans="1:25">
      <c r="A24" s="298"/>
      <c r="B24" s="298"/>
      <c r="C24" s="298"/>
      <c r="D24" s="298"/>
      <c r="E24" s="298"/>
      <c r="F24" s="298"/>
      <c r="G24" s="298"/>
      <c r="H24" s="298"/>
      <c r="I24" s="298"/>
      <c r="J24" s="298"/>
      <c r="K24" s="298"/>
      <c r="L24" s="298"/>
      <c r="M24" s="298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</row>
    <row r="25" spans="1:25">
      <c r="A25" s="298"/>
      <c r="B25" s="298"/>
      <c r="C25" s="298"/>
      <c r="D25" s="298"/>
      <c r="E25" s="298"/>
      <c r="F25" s="298"/>
      <c r="G25" s="298"/>
      <c r="H25" s="298"/>
      <c r="I25" s="298"/>
      <c r="J25" s="298"/>
      <c r="K25" s="298"/>
      <c r="L25" s="298"/>
      <c r="M25" s="298"/>
      <c r="N25" s="298"/>
      <c r="O25" s="298"/>
      <c r="P25" s="298"/>
      <c r="Q25" s="298"/>
      <c r="R25" s="298"/>
      <c r="S25" s="298"/>
      <c r="T25" s="298"/>
      <c r="U25" s="298"/>
      <c r="V25" s="298"/>
      <c r="W25" s="298"/>
      <c r="X25" s="298"/>
      <c r="Y25" s="298"/>
    </row>
    <row r="26" spans="1:25">
      <c r="A26" s="298"/>
      <c r="B26" s="298"/>
      <c r="C26" s="298"/>
      <c r="D26" s="298"/>
      <c r="E26" s="298"/>
      <c r="F26" s="298"/>
      <c r="G26" s="298"/>
      <c r="H26" s="298"/>
      <c r="I26" s="298"/>
      <c r="J26" s="298"/>
      <c r="K26" s="298"/>
      <c r="L26" s="298"/>
      <c r="M26" s="298"/>
      <c r="N26" s="298"/>
      <c r="O26" s="298"/>
      <c r="P26" s="298"/>
      <c r="Q26" s="298"/>
      <c r="R26" s="298"/>
      <c r="S26" s="298"/>
      <c r="T26" s="298"/>
      <c r="U26" s="298"/>
      <c r="V26" s="298"/>
      <c r="W26" s="298"/>
      <c r="X26" s="298"/>
      <c r="Y26" s="298"/>
    </row>
    <row r="27" spans="1:25">
      <c r="A27" s="298"/>
      <c r="B27" s="298"/>
      <c r="C27" s="298"/>
      <c r="D27" s="298"/>
      <c r="E27" s="298"/>
      <c r="F27" s="298"/>
      <c r="G27" s="298"/>
      <c r="H27" s="298"/>
      <c r="I27" s="298"/>
      <c r="J27" s="298"/>
      <c r="K27" s="298"/>
      <c r="L27" s="298"/>
      <c r="M27" s="298"/>
      <c r="N27" s="298"/>
      <c r="O27" s="298"/>
      <c r="P27" s="298"/>
      <c r="Q27" s="298"/>
      <c r="R27" s="298"/>
      <c r="S27" s="298"/>
      <c r="T27" s="298"/>
      <c r="U27" s="298"/>
      <c r="V27" s="298"/>
      <c r="W27" s="298"/>
      <c r="X27" s="298"/>
      <c r="Y27" s="298"/>
    </row>
    <row r="28" spans="1:25">
      <c r="A28" s="298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298"/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Y28" s="298"/>
    </row>
    <row r="29" spans="1:25">
      <c r="A29" s="298"/>
      <c r="B29" s="298"/>
      <c r="C29" s="298"/>
      <c r="D29" s="298"/>
      <c r="E29" s="298"/>
      <c r="F29" s="298"/>
      <c r="G29" s="298"/>
      <c r="H29" s="298"/>
      <c r="I29" s="298"/>
      <c r="J29" s="298"/>
      <c r="K29" s="298"/>
      <c r="L29" s="298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</row>
    <row r="30" spans="1:25">
      <c r="A30" s="298"/>
      <c r="B30" s="298"/>
      <c r="C30" s="298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</row>
    <row r="31" spans="1:25">
      <c r="A31" s="298"/>
      <c r="B31" s="298"/>
      <c r="C31" s="298"/>
      <c r="D31" s="298"/>
      <c r="E31" s="298"/>
      <c r="F31" s="298"/>
      <c r="G31" s="298"/>
      <c r="H31" s="298"/>
      <c r="I31" s="298"/>
      <c r="J31" s="298"/>
      <c r="K31" s="298"/>
      <c r="L31" s="298"/>
      <c r="M31" s="298"/>
      <c r="N31" s="298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</row>
    <row r="32" spans="1:25">
      <c r="A32" s="298"/>
      <c r="B32" s="298"/>
      <c r="C32" s="298"/>
      <c r="D32" s="298"/>
      <c r="E32" s="298"/>
      <c r="F32" s="298"/>
      <c r="G32" s="298"/>
      <c r="H32" s="298"/>
      <c r="I32" s="298"/>
      <c r="J32" s="298"/>
      <c r="K32" s="298"/>
      <c r="L32" s="298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</row>
    <row r="33" spans="1:25">
      <c r="A33" s="298"/>
      <c r="B33" s="298"/>
      <c r="C33" s="298"/>
      <c r="D33" s="298"/>
      <c r="E33" s="298"/>
      <c r="F33" s="298"/>
      <c r="G33" s="298"/>
      <c r="H33" s="298"/>
      <c r="I33" s="298"/>
      <c r="J33" s="298"/>
      <c r="K33" s="298"/>
      <c r="L33" s="298"/>
      <c r="M33" s="298"/>
      <c r="N33" s="298"/>
      <c r="O33" s="298"/>
      <c r="P33" s="298"/>
      <c r="Q33" s="298"/>
      <c r="R33" s="298"/>
      <c r="S33" s="298"/>
      <c r="T33" s="298"/>
      <c r="U33" s="298"/>
      <c r="V33" s="298"/>
      <c r="W33" s="298"/>
      <c r="X33" s="298"/>
      <c r="Y33" s="298"/>
    </row>
    <row r="34" spans="1:25">
      <c r="A34" s="298"/>
      <c r="B34" s="298"/>
      <c r="C34" s="298"/>
      <c r="D34" s="298"/>
      <c r="E34" s="298"/>
      <c r="F34" s="298"/>
      <c r="G34" s="298"/>
      <c r="H34" s="298"/>
      <c r="I34" s="298"/>
      <c r="J34" s="298"/>
      <c r="K34" s="298"/>
      <c r="L34" s="298"/>
      <c r="M34" s="298"/>
      <c r="N34" s="298"/>
      <c r="O34" s="298"/>
      <c r="P34" s="298"/>
      <c r="Q34" s="298"/>
      <c r="R34" s="298"/>
      <c r="S34" s="298"/>
      <c r="T34" s="298"/>
      <c r="U34" s="298"/>
      <c r="V34" s="298"/>
      <c r="W34" s="298"/>
      <c r="X34" s="298"/>
      <c r="Y34" s="298"/>
    </row>
    <row r="35" spans="1:25">
      <c r="A35" s="298"/>
      <c r="B35" s="298"/>
      <c r="C35" s="298"/>
      <c r="D35" s="298"/>
      <c r="E35" s="298"/>
      <c r="F35" s="298"/>
      <c r="G35" s="298"/>
      <c r="H35" s="298"/>
      <c r="I35" s="298"/>
      <c r="J35" s="298"/>
      <c r="K35" s="298"/>
      <c r="L35" s="298"/>
      <c r="M35" s="298"/>
      <c r="N35" s="298"/>
      <c r="O35" s="298"/>
      <c r="P35" s="298"/>
      <c r="Q35" s="298"/>
      <c r="R35" s="298"/>
      <c r="S35" s="298"/>
      <c r="T35" s="298"/>
      <c r="U35" s="298"/>
      <c r="V35" s="298"/>
      <c r="W35" s="298"/>
      <c r="X35" s="298"/>
      <c r="Y35" s="298"/>
    </row>
    <row r="36" spans="1:25">
      <c r="A36" s="298"/>
      <c r="B36" s="298"/>
      <c r="C36" s="298"/>
      <c r="D36" s="298"/>
      <c r="E36" s="298"/>
      <c r="F36" s="298"/>
      <c r="G36" s="298"/>
      <c r="H36" s="298"/>
      <c r="I36" s="298"/>
      <c r="J36" s="298"/>
      <c r="K36" s="298"/>
      <c r="L36" s="298"/>
      <c r="M36" s="298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</row>
    <row r="37" spans="1:25">
      <c r="A37" s="80" t="s">
        <v>1790</v>
      </c>
      <c r="B37" s="81"/>
      <c r="C37" s="81"/>
      <c r="D37" s="81"/>
      <c r="E37" s="81"/>
      <c r="F37" s="81"/>
      <c r="G37" s="81"/>
      <c r="H37" s="81"/>
      <c r="I37" s="298"/>
      <c r="J37" s="80"/>
      <c r="K37" s="298"/>
      <c r="L37" s="298"/>
      <c r="M37" s="298"/>
      <c r="N37" s="298"/>
      <c r="O37" s="298"/>
      <c r="P37" s="298"/>
      <c r="Q37" s="298"/>
      <c r="R37" s="298"/>
      <c r="S37" s="298"/>
      <c r="T37" s="298"/>
      <c r="U37" s="298"/>
      <c r="V37" s="298"/>
      <c r="W37" s="298"/>
      <c r="X37" s="298"/>
      <c r="Y37" s="298"/>
    </row>
    <row r="38" spans="1:25">
      <c r="A38" s="298"/>
      <c r="B38" s="298"/>
      <c r="C38" s="298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8"/>
      <c r="O38" s="298"/>
      <c r="P38" s="298"/>
      <c r="Q38" s="298"/>
      <c r="R38" s="80"/>
      <c r="S38" s="298"/>
      <c r="T38" s="298"/>
      <c r="U38" s="298"/>
      <c r="V38" s="298"/>
      <c r="W38" s="298"/>
      <c r="X38" s="298"/>
      <c r="Y38" s="298"/>
    </row>
    <row r="39" spans="1:25">
      <c r="A39" s="298"/>
      <c r="B39" s="298"/>
      <c r="C39" s="298"/>
      <c r="D39" s="298"/>
      <c r="E39" s="298"/>
      <c r="F39" s="298"/>
      <c r="G39" s="298"/>
      <c r="H39" s="298"/>
      <c r="I39" s="298"/>
      <c r="J39" s="298"/>
      <c r="K39" s="298"/>
      <c r="L39" s="298"/>
      <c r="M39" s="298"/>
      <c r="N39" s="298"/>
      <c r="O39" s="298"/>
      <c r="P39" s="298"/>
      <c r="Q39" s="298"/>
      <c r="R39" s="298"/>
      <c r="S39" s="298"/>
      <c r="T39" s="298"/>
      <c r="U39" s="298"/>
      <c r="V39" s="298"/>
      <c r="W39" s="298"/>
      <c r="X39" s="298"/>
      <c r="Y39" s="298"/>
    </row>
    <row r="40" spans="1:25">
      <c r="A40" s="298"/>
      <c r="B40" s="298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</row>
    <row r="41" spans="1:25">
      <c r="A41" s="298"/>
      <c r="B41" s="298"/>
      <c r="C41" s="298"/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98"/>
      <c r="X41" s="298"/>
      <c r="Y41" s="298"/>
    </row>
    <row r="42" spans="1:25">
      <c r="A42" s="298"/>
      <c r="B42" s="298"/>
      <c r="C42" s="298"/>
      <c r="D42" s="298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</row>
    <row r="43" spans="1:25">
      <c r="A43" s="298"/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Y43" s="298"/>
    </row>
    <row r="44" spans="1:25">
      <c r="A44" s="298"/>
      <c r="B44" s="298"/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</row>
    <row r="45" spans="1:25">
      <c r="A45" s="298"/>
      <c r="B45" s="298"/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</row>
    <row r="46" spans="1:25">
      <c r="A46" s="298"/>
      <c r="B46" s="298"/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</row>
    <row r="47" spans="1:25">
      <c r="A47" s="298"/>
      <c r="B47" s="298"/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</row>
    <row r="48" spans="1:25">
      <c r="A48" s="298"/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</row>
    <row r="49" spans="1:25">
      <c r="A49" s="298"/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</row>
    <row r="50" spans="1:25">
      <c r="A50" s="298"/>
      <c r="B50" s="298"/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</row>
    <row r="51" spans="1:25">
      <c r="A51" s="298"/>
      <c r="B51" s="298"/>
      <c r="C51" s="298"/>
      <c r="D51" s="298"/>
      <c r="E51" s="298"/>
      <c r="F51" s="298"/>
      <c r="G51" s="298"/>
      <c r="H51" s="298"/>
      <c r="I51" s="298"/>
      <c r="J51" s="298"/>
      <c r="K51" s="298"/>
      <c r="L51" s="298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</row>
    <row r="52" spans="1:25">
      <c r="A52" s="298"/>
      <c r="B52" s="298"/>
      <c r="C52" s="298"/>
      <c r="D52" s="298"/>
      <c r="E52" s="298"/>
      <c r="F52" s="298"/>
      <c r="G52" s="298"/>
      <c r="H52" s="298"/>
      <c r="I52" s="298"/>
      <c r="J52" s="298"/>
      <c r="K52" s="298"/>
      <c r="L52" s="298"/>
      <c r="M52" s="298"/>
      <c r="N52" s="298"/>
      <c r="O52" s="298"/>
      <c r="P52" s="298"/>
      <c r="Q52" s="298"/>
      <c r="R52" s="298"/>
      <c r="S52" s="298"/>
      <c r="T52" s="298"/>
      <c r="U52" s="298"/>
      <c r="V52" s="298"/>
      <c r="W52" s="298"/>
      <c r="X52" s="298"/>
      <c r="Y52" s="298"/>
    </row>
    <row r="53" spans="1:25">
      <c r="A53" s="298"/>
      <c r="B53" s="298"/>
      <c r="C53" s="298"/>
      <c r="D53" s="298"/>
      <c r="E53" s="298"/>
      <c r="F53" s="298"/>
      <c r="G53" s="298"/>
      <c r="H53" s="298"/>
      <c r="I53" s="298"/>
      <c r="J53" s="298"/>
      <c r="K53" s="298"/>
      <c r="L53" s="298"/>
      <c r="M53" s="298"/>
      <c r="N53" s="298"/>
      <c r="O53" s="298"/>
      <c r="P53" s="298"/>
      <c r="Q53" s="298"/>
      <c r="R53" s="298"/>
      <c r="S53" s="298"/>
      <c r="T53" s="298"/>
      <c r="U53" s="298"/>
      <c r="V53" s="298"/>
      <c r="W53" s="298"/>
      <c r="X53" s="298"/>
      <c r="Y53" s="298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O145"/>
  <sheetViews>
    <sheetView workbookViewId="0"/>
  </sheetViews>
  <sheetFormatPr defaultColWidth="13.140625" defaultRowHeight="12"/>
  <cols>
    <col min="1" max="1" width="48" style="7" bestFit="1" customWidth="1"/>
    <col min="2" max="14" width="10.140625" style="7" customWidth="1"/>
    <col min="15" max="15" width="11.7109375" style="7" customWidth="1"/>
    <col min="16" max="16384" width="13.140625" style="7"/>
  </cols>
  <sheetData>
    <row r="1" spans="1:15" ht="17.45" customHeight="1" thickBot="1">
      <c r="A1" s="28" t="s">
        <v>18</v>
      </c>
      <c r="B1" s="29"/>
      <c r="C1" s="29"/>
      <c r="D1" s="29"/>
      <c r="E1" s="29"/>
      <c r="F1" s="29"/>
      <c r="G1" s="29"/>
      <c r="H1" s="74" t="s">
        <v>24</v>
      </c>
      <c r="I1" s="75"/>
      <c r="J1" s="76">
        <f>Cotação!$J$1</f>
        <v>42947</v>
      </c>
      <c r="K1" s="43"/>
      <c r="L1" s="73"/>
      <c r="M1" s="29"/>
      <c r="N1" s="29"/>
      <c r="O1" s="29"/>
    </row>
    <row r="2" spans="1:15" ht="13.9" customHeight="1">
      <c r="A2" s="42" t="s">
        <v>48</v>
      </c>
      <c r="B2" s="42"/>
      <c r="C2" s="31"/>
      <c r="D2" s="31"/>
      <c r="E2" s="31"/>
      <c r="F2" s="31"/>
      <c r="G2" s="31"/>
      <c r="H2" s="93" t="s">
        <v>44</v>
      </c>
      <c r="I2" s="44"/>
      <c r="J2" s="94" t="str">
        <f>Cotação!$J$2</f>
        <v>31/07/2017</v>
      </c>
      <c r="K2" s="95"/>
      <c r="L2" s="96"/>
      <c r="M2" s="31"/>
      <c r="N2" s="31"/>
      <c r="O2" s="31"/>
    </row>
    <row r="3" spans="1:15" ht="4.1500000000000004" customHeight="1">
      <c r="A3" s="42"/>
      <c r="B3" s="42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40"/>
      <c r="O3" s="31"/>
    </row>
    <row r="4" spans="1:15" ht="12" customHeight="1">
      <c r="B4" s="42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40"/>
      <c r="O4" s="31"/>
    </row>
    <row r="5" spans="1:15" ht="12" customHeight="1">
      <c r="A5" s="42"/>
      <c r="B5" s="42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40"/>
      <c r="O5" s="31"/>
    </row>
    <row r="6" spans="1:15" ht="12" customHeight="1">
      <c r="A6" s="42"/>
      <c r="B6" s="42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40"/>
      <c r="O6" s="31"/>
    </row>
    <row r="7" spans="1:15" s="16" customFormat="1" ht="5.45" customHeight="1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</row>
    <row r="8" spans="1:15" s="9" customFormat="1" ht="25.9" customHeight="1">
      <c r="A8" s="416" t="s">
        <v>2002</v>
      </c>
      <c r="B8" s="47" t="str">
        <f ca="1">Cotação!$B$8</f>
        <v>Dez/2016</v>
      </c>
      <c r="C8" s="47" t="str">
        <f>Cotação!$C$8</f>
        <v>Jan/2017</v>
      </c>
      <c r="D8" s="47" t="str">
        <f>Cotação!$D$8</f>
        <v>Fev/2017</v>
      </c>
      <c r="E8" s="47" t="str">
        <f>Cotação!$E$8</f>
        <v>Mar/2017</v>
      </c>
      <c r="F8" s="47" t="str">
        <f ca="1">Cotação!$F$8</f>
        <v>Abr/2017</v>
      </c>
      <c r="G8" s="47" t="str">
        <f ca="1">Cotação!$G$8</f>
        <v>Mai/2017</v>
      </c>
      <c r="H8" s="47" t="str">
        <f ca="1">Cotação!$H$8</f>
        <v>Jun/2017</v>
      </c>
      <c r="I8" s="47" t="str">
        <f ca="1">Cotação!$I$8</f>
        <v>Jul/2017</v>
      </c>
      <c r="J8" s="47" t="str">
        <f ca="1">Cotação!$J$8</f>
        <v>Ago/2017</v>
      </c>
      <c r="K8" s="47" t="str">
        <f ca="1">Cotação!$K$8</f>
        <v>Set/2017</v>
      </c>
      <c r="L8" s="47" t="str">
        <f ca="1">Cotação!$L$8</f>
        <v>Out/2017</v>
      </c>
      <c r="M8" s="47" t="str">
        <f ca="1">Cotação!$M$8</f>
        <v>Nov/2017</v>
      </c>
      <c r="N8" s="47" t="str">
        <f ca="1">Cotação!$N$8</f>
        <v>Dez/2017</v>
      </c>
      <c r="O8" s="98" t="s">
        <v>45</v>
      </c>
    </row>
    <row r="9" spans="1:15" s="15" customFormat="1" ht="9.6" customHeight="1">
      <c r="A9" s="88" t="str">
        <f>Cotação!$A$9</f>
        <v/>
      </c>
      <c r="B9" s="89">
        <f ca="1">Cotação!$B$7</f>
        <v>42732</v>
      </c>
      <c r="C9" s="89">
        <f ca="1">Cotação!$C$7</f>
        <v>42766</v>
      </c>
      <c r="D9" s="89">
        <f ca="1">Cotação!$D$7</f>
        <v>42790</v>
      </c>
      <c r="E9" s="89">
        <f ca="1">Cotação!$E$7</f>
        <v>42825</v>
      </c>
      <c r="F9" s="89">
        <f ca="1">Cotação!$F$7</f>
        <v>42855</v>
      </c>
      <c r="G9" s="89">
        <f ca="1">Cotação!$G$7</f>
        <v>42886</v>
      </c>
      <c r="H9" s="89">
        <f ca="1">Cotação!$H$7</f>
        <v>42916</v>
      </c>
      <c r="I9" s="89">
        <f ca="1">Cotação!$I$7</f>
        <v>42947</v>
      </c>
      <c r="J9" s="89" t="str">
        <f ca="1">Cotação!$J$7</f>
        <v/>
      </c>
      <c r="K9" s="89" t="str">
        <f ca="1">Cotação!$K$7</f>
        <v/>
      </c>
      <c r="L9" s="89" t="str">
        <f ca="1">Cotação!$L$7</f>
        <v/>
      </c>
      <c r="M9" s="89" t="str">
        <f ca="1">Cotação!$M$7</f>
        <v/>
      </c>
      <c r="N9" s="89" t="str">
        <f ca="1">Cotação!$N$7</f>
        <v/>
      </c>
      <c r="O9" s="89">
        <v>42635</v>
      </c>
    </row>
    <row r="10" spans="1:15" ht="15" customHeight="1">
      <c r="A10" s="417" t="str">
        <f>Cotação!$A$10</f>
        <v/>
      </c>
      <c r="B10" s="85"/>
      <c r="C10" s="91">
        <v>2.2961780492319006E-2</v>
      </c>
      <c r="D10" s="91">
        <v>1.120622392093451E-2</v>
      </c>
      <c r="E10" s="91">
        <v>1.481705135086786E-2</v>
      </c>
      <c r="F10" s="91">
        <v>1.0567609560435898E-2</v>
      </c>
      <c r="G10" s="91">
        <v>1.0806036550791598E-2</v>
      </c>
      <c r="H10" s="91">
        <v>1.0539488020367083E-2</v>
      </c>
      <c r="I10" s="91">
        <v>1.0184038601135814E-2</v>
      </c>
      <c r="J10" s="91" t="str">
        <f ca="1">IF(OR(ISNA(Cotação!I10),ISNA(Cotação!J10)),  0,     IF(AND(J$9&lt;&gt;"",$A10&lt;&gt;"",Cotação!J10&lt;&gt;0,Cotação!I10&lt;&gt;0),  (Cotação!J10+Cupons!J10)/Cotação!I10-1,"")    )</f>
        <v/>
      </c>
      <c r="K10" s="91" t="str">
        <f ca="1">IF(OR(ISNA(Cotação!J10),ISNA(Cotação!K10)),  0,     IF(AND(K$9&lt;&gt;"",$A10&lt;&gt;"",Cotação!K10&lt;&gt;0,Cotação!J10&lt;&gt;0),  (Cotação!K10+Cupons!K10)/Cotação!J10-1,"")    )</f>
        <v/>
      </c>
      <c r="L10" s="91" t="str">
        <f ca="1">IF(OR(ISNA(Cotação!K10),ISNA(Cotação!L10)),  0,     IF(AND(L$9&lt;&gt;"",$A10&lt;&gt;"",Cotação!L10&lt;&gt;0,Cotação!K10&lt;&gt;0),  (Cotação!L10+Cupons!L10)/Cotação!K10-1,"")    )</f>
        <v/>
      </c>
      <c r="M10" s="91" t="str">
        <f ca="1">IF(OR(ISNA(Cotação!L10),ISNA(Cotação!M10)),  0,     IF(AND(M$9&lt;&gt;"",$A10&lt;&gt;"",Cotação!M10&lt;&gt;0,Cotação!L10&lt;&gt;0),  (Cotação!M10+Cupons!M10)/Cotação!L10-1,"")    )</f>
        <v/>
      </c>
      <c r="N10" s="91" t="s">
        <v>1278</v>
      </c>
      <c r="O10" s="91">
        <v>0.11705302609661317</v>
      </c>
    </row>
    <row r="11" spans="1:15" ht="15" customHeight="1">
      <c r="A11" s="417" t="str">
        <f>Cotação!$A$11</f>
        <v/>
      </c>
      <c r="B11" s="85"/>
      <c r="C11" s="91">
        <v>3.7568537196236429E-2</v>
      </c>
      <c r="D11" s="91">
        <v>1.5905532359081542E-2</v>
      </c>
      <c r="E11" s="91">
        <v>2.9476361114322058E-2</v>
      </c>
      <c r="F11" s="91">
        <v>2.0872320782493681E-2</v>
      </c>
      <c r="G11" s="91">
        <v>8.9701443288889848E-3</v>
      </c>
      <c r="H11" s="91">
        <v>1.0913143009411153E-2</v>
      </c>
      <c r="I11" s="91">
        <v>9.2616999352999052E-3</v>
      </c>
      <c r="J11" s="91" t="str">
        <f ca="1">IF(OR(ISNA(Cotação!I11),ISNA(Cotação!J11)),  0,     IF(AND(J$9&lt;&gt;"",$A11&lt;&gt;"",Cotação!J11&lt;&gt;0,Cotação!I11&lt;&gt;0),  (Cotação!J11+Cupons!J11)/Cotação!I11-1,"")    )</f>
        <v/>
      </c>
      <c r="K11" s="91" t="str">
        <f ca="1">IF(OR(ISNA(Cotação!J11),ISNA(Cotação!K11)),  0,     IF(AND(K$9&lt;&gt;"",$A11&lt;&gt;"",Cotação!K11&lt;&gt;0,Cotação!J11&lt;&gt;0),  (Cotação!K11+Cupons!K11)/Cotação!J11-1,"")    )</f>
        <v/>
      </c>
      <c r="L11" s="91" t="str">
        <f ca="1">IF(OR(ISNA(Cotação!K11),ISNA(Cotação!L11)),  0,     IF(AND(L$9&lt;&gt;"",$A11&lt;&gt;"",Cotação!L11&lt;&gt;0,Cotação!K11&lt;&gt;0),  (Cotação!L11+Cupons!L11)/Cotação!K11-1,"")    )</f>
        <v/>
      </c>
      <c r="M11" s="91" t="str">
        <f ca="1">IF(OR(ISNA(Cotação!L11),ISNA(Cotação!M11)),  0,     IF(AND(M$9&lt;&gt;"",$A11&lt;&gt;"",Cotação!M11&lt;&gt;0,Cotação!L11&lt;&gt;0),  (Cotação!M11+Cupons!M11)/Cotação!L11-1,"")    )</f>
        <v/>
      </c>
      <c r="N11" s="91" t="s">
        <v>1278</v>
      </c>
      <c r="O11" s="91">
        <v>0.17012116699384006</v>
      </c>
    </row>
    <row r="12" spans="1:15" ht="15" customHeight="1">
      <c r="A12" s="417" t="str">
        <f>Cotação!$A$12</f>
        <v>Tesouro IPCA+ 2019 (NTNB Princ)</v>
      </c>
      <c r="B12" s="85"/>
      <c r="C12" s="91" t="s">
        <v>1278</v>
      </c>
      <c r="D12" s="91">
        <v>1.8410041841004254E-2</v>
      </c>
      <c r="E12" s="91">
        <v>5.2453873160528852E-2</v>
      </c>
      <c r="F12" s="91">
        <v>3.2975612525906417E-2</v>
      </c>
      <c r="G12" s="91">
        <v>7.5031950418447124E-3</v>
      </c>
      <c r="H12" s="91">
        <v>1.8413694332674035E-2</v>
      </c>
      <c r="I12" s="91">
        <v>1.0500234380231843E-2</v>
      </c>
      <c r="J12" s="91" t="str">
        <f ca="1">IF(OR(ISNA(Cotação!I12),ISNA(Cotação!J12)),  0,     IF(AND(J$9&lt;&gt;"",$A12&lt;&gt;"",Cotação!J12&lt;&gt;0,Cotação!I12&lt;&gt;0),  (Cotação!J12+Cupons!J12)/Cotação!I12-1,"")    )</f>
        <v/>
      </c>
      <c r="K12" s="91" t="str">
        <f ca="1">IF(OR(ISNA(Cotação!J12),ISNA(Cotação!K12)),  0,     IF(AND(K$9&lt;&gt;"",$A12&lt;&gt;"",Cotação!K12&lt;&gt;0,Cotação!J12&lt;&gt;0),  (Cotação!K12+Cupons!K12)/Cotação!J12-1,"")    )</f>
        <v/>
      </c>
      <c r="L12" s="91" t="str">
        <f ca="1">IF(OR(ISNA(Cotação!K12),ISNA(Cotação!L12)),  0,     IF(AND(L$9&lt;&gt;"",$A12&lt;&gt;"",Cotação!L12&lt;&gt;0,Cotação!K12&lt;&gt;0),  (Cotação!L12+Cupons!L12)/Cotação!K12-1,"")    )</f>
        <v/>
      </c>
      <c r="M12" s="91" t="str">
        <f ca="1">IF(OR(ISNA(Cotação!L12),ISNA(Cotação!M12)),  0,     IF(AND(M$9&lt;&gt;"",$A12&lt;&gt;"",Cotação!M12&lt;&gt;0,Cotação!L12&lt;&gt;0),  (Cotação!M12+Cupons!M12)/Cotação!L12-1,"")    )</f>
        <v/>
      </c>
      <c r="N12" s="91" t="s">
        <v>1278</v>
      </c>
      <c r="O12" s="91" t="e">
        <v>#VALUE!</v>
      </c>
    </row>
    <row r="13" spans="1:15" ht="15" customHeight="1">
      <c r="A13" s="417" t="str">
        <f>Cotação!$A$13</f>
        <v>Tesouro IPCA+ 2024 (NTNB Princ)</v>
      </c>
      <c r="B13" s="85"/>
      <c r="C13" s="91">
        <v>4.2020946220898914E-2</v>
      </c>
      <c r="D13" s="91">
        <v>1.6648510883193302E-2</v>
      </c>
      <c r="E13" s="91">
        <v>0.10041849463235142</v>
      </c>
      <c r="F13" s="91">
        <v>5.0909424949476367E-2</v>
      </c>
      <c r="G13" s="91">
        <v>5.5593433681231375E-3</v>
      </c>
      <c r="H13" s="91">
        <v>0.11869121507675717</v>
      </c>
      <c r="I13" s="91">
        <v>1.486588749684703E-2</v>
      </c>
      <c r="J13" s="91" t="str">
        <f ca="1">IF(OR(ISNA(Cotação!I13),ISNA(Cotação!J13)),  0,     IF(AND(J$9&lt;&gt;"",$A13&lt;&gt;"",Cotação!J13&lt;&gt;0,Cotação!I13&lt;&gt;0),  (Cotação!J13+Cupons!J13)/Cotação!I13-1,"")    )</f>
        <v/>
      </c>
      <c r="K13" s="91" t="str">
        <f ca="1">IF(OR(ISNA(Cotação!J13),ISNA(Cotação!K13)),  0,     IF(AND(K$9&lt;&gt;"",$A13&lt;&gt;"",Cotação!K13&lt;&gt;0,Cotação!J13&lt;&gt;0),  (Cotação!K13+Cupons!K13)/Cotação!J13-1,"")    )</f>
        <v/>
      </c>
      <c r="L13" s="91" t="str">
        <f ca="1">IF(OR(ISNA(Cotação!K13),ISNA(Cotação!L13)),  0,     IF(AND(L$9&lt;&gt;"",$A13&lt;&gt;"",Cotação!L13&lt;&gt;0,Cotação!K13&lt;&gt;0),  (Cotação!L13+Cupons!L13)/Cotação!K13-1,"")    )</f>
        <v/>
      </c>
      <c r="M13" s="91" t="str">
        <f ca="1">IF(OR(ISNA(Cotação!L13),ISNA(Cotação!M13)),  0,     IF(AND(M$9&lt;&gt;"",$A13&lt;&gt;"",Cotação!M13&lt;&gt;0,Cotação!L13&lt;&gt;0),  (Cotação!M13+Cupons!M13)/Cotação!L13-1,"")    )</f>
        <v/>
      </c>
      <c r="N13" s="91" t="s">
        <v>1278</v>
      </c>
      <c r="O13" s="91">
        <v>0.44368742769206415</v>
      </c>
    </row>
    <row r="14" spans="1:15" ht="15" customHeight="1">
      <c r="A14" s="417" t="str">
        <f>Cotação!$A$14</f>
        <v>Tesouro IPCA+ 2035 (NTNB Princ)</v>
      </c>
      <c r="B14" s="85"/>
      <c r="C14" s="91" t="s">
        <v>1278</v>
      </c>
      <c r="D14" s="91">
        <v>1.4225383418537518E-2</v>
      </c>
      <c r="E14" s="91">
        <v>0.14486083716852938</v>
      </c>
      <c r="F14" s="91">
        <v>6.8840926493108689E-2</v>
      </c>
      <c r="G14" s="91">
        <v>0</v>
      </c>
      <c r="H14" s="91">
        <v>0</v>
      </c>
      <c r="I14" s="91">
        <v>2.1912265758091909E-2</v>
      </c>
      <c r="J14" s="91" t="str">
        <f ca="1">IF(OR(ISNA(Cotação!I14),ISNA(Cotação!J14)),  0,     IF(AND(J$9&lt;&gt;"",$A14&lt;&gt;"",Cotação!J14&lt;&gt;0,Cotação!I14&lt;&gt;0),  (Cotação!J14+Cupons!J14)/Cotação!I14-1,"")    )</f>
        <v/>
      </c>
      <c r="K14" s="91" t="str">
        <f ca="1">IF(OR(ISNA(Cotação!J14),ISNA(Cotação!K14)),  0,     IF(AND(K$9&lt;&gt;"",$A14&lt;&gt;"",Cotação!K14&lt;&gt;0,Cotação!J14&lt;&gt;0),  (Cotação!K14+Cupons!K14)/Cotação!J14-1,"")    )</f>
        <v/>
      </c>
      <c r="L14" s="91" t="str">
        <f ca="1">IF(OR(ISNA(Cotação!K14),ISNA(Cotação!L14)),  0,     IF(AND(L$9&lt;&gt;"",$A14&lt;&gt;"",Cotação!L14&lt;&gt;0,Cotação!K14&lt;&gt;0),  (Cotação!L14+Cupons!L14)/Cotação!K14-1,"")    )</f>
        <v/>
      </c>
      <c r="M14" s="91" t="str">
        <f ca="1">IF(OR(ISNA(Cotação!L14),ISNA(Cotação!M14)),  0,     IF(AND(M$9&lt;&gt;"",$A14&lt;&gt;"",Cotação!M14&lt;&gt;0,Cotação!L14&lt;&gt;0),  (Cotação!M14+Cupons!M14)/Cotação!L14-1,"")    )</f>
        <v/>
      </c>
      <c r="N14" s="91" t="s">
        <v>1278</v>
      </c>
      <c r="O14" s="91" t="e">
        <v>#VALUE!</v>
      </c>
    </row>
    <row r="15" spans="1:15" ht="15" customHeight="1">
      <c r="A15" s="417" t="str">
        <f>Cotação!$A$15</f>
        <v>Tesouro IPCA+ 2045 (NTNB Princ)</v>
      </c>
      <c r="B15" s="85"/>
      <c r="C15" s="91">
        <v>0</v>
      </c>
      <c r="D15" s="91">
        <v>0</v>
      </c>
      <c r="E15" s="91">
        <v>0</v>
      </c>
      <c r="F15" s="91">
        <v>0</v>
      </c>
      <c r="G15" s="91">
        <v>0</v>
      </c>
      <c r="H15" s="91">
        <v>0</v>
      </c>
      <c r="I15" s="91">
        <v>0</v>
      </c>
      <c r="J15" s="91" t="str">
        <f ca="1">IF(OR(ISNA(Cotação!I15),ISNA(Cotação!J15)),  0,     IF(AND(J$9&lt;&gt;"",$A15&lt;&gt;"",Cotação!J15&lt;&gt;0,Cotação!I15&lt;&gt;0),  (Cotação!J15+Cupons!J15)/Cotação!I15-1,"")    )</f>
        <v/>
      </c>
      <c r="K15" s="91" t="str">
        <f ca="1">IF(OR(ISNA(Cotação!J15),ISNA(Cotação!K15)),  0,     IF(AND(K$9&lt;&gt;"",$A15&lt;&gt;"",Cotação!K15&lt;&gt;0,Cotação!J15&lt;&gt;0),  (Cotação!K15+Cupons!K15)/Cotação!J15-1,"")    )</f>
        <v/>
      </c>
      <c r="L15" s="91" t="str">
        <f ca="1">IF(OR(ISNA(Cotação!K15),ISNA(Cotação!L15)),  0,     IF(AND(L$9&lt;&gt;"",$A15&lt;&gt;"",Cotação!L15&lt;&gt;0,Cotação!K15&lt;&gt;0),  (Cotação!L15+Cupons!L15)/Cotação!K15-1,"")    )</f>
        <v/>
      </c>
      <c r="M15" s="91" t="str">
        <f ca="1">IF(OR(ISNA(Cotação!L15),ISNA(Cotação!M15)),  0,     IF(AND(M$9&lt;&gt;"",$A15&lt;&gt;"",Cotação!M15&lt;&gt;0,Cotação!L15&lt;&gt;0),  (Cotação!M15+Cupons!M15)/Cotação!L15-1,"")    )</f>
        <v/>
      </c>
      <c r="N15" s="91" t="s">
        <v>1278</v>
      </c>
      <c r="O15" s="91">
        <v>8.4845101869941431E-3</v>
      </c>
    </row>
    <row r="16" spans="1:15" ht="15" customHeight="1">
      <c r="A16" s="417" t="str">
        <f>Cotação!$A$16</f>
        <v/>
      </c>
      <c r="B16" s="85"/>
      <c r="C16" s="91">
        <v>-0.26046739532604679</v>
      </c>
      <c r="D16" s="91">
        <v>1.4170971144224831E-2</v>
      </c>
      <c r="E16" s="91">
        <v>0.12206341164235623</v>
      </c>
      <c r="F16" s="91">
        <v>6.3120120726736895E-2</v>
      </c>
      <c r="G16" s="91">
        <v>1.765974806916315E-3</v>
      </c>
      <c r="H16" s="91">
        <v>-2.8451247949835556E-3</v>
      </c>
      <c r="I16" s="91">
        <v>2.2031508749944084E-2</v>
      </c>
      <c r="J16" s="91" t="str">
        <f ca="1">IF(OR(ISNA(Cotação!I16),ISNA(Cotação!J16)),  0,     IF(AND(J$9&lt;&gt;"",$A16&lt;&gt;"",Cotação!J16&lt;&gt;0,Cotação!I16&lt;&gt;0),  (Cotação!J16+Cupons!J16)/Cotação!I16-1,"")    )</f>
        <v/>
      </c>
      <c r="K16" s="91" t="str">
        <f ca="1">IF(OR(ISNA(Cotação!J16),ISNA(Cotação!K16)),  0,     IF(AND(K$9&lt;&gt;"",$A16&lt;&gt;"",Cotação!K16&lt;&gt;0,Cotação!J16&lt;&gt;0),  (Cotação!K16+Cupons!K16)/Cotação!J16-1,"")    )</f>
        <v/>
      </c>
      <c r="L16" s="91" t="str">
        <f ca="1">IF(OR(ISNA(Cotação!K16),ISNA(Cotação!L16)),  0,     IF(AND(L$9&lt;&gt;"",$A16&lt;&gt;"",Cotação!L16&lt;&gt;0,Cotação!K16&lt;&gt;0),  (Cotação!L16+Cupons!L16)/Cotação!K16-1,"")    )</f>
        <v/>
      </c>
      <c r="M16" s="91" t="str">
        <f ca="1">IF(OR(ISNA(Cotação!L16),ISNA(Cotação!M16)),  0,     IF(AND(M$9&lt;&gt;"",$A16&lt;&gt;"",Cotação!M16&lt;&gt;0,Cotação!L16&lt;&gt;0),  (Cotação!M16+Cupons!M16)/Cotação!L16-1,"")    )</f>
        <v/>
      </c>
      <c r="N16" s="91" t="s">
        <v>1278</v>
      </c>
      <c r="O16" s="91">
        <v>-6.5849341506585168E-2</v>
      </c>
    </row>
    <row r="17" spans="1:15" ht="15" customHeight="1">
      <c r="A17" s="417" t="str">
        <f>Cotação!$A$17</f>
        <v/>
      </c>
      <c r="B17" s="85"/>
      <c r="C17" s="91" t="s">
        <v>1278</v>
      </c>
      <c r="D17" s="91" t="s">
        <v>1278</v>
      </c>
      <c r="E17" s="91" t="s">
        <v>1278</v>
      </c>
      <c r="F17" s="91" t="s">
        <v>1278</v>
      </c>
      <c r="G17" s="91" t="s">
        <v>1278</v>
      </c>
      <c r="H17" s="91" t="s">
        <v>1278</v>
      </c>
      <c r="I17" s="91" t="s">
        <v>1278</v>
      </c>
      <c r="J17" s="91" t="str">
        <f ca="1">IF(OR(ISNA(Cotação!I17),ISNA(Cotação!J17)),  0,     IF(AND(J$9&lt;&gt;"",$A17&lt;&gt;"",Cotação!J17&lt;&gt;0,Cotação!I17&lt;&gt;0),  (Cotação!J17+Cupons!J17)/Cotação!I17-1,"")    )</f>
        <v/>
      </c>
      <c r="K17" s="91" t="str">
        <f ca="1">IF(OR(ISNA(Cotação!J17),ISNA(Cotação!K17)),  0,     IF(AND(K$9&lt;&gt;"",$A17&lt;&gt;"",Cotação!K17&lt;&gt;0,Cotação!J17&lt;&gt;0),  (Cotação!K17+Cupons!K17)/Cotação!J17-1,"")    )</f>
        <v/>
      </c>
      <c r="L17" s="91" t="str">
        <f ca="1">IF(OR(ISNA(Cotação!K17),ISNA(Cotação!L17)),  0,     IF(AND(L$9&lt;&gt;"",$A17&lt;&gt;"",Cotação!L17&lt;&gt;0,Cotação!K17&lt;&gt;0),  (Cotação!L17+Cupons!L17)/Cotação!K17-1,"")    )</f>
        <v/>
      </c>
      <c r="M17" s="91" t="str">
        <f ca="1">IF(OR(ISNA(Cotação!L17),ISNA(Cotação!M17)),  0,     IF(AND(M$9&lt;&gt;"",$A17&lt;&gt;"",Cotação!M17&lt;&gt;0,Cotação!L17&lt;&gt;0),  (Cotação!M17+Cupons!M17)/Cotação!L17-1,"")    )</f>
        <v/>
      </c>
      <c r="N17" s="91" t="s">
        <v>1278</v>
      </c>
      <c r="O17" s="91" t="e">
        <v>#VALUE!</v>
      </c>
    </row>
    <row r="18" spans="1:15" ht="15" customHeight="1">
      <c r="A18" s="417" t="str">
        <f>Cotação!$A$18</f>
        <v/>
      </c>
      <c r="B18" s="85"/>
      <c r="C18" s="91">
        <v>7.6724535641994329E-3</v>
      </c>
      <c r="D18" s="91">
        <v>3.2914410159746277E-2</v>
      </c>
      <c r="E18" s="91">
        <v>0.10870233640941263</v>
      </c>
      <c r="F18" s="91">
        <v>3.1212069915613094E-2</v>
      </c>
      <c r="G18" s="91">
        <v>-1.5465483820267911E-2</v>
      </c>
      <c r="H18" s="91">
        <v>4.4695214749172596E-2</v>
      </c>
      <c r="I18" s="91">
        <v>2.641183681220971E-2</v>
      </c>
      <c r="J18" s="91" t="str">
        <f ca="1">IF(OR(ISNA(Cotação!I18),ISNA(Cotação!J18)),  0,     IF(AND(J$9&lt;&gt;"",$A18&lt;&gt;"",Cotação!J18&lt;&gt;0,Cotação!I18&lt;&gt;0),  (Cotação!J18+Cupons!J18)/Cotação!I18-1,"")    )</f>
        <v/>
      </c>
      <c r="K18" s="91" t="str">
        <f ca="1">IF(OR(ISNA(Cotação!J18),ISNA(Cotação!K18)),  0,     IF(AND(K$9&lt;&gt;"",$A18&lt;&gt;"",Cotação!K18&lt;&gt;0,Cotação!J18&lt;&gt;0),  (Cotação!K18+Cupons!K18)/Cotação!J18-1,"")    )</f>
        <v/>
      </c>
      <c r="L18" s="91" t="str">
        <f ca="1">IF(OR(ISNA(Cotação!K18),ISNA(Cotação!L18)),  0,     IF(AND(L$9&lt;&gt;"",$A18&lt;&gt;"",Cotação!L18&lt;&gt;0,Cotação!K18&lt;&gt;0),  (Cotação!L18+Cupons!L18)/Cotação!K18-1,"")    )</f>
        <v/>
      </c>
      <c r="M18" s="91" t="str">
        <f ca="1">IF(OR(ISNA(Cotação!L18),ISNA(Cotação!M18)),  0,     IF(AND(M$9&lt;&gt;"",$A18&lt;&gt;"",Cotação!M18&lt;&gt;0,Cotação!L18&lt;&gt;0),  (Cotação!M18+Cupons!M18)/Cotação!L18-1,"")    )</f>
        <v/>
      </c>
      <c r="N18" s="91" t="s">
        <v>1278</v>
      </c>
      <c r="O18" s="91">
        <v>0.27616758595397406</v>
      </c>
    </row>
    <row r="19" spans="1:15" ht="15" customHeight="1">
      <c r="A19" s="417" t="str">
        <f>Cotação!$A$19</f>
        <v/>
      </c>
      <c r="B19" s="85"/>
      <c r="C19" s="91" t="s">
        <v>1278</v>
      </c>
      <c r="D19" s="91" t="s">
        <v>1278</v>
      </c>
      <c r="E19" s="91" t="s">
        <v>1278</v>
      </c>
      <c r="F19" s="91" t="s">
        <v>1278</v>
      </c>
      <c r="G19" s="91" t="s">
        <v>1278</v>
      </c>
      <c r="H19" s="91" t="s">
        <v>1278</v>
      </c>
      <c r="I19" s="91" t="s">
        <v>1278</v>
      </c>
      <c r="J19" s="91" t="str">
        <f ca="1">IF(OR(ISNA(Cotação!I19),ISNA(Cotação!J19)),  0,     IF(AND(J$9&lt;&gt;"",$A19&lt;&gt;"",Cotação!J19&lt;&gt;0,Cotação!I19&lt;&gt;0),  (Cotação!J19+Cupons!J19)/Cotação!I19-1,"")    )</f>
        <v/>
      </c>
      <c r="K19" s="91" t="str">
        <f ca="1">IF(OR(ISNA(Cotação!J19),ISNA(Cotação!K19)),  0,     IF(AND(K$9&lt;&gt;"",$A19&lt;&gt;"",Cotação!K19&lt;&gt;0,Cotação!J19&lt;&gt;0),  (Cotação!K19+Cupons!K19)/Cotação!J19-1,"")    )</f>
        <v/>
      </c>
      <c r="L19" s="91" t="str">
        <f ca="1">IF(OR(ISNA(Cotação!K19),ISNA(Cotação!L19)),  0,     IF(AND(L$9&lt;&gt;"",$A19&lt;&gt;"",Cotação!L19&lt;&gt;0,Cotação!K19&lt;&gt;0),  (Cotação!L19+Cupons!L19)/Cotação!K19-1,"")    )</f>
        <v/>
      </c>
      <c r="M19" s="91" t="str">
        <f ca="1">IF(OR(ISNA(Cotação!L19),ISNA(Cotação!M19)),  0,     IF(AND(M$9&lt;&gt;"",$A19&lt;&gt;"",Cotação!M19&lt;&gt;0,Cotação!L19&lt;&gt;0),  (Cotação!M19+Cupons!M19)/Cotação!L19-1,"")    )</f>
        <v/>
      </c>
      <c r="N19" s="91" t="s">
        <v>1278</v>
      </c>
      <c r="O19" s="91" t="e">
        <v>#VALUE!</v>
      </c>
    </row>
    <row r="20" spans="1:15" ht="15" customHeight="1">
      <c r="A20" s="417" t="str">
        <f>Cotação!$A$20</f>
        <v>Tesouro IPCA+ com Juros Semestrais 2035 (NTNB)</v>
      </c>
      <c r="B20" s="85"/>
      <c r="C20" s="91">
        <v>0</v>
      </c>
      <c r="D20" s="91">
        <v>1.3144203097312346E-2</v>
      </c>
      <c r="E20" s="91">
        <v>1.1357874019131797E-2</v>
      </c>
      <c r="F20" s="91">
        <v>1.2602774649982162E-2</v>
      </c>
      <c r="G20" s="91">
        <v>4.792857115581195E-2</v>
      </c>
      <c r="H20" s="91">
        <v>7.461480108937657E-3</v>
      </c>
      <c r="I20" s="91">
        <v>8.895691637967662E-3</v>
      </c>
      <c r="J20" s="91" t="str">
        <f ca="1">IF(OR(ISNA(Cotação!I20),ISNA(Cotação!J20)),  0,     IF(AND(J$9&lt;&gt;"",$A20&lt;&gt;"",Cotação!J20&lt;&gt;0,Cotação!I20&lt;&gt;0),  (Cotação!J20+Cupons!J20)/Cotação!I20-1,"")    )</f>
        <v/>
      </c>
      <c r="K20" s="91" t="str">
        <f ca="1">IF(OR(ISNA(Cotação!J20),ISNA(Cotação!K20)),  0,     IF(AND(K$9&lt;&gt;"",$A20&lt;&gt;"",Cotação!K20&lt;&gt;0,Cotação!J20&lt;&gt;0),  (Cotação!K20+Cupons!K20)/Cotação!J20-1,"")    )</f>
        <v/>
      </c>
      <c r="L20" s="91" t="str">
        <f ca="1">IF(OR(ISNA(Cotação!K20),ISNA(Cotação!L20)),  0,     IF(AND(L$9&lt;&gt;"",$A20&lt;&gt;"",Cotação!L20&lt;&gt;0,Cotação!K20&lt;&gt;0),  (Cotação!L20+Cupons!L20)/Cotação!K20-1,"")    )</f>
        <v/>
      </c>
      <c r="M20" s="91" t="str">
        <f ca="1">IF(OR(ISNA(Cotação!L20),ISNA(Cotação!M20)),  0,     IF(AND(M$9&lt;&gt;"",$A20&lt;&gt;"",Cotação!M20&lt;&gt;0,Cotação!L20&lt;&gt;0),  (Cotação!M20+Cupons!M20)/Cotação!L20-1,"")    )</f>
        <v/>
      </c>
      <c r="N20" s="91" t="s">
        <v>1278</v>
      </c>
      <c r="O20" s="91">
        <v>0.11792873101022061</v>
      </c>
    </row>
    <row r="21" spans="1:15" ht="15" customHeight="1">
      <c r="A21" s="417" t="str">
        <f>Cotação!$A$21</f>
        <v/>
      </c>
      <c r="B21" s="85"/>
      <c r="C21" s="91">
        <v>1.3700183425045864E-2</v>
      </c>
      <c r="D21" s="91">
        <v>3.6689279439922506E-2</v>
      </c>
      <c r="E21" s="91">
        <v>6.5310526482815545E-2</v>
      </c>
      <c r="F21" s="91">
        <v>3.0438797700259146E-2</v>
      </c>
      <c r="G21" s="91">
        <v>2.3260520138302709E-2</v>
      </c>
      <c r="H21" s="91">
        <v>6.2550500912548213E-3</v>
      </c>
      <c r="I21" s="91">
        <v>2.7436490644864309E-2</v>
      </c>
      <c r="J21" s="91" t="str">
        <f ca="1">IF(OR(ISNA(Cotação!I21),ISNA(Cotação!J21)),  0,     IF(AND(J$9&lt;&gt;"",$A21&lt;&gt;"",Cotação!J21&lt;&gt;0,Cotação!I21&lt;&gt;0),  (Cotação!J21+Cupons!J21)/Cotação!I21-1,"")    )</f>
        <v/>
      </c>
      <c r="K21" s="91" t="str">
        <f ca="1">IF(OR(ISNA(Cotação!J21),ISNA(Cotação!K21)),  0,     IF(AND(K$9&lt;&gt;"",$A21&lt;&gt;"",Cotação!K21&lt;&gt;0,Cotação!J21&lt;&gt;0),  (Cotação!K21+Cupons!K21)/Cotação!J21-1,"")    )</f>
        <v/>
      </c>
      <c r="L21" s="91" t="str">
        <f ca="1">IF(OR(ISNA(Cotação!K21),ISNA(Cotação!L21)),  0,     IF(AND(L$9&lt;&gt;"",$A21&lt;&gt;"",Cotação!L21&lt;&gt;0,Cotação!K21&lt;&gt;0),  (Cotação!L21+Cupons!L21)/Cotação!K21-1,"")    )</f>
        <v/>
      </c>
      <c r="M21" s="91" t="str">
        <f ca="1">IF(OR(ISNA(Cotação!L21),ISNA(Cotação!M21)),  0,     IF(AND(M$9&lt;&gt;"",$A21&lt;&gt;"",Cotação!M21&lt;&gt;0,Cotação!L21&lt;&gt;0),  (Cotação!M21+Cupons!M21)/Cotação!L21-1,"")    )</f>
        <v/>
      </c>
      <c r="N21" s="91" t="s">
        <v>1278</v>
      </c>
      <c r="O21" s="91">
        <v>-7.1734514227714929E-2</v>
      </c>
    </row>
    <row r="22" spans="1:15" ht="15" customHeight="1">
      <c r="A22" s="417" t="str">
        <f>Cotação!$A$22</f>
        <v/>
      </c>
      <c r="B22" s="85"/>
      <c r="C22" s="91">
        <v>-2.7447524666657008E-2</v>
      </c>
      <c r="D22" s="91">
        <v>4.6878481351098289E-2</v>
      </c>
      <c r="E22" s="91">
        <v>0.22544303977071189</v>
      </c>
      <c r="F22" s="91">
        <v>4.832808447573167E-2</v>
      </c>
      <c r="G22" s="91">
        <v>1.0470278986547621E-2</v>
      </c>
      <c r="H22" s="91">
        <v>4.7393157722155355E-2</v>
      </c>
      <c r="I22" s="91">
        <v>3.5950577087638047E-2</v>
      </c>
      <c r="J22" s="91" t="str">
        <f ca="1">IF(OR(ISNA(Cotação!I22),ISNA(Cotação!J22)),  0,     IF(AND(J$9&lt;&gt;"",$A22&lt;&gt;"",Cotação!J22&lt;&gt;0,Cotação!I22&lt;&gt;0),  (Cotação!J22+Cupons!J22)/Cotação!I22-1,"")    )</f>
        <v/>
      </c>
      <c r="K22" s="91" t="str">
        <f ca="1">IF(OR(ISNA(Cotação!J22),ISNA(Cotação!K22)),  0,     IF(AND(K$9&lt;&gt;"",$A22&lt;&gt;"",Cotação!K22&lt;&gt;0,Cotação!J22&lt;&gt;0),  (Cotação!K22+Cupons!K22)/Cotação!J22-1,"")    )</f>
        <v/>
      </c>
      <c r="L22" s="91" t="str">
        <f ca="1">IF(OR(ISNA(Cotação!K22),ISNA(Cotação!L22)),  0,     IF(AND(L$9&lt;&gt;"",$A22&lt;&gt;"",Cotação!L22&lt;&gt;0,Cotação!K22&lt;&gt;0),  (Cotação!L22+Cupons!L22)/Cotação!K22-1,"")    )</f>
        <v/>
      </c>
      <c r="M22" s="91" t="str">
        <f ca="1">IF(OR(ISNA(Cotação!L22),ISNA(Cotação!M22)),  0,     IF(AND(M$9&lt;&gt;"",$A22&lt;&gt;"",Cotação!M22&lt;&gt;0,Cotação!L22&lt;&gt;0),  (Cotação!M22+Cupons!M22)/Cotação!L22-1,"")    )</f>
        <v/>
      </c>
      <c r="N22" s="91" t="s">
        <v>1278</v>
      </c>
      <c r="O22" s="91">
        <v>0.45061612469843837</v>
      </c>
    </row>
    <row r="23" spans="1:15" ht="15" customHeight="1">
      <c r="A23" s="87" t="str">
        <f>Cotação!$A$23</f>
        <v>Tesouro Prefixado 2018 (LTN)</v>
      </c>
      <c r="B23" s="85"/>
      <c r="C23" s="91" t="s">
        <v>1278</v>
      </c>
      <c r="D23" s="91" t="s">
        <v>1278</v>
      </c>
      <c r="E23" s="91" t="s">
        <v>1278</v>
      </c>
      <c r="F23" s="91" t="s">
        <v>1278</v>
      </c>
      <c r="G23" s="91" t="s">
        <v>1278</v>
      </c>
      <c r="H23" s="91" t="s">
        <v>1278</v>
      </c>
      <c r="I23" s="91" t="s">
        <v>1278</v>
      </c>
      <c r="J23" s="91" t="s">
        <v>1278</v>
      </c>
      <c r="K23" s="91" t="s">
        <v>1278</v>
      </c>
      <c r="L23" s="91" t="s">
        <v>1278</v>
      </c>
      <c r="M23" s="91" t="s">
        <v>1278</v>
      </c>
      <c r="N23" s="91" t="s">
        <v>1278</v>
      </c>
      <c r="O23" s="91" t="s">
        <v>1278</v>
      </c>
    </row>
    <row r="24" spans="1:15" ht="15" customHeight="1">
      <c r="A24" s="87" t="str">
        <f>Cotação!$A$24</f>
        <v>Tesouro Prefixado 2019 (LTN)</v>
      </c>
      <c r="B24" s="85"/>
      <c r="C24" s="91" t="s">
        <v>1278</v>
      </c>
      <c r="D24" s="91" t="s">
        <v>1278</v>
      </c>
      <c r="E24" s="91" t="s">
        <v>1278</v>
      </c>
      <c r="F24" s="91" t="s">
        <v>1278</v>
      </c>
      <c r="G24" s="91" t="s">
        <v>1278</v>
      </c>
      <c r="H24" s="91" t="s">
        <v>1278</v>
      </c>
      <c r="I24" s="91" t="s">
        <v>1278</v>
      </c>
      <c r="J24" s="91" t="s">
        <v>1278</v>
      </c>
      <c r="K24" s="91" t="s">
        <v>1278</v>
      </c>
      <c r="L24" s="91" t="s">
        <v>1278</v>
      </c>
      <c r="M24" s="91" t="s">
        <v>1278</v>
      </c>
      <c r="N24" s="91" t="s">
        <v>1278</v>
      </c>
      <c r="O24" s="91" t="s">
        <v>1278</v>
      </c>
    </row>
    <row r="25" spans="1:15" ht="15" customHeight="1">
      <c r="A25" s="87" t="str">
        <f>Cotação!$A$25</f>
        <v>Tesouro Prefixado 2020 (LTN)</v>
      </c>
      <c r="B25" s="85"/>
      <c r="C25" s="91" t="s">
        <v>1278</v>
      </c>
      <c r="D25" s="91" t="s">
        <v>1278</v>
      </c>
      <c r="E25" s="91" t="s">
        <v>1278</v>
      </c>
      <c r="F25" s="91" t="s">
        <v>1278</v>
      </c>
      <c r="G25" s="91" t="s">
        <v>1278</v>
      </c>
      <c r="H25" s="91" t="s">
        <v>1278</v>
      </c>
      <c r="I25" s="91" t="s">
        <v>1278</v>
      </c>
      <c r="J25" s="91" t="s">
        <v>1278</v>
      </c>
      <c r="K25" s="91" t="s">
        <v>1278</v>
      </c>
      <c r="L25" s="91" t="s">
        <v>1278</v>
      </c>
      <c r="M25" s="91" t="s">
        <v>1278</v>
      </c>
      <c r="N25" s="91" t="s">
        <v>1278</v>
      </c>
      <c r="O25" s="91" t="s">
        <v>1278</v>
      </c>
    </row>
    <row r="26" spans="1:15" ht="15" customHeight="1">
      <c r="A26" s="87" t="str">
        <f>Cotação!$A$26</f>
        <v>Tesouro Prefixado 2021 (LTN)</v>
      </c>
      <c r="B26" s="85"/>
      <c r="C26" s="91" t="s">
        <v>1278</v>
      </c>
      <c r="D26" s="91" t="s">
        <v>1278</v>
      </c>
      <c r="E26" s="91" t="s">
        <v>1278</v>
      </c>
      <c r="F26" s="91" t="s">
        <v>1278</v>
      </c>
      <c r="G26" s="91" t="s">
        <v>1278</v>
      </c>
      <c r="H26" s="91" t="s">
        <v>1278</v>
      </c>
      <c r="I26" s="91" t="s">
        <v>1278</v>
      </c>
      <c r="J26" s="91" t="s">
        <v>1278</v>
      </c>
      <c r="K26" s="91" t="s">
        <v>1278</v>
      </c>
      <c r="L26" s="91" t="s">
        <v>1278</v>
      </c>
      <c r="M26" s="91" t="s">
        <v>1278</v>
      </c>
      <c r="N26" s="91" t="s">
        <v>1278</v>
      </c>
      <c r="O26" s="91" t="s">
        <v>1278</v>
      </c>
    </row>
    <row r="27" spans="1:15" ht="15" customHeight="1">
      <c r="A27" s="87" t="str">
        <f>Cotação!$A$27</f>
        <v>Tesouro Prefixado 2023 (LTN)</v>
      </c>
      <c r="B27" s="85"/>
      <c r="C27" s="91" t="s">
        <v>1278</v>
      </c>
      <c r="D27" s="91" t="s">
        <v>1278</v>
      </c>
      <c r="E27" s="91" t="s">
        <v>1278</v>
      </c>
      <c r="F27" s="91" t="s">
        <v>1278</v>
      </c>
      <c r="G27" s="91" t="s">
        <v>1278</v>
      </c>
      <c r="H27" s="91" t="s">
        <v>1278</v>
      </c>
      <c r="I27" s="91" t="s">
        <v>1278</v>
      </c>
      <c r="J27" s="91" t="s">
        <v>1278</v>
      </c>
      <c r="K27" s="91" t="s">
        <v>1278</v>
      </c>
      <c r="L27" s="91" t="s">
        <v>1278</v>
      </c>
      <c r="M27" s="91" t="s">
        <v>1278</v>
      </c>
      <c r="N27" s="91" t="s">
        <v>1278</v>
      </c>
      <c r="O27" s="91" t="s">
        <v>1278</v>
      </c>
    </row>
    <row r="28" spans="1:15" ht="15" customHeight="1">
      <c r="A28" s="87" t="str">
        <f>Cotação!$A$28</f>
        <v/>
      </c>
      <c r="B28" s="85"/>
      <c r="C28" s="91" t="s">
        <v>1278</v>
      </c>
      <c r="D28" s="91" t="s">
        <v>1278</v>
      </c>
      <c r="E28" s="91" t="s">
        <v>1278</v>
      </c>
      <c r="F28" s="91" t="s">
        <v>1278</v>
      </c>
      <c r="G28" s="91" t="s">
        <v>1278</v>
      </c>
      <c r="H28" s="91" t="s">
        <v>1278</v>
      </c>
      <c r="I28" s="91" t="s">
        <v>1278</v>
      </c>
      <c r="J28" s="91" t="s">
        <v>1278</v>
      </c>
      <c r="K28" s="91" t="s">
        <v>1278</v>
      </c>
      <c r="L28" s="91" t="s">
        <v>1278</v>
      </c>
      <c r="M28" s="91" t="s">
        <v>1278</v>
      </c>
      <c r="N28" s="91" t="s">
        <v>1278</v>
      </c>
      <c r="O28" s="91" t="s">
        <v>1278</v>
      </c>
    </row>
    <row r="29" spans="1:15" ht="15" customHeight="1">
      <c r="A29" s="87" t="str">
        <f>Cotação!$A$29</f>
        <v/>
      </c>
      <c r="B29" s="85"/>
      <c r="C29" s="91" t="s">
        <v>1278</v>
      </c>
      <c r="D29" s="91" t="s">
        <v>1278</v>
      </c>
      <c r="E29" s="91" t="s">
        <v>1278</v>
      </c>
      <c r="F29" s="91" t="s">
        <v>1278</v>
      </c>
      <c r="G29" s="91" t="s">
        <v>1278</v>
      </c>
      <c r="H29" s="91" t="s">
        <v>1278</v>
      </c>
      <c r="I29" s="91" t="s">
        <v>1278</v>
      </c>
      <c r="J29" s="91" t="s">
        <v>1278</v>
      </c>
      <c r="K29" s="91" t="s">
        <v>1278</v>
      </c>
      <c r="L29" s="91" t="s">
        <v>1278</v>
      </c>
      <c r="M29" s="91" t="s">
        <v>1278</v>
      </c>
      <c r="N29" s="91" t="s">
        <v>1278</v>
      </c>
      <c r="O29" s="91" t="s">
        <v>1278</v>
      </c>
    </row>
    <row r="30" spans="1:15" ht="15" customHeight="1">
      <c r="A30" s="87" t="str">
        <f>Cotação!$A$30</f>
        <v>Tesouro Prefixado com Juros Semestrais 2025 (NTNF)</v>
      </c>
      <c r="B30" s="85"/>
      <c r="C30" s="91" t="s">
        <v>1278</v>
      </c>
      <c r="D30" s="91" t="s">
        <v>1278</v>
      </c>
      <c r="E30" s="91" t="s">
        <v>1278</v>
      </c>
      <c r="F30" s="91" t="s">
        <v>1278</v>
      </c>
      <c r="G30" s="91" t="s">
        <v>1278</v>
      </c>
      <c r="H30" s="91" t="s">
        <v>1278</v>
      </c>
      <c r="I30" s="91" t="s">
        <v>1278</v>
      </c>
      <c r="J30" s="91" t="s">
        <v>1278</v>
      </c>
      <c r="K30" s="91" t="s">
        <v>1278</v>
      </c>
      <c r="L30" s="91" t="s">
        <v>1278</v>
      </c>
      <c r="M30" s="91" t="s">
        <v>1278</v>
      </c>
      <c r="N30" s="91" t="s">
        <v>1278</v>
      </c>
      <c r="O30" s="91" t="s">
        <v>1278</v>
      </c>
    </row>
    <row r="31" spans="1:15" ht="15" customHeight="1">
      <c r="A31" s="87" t="str">
        <f>Cotação!$A$31</f>
        <v>Tesouro Prefixado com Juros Semestrais 2027 (NTNF)</v>
      </c>
      <c r="B31" s="85"/>
      <c r="C31" s="91" t="s">
        <v>1278</v>
      </c>
      <c r="D31" s="91" t="s">
        <v>1278</v>
      </c>
      <c r="E31" s="91" t="s">
        <v>1278</v>
      </c>
      <c r="F31" s="91" t="s">
        <v>1278</v>
      </c>
      <c r="G31" s="91" t="s">
        <v>1278</v>
      </c>
      <c r="H31" s="91" t="s">
        <v>1278</v>
      </c>
      <c r="I31" s="91" t="s">
        <v>1278</v>
      </c>
      <c r="J31" s="91" t="s">
        <v>1278</v>
      </c>
      <c r="K31" s="91" t="s">
        <v>1278</v>
      </c>
      <c r="L31" s="91" t="s">
        <v>1278</v>
      </c>
      <c r="M31" s="91" t="s">
        <v>1278</v>
      </c>
      <c r="N31" s="91" t="s">
        <v>1278</v>
      </c>
      <c r="O31" s="91" t="s">
        <v>1278</v>
      </c>
    </row>
    <row r="32" spans="1:15" ht="15" customHeight="1">
      <c r="A32" s="87" t="str">
        <f>Cotação!$A$32</f>
        <v/>
      </c>
      <c r="B32" s="85"/>
      <c r="C32" s="91" t="s">
        <v>1278</v>
      </c>
      <c r="D32" s="91" t="s">
        <v>1278</v>
      </c>
      <c r="E32" s="91" t="s">
        <v>1278</v>
      </c>
      <c r="F32" s="91" t="s">
        <v>1278</v>
      </c>
      <c r="G32" s="91" t="s">
        <v>1278</v>
      </c>
      <c r="H32" s="91" t="s">
        <v>1278</v>
      </c>
      <c r="I32" s="91" t="s">
        <v>1278</v>
      </c>
      <c r="J32" s="91" t="s">
        <v>1278</v>
      </c>
      <c r="K32" s="91" t="s">
        <v>1278</v>
      </c>
      <c r="L32" s="91" t="s">
        <v>1278</v>
      </c>
      <c r="M32" s="91" t="s">
        <v>1278</v>
      </c>
      <c r="N32" s="91" t="s">
        <v>1278</v>
      </c>
      <c r="O32" s="91" t="s">
        <v>1278</v>
      </c>
    </row>
    <row r="33" spans="1:15" ht="15" customHeight="1">
      <c r="A33" s="87" t="str">
        <f>Cotação!$A$33</f>
        <v>Tesouro Selic 2021 (LFT)</v>
      </c>
      <c r="B33" s="85"/>
      <c r="C33" s="91" t="s">
        <v>1278</v>
      </c>
      <c r="D33" s="91" t="s">
        <v>1278</v>
      </c>
      <c r="E33" s="91" t="s">
        <v>1278</v>
      </c>
      <c r="F33" s="91" t="s">
        <v>1278</v>
      </c>
      <c r="G33" s="91" t="s">
        <v>1278</v>
      </c>
      <c r="H33" s="91" t="s">
        <v>1278</v>
      </c>
      <c r="I33" s="91" t="s">
        <v>1278</v>
      </c>
      <c r="J33" s="91" t="s">
        <v>1278</v>
      </c>
      <c r="K33" s="91" t="s">
        <v>1278</v>
      </c>
      <c r="L33" s="91" t="s">
        <v>1278</v>
      </c>
      <c r="M33" s="91" t="s">
        <v>1278</v>
      </c>
      <c r="N33" s="91" t="s">
        <v>1278</v>
      </c>
      <c r="O33" s="91" t="s">
        <v>1278</v>
      </c>
    </row>
    <row r="34" spans="1:15" ht="15" customHeight="1">
      <c r="A34" s="87" t="str">
        <f>Cotação!$A$34</f>
        <v>Tesouro Selic 2023 (LFT)</v>
      </c>
      <c r="B34" s="85"/>
      <c r="C34" s="91" t="s">
        <v>1278</v>
      </c>
      <c r="D34" s="91" t="s">
        <v>1278</v>
      </c>
      <c r="E34" s="91" t="s">
        <v>1278</v>
      </c>
      <c r="F34" s="91" t="s">
        <v>1278</v>
      </c>
      <c r="G34" s="91" t="s">
        <v>1278</v>
      </c>
      <c r="H34" s="91" t="s">
        <v>1278</v>
      </c>
      <c r="I34" s="91" t="s">
        <v>1278</v>
      </c>
      <c r="J34" s="91" t="s">
        <v>1278</v>
      </c>
      <c r="K34" s="91" t="s">
        <v>1278</v>
      </c>
      <c r="L34" s="91" t="s">
        <v>1278</v>
      </c>
      <c r="M34" s="91" t="s">
        <v>1278</v>
      </c>
      <c r="N34" s="91" t="s">
        <v>1278</v>
      </c>
      <c r="O34" s="91" t="s">
        <v>1278</v>
      </c>
    </row>
    <row r="35" spans="1:15" ht="15" customHeight="1">
      <c r="A35" s="87" t="str">
        <f>Cotação!$A$35</f>
        <v/>
      </c>
      <c r="B35" s="85"/>
      <c r="C35" s="91" t="s">
        <v>1278</v>
      </c>
      <c r="D35" s="91" t="s">
        <v>1278</v>
      </c>
      <c r="E35" s="91" t="s">
        <v>1278</v>
      </c>
      <c r="F35" s="91" t="s">
        <v>1278</v>
      </c>
      <c r="G35" s="91" t="s">
        <v>1278</v>
      </c>
      <c r="H35" s="91" t="s">
        <v>1278</v>
      </c>
      <c r="I35" s="91" t="s">
        <v>1278</v>
      </c>
      <c r="J35" s="91" t="s">
        <v>1278</v>
      </c>
      <c r="K35" s="91" t="s">
        <v>1278</v>
      </c>
      <c r="L35" s="91" t="s">
        <v>1278</v>
      </c>
      <c r="M35" s="91" t="s">
        <v>1278</v>
      </c>
      <c r="N35" s="91" t="s">
        <v>1278</v>
      </c>
      <c r="O35" s="91" t="s">
        <v>1278</v>
      </c>
    </row>
    <row r="36" spans="1:15" ht="15" customHeight="1">
      <c r="A36" s="87" t="str">
        <f>Cotação!$A$36</f>
        <v/>
      </c>
      <c r="B36" s="85"/>
      <c r="C36" s="91" t="s">
        <v>1278</v>
      </c>
      <c r="D36" s="91" t="s">
        <v>1278</v>
      </c>
      <c r="E36" s="91" t="s">
        <v>1278</v>
      </c>
      <c r="F36" s="91" t="s">
        <v>1278</v>
      </c>
      <c r="G36" s="91" t="s">
        <v>1278</v>
      </c>
      <c r="H36" s="91" t="s">
        <v>1278</v>
      </c>
      <c r="I36" s="91" t="s">
        <v>1278</v>
      </c>
      <c r="J36" s="91" t="s">
        <v>1278</v>
      </c>
      <c r="K36" s="91" t="s">
        <v>1278</v>
      </c>
      <c r="L36" s="91" t="s">
        <v>1278</v>
      </c>
      <c r="M36" s="91" t="s">
        <v>1278</v>
      </c>
      <c r="N36" s="91" t="s">
        <v>1278</v>
      </c>
      <c r="O36" s="91" t="s">
        <v>1278</v>
      </c>
    </row>
    <row r="37" spans="1:15" ht="15" customHeight="1">
      <c r="A37" s="87" t="str">
        <f>Cotação!$A$37</f>
        <v/>
      </c>
      <c r="B37" s="85"/>
      <c r="C37" s="91" t="s">
        <v>1278</v>
      </c>
      <c r="D37" s="91" t="s">
        <v>1278</v>
      </c>
      <c r="E37" s="91" t="s">
        <v>1278</v>
      </c>
      <c r="F37" s="91" t="s">
        <v>1278</v>
      </c>
      <c r="G37" s="91" t="s">
        <v>1278</v>
      </c>
      <c r="H37" s="91" t="s">
        <v>1278</v>
      </c>
      <c r="I37" s="91" t="s">
        <v>1278</v>
      </c>
      <c r="J37" s="91" t="s">
        <v>1278</v>
      </c>
      <c r="K37" s="91" t="s">
        <v>1278</v>
      </c>
      <c r="L37" s="91" t="s">
        <v>1278</v>
      </c>
      <c r="M37" s="91" t="s">
        <v>1278</v>
      </c>
      <c r="N37" s="91" t="s">
        <v>1278</v>
      </c>
      <c r="O37" s="91" t="s">
        <v>1278</v>
      </c>
    </row>
    <row r="38" spans="1:15" ht="15" customHeight="1">
      <c r="A38" s="87" t="str">
        <f>Cotação!$A$38</f>
        <v/>
      </c>
      <c r="B38" s="85"/>
      <c r="C38" s="91" t="s">
        <v>1278</v>
      </c>
      <c r="D38" s="91" t="s">
        <v>1278</v>
      </c>
      <c r="E38" s="91" t="s">
        <v>1278</v>
      </c>
      <c r="F38" s="91" t="s">
        <v>1278</v>
      </c>
      <c r="G38" s="91" t="s">
        <v>1278</v>
      </c>
      <c r="H38" s="91" t="s">
        <v>1278</v>
      </c>
      <c r="I38" s="91" t="s">
        <v>1278</v>
      </c>
      <c r="J38" s="91" t="s">
        <v>1278</v>
      </c>
      <c r="K38" s="91" t="s">
        <v>1278</v>
      </c>
      <c r="L38" s="91" t="s">
        <v>1278</v>
      </c>
      <c r="M38" s="91" t="s">
        <v>1278</v>
      </c>
      <c r="N38" s="91" t="s">
        <v>1278</v>
      </c>
      <c r="O38" s="91" t="s">
        <v>1278</v>
      </c>
    </row>
    <row r="39" spans="1:15" ht="15" customHeight="1">
      <c r="A39" s="87" t="str">
        <f>Cotação!$A$39</f>
        <v/>
      </c>
      <c r="B39" s="85"/>
      <c r="C39" s="91" t="s">
        <v>1278</v>
      </c>
      <c r="D39" s="91" t="s">
        <v>1278</v>
      </c>
      <c r="E39" s="91" t="s">
        <v>1278</v>
      </c>
      <c r="F39" s="91" t="s">
        <v>1278</v>
      </c>
      <c r="G39" s="91" t="s">
        <v>1278</v>
      </c>
      <c r="H39" s="91" t="s">
        <v>1278</v>
      </c>
      <c r="I39" s="91" t="s">
        <v>1278</v>
      </c>
      <c r="J39" s="91" t="s">
        <v>1278</v>
      </c>
      <c r="K39" s="91" t="s">
        <v>1278</v>
      </c>
      <c r="L39" s="91" t="s">
        <v>1278</v>
      </c>
      <c r="M39" s="91" t="s">
        <v>1278</v>
      </c>
      <c r="N39" s="91" t="s">
        <v>1278</v>
      </c>
      <c r="O39" s="91" t="s">
        <v>1278</v>
      </c>
    </row>
    <row r="40" spans="1:15" ht="15" customHeight="1">
      <c r="A40" s="87">
        <f>Cotação!$A$40</f>
        <v>0</v>
      </c>
      <c r="B40" s="85"/>
      <c r="C40" s="91" t="s">
        <v>1278</v>
      </c>
      <c r="D40" s="91" t="s">
        <v>1278</v>
      </c>
      <c r="E40" s="91" t="s">
        <v>1278</v>
      </c>
      <c r="F40" s="91" t="s">
        <v>1278</v>
      </c>
      <c r="G40" s="91" t="s">
        <v>1278</v>
      </c>
      <c r="H40" s="91" t="s">
        <v>1278</v>
      </c>
      <c r="I40" s="91" t="s">
        <v>1278</v>
      </c>
      <c r="J40" s="91" t="s">
        <v>1278</v>
      </c>
      <c r="K40" s="91" t="s">
        <v>1278</v>
      </c>
      <c r="L40" s="91" t="s">
        <v>1278</v>
      </c>
      <c r="M40" s="91" t="s">
        <v>1278</v>
      </c>
      <c r="N40" s="91" t="s">
        <v>1278</v>
      </c>
      <c r="O40" s="91" t="s">
        <v>1278</v>
      </c>
    </row>
    <row r="41" spans="1:15" ht="15" customHeight="1">
      <c r="A41" s="87">
        <f>Cotação!$A$41</f>
        <v>0</v>
      </c>
      <c r="B41" s="85"/>
      <c r="C41" s="91" t="s">
        <v>1278</v>
      </c>
      <c r="D41" s="91" t="s">
        <v>1278</v>
      </c>
      <c r="E41" s="91" t="s">
        <v>1278</v>
      </c>
      <c r="F41" s="91" t="s">
        <v>1278</v>
      </c>
      <c r="G41" s="91" t="s">
        <v>1278</v>
      </c>
      <c r="H41" s="91" t="s">
        <v>1278</v>
      </c>
      <c r="I41" s="91" t="s">
        <v>1278</v>
      </c>
      <c r="J41" s="91" t="s">
        <v>1278</v>
      </c>
      <c r="K41" s="91" t="s">
        <v>1278</v>
      </c>
      <c r="L41" s="91" t="s">
        <v>1278</v>
      </c>
      <c r="M41" s="91" t="s">
        <v>1278</v>
      </c>
      <c r="N41" s="91" t="s">
        <v>1278</v>
      </c>
      <c r="O41" s="91" t="s">
        <v>1278</v>
      </c>
    </row>
    <row r="42" spans="1:15" ht="15" customHeight="1">
      <c r="A42" s="87">
        <f>Cotação!$A$42</f>
        <v>0</v>
      </c>
      <c r="B42" s="85"/>
      <c r="C42" s="91" t="s">
        <v>1278</v>
      </c>
      <c r="D42" s="91" t="s">
        <v>1278</v>
      </c>
      <c r="E42" s="91" t="s">
        <v>1278</v>
      </c>
      <c r="F42" s="91" t="s">
        <v>1278</v>
      </c>
      <c r="G42" s="91" t="s">
        <v>1278</v>
      </c>
      <c r="H42" s="91" t="s">
        <v>1278</v>
      </c>
      <c r="I42" s="91" t="s">
        <v>1278</v>
      </c>
      <c r="J42" s="91" t="s">
        <v>1278</v>
      </c>
      <c r="K42" s="91" t="s">
        <v>1278</v>
      </c>
      <c r="L42" s="91" t="s">
        <v>1278</v>
      </c>
      <c r="M42" s="91" t="s">
        <v>1278</v>
      </c>
      <c r="N42" s="91" t="s">
        <v>1278</v>
      </c>
      <c r="O42" s="91" t="s">
        <v>1278</v>
      </c>
    </row>
    <row r="43" spans="1:15" ht="15" customHeight="1">
      <c r="A43" s="87">
        <f>Cotação!$A$43</f>
        <v>0</v>
      </c>
      <c r="B43" s="85"/>
      <c r="C43" s="91" t="s">
        <v>1278</v>
      </c>
      <c r="D43" s="91" t="s">
        <v>1278</v>
      </c>
      <c r="E43" s="91" t="s">
        <v>1278</v>
      </c>
      <c r="F43" s="91" t="s">
        <v>1278</v>
      </c>
      <c r="G43" s="91" t="s">
        <v>1278</v>
      </c>
      <c r="H43" s="91" t="s">
        <v>1278</v>
      </c>
      <c r="I43" s="91" t="s">
        <v>1278</v>
      </c>
      <c r="J43" s="91" t="s">
        <v>1278</v>
      </c>
      <c r="K43" s="91" t="s">
        <v>1278</v>
      </c>
      <c r="L43" s="91" t="s">
        <v>1278</v>
      </c>
      <c r="M43" s="91" t="s">
        <v>1278</v>
      </c>
      <c r="N43" s="91" t="s">
        <v>1278</v>
      </c>
      <c r="O43" s="91" t="s">
        <v>1278</v>
      </c>
    </row>
    <row r="44" spans="1:15" ht="15" customHeight="1">
      <c r="A44" s="87">
        <f>Cotação!$A$44</f>
        <v>0</v>
      </c>
      <c r="B44" s="85"/>
      <c r="C44" s="91" t="s">
        <v>1278</v>
      </c>
      <c r="D44" s="91" t="s">
        <v>1278</v>
      </c>
      <c r="E44" s="91" t="s">
        <v>1278</v>
      </c>
      <c r="F44" s="91" t="s">
        <v>1278</v>
      </c>
      <c r="G44" s="91" t="s">
        <v>1278</v>
      </c>
      <c r="H44" s="91" t="s">
        <v>1278</v>
      </c>
      <c r="I44" s="91" t="s">
        <v>1278</v>
      </c>
      <c r="J44" s="91" t="s">
        <v>1278</v>
      </c>
      <c r="K44" s="91" t="s">
        <v>1278</v>
      </c>
      <c r="L44" s="91" t="s">
        <v>1278</v>
      </c>
      <c r="M44" s="91" t="s">
        <v>1278</v>
      </c>
      <c r="N44" s="91" t="s">
        <v>1278</v>
      </c>
      <c r="O44" s="91" t="s">
        <v>1278</v>
      </c>
    </row>
    <row r="45" spans="1:15" ht="15" customHeight="1">
      <c r="A45" s="87">
        <f>Cotação!$A$45</f>
        <v>0</v>
      </c>
      <c r="B45" s="85"/>
      <c r="C45" s="91" t="s">
        <v>1278</v>
      </c>
      <c r="D45" s="91" t="s">
        <v>1278</v>
      </c>
      <c r="E45" s="91" t="s">
        <v>1278</v>
      </c>
      <c r="F45" s="91" t="s">
        <v>1278</v>
      </c>
      <c r="G45" s="91" t="s">
        <v>1278</v>
      </c>
      <c r="H45" s="91" t="s">
        <v>1278</v>
      </c>
      <c r="I45" s="91" t="s">
        <v>1278</v>
      </c>
      <c r="J45" s="91" t="s">
        <v>1278</v>
      </c>
      <c r="K45" s="91" t="s">
        <v>1278</v>
      </c>
      <c r="L45" s="91" t="s">
        <v>1278</v>
      </c>
      <c r="M45" s="91" t="s">
        <v>1278</v>
      </c>
      <c r="N45" s="91" t="s">
        <v>1278</v>
      </c>
      <c r="O45" s="91" t="s">
        <v>1278</v>
      </c>
    </row>
    <row r="46" spans="1:15" ht="15" customHeight="1">
      <c r="A46" s="87">
        <f>Cotação!$A$46</f>
        <v>0</v>
      </c>
      <c r="B46" s="85"/>
      <c r="C46" s="91" t="s">
        <v>1278</v>
      </c>
      <c r="D46" s="91" t="s">
        <v>1278</v>
      </c>
      <c r="E46" s="91" t="s">
        <v>1278</v>
      </c>
      <c r="F46" s="91" t="s">
        <v>1278</v>
      </c>
      <c r="G46" s="91" t="s">
        <v>1278</v>
      </c>
      <c r="H46" s="91" t="s">
        <v>1278</v>
      </c>
      <c r="I46" s="91" t="s">
        <v>1278</v>
      </c>
      <c r="J46" s="91" t="s">
        <v>1278</v>
      </c>
      <c r="K46" s="91" t="s">
        <v>1278</v>
      </c>
      <c r="L46" s="91" t="s">
        <v>1278</v>
      </c>
      <c r="M46" s="91" t="s">
        <v>1278</v>
      </c>
      <c r="N46" s="91" t="s">
        <v>1278</v>
      </c>
      <c r="O46" s="91" t="s">
        <v>1278</v>
      </c>
    </row>
    <row r="47" spans="1:15" ht="15" customHeight="1">
      <c r="A47" s="87">
        <f>Cotação!$A$47</f>
        <v>0</v>
      </c>
      <c r="B47" s="85"/>
      <c r="C47" s="91" t="s">
        <v>1278</v>
      </c>
      <c r="D47" s="91" t="s">
        <v>1278</v>
      </c>
      <c r="E47" s="91" t="s">
        <v>1278</v>
      </c>
      <c r="F47" s="91" t="s">
        <v>1278</v>
      </c>
      <c r="G47" s="91" t="s">
        <v>1278</v>
      </c>
      <c r="H47" s="91" t="s">
        <v>1278</v>
      </c>
      <c r="I47" s="91" t="s">
        <v>1278</v>
      </c>
      <c r="J47" s="91" t="s">
        <v>1278</v>
      </c>
      <c r="K47" s="91" t="s">
        <v>1278</v>
      </c>
      <c r="L47" s="91" t="s">
        <v>1278</v>
      </c>
      <c r="M47" s="91" t="s">
        <v>1278</v>
      </c>
      <c r="N47" s="91" t="s">
        <v>1278</v>
      </c>
      <c r="O47" s="91" t="s">
        <v>1278</v>
      </c>
    </row>
    <row r="48" spans="1:15" ht="15" customHeight="1">
      <c r="A48" s="87">
        <f>Cotação!$A$48</f>
        <v>0</v>
      </c>
      <c r="B48" s="85"/>
      <c r="C48" s="91" t="s">
        <v>1278</v>
      </c>
      <c r="D48" s="91" t="s">
        <v>1278</v>
      </c>
      <c r="E48" s="91" t="s">
        <v>1278</v>
      </c>
      <c r="F48" s="91" t="s">
        <v>1278</v>
      </c>
      <c r="G48" s="91" t="s">
        <v>1278</v>
      </c>
      <c r="H48" s="91" t="s">
        <v>1278</v>
      </c>
      <c r="I48" s="91" t="s">
        <v>1278</v>
      </c>
      <c r="J48" s="91" t="s">
        <v>1278</v>
      </c>
      <c r="K48" s="91" t="s">
        <v>1278</v>
      </c>
      <c r="L48" s="91" t="s">
        <v>1278</v>
      </c>
      <c r="M48" s="91" t="s">
        <v>1278</v>
      </c>
      <c r="N48" s="91" t="s">
        <v>1278</v>
      </c>
      <c r="O48" s="91" t="s">
        <v>1278</v>
      </c>
    </row>
    <row r="49" spans="1:15" ht="15" customHeight="1">
      <c r="A49" s="87">
        <f>Cotação!$A$49</f>
        <v>0</v>
      </c>
      <c r="B49" s="85"/>
      <c r="C49" s="91" t="s">
        <v>1278</v>
      </c>
      <c r="D49" s="91" t="s">
        <v>1278</v>
      </c>
      <c r="E49" s="91" t="s">
        <v>1278</v>
      </c>
      <c r="F49" s="91" t="s">
        <v>1278</v>
      </c>
      <c r="G49" s="91" t="s">
        <v>1278</v>
      </c>
      <c r="H49" s="91" t="s">
        <v>1278</v>
      </c>
      <c r="I49" s="91" t="s">
        <v>1278</v>
      </c>
      <c r="J49" s="91" t="s">
        <v>1278</v>
      </c>
      <c r="K49" s="91" t="s">
        <v>1278</v>
      </c>
      <c r="L49" s="91" t="s">
        <v>1278</v>
      </c>
      <c r="M49" s="91" t="s">
        <v>1278</v>
      </c>
      <c r="N49" s="91" t="s">
        <v>1278</v>
      </c>
      <c r="O49" s="91" t="s">
        <v>1278</v>
      </c>
    </row>
    <row r="50" spans="1:15" ht="15" customHeight="1">
      <c r="A50" s="87">
        <f>Cotação!$A$50</f>
        <v>0</v>
      </c>
      <c r="B50" s="85"/>
      <c r="C50" s="91" t="s">
        <v>1278</v>
      </c>
      <c r="D50" s="91" t="s">
        <v>1278</v>
      </c>
      <c r="E50" s="91" t="s">
        <v>1278</v>
      </c>
      <c r="F50" s="91" t="s">
        <v>1278</v>
      </c>
      <c r="G50" s="91" t="s">
        <v>1278</v>
      </c>
      <c r="H50" s="91" t="s">
        <v>1278</v>
      </c>
      <c r="I50" s="91" t="s">
        <v>1278</v>
      </c>
      <c r="J50" s="91" t="s">
        <v>1278</v>
      </c>
      <c r="K50" s="91" t="s">
        <v>1278</v>
      </c>
      <c r="L50" s="91" t="s">
        <v>1278</v>
      </c>
      <c r="M50" s="91" t="s">
        <v>1278</v>
      </c>
      <c r="N50" s="91" t="s">
        <v>1278</v>
      </c>
      <c r="O50" s="91" t="s">
        <v>1278</v>
      </c>
    </row>
    <row r="51" spans="1:15" ht="15" customHeight="1">
      <c r="A51" s="87">
        <f>Cotação!$A$51</f>
        <v>0</v>
      </c>
      <c r="B51" s="85"/>
      <c r="C51" s="91" t="s">
        <v>1278</v>
      </c>
      <c r="D51" s="91" t="s">
        <v>1278</v>
      </c>
      <c r="E51" s="91" t="s">
        <v>1278</v>
      </c>
      <c r="F51" s="91" t="s">
        <v>1278</v>
      </c>
      <c r="G51" s="91" t="s">
        <v>1278</v>
      </c>
      <c r="H51" s="91" t="s">
        <v>1278</v>
      </c>
      <c r="I51" s="91" t="s">
        <v>1278</v>
      </c>
      <c r="J51" s="91" t="s">
        <v>1278</v>
      </c>
      <c r="K51" s="91" t="s">
        <v>1278</v>
      </c>
      <c r="L51" s="91" t="s">
        <v>1278</v>
      </c>
      <c r="M51" s="91" t="s">
        <v>1278</v>
      </c>
      <c r="N51" s="91" t="s">
        <v>1278</v>
      </c>
      <c r="O51" s="91" t="s">
        <v>1278</v>
      </c>
    </row>
    <row r="52" spans="1:15" ht="15" customHeight="1">
      <c r="A52" s="87">
        <f>Cotação!$A$52</f>
        <v>0</v>
      </c>
      <c r="B52" s="85"/>
      <c r="C52" s="91" t="s">
        <v>1278</v>
      </c>
      <c r="D52" s="91" t="s">
        <v>1278</v>
      </c>
      <c r="E52" s="91" t="s">
        <v>1278</v>
      </c>
      <c r="F52" s="91" t="s">
        <v>1278</v>
      </c>
      <c r="G52" s="91" t="s">
        <v>1278</v>
      </c>
      <c r="H52" s="91" t="s">
        <v>1278</v>
      </c>
      <c r="I52" s="91" t="s">
        <v>1278</v>
      </c>
      <c r="J52" s="91" t="s">
        <v>1278</v>
      </c>
      <c r="K52" s="91" t="s">
        <v>1278</v>
      </c>
      <c r="L52" s="91" t="s">
        <v>1278</v>
      </c>
      <c r="M52" s="91" t="s">
        <v>1278</v>
      </c>
      <c r="N52" s="91" t="s">
        <v>1278</v>
      </c>
      <c r="O52" s="91" t="s">
        <v>1278</v>
      </c>
    </row>
    <row r="53" spans="1:15" ht="15" customHeight="1">
      <c r="A53" s="87">
        <f>Cotação!$A$53</f>
        <v>0</v>
      </c>
      <c r="B53" s="85"/>
      <c r="C53" s="91" t="s">
        <v>1278</v>
      </c>
      <c r="D53" s="91" t="s">
        <v>1278</v>
      </c>
      <c r="E53" s="91" t="s">
        <v>1278</v>
      </c>
      <c r="F53" s="91" t="s">
        <v>1278</v>
      </c>
      <c r="G53" s="91" t="s">
        <v>1278</v>
      </c>
      <c r="H53" s="91" t="s">
        <v>1278</v>
      </c>
      <c r="I53" s="91" t="s">
        <v>1278</v>
      </c>
      <c r="J53" s="91" t="s">
        <v>1278</v>
      </c>
      <c r="K53" s="91" t="s">
        <v>1278</v>
      </c>
      <c r="L53" s="91" t="s">
        <v>1278</v>
      </c>
      <c r="M53" s="91" t="s">
        <v>1278</v>
      </c>
      <c r="N53" s="91" t="s">
        <v>1278</v>
      </c>
      <c r="O53" s="91" t="s">
        <v>1278</v>
      </c>
    </row>
    <row r="54" spans="1:15" ht="15" customHeight="1">
      <c r="A54" s="87">
        <f>Cotação!$A$54</f>
        <v>0</v>
      </c>
      <c r="B54" s="85"/>
      <c r="C54" s="91" t="s">
        <v>1278</v>
      </c>
      <c r="D54" s="91" t="s">
        <v>1278</v>
      </c>
      <c r="E54" s="91" t="s">
        <v>1278</v>
      </c>
      <c r="F54" s="91" t="s">
        <v>1278</v>
      </c>
      <c r="G54" s="91" t="s">
        <v>1278</v>
      </c>
      <c r="H54" s="91" t="s">
        <v>1278</v>
      </c>
      <c r="I54" s="91" t="s">
        <v>1278</v>
      </c>
      <c r="J54" s="91" t="s">
        <v>1278</v>
      </c>
      <c r="K54" s="91" t="s">
        <v>1278</v>
      </c>
      <c r="L54" s="91" t="s">
        <v>1278</v>
      </c>
      <c r="M54" s="91" t="s">
        <v>1278</v>
      </c>
      <c r="N54" s="91" t="s">
        <v>1278</v>
      </c>
      <c r="O54" s="91" t="s">
        <v>1278</v>
      </c>
    </row>
    <row r="55" spans="1:15" ht="15" customHeight="1">
      <c r="A55" s="87">
        <f>Cotação!$A$55</f>
        <v>0</v>
      </c>
      <c r="B55" s="85"/>
      <c r="C55" s="91" t="s">
        <v>1278</v>
      </c>
      <c r="D55" s="91" t="s">
        <v>1278</v>
      </c>
      <c r="E55" s="91" t="s">
        <v>1278</v>
      </c>
      <c r="F55" s="91" t="s">
        <v>1278</v>
      </c>
      <c r="G55" s="91" t="s">
        <v>1278</v>
      </c>
      <c r="H55" s="91" t="s">
        <v>1278</v>
      </c>
      <c r="I55" s="91" t="s">
        <v>1278</v>
      </c>
      <c r="J55" s="91" t="s">
        <v>1278</v>
      </c>
      <c r="K55" s="91" t="s">
        <v>1278</v>
      </c>
      <c r="L55" s="91" t="s">
        <v>1278</v>
      </c>
      <c r="M55" s="91" t="s">
        <v>1278</v>
      </c>
      <c r="N55" s="91" t="s">
        <v>1278</v>
      </c>
      <c r="O55" s="91" t="s">
        <v>1278</v>
      </c>
    </row>
    <row r="56" spans="1:15" ht="15" customHeight="1">
      <c r="A56" s="87">
        <f>Cotação!$A$56</f>
        <v>0</v>
      </c>
      <c r="B56" s="85"/>
      <c r="C56" s="91" t="s">
        <v>1278</v>
      </c>
      <c r="D56" s="91" t="s">
        <v>1278</v>
      </c>
      <c r="E56" s="91" t="s">
        <v>1278</v>
      </c>
      <c r="F56" s="91" t="s">
        <v>1278</v>
      </c>
      <c r="G56" s="91" t="s">
        <v>1278</v>
      </c>
      <c r="H56" s="91" t="s">
        <v>1278</v>
      </c>
      <c r="I56" s="91" t="s">
        <v>1278</v>
      </c>
      <c r="J56" s="91" t="s">
        <v>1278</v>
      </c>
      <c r="K56" s="91" t="s">
        <v>1278</v>
      </c>
      <c r="L56" s="91" t="s">
        <v>1278</v>
      </c>
      <c r="M56" s="91" t="s">
        <v>1278</v>
      </c>
      <c r="N56" s="91" t="s">
        <v>1278</v>
      </c>
      <c r="O56" s="91" t="s">
        <v>1278</v>
      </c>
    </row>
    <row r="57" spans="1:15" ht="15" customHeight="1">
      <c r="A57" s="87">
        <f>Cotação!$A$57</f>
        <v>0</v>
      </c>
      <c r="B57" s="85"/>
      <c r="C57" s="91" t="s">
        <v>1278</v>
      </c>
      <c r="D57" s="91" t="s">
        <v>1278</v>
      </c>
      <c r="E57" s="91" t="s">
        <v>1278</v>
      </c>
      <c r="F57" s="91" t="s">
        <v>1278</v>
      </c>
      <c r="G57" s="91" t="s">
        <v>1278</v>
      </c>
      <c r="H57" s="91" t="s">
        <v>1278</v>
      </c>
      <c r="I57" s="91" t="s">
        <v>1278</v>
      </c>
      <c r="J57" s="91" t="s">
        <v>1278</v>
      </c>
      <c r="K57" s="91" t="s">
        <v>1278</v>
      </c>
      <c r="L57" s="91" t="s">
        <v>1278</v>
      </c>
      <c r="M57" s="91" t="s">
        <v>1278</v>
      </c>
      <c r="N57" s="91" t="s">
        <v>1278</v>
      </c>
      <c r="O57" s="91" t="s">
        <v>1278</v>
      </c>
    </row>
    <row r="58" spans="1:15" ht="15" customHeight="1">
      <c r="A58" s="87">
        <f>Cotação!$A$58</f>
        <v>0</v>
      </c>
      <c r="B58" s="85"/>
      <c r="C58" s="91" t="s">
        <v>1278</v>
      </c>
      <c r="D58" s="91" t="s">
        <v>1278</v>
      </c>
      <c r="E58" s="91" t="s">
        <v>1278</v>
      </c>
      <c r="F58" s="91" t="s">
        <v>1278</v>
      </c>
      <c r="G58" s="91" t="s">
        <v>1278</v>
      </c>
      <c r="H58" s="91" t="s">
        <v>1278</v>
      </c>
      <c r="I58" s="91" t="s">
        <v>1278</v>
      </c>
      <c r="J58" s="91" t="s">
        <v>1278</v>
      </c>
      <c r="K58" s="91" t="s">
        <v>1278</v>
      </c>
      <c r="L58" s="91" t="s">
        <v>1278</v>
      </c>
      <c r="M58" s="91" t="s">
        <v>1278</v>
      </c>
      <c r="N58" s="91" t="s">
        <v>1278</v>
      </c>
      <c r="O58" s="91" t="s">
        <v>1278</v>
      </c>
    </row>
    <row r="59" spans="1:15" ht="15" customHeight="1">
      <c r="A59" s="87">
        <f>Cotação!$A$59</f>
        <v>0</v>
      </c>
      <c r="B59" s="85"/>
      <c r="C59" s="91" t="s">
        <v>1278</v>
      </c>
      <c r="D59" s="91" t="s">
        <v>1278</v>
      </c>
      <c r="E59" s="91" t="s">
        <v>1278</v>
      </c>
      <c r="F59" s="91" t="s">
        <v>1278</v>
      </c>
      <c r="G59" s="91" t="s">
        <v>1278</v>
      </c>
      <c r="H59" s="91" t="s">
        <v>1278</v>
      </c>
      <c r="I59" s="91" t="s">
        <v>1278</v>
      </c>
      <c r="J59" s="91" t="s">
        <v>1278</v>
      </c>
      <c r="K59" s="91" t="s">
        <v>1278</v>
      </c>
      <c r="L59" s="91" t="s">
        <v>1278</v>
      </c>
      <c r="M59" s="91" t="s">
        <v>1278</v>
      </c>
      <c r="N59" s="91" t="s">
        <v>1278</v>
      </c>
      <c r="O59" s="91" t="s">
        <v>1278</v>
      </c>
    </row>
    <row r="60" spans="1:15" ht="15" customHeight="1">
      <c r="A60" s="87">
        <f>Cotação!$A$60</f>
        <v>0</v>
      </c>
      <c r="B60" s="85"/>
      <c r="C60" s="91" t="s">
        <v>1278</v>
      </c>
      <c r="D60" s="91" t="s">
        <v>1278</v>
      </c>
      <c r="E60" s="91" t="s">
        <v>1278</v>
      </c>
      <c r="F60" s="91" t="s">
        <v>1278</v>
      </c>
      <c r="G60" s="91" t="s">
        <v>1278</v>
      </c>
      <c r="H60" s="91" t="s">
        <v>1278</v>
      </c>
      <c r="I60" s="91" t="s">
        <v>1278</v>
      </c>
      <c r="J60" s="91" t="s">
        <v>1278</v>
      </c>
      <c r="K60" s="91" t="s">
        <v>1278</v>
      </c>
      <c r="L60" s="91" t="s">
        <v>1278</v>
      </c>
      <c r="M60" s="91" t="s">
        <v>1278</v>
      </c>
      <c r="N60" s="91" t="s">
        <v>1278</v>
      </c>
      <c r="O60" s="91" t="s">
        <v>1278</v>
      </c>
    </row>
    <row r="61" spans="1:15" ht="15" customHeight="1">
      <c r="A61" s="87">
        <f>Cotação!$A$61</f>
        <v>0</v>
      </c>
      <c r="B61" s="85"/>
      <c r="C61" s="91" t="s">
        <v>1278</v>
      </c>
      <c r="D61" s="91" t="s">
        <v>1278</v>
      </c>
      <c r="E61" s="91" t="s">
        <v>1278</v>
      </c>
      <c r="F61" s="91" t="s">
        <v>1278</v>
      </c>
      <c r="G61" s="91" t="s">
        <v>1278</v>
      </c>
      <c r="H61" s="91" t="s">
        <v>1278</v>
      </c>
      <c r="I61" s="91" t="s">
        <v>1278</v>
      </c>
      <c r="J61" s="91" t="s">
        <v>1278</v>
      </c>
      <c r="K61" s="91" t="s">
        <v>1278</v>
      </c>
      <c r="L61" s="91" t="s">
        <v>1278</v>
      </c>
      <c r="M61" s="91" t="s">
        <v>1278</v>
      </c>
      <c r="N61" s="91" t="s">
        <v>1278</v>
      </c>
      <c r="O61" s="91" t="s">
        <v>1278</v>
      </c>
    </row>
    <row r="62" spans="1:15" ht="15" customHeight="1">
      <c r="A62" s="87">
        <f>Cotação!$A$62</f>
        <v>0</v>
      </c>
      <c r="B62" s="85"/>
      <c r="C62" s="91" t="s">
        <v>1278</v>
      </c>
      <c r="D62" s="91" t="s">
        <v>1278</v>
      </c>
      <c r="E62" s="91" t="s">
        <v>1278</v>
      </c>
      <c r="F62" s="91" t="s">
        <v>1278</v>
      </c>
      <c r="G62" s="91" t="s">
        <v>1278</v>
      </c>
      <c r="H62" s="91" t="s">
        <v>1278</v>
      </c>
      <c r="I62" s="91" t="s">
        <v>1278</v>
      </c>
      <c r="J62" s="91" t="s">
        <v>1278</v>
      </c>
      <c r="K62" s="91" t="s">
        <v>1278</v>
      </c>
      <c r="L62" s="91" t="s">
        <v>1278</v>
      </c>
      <c r="M62" s="91" t="s">
        <v>1278</v>
      </c>
      <c r="N62" s="91" t="s">
        <v>1278</v>
      </c>
      <c r="O62" s="91" t="s">
        <v>1278</v>
      </c>
    </row>
    <row r="63" spans="1:15" ht="15" customHeight="1">
      <c r="A63" s="87">
        <f>Cotação!$A$63</f>
        <v>0</v>
      </c>
      <c r="B63" s="85"/>
      <c r="C63" s="91" t="s">
        <v>1278</v>
      </c>
      <c r="D63" s="91" t="s">
        <v>1278</v>
      </c>
      <c r="E63" s="91" t="s">
        <v>1278</v>
      </c>
      <c r="F63" s="91" t="s">
        <v>1278</v>
      </c>
      <c r="G63" s="91" t="s">
        <v>1278</v>
      </c>
      <c r="H63" s="91" t="s">
        <v>1278</v>
      </c>
      <c r="I63" s="91" t="s">
        <v>1278</v>
      </c>
      <c r="J63" s="91" t="s">
        <v>1278</v>
      </c>
      <c r="K63" s="91" t="s">
        <v>1278</v>
      </c>
      <c r="L63" s="91" t="s">
        <v>1278</v>
      </c>
      <c r="M63" s="91" t="s">
        <v>1278</v>
      </c>
      <c r="N63" s="91" t="s">
        <v>1278</v>
      </c>
      <c r="O63" s="91" t="s">
        <v>1278</v>
      </c>
    </row>
    <row r="64" spans="1:15" ht="15" customHeight="1">
      <c r="A64" s="87">
        <f>Cotação!$A$64</f>
        <v>0</v>
      </c>
      <c r="B64" s="85"/>
      <c r="C64" s="91" t="s">
        <v>1278</v>
      </c>
      <c r="D64" s="91" t="s">
        <v>1278</v>
      </c>
      <c r="E64" s="91" t="s">
        <v>1278</v>
      </c>
      <c r="F64" s="91" t="s">
        <v>1278</v>
      </c>
      <c r="G64" s="91" t="s">
        <v>1278</v>
      </c>
      <c r="H64" s="91" t="s">
        <v>1278</v>
      </c>
      <c r="I64" s="91" t="s">
        <v>1278</v>
      </c>
      <c r="J64" s="91" t="s">
        <v>1278</v>
      </c>
      <c r="K64" s="91" t="s">
        <v>1278</v>
      </c>
      <c r="L64" s="91" t="s">
        <v>1278</v>
      </c>
      <c r="M64" s="91" t="s">
        <v>1278</v>
      </c>
      <c r="N64" s="91" t="s">
        <v>1278</v>
      </c>
      <c r="O64" s="91" t="s">
        <v>1278</v>
      </c>
    </row>
    <row r="65" spans="1:15" ht="15" customHeight="1">
      <c r="A65" s="87">
        <f>Cotação!$A$65</f>
        <v>0</v>
      </c>
      <c r="B65" s="85"/>
      <c r="C65" s="91" t="s">
        <v>1278</v>
      </c>
      <c r="D65" s="91" t="s">
        <v>1278</v>
      </c>
      <c r="E65" s="91" t="s">
        <v>1278</v>
      </c>
      <c r="F65" s="91" t="s">
        <v>1278</v>
      </c>
      <c r="G65" s="91" t="s">
        <v>1278</v>
      </c>
      <c r="H65" s="91" t="s">
        <v>1278</v>
      </c>
      <c r="I65" s="91" t="s">
        <v>1278</v>
      </c>
      <c r="J65" s="91" t="s">
        <v>1278</v>
      </c>
      <c r="K65" s="91" t="s">
        <v>1278</v>
      </c>
      <c r="L65" s="91" t="s">
        <v>1278</v>
      </c>
      <c r="M65" s="91" t="s">
        <v>1278</v>
      </c>
      <c r="N65" s="91" t="s">
        <v>1278</v>
      </c>
      <c r="O65" s="91" t="s">
        <v>1278</v>
      </c>
    </row>
    <row r="66" spans="1:15" ht="15" customHeight="1">
      <c r="A66" s="87">
        <f>Cotação!$A$66</f>
        <v>0</v>
      </c>
      <c r="B66" s="85"/>
      <c r="C66" s="91" t="s">
        <v>1278</v>
      </c>
      <c r="D66" s="91" t="s">
        <v>1278</v>
      </c>
      <c r="E66" s="91" t="s">
        <v>1278</v>
      </c>
      <c r="F66" s="91" t="s">
        <v>1278</v>
      </c>
      <c r="G66" s="91" t="s">
        <v>1278</v>
      </c>
      <c r="H66" s="91" t="s">
        <v>1278</v>
      </c>
      <c r="I66" s="91" t="s">
        <v>1278</v>
      </c>
      <c r="J66" s="91" t="s">
        <v>1278</v>
      </c>
      <c r="K66" s="91" t="s">
        <v>1278</v>
      </c>
      <c r="L66" s="91" t="s">
        <v>1278</v>
      </c>
      <c r="M66" s="91" t="s">
        <v>1278</v>
      </c>
      <c r="N66" s="91" t="s">
        <v>1278</v>
      </c>
      <c r="O66" s="91" t="s">
        <v>1278</v>
      </c>
    </row>
    <row r="67" spans="1:15" ht="15" customHeight="1">
      <c r="A67" s="87">
        <f>Cotação!$A$67</f>
        <v>0</v>
      </c>
      <c r="B67" s="85"/>
      <c r="C67" s="91" t="s">
        <v>1278</v>
      </c>
      <c r="D67" s="91" t="s">
        <v>1278</v>
      </c>
      <c r="E67" s="91" t="s">
        <v>1278</v>
      </c>
      <c r="F67" s="91" t="s">
        <v>1278</v>
      </c>
      <c r="G67" s="91" t="s">
        <v>1278</v>
      </c>
      <c r="H67" s="91" t="s">
        <v>1278</v>
      </c>
      <c r="I67" s="91" t="s">
        <v>1278</v>
      </c>
      <c r="J67" s="91" t="s">
        <v>1278</v>
      </c>
      <c r="K67" s="91" t="s">
        <v>1278</v>
      </c>
      <c r="L67" s="91" t="s">
        <v>1278</v>
      </c>
      <c r="M67" s="91" t="s">
        <v>1278</v>
      </c>
      <c r="N67" s="91" t="s">
        <v>1278</v>
      </c>
      <c r="O67" s="91" t="s">
        <v>1278</v>
      </c>
    </row>
    <row r="68" spans="1:15" ht="15" customHeight="1">
      <c r="A68" s="87">
        <f>Cotação!$A$68</f>
        <v>0</v>
      </c>
      <c r="B68" s="85"/>
      <c r="C68" s="91" t="s">
        <v>1278</v>
      </c>
      <c r="D68" s="91" t="s">
        <v>1278</v>
      </c>
      <c r="E68" s="91" t="s">
        <v>1278</v>
      </c>
      <c r="F68" s="91" t="s">
        <v>1278</v>
      </c>
      <c r="G68" s="91" t="s">
        <v>1278</v>
      </c>
      <c r="H68" s="91" t="s">
        <v>1278</v>
      </c>
      <c r="I68" s="91" t="s">
        <v>1278</v>
      </c>
      <c r="J68" s="91" t="s">
        <v>1278</v>
      </c>
      <c r="K68" s="91" t="s">
        <v>1278</v>
      </c>
      <c r="L68" s="91" t="s">
        <v>1278</v>
      </c>
      <c r="M68" s="91" t="s">
        <v>1278</v>
      </c>
      <c r="N68" s="91" t="s">
        <v>1278</v>
      </c>
      <c r="O68" s="91" t="s">
        <v>1278</v>
      </c>
    </row>
    <row r="69" spans="1:15" ht="15" customHeight="1">
      <c r="A69" s="87">
        <f>Cotação!$A$69</f>
        <v>0</v>
      </c>
      <c r="B69" s="85"/>
      <c r="C69" s="91" t="s">
        <v>1278</v>
      </c>
      <c r="D69" s="91" t="s">
        <v>1278</v>
      </c>
      <c r="E69" s="91" t="s">
        <v>1278</v>
      </c>
      <c r="F69" s="91" t="s">
        <v>1278</v>
      </c>
      <c r="G69" s="91" t="s">
        <v>1278</v>
      </c>
      <c r="H69" s="91" t="s">
        <v>1278</v>
      </c>
      <c r="I69" s="91" t="s">
        <v>1278</v>
      </c>
      <c r="J69" s="91" t="s">
        <v>1278</v>
      </c>
      <c r="K69" s="91" t="s">
        <v>1278</v>
      </c>
      <c r="L69" s="91" t="s">
        <v>1278</v>
      </c>
      <c r="M69" s="91" t="s">
        <v>1278</v>
      </c>
      <c r="N69" s="91" t="s">
        <v>1278</v>
      </c>
      <c r="O69" s="91" t="s">
        <v>1278</v>
      </c>
    </row>
    <row r="70" spans="1:15" ht="15" customHeight="1">
      <c r="A70" s="87">
        <f>Cotação!$A$70</f>
        <v>0</v>
      </c>
      <c r="B70" s="85"/>
      <c r="C70" s="91" t="s">
        <v>1278</v>
      </c>
      <c r="D70" s="91" t="s">
        <v>1278</v>
      </c>
      <c r="E70" s="91" t="s">
        <v>1278</v>
      </c>
      <c r="F70" s="91" t="s">
        <v>1278</v>
      </c>
      <c r="G70" s="91" t="s">
        <v>1278</v>
      </c>
      <c r="H70" s="91" t="s">
        <v>1278</v>
      </c>
      <c r="I70" s="91" t="s">
        <v>1278</v>
      </c>
      <c r="J70" s="91" t="s">
        <v>1278</v>
      </c>
      <c r="K70" s="91" t="s">
        <v>1278</v>
      </c>
      <c r="L70" s="91" t="s">
        <v>1278</v>
      </c>
      <c r="M70" s="91" t="s">
        <v>1278</v>
      </c>
      <c r="N70" s="91" t="s">
        <v>1278</v>
      </c>
      <c r="O70" s="91" t="s">
        <v>1278</v>
      </c>
    </row>
    <row r="71" spans="1:15" ht="15" customHeight="1">
      <c r="A71" s="87">
        <f>Cotação!$A$71</f>
        <v>0</v>
      </c>
      <c r="B71" s="85"/>
      <c r="C71" s="91" t="s">
        <v>1278</v>
      </c>
      <c r="D71" s="91" t="s">
        <v>1278</v>
      </c>
      <c r="E71" s="91" t="s">
        <v>1278</v>
      </c>
      <c r="F71" s="91" t="s">
        <v>1278</v>
      </c>
      <c r="G71" s="91" t="s">
        <v>1278</v>
      </c>
      <c r="H71" s="91" t="s">
        <v>1278</v>
      </c>
      <c r="I71" s="91" t="s">
        <v>1278</v>
      </c>
      <c r="J71" s="91" t="s">
        <v>1278</v>
      </c>
      <c r="K71" s="91" t="s">
        <v>1278</v>
      </c>
      <c r="L71" s="91" t="s">
        <v>1278</v>
      </c>
      <c r="M71" s="91" t="s">
        <v>1278</v>
      </c>
      <c r="N71" s="91" t="s">
        <v>1278</v>
      </c>
      <c r="O71" s="91" t="s">
        <v>1278</v>
      </c>
    </row>
    <row r="72" spans="1:15" ht="15" customHeight="1">
      <c r="A72" s="87">
        <f>Cotação!$A$72</f>
        <v>0</v>
      </c>
      <c r="B72" s="85"/>
      <c r="C72" s="91" t="s">
        <v>1278</v>
      </c>
      <c r="D72" s="91" t="s">
        <v>1278</v>
      </c>
      <c r="E72" s="91" t="s">
        <v>1278</v>
      </c>
      <c r="F72" s="91" t="s">
        <v>1278</v>
      </c>
      <c r="G72" s="91" t="s">
        <v>1278</v>
      </c>
      <c r="H72" s="91" t="s">
        <v>1278</v>
      </c>
      <c r="I72" s="91" t="s">
        <v>1278</v>
      </c>
      <c r="J72" s="91" t="s">
        <v>1278</v>
      </c>
      <c r="K72" s="91" t="s">
        <v>1278</v>
      </c>
      <c r="L72" s="91" t="s">
        <v>1278</v>
      </c>
      <c r="M72" s="91" t="s">
        <v>1278</v>
      </c>
      <c r="N72" s="91" t="s">
        <v>1278</v>
      </c>
      <c r="O72" s="91" t="s">
        <v>1278</v>
      </c>
    </row>
    <row r="73" spans="1:15" ht="15" customHeight="1">
      <c r="A73" s="87">
        <f>Cotação!$A$73</f>
        <v>0</v>
      </c>
      <c r="B73" s="85"/>
      <c r="C73" s="91" t="s">
        <v>1278</v>
      </c>
      <c r="D73" s="91" t="s">
        <v>1278</v>
      </c>
      <c r="E73" s="91" t="s">
        <v>1278</v>
      </c>
      <c r="F73" s="91" t="s">
        <v>1278</v>
      </c>
      <c r="G73" s="91" t="s">
        <v>1278</v>
      </c>
      <c r="H73" s="91" t="s">
        <v>1278</v>
      </c>
      <c r="I73" s="91" t="s">
        <v>1278</v>
      </c>
      <c r="J73" s="91" t="s">
        <v>1278</v>
      </c>
      <c r="K73" s="91" t="s">
        <v>1278</v>
      </c>
      <c r="L73" s="91" t="s">
        <v>1278</v>
      </c>
      <c r="M73" s="91" t="s">
        <v>1278</v>
      </c>
      <c r="N73" s="91" t="s">
        <v>1278</v>
      </c>
      <c r="O73" s="91" t="s">
        <v>1278</v>
      </c>
    </row>
    <row r="74" spans="1:15" ht="15" customHeight="1">
      <c r="A74" s="87">
        <f>Cotação!$A$74</f>
        <v>0</v>
      </c>
      <c r="B74" s="85"/>
      <c r="C74" s="91" t="s">
        <v>1278</v>
      </c>
      <c r="D74" s="91" t="s">
        <v>1278</v>
      </c>
      <c r="E74" s="91" t="s">
        <v>1278</v>
      </c>
      <c r="F74" s="91" t="s">
        <v>1278</v>
      </c>
      <c r="G74" s="91" t="s">
        <v>1278</v>
      </c>
      <c r="H74" s="91" t="s">
        <v>1278</v>
      </c>
      <c r="I74" s="91" t="s">
        <v>1278</v>
      </c>
      <c r="J74" s="91" t="s">
        <v>1278</v>
      </c>
      <c r="K74" s="91" t="s">
        <v>1278</v>
      </c>
      <c r="L74" s="91" t="s">
        <v>1278</v>
      </c>
      <c r="M74" s="91" t="s">
        <v>1278</v>
      </c>
      <c r="N74" s="91" t="s">
        <v>1278</v>
      </c>
      <c r="O74" s="91" t="s">
        <v>1278</v>
      </c>
    </row>
    <row r="75" spans="1:15" ht="15" customHeight="1">
      <c r="A75" s="87">
        <f>Cotação!$A$75</f>
        <v>0</v>
      </c>
      <c r="B75" s="85"/>
      <c r="C75" s="91" t="s">
        <v>1278</v>
      </c>
      <c r="D75" s="91" t="s">
        <v>1278</v>
      </c>
      <c r="E75" s="91" t="s">
        <v>1278</v>
      </c>
      <c r="F75" s="91" t="s">
        <v>1278</v>
      </c>
      <c r="G75" s="91" t="s">
        <v>1278</v>
      </c>
      <c r="H75" s="91" t="s">
        <v>1278</v>
      </c>
      <c r="I75" s="91" t="s">
        <v>1278</v>
      </c>
      <c r="J75" s="91" t="s">
        <v>1278</v>
      </c>
      <c r="K75" s="91" t="s">
        <v>1278</v>
      </c>
      <c r="L75" s="91" t="s">
        <v>1278</v>
      </c>
      <c r="M75" s="91" t="s">
        <v>1278</v>
      </c>
      <c r="N75" s="91" t="s">
        <v>1278</v>
      </c>
      <c r="O75" s="91" t="s">
        <v>1278</v>
      </c>
    </row>
    <row r="76" spans="1:15" ht="15" customHeight="1">
      <c r="A76" s="87">
        <f>Cotação!$A$76</f>
        <v>0</v>
      </c>
      <c r="B76" s="85"/>
      <c r="C76" s="91" t="s">
        <v>1278</v>
      </c>
      <c r="D76" s="91" t="s">
        <v>1278</v>
      </c>
      <c r="E76" s="91" t="s">
        <v>1278</v>
      </c>
      <c r="F76" s="91" t="s">
        <v>1278</v>
      </c>
      <c r="G76" s="91" t="s">
        <v>1278</v>
      </c>
      <c r="H76" s="91" t="s">
        <v>1278</v>
      </c>
      <c r="I76" s="91" t="s">
        <v>1278</v>
      </c>
      <c r="J76" s="91" t="s">
        <v>1278</v>
      </c>
      <c r="K76" s="91" t="s">
        <v>1278</v>
      </c>
      <c r="L76" s="91" t="s">
        <v>1278</v>
      </c>
      <c r="M76" s="91" t="s">
        <v>1278</v>
      </c>
      <c r="N76" s="91" t="s">
        <v>1278</v>
      </c>
      <c r="O76" s="91" t="s">
        <v>1278</v>
      </c>
    </row>
    <row r="77" spans="1:15" ht="15" customHeight="1">
      <c r="A77" s="87">
        <f>Cotação!$A$77</f>
        <v>0</v>
      </c>
      <c r="B77" s="85"/>
      <c r="C77" s="91" t="s">
        <v>1278</v>
      </c>
      <c r="D77" s="91" t="s">
        <v>1278</v>
      </c>
      <c r="E77" s="91" t="s">
        <v>1278</v>
      </c>
      <c r="F77" s="91" t="s">
        <v>1278</v>
      </c>
      <c r="G77" s="91" t="s">
        <v>1278</v>
      </c>
      <c r="H77" s="91" t="s">
        <v>1278</v>
      </c>
      <c r="I77" s="91" t="s">
        <v>1278</v>
      </c>
      <c r="J77" s="91" t="s">
        <v>1278</v>
      </c>
      <c r="K77" s="91" t="s">
        <v>1278</v>
      </c>
      <c r="L77" s="91" t="s">
        <v>1278</v>
      </c>
      <c r="M77" s="91" t="s">
        <v>1278</v>
      </c>
      <c r="N77" s="91" t="s">
        <v>1278</v>
      </c>
      <c r="O77" s="91" t="s">
        <v>1278</v>
      </c>
    </row>
    <row r="78" spans="1:15" ht="15" customHeight="1">
      <c r="A78" s="87">
        <f>Cotação!$A$78</f>
        <v>0</v>
      </c>
      <c r="B78" s="85"/>
      <c r="C78" s="91" t="s">
        <v>1278</v>
      </c>
      <c r="D78" s="91" t="s">
        <v>1278</v>
      </c>
      <c r="E78" s="91" t="s">
        <v>1278</v>
      </c>
      <c r="F78" s="91" t="s">
        <v>1278</v>
      </c>
      <c r="G78" s="91" t="s">
        <v>1278</v>
      </c>
      <c r="H78" s="91" t="s">
        <v>1278</v>
      </c>
      <c r="I78" s="91" t="s">
        <v>1278</v>
      </c>
      <c r="J78" s="91" t="s">
        <v>1278</v>
      </c>
      <c r="K78" s="91" t="s">
        <v>1278</v>
      </c>
      <c r="L78" s="91" t="s">
        <v>1278</v>
      </c>
      <c r="M78" s="91" t="s">
        <v>1278</v>
      </c>
      <c r="N78" s="91" t="s">
        <v>1278</v>
      </c>
      <c r="O78" s="91" t="s">
        <v>1278</v>
      </c>
    </row>
    <row r="79" spans="1:15" ht="15" customHeight="1">
      <c r="A79" s="87">
        <f>Cotação!$A$79</f>
        <v>0</v>
      </c>
      <c r="B79" s="85"/>
      <c r="C79" s="91" t="s">
        <v>1278</v>
      </c>
      <c r="D79" s="91" t="s">
        <v>1278</v>
      </c>
      <c r="E79" s="91" t="s">
        <v>1278</v>
      </c>
      <c r="F79" s="91" t="s">
        <v>1278</v>
      </c>
      <c r="G79" s="91" t="s">
        <v>1278</v>
      </c>
      <c r="H79" s="91" t="s">
        <v>1278</v>
      </c>
      <c r="I79" s="91" t="s">
        <v>1278</v>
      </c>
      <c r="J79" s="91" t="s">
        <v>1278</v>
      </c>
      <c r="K79" s="91" t="s">
        <v>1278</v>
      </c>
      <c r="L79" s="91" t="s">
        <v>1278</v>
      </c>
      <c r="M79" s="91" t="s">
        <v>1278</v>
      </c>
      <c r="N79" s="91" t="s">
        <v>1278</v>
      </c>
      <c r="O79" s="91" t="s">
        <v>1278</v>
      </c>
    </row>
    <row r="80" spans="1:15" ht="15" customHeight="1">
      <c r="A80" s="87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</row>
    <row r="81" spans="1:15" ht="15" customHeight="1">
      <c r="A81" s="87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</row>
    <row r="82" spans="1:15" ht="15" customHeight="1">
      <c r="A82" s="87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</row>
    <row r="83" spans="1:15" ht="15" customHeight="1">
      <c r="A83" s="87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</row>
    <row r="84" spans="1:15" ht="15" customHeight="1">
      <c r="A84" s="87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</row>
    <row r="85" spans="1:15" ht="15" customHeight="1">
      <c r="A85" s="87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</row>
    <row r="86" spans="1:15" ht="15" customHeight="1">
      <c r="A86" s="87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</row>
    <row r="87" spans="1:15" ht="15" customHeight="1">
      <c r="A87" s="87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</row>
    <row r="88" spans="1:15" ht="15" customHeight="1">
      <c r="A88" s="87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</row>
    <row r="89" spans="1:15" ht="15" customHeight="1">
      <c r="A89" s="87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</row>
    <row r="90" spans="1:15" ht="15" customHeight="1">
      <c r="A90" s="87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</row>
    <row r="91" spans="1:15" ht="15" customHeight="1">
      <c r="A91" s="87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</row>
    <row r="92" spans="1:15" ht="15" customHeight="1">
      <c r="A92" s="87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</row>
    <row r="93" spans="1:15" ht="15" customHeight="1">
      <c r="A93" s="87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</row>
    <row r="94" spans="1:15" ht="15" customHeight="1">
      <c r="A94" s="87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</row>
    <row r="95" spans="1:15" ht="15" customHeight="1">
      <c r="A95" s="87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</row>
    <row r="96" spans="1:15" ht="15" customHeight="1">
      <c r="A96" s="87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</row>
    <row r="97" spans="1:15" ht="15" customHeight="1">
      <c r="A97" s="87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</row>
    <row r="98" spans="1:15" ht="15" customHeight="1">
      <c r="A98" s="87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</row>
    <row r="99" spans="1:15" ht="15" customHeight="1">
      <c r="A99" s="87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86"/>
    </row>
    <row r="100" spans="1:15" ht="15" customHeight="1">
      <c r="A100" s="87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</row>
    <row r="145" spans="12:12">
      <c r="L145" s="278"/>
    </row>
  </sheetData>
  <phoneticPr fontId="20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AtualizaTudo">
                <anchor moveWithCells="1" sizeWithCells="1">
                  <from>
                    <xdr:col>10</xdr:col>
                    <xdr:colOff>0</xdr:colOff>
                    <xdr:row>0</xdr:row>
                    <xdr:rowOff>114300</xdr:rowOff>
                  </from>
                  <to>
                    <xdr:col>11</xdr:col>
                    <xdr:colOff>533400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AB145"/>
  <sheetViews>
    <sheetView workbookViewId="0"/>
  </sheetViews>
  <sheetFormatPr defaultColWidth="13.140625" defaultRowHeight="12"/>
  <cols>
    <col min="1" max="1" width="13.5703125" style="7" customWidth="1"/>
    <col min="2" max="14" width="10.140625" style="7" customWidth="1"/>
    <col min="15" max="15" width="11.7109375" style="7" customWidth="1"/>
    <col min="16" max="16384" width="13.140625" style="7"/>
  </cols>
  <sheetData>
    <row r="1" spans="1:28" ht="17.45" customHeight="1" thickBot="1">
      <c r="A1" s="28" t="s">
        <v>35</v>
      </c>
      <c r="B1" s="29"/>
      <c r="C1" s="29"/>
      <c r="D1" s="29"/>
      <c r="E1" s="29"/>
      <c r="F1" s="29"/>
      <c r="G1" s="29"/>
      <c r="H1" s="74" t="s">
        <v>24</v>
      </c>
      <c r="I1" s="75"/>
      <c r="J1" s="76">
        <f>Cotação!$J$1</f>
        <v>42947</v>
      </c>
      <c r="K1" s="43"/>
      <c r="L1" s="73"/>
      <c r="M1" s="29"/>
      <c r="N1" s="29"/>
      <c r="O1" s="175">
        <v>42635</v>
      </c>
      <c r="P1" s="177">
        <v>42339</v>
      </c>
      <c r="Q1" s="177">
        <v>42370</v>
      </c>
      <c r="R1" s="177">
        <v>42401</v>
      </c>
      <c r="S1" s="177">
        <v>42430</v>
      </c>
      <c r="T1" s="177">
        <v>42461</v>
      </c>
      <c r="U1" s="177">
        <v>42491</v>
      </c>
      <c r="V1" s="177">
        <v>42522</v>
      </c>
      <c r="W1" s="177">
        <v>42552</v>
      </c>
      <c r="X1" s="177">
        <v>42583</v>
      </c>
      <c r="Y1" s="177">
        <v>42614</v>
      </c>
      <c r="Z1" s="177">
        <v>42644</v>
      </c>
      <c r="AA1" s="177">
        <v>42675</v>
      </c>
      <c r="AB1" s="177">
        <v>42705</v>
      </c>
    </row>
    <row r="2" spans="1:28" ht="13.9" customHeight="1">
      <c r="A2" s="42"/>
      <c r="B2" s="42"/>
      <c r="C2" s="31"/>
      <c r="D2" s="31"/>
      <c r="E2" s="31"/>
      <c r="F2" s="31"/>
      <c r="G2" s="31"/>
      <c r="H2" s="93" t="s">
        <v>44</v>
      </c>
      <c r="I2" s="44"/>
      <c r="J2" s="94" t="str">
        <f>Cotação!$J$2</f>
        <v>31/07/2017</v>
      </c>
      <c r="K2" s="95"/>
      <c r="L2" s="96"/>
      <c r="M2" s="31"/>
      <c r="N2" s="31"/>
      <c r="O2" s="175"/>
      <c r="P2" s="178" t="s">
        <v>269</v>
      </c>
      <c r="Q2" s="178" t="s">
        <v>122</v>
      </c>
      <c r="R2" s="178" t="s">
        <v>141</v>
      </c>
      <c r="S2" s="178" t="s">
        <v>163</v>
      </c>
      <c r="T2" s="178" t="s">
        <v>259</v>
      </c>
      <c r="U2" s="178" t="s">
        <v>238</v>
      </c>
      <c r="V2" s="178" t="s">
        <v>220</v>
      </c>
      <c r="W2" s="178" t="s">
        <v>1305</v>
      </c>
      <c r="X2" s="178" t="s">
        <v>2026</v>
      </c>
      <c r="Y2" s="178"/>
      <c r="Z2" s="178"/>
      <c r="AA2" s="178"/>
      <c r="AB2" s="178"/>
    </row>
    <row r="3" spans="1:28" ht="4.1500000000000004" customHeight="1">
      <c r="A3" s="42"/>
      <c r="B3" s="42"/>
      <c r="C3" s="31"/>
      <c r="D3" s="31"/>
      <c r="E3" s="31"/>
      <c r="F3" s="31"/>
      <c r="G3" s="31"/>
      <c r="H3" s="31"/>
      <c r="I3" s="31"/>
      <c r="J3" s="97"/>
      <c r="K3" s="31"/>
      <c r="L3" s="31"/>
      <c r="M3" s="31"/>
      <c r="N3" s="31"/>
      <c r="P3" s="8">
        <v>42367</v>
      </c>
      <c r="Q3" s="8">
        <v>42398</v>
      </c>
      <c r="R3" s="174">
        <v>42429</v>
      </c>
      <c r="S3" s="8">
        <v>42460</v>
      </c>
      <c r="T3" s="8">
        <v>42489</v>
      </c>
      <c r="U3" s="8">
        <v>42521</v>
      </c>
      <c r="V3" s="8">
        <v>42551</v>
      </c>
      <c r="W3" s="8">
        <v>42580</v>
      </c>
      <c r="X3" s="8">
        <v>42613</v>
      </c>
    </row>
    <row r="4" spans="1:28" ht="12" customHeight="1">
      <c r="A4" s="31" t="s">
        <v>49</v>
      </c>
      <c r="B4" s="42"/>
      <c r="C4" s="31" t="s">
        <v>51</v>
      </c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</row>
    <row r="5" spans="1:28" ht="12" customHeight="1">
      <c r="A5" s="42" t="s">
        <v>50</v>
      </c>
      <c r="B5" s="42"/>
      <c r="C5" s="31" t="s">
        <v>52</v>
      </c>
      <c r="D5" s="31"/>
      <c r="E5" s="31"/>
      <c r="F5" s="31"/>
      <c r="G5" s="31"/>
      <c r="H5" s="31"/>
      <c r="I5" s="31"/>
      <c r="J5" s="31"/>
      <c r="K5" s="31"/>
      <c r="L5" s="31"/>
      <c r="M5" s="31"/>
      <c r="N5" s="40"/>
    </row>
    <row r="6" spans="1:28" ht="12" customHeight="1">
      <c r="A6" s="42"/>
      <c r="B6" s="42"/>
      <c r="C6" s="31"/>
      <c r="D6" s="31"/>
      <c r="E6" s="31"/>
      <c r="F6" s="31"/>
      <c r="G6" s="31"/>
      <c r="H6" s="45"/>
      <c r="I6" s="31"/>
      <c r="J6" s="31"/>
      <c r="K6" s="31"/>
      <c r="L6" s="31"/>
      <c r="M6" s="31"/>
      <c r="N6" s="40"/>
    </row>
    <row r="7" spans="1:28" s="16" customFormat="1" ht="5.45" customHeight="1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</row>
    <row r="8" spans="1:28" s="9" customFormat="1" ht="25.9" customHeight="1">
      <c r="A8" s="51" t="str">
        <f>'Saldo inicial'!$A$8</f>
        <v>Selecione</v>
      </c>
      <c r="B8" s="47" t="str">
        <f ca="1">Carteira!$B$8</f>
        <v>Dez/2016</v>
      </c>
      <c r="C8" s="47" t="str">
        <f>Carteira!$C$8</f>
        <v>Jan/2017</v>
      </c>
      <c r="D8" s="47" t="str">
        <f>Carteira!$D$8</f>
        <v>Fev/2017</v>
      </c>
      <c r="E8" s="47" t="str">
        <f>Carteira!$E$8</f>
        <v>Mar/2017</v>
      </c>
      <c r="F8" s="47" t="str">
        <f ca="1">Carteira!$F$8</f>
        <v>Abr/2017</v>
      </c>
      <c r="G8" s="47" t="str">
        <f ca="1">Carteira!$G$8</f>
        <v>Mai/2017</v>
      </c>
      <c r="H8" s="47" t="str">
        <f ca="1">Carteira!$H$8</f>
        <v>Jun/2017</v>
      </c>
      <c r="I8" s="47" t="str">
        <f ca="1">Carteira!$I$8</f>
        <v>Jul/2017</v>
      </c>
      <c r="J8" s="47" t="str">
        <f ca="1">Carteira!$J$8</f>
        <v>Ago/2017</v>
      </c>
      <c r="K8" s="47" t="str">
        <f ca="1">Carteira!$K$8</f>
        <v>Set/2017</v>
      </c>
      <c r="L8" s="47" t="str">
        <f ca="1">Carteira!$L$8</f>
        <v>Out/2017</v>
      </c>
      <c r="M8" s="47" t="str">
        <f ca="1">Carteira!$M$8</f>
        <v>Nov/2017</v>
      </c>
      <c r="N8" s="47" t="str">
        <f ca="1">Carteira!$N$8</f>
        <v>Dez/2017</v>
      </c>
    </row>
    <row r="9" spans="1:28" s="15" customFormat="1" ht="9.6" customHeight="1">
      <c r="A9" s="88" t="s">
        <v>32</v>
      </c>
      <c r="B9" s="89" t="s">
        <v>1278</v>
      </c>
      <c r="C9" s="89" t="s">
        <v>1278</v>
      </c>
      <c r="D9" s="89" t="s">
        <v>1278</v>
      </c>
      <c r="E9" s="89" t="s">
        <v>1278</v>
      </c>
      <c r="F9" s="89" t="s">
        <v>1278</v>
      </c>
      <c r="G9" s="89" t="s">
        <v>1278</v>
      </c>
      <c r="H9" s="89" t="s">
        <v>1278</v>
      </c>
      <c r="I9" s="89" t="s">
        <v>1278</v>
      </c>
      <c r="J9" s="89" t="s">
        <v>1278</v>
      </c>
      <c r="K9" s="89" t="s">
        <v>1278</v>
      </c>
      <c r="L9" s="89" t="s">
        <v>1278</v>
      </c>
      <c r="M9" s="89" t="s">
        <v>1278</v>
      </c>
      <c r="N9" s="89" t="s">
        <v>1278</v>
      </c>
    </row>
    <row r="10" spans="1:28" s="22" customFormat="1" ht="15" customHeight="1">
      <c r="A10" s="90" t="str">
        <f>Carteira!$A$9</f>
        <v/>
      </c>
      <c r="B10" s="49" t="e">
        <v>#N/A</v>
      </c>
      <c r="C10" s="49" t="e">
        <v>#REF!</v>
      </c>
      <c r="D10" s="49" t="e">
        <v>#REF!</v>
      </c>
      <c r="E10" s="180">
        <v>0.13739999999999999</v>
      </c>
      <c r="F10" s="180">
        <v>0.13689999999999999</v>
      </c>
      <c r="G10" s="180" t="e">
        <v>#N/A</v>
      </c>
      <c r="H10" s="180">
        <v>0.1384</v>
      </c>
      <c r="I10" s="180">
        <v>0.14019999999999999</v>
      </c>
      <c r="J10" s="49"/>
      <c r="K10" s="49"/>
      <c r="L10" s="49"/>
      <c r="M10" s="49"/>
      <c r="N10" s="49"/>
    </row>
    <row r="11" spans="1:28" s="22" customFormat="1" ht="15" customHeight="1">
      <c r="A11" s="90" t="str">
        <f>Carteira!$A$10</f>
        <v/>
      </c>
      <c r="B11" s="49" t="e">
        <v>#N/A</v>
      </c>
      <c r="C11" s="49" t="e">
        <v>#REF!</v>
      </c>
      <c r="D11" s="49" t="e">
        <v>#REF!</v>
      </c>
      <c r="E11" s="180">
        <v>0.13539999999999999</v>
      </c>
      <c r="F11" s="180">
        <v>0.12820000000000001</v>
      </c>
      <c r="G11" s="180">
        <v>0.129</v>
      </c>
      <c r="H11" s="180">
        <v>0.1288</v>
      </c>
      <c r="I11" s="180">
        <v>0.1295</v>
      </c>
      <c r="J11" s="49"/>
      <c r="K11" s="49"/>
      <c r="L11" s="49"/>
      <c r="M11" s="49"/>
      <c r="N11" s="49"/>
    </row>
    <row r="12" spans="1:28" s="22" customFormat="1" ht="15" customHeight="1">
      <c r="A12" s="90" t="str">
        <f>Carteira!$A$11</f>
        <v/>
      </c>
      <c r="B12" s="49" t="e">
        <v>#N/A</v>
      </c>
      <c r="C12" s="49" t="e">
        <v>#REF!</v>
      </c>
      <c r="D12" s="49" t="e">
        <v>#REF!</v>
      </c>
      <c r="E12" s="180">
        <v>0.13669999999999999</v>
      </c>
      <c r="F12" s="180">
        <v>0.12720000000000001</v>
      </c>
      <c r="G12" s="180">
        <v>0.1283</v>
      </c>
      <c r="H12" s="180">
        <v>0.12479999999999999</v>
      </c>
      <c r="I12" s="180">
        <v>0.1245</v>
      </c>
      <c r="J12" s="49"/>
      <c r="K12" s="49"/>
      <c r="L12" s="49"/>
      <c r="M12" s="49"/>
      <c r="N12" s="49"/>
    </row>
    <row r="13" spans="1:28" s="22" customFormat="1" ht="15" customHeight="1">
      <c r="A13" s="90" t="str">
        <f>Carteira!$A$12</f>
        <v>Tesouro IPCA+ 2019 (NTNB Princ)</v>
      </c>
      <c r="B13" s="49" t="e">
        <v>#N/A</v>
      </c>
      <c r="C13" s="49" t="e">
        <v>#N/A</v>
      </c>
      <c r="D13" s="49" t="e">
        <v>#N/A</v>
      </c>
      <c r="E13" s="180" t="e">
        <v>#N/A</v>
      </c>
      <c r="F13" s="180" t="e">
        <v>#N/A</v>
      </c>
      <c r="G13" s="180" t="e">
        <v>#N/A</v>
      </c>
      <c r="H13" s="180">
        <v>0.1229</v>
      </c>
      <c r="I13" s="180">
        <v>0.1216</v>
      </c>
      <c r="J13" s="49"/>
      <c r="K13" s="49"/>
      <c r="L13" s="49"/>
      <c r="M13" s="49"/>
      <c r="N13" s="49"/>
    </row>
    <row r="14" spans="1:28" s="22" customFormat="1" ht="15" customHeight="1">
      <c r="A14" s="90" t="str">
        <f>Carteira!$A$13</f>
        <v>Tesouro IPCA+ 2024 (NTNB Princ)</v>
      </c>
      <c r="B14" s="49" t="e">
        <v>#N/A</v>
      </c>
      <c r="C14" s="49" t="e">
        <v>#N/A</v>
      </c>
      <c r="D14" s="49" t="e">
        <v>#N/A</v>
      </c>
      <c r="E14" s="180" t="e">
        <v>#N/A</v>
      </c>
      <c r="F14" s="180" t="e">
        <v>#N/A</v>
      </c>
      <c r="G14" s="180" t="e">
        <v>#N/A</v>
      </c>
      <c r="H14" s="180">
        <v>0.1229</v>
      </c>
      <c r="I14" s="180">
        <v>0.1216</v>
      </c>
      <c r="J14" s="49"/>
      <c r="K14" s="49"/>
      <c r="L14" s="49"/>
      <c r="M14" s="49"/>
      <c r="N14" s="49"/>
    </row>
    <row r="15" spans="1:28" s="22" customFormat="1" ht="15" customHeight="1">
      <c r="A15" s="90" t="str">
        <f>Carteira!$A$14</f>
        <v>Tesouro IPCA+ 2035 (NTNB Princ)</v>
      </c>
      <c r="B15" s="49" t="e">
        <v>#N/A</v>
      </c>
      <c r="C15" s="49" t="e">
        <v>#REF!</v>
      </c>
      <c r="D15" s="49" t="e">
        <v>#REF!</v>
      </c>
      <c r="E15" s="180" t="e">
        <v>#REF!</v>
      </c>
      <c r="F15" s="180" t="e">
        <v>#REF!</v>
      </c>
      <c r="G15" s="180" t="e">
        <v>#REF!</v>
      </c>
      <c r="H15" s="180" t="e">
        <v>#N/A</v>
      </c>
      <c r="I15" s="180" t="e">
        <v>#N/A</v>
      </c>
      <c r="J15" s="49"/>
      <c r="K15" s="49"/>
      <c r="L15" s="49"/>
      <c r="M15" s="49"/>
      <c r="N15" s="49"/>
    </row>
    <row r="16" spans="1:28" s="22" customFormat="1" ht="15" customHeight="1">
      <c r="A16" s="90" t="str">
        <f>Carteira!$A$15</f>
        <v>Tesouro IPCA+ 2045 (NTNB Princ)</v>
      </c>
      <c r="B16" s="49" t="e">
        <v>#N/A</v>
      </c>
      <c r="C16" s="49" t="e">
        <v>#REF!</v>
      </c>
      <c r="D16" s="49" t="e">
        <v>#REF!</v>
      </c>
      <c r="E16" s="180" t="e">
        <v>#REF!</v>
      </c>
      <c r="F16" s="180" t="e">
        <v>#REF!</v>
      </c>
      <c r="G16" s="180" t="e">
        <v>#REF!</v>
      </c>
      <c r="H16" s="180">
        <v>0.1217</v>
      </c>
      <c r="I16" s="180" t="e">
        <v>#N/A</v>
      </c>
      <c r="J16" s="49"/>
      <c r="K16" s="49"/>
      <c r="L16" s="49"/>
      <c r="M16" s="49"/>
      <c r="N16" s="49"/>
    </row>
    <row r="17" spans="1:14" s="22" customFormat="1" ht="15" customHeight="1">
      <c r="A17" s="90" t="str">
        <f>Carteira!$A$16</f>
        <v/>
      </c>
      <c r="B17" s="49" t="e">
        <v>#N/A</v>
      </c>
      <c r="C17" s="49" t="e">
        <v>#REF!</v>
      </c>
      <c r="D17" s="49" t="e">
        <v>#REF!</v>
      </c>
      <c r="E17" s="180" t="e">
        <v>#N/A</v>
      </c>
      <c r="F17" s="180" t="e">
        <v>#N/A</v>
      </c>
      <c r="G17" s="180" t="e">
        <v>#N/A</v>
      </c>
      <c r="H17" s="180" t="s">
        <v>1278</v>
      </c>
      <c r="I17" s="180" t="s">
        <v>1278</v>
      </c>
      <c r="J17" s="49"/>
      <c r="K17" s="49"/>
      <c r="L17" s="49"/>
      <c r="M17" s="49"/>
      <c r="N17" s="49"/>
    </row>
    <row r="18" spans="1:14" s="22" customFormat="1" ht="15" customHeight="1">
      <c r="A18" s="90" t="str">
        <f>Carteira!$A$17</f>
        <v/>
      </c>
      <c r="B18" s="49" t="e">
        <v>#N/A</v>
      </c>
      <c r="C18" s="49" t="e">
        <v>#N/A</v>
      </c>
      <c r="D18" s="49" t="e">
        <v>#N/A</v>
      </c>
      <c r="E18" s="180" t="e">
        <v>#REF!</v>
      </c>
      <c r="F18" s="180" t="e">
        <v>#REF!</v>
      </c>
      <c r="G18" s="180" t="e">
        <v>#REF!</v>
      </c>
      <c r="H18" s="180">
        <v>6.1100000000000002E-2</v>
      </c>
      <c r="I18" s="180" t="e">
        <v>#N/A</v>
      </c>
      <c r="J18" s="49"/>
      <c r="K18" s="49"/>
      <c r="L18" s="49"/>
      <c r="M18" s="49"/>
      <c r="N18" s="49"/>
    </row>
    <row r="19" spans="1:14" s="22" customFormat="1" ht="15" customHeight="1">
      <c r="A19" s="90" t="str">
        <f>Carteira!$A$18</f>
        <v/>
      </c>
      <c r="B19" s="49" t="e">
        <v>#N/A</v>
      </c>
      <c r="C19" s="49" t="e">
        <v>#N/A</v>
      </c>
      <c r="D19" s="49" t="e">
        <v>#N/A</v>
      </c>
      <c r="E19" s="180" t="e">
        <v>#N/A</v>
      </c>
      <c r="F19" s="180" t="e">
        <v>#N/A</v>
      </c>
      <c r="G19" s="180" t="e">
        <v>#N/A</v>
      </c>
      <c r="H19" s="180" t="e">
        <v>#N/A</v>
      </c>
      <c r="I19" s="180" t="e">
        <v>#N/A</v>
      </c>
      <c r="J19" s="49"/>
      <c r="K19" s="49"/>
      <c r="L19" s="49"/>
      <c r="M19" s="49"/>
      <c r="N19" s="49"/>
    </row>
    <row r="20" spans="1:14" s="22" customFormat="1" ht="15" customHeight="1">
      <c r="A20" s="90" t="str">
        <f>Carteira!$A$19</f>
        <v/>
      </c>
      <c r="B20" s="49" t="e">
        <v>#N/A</v>
      </c>
      <c r="C20" s="49" t="e">
        <v>#N/A</v>
      </c>
      <c r="D20" s="49" t="e">
        <v>#N/A</v>
      </c>
      <c r="E20" s="180">
        <v>0.13739999999999999</v>
      </c>
      <c r="F20" s="180">
        <v>0.13689999999999999</v>
      </c>
      <c r="G20" s="180">
        <v>0.1368</v>
      </c>
      <c r="H20" s="180">
        <v>0.1384</v>
      </c>
      <c r="I20" s="180">
        <v>0.14019999999999999</v>
      </c>
      <c r="J20" s="49"/>
      <c r="K20" s="49"/>
      <c r="L20" s="49"/>
      <c r="M20" s="49"/>
      <c r="N20" s="49"/>
    </row>
    <row r="21" spans="1:14" s="22" customFormat="1" ht="15" customHeight="1">
      <c r="A21" s="90" t="str">
        <f>Carteira!$A$20</f>
        <v>Tesouro IPCA+ com Juros Semestrais 2035 (NTNB)</v>
      </c>
      <c r="B21" s="49" t="e">
        <v>#N/A</v>
      </c>
      <c r="C21" s="49" t="e">
        <v>#REF!</v>
      </c>
      <c r="D21" s="49" t="e">
        <v>#REF!</v>
      </c>
      <c r="E21" s="180">
        <v>6.3899999999999998E-2</v>
      </c>
      <c r="F21" s="180">
        <v>6.2899999999999998E-2</v>
      </c>
      <c r="G21" s="180">
        <v>6.2899999999999998E-2</v>
      </c>
      <c r="H21" s="180">
        <v>6.4199999999999993E-2</v>
      </c>
      <c r="I21" s="180">
        <v>6.4299999999999996E-2</v>
      </c>
      <c r="J21" s="49"/>
      <c r="K21" s="49"/>
      <c r="L21" s="49"/>
      <c r="M21" s="49"/>
      <c r="N21" s="49"/>
    </row>
    <row r="22" spans="1:14" s="22" customFormat="1" ht="15" customHeight="1">
      <c r="A22" s="90" t="str">
        <f>Carteira!$A$21</f>
        <v/>
      </c>
      <c r="B22" s="49" t="e">
        <v>#N/A</v>
      </c>
      <c r="C22" s="49" t="e">
        <v>#REF!</v>
      </c>
      <c r="D22" s="49" t="e">
        <v>#REF!</v>
      </c>
      <c r="E22" s="180" t="e">
        <v>#REF!</v>
      </c>
      <c r="F22" s="180" t="e">
        <v>#REF!</v>
      </c>
      <c r="G22" s="180" t="e">
        <v>#REF!</v>
      </c>
      <c r="H22" s="180">
        <v>6.2199999999999998E-2</v>
      </c>
      <c r="I22" s="180" t="e">
        <v>#N/A</v>
      </c>
      <c r="J22" s="49"/>
      <c r="K22" s="49"/>
      <c r="L22" s="49"/>
      <c r="M22" s="49"/>
      <c r="N22" s="49"/>
    </row>
    <row r="23" spans="1:14" s="22" customFormat="1" ht="15" customHeight="1">
      <c r="A23" s="90" t="str">
        <f>Carteira!$A$22</f>
        <v/>
      </c>
      <c r="B23" s="49" t="e">
        <v>#N/A</v>
      </c>
      <c r="C23" s="49" t="e">
        <v>#REF!</v>
      </c>
      <c r="D23" s="49" t="e">
        <v>#REF!</v>
      </c>
      <c r="E23" s="180" t="e">
        <v>#N/A</v>
      </c>
      <c r="F23" s="180" t="e">
        <v>#N/A</v>
      </c>
      <c r="G23" s="180" t="e">
        <v>#N/A</v>
      </c>
      <c r="H23" s="180" t="e">
        <v>#N/A</v>
      </c>
      <c r="I23" s="180" t="e">
        <v>#N/A</v>
      </c>
      <c r="J23" s="49"/>
      <c r="K23" s="49"/>
      <c r="L23" s="49"/>
      <c r="M23" s="49"/>
      <c r="N23" s="49"/>
    </row>
    <row r="24" spans="1:14" s="22" customFormat="1" ht="15" customHeight="1">
      <c r="A24" s="90" t="str">
        <f>Carteira!$A$23</f>
        <v>Tesouro Prefixado 2018 (LTN)</v>
      </c>
      <c r="B24" s="49" t="e">
        <v>#N/A</v>
      </c>
      <c r="C24" s="49" t="e">
        <v>#REF!</v>
      </c>
      <c r="D24" s="49" t="e">
        <v>#REF!</v>
      </c>
      <c r="E24" s="180" t="e">
        <v>#REF!</v>
      </c>
      <c r="F24" s="180" t="e">
        <v>#REF!</v>
      </c>
      <c r="G24" s="180" t="e">
        <v>#REF!</v>
      </c>
      <c r="H24" s="180">
        <v>6.0700000000000004E-2</v>
      </c>
      <c r="I24" s="180" t="e">
        <v>#N/A</v>
      </c>
      <c r="J24" s="49"/>
      <c r="K24" s="49"/>
      <c r="L24" s="49"/>
      <c r="M24" s="49"/>
      <c r="N24" s="49"/>
    </row>
    <row r="25" spans="1:14" s="22" customFormat="1" ht="15" customHeight="1">
      <c r="A25" s="90"/>
      <c r="B25" s="49"/>
      <c r="C25" s="49"/>
      <c r="D25" s="49"/>
      <c r="E25" s="49"/>
      <c r="F25" s="49"/>
      <c r="G25" s="180"/>
      <c r="H25" s="49"/>
      <c r="I25" s="49"/>
      <c r="J25" s="49"/>
      <c r="K25" s="49"/>
      <c r="L25" s="49"/>
      <c r="M25" s="49"/>
      <c r="N25" s="49"/>
    </row>
    <row r="26" spans="1:14" s="22" customFormat="1" ht="15" customHeight="1">
      <c r="A26" s="90" t="str">
        <f>Carteira!$A$25</f>
        <v>Tesouro Prefixado 2020 (LTN)</v>
      </c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</row>
    <row r="27" spans="1:14" s="22" customFormat="1" ht="15" customHeight="1">
      <c r="A27" s="90" t="str">
        <f>Carteira!$A$26</f>
        <v>Tesouro Prefixado 2021 (LTN)</v>
      </c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</row>
    <row r="28" spans="1:14" s="22" customFormat="1" ht="15" customHeight="1">
      <c r="A28" s="90" t="str">
        <f>Carteira!$A$27</f>
        <v>Tesouro Prefixado 2023 (LTN)</v>
      </c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</row>
    <row r="29" spans="1:14" s="22" customFormat="1" ht="15" customHeight="1">
      <c r="A29" s="90" t="str">
        <f>Carteira!$A$28</f>
        <v/>
      </c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</row>
    <row r="30" spans="1:14" s="22" customFormat="1" ht="15" customHeight="1">
      <c r="A30" s="90" t="str">
        <f>Carteira!$A$29</f>
        <v/>
      </c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</row>
    <row r="31" spans="1:14" s="22" customFormat="1" ht="15" customHeight="1">
      <c r="A31" s="90" t="str">
        <f>Carteira!$A$30</f>
        <v>Tesouro Prefixado com Juros Semestrais 2025 (NTNF)</v>
      </c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</row>
    <row r="32" spans="1:14" s="22" customFormat="1" ht="15" customHeight="1">
      <c r="A32" s="90" t="str">
        <f>Carteira!$A$31</f>
        <v>Tesouro Prefixado com Juros Semestrais 2027 (NTNF)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</row>
    <row r="33" spans="1:14" s="22" customFormat="1" ht="15" customHeight="1">
      <c r="A33" s="90" t="str">
        <f>Carteira!$A$32</f>
        <v/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</row>
    <row r="34" spans="1:14" s="22" customFormat="1" ht="15" customHeight="1">
      <c r="A34" s="90" t="str">
        <f>Carteira!$A$33</f>
        <v>Tesouro Selic 2021 (LFT)</v>
      </c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</row>
    <row r="35" spans="1:14" s="22" customFormat="1" ht="15" customHeight="1">
      <c r="A35" s="90" t="str">
        <f>Carteira!$A$34</f>
        <v>Tesouro Selic 2023 (LFT)</v>
      </c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</row>
    <row r="36" spans="1:14" s="22" customFormat="1" ht="15" customHeight="1">
      <c r="A36" s="90" t="str">
        <f>Carteira!$A$35</f>
        <v/>
      </c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</row>
    <row r="37" spans="1:14" s="22" customFormat="1" ht="15" customHeight="1">
      <c r="A37" s="90" t="str">
        <f>Carteira!$A$36</f>
        <v/>
      </c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</row>
    <row r="38" spans="1:14" s="22" customFormat="1" ht="15" customHeight="1">
      <c r="A38" s="90" t="str">
        <f>Carteira!$A$37</f>
        <v/>
      </c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</row>
    <row r="39" spans="1:14" s="22" customFormat="1" ht="15" customHeight="1">
      <c r="A39" s="90" t="str">
        <f>Carteira!$A$38</f>
        <v/>
      </c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</row>
    <row r="40" spans="1:14" s="22" customFormat="1" ht="15" customHeight="1">
      <c r="A40" s="90" t="str">
        <f>Carteira!$A$39</f>
        <v/>
      </c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</row>
    <row r="41" spans="1:14" s="22" customFormat="1" ht="15" customHeight="1">
      <c r="A41" s="90">
        <f>Carteira!$A$40</f>
        <v>0</v>
      </c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</row>
    <row r="42" spans="1:14" s="22" customFormat="1" ht="15" customHeight="1">
      <c r="A42" s="90">
        <f>Carteira!$A$41</f>
        <v>0</v>
      </c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</row>
    <row r="43" spans="1:14" s="22" customFormat="1" ht="15" customHeight="1">
      <c r="A43" s="90">
        <f>Carteira!$A$42</f>
        <v>0</v>
      </c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</row>
    <row r="44" spans="1:14" s="22" customFormat="1" ht="15" customHeight="1">
      <c r="A44" s="90">
        <f>Carteira!$A$43</f>
        <v>0</v>
      </c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</row>
    <row r="45" spans="1:14" s="22" customFormat="1" ht="15" customHeight="1">
      <c r="A45" s="90">
        <f>Carteira!$A$44</f>
        <v>0</v>
      </c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</row>
    <row r="46" spans="1:14" s="22" customFormat="1" ht="15" customHeight="1">
      <c r="A46" s="90">
        <f>Carteira!$A$45</f>
        <v>0</v>
      </c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</row>
    <row r="47" spans="1:14" s="22" customFormat="1" ht="15" customHeight="1">
      <c r="A47" s="90">
        <f>Carteira!$A$46</f>
        <v>0</v>
      </c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</row>
    <row r="48" spans="1:14" s="22" customFormat="1" ht="15" customHeight="1">
      <c r="A48" s="90">
        <f>Carteira!$A$47</f>
        <v>0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s="22" customFormat="1" ht="15" customHeight="1">
      <c r="A49" s="90">
        <f>Carteira!$A$48</f>
        <v>0</v>
      </c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</row>
    <row r="50" spans="1:14" s="22" customFormat="1" ht="15" customHeight="1">
      <c r="A50" s="90">
        <f>Carteira!$A$49</f>
        <v>0</v>
      </c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</row>
    <row r="51" spans="1:14" s="22" customFormat="1" ht="15" customHeight="1">
      <c r="A51" s="90">
        <f>Carteira!$A$50</f>
        <v>0</v>
      </c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</row>
    <row r="52" spans="1:14" s="22" customFormat="1" ht="15" customHeight="1">
      <c r="A52" s="90">
        <f>Carteira!$A$51</f>
        <v>0</v>
      </c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</row>
    <row r="53" spans="1:14" s="22" customFormat="1" ht="15" customHeight="1">
      <c r="A53" s="90">
        <f>Carteira!$A$52</f>
        <v>0</v>
      </c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s="22" customFormat="1" ht="15" customHeight="1">
      <c r="A54" s="90">
        <f>Carteira!$A$53</f>
        <v>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s="22" customFormat="1" ht="15" customHeight="1">
      <c r="A55" s="90">
        <f>Carteira!$A$54</f>
        <v>0</v>
      </c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</row>
    <row r="56" spans="1:14" s="22" customFormat="1" ht="15" customHeight="1">
      <c r="A56" s="90">
        <f>Carteira!$A$55</f>
        <v>0</v>
      </c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s="22" customFormat="1" ht="15" customHeight="1">
      <c r="A57" s="90">
        <f>Carteira!$A$56</f>
        <v>0</v>
      </c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</row>
    <row r="58" spans="1:14" s="22" customFormat="1" ht="15" customHeight="1">
      <c r="A58" s="90">
        <f>Carteira!$A$57</f>
        <v>0</v>
      </c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s="22" customFormat="1" ht="15" customHeight="1">
      <c r="A59" s="90">
        <f>Carteira!$A$58</f>
        <v>0</v>
      </c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</row>
    <row r="60" spans="1:14" s="22" customFormat="1" ht="15" customHeight="1">
      <c r="A60" s="90">
        <f>Carteira!$A$59</f>
        <v>0</v>
      </c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</row>
    <row r="61" spans="1:14" s="22" customFormat="1" ht="15" customHeight="1">
      <c r="A61" s="90">
        <f>Carteira!$A$60</f>
        <v>0</v>
      </c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</row>
    <row r="62" spans="1:14" s="22" customFormat="1" ht="15" customHeight="1">
      <c r="A62" s="90">
        <f>Carteira!$A$61</f>
        <v>0</v>
      </c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</row>
    <row r="63" spans="1:14" s="22" customFormat="1" ht="15" customHeight="1">
      <c r="A63" s="90">
        <f>Carteira!$A$62</f>
        <v>0</v>
      </c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</row>
    <row r="64" spans="1:14" s="22" customFormat="1" ht="15" customHeight="1">
      <c r="A64" s="90">
        <f>Carteira!$A$63</f>
        <v>0</v>
      </c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</row>
    <row r="65" spans="1:14" s="22" customFormat="1" ht="15" customHeight="1">
      <c r="A65" s="90">
        <f>Carteira!$A$64</f>
        <v>0</v>
      </c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</row>
    <row r="66" spans="1:14" s="22" customFormat="1" ht="15" customHeight="1">
      <c r="A66" s="90">
        <f>Carteira!$A$65</f>
        <v>0</v>
      </c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</row>
    <row r="67" spans="1:14" s="22" customFormat="1" ht="15" customHeight="1">
      <c r="A67" s="90">
        <f>Carteira!$A$66</f>
        <v>0</v>
      </c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</row>
    <row r="68" spans="1:14" s="22" customFormat="1" ht="15" customHeight="1">
      <c r="A68" s="90">
        <f>Carteira!$A$67</f>
        <v>0</v>
      </c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</row>
    <row r="69" spans="1:14" s="22" customFormat="1" ht="15" customHeight="1">
      <c r="A69" s="90">
        <f>Carteira!$A$68</f>
        <v>0</v>
      </c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</row>
    <row r="70" spans="1:14" s="22" customFormat="1" ht="15" customHeight="1">
      <c r="A70" s="90">
        <f>Carteira!$A$69</f>
        <v>0</v>
      </c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</row>
    <row r="71" spans="1:14" s="22" customFormat="1" ht="15" customHeight="1">
      <c r="A71" s="90">
        <f>Carteira!$A$70</f>
        <v>0</v>
      </c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</row>
    <row r="72" spans="1:14" s="22" customFormat="1" ht="15" customHeight="1">
      <c r="A72" s="90">
        <f>Carteira!$A$71</f>
        <v>0</v>
      </c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</row>
    <row r="73" spans="1:14" s="22" customFormat="1" ht="15" customHeight="1">
      <c r="A73" s="90">
        <f>Carteira!$A$72</f>
        <v>0</v>
      </c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</row>
    <row r="74" spans="1:14" s="22" customFormat="1" ht="15" customHeight="1">
      <c r="A74" s="90">
        <f>Carteira!$A$73</f>
        <v>0</v>
      </c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</row>
    <row r="75" spans="1:14" s="22" customFormat="1" ht="15" customHeight="1">
      <c r="A75" s="90">
        <f>Carteira!$A$74</f>
        <v>0</v>
      </c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</row>
    <row r="76" spans="1:14" s="22" customFormat="1" ht="15" customHeight="1">
      <c r="A76" s="90">
        <f>Carteira!$A$75</f>
        <v>0</v>
      </c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</row>
    <row r="77" spans="1:14" s="22" customFormat="1" ht="15" customHeight="1">
      <c r="A77" s="90">
        <f>Carteira!$A$76</f>
        <v>0</v>
      </c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</row>
    <row r="78" spans="1:14" s="22" customFormat="1" ht="15" customHeight="1">
      <c r="A78" s="90">
        <f>Carteira!$A$77</f>
        <v>0</v>
      </c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</row>
    <row r="79" spans="1:14" s="22" customFormat="1" ht="15" customHeight="1">
      <c r="A79" s="90">
        <f>Carteira!$A$78</f>
        <v>0</v>
      </c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</row>
    <row r="80" spans="1:14" s="22" customFormat="1" ht="15" customHeight="1">
      <c r="A80" s="90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</row>
    <row r="81" spans="1:14" s="22" customFormat="1" ht="15" customHeight="1">
      <c r="A81" s="90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</row>
    <row r="82" spans="1:14" s="22" customFormat="1" ht="15" customHeight="1">
      <c r="A82" s="90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</row>
    <row r="83" spans="1:14" ht="15" customHeight="1">
      <c r="A83" s="87"/>
      <c r="B83" s="46"/>
      <c r="C83" s="46"/>
      <c r="D83" s="46"/>
      <c r="E83" s="46"/>
      <c r="F83" s="46"/>
      <c r="G83" s="46"/>
      <c r="H83" s="46"/>
      <c r="I83" s="46"/>
      <c r="J83" s="46"/>
      <c r="K83" s="49"/>
      <c r="L83" s="49"/>
      <c r="M83" s="46"/>
      <c r="N83" s="46"/>
    </row>
    <row r="84" spans="1:14" ht="15" customHeight="1">
      <c r="A84" s="87"/>
      <c r="B84" s="46"/>
      <c r="C84" s="46"/>
      <c r="D84" s="46"/>
      <c r="E84" s="46"/>
      <c r="F84" s="46"/>
      <c r="G84" s="46"/>
      <c r="H84" s="46"/>
      <c r="I84" s="46"/>
      <c r="J84" s="46"/>
      <c r="K84" s="49"/>
      <c r="L84" s="49"/>
      <c r="M84" s="46"/>
      <c r="N84" s="46"/>
    </row>
    <row r="85" spans="1:14" ht="15" customHeight="1">
      <c r="A85" s="87"/>
      <c r="B85" s="46"/>
      <c r="C85" s="46"/>
      <c r="D85" s="46"/>
      <c r="E85" s="46"/>
      <c r="F85" s="46"/>
      <c r="G85" s="46"/>
      <c r="H85" s="46"/>
      <c r="I85" s="46"/>
      <c r="J85" s="46"/>
      <c r="K85" s="49"/>
      <c r="L85" s="49"/>
      <c r="M85" s="46"/>
      <c r="N85" s="46"/>
    </row>
    <row r="86" spans="1:14" ht="15" customHeight="1">
      <c r="A86" s="87"/>
      <c r="B86" s="46"/>
      <c r="C86" s="46"/>
      <c r="D86" s="46"/>
      <c r="E86" s="46"/>
      <c r="F86" s="46"/>
      <c r="G86" s="46"/>
      <c r="H86" s="46"/>
      <c r="I86" s="46"/>
      <c r="J86" s="46"/>
      <c r="K86" s="49"/>
      <c r="L86" s="49"/>
      <c r="M86" s="46"/>
      <c r="N86" s="46"/>
    </row>
    <row r="87" spans="1:14" ht="15" customHeight="1">
      <c r="A87" s="87"/>
      <c r="B87" s="46"/>
      <c r="C87" s="46"/>
      <c r="D87" s="46"/>
      <c r="E87" s="46"/>
      <c r="F87" s="46"/>
      <c r="G87" s="46"/>
      <c r="H87" s="46"/>
      <c r="I87" s="46"/>
      <c r="J87" s="46"/>
      <c r="K87" s="49"/>
      <c r="L87" s="49"/>
      <c r="M87" s="46"/>
      <c r="N87" s="46"/>
    </row>
    <row r="88" spans="1:14" ht="15" customHeight="1">
      <c r="A88" s="87"/>
      <c r="B88" s="46"/>
      <c r="C88" s="46"/>
      <c r="D88" s="46"/>
      <c r="E88" s="46"/>
      <c r="F88" s="46"/>
      <c r="G88" s="46"/>
      <c r="H88" s="46"/>
      <c r="I88" s="46"/>
      <c r="J88" s="46"/>
      <c r="K88" s="49"/>
      <c r="L88" s="49"/>
      <c r="M88" s="46"/>
      <c r="N88" s="46"/>
    </row>
    <row r="89" spans="1:14" ht="15" customHeight="1">
      <c r="A89" s="87"/>
      <c r="B89" s="46"/>
      <c r="C89" s="46"/>
      <c r="D89" s="46"/>
      <c r="E89" s="46"/>
      <c r="F89" s="46"/>
      <c r="G89" s="46"/>
      <c r="H89" s="46"/>
      <c r="I89" s="46"/>
      <c r="J89" s="46"/>
      <c r="K89" s="49"/>
      <c r="L89" s="49"/>
      <c r="M89" s="46"/>
      <c r="N89" s="46"/>
    </row>
    <row r="90" spans="1:14" ht="15" customHeight="1">
      <c r="A90" s="87"/>
      <c r="B90" s="46"/>
      <c r="C90" s="46"/>
      <c r="D90" s="46"/>
      <c r="E90" s="46"/>
      <c r="F90" s="46"/>
      <c r="G90" s="46"/>
      <c r="H90" s="46"/>
      <c r="I90" s="46"/>
      <c r="J90" s="46"/>
      <c r="K90" s="49"/>
      <c r="L90" s="49"/>
      <c r="M90" s="46"/>
      <c r="N90" s="46"/>
    </row>
    <row r="91" spans="1:14" ht="15" customHeight="1">
      <c r="A91" s="87"/>
      <c r="B91" s="46"/>
      <c r="C91" s="46"/>
      <c r="D91" s="46"/>
      <c r="E91" s="46"/>
      <c r="F91" s="46"/>
      <c r="G91" s="46"/>
      <c r="H91" s="46"/>
      <c r="I91" s="46"/>
      <c r="J91" s="46"/>
      <c r="K91" s="49"/>
      <c r="L91" s="49"/>
      <c r="M91" s="46"/>
      <c r="N91" s="46"/>
    </row>
    <row r="92" spans="1:14" ht="15" customHeight="1">
      <c r="A92" s="87"/>
      <c r="B92" s="46"/>
      <c r="C92" s="46"/>
      <c r="D92" s="46"/>
      <c r="E92" s="46"/>
      <c r="F92" s="46"/>
      <c r="G92" s="46"/>
      <c r="H92" s="46"/>
      <c r="I92" s="46"/>
      <c r="J92" s="46"/>
      <c r="K92" s="49"/>
      <c r="L92" s="49"/>
      <c r="M92" s="46"/>
      <c r="N92" s="46"/>
    </row>
    <row r="93" spans="1:14" ht="15" customHeight="1">
      <c r="A93" s="87"/>
      <c r="B93" s="46"/>
      <c r="C93" s="46"/>
      <c r="D93" s="46"/>
      <c r="E93" s="46"/>
      <c r="F93" s="46"/>
      <c r="G93" s="46"/>
      <c r="H93" s="46"/>
      <c r="I93" s="46"/>
      <c r="J93" s="46"/>
      <c r="K93" s="49"/>
      <c r="L93" s="49"/>
      <c r="M93" s="46"/>
      <c r="N93" s="46"/>
    </row>
    <row r="94" spans="1:14" ht="15" customHeight="1">
      <c r="A94" s="87"/>
      <c r="B94" s="46"/>
      <c r="C94" s="46"/>
      <c r="D94" s="46"/>
      <c r="E94" s="46"/>
      <c r="F94" s="46"/>
      <c r="G94" s="46"/>
      <c r="H94" s="46"/>
      <c r="I94" s="46"/>
      <c r="J94" s="46"/>
      <c r="K94" s="49"/>
      <c r="L94" s="49"/>
      <c r="M94" s="46"/>
      <c r="N94" s="46"/>
    </row>
    <row r="95" spans="1:14" ht="15" customHeight="1">
      <c r="A95" s="87"/>
      <c r="B95" s="46"/>
      <c r="C95" s="46"/>
      <c r="D95" s="46"/>
      <c r="E95" s="46"/>
      <c r="F95" s="46"/>
      <c r="G95" s="46"/>
      <c r="H95" s="46"/>
      <c r="I95" s="46"/>
      <c r="J95" s="46"/>
      <c r="K95" s="49"/>
      <c r="L95" s="49"/>
      <c r="M95" s="46"/>
      <c r="N95" s="46"/>
    </row>
    <row r="96" spans="1:14" ht="15" customHeight="1">
      <c r="A96" s="87"/>
      <c r="B96" s="46"/>
      <c r="C96" s="46"/>
      <c r="D96" s="46"/>
      <c r="E96" s="46"/>
      <c r="F96" s="46"/>
      <c r="G96" s="46"/>
      <c r="H96" s="46"/>
      <c r="I96" s="46"/>
      <c r="J96" s="46"/>
      <c r="K96" s="49"/>
      <c r="L96" s="49"/>
      <c r="M96" s="46"/>
      <c r="N96" s="46"/>
    </row>
    <row r="97" spans="1:14" ht="15" customHeight="1">
      <c r="A97" s="87"/>
      <c r="B97" s="46"/>
      <c r="C97" s="46"/>
      <c r="D97" s="46"/>
      <c r="E97" s="46"/>
      <c r="F97" s="46"/>
      <c r="G97" s="46"/>
      <c r="H97" s="46"/>
      <c r="I97" s="46"/>
      <c r="J97" s="46"/>
      <c r="K97" s="49"/>
      <c r="L97" s="49"/>
      <c r="M97" s="46"/>
      <c r="N97" s="46"/>
    </row>
    <row r="98" spans="1:14" ht="15" customHeight="1">
      <c r="A98" s="87"/>
      <c r="B98" s="46"/>
      <c r="C98" s="46"/>
      <c r="D98" s="46"/>
      <c r="E98" s="46"/>
      <c r="F98" s="46"/>
      <c r="G98" s="46"/>
      <c r="H98" s="46"/>
      <c r="I98" s="46"/>
      <c r="J98" s="46"/>
      <c r="K98" s="49"/>
      <c r="L98" s="49"/>
      <c r="M98" s="46"/>
      <c r="N98" s="46"/>
    </row>
    <row r="99" spans="1:14" ht="15" customHeight="1">
      <c r="A99" s="87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</row>
    <row r="100" spans="1:14" ht="15" customHeight="1">
      <c r="A100" s="87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</row>
    <row r="145" spans="12:12">
      <c r="L145" s="278"/>
    </row>
  </sheetData>
  <phoneticPr fontId="20" type="noConversion"/>
  <pageMargins left="0.511811024" right="0.511811024" top="0.78740157499999996" bottom="0.78740157499999996" header="0.31496062000000002" footer="0.31496062000000002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45" r:id="rId4" name="Button 5">
              <controlPr defaultSize="0" print="0" autoFill="0" autoPict="0" macro="[0]!AtualizaTudo">
                <anchor moveWithCells="1" sizeWithCells="1">
                  <from>
                    <xdr:col>10</xdr:col>
                    <xdr:colOff>0</xdr:colOff>
                    <xdr:row>0</xdr:row>
                    <xdr:rowOff>114300</xdr:rowOff>
                  </from>
                  <to>
                    <xdr:col>11</xdr:col>
                    <xdr:colOff>542925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Y145"/>
  <sheetViews>
    <sheetView workbookViewId="0"/>
  </sheetViews>
  <sheetFormatPr defaultRowHeight="12.75"/>
  <cols>
    <col min="1" max="1" width="17.7109375" customWidth="1"/>
    <col min="16" max="16" width="12.85546875" bestFit="1" customWidth="1"/>
    <col min="25" max="25" width="9.140625" customWidth="1"/>
  </cols>
  <sheetData>
    <row r="1" spans="1:25" ht="16.5" thickBot="1">
      <c r="A1" s="28" t="s">
        <v>25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25">
      <c r="A2" s="42" t="s">
        <v>90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</row>
    <row r="3" spans="1:25" ht="4.1500000000000004" customHeight="1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</row>
    <row r="4" spans="1:25" ht="20.25" customHeight="1">
      <c r="A4" s="118" t="s">
        <v>27</v>
      </c>
      <c r="B4" s="119" t="str">
        <f ca="1">Cotação!$B$8</f>
        <v>Dez/2016</v>
      </c>
      <c r="C4" s="119" t="str">
        <f>Cotação!$C$8</f>
        <v>Jan/2017</v>
      </c>
      <c r="D4" s="119" t="str">
        <f>Cotação!$D$8</f>
        <v>Fev/2017</v>
      </c>
      <c r="E4" s="119" t="str">
        <f>Cotação!$E$8</f>
        <v>Mar/2017</v>
      </c>
      <c r="F4" s="119" t="str">
        <f ca="1">Cotação!$F$8</f>
        <v>Abr/2017</v>
      </c>
      <c r="G4" s="119" t="str">
        <f ca="1">Cotação!$G$8</f>
        <v>Mai/2017</v>
      </c>
      <c r="H4" s="119" t="str">
        <f ca="1">Cotação!$H$8</f>
        <v>Jun/2017</v>
      </c>
      <c r="I4" s="119" t="str">
        <f ca="1">Cotação!$I$8</f>
        <v>Jul/2017</v>
      </c>
      <c r="J4" s="119" t="str">
        <f ca="1">Cotação!$J$8</f>
        <v>Ago/2017</v>
      </c>
      <c r="K4" s="119" t="str">
        <f ca="1">Cotação!$K$8</f>
        <v>Set/2017</v>
      </c>
      <c r="L4" s="119" t="str">
        <f ca="1">Cotação!$L$8</f>
        <v>Out/2017</v>
      </c>
      <c r="M4" s="119" t="str">
        <f ca="1">Cotação!$M$8</f>
        <v>Nov/2017</v>
      </c>
      <c r="N4" s="119" t="str">
        <f ca="1">Cotação!$N$8</f>
        <v>Dez/2017</v>
      </c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</row>
    <row r="5" spans="1:25" ht="9.6" customHeight="1">
      <c r="A5" s="120"/>
      <c r="B5" s="121">
        <f ca="1">Cotação!$B$7</f>
        <v>42732</v>
      </c>
      <c r="C5" s="121">
        <v>42398</v>
      </c>
      <c r="D5" s="121">
        <v>42429</v>
      </c>
      <c r="E5" s="121">
        <v>42460</v>
      </c>
      <c r="F5" s="121">
        <v>42489</v>
      </c>
      <c r="G5" s="121">
        <v>42521</v>
      </c>
      <c r="H5" s="121">
        <v>42551</v>
      </c>
      <c r="I5" s="121">
        <v>42580</v>
      </c>
      <c r="J5" s="121">
        <v>42612</v>
      </c>
      <c r="K5" s="121">
        <v>42635</v>
      </c>
      <c r="L5" s="121" t="e">
        <v>#N/A</v>
      </c>
      <c r="M5" s="121" t="e">
        <v>#N/A</v>
      </c>
      <c r="N5" s="121" t="e">
        <v>#N/A</v>
      </c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</row>
    <row r="6" spans="1:25" s="24" customFormat="1">
      <c r="A6" s="122" t="s">
        <v>26</v>
      </c>
      <c r="B6" s="123">
        <v>0</v>
      </c>
      <c r="C6" s="124">
        <v>2.3540694555900021E-2</v>
      </c>
      <c r="D6" s="124">
        <v>5.0922498803232852E-2</v>
      </c>
      <c r="E6" s="124">
        <v>0.16682937741576942</v>
      </c>
      <c r="F6" s="124">
        <v>0.20556803977645655</v>
      </c>
      <c r="G6" s="124">
        <v>0.22293757878136367</v>
      </c>
      <c r="H6" s="124">
        <v>0.24436039572022383</v>
      </c>
      <c r="I6" s="124">
        <v>0.27334897641005695</v>
      </c>
      <c r="J6" s="124"/>
      <c r="K6" s="124"/>
      <c r="L6" s="124"/>
      <c r="M6" s="124"/>
      <c r="N6" s="12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</row>
    <row r="7" spans="1:25" s="23" customFormat="1">
      <c r="A7" s="125" t="s">
        <v>28</v>
      </c>
      <c r="B7" s="126">
        <v>2756.3451460000001</v>
      </c>
      <c r="C7" s="126">
        <v>2782.8033839999998</v>
      </c>
      <c r="D7" s="126">
        <v>2818.1429680000001</v>
      </c>
      <c r="E7" s="126">
        <v>2843.5049730000001</v>
      </c>
      <c r="F7" s="126">
        <v>2855.7307599999999</v>
      </c>
      <c r="G7" s="126">
        <v>2873.1528159999998</v>
      </c>
      <c r="H7" s="126">
        <v>2895.5605650000002</v>
      </c>
      <c r="I7" s="126">
        <v>2905.6929799999998</v>
      </c>
      <c r="J7" s="126"/>
      <c r="K7" s="126"/>
      <c r="L7" s="126"/>
      <c r="M7" s="126"/>
      <c r="N7" s="126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</row>
    <row r="8" spans="1:25" s="24" customFormat="1">
      <c r="A8" s="122" t="s">
        <v>29</v>
      </c>
      <c r="B8" s="123">
        <v>0</v>
      </c>
      <c r="C8" s="124">
        <v>9.5990293662591153E-3</v>
      </c>
      <c r="D8" s="124">
        <v>2.2420204555906542E-2</v>
      </c>
      <c r="E8" s="124">
        <v>3.1621521392734886E-2</v>
      </c>
      <c r="F8" s="124">
        <v>3.6057027961185373E-2</v>
      </c>
      <c r="G8" s="124">
        <v>4.2377737116670922E-2</v>
      </c>
      <c r="H8" s="124">
        <v>5.0507252040633999E-2</v>
      </c>
      <c r="I8" s="124">
        <v>5.4183284780838337E-2</v>
      </c>
      <c r="J8" s="124"/>
      <c r="K8" s="124"/>
      <c r="L8" s="124"/>
      <c r="M8" s="124"/>
      <c r="N8" s="12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</row>
    <row r="9" spans="1:25" s="23" customFormat="1">
      <c r="A9" s="125" t="s">
        <v>30</v>
      </c>
      <c r="B9" s="126">
        <v>3341.865084</v>
      </c>
      <c r="C9" s="126">
        <v>3358.1539630000002</v>
      </c>
      <c r="D9" s="126">
        <v>3396.3373150000002</v>
      </c>
      <c r="E9" s="126">
        <v>3440.1698000000001</v>
      </c>
      <c r="F9" s="126">
        <v>3457.775721</v>
      </c>
      <c r="G9" s="126">
        <v>3469.122969</v>
      </c>
      <c r="H9" s="126">
        <v>3497.515578</v>
      </c>
      <c r="I9" s="126">
        <v>3556.5375920000001</v>
      </c>
      <c r="J9" s="126"/>
      <c r="K9" s="126"/>
      <c r="L9" s="126"/>
      <c r="M9" s="126"/>
      <c r="N9" s="126"/>
      <c r="O9" s="116"/>
      <c r="P9" s="116"/>
      <c r="Q9" s="115"/>
      <c r="R9" s="115"/>
      <c r="S9" s="115"/>
      <c r="T9" s="115"/>
      <c r="U9" s="115"/>
      <c r="V9" s="115"/>
      <c r="W9" s="115"/>
      <c r="X9" s="115"/>
      <c r="Y9" s="115"/>
    </row>
    <row r="10" spans="1:25" s="24" customFormat="1">
      <c r="A10" s="122" t="s">
        <v>31</v>
      </c>
      <c r="B10" s="123">
        <v>0</v>
      </c>
      <c r="C10" s="124">
        <v>4.8741880927472003E-3</v>
      </c>
      <c r="D10" s="124">
        <v>1.6299949169342298E-2</v>
      </c>
      <c r="E10" s="124">
        <v>2.9416123490639379E-2</v>
      </c>
      <c r="F10" s="124">
        <v>3.4684415464571128E-2</v>
      </c>
      <c r="G10" s="124">
        <v>3.8079899038796716E-2</v>
      </c>
      <c r="H10" s="124">
        <v>4.6575935918303557E-2</v>
      </c>
      <c r="I10" s="124">
        <v>6.4237335321463807E-2</v>
      </c>
      <c r="J10" s="124"/>
      <c r="K10" s="124"/>
      <c r="L10" s="124"/>
      <c r="M10" s="124"/>
      <c r="N10" s="12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</row>
    <row r="11" spans="1:25" s="23" customFormat="1">
      <c r="A11" s="125" t="s">
        <v>1798</v>
      </c>
      <c r="B11" s="127">
        <v>0</v>
      </c>
      <c r="C11" s="127">
        <v>0</v>
      </c>
      <c r="D11" s="127">
        <v>0</v>
      </c>
      <c r="E11" s="127">
        <v>0</v>
      </c>
      <c r="F11" s="127">
        <v>0</v>
      </c>
      <c r="G11" s="127">
        <v>0</v>
      </c>
      <c r="H11" s="127">
        <v>0</v>
      </c>
      <c r="I11" s="127">
        <v>0</v>
      </c>
      <c r="J11" s="127"/>
      <c r="K11" s="127"/>
      <c r="L11" s="127"/>
      <c r="M11" s="127"/>
      <c r="N11" s="127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</row>
    <row r="12" spans="1:25" s="24" customFormat="1">
      <c r="A12" s="140" t="s">
        <v>1798</v>
      </c>
      <c r="B12" s="123">
        <v>0</v>
      </c>
      <c r="C12" s="124">
        <v>0</v>
      </c>
      <c r="D12" s="124">
        <v>0</v>
      </c>
      <c r="E12" s="124">
        <v>0</v>
      </c>
      <c r="F12" s="124">
        <v>0</v>
      </c>
      <c r="G12" s="124">
        <v>0</v>
      </c>
      <c r="H12" s="124">
        <v>0</v>
      </c>
      <c r="I12" s="124">
        <v>0</v>
      </c>
      <c r="J12" s="124"/>
      <c r="K12" s="124"/>
      <c r="L12" s="124"/>
      <c r="M12" s="124"/>
      <c r="N12" s="124"/>
      <c r="O12" s="114"/>
      <c r="P12" s="117"/>
      <c r="Q12" s="114"/>
      <c r="R12" s="114"/>
      <c r="S12" s="114"/>
      <c r="T12" s="114"/>
      <c r="U12" s="114"/>
      <c r="V12" s="114"/>
      <c r="W12" s="114"/>
      <c r="X12" s="114"/>
      <c r="Y12" s="114"/>
    </row>
    <row r="13" spans="1:25">
      <c r="A13" s="128"/>
      <c r="B13" s="129"/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</row>
    <row r="145" spans="12:12">
      <c r="L145" s="276"/>
    </row>
  </sheetData>
  <phoneticPr fontId="20" type="noConversion"/>
  <pageMargins left="0.511811024" right="0.511811024" top="0.78740157499999996" bottom="0.78740157499999996" header="0.31496062000000002" footer="0.31496062000000002"/>
  <pageSetup paperSize="9" orientation="portrait" copies="0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R145"/>
  <sheetViews>
    <sheetView workbookViewId="0"/>
  </sheetViews>
  <sheetFormatPr defaultColWidth="10.5703125" defaultRowHeight="12.75"/>
  <cols>
    <col min="1" max="16384" width="10.5703125" style="27"/>
  </cols>
  <sheetData>
    <row r="1" spans="1:18">
      <c r="A1" s="80" t="s">
        <v>57</v>
      </c>
    </row>
    <row r="2" spans="1:18">
      <c r="A2" s="80" t="s">
        <v>58</v>
      </c>
      <c r="B2" s="81"/>
      <c r="D2" s="81" t="s">
        <v>87</v>
      </c>
      <c r="E2" s="81"/>
      <c r="F2" s="81"/>
      <c r="G2" s="81"/>
      <c r="H2" s="81"/>
      <c r="J2" s="80" t="s">
        <v>215</v>
      </c>
      <c r="L2" s="81"/>
      <c r="M2" s="81"/>
      <c r="N2" s="81"/>
      <c r="O2" s="81"/>
      <c r="P2" s="81"/>
      <c r="R2" s="80"/>
    </row>
    <row r="20" spans="1:18">
      <c r="A20" s="80" t="s">
        <v>59</v>
      </c>
      <c r="B20" s="81"/>
      <c r="C20" s="81"/>
      <c r="D20" s="81"/>
      <c r="E20" s="81"/>
      <c r="F20" s="81"/>
      <c r="G20" s="81"/>
      <c r="H20" s="81"/>
      <c r="J20" s="80" t="s">
        <v>56</v>
      </c>
      <c r="L20" s="81"/>
      <c r="R20" s="80"/>
    </row>
    <row r="38" spans="1:18">
      <c r="A38" s="80"/>
      <c r="B38" s="81"/>
      <c r="C38" s="81"/>
      <c r="D38" s="81"/>
      <c r="E38" s="81"/>
      <c r="F38" s="81"/>
      <c r="G38" s="81"/>
      <c r="H38" s="81"/>
      <c r="J38" s="80"/>
    </row>
    <row r="39" spans="1:18">
      <c r="R39" s="80"/>
    </row>
    <row r="56" spans="1:18">
      <c r="A56" s="80"/>
    </row>
    <row r="58" spans="1:18" s="136" customFormat="1" ht="15.75">
      <c r="A58" s="134" t="s">
        <v>63</v>
      </c>
      <c r="B58" s="135"/>
      <c r="C58" s="135"/>
      <c r="D58" s="135"/>
      <c r="E58" s="135"/>
      <c r="F58" s="135"/>
      <c r="G58" s="135"/>
      <c r="H58" s="135"/>
      <c r="I58" s="135"/>
      <c r="J58" s="135"/>
    </row>
    <row r="59" spans="1:18">
      <c r="A59" s="81" t="s">
        <v>64</v>
      </c>
      <c r="B59" s="131"/>
      <c r="C59" s="131" t="s">
        <v>65</v>
      </c>
      <c r="D59" s="132">
        <v>42870</v>
      </c>
      <c r="E59" s="132">
        <v>44058</v>
      </c>
      <c r="F59" s="132">
        <v>45519</v>
      </c>
      <c r="G59" s="132">
        <v>49444</v>
      </c>
      <c r="H59" s="132">
        <v>53097</v>
      </c>
      <c r="I59" s="132">
        <v>55015</v>
      </c>
      <c r="J59" s="132"/>
    </row>
    <row r="60" spans="1:18">
      <c r="A60" s="81"/>
      <c r="B60" s="130">
        <f>(Cotação!$J$1)</f>
        <v>42947</v>
      </c>
      <c r="C60" s="40" t="s">
        <v>66</v>
      </c>
      <c r="D60" s="133">
        <v>6.0700000000000004E-2</v>
      </c>
      <c r="E60" s="133">
        <v>5.8299999999999998E-2</v>
      </c>
      <c r="F60" s="133">
        <v>5.7500000000000002E-2</v>
      </c>
      <c r="G60" s="133">
        <v>5.8700000000000002E-2</v>
      </c>
      <c r="H60" s="133">
        <v>5.96E-2</v>
      </c>
      <c r="I60" s="133">
        <v>5.9200000000000003E-2</v>
      </c>
      <c r="J60" s="133"/>
    </row>
    <row r="61" spans="1:18">
      <c r="A61" s="78">
        <v>1</v>
      </c>
      <c r="B61" s="130">
        <v>42604</v>
      </c>
      <c r="C61" s="40" t="s">
        <v>2027</v>
      </c>
      <c r="D61" s="133">
        <v>6.0700000000000004E-2</v>
      </c>
      <c r="E61" s="133">
        <v>5.8299999999999998E-2</v>
      </c>
      <c r="F61" s="133">
        <v>5.7500000000000002E-2</v>
      </c>
      <c r="G61" s="133">
        <v>5.8700000000000002E-2</v>
      </c>
      <c r="H61" s="133">
        <v>5.96E-2</v>
      </c>
      <c r="I61" s="133">
        <v>5.9200000000000003E-2</v>
      </c>
      <c r="J61" s="133"/>
      <c r="P61" s="158"/>
      <c r="Q61" s="158"/>
      <c r="R61" s="158"/>
    </row>
    <row r="62" spans="1:18">
      <c r="A62" s="78">
        <v>4</v>
      </c>
      <c r="B62" s="130">
        <v>42512</v>
      </c>
      <c r="C62" s="40" t="s">
        <v>2028</v>
      </c>
      <c r="D62" s="133">
        <v>6.0700000000000004E-2</v>
      </c>
      <c r="E62" s="133">
        <v>5.8299999999999998E-2</v>
      </c>
      <c r="F62" s="133">
        <v>5.7500000000000002E-2</v>
      </c>
      <c r="G62" s="133">
        <v>5.8700000000000002E-2</v>
      </c>
      <c r="H62" s="133">
        <v>5.96E-2</v>
      </c>
      <c r="I62" s="133">
        <v>5.9200000000000003E-2</v>
      </c>
      <c r="J62" s="133"/>
    </row>
    <row r="63" spans="1:18">
      <c r="A63" s="78">
        <v>12</v>
      </c>
      <c r="B63" s="130">
        <v>42269</v>
      </c>
      <c r="C63" s="40" t="s">
        <v>2029</v>
      </c>
      <c r="D63" s="133">
        <v>7.4200000000000002E-2</v>
      </c>
      <c r="E63" s="133">
        <v>7.8E-2</v>
      </c>
      <c r="F63" s="133">
        <v>7.7699999999999991E-2</v>
      </c>
      <c r="G63" s="133">
        <v>7.6600000000000001E-2</v>
      </c>
      <c r="H63" s="133">
        <v>7.5999999999999998E-2</v>
      </c>
      <c r="I63" s="133">
        <v>7.5800000000000006E-2</v>
      </c>
      <c r="J63" s="133"/>
    </row>
    <row r="86" spans="1:9">
      <c r="A86" s="137"/>
    </row>
    <row r="87" spans="1:9">
      <c r="A87" s="131"/>
      <c r="C87" s="132"/>
      <c r="D87" s="132"/>
      <c r="E87" s="132"/>
      <c r="F87" s="132"/>
      <c r="G87" s="132"/>
      <c r="H87" s="132"/>
      <c r="I87" s="132"/>
    </row>
    <row r="88" spans="1:9">
      <c r="C88" s="138"/>
      <c r="D88" s="138"/>
      <c r="E88" s="138"/>
      <c r="F88" s="138"/>
      <c r="G88" s="138"/>
      <c r="H88" s="138"/>
      <c r="I88" s="138"/>
    </row>
    <row r="89" spans="1:9">
      <c r="C89" s="139"/>
      <c r="D89" s="139"/>
      <c r="E89" s="139"/>
      <c r="F89" s="139"/>
      <c r="G89" s="139"/>
      <c r="H89" s="139"/>
      <c r="I89" s="139"/>
    </row>
    <row r="90" spans="1:9">
      <c r="C90" s="138"/>
      <c r="D90" s="138"/>
      <c r="E90" s="138"/>
      <c r="F90" s="138"/>
      <c r="G90" s="138"/>
      <c r="H90" s="138"/>
      <c r="I90" s="138"/>
    </row>
    <row r="91" spans="1:9">
      <c r="C91" s="139"/>
      <c r="D91" s="139"/>
      <c r="E91" s="139"/>
      <c r="F91" s="139"/>
      <c r="G91" s="139"/>
      <c r="H91" s="139"/>
      <c r="I91" s="139"/>
    </row>
    <row r="145" spans="12:12">
      <c r="L145" s="277"/>
    </row>
  </sheetData>
  <dataValidations count="2">
    <dataValidation type="list" allowBlank="1" showInputMessage="1" showErrorMessage="1" sqref="A62:A63">
      <formula1>"1,2,3,4,5,6,7,8,9,10,11,12"</formula1>
    </dataValidation>
    <dataValidation type="list" allowBlank="1" showInputMessage="1" showErrorMessage="1" sqref="A61">
      <formula1>"0,5,1,2,3,4,5,6,7,8,9,10,11,12"</formula1>
    </dataValidation>
  </dataValidations>
  <pageMargins left="0.511811024" right="0.511811024" top="0.78740157499999996" bottom="0.78740157499999996" header="0.31496062000000002" footer="0.31496062000000002"/>
  <pageSetup paperSize="9" orientation="portrait" copies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>
    <tabColor rgb="FFFF0000"/>
  </sheetPr>
  <dimension ref="L145"/>
  <sheetViews>
    <sheetView workbookViewId="0"/>
  </sheetViews>
  <sheetFormatPr defaultRowHeight="12.75"/>
  <cols>
    <col min="1" max="16384" width="9.140625" style="188"/>
  </cols>
  <sheetData>
    <row r="145" spans="12:12">
      <c r="L145" s="276"/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rgb="FFFF0000"/>
  </sheetPr>
  <dimension ref="A1:O145"/>
  <sheetViews>
    <sheetView workbookViewId="0"/>
  </sheetViews>
  <sheetFormatPr defaultColWidth="13.140625" defaultRowHeight="12"/>
  <cols>
    <col min="1" max="1" width="13.5703125" style="7" customWidth="1"/>
    <col min="2" max="14" width="10.140625" style="7" customWidth="1"/>
    <col min="15" max="15" width="11.7109375" style="7" customWidth="1"/>
    <col min="16" max="16384" width="13.140625" style="7"/>
  </cols>
  <sheetData>
    <row r="1" spans="1:15" ht="17.45" customHeight="1" thickBot="1">
      <c r="A1" s="28" t="s">
        <v>17</v>
      </c>
      <c r="B1" s="29"/>
      <c r="C1" s="29"/>
      <c r="D1" s="29"/>
      <c r="E1" s="29"/>
      <c r="F1" s="29"/>
      <c r="G1" s="29"/>
      <c r="H1" s="74" t="s">
        <v>24</v>
      </c>
      <c r="I1" s="75"/>
      <c r="J1" s="76">
        <f>Cotação!$J$1</f>
        <v>42947</v>
      </c>
      <c r="K1" s="43"/>
      <c r="L1" s="73"/>
      <c r="M1" s="29"/>
      <c r="N1" s="29"/>
      <c r="O1" s="29"/>
    </row>
    <row r="2" spans="1:15" ht="13.9" customHeight="1">
      <c r="A2" s="42" t="s">
        <v>88</v>
      </c>
      <c r="B2" s="42"/>
      <c r="C2" s="31"/>
      <c r="D2" s="31"/>
      <c r="E2" s="31"/>
      <c r="F2" s="31"/>
      <c r="G2" s="31"/>
      <c r="H2" s="93" t="s">
        <v>44</v>
      </c>
      <c r="I2" s="44"/>
      <c r="J2" s="94" t="str">
        <f>Cotação!$J$2</f>
        <v>31/07/2017</v>
      </c>
      <c r="K2" s="95"/>
      <c r="L2" s="96"/>
      <c r="M2" s="31"/>
      <c r="N2" s="31"/>
      <c r="O2" s="31"/>
    </row>
    <row r="3" spans="1:15" ht="4.1500000000000004" customHeight="1">
      <c r="A3" s="31"/>
      <c r="B3" s="42"/>
      <c r="C3" s="31"/>
      <c r="D3" s="31"/>
      <c r="E3" s="31"/>
      <c r="F3" s="31"/>
      <c r="G3" s="31"/>
      <c r="H3" s="31"/>
      <c r="I3" s="31"/>
      <c r="J3" s="97"/>
      <c r="K3" s="31"/>
      <c r="L3" s="31"/>
      <c r="M3" s="31"/>
      <c r="N3" s="31"/>
      <c r="O3" s="31"/>
    </row>
    <row r="4" spans="1:15" ht="12" customHeight="1">
      <c r="A4" s="42"/>
      <c r="B4" s="42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51" t="s">
        <v>46</v>
      </c>
    </row>
    <row r="5" spans="1:15" ht="12" customHeight="1">
      <c r="A5" s="51" t="s">
        <v>23</v>
      </c>
      <c r="B5" s="92">
        <v>14.1549</v>
      </c>
      <c r="C5" s="92">
        <v>0</v>
      </c>
      <c r="D5" s="92">
        <v>0</v>
      </c>
      <c r="E5" s="92">
        <v>0</v>
      </c>
      <c r="F5" s="92">
        <v>0</v>
      </c>
      <c r="G5" s="92">
        <v>160.53481812147118</v>
      </c>
      <c r="H5" s="92">
        <v>136.1799</v>
      </c>
      <c r="I5" s="92">
        <v>0</v>
      </c>
      <c r="J5" s="92" t="e">
        <v>#N/A</v>
      </c>
      <c r="K5" s="92">
        <v>0</v>
      </c>
      <c r="L5" s="92" t="s">
        <v>1278</v>
      </c>
      <c r="M5" s="92" t="s">
        <v>1278</v>
      </c>
      <c r="N5" s="92" t="s">
        <v>1278</v>
      </c>
      <c r="O5" s="92" t="e">
        <v>#N/A</v>
      </c>
    </row>
    <row r="6" spans="1:15" ht="12" customHeight="1">
      <c r="A6" s="42"/>
      <c r="B6" s="42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40"/>
      <c r="O6" s="31"/>
    </row>
    <row r="7" spans="1:15" s="16" customFormat="1" ht="5.45" customHeight="1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</row>
    <row r="8" spans="1:15" s="9" customFormat="1" ht="25.9" customHeight="1">
      <c r="A8" s="51" t="str">
        <f>'Saldo inicial'!$A$8</f>
        <v>Selecione</v>
      </c>
      <c r="B8" s="47" t="str">
        <f ca="1">Cotação!$B$8</f>
        <v>Dez/2016</v>
      </c>
      <c r="C8" s="47" t="str">
        <f>Cotação!$C$8</f>
        <v>Jan/2017</v>
      </c>
      <c r="D8" s="47" t="str">
        <f>Cotação!$D$8</f>
        <v>Fev/2017</v>
      </c>
      <c r="E8" s="47" t="str">
        <f>Cotação!$E$8</f>
        <v>Mar/2017</v>
      </c>
      <c r="F8" s="47" t="str">
        <f ca="1">Cotação!$F$8</f>
        <v>Abr/2017</v>
      </c>
      <c r="G8" s="47" t="str">
        <f ca="1">Cotação!$G$8</f>
        <v>Mai/2017</v>
      </c>
      <c r="H8" s="47" t="str">
        <f ca="1">Cotação!$H$8</f>
        <v>Jun/2017</v>
      </c>
      <c r="I8" s="47" t="str">
        <f ca="1">Cotação!$I$8</f>
        <v>Jul/2017</v>
      </c>
      <c r="J8" s="47" t="str">
        <f ca="1">Cotação!$J$8</f>
        <v>Ago/2017</v>
      </c>
      <c r="K8" s="47" t="str">
        <f ca="1">Cotação!$K$8</f>
        <v>Set/2017</v>
      </c>
      <c r="L8" s="47" t="str">
        <f ca="1">Cotação!$L$8</f>
        <v>Out/2017</v>
      </c>
      <c r="M8" s="47" t="str">
        <f ca="1">Cotação!$M$8</f>
        <v>Nov/2017</v>
      </c>
      <c r="N8" s="47" t="str">
        <f ca="1">Cotação!$N$8</f>
        <v>Dez/2017</v>
      </c>
      <c r="O8" s="34"/>
    </row>
    <row r="9" spans="1:15" s="15" customFormat="1" ht="9.6" customHeight="1">
      <c r="A9" s="88" t="str">
        <f>Cotação!$A$9</f>
        <v/>
      </c>
      <c r="B9" s="89">
        <v>42004</v>
      </c>
      <c r="C9" s="89">
        <f ca="1">Cotação!$C$7</f>
        <v>42766</v>
      </c>
      <c r="D9" s="89">
        <f ca="1">Cotação!$D$7</f>
        <v>42790</v>
      </c>
      <c r="E9" s="89">
        <f ca="1">Cotação!$E$7</f>
        <v>42825</v>
      </c>
      <c r="F9" s="89">
        <f ca="1">Cotação!$F$7</f>
        <v>42855</v>
      </c>
      <c r="G9" s="89">
        <f ca="1">Cotação!$G$7</f>
        <v>42886</v>
      </c>
      <c r="H9" s="89">
        <f ca="1">Cotação!$H$7</f>
        <v>42916</v>
      </c>
      <c r="I9" s="89">
        <f ca="1">Cotação!$I$7</f>
        <v>42947</v>
      </c>
      <c r="J9" s="89" t="str">
        <f ca="1">Cotação!$J$7</f>
        <v/>
      </c>
      <c r="K9" s="89" t="str">
        <f ca="1">Cotação!$K$7</f>
        <v/>
      </c>
      <c r="L9" s="89" t="str">
        <f ca="1">Cotação!$L$7</f>
        <v/>
      </c>
      <c r="M9" s="89" t="str">
        <f ca="1">Cotação!$M$7</f>
        <v/>
      </c>
      <c r="N9" s="89" t="str">
        <f ca="1">Cotação!$N$7</f>
        <v/>
      </c>
      <c r="O9" s="72"/>
    </row>
    <row r="10" spans="1:15" ht="15" customHeight="1">
      <c r="A10" s="50" t="str">
        <f>Cotação!$A$10</f>
        <v/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</row>
    <row r="11" spans="1:15" ht="15" customHeight="1">
      <c r="A11" s="50" t="str">
        <f>Cotação!$A$11</f>
        <v/>
      </c>
      <c r="B11" s="48">
        <v>0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</row>
    <row r="12" spans="1:15" ht="15" customHeight="1">
      <c r="A12" s="50" t="str">
        <f>Cotação!$A$12</f>
        <v>Tesouro IPCA+ 2019 (NTNB Princ)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</row>
    <row r="13" spans="1:15" ht="15" customHeight="1">
      <c r="A13" s="50" t="str">
        <f>Cotação!$A$13</f>
        <v>Tesouro IPCA+ 2024 (NTNB Princ)</v>
      </c>
      <c r="B13" s="48">
        <v>48.81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48.81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48.81</v>
      </c>
    </row>
    <row r="14" spans="1:15" ht="15" customHeight="1">
      <c r="A14" s="50" t="str">
        <f>Cotação!$A$14</f>
        <v>Tesouro IPCA+ 2035 (NTNB Princ)</v>
      </c>
      <c r="B14" s="48">
        <v>0</v>
      </c>
      <c r="C14" s="48">
        <v>0</v>
      </c>
      <c r="D14" s="48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</row>
    <row r="15" spans="1:15" ht="15" customHeight="1">
      <c r="A15" s="50" t="str">
        <f>Cotação!$A$15</f>
        <v>Tesouro IPCA+ 2045 (NTNB Princ)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</row>
    <row r="16" spans="1:15" ht="15" customHeight="1">
      <c r="A16" s="50" t="str">
        <f>Cotação!$A$16</f>
        <v/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</row>
    <row r="17" spans="1:15" ht="15" customHeight="1">
      <c r="A17" s="50" t="str">
        <f>Cotação!$A$17</f>
        <v/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</row>
    <row r="18" spans="1:15" ht="15" customHeight="1">
      <c r="A18" s="50" t="str">
        <f>Cotação!$A$18</f>
        <v/>
      </c>
      <c r="B18" s="48">
        <v>48.81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48.81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48.81</v>
      </c>
    </row>
    <row r="19" spans="1:15" ht="15" customHeight="1">
      <c r="A19" s="50" t="str">
        <f>Cotação!$A$19</f>
        <v/>
      </c>
      <c r="B19" s="48">
        <v>0</v>
      </c>
      <c r="C19" s="48">
        <v>0</v>
      </c>
      <c r="D19" s="48">
        <v>83.31280029513627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 t="e">
        <v>#N/A</v>
      </c>
      <c r="K19" s="48">
        <v>0</v>
      </c>
      <c r="L19" s="48">
        <v>0</v>
      </c>
      <c r="M19" s="48">
        <v>0</v>
      </c>
      <c r="N19" s="48">
        <v>0</v>
      </c>
    </row>
    <row r="20" spans="1:15" ht="15" customHeight="1">
      <c r="A20" s="50" t="str">
        <f>Cotação!$A$20</f>
        <v>Tesouro IPCA+ com Juros Semestrais 2035 (NTNB)</v>
      </c>
      <c r="B20" s="48">
        <v>0</v>
      </c>
      <c r="C20" s="48">
        <v>0</v>
      </c>
      <c r="D20" s="48">
        <v>0</v>
      </c>
      <c r="E20" s="48">
        <v>0</v>
      </c>
      <c r="F20" s="48">
        <v>0</v>
      </c>
      <c r="G20" s="48">
        <v>84.939057207127604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 t="e">
        <v>#N/A</v>
      </c>
      <c r="N20" s="48">
        <v>0</v>
      </c>
    </row>
    <row r="21" spans="1:15" ht="15" customHeight="1">
      <c r="A21" s="50" t="str">
        <f>Cotação!$A$21</f>
        <v/>
      </c>
      <c r="B21" s="48">
        <v>0</v>
      </c>
      <c r="C21" s="48">
        <v>0</v>
      </c>
      <c r="D21" s="48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</row>
    <row r="22" spans="1:15" ht="15" customHeight="1">
      <c r="A22" s="50" t="str">
        <f>Cotação!$A$22</f>
        <v/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8"/>
    </row>
    <row r="23" spans="1:15" ht="15" customHeight="1">
      <c r="A23" s="50" t="str">
        <f>Cotação!$A$23</f>
        <v>Tesouro Prefixado 2018 (LTN)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</row>
    <row r="24" spans="1:15" ht="15" customHeight="1">
      <c r="A24" s="50" t="str">
        <f>Cotação!$A$24</f>
        <v>Tesouro Prefixado 2019 (LTN)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</row>
    <row r="25" spans="1:15" ht="15" customHeight="1">
      <c r="A25" s="50" t="str">
        <f>Cotação!$A$25</f>
        <v>Tesouro Prefixado 2020 (LTN)</v>
      </c>
      <c r="B25" s="48">
        <v>0</v>
      </c>
      <c r="C25" s="48">
        <v>0</v>
      </c>
      <c r="D25" s="48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</row>
    <row r="26" spans="1:15" ht="15" customHeight="1">
      <c r="A26" s="50" t="str">
        <f>Cotação!$A$26</f>
        <v>Tesouro Prefixado 2021 (LTN)</v>
      </c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5" ht="15" customHeight="1">
      <c r="A27" s="50" t="str">
        <f>Cotação!$A$27</f>
        <v>Tesouro Prefixado 2023 (LTN)</v>
      </c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5" ht="15" customHeight="1">
      <c r="A28" s="50" t="str">
        <f>Cotação!$A$28</f>
        <v/>
      </c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5" ht="15" customHeight="1">
      <c r="A29" s="50" t="str">
        <f>Cotação!$A$29</f>
        <v/>
      </c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5" ht="15" customHeight="1">
      <c r="A30" s="50" t="str">
        <f>Cotação!$A$30</f>
        <v>Tesouro Prefixado com Juros Semestrais 2025 (NTNF)</v>
      </c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</row>
    <row r="31" spans="1:15" ht="15" customHeight="1">
      <c r="A31" s="50" t="str">
        <f>Cotação!$A$31</f>
        <v>Tesouro Prefixado com Juros Semestrais 2027 (NTNF)</v>
      </c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</row>
    <row r="32" spans="1:15" ht="15" customHeight="1">
      <c r="A32" s="50" t="str">
        <f>Cotação!$A$32</f>
        <v/>
      </c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</row>
    <row r="33" spans="1:14" ht="15" customHeight="1">
      <c r="A33" s="50" t="str">
        <f>Cotação!$A$33</f>
        <v>Tesouro Selic 2021 (LFT)</v>
      </c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</row>
    <row r="34" spans="1:14" ht="15" customHeight="1">
      <c r="A34" s="50" t="str">
        <f>Cotação!$A$34</f>
        <v>Tesouro Selic 2023 (LFT)</v>
      </c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 ht="15" customHeight="1">
      <c r="A35" s="50" t="str">
        <f>Cotação!$A$35</f>
        <v/>
      </c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</row>
    <row r="36" spans="1:14" ht="15" customHeight="1">
      <c r="A36" s="50" t="str">
        <f>Cotação!$A$36</f>
        <v/>
      </c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 ht="15" customHeight="1">
      <c r="A37" s="50" t="str">
        <f>Cotação!$A$37</f>
        <v/>
      </c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 ht="15" customHeight="1">
      <c r="A38" s="50" t="str">
        <f>Cotação!$A$38</f>
        <v/>
      </c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 ht="15" customHeight="1">
      <c r="A39" s="50" t="str">
        <f>Cotação!$A$39</f>
        <v/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 ht="15" customHeight="1">
      <c r="A40" s="50">
        <f>Cotação!$A$40</f>
        <v>0</v>
      </c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 ht="15" customHeight="1">
      <c r="A41" s="50">
        <f>Cotação!$A$41</f>
        <v>0</v>
      </c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</row>
    <row r="42" spans="1:14" ht="15" customHeight="1">
      <c r="A42" s="50">
        <f>Cotação!$A$42</f>
        <v>0</v>
      </c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 ht="15" customHeight="1">
      <c r="A43" s="50">
        <f>Cotação!$A$43</f>
        <v>0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 ht="15" customHeight="1">
      <c r="A44" s="50">
        <f>Cotação!$A$44</f>
        <v>0</v>
      </c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</row>
    <row r="45" spans="1:14" ht="15" customHeight="1">
      <c r="A45" s="50">
        <f>Cotação!$A$45</f>
        <v>0</v>
      </c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</row>
    <row r="46" spans="1:14" ht="15" customHeight="1">
      <c r="A46" s="50">
        <f>Cotação!$A$46</f>
        <v>0</v>
      </c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</row>
    <row r="47" spans="1:14" ht="15" customHeight="1">
      <c r="A47" s="50">
        <f>Cotação!$A$47</f>
        <v>0</v>
      </c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 ht="15" customHeight="1">
      <c r="A48" s="50">
        <f>Cotação!$A$48</f>
        <v>0</v>
      </c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</row>
    <row r="49" spans="1:14" ht="15" customHeight="1">
      <c r="A49" s="50">
        <f>Cotação!$A$49</f>
        <v>0</v>
      </c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</row>
    <row r="50" spans="1:14" ht="15" customHeight="1">
      <c r="A50" s="50">
        <f>Cotação!$A$50</f>
        <v>0</v>
      </c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</row>
    <row r="51" spans="1:14" ht="15" customHeight="1">
      <c r="A51" s="50">
        <f>Cotação!$A$51</f>
        <v>0</v>
      </c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 ht="15" customHeight="1">
      <c r="A52" s="50">
        <f>Cotação!$A$52</f>
        <v>0</v>
      </c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 ht="15" customHeight="1">
      <c r="A53" s="50">
        <f>Cotação!$A$53</f>
        <v>0</v>
      </c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 ht="15" customHeight="1">
      <c r="A54" s="50">
        <f>Cotação!$A$54</f>
        <v>0</v>
      </c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</row>
    <row r="55" spans="1:14" ht="15" customHeight="1">
      <c r="A55" s="50">
        <f>Cotação!$A$55</f>
        <v>0</v>
      </c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 ht="15" customHeight="1">
      <c r="A56" s="50">
        <f>Cotação!$A$56</f>
        <v>0</v>
      </c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</row>
    <row r="57" spans="1:14" ht="15" customHeight="1">
      <c r="A57" s="50">
        <f>Cotação!$A$57</f>
        <v>0</v>
      </c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 ht="15" customHeight="1">
      <c r="A58" s="50">
        <f>Cotação!$A$58</f>
        <v>0</v>
      </c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 ht="15" customHeight="1">
      <c r="A59" s="50">
        <f>Cotação!$A$59</f>
        <v>0</v>
      </c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 ht="15" customHeight="1">
      <c r="A60" s="50">
        <f>Cotação!$A$60</f>
        <v>0</v>
      </c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 ht="15" customHeight="1">
      <c r="A61" s="50">
        <f>Cotação!$A$61</f>
        <v>0</v>
      </c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 ht="15" customHeight="1">
      <c r="A62" s="50">
        <f>Cotação!$A$62</f>
        <v>0</v>
      </c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 ht="15" customHeight="1">
      <c r="A63" s="50">
        <f>Cotação!$A$63</f>
        <v>0</v>
      </c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</row>
    <row r="64" spans="1:14" ht="15" customHeight="1">
      <c r="A64" s="50">
        <f>Cotação!$A$64</f>
        <v>0</v>
      </c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 ht="15" customHeight="1">
      <c r="A65" s="50">
        <f>Cotação!$A$65</f>
        <v>0</v>
      </c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</row>
    <row r="66" spans="1:14" ht="15" customHeight="1">
      <c r="A66" s="50">
        <f>Cotação!$A$66</f>
        <v>0</v>
      </c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 ht="15" customHeight="1">
      <c r="A67" s="50">
        <f>Cotação!$A$67</f>
        <v>0</v>
      </c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 ht="15" customHeight="1">
      <c r="A68" s="50">
        <f>Cotação!$A$68</f>
        <v>0</v>
      </c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 ht="15" customHeight="1">
      <c r="A69" s="50">
        <f>Cotação!$A$69</f>
        <v>0</v>
      </c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 ht="15" customHeight="1">
      <c r="A70" s="50">
        <f>Cotação!$A$70</f>
        <v>0</v>
      </c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 ht="15" customHeight="1">
      <c r="A71" s="50">
        <f>Cotação!$A$71</f>
        <v>0</v>
      </c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 ht="15" customHeight="1">
      <c r="A72" s="50">
        <f>Cotação!$A$72</f>
        <v>0</v>
      </c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 ht="15" customHeight="1">
      <c r="A73" s="50">
        <f>Cotação!$A$73</f>
        <v>0</v>
      </c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</row>
    <row r="74" spans="1:14" ht="15" customHeight="1">
      <c r="A74" s="50">
        <f>Cotação!$A$74</f>
        <v>0</v>
      </c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 ht="15" customHeight="1">
      <c r="A75" s="50">
        <f>Cotação!$A$75</f>
        <v>0</v>
      </c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 ht="15" customHeight="1">
      <c r="A76" s="50">
        <f>Cotação!$A$76</f>
        <v>0</v>
      </c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 ht="15" customHeight="1">
      <c r="A77" s="50">
        <f>Cotação!$A$77</f>
        <v>0</v>
      </c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 ht="15" customHeight="1">
      <c r="A78" s="50">
        <f>Cotação!$A$78</f>
        <v>0</v>
      </c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 ht="15" customHeight="1">
      <c r="A79" s="50">
        <f>Cotação!$A$79</f>
        <v>0</v>
      </c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</row>
    <row r="80" spans="1:14" ht="15" customHeight="1">
      <c r="A80" s="50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</row>
    <row r="81" spans="1:14" ht="15" customHeight="1">
      <c r="A81" s="50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</row>
    <row r="82" spans="1:14" ht="15" customHeight="1">
      <c r="A82" s="50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</row>
    <row r="83" spans="1:14" ht="15" customHeight="1">
      <c r="A83" s="50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</row>
    <row r="84" spans="1:14" ht="15" customHeight="1">
      <c r="A84" s="50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</row>
    <row r="85" spans="1:14" ht="15" customHeight="1">
      <c r="A85" s="50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</row>
    <row r="86" spans="1:14" ht="15" customHeight="1">
      <c r="A86" s="50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</row>
    <row r="87" spans="1:14" ht="15" customHeight="1">
      <c r="A87" s="50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</row>
    <row r="88" spans="1:14" ht="15" customHeight="1">
      <c r="A88" s="50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</row>
    <row r="89" spans="1:14" ht="15" customHeight="1">
      <c r="A89" s="50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</row>
    <row r="90" spans="1:14" ht="15" customHeight="1">
      <c r="A90" s="50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</row>
    <row r="91" spans="1:14" ht="15" customHeight="1">
      <c r="A91" s="50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</row>
    <row r="92" spans="1:14" ht="15" customHeight="1">
      <c r="A92" s="50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</row>
    <row r="93" spans="1:14" ht="15" customHeight="1">
      <c r="A93" s="50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</row>
    <row r="94" spans="1:14" ht="15" customHeight="1">
      <c r="A94" s="50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</row>
    <row r="95" spans="1:14" ht="15" customHeight="1">
      <c r="A95" s="50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</row>
    <row r="96" spans="1:14" ht="15" customHeight="1">
      <c r="A96" s="50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</row>
    <row r="97" spans="1:14" ht="15" customHeight="1">
      <c r="A97" s="50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</row>
    <row r="98" spans="1:14" ht="15" customHeight="1">
      <c r="A98" s="50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</row>
    <row r="99" spans="1:14" ht="15" customHeight="1">
      <c r="A99" s="50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</row>
    <row r="100" spans="1:14" ht="15" customHeight="1">
      <c r="A100" s="50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</row>
    <row r="145" spans="12:12">
      <c r="L145" s="278"/>
    </row>
  </sheetData>
  <phoneticPr fontId="20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4" name="Button 7">
              <controlPr defaultSize="0" print="0" autoFill="0" autoPict="0" macro="[0]!AtualizaTudo">
                <anchor moveWithCells="1" sizeWithCells="1">
                  <from>
                    <xdr:col>10</xdr:col>
                    <xdr:colOff>0</xdr:colOff>
                    <xdr:row>0</xdr:row>
                    <xdr:rowOff>114300</xdr:rowOff>
                  </from>
                  <to>
                    <xdr:col>11</xdr:col>
                    <xdr:colOff>533400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:AY1884"/>
  <sheetViews>
    <sheetView workbookViewId="0"/>
  </sheetViews>
  <sheetFormatPr defaultRowHeight="12.75"/>
  <cols>
    <col min="1" max="1" width="20.140625" style="151" customWidth="1"/>
    <col min="2" max="2" width="9.140625" style="149"/>
    <col min="3" max="3" width="10.140625" style="264" bestFit="1" customWidth="1"/>
    <col min="4" max="6" width="9.140625" style="264"/>
    <col min="7" max="7" width="9.140625" style="179"/>
    <col min="8" max="8" width="29.140625" style="179" customWidth="1"/>
    <col min="9" max="9" width="13.28515625" style="179" bestFit="1" customWidth="1"/>
    <col min="10" max="10" width="14.7109375" style="363" customWidth="1"/>
    <col min="11" max="12" width="15.85546875" style="270" customWidth="1"/>
    <col min="13" max="13" width="13" style="270" customWidth="1"/>
    <col min="14" max="14" width="12.85546875" style="270" customWidth="1"/>
    <col min="15" max="15" width="10.140625" style="270" bestFit="1" customWidth="1"/>
    <col min="16" max="16" width="18.7109375" style="270" customWidth="1"/>
    <col min="17" max="17" width="19.7109375" style="270" customWidth="1"/>
    <col min="18" max="18" width="13.140625" style="363" customWidth="1"/>
    <col min="19" max="19" width="13.28515625" style="363" bestFit="1" customWidth="1"/>
    <col min="20" max="21" width="9.140625" style="270"/>
    <col min="22" max="22" width="16.5703125" style="270" customWidth="1"/>
    <col min="23" max="23" width="20.5703125" style="270" customWidth="1"/>
    <col min="24" max="27" width="9.140625" style="270"/>
    <col min="28" max="36" width="9.140625" style="179"/>
    <col min="37" max="37" width="9.42578125" style="179" bestFit="1" customWidth="1"/>
    <col min="38" max="16384" width="9.140625" style="179"/>
  </cols>
  <sheetData>
    <row r="1" spans="1:51" ht="25.5" customHeight="1">
      <c r="A1" s="490" t="s">
        <v>95</v>
      </c>
      <c r="B1" s="892" t="s">
        <v>189</v>
      </c>
      <c r="C1" s="893"/>
      <c r="D1" s="893"/>
      <c r="E1" s="893"/>
      <c r="F1" s="893"/>
      <c r="J1" s="149"/>
      <c r="K1" s="179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152" t="s">
        <v>1829</v>
      </c>
      <c r="AC1" s="152" t="s">
        <v>1828</v>
      </c>
      <c r="AD1" s="344"/>
      <c r="AE1" s="152" t="s">
        <v>1827</v>
      </c>
      <c r="AF1" s="344">
        <v>0</v>
      </c>
      <c r="AG1" s="344"/>
      <c r="AH1" s="152" t="s">
        <v>1304</v>
      </c>
      <c r="AI1" s="344">
        <v>0</v>
      </c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</row>
    <row r="2" spans="1:51" ht="39" thickBot="1">
      <c r="A2" s="490" t="s">
        <v>97</v>
      </c>
      <c r="B2" s="148" t="s">
        <v>98</v>
      </c>
      <c r="C2" s="263" t="s">
        <v>99</v>
      </c>
      <c r="D2" s="263" t="s">
        <v>100</v>
      </c>
      <c r="E2" s="263" t="s">
        <v>101</v>
      </c>
      <c r="F2" s="263" t="s">
        <v>102</v>
      </c>
      <c r="I2" s="147"/>
      <c r="J2" s="152" t="s">
        <v>1283</v>
      </c>
      <c r="K2" s="152" t="s">
        <v>1284</v>
      </c>
      <c r="L2" s="152" t="s">
        <v>1285</v>
      </c>
      <c r="M2" s="152" t="s">
        <v>1286</v>
      </c>
      <c r="N2" s="152" t="s">
        <v>1287</v>
      </c>
      <c r="O2" s="152" t="s">
        <v>1288</v>
      </c>
      <c r="P2" s="152" t="s">
        <v>1289</v>
      </c>
      <c r="Q2" s="152" t="s">
        <v>1290</v>
      </c>
      <c r="R2" s="152" t="s">
        <v>1291</v>
      </c>
      <c r="S2" s="152" t="s">
        <v>1292</v>
      </c>
      <c r="T2" s="152" t="s">
        <v>1293</v>
      </c>
      <c r="U2" s="152" t="s">
        <v>1294</v>
      </c>
      <c r="V2" s="152" t="s">
        <v>1295</v>
      </c>
      <c r="W2" s="152" t="s">
        <v>1296</v>
      </c>
      <c r="X2" s="152" t="s">
        <v>1297</v>
      </c>
      <c r="Y2" s="152" t="s">
        <v>1298</v>
      </c>
      <c r="Z2" s="152" t="s">
        <v>1299</v>
      </c>
      <c r="AA2" s="179"/>
      <c r="AB2" s="317">
        <v>0</v>
      </c>
      <c r="AC2" s="344" t="s">
        <v>1283</v>
      </c>
      <c r="AD2" s="344" t="s">
        <v>1284</v>
      </c>
      <c r="AE2" s="344" t="s">
        <v>1285</v>
      </c>
      <c r="AF2" s="344" t="s">
        <v>1286</v>
      </c>
      <c r="AG2" s="344" t="s">
        <v>1287</v>
      </c>
      <c r="AH2" s="344" t="s">
        <v>1288</v>
      </c>
      <c r="AI2" s="344" t="s">
        <v>1289</v>
      </c>
      <c r="AJ2" s="344" t="s">
        <v>1826</v>
      </c>
      <c r="AK2" s="344" t="s">
        <v>1825</v>
      </c>
      <c r="AL2" s="344" t="s">
        <v>1295</v>
      </c>
      <c r="AM2" s="344" t="s">
        <v>1299</v>
      </c>
      <c r="AN2" s="268" t="s">
        <v>1306</v>
      </c>
      <c r="AO2" s="268" t="s">
        <v>1302</v>
      </c>
      <c r="AP2" s="344"/>
      <c r="AQ2" s="344"/>
      <c r="AR2" s="344"/>
      <c r="AS2" s="344"/>
      <c r="AT2" s="152" t="s">
        <v>1896</v>
      </c>
      <c r="AU2" s="344"/>
      <c r="AV2" s="344"/>
    </row>
    <row r="3" spans="1:51">
      <c r="A3" s="151" t="s">
        <v>103</v>
      </c>
      <c r="B3" s="264">
        <v>0.15770000000000001</v>
      </c>
      <c r="C3" s="264">
        <v>0.15810000000000002</v>
      </c>
      <c r="D3" s="264">
        <v>864.78</v>
      </c>
      <c r="E3" s="264">
        <v>864.48</v>
      </c>
      <c r="F3" s="264">
        <v>863.98</v>
      </c>
      <c r="J3" s="305">
        <v>41983</v>
      </c>
      <c r="K3" s="306">
        <v>5</v>
      </c>
      <c r="L3" s="307">
        <v>3932.5</v>
      </c>
      <c r="M3" s="307">
        <v>4744.1499999999996</v>
      </c>
      <c r="N3" s="306">
        <v>786.5</v>
      </c>
      <c r="O3" s="306">
        <v>12.47</v>
      </c>
      <c r="P3" s="306">
        <v>604</v>
      </c>
      <c r="Q3" s="306">
        <v>17.5</v>
      </c>
      <c r="R3" s="306">
        <v>142.03</v>
      </c>
      <c r="S3" s="306">
        <v>0</v>
      </c>
      <c r="T3" s="306">
        <v>1.39</v>
      </c>
      <c r="U3" s="306">
        <v>2.31</v>
      </c>
      <c r="V3" s="307">
        <v>4598.42</v>
      </c>
      <c r="W3" s="306">
        <v>0.26</v>
      </c>
      <c r="X3" s="306">
        <v>9.6999999999999993</v>
      </c>
      <c r="Y3" s="306">
        <v>13.48</v>
      </c>
      <c r="Z3" s="308">
        <v>20.64</v>
      </c>
      <c r="AA3" s="189"/>
      <c r="AB3" s="344"/>
      <c r="AC3" s="151">
        <v>41983</v>
      </c>
      <c r="AD3" s="259">
        <v>5</v>
      </c>
      <c r="AE3" s="259">
        <v>3932.5</v>
      </c>
      <c r="AF3" s="259">
        <v>4744.1499999999996</v>
      </c>
      <c r="AG3" s="259">
        <v>786.5</v>
      </c>
      <c r="AH3" s="149">
        <v>12.47</v>
      </c>
      <c r="AI3" s="303">
        <v>604</v>
      </c>
      <c r="AJ3" s="273">
        <v>17.5</v>
      </c>
      <c r="AK3" s="273">
        <v>145.72999999999999</v>
      </c>
      <c r="AL3" s="273">
        <v>4598.42</v>
      </c>
      <c r="AM3" s="344">
        <v>20.64</v>
      </c>
      <c r="AN3" s="344" t="s">
        <v>1921</v>
      </c>
      <c r="AO3" s="261" t="e">
        <v>#DIV/0!</v>
      </c>
      <c r="AP3" s="304">
        <v>0</v>
      </c>
      <c r="AQ3" s="149" t="e">
        <v>#DIV/0!</v>
      </c>
      <c r="AR3" s="190" t="e">
        <v>#DIV/0!</v>
      </c>
      <c r="AS3" s="262" t="e">
        <v>#DIV/0!</v>
      </c>
      <c r="AT3" s="152" t="s">
        <v>54</v>
      </c>
      <c r="AU3" s="344"/>
      <c r="AV3" s="344"/>
    </row>
    <row r="4" spans="1:51">
      <c r="A4" s="151" t="s">
        <v>104</v>
      </c>
      <c r="B4" s="264">
        <v>0.1565</v>
      </c>
      <c r="C4" s="264">
        <v>0.15689999999999998</v>
      </c>
      <c r="D4" s="264">
        <v>866.17</v>
      </c>
      <c r="E4" s="264">
        <v>865.87</v>
      </c>
      <c r="F4" s="264">
        <v>865.37</v>
      </c>
      <c r="J4" s="372"/>
      <c r="K4" s="373"/>
      <c r="L4" s="374"/>
      <c r="M4" s="291"/>
      <c r="N4" s="295"/>
      <c r="O4" s="295"/>
      <c r="P4" s="291"/>
      <c r="Q4" s="291"/>
      <c r="R4" s="291"/>
      <c r="S4" s="291"/>
      <c r="T4" s="291"/>
      <c r="U4" s="291"/>
      <c r="V4" s="291"/>
      <c r="W4" s="291"/>
      <c r="X4" s="295"/>
      <c r="Y4" s="291"/>
      <c r="Z4" s="310"/>
      <c r="AA4" s="273"/>
      <c r="AB4" s="273"/>
      <c r="AC4" s="151">
        <v>0</v>
      </c>
      <c r="AD4" s="259">
        <v>0</v>
      </c>
      <c r="AE4" s="259">
        <v>0</v>
      </c>
      <c r="AF4" s="259">
        <v>0</v>
      </c>
      <c r="AG4" s="259">
        <v>0</v>
      </c>
      <c r="AH4" s="149">
        <v>0</v>
      </c>
      <c r="AI4" s="303">
        <v>0</v>
      </c>
      <c r="AJ4" s="273">
        <v>0</v>
      </c>
      <c r="AK4" s="273">
        <v>0</v>
      </c>
      <c r="AL4" s="273">
        <v>0</v>
      </c>
      <c r="AM4" s="344">
        <v>0</v>
      </c>
      <c r="AN4" s="344" t="s">
        <v>2024</v>
      </c>
      <c r="AO4" s="261" t="e">
        <v>#DIV/0!</v>
      </c>
      <c r="AP4" s="304" t="e">
        <v>#DIV/0!</v>
      </c>
      <c r="AQ4" s="149" t="e">
        <v>#DIV/0!</v>
      </c>
      <c r="AR4" s="190" t="e">
        <v>#DIV/0!</v>
      </c>
      <c r="AS4" s="262" t="e">
        <v>#DIV/0!</v>
      </c>
      <c r="AT4" s="152" t="s">
        <v>54</v>
      </c>
      <c r="AU4" s="344"/>
      <c r="AV4" s="344"/>
    </row>
    <row r="5" spans="1:51">
      <c r="A5" s="151" t="s">
        <v>105</v>
      </c>
      <c r="B5" s="264">
        <v>0.15490000000000001</v>
      </c>
      <c r="C5" s="264">
        <v>0.15529999999999999</v>
      </c>
      <c r="D5" s="264">
        <v>867.85</v>
      </c>
      <c r="E5" s="264">
        <v>867.56</v>
      </c>
      <c r="F5" s="264">
        <v>867.06</v>
      </c>
      <c r="J5" s="372"/>
      <c r="K5" s="373"/>
      <c r="L5" s="374"/>
      <c r="M5" s="291"/>
      <c r="N5" s="291"/>
      <c r="O5" s="291"/>
      <c r="P5" s="291"/>
      <c r="Q5" s="291"/>
      <c r="R5" s="291"/>
      <c r="S5" s="291"/>
      <c r="T5" s="291"/>
      <c r="U5" s="291"/>
      <c r="V5" s="291"/>
      <c r="W5" s="291"/>
      <c r="X5" s="291"/>
      <c r="Y5" s="291"/>
      <c r="Z5" s="310"/>
      <c r="AA5" s="273"/>
      <c r="AB5" s="273"/>
      <c r="AC5" s="151">
        <v>0</v>
      </c>
      <c r="AD5" s="259">
        <v>0</v>
      </c>
      <c r="AE5" s="259">
        <v>0</v>
      </c>
      <c r="AF5" s="259">
        <v>0</v>
      </c>
      <c r="AG5" s="259">
        <v>0</v>
      </c>
      <c r="AH5" s="149">
        <v>0</v>
      </c>
      <c r="AI5" s="303">
        <v>0</v>
      </c>
      <c r="AJ5" s="273">
        <v>0</v>
      </c>
      <c r="AK5" s="273">
        <v>0</v>
      </c>
      <c r="AL5" s="273">
        <v>0</v>
      </c>
      <c r="AM5" s="344">
        <v>0</v>
      </c>
      <c r="AN5" s="344" t="s">
        <v>2024</v>
      </c>
      <c r="AO5" s="261" t="e">
        <v>#DIV/0!</v>
      </c>
      <c r="AP5" s="304" t="e">
        <v>#DIV/0!</v>
      </c>
      <c r="AQ5" s="149" t="e">
        <v>#DIV/0!</v>
      </c>
      <c r="AR5" s="190" t="e">
        <v>#DIV/0!</v>
      </c>
      <c r="AS5" s="262" t="e">
        <v>#DIV/0!</v>
      </c>
      <c r="AT5" s="152" t="s">
        <v>54</v>
      </c>
      <c r="AU5" s="344"/>
      <c r="AV5" s="344"/>
      <c r="AY5" s="156" t="s">
        <v>187</v>
      </c>
    </row>
    <row r="6" spans="1:51">
      <c r="A6" s="151" t="s">
        <v>106</v>
      </c>
      <c r="B6" s="264">
        <v>0.15410000000000001</v>
      </c>
      <c r="C6" s="264">
        <v>0.1545</v>
      </c>
      <c r="D6" s="264">
        <v>868.94</v>
      </c>
      <c r="E6" s="264">
        <v>868.64</v>
      </c>
      <c r="F6" s="264">
        <v>868.15</v>
      </c>
      <c r="J6" s="372"/>
      <c r="K6" s="373"/>
      <c r="L6" s="374"/>
      <c r="M6" s="291"/>
      <c r="N6" s="295"/>
      <c r="O6" s="295"/>
      <c r="P6" s="291"/>
      <c r="Q6" s="291"/>
      <c r="R6" s="291"/>
      <c r="S6" s="291"/>
      <c r="T6" s="291"/>
      <c r="U6" s="291"/>
      <c r="V6" s="291"/>
      <c r="W6" s="291"/>
      <c r="X6" s="295"/>
      <c r="Y6" s="291"/>
      <c r="Z6" s="310"/>
      <c r="AA6" s="273"/>
      <c r="AB6" s="273"/>
      <c r="AC6" s="151">
        <v>0</v>
      </c>
      <c r="AD6" s="259">
        <v>0</v>
      </c>
      <c r="AE6" s="259">
        <v>0</v>
      </c>
      <c r="AF6" s="259">
        <v>0</v>
      </c>
      <c r="AG6" s="259">
        <v>0</v>
      </c>
      <c r="AH6" s="149">
        <v>0</v>
      </c>
      <c r="AI6" s="303">
        <v>0</v>
      </c>
      <c r="AJ6" s="273">
        <v>0</v>
      </c>
      <c r="AK6" s="273">
        <v>0</v>
      </c>
      <c r="AL6" s="273">
        <v>0</v>
      </c>
      <c r="AM6" s="344">
        <v>0</v>
      </c>
      <c r="AN6" s="344" t="s">
        <v>2024</v>
      </c>
      <c r="AO6" s="261" t="e">
        <v>#DIV/0!</v>
      </c>
      <c r="AP6" s="304" t="e">
        <v>#DIV/0!</v>
      </c>
      <c r="AQ6" s="149" t="e">
        <v>#DIV/0!</v>
      </c>
      <c r="AR6" s="190" t="e">
        <v>#DIV/0!</v>
      </c>
      <c r="AS6" s="262" t="e">
        <v>#DIV/0!</v>
      </c>
      <c r="AT6" s="152" t="s">
        <v>54</v>
      </c>
      <c r="AU6" s="344"/>
      <c r="AV6" s="344"/>
    </row>
    <row r="7" spans="1:51">
      <c r="A7" s="151" t="s">
        <v>107</v>
      </c>
      <c r="B7" s="264">
        <v>0.15429999999999999</v>
      </c>
      <c r="C7" s="264">
        <v>0.1547</v>
      </c>
      <c r="D7" s="264">
        <v>869.29</v>
      </c>
      <c r="E7" s="264">
        <v>868.99</v>
      </c>
      <c r="F7" s="264">
        <v>868.5</v>
      </c>
      <c r="J7" s="372"/>
      <c r="K7" s="373"/>
      <c r="L7" s="374"/>
      <c r="M7" s="291"/>
      <c r="N7" s="291"/>
      <c r="O7" s="291"/>
      <c r="P7" s="291"/>
      <c r="Q7" s="291"/>
      <c r="R7" s="291"/>
      <c r="S7" s="291"/>
      <c r="T7" s="291"/>
      <c r="U7" s="291"/>
      <c r="V7" s="291"/>
      <c r="W7" s="291"/>
      <c r="X7" s="291"/>
      <c r="Y7" s="291"/>
      <c r="Z7" s="310"/>
      <c r="AA7" s="273"/>
      <c r="AB7" s="273"/>
      <c r="AC7" s="151">
        <v>0</v>
      </c>
      <c r="AD7" s="259">
        <v>0</v>
      </c>
      <c r="AE7" s="259">
        <v>0</v>
      </c>
      <c r="AF7" s="259">
        <v>0</v>
      </c>
      <c r="AG7" s="259">
        <v>0</v>
      </c>
      <c r="AH7" s="149">
        <v>0</v>
      </c>
      <c r="AI7" s="303">
        <v>0</v>
      </c>
      <c r="AJ7" s="273">
        <v>0</v>
      </c>
      <c r="AK7" s="273">
        <v>0</v>
      </c>
      <c r="AL7" s="273">
        <v>0</v>
      </c>
      <c r="AM7" s="344">
        <v>0</v>
      </c>
      <c r="AN7" s="344" t="s">
        <v>2024</v>
      </c>
      <c r="AO7" s="261" t="e">
        <v>#DIV/0!</v>
      </c>
      <c r="AP7" s="304" t="e">
        <v>#DIV/0!</v>
      </c>
      <c r="AQ7" s="149" t="e">
        <v>#DIV/0!</v>
      </c>
      <c r="AR7" s="190" t="e">
        <v>#DIV/0!</v>
      </c>
      <c r="AS7" s="262" t="e">
        <v>#DIV/0!</v>
      </c>
      <c r="AT7" s="152" t="s">
        <v>54</v>
      </c>
      <c r="AU7" s="344"/>
      <c r="AV7" s="344"/>
    </row>
    <row r="8" spans="1:51">
      <c r="A8" s="151" t="s">
        <v>108</v>
      </c>
      <c r="B8" s="264">
        <v>0.1542</v>
      </c>
      <c r="C8" s="264">
        <v>0.15460000000000002</v>
      </c>
      <c r="D8" s="264">
        <v>869.85</v>
      </c>
      <c r="E8" s="264">
        <v>869.56</v>
      </c>
      <c r="F8" s="264">
        <v>869.07</v>
      </c>
      <c r="J8" s="372"/>
      <c r="K8" s="373"/>
      <c r="L8" s="374"/>
      <c r="M8" s="291"/>
      <c r="N8" s="291"/>
      <c r="O8" s="291"/>
      <c r="P8" s="291"/>
      <c r="Q8" s="291"/>
      <c r="R8" s="291"/>
      <c r="S8" s="291"/>
      <c r="T8" s="291"/>
      <c r="U8" s="291"/>
      <c r="V8" s="291"/>
      <c r="W8" s="291"/>
      <c r="X8" s="291"/>
      <c r="Y8" s="291"/>
      <c r="Z8" s="310"/>
      <c r="AA8" s="273"/>
      <c r="AB8" s="273"/>
      <c r="AC8" s="151">
        <v>0</v>
      </c>
      <c r="AD8" s="259">
        <v>0</v>
      </c>
      <c r="AE8" s="259">
        <v>0</v>
      </c>
      <c r="AF8" s="259">
        <v>0</v>
      </c>
      <c r="AG8" s="259">
        <v>0</v>
      </c>
      <c r="AH8" s="149">
        <v>0</v>
      </c>
      <c r="AI8" s="303">
        <v>0</v>
      </c>
      <c r="AJ8" s="273">
        <v>0</v>
      </c>
      <c r="AK8" s="273">
        <v>0</v>
      </c>
      <c r="AL8" s="273">
        <v>0</v>
      </c>
      <c r="AM8" s="344">
        <v>0</v>
      </c>
      <c r="AN8" s="344" t="s">
        <v>2024</v>
      </c>
      <c r="AO8" s="261" t="e">
        <v>#DIV/0!</v>
      </c>
      <c r="AP8" s="304" t="e">
        <v>#DIV/0!</v>
      </c>
      <c r="AQ8" s="149" t="e">
        <v>#DIV/0!</v>
      </c>
      <c r="AR8" s="190" t="e">
        <v>#DIV/0!</v>
      </c>
      <c r="AS8" s="262" t="e">
        <v>#DIV/0!</v>
      </c>
      <c r="AT8" s="152" t="s">
        <v>54</v>
      </c>
      <c r="AU8" s="344"/>
      <c r="AV8" s="344"/>
    </row>
    <row r="9" spans="1:51">
      <c r="A9" s="151" t="s">
        <v>109</v>
      </c>
      <c r="B9" s="264">
        <v>0.15490000000000001</v>
      </c>
      <c r="C9" s="264">
        <v>0.15529999999999999</v>
      </c>
      <c r="D9" s="264">
        <v>869.84</v>
      </c>
      <c r="E9" s="264">
        <v>869.55</v>
      </c>
      <c r="F9" s="264">
        <v>869.05</v>
      </c>
      <c r="J9" s="372"/>
      <c r="K9" s="373"/>
      <c r="L9" s="374"/>
      <c r="M9" s="291"/>
      <c r="N9" s="291"/>
      <c r="O9" s="291"/>
      <c r="P9" s="291"/>
      <c r="Q9" s="291"/>
      <c r="R9" s="291"/>
      <c r="S9" s="291"/>
      <c r="T9" s="291"/>
      <c r="U9" s="291"/>
      <c r="V9" s="291"/>
      <c r="W9" s="291"/>
      <c r="X9" s="291"/>
      <c r="Y9" s="291"/>
      <c r="Z9" s="310"/>
      <c r="AA9" s="273"/>
      <c r="AB9" s="273"/>
      <c r="AC9" s="151">
        <v>0</v>
      </c>
      <c r="AD9" s="259">
        <v>0</v>
      </c>
      <c r="AE9" s="259">
        <v>0</v>
      </c>
      <c r="AF9" s="259">
        <v>0</v>
      </c>
      <c r="AG9" s="259">
        <v>0</v>
      </c>
      <c r="AH9" s="149">
        <v>0</v>
      </c>
      <c r="AI9" s="303">
        <v>0</v>
      </c>
      <c r="AJ9" s="273">
        <v>0</v>
      </c>
      <c r="AK9" s="273">
        <v>0</v>
      </c>
      <c r="AL9" s="273">
        <v>0</v>
      </c>
      <c r="AM9" s="344">
        <v>0</v>
      </c>
      <c r="AN9" s="344" t="s">
        <v>2024</v>
      </c>
      <c r="AO9" s="261" t="e">
        <v>#DIV/0!</v>
      </c>
      <c r="AP9" s="304" t="e">
        <v>#DIV/0!</v>
      </c>
      <c r="AQ9" s="149" t="e">
        <v>#DIV/0!</v>
      </c>
      <c r="AR9" s="190" t="e">
        <v>#DIV/0!</v>
      </c>
      <c r="AS9" s="262" t="e">
        <v>#DIV/0!</v>
      </c>
      <c r="AT9" s="152" t="s">
        <v>54</v>
      </c>
      <c r="AU9" s="344"/>
      <c r="AV9" s="344"/>
    </row>
    <row r="10" spans="1:51">
      <c r="A10" s="151" t="s">
        <v>110</v>
      </c>
      <c r="B10" s="264">
        <v>0.15410000000000001</v>
      </c>
      <c r="C10" s="264">
        <v>0.1545</v>
      </c>
      <c r="D10" s="264">
        <v>870.92</v>
      </c>
      <c r="E10" s="264">
        <v>870.63</v>
      </c>
      <c r="F10" s="264">
        <v>870.13</v>
      </c>
      <c r="J10" s="372"/>
      <c r="K10" s="373"/>
      <c r="L10" s="374"/>
      <c r="M10" s="291"/>
      <c r="N10" s="291"/>
      <c r="O10" s="291"/>
      <c r="P10" s="291"/>
      <c r="Q10" s="291"/>
      <c r="R10" s="291"/>
      <c r="S10" s="291"/>
      <c r="T10" s="291"/>
      <c r="U10" s="291"/>
      <c r="V10" s="291"/>
      <c r="W10" s="291"/>
      <c r="X10" s="291"/>
      <c r="Y10" s="291"/>
      <c r="Z10" s="310"/>
      <c r="AA10" s="273"/>
      <c r="AB10" s="273"/>
      <c r="AC10" s="151">
        <v>0</v>
      </c>
      <c r="AD10" s="259">
        <v>0</v>
      </c>
      <c r="AE10" s="259">
        <v>0</v>
      </c>
      <c r="AF10" s="259">
        <v>0</v>
      </c>
      <c r="AG10" s="259">
        <v>0</v>
      </c>
      <c r="AH10" s="149">
        <v>0</v>
      </c>
      <c r="AI10" s="303">
        <v>0</v>
      </c>
      <c r="AJ10" s="273">
        <v>0</v>
      </c>
      <c r="AK10" s="273">
        <v>0</v>
      </c>
      <c r="AL10" s="273">
        <v>0</v>
      </c>
      <c r="AM10" s="344">
        <v>0</v>
      </c>
      <c r="AN10" s="344" t="s">
        <v>2024</v>
      </c>
      <c r="AO10" s="261" t="e">
        <v>#DIV/0!</v>
      </c>
      <c r="AP10" s="304" t="e">
        <v>#DIV/0!</v>
      </c>
      <c r="AQ10" s="149" t="e">
        <v>#DIV/0!</v>
      </c>
      <c r="AR10" s="190" t="e">
        <v>#DIV/0!</v>
      </c>
      <c r="AS10" s="262" t="e">
        <v>#DIV/0!</v>
      </c>
      <c r="AT10" s="152" t="s">
        <v>54</v>
      </c>
      <c r="AU10" s="344"/>
      <c r="AV10" s="344"/>
    </row>
    <row r="11" spans="1:51">
      <c r="A11" s="151" t="s">
        <v>111</v>
      </c>
      <c r="B11" s="264">
        <v>0.15410000000000001</v>
      </c>
      <c r="C11" s="264">
        <v>0.1545</v>
      </c>
      <c r="D11" s="264">
        <v>871.41</v>
      </c>
      <c r="E11" s="264">
        <v>871.12</v>
      </c>
      <c r="F11" s="264">
        <v>870.63</v>
      </c>
      <c r="J11" s="372"/>
      <c r="K11" s="373"/>
      <c r="L11" s="374"/>
      <c r="M11" s="291"/>
      <c r="N11" s="291"/>
      <c r="O11" s="291"/>
      <c r="P11" s="291"/>
      <c r="Q11" s="291"/>
      <c r="R11" s="291"/>
      <c r="S11" s="291"/>
      <c r="T11" s="291"/>
      <c r="U11" s="291"/>
      <c r="V11" s="291"/>
      <c r="W11" s="291"/>
      <c r="X11" s="291"/>
      <c r="Y11" s="291"/>
      <c r="Z11" s="310"/>
      <c r="AA11" s="273"/>
      <c r="AB11" s="273"/>
      <c r="AC11" s="151">
        <v>0</v>
      </c>
      <c r="AD11" s="259">
        <v>0</v>
      </c>
      <c r="AE11" s="259">
        <v>0</v>
      </c>
      <c r="AF11" s="259">
        <v>0</v>
      </c>
      <c r="AG11" s="259">
        <v>0</v>
      </c>
      <c r="AH11" s="149">
        <v>0</v>
      </c>
      <c r="AI11" s="303">
        <v>0</v>
      </c>
      <c r="AJ11" s="273">
        <v>0</v>
      </c>
      <c r="AK11" s="273">
        <v>0</v>
      </c>
      <c r="AL11" s="273">
        <v>0</v>
      </c>
      <c r="AM11" s="344">
        <v>0</v>
      </c>
      <c r="AN11" s="344" t="s">
        <v>2024</v>
      </c>
      <c r="AO11" s="261" t="e">
        <v>#DIV/0!</v>
      </c>
      <c r="AP11" s="304" t="e">
        <v>#DIV/0!</v>
      </c>
      <c r="AQ11" s="149" t="e">
        <v>#DIV/0!</v>
      </c>
      <c r="AR11" s="190" t="e">
        <v>#DIV/0!</v>
      </c>
      <c r="AS11" s="262" t="e">
        <v>#DIV/0!</v>
      </c>
      <c r="AT11" s="152" t="s">
        <v>54</v>
      </c>
      <c r="AU11" s="344"/>
      <c r="AV11" s="344"/>
    </row>
    <row r="12" spans="1:51">
      <c r="A12" s="151" t="s">
        <v>112</v>
      </c>
      <c r="B12" s="264">
        <v>0.15359999999999999</v>
      </c>
      <c r="C12" s="264">
        <v>0.154</v>
      </c>
      <c r="D12" s="264">
        <v>872.27</v>
      </c>
      <c r="E12" s="264">
        <v>871.98</v>
      </c>
      <c r="F12" s="264">
        <v>871.49</v>
      </c>
      <c r="J12" s="372"/>
      <c r="K12" s="373"/>
      <c r="L12" s="374"/>
      <c r="M12" s="291"/>
      <c r="N12" s="295"/>
      <c r="O12" s="295"/>
      <c r="P12" s="291"/>
      <c r="Q12" s="291"/>
      <c r="R12" s="291"/>
      <c r="S12" s="291"/>
      <c r="T12" s="291"/>
      <c r="U12" s="291"/>
      <c r="V12" s="291"/>
      <c r="W12" s="291"/>
      <c r="X12" s="295"/>
      <c r="Y12" s="291"/>
      <c r="Z12" s="310"/>
      <c r="AA12" s="273"/>
      <c r="AB12" s="273"/>
      <c r="AC12" s="151">
        <v>0</v>
      </c>
      <c r="AD12" s="259">
        <v>0</v>
      </c>
      <c r="AE12" s="259">
        <v>0</v>
      </c>
      <c r="AF12" s="259">
        <v>0</v>
      </c>
      <c r="AG12" s="259">
        <v>0</v>
      </c>
      <c r="AH12" s="149">
        <v>0</v>
      </c>
      <c r="AI12" s="303">
        <v>0</v>
      </c>
      <c r="AJ12" s="273">
        <v>0</v>
      </c>
      <c r="AK12" s="273">
        <v>0</v>
      </c>
      <c r="AL12" s="273">
        <v>0</v>
      </c>
      <c r="AM12" s="344">
        <v>0</v>
      </c>
      <c r="AN12" s="344" t="s">
        <v>2024</v>
      </c>
      <c r="AO12" s="261" t="e">
        <v>#DIV/0!</v>
      </c>
      <c r="AP12" s="304" t="e">
        <v>#DIV/0!</v>
      </c>
      <c r="AQ12" s="149" t="e">
        <v>#DIV/0!</v>
      </c>
      <c r="AR12" s="190" t="e">
        <v>#DIV/0!</v>
      </c>
      <c r="AS12" s="262" t="e">
        <v>#DIV/0!</v>
      </c>
      <c r="AT12" s="152" t="s">
        <v>54</v>
      </c>
      <c r="AU12" s="344"/>
      <c r="AV12" s="344"/>
    </row>
    <row r="13" spans="1:51">
      <c r="A13" s="151" t="s">
        <v>113</v>
      </c>
      <c r="B13" s="264">
        <v>0.1542</v>
      </c>
      <c r="C13" s="264">
        <v>0.15460000000000002</v>
      </c>
      <c r="D13" s="264">
        <v>872.33</v>
      </c>
      <c r="E13" s="264">
        <v>872.04</v>
      </c>
      <c r="F13" s="264">
        <v>871.55</v>
      </c>
      <c r="J13" s="372"/>
      <c r="K13" s="373"/>
      <c r="L13" s="374"/>
      <c r="M13" s="291"/>
      <c r="N13" s="291"/>
      <c r="O13" s="291"/>
      <c r="P13" s="291"/>
      <c r="Q13" s="291"/>
      <c r="R13" s="291"/>
      <c r="S13" s="291"/>
      <c r="T13" s="291"/>
      <c r="U13" s="291"/>
      <c r="V13" s="291"/>
      <c r="W13" s="291"/>
      <c r="X13" s="291"/>
      <c r="Y13" s="291"/>
      <c r="Z13" s="310"/>
      <c r="AA13" s="273"/>
      <c r="AB13" s="273"/>
      <c r="AC13" s="151">
        <v>0</v>
      </c>
      <c r="AD13" s="259">
        <v>0</v>
      </c>
      <c r="AE13" s="259">
        <v>0</v>
      </c>
      <c r="AF13" s="259">
        <v>0</v>
      </c>
      <c r="AG13" s="259">
        <v>0</v>
      </c>
      <c r="AH13" s="149">
        <v>0</v>
      </c>
      <c r="AI13" s="303">
        <v>0</v>
      </c>
      <c r="AJ13" s="273">
        <v>0</v>
      </c>
      <c r="AK13" s="273">
        <v>0</v>
      </c>
      <c r="AL13" s="273">
        <v>0</v>
      </c>
      <c r="AM13" s="344">
        <v>0</v>
      </c>
      <c r="AN13" s="344" t="s">
        <v>2024</v>
      </c>
      <c r="AO13" s="261" t="e">
        <v>#DIV/0!</v>
      </c>
      <c r="AP13" s="304" t="e">
        <v>#DIV/0!</v>
      </c>
      <c r="AQ13" s="149" t="e">
        <v>#DIV/0!</v>
      </c>
      <c r="AR13" s="190" t="e">
        <v>#DIV/0!</v>
      </c>
      <c r="AS13" s="262" t="e">
        <v>#DIV/0!</v>
      </c>
      <c r="AT13" s="152" t="s">
        <v>54</v>
      </c>
      <c r="AU13" s="344"/>
      <c r="AV13" s="344"/>
    </row>
    <row r="14" spans="1:51">
      <c r="A14" s="151" t="s">
        <v>114</v>
      </c>
      <c r="B14" s="264">
        <v>0.1547</v>
      </c>
      <c r="C14" s="264">
        <v>0.15509999999999999</v>
      </c>
      <c r="D14" s="264">
        <v>872.47</v>
      </c>
      <c r="E14" s="264">
        <v>872.18</v>
      </c>
      <c r="F14" s="264">
        <v>871.69</v>
      </c>
      <c r="J14" s="372"/>
      <c r="K14" s="373"/>
      <c r="L14" s="374"/>
      <c r="M14" s="291"/>
      <c r="N14" s="291"/>
      <c r="O14" s="291"/>
      <c r="P14" s="291"/>
      <c r="Q14" s="291"/>
      <c r="R14" s="291"/>
      <c r="S14" s="291"/>
      <c r="T14" s="291"/>
      <c r="U14" s="291"/>
      <c r="V14" s="291"/>
      <c r="W14" s="291"/>
      <c r="X14" s="291"/>
      <c r="Y14" s="291"/>
      <c r="Z14" s="310"/>
      <c r="AA14" s="273"/>
      <c r="AB14" s="273"/>
      <c r="AC14" s="151">
        <v>0</v>
      </c>
      <c r="AD14" s="259">
        <v>0</v>
      </c>
      <c r="AE14" s="259">
        <v>0</v>
      </c>
      <c r="AF14" s="259">
        <v>0</v>
      </c>
      <c r="AG14" s="259">
        <v>0</v>
      </c>
      <c r="AH14" s="149">
        <v>0</v>
      </c>
      <c r="AI14" s="303">
        <v>0</v>
      </c>
      <c r="AJ14" s="273">
        <v>0</v>
      </c>
      <c r="AK14" s="273">
        <v>0</v>
      </c>
      <c r="AL14" s="273">
        <v>0</v>
      </c>
      <c r="AM14" s="344">
        <v>0</v>
      </c>
      <c r="AN14" s="344" t="s">
        <v>2024</v>
      </c>
      <c r="AO14" s="261" t="e">
        <v>#DIV/0!</v>
      </c>
      <c r="AP14" s="304" t="e">
        <v>#DIV/0!</v>
      </c>
      <c r="AQ14" s="149" t="e">
        <v>#DIV/0!</v>
      </c>
      <c r="AR14" s="190" t="e">
        <v>#DIV/0!</v>
      </c>
      <c r="AS14" s="262" t="e">
        <v>#DIV/0!</v>
      </c>
      <c r="AT14" s="152" t="s">
        <v>54</v>
      </c>
      <c r="AU14" s="344"/>
      <c r="AV14" s="344"/>
    </row>
    <row r="15" spans="1:51">
      <c r="A15" s="151" t="s">
        <v>115</v>
      </c>
      <c r="B15" s="264">
        <v>0.1525</v>
      </c>
      <c r="C15" s="264">
        <v>0.15289999999999998</v>
      </c>
      <c r="D15" s="264">
        <v>874.54</v>
      </c>
      <c r="E15" s="264">
        <v>874.26</v>
      </c>
      <c r="F15" s="264">
        <v>873.76</v>
      </c>
      <c r="J15" s="372"/>
      <c r="K15" s="373"/>
      <c r="L15" s="374"/>
      <c r="M15" s="291"/>
      <c r="N15" s="291"/>
      <c r="O15" s="295"/>
      <c r="P15" s="291"/>
      <c r="Q15" s="291"/>
      <c r="R15" s="291"/>
      <c r="S15" s="291"/>
      <c r="T15" s="291"/>
      <c r="U15" s="291"/>
      <c r="V15" s="291"/>
      <c r="W15" s="291"/>
      <c r="X15" s="295"/>
      <c r="Y15" s="291"/>
      <c r="Z15" s="310"/>
      <c r="AA15" s="273"/>
      <c r="AB15" s="273"/>
      <c r="AC15" s="151">
        <v>0</v>
      </c>
      <c r="AD15" s="259">
        <v>0</v>
      </c>
      <c r="AE15" s="259">
        <v>0</v>
      </c>
      <c r="AF15" s="259">
        <v>0</v>
      </c>
      <c r="AG15" s="259">
        <v>0</v>
      </c>
      <c r="AH15" s="149">
        <v>0</v>
      </c>
      <c r="AI15" s="303">
        <v>0</v>
      </c>
      <c r="AJ15" s="273">
        <v>0</v>
      </c>
      <c r="AK15" s="273">
        <v>0</v>
      </c>
      <c r="AL15" s="273">
        <v>0</v>
      </c>
      <c r="AM15" s="344">
        <v>0</v>
      </c>
      <c r="AN15" s="344" t="s">
        <v>2024</v>
      </c>
      <c r="AO15" s="261" t="e">
        <v>#DIV/0!</v>
      </c>
      <c r="AP15" s="304" t="e">
        <v>#DIV/0!</v>
      </c>
      <c r="AQ15" s="149" t="e">
        <v>#DIV/0!</v>
      </c>
      <c r="AR15" s="190" t="e">
        <v>#DIV/0!</v>
      </c>
      <c r="AS15" s="262" t="e">
        <v>#DIV/0!</v>
      </c>
      <c r="AT15" s="152" t="s">
        <v>54</v>
      </c>
      <c r="AU15" s="344"/>
      <c r="AV15" s="344"/>
    </row>
    <row r="16" spans="1:51">
      <c r="A16" s="151" t="s">
        <v>116</v>
      </c>
      <c r="B16" s="264">
        <v>0.14779999999999999</v>
      </c>
      <c r="C16" s="264">
        <v>0.1482</v>
      </c>
      <c r="D16" s="264">
        <v>878.4</v>
      </c>
      <c r="E16" s="264">
        <v>878.12</v>
      </c>
      <c r="F16" s="264">
        <v>877.64</v>
      </c>
      <c r="J16" s="372"/>
      <c r="K16" s="373"/>
      <c r="L16" s="374"/>
      <c r="M16" s="291"/>
      <c r="N16" s="291"/>
      <c r="O16" s="291"/>
      <c r="P16" s="291"/>
      <c r="Q16" s="291"/>
      <c r="R16" s="291"/>
      <c r="S16" s="291"/>
      <c r="T16" s="291"/>
      <c r="U16" s="291"/>
      <c r="V16" s="291"/>
      <c r="W16" s="291"/>
      <c r="X16" s="291"/>
      <c r="Y16" s="291"/>
      <c r="Z16" s="310"/>
      <c r="AA16" s="273"/>
      <c r="AB16" s="273"/>
      <c r="AC16" s="151">
        <v>0</v>
      </c>
      <c r="AD16" s="259">
        <v>0</v>
      </c>
      <c r="AE16" s="259">
        <v>0</v>
      </c>
      <c r="AF16" s="259">
        <v>0</v>
      </c>
      <c r="AG16" s="259">
        <v>0</v>
      </c>
      <c r="AH16" s="149">
        <v>0</v>
      </c>
      <c r="AI16" s="303">
        <v>0</v>
      </c>
      <c r="AJ16" s="273">
        <v>0</v>
      </c>
      <c r="AK16" s="273">
        <v>0</v>
      </c>
      <c r="AL16" s="273">
        <v>0</v>
      </c>
      <c r="AM16" s="344">
        <v>0</v>
      </c>
      <c r="AN16" s="344" t="s">
        <v>2024</v>
      </c>
      <c r="AO16" s="261" t="e">
        <v>#DIV/0!</v>
      </c>
      <c r="AP16" s="304" t="e">
        <v>#DIV/0!</v>
      </c>
      <c r="AQ16" s="149" t="e">
        <v>#DIV/0!</v>
      </c>
      <c r="AR16" s="190" t="e">
        <v>#DIV/0!</v>
      </c>
      <c r="AS16" s="262" t="e">
        <v>#DIV/0!</v>
      </c>
      <c r="AT16" s="152" t="s">
        <v>54</v>
      </c>
      <c r="AU16" s="344"/>
      <c r="AV16" s="344"/>
    </row>
    <row r="17" spans="1:48">
      <c r="A17" s="151" t="s">
        <v>117</v>
      </c>
      <c r="B17" s="264">
        <v>0.14749999999999999</v>
      </c>
      <c r="C17" s="264">
        <v>0.1479</v>
      </c>
      <c r="D17" s="264">
        <v>879.58</v>
      </c>
      <c r="E17" s="264">
        <v>879.3</v>
      </c>
      <c r="F17" s="264">
        <v>878.33</v>
      </c>
      <c r="J17" s="372"/>
      <c r="K17" s="373"/>
      <c r="L17" s="374"/>
      <c r="M17" s="291"/>
      <c r="N17" s="291"/>
      <c r="O17" s="291"/>
      <c r="P17" s="291"/>
      <c r="Q17" s="291"/>
      <c r="R17" s="291"/>
      <c r="S17" s="291"/>
      <c r="T17" s="291"/>
      <c r="U17" s="291"/>
      <c r="V17" s="291"/>
      <c r="W17" s="291"/>
      <c r="X17" s="291"/>
      <c r="Y17" s="291"/>
      <c r="Z17" s="310"/>
      <c r="AA17" s="273"/>
      <c r="AB17" s="273"/>
      <c r="AC17" s="151">
        <v>0</v>
      </c>
      <c r="AD17" s="259">
        <v>0</v>
      </c>
      <c r="AE17" s="259">
        <v>0</v>
      </c>
      <c r="AF17" s="259">
        <v>0</v>
      </c>
      <c r="AG17" s="259">
        <v>0</v>
      </c>
      <c r="AH17" s="149">
        <v>0</v>
      </c>
      <c r="AI17" s="303">
        <v>0</v>
      </c>
      <c r="AJ17" s="273">
        <v>0</v>
      </c>
      <c r="AK17" s="273">
        <v>0</v>
      </c>
      <c r="AL17" s="273">
        <v>0</v>
      </c>
      <c r="AM17" s="344">
        <v>0</v>
      </c>
      <c r="AN17" s="344" t="s">
        <v>2024</v>
      </c>
      <c r="AO17" s="261" t="e">
        <v>#DIV/0!</v>
      </c>
      <c r="AP17" s="304" t="e">
        <v>#DIV/0!</v>
      </c>
      <c r="AQ17" s="149" t="e">
        <v>#DIV/0!</v>
      </c>
      <c r="AR17" s="190" t="e">
        <v>#DIV/0!</v>
      </c>
      <c r="AS17" s="262" t="e">
        <v>#DIV/0!</v>
      </c>
      <c r="AT17" s="152" t="s">
        <v>54</v>
      </c>
      <c r="AU17" s="344"/>
      <c r="AV17" s="344"/>
    </row>
    <row r="18" spans="1:48">
      <c r="A18" s="151" t="s">
        <v>118</v>
      </c>
      <c r="B18" s="264">
        <v>0.14710000000000001</v>
      </c>
      <c r="C18" s="264">
        <v>0.14749999999999999</v>
      </c>
      <c r="D18" s="264">
        <v>879.87</v>
      </c>
      <c r="E18" s="264">
        <v>879.58</v>
      </c>
      <c r="F18" s="264">
        <v>879.1</v>
      </c>
      <c r="J18" s="372"/>
      <c r="K18" s="373"/>
      <c r="L18" s="374"/>
      <c r="M18" s="291"/>
      <c r="N18" s="291"/>
      <c r="O18" s="291"/>
      <c r="P18" s="291"/>
      <c r="Q18" s="291"/>
      <c r="R18" s="291"/>
      <c r="S18" s="291"/>
      <c r="T18" s="291"/>
      <c r="U18" s="291"/>
      <c r="V18" s="291"/>
      <c r="W18" s="291"/>
      <c r="X18" s="291"/>
      <c r="Y18" s="291"/>
      <c r="Z18" s="310"/>
      <c r="AA18" s="273"/>
      <c r="AB18" s="273"/>
      <c r="AC18" s="151">
        <v>0</v>
      </c>
      <c r="AD18" s="259">
        <v>0</v>
      </c>
      <c r="AE18" s="259">
        <v>0</v>
      </c>
      <c r="AF18" s="259">
        <v>0</v>
      </c>
      <c r="AG18" s="259">
        <v>0</v>
      </c>
      <c r="AH18" s="149">
        <v>0</v>
      </c>
      <c r="AI18" s="303">
        <v>0</v>
      </c>
      <c r="AJ18" s="273">
        <v>0</v>
      </c>
      <c r="AK18" s="273">
        <v>0</v>
      </c>
      <c r="AL18" s="273">
        <v>0</v>
      </c>
      <c r="AM18" s="344">
        <v>0</v>
      </c>
      <c r="AN18" s="344" t="s">
        <v>2024</v>
      </c>
      <c r="AO18" s="261" t="e">
        <v>#DIV/0!</v>
      </c>
      <c r="AP18" s="304" t="e">
        <v>#DIV/0!</v>
      </c>
      <c r="AQ18" s="149" t="e">
        <v>#DIV/0!</v>
      </c>
      <c r="AR18" s="190" t="e">
        <v>#DIV/0!</v>
      </c>
      <c r="AS18" s="262" t="e">
        <v>#DIV/0!</v>
      </c>
      <c r="AT18" s="152" t="s">
        <v>54</v>
      </c>
      <c r="AU18" s="344"/>
      <c r="AV18" s="344"/>
    </row>
    <row r="19" spans="1:48">
      <c r="A19" s="151" t="s">
        <v>119</v>
      </c>
      <c r="B19" s="264">
        <v>0.14710000000000001</v>
      </c>
      <c r="C19" s="264">
        <v>0.14749999999999999</v>
      </c>
      <c r="D19" s="264">
        <v>880.35</v>
      </c>
      <c r="E19" s="264">
        <v>880.06</v>
      </c>
      <c r="F19" s="264">
        <v>879.58</v>
      </c>
      <c r="J19" s="372"/>
      <c r="K19" s="373"/>
      <c r="L19" s="374"/>
      <c r="M19" s="291"/>
      <c r="N19" s="295"/>
      <c r="O19" s="295"/>
      <c r="P19" s="291"/>
      <c r="Q19" s="291"/>
      <c r="R19" s="291"/>
      <c r="S19" s="291"/>
      <c r="T19" s="291"/>
      <c r="U19" s="291"/>
      <c r="V19" s="291"/>
      <c r="W19" s="291"/>
      <c r="X19" s="295"/>
      <c r="Y19" s="291"/>
      <c r="Z19" s="310"/>
      <c r="AA19" s="273"/>
      <c r="AB19" s="273"/>
      <c r="AC19" s="151">
        <v>0</v>
      </c>
      <c r="AD19" s="259">
        <v>0</v>
      </c>
      <c r="AE19" s="259">
        <v>0</v>
      </c>
      <c r="AF19" s="259">
        <v>0</v>
      </c>
      <c r="AG19" s="259">
        <v>0</v>
      </c>
      <c r="AH19" s="149">
        <v>0</v>
      </c>
      <c r="AI19" s="303">
        <v>0</v>
      </c>
      <c r="AJ19" s="273">
        <v>0</v>
      </c>
      <c r="AK19" s="273">
        <v>0</v>
      </c>
      <c r="AL19" s="273">
        <v>0</v>
      </c>
      <c r="AM19" s="344">
        <v>0</v>
      </c>
      <c r="AN19" s="344" t="s">
        <v>2024</v>
      </c>
      <c r="AO19" s="261" t="e">
        <v>#DIV/0!</v>
      </c>
      <c r="AP19" s="304" t="e">
        <v>#DIV/0!</v>
      </c>
      <c r="AQ19" s="149" t="e">
        <v>#DIV/0!</v>
      </c>
      <c r="AR19" s="190" t="e">
        <v>#DIV/0!</v>
      </c>
      <c r="AS19" s="262" t="e">
        <v>#DIV/0!</v>
      </c>
      <c r="AT19" s="152" t="s">
        <v>54</v>
      </c>
      <c r="AU19" s="344"/>
      <c r="AV19" s="344"/>
    </row>
    <row r="20" spans="1:48">
      <c r="A20" s="151" t="s">
        <v>120</v>
      </c>
      <c r="B20" s="264">
        <v>0.1459</v>
      </c>
      <c r="C20" s="264">
        <v>0.14630000000000001</v>
      </c>
      <c r="D20" s="264">
        <v>881.68</v>
      </c>
      <c r="E20" s="264">
        <v>881.39</v>
      </c>
      <c r="F20" s="264">
        <v>880.92</v>
      </c>
      <c r="J20" s="372"/>
      <c r="K20" s="373"/>
      <c r="L20" s="375"/>
      <c r="M20" s="369"/>
      <c r="N20" s="376"/>
      <c r="O20" s="288"/>
      <c r="P20" s="369"/>
      <c r="Q20" s="288"/>
      <c r="R20" s="369"/>
      <c r="S20" s="369"/>
      <c r="T20" s="288"/>
      <c r="U20" s="288"/>
      <c r="V20" s="370"/>
      <c r="W20" s="370"/>
      <c r="X20" s="288"/>
      <c r="Y20" s="288"/>
      <c r="Z20" s="311"/>
      <c r="AB20" s="273"/>
      <c r="AC20" s="151">
        <v>0</v>
      </c>
      <c r="AD20" s="259">
        <v>0</v>
      </c>
      <c r="AE20" s="259">
        <v>0</v>
      </c>
      <c r="AF20" s="259">
        <v>0</v>
      </c>
      <c r="AG20" s="259">
        <v>0</v>
      </c>
      <c r="AH20" s="149">
        <v>0</v>
      </c>
      <c r="AI20" s="303">
        <v>0</v>
      </c>
      <c r="AJ20" s="273">
        <v>0</v>
      </c>
      <c r="AK20" s="273">
        <v>0</v>
      </c>
      <c r="AL20" s="273">
        <v>0</v>
      </c>
      <c r="AM20" s="344">
        <v>0</v>
      </c>
      <c r="AN20" s="344" t="s">
        <v>2024</v>
      </c>
      <c r="AO20" s="261" t="e">
        <v>#DIV/0!</v>
      </c>
      <c r="AP20" s="304" t="e">
        <v>#DIV/0!</v>
      </c>
      <c r="AQ20" s="149" t="e">
        <v>#DIV/0!</v>
      </c>
      <c r="AR20" s="190" t="e">
        <v>#DIV/0!</v>
      </c>
      <c r="AS20" s="262" t="e">
        <v>#DIV/0!</v>
      </c>
      <c r="AT20" s="152" t="s">
        <v>54</v>
      </c>
      <c r="AU20" s="344"/>
      <c r="AV20" s="344"/>
    </row>
    <row r="21" spans="1:48">
      <c r="A21" s="151" t="s">
        <v>121</v>
      </c>
      <c r="B21" s="264">
        <v>0.14560000000000001</v>
      </c>
      <c r="C21" s="264">
        <v>0.14599999999999999</v>
      </c>
      <c r="D21" s="264">
        <v>882.37</v>
      </c>
      <c r="E21" s="264">
        <v>882.08</v>
      </c>
      <c r="F21" s="264">
        <v>881.61</v>
      </c>
      <c r="J21" s="372"/>
      <c r="K21" s="373"/>
      <c r="L21" s="375"/>
      <c r="M21" s="369"/>
      <c r="N21" s="376"/>
      <c r="O21" s="288"/>
      <c r="P21" s="369"/>
      <c r="Q21" s="288"/>
      <c r="R21" s="369"/>
      <c r="S21" s="369"/>
      <c r="T21" s="288"/>
      <c r="U21" s="288"/>
      <c r="V21" s="370"/>
      <c r="W21" s="370"/>
      <c r="X21" s="288"/>
      <c r="Y21" s="288"/>
      <c r="Z21" s="311"/>
      <c r="AB21" s="273"/>
      <c r="AC21" s="151">
        <v>0</v>
      </c>
      <c r="AD21" s="259">
        <v>0</v>
      </c>
      <c r="AE21" s="259">
        <v>0</v>
      </c>
      <c r="AF21" s="259">
        <v>0</v>
      </c>
      <c r="AG21" s="259">
        <v>0</v>
      </c>
      <c r="AH21" s="149">
        <v>0</v>
      </c>
      <c r="AI21" s="303">
        <v>0</v>
      </c>
      <c r="AJ21" s="273">
        <v>0</v>
      </c>
      <c r="AK21" s="273">
        <v>0</v>
      </c>
      <c r="AL21" s="273">
        <v>0</v>
      </c>
      <c r="AM21" s="344">
        <v>0</v>
      </c>
      <c r="AN21" s="344" t="s">
        <v>2024</v>
      </c>
      <c r="AO21" s="261" t="e">
        <v>#DIV/0!</v>
      </c>
      <c r="AP21" s="304" t="e">
        <v>#DIV/0!</v>
      </c>
      <c r="AQ21" s="149" t="e">
        <v>#DIV/0!</v>
      </c>
      <c r="AR21" s="190" t="e">
        <v>#DIV/0!</v>
      </c>
      <c r="AS21" s="262" t="e">
        <v>#DIV/0!</v>
      </c>
      <c r="AT21" s="152" t="s">
        <v>54</v>
      </c>
      <c r="AU21" s="344"/>
      <c r="AV21" s="344"/>
    </row>
    <row r="22" spans="1:48">
      <c r="A22" s="151" t="s">
        <v>122</v>
      </c>
      <c r="B22" s="264">
        <v>0.1431</v>
      </c>
      <c r="C22" s="264">
        <v>0.14349999999999999</v>
      </c>
      <c r="D22" s="264">
        <v>884.61</v>
      </c>
      <c r="E22" s="264">
        <v>884.33</v>
      </c>
      <c r="F22" s="264">
        <v>883.86</v>
      </c>
      <c r="J22" s="372"/>
      <c r="K22" s="373"/>
      <c r="L22" s="375"/>
      <c r="M22" s="369"/>
      <c r="N22" s="376"/>
      <c r="O22" s="288"/>
      <c r="P22" s="369"/>
      <c r="Q22" s="288"/>
      <c r="R22" s="369"/>
      <c r="S22" s="369"/>
      <c r="T22" s="288"/>
      <c r="U22" s="288"/>
      <c r="V22" s="370"/>
      <c r="W22" s="370"/>
      <c r="X22" s="288"/>
      <c r="Y22" s="288"/>
      <c r="Z22" s="311"/>
      <c r="AB22" s="273"/>
      <c r="AC22" s="151">
        <v>0</v>
      </c>
      <c r="AD22" s="259">
        <v>0</v>
      </c>
      <c r="AE22" s="259">
        <v>0</v>
      </c>
      <c r="AF22" s="259">
        <v>0</v>
      </c>
      <c r="AG22" s="259">
        <v>0</v>
      </c>
      <c r="AH22" s="149">
        <v>0</v>
      </c>
      <c r="AI22" s="303">
        <v>0</v>
      </c>
      <c r="AJ22" s="273">
        <v>0</v>
      </c>
      <c r="AK22" s="273">
        <v>0</v>
      </c>
      <c r="AL22" s="273">
        <v>0</v>
      </c>
      <c r="AM22" s="344">
        <v>0</v>
      </c>
      <c r="AN22" s="344" t="s">
        <v>2024</v>
      </c>
      <c r="AO22" s="261" t="e">
        <v>#DIV/0!</v>
      </c>
      <c r="AP22" s="304" t="e">
        <v>#DIV/0!</v>
      </c>
      <c r="AQ22" s="149" t="e">
        <v>#DIV/0!</v>
      </c>
      <c r="AR22" s="190" t="e">
        <v>#DIV/0!</v>
      </c>
      <c r="AS22" s="262" t="e">
        <v>#DIV/0!</v>
      </c>
      <c r="AT22" s="152" t="s">
        <v>54</v>
      </c>
      <c r="AU22" s="344"/>
      <c r="AV22" s="344"/>
    </row>
    <row r="23" spans="1:48">
      <c r="A23" s="151" t="s">
        <v>123</v>
      </c>
      <c r="B23" s="264">
        <v>0.14380000000000001</v>
      </c>
      <c r="C23" s="264">
        <v>0.14419999999999999</v>
      </c>
      <c r="D23" s="264">
        <v>884.59</v>
      </c>
      <c r="E23" s="264">
        <v>884.31</v>
      </c>
      <c r="F23" s="264">
        <v>883.83</v>
      </c>
      <c r="J23" s="372"/>
      <c r="K23" s="373"/>
      <c r="L23" s="375"/>
      <c r="M23" s="369"/>
      <c r="N23" s="376"/>
      <c r="O23" s="288"/>
      <c r="P23" s="369"/>
      <c r="Q23" s="288"/>
      <c r="R23" s="369"/>
      <c r="S23" s="369"/>
      <c r="T23" s="288"/>
      <c r="U23" s="288"/>
      <c r="V23" s="370"/>
      <c r="W23" s="370"/>
      <c r="X23" s="288"/>
      <c r="Y23" s="288"/>
      <c r="Z23" s="311"/>
      <c r="AB23" s="273"/>
      <c r="AC23" s="151">
        <v>0</v>
      </c>
      <c r="AD23" s="259">
        <v>0</v>
      </c>
      <c r="AE23" s="259">
        <v>0</v>
      </c>
      <c r="AF23" s="259">
        <v>0</v>
      </c>
      <c r="AG23" s="259">
        <v>0</v>
      </c>
      <c r="AH23" s="149">
        <v>0</v>
      </c>
      <c r="AI23" s="303">
        <v>0</v>
      </c>
      <c r="AJ23" s="273">
        <v>0</v>
      </c>
      <c r="AK23" s="273">
        <v>0</v>
      </c>
      <c r="AL23" s="273">
        <v>0</v>
      </c>
      <c r="AM23" s="344">
        <v>0</v>
      </c>
      <c r="AN23" s="344" t="s">
        <v>2024</v>
      </c>
      <c r="AO23" s="261" t="e">
        <v>#DIV/0!</v>
      </c>
      <c r="AP23" s="304" t="e">
        <v>#DIV/0!</v>
      </c>
      <c r="AQ23" s="149" t="e">
        <v>#DIV/0!</v>
      </c>
      <c r="AR23" s="190" t="e">
        <v>#DIV/0!</v>
      </c>
      <c r="AS23" s="262" t="e">
        <v>#DIV/0!</v>
      </c>
      <c r="AT23" s="152" t="s">
        <v>54</v>
      </c>
      <c r="AU23" s="344"/>
      <c r="AV23" s="344"/>
    </row>
    <row r="24" spans="1:48">
      <c r="A24" s="151" t="s">
        <v>124</v>
      </c>
      <c r="B24" s="264">
        <v>0.14269999999999999</v>
      </c>
      <c r="C24" s="264">
        <v>0.1431</v>
      </c>
      <c r="D24" s="264">
        <v>885.83</v>
      </c>
      <c r="E24" s="264">
        <v>885.55</v>
      </c>
      <c r="F24" s="264">
        <v>885.08</v>
      </c>
      <c r="J24" s="372"/>
      <c r="K24" s="373"/>
      <c r="L24" s="375"/>
      <c r="M24" s="369"/>
      <c r="N24" s="376"/>
      <c r="O24" s="288"/>
      <c r="P24" s="369"/>
      <c r="Q24" s="288"/>
      <c r="R24" s="369"/>
      <c r="S24" s="369"/>
      <c r="T24" s="288"/>
      <c r="U24" s="288"/>
      <c r="V24" s="370"/>
      <c r="W24" s="370"/>
      <c r="X24" s="288"/>
      <c r="Y24" s="288"/>
      <c r="Z24" s="311"/>
      <c r="AB24" s="273"/>
      <c r="AC24" s="151">
        <v>0</v>
      </c>
      <c r="AD24" s="259">
        <v>0</v>
      </c>
      <c r="AE24" s="259">
        <v>0</v>
      </c>
      <c r="AF24" s="259">
        <v>0</v>
      </c>
      <c r="AG24" s="259">
        <v>0</v>
      </c>
      <c r="AH24" s="149">
        <v>0</v>
      </c>
      <c r="AI24" s="303">
        <v>0</v>
      </c>
      <c r="AJ24" s="273">
        <v>0</v>
      </c>
      <c r="AK24" s="273">
        <v>0</v>
      </c>
      <c r="AL24" s="273">
        <v>0</v>
      </c>
      <c r="AM24" s="344">
        <v>0</v>
      </c>
      <c r="AN24" s="344" t="s">
        <v>2024</v>
      </c>
      <c r="AO24" s="261" t="e">
        <v>#DIV/0!</v>
      </c>
      <c r="AP24" s="304" t="e">
        <v>#DIV/0!</v>
      </c>
      <c r="AQ24" s="149" t="e">
        <v>#DIV/0!</v>
      </c>
      <c r="AR24" s="190" t="e">
        <v>#DIV/0!</v>
      </c>
      <c r="AS24" s="262" t="e">
        <v>#DIV/0!</v>
      </c>
      <c r="AT24" s="152" t="s">
        <v>54</v>
      </c>
      <c r="AU24" s="344"/>
      <c r="AV24" s="344"/>
    </row>
    <row r="25" spans="1:48">
      <c r="A25" s="151" t="s">
        <v>125</v>
      </c>
      <c r="B25" s="264">
        <v>0.14319999999999999</v>
      </c>
      <c r="C25" s="264">
        <v>0.14360000000000001</v>
      </c>
      <c r="D25" s="264">
        <v>885.95</v>
      </c>
      <c r="E25" s="264">
        <v>885.67</v>
      </c>
      <c r="F25" s="264">
        <v>885.2</v>
      </c>
      <c r="J25" s="372"/>
      <c r="K25" s="373"/>
      <c r="L25" s="375"/>
      <c r="M25" s="369"/>
      <c r="N25" s="376"/>
      <c r="O25" s="288"/>
      <c r="P25" s="369"/>
      <c r="Q25" s="288"/>
      <c r="R25" s="369"/>
      <c r="S25" s="369"/>
      <c r="T25" s="288"/>
      <c r="U25" s="288"/>
      <c r="V25" s="370"/>
      <c r="W25" s="370"/>
      <c r="X25" s="288"/>
      <c r="Y25" s="288"/>
      <c r="Z25" s="311"/>
      <c r="AB25" s="273"/>
      <c r="AC25" s="151">
        <v>0</v>
      </c>
      <c r="AD25" s="259">
        <v>0</v>
      </c>
      <c r="AE25" s="259">
        <v>0</v>
      </c>
      <c r="AF25" s="259">
        <v>0</v>
      </c>
      <c r="AG25" s="259">
        <v>0</v>
      </c>
      <c r="AH25" s="149">
        <v>0</v>
      </c>
      <c r="AI25" s="303">
        <v>0</v>
      </c>
      <c r="AJ25" s="273">
        <v>0</v>
      </c>
      <c r="AK25" s="273">
        <v>0</v>
      </c>
      <c r="AL25" s="273">
        <v>0</v>
      </c>
      <c r="AM25" s="344">
        <v>0</v>
      </c>
      <c r="AN25" s="344" t="s">
        <v>2024</v>
      </c>
      <c r="AO25" s="261" t="e">
        <v>#DIV/0!</v>
      </c>
      <c r="AP25" s="304" t="e">
        <v>#DIV/0!</v>
      </c>
      <c r="AQ25" s="149" t="e">
        <v>#DIV/0!</v>
      </c>
      <c r="AR25" s="190" t="e">
        <v>#DIV/0!</v>
      </c>
      <c r="AS25" s="262" t="e">
        <v>#DIV/0!</v>
      </c>
      <c r="AT25" s="152" t="s">
        <v>54</v>
      </c>
      <c r="AU25" s="344"/>
      <c r="AV25" s="344"/>
    </row>
    <row r="26" spans="1:48">
      <c r="A26" s="151" t="s">
        <v>126</v>
      </c>
      <c r="B26" s="264">
        <v>0.1431</v>
      </c>
      <c r="C26" s="264">
        <v>0.14349999999999999</v>
      </c>
      <c r="D26" s="264">
        <v>886.49</v>
      </c>
      <c r="E26" s="264">
        <v>886.21</v>
      </c>
      <c r="F26" s="264">
        <v>885.74</v>
      </c>
      <c r="J26" s="372"/>
      <c r="K26" s="373"/>
      <c r="L26" s="375"/>
      <c r="M26" s="369"/>
      <c r="N26" s="376"/>
      <c r="O26" s="288"/>
      <c r="P26" s="369"/>
      <c r="Q26" s="288"/>
      <c r="R26" s="369"/>
      <c r="S26" s="369"/>
      <c r="T26" s="288"/>
      <c r="U26" s="288"/>
      <c r="V26" s="370"/>
      <c r="W26" s="370"/>
      <c r="X26" s="288"/>
      <c r="Y26" s="288"/>
      <c r="Z26" s="311"/>
      <c r="AB26" s="273"/>
      <c r="AC26" s="151">
        <v>0</v>
      </c>
      <c r="AD26" s="259">
        <v>0</v>
      </c>
      <c r="AE26" s="259">
        <v>0</v>
      </c>
      <c r="AF26" s="259">
        <v>0</v>
      </c>
      <c r="AG26" s="259">
        <v>0</v>
      </c>
      <c r="AH26" s="149">
        <v>0</v>
      </c>
      <c r="AI26" s="303">
        <v>0</v>
      </c>
      <c r="AJ26" s="273">
        <v>0</v>
      </c>
      <c r="AK26" s="273">
        <v>0</v>
      </c>
      <c r="AL26" s="273">
        <v>0</v>
      </c>
      <c r="AM26" s="344">
        <v>0</v>
      </c>
      <c r="AN26" s="344" t="s">
        <v>2024</v>
      </c>
      <c r="AO26" s="261" t="e">
        <v>#DIV/0!</v>
      </c>
      <c r="AP26" s="304" t="e">
        <v>#DIV/0!</v>
      </c>
      <c r="AQ26" s="149" t="e">
        <v>#DIV/0!</v>
      </c>
      <c r="AR26" s="190" t="e">
        <v>#DIV/0!</v>
      </c>
      <c r="AS26" s="262" t="e">
        <v>#DIV/0!</v>
      </c>
      <c r="AT26" s="152" t="s">
        <v>54</v>
      </c>
      <c r="AU26" s="344"/>
      <c r="AV26" s="344"/>
    </row>
    <row r="27" spans="1:48">
      <c r="A27" s="151" t="s">
        <v>127</v>
      </c>
      <c r="B27" s="264">
        <v>0.14460000000000001</v>
      </c>
      <c r="C27" s="264">
        <v>0.14499999999999999</v>
      </c>
      <c r="D27" s="264">
        <v>885.92</v>
      </c>
      <c r="E27" s="264">
        <v>885.64</v>
      </c>
      <c r="F27" s="264">
        <v>885.17</v>
      </c>
      <c r="J27" s="372"/>
      <c r="K27" s="373"/>
      <c r="L27" s="375"/>
      <c r="M27" s="369"/>
      <c r="N27" s="376"/>
      <c r="O27" s="288"/>
      <c r="P27" s="369"/>
      <c r="Q27" s="288"/>
      <c r="R27" s="369"/>
      <c r="S27" s="369"/>
      <c r="T27" s="288"/>
      <c r="U27" s="288"/>
      <c r="V27" s="370"/>
      <c r="W27" s="370"/>
      <c r="X27" s="288"/>
      <c r="Y27" s="288"/>
      <c r="Z27" s="311"/>
      <c r="AB27" s="273"/>
      <c r="AC27" s="151">
        <v>0</v>
      </c>
      <c r="AD27" s="259">
        <v>0</v>
      </c>
      <c r="AE27" s="259">
        <v>0</v>
      </c>
      <c r="AF27" s="259">
        <v>0</v>
      </c>
      <c r="AG27" s="259">
        <v>0</v>
      </c>
      <c r="AH27" s="149">
        <v>0</v>
      </c>
      <c r="AI27" s="303">
        <v>0</v>
      </c>
      <c r="AJ27" s="273">
        <v>0</v>
      </c>
      <c r="AK27" s="273">
        <v>0</v>
      </c>
      <c r="AL27" s="273">
        <v>0</v>
      </c>
      <c r="AM27" s="344">
        <v>0</v>
      </c>
      <c r="AN27" s="344" t="s">
        <v>2024</v>
      </c>
      <c r="AO27" s="261" t="e">
        <v>#DIV/0!</v>
      </c>
      <c r="AP27" s="304" t="e">
        <v>#DIV/0!</v>
      </c>
      <c r="AQ27" s="149" t="e">
        <v>#DIV/0!</v>
      </c>
      <c r="AR27" s="190" t="e">
        <v>#DIV/0!</v>
      </c>
      <c r="AS27" s="262" t="e">
        <v>#DIV/0!</v>
      </c>
      <c r="AT27" s="152" t="s">
        <v>54</v>
      </c>
      <c r="AU27" s="344"/>
      <c r="AV27" s="344"/>
    </row>
    <row r="28" spans="1:48">
      <c r="A28" s="151" t="s">
        <v>128</v>
      </c>
      <c r="B28" s="264">
        <v>0.14449999999999999</v>
      </c>
      <c r="C28" s="264">
        <v>0.1449</v>
      </c>
      <c r="D28" s="264">
        <v>886.47</v>
      </c>
      <c r="E28" s="264">
        <v>886.19</v>
      </c>
      <c r="F28" s="264">
        <v>885.71</v>
      </c>
      <c r="J28" s="372"/>
      <c r="K28" s="373"/>
      <c r="L28" s="375"/>
      <c r="M28" s="369"/>
      <c r="N28" s="376"/>
      <c r="O28" s="288"/>
      <c r="P28" s="369"/>
      <c r="Q28" s="288"/>
      <c r="R28" s="369"/>
      <c r="S28" s="369"/>
      <c r="T28" s="288"/>
      <c r="U28" s="288"/>
      <c r="V28" s="370"/>
      <c r="W28" s="370"/>
      <c r="X28" s="288"/>
      <c r="Y28" s="288"/>
      <c r="Z28" s="311"/>
    </row>
    <row r="29" spans="1:48">
      <c r="A29" s="151" t="s">
        <v>129</v>
      </c>
      <c r="B29" s="264">
        <v>0.14300000000000002</v>
      </c>
      <c r="C29" s="264">
        <v>0.1434</v>
      </c>
      <c r="D29" s="264">
        <v>887.98</v>
      </c>
      <c r="E29" s="264">
        <v>887.7</v>
      </c>
      <c r="F29" s="264">
        <v>887.23</v>
      </c>
      <c r="J29" s="372"/>
      <c r="K29" s="373"/>
      <c r="L29" s="375"/>
      <c r="M29" s="369"/>
      <c r="N29" s="376"/>
      <c r="O29" s="288"/>
      <c r="P29" s="369"/>
      <c r="Q29" s="288"/>
      <c r="R29" s="369"/>
      <c r="S29" s="369"/>
      <c r="T29" s="288"/>
      <c r="U29" s="288"/>
      <c r="V29" s="370"/>
      <c r="W29" s="370"/>
      <c r="X29" s="288"/>
      <c r="Y29" s="288"/>
      <c r="Z29" s="311"/>
    </row>
    <row r="30" spans="1:48">
      <c r="A30" s="151" t="s">
        <v>130</v>
      </c>
      <c r="B30" s="264">
        <v>0.14360000000000001</v>
      </c>
      <c r="C30" s="264">
        <v>0.14400000000000002</v>
      </c>
      <c r="D30" s="264">
        <v>888.03</v>
      </c>
      <c r="E30" s="264">
        <v>887.76</v>
      </c>
      <c r="F30" s="264">
        <v>887.29</v>
      </c>
      <c r="J30" s="372"/>
      <c r="K30" s="373"/>
      <c r="L30" s="375"/>
      <c r="M30" s="369"/>
      <c r="N30" s="376"/>
      <c r="O30" s="288"/>
      <c r="P30" s="369"/>
      <c r="Q30" s="288"/>
      <c r="R30" s="369"/>
      <c r="S30" s="369"/>
      <c r="T30" s="288"/>
      <c r="U30" s="288"/>
      <c r="V30" s="370"/>
      <c r="W30" s="370"/>
      <c r="X30" s="288"/>
      <c r="Y30" s="288"/>
      <c r="Z30" s="311"/>
    </row>
    <row r="31" spans="1:48">
      <c r="A31" s="151" t="s">
        <v>131</v>
      </c>
      <c r="B31" s="264">
        <v>0.14300000000000002</v>
      </c>
      <c r="C31" s="264">
        <v>0.1434</v>
      </c>
      <c r="D31" s="264">
        <v>888.92</v>
      </c>
      <c r="E31" s="264">
        <v>888.64</v>
      </c>
      <c r="F31" s="264">
        <v>888.17</v>
      </c>
      <c r="J31" s="372"/>
      <c r="K31" s="373"/>
      <c r="L31" s="375"/>
      <c r="M31" s="369"/>
      <c r="N31" s="376"/>
      <c r="O31" s="288"/>
      <c r="P31" s="369"/>
      <c r="Q31" s="288"/>
      <c r="R31" s="369"/>
      <c r="S31" s="369"/>
      <c r="T31" s="288"/>
      <c r="U31" s="288"/>
      <c r="V31" s="370"/>
      <c r="W31" s="370"/>
      <c r="X31" s="288"/>
      <c r="Y31" s="288"/>
      <c r="Z31" s="311"/>
    </row>
    <row r="32" spans="1:48" ht="13.5" thickBot="1">
      <c r="A32" s="151" t="s">
        <v>132</v>
      </c>
      <c r="B32" s="264">
        <v>0.1429</v>
      </c>
      <c r="C32" s="264">
        <v>0.14330000000000001</v>
      </c>
      <c r="D32" s="264">
        <v>889.46</v>
      </c>
      <c r="E32" s="264">
        <v>889.18</v>
      </c>
      <c r="F32" s="264">
        <v>888.71</v>
      </c>
      <c r="J32" s="377"/>
      <c r="K32" s="378"/>
      <c r="L32" s="379"/>
      <c r="M32" s="380"/>
      <c r="N32" s="381"/>
      <c r="O32" s="382"/>
      <c r="P32" s="380"/>
      <c r="Q32" s="382"/>
      <c r="R32" s="380"/>
      <c r="S32" s="380"/>
      <c r="T32" s="382"/>
      <c r="U32" s="382"/>
      <c r="V32" s="383"/>
      <c r="W32" s="383"/>
      <c r="X32" s="382"/>
      <c r="Y32" s="382"/>
      <c r="Z32" s="384"/>
    </row>
    <row r="33" spans="1:23">
      <c r="A33" s="151" t="s">
        <v>133</v>
      </c>
      <c r="B33" s="264">
        <v>0.14169999999999999</v>
      </c>
      <c r="C33" s="264">
        <v>0.1421</v>
      </c>
      <c r="D33" s="264">
        <v>890.75</v>
      </c>
      <c r="E33" s="264">
        <v>890.47</v>
      </c>
      <c r="F33" s="264">
        <v>890</v>
      </c>
      <c r="K33" s="364"/>
      <c r="L33" s="365"/>
      <c r="M33" s="363"/>
      <c r="N33" s="366"/>
      <c r="P33" s="363"/>
      <c r="V33" s="318"/>
      <c r="W33" s="318"/>
    </row>
    <row r="34" spans="1:23">
      <c r="A34" s="151" t="s">
        <v>134</v>
      </c>
      <c r="B34" s="264">
        <v>0.14119999999999999</v>
      </c>
      <c r="C34" s="264">
        <v>0.1416</v>
      </c>
      <c r="D34" s="264">
        <v>891.55</v>
      </c>
      <c r="E34" s="264">
        <v>891.28</v>
      </c>
      <c r="F34" s="264">
        <v>890.81</v>
      </c>
      <c r="K34" s="364"/>
      <c r="L34" s="365"/>
      <c r="M34" s="363"/>
      <c r="N34" s="366"/>
      <c r="P34" s="363"/>
      <c r="V34" s="318"/>
      <c r="W34" s="318"/>
    </row>
    <row r="35" spans="1:23">
      <c r="A35" s="151" t="s">
        <v>135</v>
      </c>
      <c r="B35" s="264">
        <v>0.14199999999999999</v>
      </c>
      <c r="C35" s="264">
        <v>0.1424</v>
      </c>
      <c r="D35" s="264">
        <v>891.48</v>
      </c>
      <c r="E35" s="264">
        <v>891.21</v>
      </c>
      <c r="F35" s="264">
        <v>890.74</v>
      </c>
      <c r="K35" s="364"/>
      <c r="L35" s="365"/>
      <c r="M35" s="363"/>
      <c r="N35" s="366"/>
      <c r="P35" s="363"/>
      <c r="V35" s="318"/>
      <c r="W35" s="318"/>
    </row>
    <row r="36" spans="1:23">
      <c r="A36" s="151" t="s">
        <v>136</v>
      </c>
      <c r="B36" s="264">
        <v>0.14119999999999999</v>
      </c>
      <c r="C36" s="264">
        <v>0.1416</v>
      </c>
      <c r="D36" s="264">
        <v>892.49</v>
      </c>
      <c r="E36" s="264">
        <v>892.22</v>
      </c>
      <c r="F36" s="264">
        <v>891.75</v>
      </c>
      <c r="K36" s="364"/>
      <c r="L36" s="365"/>
      <c r="M36" s="363"/>
      <c r="N36" s="366"/>
      <c r="P36" s="363"/>
      <c r="V36" s="318"/>
      <c r="W36" s="318"/>
    </row>
    <row r="37" spans="1:23">
      <c r="A37" s="151" t="s">
        <v>137</v>
      </c>
      <c r="B37" s="264">
        <v>0.1406</v>
      </c>
      <c r="C37" s="264">
        <v>0.14099999999999999</v>
      </c>
      <c r="D37" s="264">
        <v>893.36</v>
      </c>
      <c r="E37" s="264">
        <v>893.09</v>
      </c>
      <c r="F37" s="264">
        <v>892.62</v>
      </c>
      <c r="K37" s="364"/>
      <c r="L37" s="365"/>
      <c r="M37" s="363"/>
      <c r="N37" s="366"/>
      <c r="P37" s="363"/>
      <c r="V37" s="318"/>
      <c r="W37" s="318"/>
    </row>
    <row r="38" spans="1:23">
      <c r="A38" s="151" t="s">
        <v>138</v>
      </c>
      <c r="B38" s="264">
        <v>0.14069999999999999</v>
      </c>
      <c r="C38" s="264">
        <v>0.1411</v>
      </c>
      <c r="D38" s="264">
        <v>893.76</v>
      </c>
      <c r="E38" s="264">
        <v>893.49</v>
      </c>
      <c r="F38" s="264">
        <v>893.02</v>
      </c>
      <c r="K38" s="364"/>
      <c r="L38" s="365"/>
      <c r="M38" s="363"/>
      <c r="N38" s="366"/>
      <c r="P38" s="363"/>
      <c r="V38" s="318"/>
      <c r="W38" s="318"/>
    </row>
    <row r="39" spans="1:23">
      <c r="A39" s="151" t="s">
        <v>139</v>
      </c>
      <c r="B39" s="264">
        <v>0.14050000000000001</v>
      </c>
      <c r="C39" s="264">
        <v>0.1409</v>
      </c>
      <c r="D39" s="264">
        <v>894.36</v>
      </c>
      <c r="E39" s="264">
        <v>894.09</v>
      </c>
      <c r="F39" s="264">
        <v>893.63</v>
      </c>
      <c r="K39" s="364"/>
      <c r="L39" s="365"/>
      <c r="M39" s="363"/>
      <c r="N39" s="366"/>
      <c r="P39" s="363"/>
      <c r="V39" s="318"/>
      <c r="W39" s="318"/>
    </row>
    <row r="40" spans="1:23">
      <c r="A40" s="151" t="s">
        <v>140</v>
      </c>
      <c r="B40" s="264">
        <v>0.1411</v>
      </c>
      <c r="C40" s="264">
        <v>0.14150000000000001</v>
      </c>
      <c r="D40" s="264">
        <v>894.43</v>
      </c>
      <c r="E40" s="264">
        <v>894.16</v>
      </c>
      <c r="F40" s="264">
        <v>893.69</v>
      </c>
      <c r="K40" s="364"/>
      <c r="L40" s="365"/>
      <c r="M40" s="363"/>
      <c r="N40" s="366"/>
      <c r="P40" s="363"/>
      <c r="V40" s="318"/>
      <c r="W40" s="318"/>
    </row>
    <row r="41" spans="1:23">
      <c r="A41" s="151" t="s">
        <v>141</v>
      </c>
      <c r="B41" s="264">
        <v>0.14169999999999999</v>
      </c>
      <c r="C41" s="264">
        <v>0.1421</v>
      </c>
      <c r="D41" s="264">
        <v>894.5</v>
      </c>
      <c r="E41" s="264">
        <v>894.24</v>
      </c>
      <c r="F41" s="264">
        <v>893.77</v>
      </c>
      <c r="K41" s="364"/>
      <c r="L41" s="365"/>
      <c r="M41" s="363"/>
      <c r="N41" s="366"/>
      <c r="P41" s="363"/>
      <c r="V41" s="318"/>
      <c r="W41" s="318"/>
    </row>
    <row r="42" spans="1:23">
      <c r="A42" s="151" t="s">
        <v>142</v>
      </c>
      <c r="B42" s="264">
        <v>0.14119999999999999</v>
      </c>
      <c r="C42" s="264">
        <v>0.1416</v>
      </c>
      <c r="D42" s="264">
        <v>895.3</v>
      </c>
      <c r="E42" s="264">
        <v>895.04</v>
      </c>
      <c r="F42" s="264">
        <v>894.57</v>
      </c>
      <c r="K42" s="364"/>
      <c r="L42" s="365"/>
      <c r="M42" s="363"/>
      <c r="N42" s="366"/>
      <c r="P42" s="363"/>
      <c r="V42" s="318"/>
      <c r="W42" s="318"/>
    </row>
    <row r="43" spans="1:23">
      <c r="A43" s="151" t="s">
        <v>143</v>
      </c>
      <c r="B43" s="264">
        <v>0.1396</v>
      </c>
      <c r="C43" s="264">
        <v>0.14000000000000001</v>
      </c>
      <c r="D43" s="264">
        <v>896.82</v>
      </c>
      <c r="E43" s="264">
        <v>896.55</v>
      </c>
      <c r="F43" s="264">
        <v>896.09</v>
      </c>
      <c r="K43" s="364"/>
      <c r="L43" s="365"/>
      <c r="M43" s="363"/>
      <c r="N43" s="366"/>
      <c r="P43" s="363"/>
      <c r="V43" s="318"/>
      <c r="W43" s="318"/>
    </row>
    <row r="44" spans="1:23">
      <c r="A44" s="151" t="s">
        <v>144</v>
      </c>
      <c r="B44" s="264">
        <v>0.13980000000000001</v>
      </c>
      <c r="C44" s="264">
        <v>0.14019999999999999</v>
      </c>
      <c r="D44" s="264">
        <v>897.15</v>
      </c>
      <c r="E44" s="264">
        <v>896.89</v>
      </c>
      <c r="F44" s="264">
        <v>896.42</v>
      </c>
      <c r="K44" s="364"/>
      <c r="L44" s="365"/>
      <c r="M44" s="363"/>
      <c r="N44" s="366"/>
      <c r="P44" s="363"/>
      <c r="V44" s="318"/>
      <c r="W44" s="318"/>
    </row>
    <row r="45" spans="1:23">
      <c r="A45" s="151" t="s">
        <v>145</v>
      </c>
      <c r="B45" s="264">
        <v>0.1394</v>
      </c>
      <c r="C45" s="264">
        <v>0.13980000000000001</v>
      </c>
      <c r="D45" s="264">
        <v>897.88</v>
      </c>
      <c r="E45" s="264">
        <v>897.62</v>
      </c>
      <c r="F45" s="264">
        <v>897.15</v>
      </c>
      <c r="K45" s="364"/>
      <c r="L45" s="365"/>
      <c r="M45" s="363"/>
      <c r="N45" s="366"/>
      <c r="P45" s="363"/>
      <c r="V45" s="318"/>
      <c r="W45" s="318"/>
    </row>
    <row r="46" spans="1:23">
      <c r="A46" s="151" t="s">
        <v>146</v>
      </c>
      <c r="B46" s="264">
        <v>0.13970000000000002</v>
      </c>
      <c r="C46" s="264">
        <v>0.1401</v>
      </c>
      <c r="D46" s="264">
        <v>898.15</v>
      </c>
      <c r="E46" s="264">
        <v>897.89</v>
      </c>
      <c r="F46" s="264">
        <v>897.42</v>
      </c>
      <c r="K46" s="364"/>
      <c r="L46" s="365"/>
      <c r="M46" s="363"/>
      <c r="N46" s="366"/>
      <c r="P46" s="363"/>
      <c r="V46" s="318"/>
      <c r="W46" s="318"/>
    </row>
    <row r="47" spans="1:23">
      <c r="A47" s="151" t="s">
        <v>147</v>
      </c>
      <c r="B47" s="264">
        <v>0.1404</v>
      </c>
      <c r="C47" s="264">
        <v>0.14080000000000001</v>
      </c>
      <c r="D47" s="264">
        <v>898.16</v>
      </c>
      <c r="E47" s="264">
        <v>897.91</v>
      </c>
      <c r="F47" s="264">
        <v>897.44</v>
      </c>
      <c r="K47" s="364"/>
      <c r="L47" s="365"/>
      <c r="M47" s="363"/>
      <c r="N47" s="366"/>
      <c r="P47" s="363"/>
      <c r="V47" s="318"/>
      <c r="W47" s="318"/>
    </row>
    <row r="48" spans="1:23">
      <c r="A48" s="151" t="s">
        <v>148</v>
      </c>
      <c r="B48" s="264">
        <v>0.13730000000000001</v>
      </c>
      <c r="C48" s="264">
        <v>0.13769999999999999</v>
      </c>
      <c r="D48" s="264">
        <v>900.62</v>
      </c>
      <c r="E48" s="264">
        <v>900.37</v>
      </c>
      <c r="F48" s="264">
        <v>899.91</v>
      </c>
      <c r="K48" s="364"/>
      <c r="L48" s="365"/>
      <c r="M48" s="363"/>
      <c r="N48" s="366"/>
      <c r="P48" s="363"/>
      <c r="V48" s="318"/>
      <c r="W48" s="318"/>
    </row>
    <row r="49" spans="1:23">
      <c r="A49" s="151" t="s">
        <v>149</v>
      </c>
      <c r="B49" s="264">
        <v>0.1371</v>
      </c>
      <c r="C49" s="264">
        <v>0.13750000000000001</v>
      </c>
      <c r="D49" s="264">
        <v>901.21</v>
      </c>
      <c r="E49" s="264">
        <v>900.96</v>
      </c>
      <c r="F49" s="264">
        <v>900.5</v>
      </c>
      <c r="K49" s="364"/>
      <c r="L49" s="365"/>
      <c r="M49" s="363"/>
      <c r="N49" s="366"/>
      <c r="P49" s="363"/>
      <c r="V49" s="318"/>
      <c r="W49" s="318"/>
    </row>
    <row r="50" spans="1:23">
      <c r="A50" s="151" t="s">
        <v>150</v>
      </c>
      <c r="B50" s="264">
        <v>0.13739999999999999</v>
      </c>
      <c r="C50" s="264">
        <v>0.13780000000000001</v>
      </c>
      <c r="D50" s="264">
        <v>901.48</v>
      </c>
      <c r="E50" s="264">
        <v>901.23</v>
      </c>
      <c r="F50" s="264">
        <v>900.76</v>
      </c>
      <c r="K50" s="364"/>
      <c r="L50" s="365"/>
      <c r="M50" s="363"/>
      <c r="N50" s="366"/>
      <c r="P50" s="363"/>
      <c r="V50" s="318"/>
      <c r="W50" s="318"/>
    </row>
    <row r="51" spans="1:23">
      <c r="A51" s="151" t="s">
        <v>151</v>
      </c>
      <c r="B51" s="264">
        <v>0.1363</v>
      </c>
      <c r="C51" s="264">
        <v>0.13669999999999999</v>
      </c>
      <c r="D51" s="264">
        <v>902.64</v>
      </c>
      <c r="E51" s="264">
        <v>902.39</v>
      </c>
      <c r="F51" s="264">
        <v>901.93</v>
      </c>
      <c r="K51" s="364"/>
      <c r="L51" s="365"/>
      <c r="M51" s="363"/>
      <c r="N51" s="366"/>
      <c r="P51" s="363"/>
      <c r="V51" s="318"/>
      <c r="W51" s="318"/>
    </row>
    <row r="52" spans="1:23">
      <c r="A52" s="151" t="s">
        <v>152</v>
      </c>
      <c r="B52" s="264">
        <v>0.13699999999999998</v>
      </c>
      <c r="C52" s="264">
        <v>0.13739999999999999</v>
      </c>
      <c r="D52" s="264">
        <v>902.66</v>
      </c>
      <c r="E52" s="264">
        <v>902.4</v>
      </c>
      <c r="F52" s="264">
        <v>901.94</v>
      </c>
      <c r="K52" s="364"/>
      <c r="L52" s="365"/>
      <c r="M52" s="363"/>
      <c r="N52" s="366"/>
      <c r="P52" s="363"/>
      <c r="V52" s="318"/>
      <c r="W52" s="318"/>
    </row>
    <row r="53" spans="1:23">
      <c r="A53" s="151" t="s">
        <v>153</v>
      </c>
      <c r="B53" s="264">
        <v>0.1371</v>
      </c>
      <c r="C53" s="264">
        <v>0.13750000000000001</v>
      </c>
      <c r="D53" s="264">
        <v>903.05</v>
      </c>
      <c r="E53" s="264">
        <v>902.8</v>
      </c>
      <c r="F53" s="264">
        <v>902.34</v>
      </c>
      <c r="K53" s="364"/>
      <c r="L53" s="365"/>
      <c r="M53" s="363"/>
      <c r="N53" s="366"/>
      <c r="P53" s="363"/>
      <c r="V53" s="318"/>
      <c r="W53" s="318"/>
    </row>
    <row r="54" spans="1:23">
      <c r="A54" s="151" t="s">
        <v>154</v>
      </c>
      <c r="B54" s="264">
        <v>0.13650000000000001</v>
      </c>
      <c r="C54" s="264">
        <v>0.13689999999999999</v>
      </c>
      <c r="D54" s="264">
        <v>903.89</v>
      </c>
      <c r="E54" s="264">
        <v>903.64</v>
      </c>
      <c r="F54" s="264">
        <v>903.18</v>
      </c>
      <c r="K54" s="364"/>
      <c r="L54" s="365"/>
      <c r="M54" s="363"/>
      <c r="N54" s="366"/>
      <c r="P54" s="363"/>
      <c r="V54" s="318"/>
      <c r="W54" s="318"/>
    </row>
    <row r="55" spans="1:23">
      <c r="A55" s="151" t="s">
        <v>155</v>
      </c>
      <c r="B55" s="264">
        <v>0.1361</v>
      </c>
      <c r="C55" s="264">
        <v>0.13650000000000001</v>
      </c>
      <c r="D55" s="264">
        <v>904.6</v>
      </c>
      <c r="E55" s="264">
        <v>904.35</v>
      </c>
      <c r="F55" s="264">
        <v>903.89</v>
      </c>
      <c r="K55" s="364"/>
      <c r="L55" s="365"/>
      <c r="M55" s="363"/>
      <c r="N55" s="366"/>
      <c r="P55" s="363"/>
      <c r="V55" s="318"/>
      <c r="W55" s="318"/>
    </row>
    <row r="56" spans="1:23">
      <c r="A56" s="151" t="s">
        <v>156</v>
      </c>
      <c r="B56" s="264">
        <v>0.13639999999999999</v>
      </c>
      <c r="C56" s="264">
        <v>0.1368</v>
      </c>
      <c r="D56" s="264">
        <v>904.87</v>
      </c>
      <c r="E56" s="264">
        <v>904.62</v>
      </c>
      <c r="F56" s="264">
        <v>904.16</v>
      </c>
      <c r="K56" s="364"/>
      <c r="L56" s="365"/>
      <c r="M56" s="363"/>
      <c r="N56" s="366"/>
      <c r="P56" s="363"/>
      <c r="V56" s="318"/>
      <c r="W56" s="318"/>
    </row>
    <row r="57" spans="1:23">
      <c r="A57" s="151" t="s">
        <v>157</v>
      </c>
      <c r="B57" s="264">
        <v>0.1366</v>
      </c>
      <c r="C57" s="264">
        <v>0.13699999999999998</v>
      </c>
      <c r="D57" s="264">
        <v>905.21</v>
      </c>
      <c r="E57" s="264">
        <v>904.96</v>
      </c>
      <c r="F57" s="264">
        <v>904.5</v>
      </c>
      <c r="K57" s="364"/>
      <c r="L57" s="365"/>
      <c r="M57" s="363"/>
      <c r="N57" s="366"/>
      <c r="P57" s="363"/>
      <c r="V57" s="318"/>
      <c r="W57" s="318"/>
    </row>
    <row r="58" spans="1:23">
      <c r="A58" s="151" t="s">
        <v>158</v>
      </c>
      <c r="B58" s="264">
        <v>0.13589999999999999</v>
      </c>
      <c r="C58" s="264">
        <v>0.1363</v>
      </c>
      <c r="D58" s="264">
        <v>906.1</v>
      </c>
      <c r="E58" s="264">
        <v>905.85</v>
      </c>
      <c r="F58" s="264">
        <v>905.39</v>
      </c>
      <c r="K58" s="364"/>
      <c r="L58" s="365"/>
      <c r="M58" s="363"/>
      <c r="N58" s="366"/>
      <c r="P58" s="363"/>
      <c r="V58" s="318"/>
      <c r="W58" s="318"/>
    </row>
    <row r="59" spans="1:23">
      <c r="A59" s="151" t="s">
        <v>159</v>
      </c>
      <c r="B59" s="264">
        <v>0.1363</v>
      </c>
      <c r="C59" s="264">
        <v>0.13669999999999999</v>
      </c>
      <c r="D59" s="264">
        <v>906.31</v>
      </c>
      <c r="E59" s="264">
        <v>906.06</v>
      </c>
      <c r="F59" s="264">
        <v>905.6</v>
      </c>
      <c r="K59" s="364"/>
      <c r="L59" s="365"/>
      <c r="M59" s="363"/>
      <c r="N59" s="366"/>
      <c r="P59" s="363"/>
      <c r="V59" s="318"/>
      <c r="W59" s="318"/>
    </row>
    <row r="60" spans="1:23">
      <c r="A60" s="151" t="s">
        <v>160</v>
      </c>
      <c r="B60" s="264">
        <v>0.1363</v>
      </c>
      <c r="C60" s="264">
        <v>0.13669999999999999</v>
      </c>
      <c r="D60" s="264">
        <v>906.77</v>
      </c>
      <c r="E60" s="264">
        <v>906.53</v>
      </c>
      <c r="F60" s="264">
        <v>906.06</v>
      </c>
      <c r="K60" s="364"/>
      <c r="L60" s="365"/>
      <c r="M60" s="363"/>
      <c r="N60" s="366"/>
      <c r="P60" s="363"/>
      <c r="V60" s="318"/>
      <c r="W60" s="318"/>
    </row>
    <row r="61" spans="1:23">
      <c r="A61" s="151" t="s">
        <v>161</v>
      </c>
      <c r="B61" s="264">
        <v>0.13619999999999999</v>
      </c>
      <c r="C61" s="264">
        <v>0.1366</v>
      </c>
      <c r="D61" s="264">
        <v>907.29</v>
      </c>
      <c r="E61" s="264">
        <v>907.05</v>
      </c>
      <c r="F61" s="264">
        <v>906.59</v>
      </c>
      <c r="K61" s="364"/>
      <c r="L61" s="365"/>
      <c r="M61" s="363"/>
      <c r="N61" s="366"/>
      <c r="P61" s="363"/>
      <c r="V61" s="318"/>
      <c r="W61" s="318"/>
    </row>
    <row r="62" spans="1:23">
      <c r="A62" s="151" t="s">
        <v>162</v>
      </c>
      <c r="B62" s="264">
        <v>0.1361</v>
      </c>
      <c r="C62" s="264">
        <v>0.13650000000000001</v>
      </c>
      <c r="D62" s="264">
        <v>907.81</v>
      </c>
      <c r="E62" s="264">
        <v>907.57</v>
      </c>
      <c r="F62" s="264">
        <v>907.11</v>
      </c>
      <c r="K62" s="364"/>
      <c r="L62" s="365"/>
      <c r="M62" s="363"/>
      <c r="N62" s="366"/>
      <c r="P62" s="363"/>
      <c r="V62" s="318"/>
      <c r="W62" s="318"/>
    </row>
    <row r="63" spans="1:23">
      <c r="A63" s="151" t="s">
        <v>163</v>
      </c>
      <c r="B63" s="264">
        <v>0.13699999999999998</v>
      </c>
      <c r="C63" s="264">
        <v>0.13739999999999999</v>
      </c>
      <c r="D63" s="264">
        <v>907.73</v>
      </c>
      <c r="E63" s="264">
        <v>907.49</v>
      </c>
      <c r="F63" s="264">
        <v>907.02</v>
      </c>
      <c r="K63" s="364"/>
      <c r="L63" s="365"/>
      <c r="M63" s="363"/>
      <c r="N63" s="366"/>
      <c r="P63" s="363"/>
      <c r="V63" s="318"/>
      <c r="W63" s="318"/>
    </row>
    <row r="64" spans="1:23">
      <c r="A64" s="151" t="s">
        <v>164</v>
      </c>
      <c r="B64" s="264">
        <v>0.13769999999999999</v>
      </c>
      <c r="C64" s="264">
        <v>0.1381</v>
      </c>
      <c r="D64" s="264">
        <v>907.77</v>
      </c>
      <c r="E64" s="264">
        <v>907.53</v>
      </c>
      <c r="F64" s="264">
        <v>907.07</v>
      </c>
      <c r="K64" s="364"/>
      <c r="L64" s="365"/>
      <c r="M64" s="363"/>
      <c r="N64" s="366"/>
      <c r="P64" s="363"/>
      <c r="V64" s="318"/>
      <c r="W64" s="318"/>
    </row>
    <row r="65" spans="1:23">
      <c r="A65" s="151" t="s">
        <v>165</v>
      </c>
      <c r="B65" s="264">
        <v>0.1366</v>
      </c>
      <c r="C65" s="264">
        <v>0.13699999999999998</v>
      </c>
      <c r="D65" s="264">
        <v>908.89</v>
      </c>
      <c r="E65" s="264">
        <v>908.65</v>
      </c>
      <c r="F65" s="264">
        <v>908.19</v>
      </c>
      <c r="K65" s="364"/>
      <c r="L65" s="365"/>
      <c r="M65" s="363"/>
      <c r="N65" s="366"/>
      <c r="P65" s="363"/>
      <c r="V65" s="318"/>
      <c r="W65" s="318"/>
    </row>
    <row r="66" spans="1:23">
      <c r="A66" s="151" t="s">
        <v>166</v>
      </c>
      <c r="B66" s="264">
        <v>0.13689999999999999</v>
      </c>
      <c r="C66" s="264">
        <v>0.13730000000000001</v>
      </c>
      <c r="D66" s="264">
        <v>909.18</v>
      </c>
      <c r="E66" s="264">
        <v>908.94</v>
      </c>
      <c r="F66" s="264">
        <v>908.48</v>
      </c>
      <c r="K66" s="364"/>
      <c r="L66" s="365"/>
      <c r="M66" s="363"/>
      <c r="N66" s="366"/>
      <c r="P66" s="363"/>
      <c r="V66" s="318"/>
      <c r="W66" s="318"/>
    </row>
    <row r="67" spans="1:23">
      <c r="A67" s="151" t="s">
        <v>167</v>
      </c>
      <c r="B67" s="264">
        <v>0.1368</v>
      </c>
      <c r="C67" s="264">
        <v>0.13720000000000002</v>
      </c>
      <c r="D67" s="264">
        <v>909.7</v>
      </c>
      <c r="E67" s="264">
        <v>909.46</v>
      </c>
      <c r="F67" s="264">
        <v>909</v>
      </c>
      <c r="K67" s="364"/>
      <c r="L67" s="365"/>
      <c r="M67" s="363"/>
      <c r="N67" s="366"/>
      <c r="P67" s="363"/>
      <c r="V67" s="318"/>
      <c r="W67" s="318"/>
    </row>
    <row r="68" spans="1:23">
      <c r="A68" s="151" t="s">
        <v>168</v>
      </c>
      <c r="B68" s="264">
        <v>0.1371</v>
      </c>
      <c r="C68" s="264">
        <v>0.13750000000000001</v>
      </c>
      <c r="D68" s="264">
        <v>909.99</v>
      </c>
      <c r="E68" s="264">
        <v>909.75</v>
      </c>
      <c r="F68" s="264">
        <v>909.29</v>
      </c>
      <c r="K68" s="364"/>
      <c r="L68" s="365"/>
      <c r="M68" s="363"/>
      <c r="N68" s="366"/>
      <c r="P68" s="363"/>
      <c r="V68" s="318"/>
      <c r="W68" s="318"/>
    </row>
    <row r="69" spans="1:23">
      <c r="A69" s="151" t="s">
        <v>169</v>
      </c>
      <c r="B69" s="264">
        <v>0.13669999999999999</v>
      </c>
      <c r="C69" s="264">
        <v>0.1371</v>
      </c>
      <c r="D69" s="264">
        <v>910.68</v>
      </c>
      <c r="E69" s="264">
        <v>910.45</v>
      </c>
      <c r="F69" s="264">
        <v>909.99</v>
      </c>
      <c r="K69" s="364"/>
      <c r="L69" s="365"/>
      <c r="M69" s="363"/>
      <c r="N69" s="366"/>
      <c r="P69" s="363"/>
      <c r="V69" s="318"/>
      <c r="W69" s="318"/>
    </row>
    <row r="70" spans="1:23">
      <c r="A70" s="151" t="s">
        <v>170</v>
      </c>
      <c r="B70" s="264">
        <v>0.13669999999999999</v>
      </c>
      <c r="C70" s="264">
        <v>0.1371</v>
      </c>
      <c r="D70" s="264">
        <v>911.15</v>
      </c>
      <c r="E70" s="264">
        <v>910.91</v>
      </c>
      <c r="F70" s="264">
        <v>910.45</v>
      </c>
      <c r="K70" s="364"/>
      <c r="L70" s="365"/>
      <c r="M70" s="363"/>
      <c r="N70" s="366"/>
      <c r="P70" s="363"/>
      <c r="V70" s="318"/>
      <c r="W70" s="318"/>
    </row>
    <row r="71" spans="1:23">
      <c r="A71" s="151" t="s">
        <v>171</v>
      </c>
      <c r="B71" s="264">
        <v>0.1363</v>
      </c>
      <c r="C71" s="264">
        <v>0.13669999999999999</v>
      </c>
      <c r="D71" s="264">
        <v>911.84</v>
      </c>
      <c r="E71" s="264">
        <v>911.61</v>
      </c>
      <c r="F71" s="264">
        <v>911.15</v>
      </c>
      <c r="K71" s="364"/>
      <c r="L71" s="365"/>
      <c r="M71" s="363"/>
      <c r="N71" s="366"/>
      <c r="P71" s="363"/>
      <c r="V71" s="318"/>
      <c r="W71" s="318"/>
    </row>
    <row r="72" spans="1:23">
      <c r="A72" s="151" t="s">
        <v>172</v>
      </c>
      <c r="B72" s="264">
        <v>0.1363</v>
      </c>
      <c r="C72" s="264">
        <v>0.13669999999999999</v>
      </c>
      <c r="D72" s="264">
        <v>912.3</v>
      </c>
      <c r="E72" s="264">
        <v>912.07</v>
      </c>
      <c r="F72" s="264">
        <v>911.61</v>
      </c>
      <c r="K72" s="364"/>
      <c r="L72" s="365"/>
      <c r="M72" s="363"/>
      <c r="N72" s="366"/>
      <c r="P72" s="363"/>
      <c r="V72" s="318"/>
      <c r="W72" s="318"/>
    </row>
    <row r="73" spans="1:23">
      <c r="A73" s="151" t="s">
        <v>173</v>
      </c>
      <c r="B73" s="264">
        <v>0.1353</v>
      </c>
      <c r="C73" s="264">
        <v>0.13570000000000002</v>
      </c>
      <c r="D73" s="264">
        <v>913.34</v>
      </c>
      <c r="E73" s="264">
        <v>913.11</v>
      </c>
      <c r="F73" s="264">
        <v>912.65</v>
      </c>
      <c r="K73" s="364"/>
      <c r="L73" s="365"/>
      <c r="M73" s="363"/>
      <c r="N73" s="366"/>
      <c r="P73" s="363"/>
      <c r="V73" s="318"/>
      <c r="W73" s="318"/>
    </row>
    <row r="74" spans="1:23">
      <c r="A74" s="151" t="s">
        <v>174</v>
      </c>
      <c r="B74" s="264">
        <v>0.13539999999999999</v>
      </c>
      <c r="C74" s="264">
        <v>0.1358</v>
      </c>
      <c r="D74" s="264">
        <v>913.74</v>
      </c>
      <c r="E74" s="264">
        <v>913.52</v>
      </c>
      <c r="F74" s="264">
        <v>913.05</v>
      </c>
      <c r="K74" s="364"/>
      <c r="L74" s="365"/>
      <c r="M74" s="363"/>
      <c r="N74" s="366"/>
      <c r="P74" s="363"/>
      <c r="V74" s="318"/>
      <c r="W74" s="318"/>
    </row>
    <row r="75" spans="1:23">
      <c r="A75" s="151" t="s">
        <v>175</v>
      </c>
      <c r="B75" s="264">
        <v>0.13439999999999999</v>
      </c>
      <c r="C75" s="264">
        <v>0.1348</v>
      </c>
      <c r="D75" s="264">
        <v>914.77</v>
      </c>
      <c r="E75" s="264">
        <v>914.55</v>
      </c>
      <c r="F75" s="264">
        <v>914.09</v>
      </c>
      <c r="K75" s="364"/>
      <c r="L75" s="365"/>
      <c r="M75" s="363"/>
      <c r="N75" s="366"/>
      <c r="P75" s="363"/>
      <c r="V75" s="318"/>
      <c r="W75" s="318"/>
    </row>
    <row r="76" spans="1:23">
      <c r="A76" s="151" t="s">
        <v>266</v>
      </c>
      <c r="B76" s="264">
        <v>0.13369999999999999</v>
      </c>
      <c r="C76" s="264">
        <v>0.1341</v>
      </c>
      <c r="D76" s="264">
        <v>915.63</v>
      </c>
      <c r="E76" s="264">
        <v>915.4</v>
      </c>
      <c r="F76" s="264">
        <v>914.94</v>
      </c>
      <c r="K76" s="364"/>
      <c r="L76" s="365"/>
      <c r="M76" s="363"/>
      <c r="N76" s="366"/>
      <c r="P76" s="363"/>
      <c r="V76" s="318"/>
      <c r="W76" s="318"/>
    </row>
    <row r="77" spans="1:23">
      <c r="A77" s="151" t="s">
        <v>265</v>
      </c>
      <c r="B77" s="264">
        <v>0.1343</v>
      </c>
      <c r="C77" s="264">
        <v>0.13470000000000001</v>
      </c>
      <c r="D77" s="264">
        <v>915.75</v>
      </c>
      <c r="E77" s="264">
        <v>915.52</v>
      </c>
      <c r="F77" s="264">
        <v>915.06</v>
      </c>
      <c r="K77" s="364"/>
      <c r="L77" s="365"/>
      <c r="M77" s="363"/>
      <c r="N77" s="366"/>
      <c r="P77" s="363"/>
      <c r="V77" s="318"/>
      <c r="W77" s="318"/>
    </row>
    <row r="78" spans="1:23">
      <c r="A78" s="151" t="s">
        <v>264</v>
      </c>
      <c r="B78" s="264">
        <v>0.1348</v>
      </c>
      <c r="C78" s="264">
        <v>0.13519999999999999</v>
      </c>
      <c r="D78" s="264">
        <v>915.92</v>
      </c>
      <c r="E78" s="264">
        <v>915.7</v>
      </c>
      <c r="F78" s="264">
        <v>915.24</v>
      </c>
      <c r="K78" s="364"/>
      <c r="L78" s="365"/>
      <c r="M78" s="363"/>
      <c r="N78" s="366"/>
      <c r="P78" s="363"/>
      <c r="V78" s="318"/>
      <c r="W78" s="318"/>
    </row>
    <row r="79" spans="1:23">
      <c r="A79" s="151" t="s">
        <v>263</v>
      </c>
      <c r="B79" s="264">
        <v>0.13519999999999999</v>
      </c>
      <c r="C79" s="264">
        <v>0.1356</v>
      </c>
      <c r="D79" s="264">
        <v>916.16</v>
      </c>
      <c r="E79" s="264">
        <v>915.94</v>
      </c>
      <c r="F79" s="264">
        <v>915.48</v>
      </c>
      <c r="K79" s="364"/>
      <c r="L79" s="365"/>
      <c r="M79" s="363"/>
      <c r="N79" s="366"/>
      <c r="P79" s="363"/>
      <c r="V79" s="318"/>
      <c r="W79" s="318"/>
    </row>
    <row r="80" spans="1:23">
      <c r="A80" s="151" t="s">
        <v>262</v>
      </c>
      <c r="B80" s="264">
        <v>0.13500000000000001</v>
      </c>
      <c r="C80" s="264">
        <v>0.13539999999999999</v>
      </c>
      <c r="D80" s="264">
        <v>916.73</v>
      </c>
      <c r="E80" s="264">
        <v>916.51</v>
      </c>
      <c r="F80" s="264">
        <v>916.05</v>
      </c>
      <c r="K80" s="364"/>
      <c r="L80" s="365"/>
      <c r="M80" s="363"/>
      <c r="N80" s="366"/>
      <c r="P80" s="363"/>
      <c r="V80" s="318"/>
      <c r="W80" s="318"/>
    </row>
    <row r="81" spans="1:23">
      <c r="A81" s="151" t="s">
        <v>261</v>
      </c>
      <c r="B81" s="264">
        <v>0.1356</v>
      </c>
      <c r="C81" s="264">
        <v>0.13600000000000001</v>
      </c>
      <c r="D81" s="264">
        <v>916.86</v>
      </c>
      <c r="E81" s="264">
        <v>916.64</v>
      </c>
      <c r="F81" s="264">
        <v>916.18</v>
      </c>
      <c r="K81" s="364"/>
      <c r="L81" s="365"/>
      <c r="M81" s="363"/>
      <c r="N81" s="366"/>
      <c r="P81" s="363"/>
      <c r="V81" s="318"/>
      <c r="W81" s="318"/>
    </row>
    <row r="82" spans="1:23">
      <c r="A82" s="151" t="s">
        <v>260</v>
      </c>
      <c r="B82" s="264">
        <v>0.13539999999999999</v>
      </c>
      <c r="C82" s="264">
        <v>0.1358</v>
      </c>
      <c r="D82" s="264">
        <v>917.43</v>
      </c>
      <c r="E82" s="264">
        <v>917.22</v>
      </c>
      <c r="F82" s="264">
        <v>916.75</v>
      </c>
      <c r="K82" s="364"/>
      <c r="L82" s="365"/>
      <c r="M82" s="363"/>
      <c r="N82" s="366"/>
      <c r="P82" s="363"/>
      <c r="V82" s="318"/>
      <c r="W82" s="318"/>
    </row>
    <row r="83" spans="1:23">
      <c r="A83" s="151" t="s">
        <v>259</v>
      </c>
      <c r="B83" s="264">
        <v>0.13650000000000001</v>
      </c>
      <c r="C83" s="264">
        <v>0.13689999999999999</v>
      </c>
      <c r="D83" s="264">
        <v>917.3</v>
      </c>
      <c r="E83" s="264">
        <v>917.08</v>
      </c>
      <c r="F83" s="264">
        <v>916.61</v>
      </c>
      <c r="K83" s="364"/>
      <c r="L83" s="365"/>
      <c r="M83" s="363"/>
      <c r="N83" s="366"/>
      <c r="P83" s="363"/>
      <c r="V83" s="318"/>
      <c r="W83" s="318"/>
    </row>
    <row r="84" spans="1:23">
      <c r="A84" s="151" t="s">
        <v>258</v>
      </c>
      <c r="B84" s="264">
        <v>0.1361</v>
      </c>
      <c r="C84" s="264">
        <v>0.13650000000000001</v>
      </c>
      <c r="D84" s="264">
        <v>917.98</v>
      </c>
      <c r="E84" s="264">
        <v>917.76</v>
      </c>
      <c r="F84" s="264">
        <v>917.3</v>
      </c>
      <c r="K84" s="364"/>
      <c r="L84" s="365"/>
      <c r="M84" s="363"/>
      <c r="N84" s="366"/>
      <c r="P84" s="363"/>
      <c r="V84" s="318"/>
      <c r="W84" s="318"/>
    </row>
    <row r="85" spans="1:23">
      <c r="A85" s="151" t="s">
        <v>257</v>
      </c>
      <c r="B85" s="264">
        <v>0.13669999999999999</v>
      </c>
      <c r="C85" s="264">
        <v>0.1371</v>
      </c>
      <c r="D85" s="264">
        <v>918.12</v>
      </c>
      <c r="E85" s="264">
        <v>917.91</v>
      </c>
      <c r="F85" s="264">
        <v>917.44</v>
      </c>
      <c r="K85" s="364"/>
      <c r="L85" s="365"/>
      <c r="M85" s="363"/>
      <c r="N85" s="366"/>
      <c r="P85" s="363"/>
      <c r="V85" s="318"/>
      <c r="W85" s="318"/>
    </row>
    <row r="86" spans="1:23">
      <c r="A86" s="151" t="s">
        <v>256</v>
      </c>
      <c r="B86" s="264">
        <v>0.13669999999999999</v>
      </c>
      <c r="C86" s="264">
        <v>0.1371</v>
      </c>
      <c r="D86" s="264">
        <v>918.59</v>
      </c>
      <c r="E86" s="264">
        <v>918.37</v>
      </c>
      <c r="F86" s="264">
        <v>917.91</v>
      </c>
      <c r="K86" s="364"/>
      <c r="L86" s="365"/>
      <c r="M86" s="363"/>
      <c r="N86" s="366"/>
      <c r="P86" s="363"/>
      <c r="V86" s="318"/>
      <c r="W86" s="318"/>
    </row>
    <row r="87" spans="1:23">
      <c r="A87" s="151" t="s">
        <v>255</v>
      </c>
      <c r="B87" s="264">
        <v>0.1368</v>
      </c>
      <c r="C87" s="264">
        <v>0.13720000000000002</v>
      </c>
      <c r="D87" s="264">
        <v>919</v>
      </c>
      <c r="E87" s="264">
        <v>918.79</v>
      </c>
      <c r="F87" s="264">
        <v>918.32</v>
      </c>
      <c r="K87" s="364"/>
      <c r="L87" s="365"/>
      <c r="M87" s="363"/>
      <c r="N87" s="366"/>
      <c r="P87" s="363"/>
      <c r="V87" s="318"/>
      <c r="W87" s="318"/>
    </row>
    <row r="88" spans="1:23">
      <c r="A88" s="151" t="s">
        <v>254</v>
      </c>
      <c r="B88" s="264">
        <v>0.13689999999999999</v>
      </c>
      <c r="C88" s="264">
        <v>0.13730000000000001</v>
      </c>
      <c r="D88" s="264">
        <v>919.42</v>
      </c>
      <c r="E88" s="264">
        <v>919.21</v>
      </c>
      <c r="F88" s="264">
        <v>918.74</v>
      </c>
      <c r="K88" s="364"/>
      <c r="L88" s="365"/>
      <c r="M88" s="363"/>
      <c r="N88" s="366"/>
      <c r="P88" s="363"/>
      <c r="V88" s="318"/>
      <c r="W88" s="318"/>
    </row>
    <row r="89" spans="1:23">
      <c r="A89" s="151" t="s">
        <v>253</v>
      </c>
      <c r="B89" s="264">
        <v>0.13689999999999999</v>
      </c>
      <c r="C89" s="264">
        <v>0.13730000000000001</v>
      </c>
      <c r="D89" s="264">
        <v>919.89</v>
      </c>
      <c r="E89" s="264">
        <v>919.68</v>
      </c>
      <c r="F89" s="264">
        <v>919.21</v>
      </c>
      <c r="K89" s="364"/>
      <c r="L89" s="365"/>
      <c r="M89" s="363"/>
      <c r="N89" s="366"/>
      <c r="P89" s="363"/>
      <c r="V89" s="318"/>
      <c r="W89" s="318"/>
    </row>
    <row r="90" spans="1:23">
      <c r="A90" s="151" t="s">
        <v>252</v>
      </c>
      <c r="B90" s="264">
        <v>0.13730000000000001</v>
      </c>
      <c r="C90" s="264">
        <v>0.13769999999999999</v>
      </c>
      <c r="D90" s="264">
        <v>920.14</v>
      </c>
      <c r="E90" s="264">
        <v>919.94</v>
      </c>
      <c r="F90" s="264">
        <v>919.46</v>
      </c>
      <c r="K90" s="364"/>
      <c r="L90" s="365"/>
      <c r="M90" s="363"/>
      <c r="N90" s="366"/>
      <c r="P90" s="363"/>
      <c r="V90" s="318"/>
      <c r="W90" s="318"/>
    </row>
    <row r="91" spans="1:23">
      <c r="A91" s="151" t="s">
        <v>251</v>
      </c>
      <c r="B91" s="264">
        <v>0.13600000000000001</v>
      </c>
      <c r="C91" s="264">
        <v>0.13639999999999999</v>
      </c>
      <c r="D91" s="264">
        <v>921.29</v>
      </c>
      <c r="E91" s="264">
        <v>921.08</v>
      </c>
      <c r="F91" s="264">
        <v>920.62</v>
      </c>
      <c r="K91" s="364"/>
      <c r="L91" s="365"/>
      <c r="M91" s="363"/>
      <c r="N91" s="366"/>
      <c r="P91" s="363"/>
      <c r="V91" s="318"/>
      <c r="W91" s="318"/>
    </row>
    <row r="92" spans="1:23">
      <c r="A92" s="151" t="s">
        <v>250</v>
      </c>
      <c r="B92" s="264">
        <v>0.1363</v>
      </c>
      <c r="C92" s="264">
        <v>0.13669999999999999</v>
      </c>
      <c r="D92" s="264">
        <v>921.6</v>
      </c>
      <c r="E92" s="264">
        <v>921.4</v>
      </c>
      <c r="F92" s="264">
        <v>920.93</v>
      </c>
      <c r="K92" s="364"/>
      <c r="L92" s="365"/>
      <c r="M92" s="363"/>
      <c r="N92" s="366"/>
      <c r="P92" s="363"/>
      <c r="V92" s="318"/>
      <c r="W92" s="318"/>
    </row>
    <row r="93" spans="1:23">
      <c r="A93" s="151" t="s">
        <v>249</v>
      </c>
      <c r="B93" s="264">
        <v>0.13600000000000001</v>
      </c>
      <c r="C93" s="264">
        <v>0.13639999999999999</v>
      </c>
      <c r="D93" s="264">
        <v>922.22</v>
      </c>
      <c r="E93" s="264">
        <v>922.02</v>
      </c>
      <c r="F93" s="264">
        <v>921.55</v>
      </c>
      <c r="K93" s="364"/>
      <c r="L93" s="365"/>
      <c r="M93" s="363"/>
      <c r="N93" s="366"/>
      <c r="P93" s="363"/>
      <c r="V93" s="318"/>
      <c r="W93" s="318"/>
    </row>
    <row r="94" spans="1:23">
      <c r="A94" s="151" t="s">
        <v>248</v>
      </c>
      <c r="B94" s="264">
        <v>0.13600000000000001</v>
      </c>
      <c r="C94" s="264">
        <v>0.13639999999999999</v>
      </c>
      <c r="D94" s="264">
        <v>922.69</v>
      </c>
      <c r="E94" s="264">
        <v>922.49</v>
      </c>
      <c r="F94" s="264">
        <v>922.02</v>
      </c>
      <c r="K94" s="364"/>
      <c r="L94" s="365"/>
      <c r="M94" s="363"/>
      <c r="N94" s="366"/>
      <c r="P94" s="363"/>
      <c r="V94" s="318"/>
      <c r="W94" s="318"/>
    </row>
    <row r="95" spans="1:23">
      <c r="A95" s="151" t="s">
        <v>247</v>
      </c>
      <c r="B95" s="264">
        <v>0.1363</v>
      </c>
      <c r="C95" s="264">
        <v>0.13669999999999999</v>
      </c>
      <c r="D95" s="264">
        <v>923.01</v>
      </c>
      <c r="E95" s="264">
        <v>922.8</v>
      </c>
      <c r="F95" s="264">
        <v>922.33</v>
      </c>
      <c r="K95" s="364"/>
      <c r="L95" s="365"/>
      <c r="M95" s="363"/>
      <c r="N95" s="366"/>
      <c r="P95" s="363"/>
      <c r="V95" s="318"/>
      <c r="W95" s="318"/>
    </row>
    <row r="96" spans="1:23">
      <c r="A96" s="151" t="s">
        <v>246</v>
      </c>
      <c r="B96" s="264">
        <v>0.13669999999999999</v>
      </c>
      <c r="C96" s="264">
        <v>0.1371</v>
      </c>
      <c r="D96" s="264">
        <v>923.27</v>
      </c>
      <c r="E96" s="264">
        <v>923.07</v>
      </c>
      <c r="F96" s="264">
        <v>922.6</v>
      </c>
      <c r="K96" s="364"/>
      <c r="L96" s="365"/>
      <c r="M96" s="363"/>
      <c r="N96" s="366"/>
      <c r="P96" s="363"/>
      <c r="V96" s="318"/>
      <c r="W96" s="318"/>
    </row>
    <row r="97" spans="1:23">
      <c r="A97" s="151" t="s">
        <v>245</v>
      </c>
      <c r="B97" s="264">
        <v>0.13699999999999998</v>
      </c>
      <c r="C97" s="264">
        <v>0.13739999999999999</v>
      </c>
      <c r="D97" s="264">
        <v>923.59</v>
      </c>
      <c r="E97" s="264">
        <v>923.39</v>
      </c>
      <c r="F97" s="264">
        <v>922.92</v>
      </c>
      <c r="K97" s="364"/>
      <c r="L97" s="365"/>
      <c r="M97" s="363"/>
      <c r="N97" s="366"/>
      <c r="P97" s="363"/>
      <c r="V97" s="318"/>
      <c r="W97" s="318"/>
    </row>
    <row r="98" spans="1:23">
      <c r="A98" s="151" t="s">
        <v>244</v>
      </c>
      <c r="B98" s="264">
        <v>0.13689999999999999</v>
      </c>
      <c r="C98" s="264">
        <v>0.13730000000000001</v>
      </c>
      <c r="D98" s="264">
        <v>924.11</v>
      </c>
      <c r="E98" s="264">
        <v>923.91</v>
      </c>
      <c r="F98" s="264">
        <v>923.44</v>
      </c>
      <c r="K98" s="364"/>
      <c r="L98" s="365"/>
      <c r="M98" s="363"/>
      <c r="N98" s="366"/>
      <c r="P98" s="363"/>
      <c r="V98" s="318"/>
      <c r="W98" s="318"/>
    </row>
    <row r="99" spans="1:23">
      <c r="A99" s="151" t="s">
        <v>243</v>
      </c>
      <c r="B99" s="264">
        <v>0.13720000000000002</v>
      </c>
      <c r="C99" s="264">
        <v>0.1376</v>
      </c>
      <c r="D99" s="264">
        <v>924.43</v>
      </c>
      <c r="E99" s="264">
        <v>924.23</v>
      </c>
      <c r="F99" s="264">
        <v>923.76</v>
      </c>
      <c r="K99" s="364"/>
      <c r="L99" s="365"/>
      <c r="M99" s="363"/>
      <c r="N99" s="366"/>
      <c r="P99" s="363"/>
      <c r="V99" s="318"/>
      <c r="W99" s="318"/>
    </row>
    <row r="100" spans="1:23">
      <c r="A100" s="151" t="s">
        <v>242</v>
      </c>
      <c r="B100" s="264">
        <v>0.13699999999999998</v>
      </c>
      <c r="C100" s="264">
        <v>0.13739999999999999</v>
      </c>
      <c r="D100" s="264">
        <v>925</v>
      </c>
      <c r="E100" s="264">
        <v>924.81</v>
      </c>
      <c r="F100" s="264">
        <v>924.33</v>
      </c>
      <c r="K100" s="364"/>
      <c r="L100" s="365"/>
      <c r="M100" s="363"/>
      <c r="N100" s="366"/>
      <c r="P100" s="363"/>
      <c r="V100" s="318"/>
      <c r="W100" s="318"/>
    </row>
    <row r="101" spans="1:23">
      <c r="A101" s="151" t="s">
        <v>241</v>
      </c>
      <c r="B101" s="264">
        <v>0.13689999999999999</v>
      </c>
      <c r="C101" s="264">
        <v>0.13730000000000001</v>
      </c>
      <c r="D101" s="264">
        <v>925.52</v>
      </c>
      <c r="E101" s="264">
        <v>925.33</v>
      </c>
      <c r="F101" s="264">
        <v>924.85</v>
      </c>
      <c r="K101" s="364"/>
      <c r="L101" s="365"/>
      <c r="M101" s="363"/>
      <c r="N101" s="366"/>
      <c r="P101" s="363"/>
      <c r="V101" s="318"/>
      <c r="W101" s="318"/>
    </row>
    <row r="102" spans="1:23">
      <c r="A102" s="151" t="s">
        <v>240</v>
      </c>
      <c r="B102" s="264">
        <v>0.13699999999999998</v>
      </c>
      <c r="C102" s="264">
        <v>0.13739999999999999</v>
      </c>
      <c r="D102" s="264">
        <v>925.95</v>
      </c>
      <c r="E102" s="264">
        <v>925.75</v>
      </c>
      <c r="F102" s="264">
        <v>925.28</v>
      </c>
      <c r="K102" s="364"/>
      <c r="L102" s="365"/>
      <c r="M102" s="363"/>
      <c r="N102" s="366"/>
      <c r="P102" s="363"/>
      <c r="V102" s="318"/>
      <c r="W102" s="318"/>
    </row>
    <row r="103" spans="1:23">
      <c r="A103" s="151" t="s">
        <v>239</v>
      </c>
      <c r="B103" s="264">
        <v>0.13689999999999999</v>
      </c>
      <c r="C103" s="264">
        <v>0.13730000000000001</v>
      </c>
      <c r="D103" s="264">
        <v>926.47</v>
      </c>
      <c r="E103" s="264">
        <v>926.27</v>
      </c>
      <c r="F103" s="264">
        <v>925.8</v>
      </c>
      <c r="K103" s="364"/>
      <c r="L103" s="365"/>
      <c r="M103" s="363"/>
      <c r="N103" s="366"/>
      <c r="P103" s="363"/>
      <c r="V103" s="318"/>
      <c r="W103" s="318"/>
    </row>
    <row r="104" spans="1:23">
      <c r="A104" s="151" t="s">
        <v>238</v>
      </c>
      <c r="B104" s="264">
        <v>0.13639999999999999</v>
      </c>
      <c r="C104" s="264">
        <v>0.1368</v>
      </c>
      <c r="D104" s="264">
        <v>927.18</v>
      </c>
      <c r="E104" s="264">
        <v>926.99</v>
      </c>
      <c r="F104" s="264">
        <v>926.51</v>
      </c>
      <c r="K104" s="364"/>
      <c r="L104" s="365"/>
      <c r="M104" s="363"/>
      <c r="N104" s="366"/>
      <c r="P104" s="363"/>
      <c r="V104" s="318"/>
      <c r="W104" s="318"/>
    </row>
    <row r="105" spans="1:23">
      <c r="A105" s="151" t="s">
        <v>237</v>
      </c>
      <c r="B105" s="264">
        <v>0.13650000000000001</v>
      </c>
      <c r="C105" s="264">
        <v>0.13689999999999999</v>
      </c>
      <c r="D105" s="264">
        <v>927.6</v>
      </c>
      <c r="E105" s="264">
        <v>927.41</v>
      </c>
      <c r="F105" s="264">
        <v>926.94</v>
      </c>
      <c r="K105" s="364"/>
      <c r="L105" s="365"/>
      <c r="M105" s="363"/>
      <c r="N105" s="366"/>
      <c r="P105" s="363"/>
      <c r="V105" s="318"/>
      <c r="W105" s="318"/>
    </row>
    <row r="106" spans="1:23">
      <c r="A106" s="151" t="s">
        <v>236</v>
      </c>
      <c r="B106" s="264">
        <v>0.13600000000000001</v>
      </c>
      <c r="C106" s="264">
        <v>0.13639999999999999</v>
      </c>
      <c r="D106" s="264">
        <v>928.31</v>
      </c>
      <c r="E106" s="264">
        <v>928.12</v>
      </c>
      <c r="F106" s="264">
        <v>927.65</v>
      </c>
      <c r="K106" s="364"/>
      <c r="L106" s="365"/>
      <c r="M106" s="363"/>
      <c r="N106" s="366"/>
      <c r="P106" s="363"/>
      <c r="V106" s="318"/>
      <c r="W106" s="318"/>
    </row>
    <row r="107" spans="1:23">
      <c r="A107" s="151" t="s">
        <v>235</v>
      </c>
      <c r="B107" s="264">
        <v>0.1361</v>
      </c>
      <c r="C107" s="264">
        <v>0.13650000000000001</v>
      </c>
      <c r="D107" s="264">
        <v>928.73</v>
      </c>
      <c r="E107" s="264">
        <v>928.54</v>
      </c>
      <c r="F107" s="264">
        <v>928.07</v>
      </c>
      <c r="K107" s="364"/>
      <c r="L107" s="365"/>
      <c r="M107" s="363"/>
      <c r="N107" s="366"/>
      <c r="P107" s="363"/>
      <c r="V107" s="318"/>
      <c r="W107" s="318"/>
    </row>
    <row r="108" spans="1:23">
      <c r="A108" s="151" t="s">
        <v>234</v>
      </c>
      <c r="B108" s="264">
        <v>0.1356</v>
      </c>
      <c r="C108" s="264">
        <v>0.13600000000000001</v>
      </c>
      <c r="D108" s="264">
        <v>929.44</v>
      </c>
      <c r="E108" s="264">
        <v>929.25</v>
      </c>
      <c r="F108" s="264">
        <v>928.78</v>
      </c>
      <c r="K108" s="364"/>
      <c r="L108" s="365"/>
      <c r="M108" s="363"/>
      <c r="N108" s="366"/>
      <c r="P108" s="363"/>
      <c r="V108" s="318"/>
      <c r="W108" s="318"/>
    </row>
    <row r="109" spans="1:23">
      <c r="A109" s="151" t="s">
        <v>233</v>
      </c>
      <c r="B109" s="264">
        <v>0.1356</v>
      </c>
      <c r="C109" s="264">
        <v>0.13600000000000001</v>
      </c>
      <c r="D109" s="264">
        <v>929.91</v>
      </c>
      <c r="E109" s="264">
        <v>929.72</v>
      </c>
      <c r="F109" s="264">
        <v>929.25</v>
      </c>
      <c r="K109" s="364"/>
      <c r="L109" s="365"/>
      <c r="M109" s="363"/>
      <c r="N109" s="366"/>
      <c r="P109" s="363"/>
      <c r="V109" s="318"/>
      <c r="W109" s="318"/>
    </row>
    <row r="110" spans="1:23">
      <c r="A110" s="151" t="s">
        <v>232</v>
      </c>
      <c r="B110" s="264">
        <v>0.13589999999999999</v>
      </c>
      <c r="C110" s="264">
        <v>0.1363</v>
      </c>
      <c r="D110" s="264">
        <v>930.24</v>
      </c>
      <c r="E110" s="264">
        <v>930.05</v>
      </c>
      <c r="F110" s="264">
        <v>929.58</v>
      </c>
      <c r="K110" s="364"/>
      <c r="L110" s="365"/>
      <c r="M110" s="363"/>
      <c r="N110" s="366"/>
      <c r="P110" s="363"/>
      <c r="V110" s="318"/>
      <c r="W110" s="318"/>
    </row>
    <row r="111" spans="1:23">
      <c r="A111" s="151" t="s">
        <v>231</v>
      </c>
      <c r="B111" s="264">
        <v>0.1358</v>
      </c>
      <c r="C111" s="264">
        <v>0.13619999999999999</v>
      </c>
      <c r="D111" s="264">
        <v>930.76</v>
      </c>
      <c r="E111" s="264">
        <v>930.57</v>
      </c>
      <c r="F111" s="264">
        <v>930.1</v>
      </c>
      <c r="K111" s="364"/>
      <c r="L111" s="365"/>
      <c r="M111" s="363"/>
      <c r="N111" s="366"/>
      <c r="P111" s="363"/>
      <c r="V111" s="318"/>
      <c r="W111" s="318"/>
    </row>
    <row r="112" spans="1:23">
      <c r="A112" s="151" t="s">
        <v>230</v>
      </c>
      <c r="B112" s="149">
        <v>0.13669999999999999</v>
      </c>
      <c r="C112" s="264">
        <v>0.1371</v>
      </c>
      <c r="D112" s="264">
        <v>930.81</v>
      </c>
      <c r="E112" s="264">
        <v>930.63</v>
      </c>
      <c r="F112" s="264">
        <v>930.16</v>
      </c>
      <c r="K112" s="364"/>
      <c r="L112" s="365"/>
      <c r="M112" s="363"/>
      <c r="N112" s="366"/>
      <c r="P112" s="363"/>
      <c r="V112" s="318"/>
      <c r="W112" s="318"/>
    </row>
    <row r="113" spans="1:23">
      <c r="A113" s="151" t="s">
        <v>229</v>
      </c>
      <c r="B113" s="149">
        <v>0.13699999999999998</v>
      </c>
      <c r="C113" s="264">
        <v>0.13739999999999999</v>
      </c>
      <c r="D113" s="264">
        <v>931.15</v>
      </c>
      <c r="E113" s="264">
        <v>930.97</v>
      </c>
      <c r="F113" s="264">
        <v>930.49</v>
      </c>
      <c r="K113" s="364"/>
      <c r="L113" s="365"/>
      <c r="M113" s="363"/>
      <c r="N113" s="366"/>
      <c r="P113" s="363"/>
      <c r="V113" s="318"/>
      <c r="W113" s="318"/>
    </row>
    <row r="114" spans="1:23">
      <c r="A114" s="151" t="s">
        <v>228</v>
      </c>
      <c r="B114" s="149">
        <v>0.13699999999999998</v>
      </c>
      <c r="C114" s="264">
        <v>0.13739999999999999</v>
      </c>
      <c r="D114" s="264">
        <v>931.62</v>
      </c>
      <c r="E114" s="264">
        <v>931.44</v>
      </c>
      <c r="F114" s="264">
        <v>930.97</v>
      </c>
      <c r="K114" s="364"/>
      <c r="L114" s="365"/>
      <c r="M114" s="363"/>
      <c r="N114" s="366"/>
      <c r="P114" s="363"/>
      <c r="V114" s="318"/>
      <c r="W114" s="318"/>
    </row>
    <row r="115" spans="1:23">
      <c r="A115" s="151" t="s">
        <v>227</v>
      </c>
      <c r="B115" s="149">
        <v>0.13730000000000001</v>
      </c>
      <c r="C115" s="264">
        <v>0.13769999999999999</v>
      </c>
      <c r="D115" s="264">
        <v>931.96</v>
      </c>
      <c r="E115" s="264">
        <v>931.79</v>
      </c>
      <c r="F115" s="264">
        <v>931.31</v>
      </c>
      <c r="K115" s="364"/>
      <c r="L115" s="365"/>
      <c r="M115" s="363"/>
      <c r="N115" s="366"/>
      <c r="P115" s="363"/>
      <c r="V115" s="318"/>
      <c r="W115" s="318"/>
    </row>
    <row r="116" spans="1:23">
      <c r="A116" s="151" t="s">
        <v>226</v>
      </c>
      <c r="B116" s="149">
        <v>0.13739999999999999</v>
      </c>
      <c r="C116" s="264">
        <v>0.13780000000000001</v>
      </c>
      <c r="D116" s="264">
        <v>932.4</v>
      </c>
      <c r="E116" s="264">
        <v>932.22</v>
      </c>
      <c r="F116" s="264">
        <v>931.74</v>
      </c>
      <c r="K116" s="364"/>
      <c r="L116" s="365"/>
      <c r="M116" s="363"/>
      <c r="N116" s="366"/>
      <c r="P116" s="363"/>
      <c r="V116" s="318"/>
      <c r="W116" s="318"/>
    </row>
    <row r="117" spans="1:23">
      <c r="A117" s="151" t="s">
        <v>195</v>
      </c>
      <c r="B117" s="149">
        <v>0.1376</v>
      </c>
      <c r="C117" s="264">
        <v>0.13800000000000001</v>
      </c>
      <c r="D117" s="264">
        <v>932.78</v>
      </c>
      <c r="E117" s="264">
        <v>932.61</v>
      </c>
      <c r="F117" s="264">
        <v>932.13</v>
      </c>
      <c r="K117" s="364"/>
      <c r="L117" s="365"/>
      <c r="M117" s="363"/>
      <c r="N117" s="366"/>
      <c r="P117" s="363"/>
      <c r="V117" s="318"/>
      <c r="W117" s="318"/>
    </row>
    <row r="118" spans="1:23">
      <c r="A118" s="151" t="s">
        <v>199</v>
      </c>
      <c r="B118" s="149">
        <v>0.1376</v>
      </c>
      <c r="C118" s="264">
        <v>0.13800000000000001</v>
      </c>
      <c r="D118" s="264">
        <v>933.26</v>
      </c>
      <c r="E118" s="264">
        <v>933.09</v>
      </c>
      <c r="F118" s="264">
        <v>932.61</v>
      </c>
      <c r="K118" s="364"/>
      <c r="L118" s="365"/>
      <c r="M118" s="363"/>
      <c r="N118" s="366"/>
      <c r="P118" s="363"/>
      <c r="V118" s="318"/>
      <c r="W118" s="318"/>
    </row>
    <row r="119" spans="1:23">
      <c r="A119" s="151" t="s">
        <v>200</v>
      </c>
      <c r="B119" s="149">
        <v>0.1376</v>
      </c>
      <c r="C119" s="264">
        <v>0.13800000000000001</v>
      </c>
      <c r="D119" s="264">
        <v>933.74</v>
      </c>
      <c r="E119" s="264">
        <v>933.56</v>
      </c>
      <c r="F119" s="264">
        <v>933.09</v>
      </c>
      <c r="K119" s="364"/>
      <c r="L119" s="365"/>
      <c r="M119" s="363"/>
      <c r="N119" s="366"/>
      <c r="P119" s="363"/>
      <c r="V119" s="318"/>
      <c r="W119" s="318"/>
    </row>
    <row r="120" spans="1:23">
      <c r="A120" s="151" t="s">
        <v>202</v>
      </c>
      <c r="B120" s="149">
        <v>0.13699999999999998</v>
      </c>
      <c r="C120" s="264">
        <v>0.13739999999999999</v>
      </c>
      <c r="D120" s="264">
        <v>934.48</v>
      </c>
      <c r="E120" s="264">
        <v>934.3</v>
      </c>
      <c r="F120" s="264">
        <v>933.83</v>
      </c>
      <c r="K120" s="364"/>
      <c r="L120" s="365"/>
      <c r="M120" s="363"/>
      <c r="N120" s="366"/>
      <c r="P120" s="363"/>
      <c r="V120" s="318"/>
      <c r="W120" s="318"/>
    </row>
    <row r="121" spans="1:23">
      <c r="A121" s="151" t="s">
        <v>225</v>
      </c>
      <c r="B121" s="149">
        <v>0.1366</v>
      </c>
      <c r="C121" s="264">
        <v>0.13699999999999998</v>
      </c>
      <c r="D121" s="264">
        <v>935.13</v>
      </c>
      <c r="E121" s="264">
        <v>934.95</v>
      </c>
      <c r="F121" s="264">
        <v>934.48</v>
      </c>
      <c r="K121" s="364"/>
      <c r="L121" s="365"/>
      <c r="M121" s="363"/>
      <c r="N121" s="366"/>
      <c r="P121" s="363"/>
      <c r="V121" s="318"/>
      <c r="W121" s="318"/>
    </row>
    <row r="122" spans="1:23">
      <c r="A122" s="151" t="s">
        <v>224</v>
      </c>
      <c r="B122" s="149">
        <v>0.1361</v>
      </c>
      <c r="C122" s="264">
        <v>0.13650000000000001</v>
      </c>
      <c r="D122" s="264">
        <v>935.81</v>
      </c>
      <c r="E122" s="264">
        <v>935.64</v>
      </c>
      <c r="F122" s="264">
        <v>935.17</v>
      </c>
      <c r="K122" s="364"/>
      <c r="L122" s="365"/>
      <c r="M122" s="363"/>
      <c r="N122" s="366"/>
      <c r="P122" s="363"/>
      <c r="V122" s="318"/>
      <c r="W122" s="318"/>
    </row>
    <row r="123" spans="1:23">
      <c r="A123" s="151" t="s">
        <v>223</v>
      </c>
      <c r="B123" s="149">
        <v>0.1361</v>
      </c>
      <c r="C123" s="264">
        <v>0.13650000000000001</v>
      </c>
      <c r="D123" s="264">
        <v>936.29</v>
      </c>
      <c r="E123" s="264">
        <v>936.12</v>
      </c>
      <c r="F123" s="264">
        <v>935.64</v>
      </c>
      <c r="K123" s="364"/>
      <c r="L123" s="365"/>
      <c r="M123" s="363"/>
      <c r="N123" s="366"/>
      <c r="P123" s="363"/>
      <c r="V123" s="318"/>
      <c r="W123" s="318"/>
    </row>
    <row r="124" spans="1:23">
      <c r="A124" s="151" t="s">
        <v>222</v>
      </c>
      <c r="B124" s="149">
        <v>0.1371</v>
      </c>
      <c r="C124" s="264">
        <v>0.13750000000000001</v>
      </c>
      <c r="D124" s="264">
        <v>936.34</v>
      </c>
      <c r="E124" s="264">
        <v>936.17</v>
      </c>
      <c r="F124" s="264">
        <v>935.69</v>
      </c>
      <c r="K124" s="364"/>
      <c r="L124" s="365"/>
      <c r="M124" s="363"/>
      <c r="N124" s="366"/>
      <c r="P124" s="363"/>
      <c r="V124" s="318"/>
      <c r="W124" s="318"/>
    </row>
    <row r="125" spans="1:23">
      <c r="A125" s="151" t="s">
        <v>221</v>
      </c>
      <c r="B125" s="149">
        <v>0.13750000000000001</v>
      </c>
      <c r="C125" s="264">
        <v>0.13789999999999999</v>
      </c>
      <c r="D125" s="264">
        <v>936.65</v>
      </c>
      <c r="E125" s="264">
        <v>936.48</v>
      </c>
      <c r="F125" s="264">
        <v>936</v>
      </c>
      <c r="K125" s="364"/>
      <c r="L125" s="365"/>
      <c r="M125" s="363"/>
      <c r="N125" s="366"/>
      <c r="P125" s="363"/>
      <c r="V125" s="318"/>
      <c r="W125" s="318"/>
    </row>
    <row r="126" spans="1:23">
      <c r="A126" s="151" t="s">
        <v>220</v>
      </c>
      <c r="B126" s="149">
        <v>0.13800000000000001</v>
      </c>
      <c r="C126" s="264">
        <v>0.1384</v>
      </c>
      <c r="D126" s="264">
        <v>936.92</v>
      </c>
      <c r="E126" s="264">
        <v>936.76</v>
      </c>
      <c r="F126" s="264">
        <v>936.28</v>
      </c>
      <c r="K126" s="364"/>
      <c r="L126" s="365"/>
      <c r="M126" s="363"/>
      <c r="N126" s="366"/>
      <c r="P126" s="363"/>
      <c r="V126" s="318"/>
      <c r="W126" s="318"/>
    </row>
    <row r="127" spans="1:23">
      <c r="A127" s="151" t="s">
        <v>219</v>
      </c>
      <c r="B127" s="149">
        <v>0.13869999999999999</v>
      </c>
      <c r="C127" s="264">
        <v>0.1391</v>
      </c>
      <c r="D127" s="264">
        <v>937.12</v>
      </c>
      <c r="E127" s="264">
        <v>936.95</v>
      </c>
      <c r="F127" s="264">
        <v>936.47</v>
      </c>
      <c r="K127" s="364"/>
      <c r="L127" s="365"/>
      <c r="M127" s="363"/>
      <c r="N127" s="366"/>
      <c r="P127" s="363"/>
      <c r="V127" s="318"/>
      <c r="W127" s="318"/>
    </row>
    <row r="128" spans="1:23">
      <c r="A128" s="151" t="s">
        <v>204</v>
      </c>
      <c r="B128" s="193">
        <v>0.13819999999999999</v>
      </c>
      <c r="C128" s="194">
        <v>0.1386</v>
      </c>
      <c r="D128" s="166">
        <v>937.8</v>
      </c>
      <c r="E128" s="166">
        <v>937.64</v>
      </c>
      <c r="F128" s="195">
        <v>937.16</v>
      </c>
      <c r="K128" s="364"/>
      <c r="L128" s="365"/>
      <c r="M128" s="363"/>
      <c r="N128" s="366"/>
      <c r="P128" s="363"/>
      <c r="V128" s="318"/>
      <c r="W128" s="318"/>
    </row>
    <row r="129" spans="1:23">
      <c r="A129" s="151" t="s">
        <v>205</v>
      </c>
      <c r="B129" s="193">
        <v>0.13819999999999999</v>
      </c>
      <c r="C129" s="194">
        <v>0.13849999999999998</v>
      </c>
      <c r="D129" s="166">
        <v>938.28</v>
      </c>
      <c r="E129" s="166">
        <v>938.16</v>
      </c>
      <c r="F129" s="195">
        <v>937.68</v>
      </c>
      <c r="K129" s="364"/>
      <c r="L129" s="365"/>
      <c r="M129" s="363"/>
      <c r="N129" s="366"/>
      <c r="P129" s="363"/>
      <c r="V129" s="318"/>
      <c r="W129" s="318"/>
    </row>
    <row r="130" spans="1:23">
      <c r="A130" s="151" t="s">
        <v>206</v>
      </c>
      <c r="B130" s="193">
        <v>0.13849999999999998</v>
      </c>
      <c r="C130" s="194">
        <v>0.13880000000000001</v>
      </c>
      <c r="D130" s="166">
        <v>938.65</v>
      </c>
      <c r="E130" s="166">
        <v>938.53</v>
      </c>
      <c r="F130" s="195">
        <v>938.04</v>
      </c>
      <c r="K130" s="364"/>
      <c r="L130" s="365"/>
      <c r="M130" s="363"/>
      <c r="N130" s="366"/>
      <c r="P130" s="363"/>
      <c r="V130" s="318"/>
      <c r="W130" s="318"/>
    </row>
    <row r="131" spans="1:23">
      <c r="A131" s="151" t="s">
        <v>207</v>
      </c>
      <c r="B131" s="193">
        <v>0.13869999999999999</v>
      </c>
      <c r="C131" s="194">
        <v>0.13900000000000001</v>
      </c>
      <c r="D131" s="166">
        <v>939.05</v>
      </c>
      <c r="E131" s="166">
        <v>938.93</v>
      </c>
      <c r="F131" s="195">
        <v>938.44</v>
      </c>
      <c r="K131" s="364"/>
      <c r="L131" s="365"/>
      <c r="M131" s="363"/>
      <c r="N131" s="366"/>
      <c r="P131" s="363"/>
      <c r="V131" s="318"/>
      <c r="W131" s="318"/>
    </row>
    <row r="132" spans="1:23">
      <c r="A132" s="151" t="s">
        <v>208</v>
      </c>
      <c r="B132" s="193">
        <v>0.13869999999999999</v>
      </c>
      <c r="C132" s="194">
        <v>0.13900000000000001</v>
      </c>
      <c r="D132" s="166">
        <v>939.53</v>
      </c>
      <c r="E132" s="166">
        <v>939.41</v>
      </c>
      <c r="F132" s="195">
        <v>938.93</v>
      </c>
      <c r="K132" s="364"/>
      <c r="L132" s="365"/>
      <c r="M132" s="363"/>
      <c r="N132" s="366"/>
      <c r="P132" s="363"/>
      <c r="V132" s="318"/>
      <c r="W132" s="318"/>
    </row>
    <row r="133" spans="1:23">
      <c r="A133" s="151" t="s">
        <v>209</v>
      </c>
      <c r="B133" s="193">
        <v>0.13849999999999998</v>
      </c>
      <c r="C133" s="194">
        <v>0.13880000000000001</v>
      </c>
      <c r="D133" s="166">
        <v>940.1</v>
      </c>
      <c r="E133" s="166">
        <v>939.98</v>
      </c>
      <c r="F133" s="195">
        <v>939.49</v>
      </c>
      <c r="K133" s="364"/>
      <c r="M133" s="363"/>
      <c r="N133" s="366"/>
      <c r="P133" s="363"/>
      <c r="V133" s="318"/>
      <c r="W133" s="318"/>
    </row>
    <row r="134" spans="1:23">
      <c r="A134" s="151" t="s">
        <v>210</v>
      </c>
      <c r="B134" s="193">
        <v>0.13849999999999998</v>
      </c>
      <c r="C134" s="194">
        <v>0.13880000000000001</v>
      </c>
      <c r="D134" s="166">
        <v>940.58</v>
      </c>
      <c r="E134" s="166">
        <v>940.46</v>
      </c>
      <c r="F134" s="195">
        <v>939.98</v>
      </c>
      <c r="K134" s="364"/>
      <c r="L134" s="365"/>
      <c r="M134" s="363"/>
      <c r="N134" s="366"/>
      <c r="P134" s="363"/>
      <c r="V134" s="318"/>
      <c r="W134" s="318"/>
    </row>
    <row r="135" spans="1:23">
      <c r="A135" s="151" t="s">
        <v>211</v>
      </c>
      <c r="B135" s="193">
        <v>0.13849999999999998</v>
      </c>
      <c r="C135" s="194">
        <v>0.13880000000000001</v>
      </c>
      <c r="D135" s="166">
        <v>941.06</v>
      </c>
      <c r="E135" s="166">
        <v>940.95</v>
      </c>
      <c r="F135" s="195">
        <v>940.46</v>
      </c>
      <c r="K135" s="364"/>
      <c r="L135" s="365"/>
      <c r="M135" s="363"/>
      <c r="N135" s="366"/>
      <c r="P135" s="363"/>
      <c r="V135" s="318"/>
      <c r="W135" s="318"/>
    </row>
    <row r="136" spans="1:23">
      <c r="A136" s="151" t="s">
        <v>212</v>
      </c>
      <c r="B136" s="193">
        <v>0.13830000000000001</v>
      </c>
      <c r="C136" s="194">
        <v>0.1386</v>
      </c>
      <c r="D136" s="166">
        <v>941.63</v>
      </c>
      <c r="E136" s="166">
        <v>941.51</v>
      </c>
      <c r="F136" s="195">
        <v>941.03</v>
      </c>
      <c r="K136" s="364"/>
      <c r="L136" s="365"/>
      <c r="M136" s="363"/>
      <c r="N136" s="366"/>
      <c r="P136" s="363"/>
      <c r="V136" s="318"/>
      <c r="W136" s="318"/>
    </row>
    <row r="137" spans="1:23">
      <c r="A137" s="151" t="s">
        <v>213</v>
      </c>
      <c r="B137" s="193">
        <v>0.13830000000000001</v>
      </c>
      <c r="C137" s="194">
        <v>0.1386</v>
      </c>
      <c r="D137" s="166">
        <v>942.11</v>
      </c>
      <c r="E137" s="166">
        <v>942</v>
      </c>
      <c r="F137" s="195">
        <v>941.51</v>
      </c>
      <c r="K137" s="364"/>
      <c r="L137" s="365"/>
      <c r="M137" s="363"/>
      <c r="N137" s="366"/>
      <c r="P137" s="363"/>
      <c r="V137" s="318"/>
      <c r="W137" s="318"/>
    </row>
    <row r="138" spans="1:23">
      <c r="A138" s="151" t="s">
        <v>214</v>
      </c>
      <c r="B138" s="193">
        <v>0.13849999999999998</v>
      </c>
      <c r="C138" s="194">
        <v>0.13880000000000001</v>
      </c>
      <c r="D138" s="166">
        <v>942.52</v>
      </c>
      <c r="E138" s="166">
        <v>942.41</v>
      </c>
      <c r="F138" s="195">
        <v>941.92</v>
      </c>
      <c r="K138" s="364"/>
      <c r="L138" s="365"/>
      <c r="M138" s="363"/>
      <c r="N138" s="366"/>
      <c r="O138" s="318"/>
      <c r="P138" s="363"/>
      <c r="V138" s="318"/>
      <c r="W138" s="318"/>
    </row>
    <row r="139" spans="1:23">
      <c r="A139" s="151" t="s">
        <v>216</v>
      </c>
      <c r="B139" s="193">
        <v>0.1386</v>
      </c>
      <c r="C139" s="194">
        <v>0.1389</v>
      </c>
      <c r="D139" s="166">
        <v>942.97</v>
      </c>
      <c r="E139" s="166">
        <v>942.85</v>
      </c>
      <c r="F139" s="195">
        <v>942.37</v>
      </c>
      <c r="K139" s="364"/>
      <c r="L139" s="365"/>
      <c r="M139" s="363"/>
      <c r="N139" s="366"/>
      <c r="O139" s="318"/>
      <c r="P139" s="363"/>
      <c r="V139" s="318"/>
      <c r="W139" s="318"/>
    </row>
    <row r="140" spans="1:23">
      <c r="A140" s="151" t="s">
        <v>218</v>
      </c>
      <c r="B140" s="193">
        <v>0.13849999999999998</v>
      </c>
      <c r="C140" s="194">
        <v>0.13880000000000001</v>
      </c>
      <c r="D140" s="166">
        <v>943.49</v>
      </c>
      <c r="E140" s="166">
        <v>943.38</v>
      </c>
      <c r="F140" s="195">
        <v>942.89</v>
      </c>
      <c r="K140" s="364"/>
      <c r="L140" s="365"/>
      <c r="M140" s="363"/>
      <c r="N140" s="366"/>
      <c r="O140" s="364"/>
      <c r="P140" s="363"/>
      <c r="V140" s="318"/>
      <c r="W140" s="318"/>
    </row>
    <row r="141" spans="1:23">
      <c r="A141" s="151" t="s">
        <v>217</v>
      </c>
      <c r="B141" s="193">
        <v>0.13830000000000001</v>
      </c>
      <c r="C141" s="194">
        <v>0.1386</v>
      </c>
      <c r="D141" s="166">
        <v>944.05</v>
      </c>
      <c r="E141" s="166">
        <v>943.94</v>
      </c>
      <c r="F141" s="195">
        <v>943.45</v>
      </c>
      <c r="K141" s="364"/>
      <c r="L141" s="365"/>
      <c r="M141" s="363"/>
      <c r="N141" s="366"/>
      <c r="P141" s="363"/>
      <c r="V141" s="318"/>
      <c r="W141" s="318"/>
    </row>
    <row r="142" spans="1:23">
      <c r="A142" s="151" t="s">
        <v>472</v>
      </c>
      <c r="B142" s="193">
        <v>0.13930000000000001</v>
      </c>
      <c r="C142" s="194">
        <v>0.1396</v>
      </c>
      <c r="D142" s="166">
        <v>944.17</v>
      </c>
      <c r="E142" s="166">
        <v>944.06</v>
      </c>
      <c r="F142" s="195">
        <v>943.57</v>
      </c>
      <c r="K142" s="364"/>
      <c r="L142" s="365"/>
      <c r="M142" s="363"/>
      <c r="N142" s="366"/>
      <c r="P142" s="363"/>
      <c r="V142" s="318"/>
      <c r="W142" s="318"/>
    </row>
    <row r="143" spans="1:23">
      <c r="A143" s="229" t="s">
        <v>1279</v>
      </c>
      <c r="B143" s="254">
        <v>0.13930000000000001</v>
      </c>
      <c r="C143" s="253">
        <v>0.1396</v>
      </c>
      <c r="D143" s="255">
        <v>944.66</v>
      </c>
      <c r="E143" s="255">
        <v>944.55</v>
      </c>
      <c r="F143" s="256">
        <v>944.06</v>
      </c>
      <c r="K143" s="364"/>
      <c r="L143" s="365"/>
      <c r="M143" s="363"/>
      <c r="N143" s="366"/>
      <c r="O143" s="367"/>
      <c r="P143" s="363"/>
      <c r="V143" s="318"/>
      <c r="W143" s="318"/>
    </row>
    <row r="144" spans="1:23">
      <c r="A144" s="151" t="s">
        <v>1281</v>
      </c>
      <c r="B144" s="193">
        <v>0.13930000000000001</v>
      </c>
      <c r="C144" s="194">
        <v>0.1396</v>
      </c>
      <c r="D144" s="166">
        <v>945.15</v>
      </c>
      <c r="E144" s="166">
        <v>945.04</v>
      </c>
      <c r="F144" s="195">
        <v>944.55</v>
      </c>
      <c r="K144" s="364"/>
      <c r="L144" s="365"/>
      <c r="M144" s="363"/>
      <c r="N144" s="366"/>
      <c r="P144" s="363"/>
      <c r="V144" s="318"/>
      <c r="W144" s="318"/>
    </row>
    <row r="145" spans="1:23">
      <c r="A145" s="151" t="s">
        <v>1282</v>
      </c>
      <c r="B145" s="193">
        <v>0.1396</v>
      </c>
      <c r="C145" s="194">
        <v>0.1399</v>
      </c>
      <c r="D145" s="166">
        <v>945.53</v>
      </c>
      <c r="E145" s="166">
        <v>945.42</v>
      </c>
      <c r="F145" s="195">
        <v>944.93</v>
      </c>
      <c r="K145" s="364"/>
      <c r="L145" s="368"/>
      <c r="M145" s="363"/>
      <c r="N145" s="366"/>
      <c r="P145" s="363"/>
      <c r="V145" s="318"/>
      <c r="W145" s="318"/>
    </row>
    <row r="146" spans="1:23">
      <c r="A146" s="151" t="s">
        <v>1300</v>
      </c>
      <c r="B146" s="193">
        <v>0.13970000000000002</v>
      </c>
      <c r="C146" s="194">
        <v>0.14000000000000001</v>
      </c>
      <c r="D146" s="166">
        <v>945.99</v>
      </c>
      <c r="E146" s="166">
        <v>945.88</v>
      </c>
      <c r="F146" s="195">
        <v>945.39</v>
      </c>
      <c r="K146" s="364"/>
      <c r="L146" s="365"/>
      <c r="M146" s="363"/>
      <c r="N146" s="366"/>
      <c r="P146" s="363"/>
      <c r="V146" s="318"/>
      <c r="W146" s="318"/>
    </row>
    <row r="147" spans="1:23">
      <c r="A147" s="151" t="s">
        <v>1305</v>
      </c>
      <c r="B147" s="193">
        <v>0.1399</v>
      </c>
      <c r="C147" s="194">
        <v>0.14019999999999999</v>
      </c>
      <c r="D147" s="166">
        <v>946.41</v>
      </c>
      <c r="E147" s="166">
        <v>946.3</v>
      </c>
      <c r="F147" s="195">
        <v>945.81</v>
      </c>
      <c r="H147" s="285"/>
      <c r="K147" s="318"/>
      <c r="L147" s="365"/>
      <c r="M147" s="363"/>
      <c r="N147" s="366"/>
      <c r="P147" s="363"/>
      <c r="V147" s="318"/>
      <c r="W147" s="318"/>
    </row>
    <row r="148" spans="1:23">
      <c r="A148" s="151" t="s">
        <v>1908</v>
      </c>
      <c r="B148" s="193">
        <v>0.13970000000000002</v>
      </c>
      <c r="C148" s="194">
        <v>0.14000000000000001</v>
      </c>
      <c r="D148" s="166">
        <v>946.97</v>
      </c>
      <c r="E148" s="166">
        <v>946.86</v>
      </c>
      <c r="F148" s="195">
        <v>946.37</v>
      </c>
      <c r="K148" s="364"/>
      <c r="L148" s="365"/>
      <c r="M148" s="363"/>
      <c r="N148" s="366"/>
      <c r="P148" s="363"/>
      <c r="V148" s="318"/>
      <c r="W148" s="318"/>
    </row>
    <row r="149" spans="1:23">
      <c r="A149" s="151" t="s">
        <v>1821</v>
      </c>
      <c r="B149" s="193">
        <v>0.13970000000000002</v>
      </c>
      <c r="C149" s="194">
        <v>0.14000000000000001</v>
      </c>
      <c r="D149" s="166">
        <v>947.46</v>
      </c>
      <c r="E149" s="166">
        <v>947.36</v>
      </c>
      <c r="F149" s="195">
        <v>946.86</v>
      </c>
      <c r="G149" s="257"/>
      <c r="K149" s="364"/>
      <c r="L149" s="365"/>
      <c r="M149" s="363"/>
      <c r="N149" s="366"/>
      <c r="P149" s="363"/>
      <c r="V149" s="318"/>
      <c r="W149" s="318"/>
    </row>
    <row r="150" spans="1:23">
      <c r="A150" s="151" t="s">
        <v>1902</v>
      </c>
      <c r="B150" s="193">
        <v>0.13970000000000002</v>
      </c>
      <c r="C150" s="194">
        <v>0.14000000000000001</v>
      </c>
      <c r="D150" s="166">
        <v>947.95</v>
      </c>
      <c r="E150" s="166">
        <v>947.85</v>
      </c>
      <c r="F150" s="195">
        <v>947.36</v>
      </c>
      <c r="K150" s="364"/>
      <c r="L150" s="365"/>
      <c r="M150" s="363"/>
      <c r="N150" s="366"/>
      <c r="P150" s="363"/>
      <c r="V150" s="318"/>
      <c r="W150" s="318"/>
    </row>
    <row r="151" spans="1:23">
      <c r="A151" s="151" t="s">
        <v>1906</v>
      </c>
      <c r="B151" s="193">
        <v>0.1399</v>
      </c>
      <c r="C151" s="194">
        <v>0.14019999999999999</v>
      </c>
      <c r="D151" s="166">
        <v>948.38</v>
      </c>
      <c r="E151" s="166">
        <v>948.27</v>
      </c>
      <c r="F151" s="195">
        <v>947.78</v>
      </c>
      <c r="K151" s="364"/>
      <c r="L151" s="365"/>
      <c r="M151" s="363"/>
      <c r="N151" s="366"/>
      <c r="P151" s="363"/>
      <c r="V151" s="318"/>
      <c r="W151" s="318"/>
    </row>
    <row r="152" spans="1:23">
      <c r="A152" s="151" t="s">
        <v>1907</v>
      </c>
      <c r="B152" s="193">
        <v>0.13970000000000002</v>
      </c>
      <c r="C152" s="194">
        <v>0.14000000000000001</v>
      </c>
      <c r="D152" s="166">
        <v>948.93</v>
      </c>
      <c r="E152" s="166">
        <v>948.83</v>
      </c>
      <c r="F152" s="195">
        <v>948.34</v>
      </c>
      <c r="K152" s="364"/>
      <c r="L152" s="365"/>
      <c r="M152" s="363"/>
      <c r="N152" s="366"/>
      <c r="P152" s="363"/>
      <c r="V152" s="318"/>
      <c r="W152" s="318"/>
    </row>
    <row r="153" spans="1:23">
      <c r="A153" s="151" t="s">
        <v>1305</v>
      </c>
      <c r="B153" s="193">
        <v>0.1399</v>
      </c>
      <c r="C153" s="194">
        <v>0.14019999999999999</v>
      </c>
      <c r="D153" s="166">
        <v>946.41</v>
      </c>
      <c r="E153" s="166">
        <v>946.3</v>
      </c>
      <c r="F153" s="195">
        <v>945.81</v>
      </c>
      <c r="K153" s="364"/>
      <c r="L153" s="365"/>
      <c r="M153" s="363"/>
      <c r="N153" s="366"/>
      <c r="P153" s="363"/>
      <c r="V153" s="318"/>
      <c r="W153" s="318"/>
    </row>
    <row r="154" spans="1:23">
      <c r="A154" s="151" t="s">
        <v>1908</v>
      </c>
      <c r="B154" s="193">
        <v>0.13970000000000002</v>
      </c>
      <c r="C154" s="194">
        <v>0.14000000000000001</v>
      </c>
      <c r="D154" s="166">
        <v>946.97</v>
      </c>
      <c r="E154" s="166">
        <v>946.86</v>
      </c>
      <c r="F154" s="195">
        <v>946.37</v>
      </c>
      <c r="K154" s="364"/>
      <c r="L154" s="365"/>
      <c r="M154" s="363"/>
      <c r="N154" s="366"/>
      <c r="P154" s="363"/>
      <c r="V154" s="318"/>
      <c r="W154" s="318"/>
    </row>
    <row r="155" spans="1:23">
      <c r="A155" s="151" t="s">
        <v>1821</v>
      </c>
      <c r="B155" s="193">
        <v>0.13970000000000002</v>
      </c>
      <c r="C155" s="194">
        <v>0.14000000000000001</v>
      </c>
      <c r="D155" s="166">
        <v>947.46</v>
      </c>
      <c r="E155" s="166">
        <v>947.36</v>
      </c>
      <c r="F155" s="195">
        <v>946.86</v>
      </c>
      <c r="K155" s="364"/>
      <c r="L155" s="365"/>
      <c r="M155" s="363"/>
      <c r="N155" s="366"/>
      <c r="P155" s="363"/>
      <c r="V155" s="318"/>
      <c r="W155" s="318"/>
    </row>
    <row r="156" spans="1:23">
      <c r="A156" s="151" t="s">
        <v>1902</v>
      </c>
      <c r="B156" s="193">
        <v>0.13970000000000002</v>
      </c>
      <c r="C156" s="194">
        <v>0.14000000000000001</v>
      </c>
      <c r="D156" s="428">
        <v>947.95</v>
      </c>
      <c r="E156" s="428">
        <v>947.85</v>
      </c>
      <c r="F156" s="195">
        <v>947.36</v>
      </c>
      <c r="K156" s="364"/>
      <c r="L156" s="365"/>
      <c r="M156" s="363"/>
      <c r="N156" s="366"/>
      <c r="P156" s="363"/>
      <c r="V156" s="318"/>
      <c r="W156" s="318"/>
    </row>
    <row r="157" spans="1:23">
      <c r="A157" s="151" t="s">
        <v>1906</v>
      </c>
      <c r="B157" s="193">
        <v>0.1399</v>
      </c>
      <c r="C157" s="194">
        <v>0.14019999999999999</v>
      </c>
      <c r="D157" s="428">
        <v>948.38</v>
      </c>
      <c r="E157" s="428">
        <v>948.27</v>
      </c>
      <c r="F157" s="195">
        <v>947.78</v>
      </c>
      <c r="K157" s="364"/>
      <c r="L157" s="365"/>
      <c r="M157" s="363"/>
      <c r="N157" s="366"/>
      <c r="P157" s="363"/>
      <c r="V157" s="318"/>
      <c r="W157" s="318"/>
    </row>
    <row r="158" spans="1:23">
      <c r="A158" s="151" t="s">
        <v>1907</v>
      </c>
      <c r="B158" s="193">
        <v>0.13970000000000002</v>
      </c>
      <c r="C158" s="194">
        <v>0.14000000000000001</v>
      </c>
      <c r="D158" s="428">
        <v>948.93</v>
      </c>
      <c r="E158" s="428">
        <v>948.83</v>
      </c>
      <c r="F158" s="195">
        <v>948.34</v>
      </c>
      <c r="K158" s="364"/>
      <c r="L158" s="365"/>
      <c r="M158" s="363"/>
      <c r="N158" s="366"/>
      <c r="P158" s="363"/>
      <c r="V158" s="318"/>
      <c r="W158" s="318"/>
    </row>
    <row r="159" spans="1:23">
      <c r="A159" s="151" t="s">
        <v>1962</v>
      </c>
      <c r="B159" s="193">
        <v>0.13949999999999999</v>
      </c>
      <c r="C159" s="194">
        <v>0.13980000000000001</v>
      </c>
      <c r="D159" s="428">
        <v>949.49</v>
      </c>
      <c r="E159" s="428">
        <v>949.39</v>
      </c>
      <c r="F159" s="195">
        <v>948.9</v>
      </c>
      <c r="K159" s="364"/>
      <c r="L159" s="365"/>
      <c r="M159" s="363"/>
      <c r="N159" s="366"/>
      <c r="P159" s="363"/>
      <c r="V159" s="318"/>
      <c r="W159" s="318"/>
    </row>
    <row r="160" spans="1:23">
      <c r="A160" s="151" t="s">
        <v>1902</v>
      </c>
      <c r="B160" s="193">
        <v>0.13970000000000002</v>
      </c>
      <c r="C160" s="194">
        <v>0.14000000000000001</v>
      </c>
      <c r="D160" s="428">
        <v>947.95</v>
      </c>
      <c r="E160" s="428">
        <v>947.85</v>
      </c>
      <c r="F160" s="195">
        <v>947.36</v>
      </c>
      <c r="K160" s="364"/>
      <c r="L160" s="365"/>
      <c r="M160" s="363"/>
      <c r="N160" s="366"/>
      <c r="P160" s="363"/>
      <c r="V160" s="318"/>
      <c r="W160" s="318"/>
    </row>
    <row r="161" spans="1:23">
      <c r="A161" s="151" t="s">
        <v>1906</v>
      </c>
      <c r="B161" s="193">
        <v>0.1399</v>
      </c>
      <c r="C161" s="194">
        <v>0.14019999999999999</v>
      </c>
      <c r="D161" s="428">
        <v>948.38</v>
      </c>
      <c r="E161" s="428">
        <v>948.27</v>
      </c>
      <c r="F161" s="195">
        <v>947.78</v>
      </c>
      <c r="K161" s="364"/>
      <c r="L161" s="365"/>
      <c r="M161" s="363"/>
      <c r="N161" s="366"/>
      <c r="P161" s="363"/>
      <c r="V161" s="318"/>
      <c r="W161" s="318"/>
    </row>
    <row r="162" spans="1:23">
      <c r="A162" s="151" t="s">
        <v>1907</v>
      </c>
      <c r="B162" s="193">
        <v>0.13970000000000002</v>
      </c>
      <c r="C162" s="194">
        <v>0.14000000000000001</v>
      </c>
      <c r="D162" s="428">
        <v>948.93</v>
      </c>
      <c r="E162" s="428">
        <v>948.83</v>
      </c>
      <c r="F162" s="195">
        <v>948.34</v>
      </c>
      <c r="K162" s="364"/>
      <c r="L162" s="365"/>
      <c r="M162" s="363"/>
      <c r="N162" s="366"/>
      <c r="P162" s="363"/>
      <c r="V162" s="318"/>
      <c r="W162" s="318"/>
    </row>
    <row r="163" spans="1:23">
      <c r="A163" s="151" t="s">
        <v>1962</v>
      </c>
      <c r="B163" s="193">
        <v>0.13949999999999999</v>
      </c>
      <c r="C163" s="194">
        <v>0.13980000000000001</v>
      </c>
      <c r="D163" s="428">
        <v>949.49</v>
      </c>
      <c r="E163" s="428">
        <v>949.39</v>
      </c>
      <c r="F163" s="195">
        <v>948.9</v>
      </c>
      <c r="K163" s="364"/>
      <c r="L163" s="365"/>
      <c r="M163" s="363"/>
      <c r="N163" s="366"/>
      <c r="P163" s="363"/>
      <c r="V163" s="318"/>
      <c r="W163" s="318"/>
    </row>
    <row r="164" spans="1:23">
      <c r="A164" s="539">
        <v>42591</v>
      </c>
      <c r="B164" s="193">
        <v>0.1396</v>
      </c>
      <c r="C164" s="194">
        <v>0.1399</v>
      </c>
      <c r="D164" s="428">
        <v>949.95</v>
      </c>
      <c r="E164" s="428">
        <v>949.85</v>
      </c>
      <c r="F164" s="195">
        <v>949.36</v>
      </c>
      <c r="G164" s="433" t="s">
        <v>1993</v>
      </c>
      <c r="K164" s="364"/>
      <c r="L164" s="365"/>
      <c r="M164" s="363"/>
      <c r="N164" s="366"/>
      <c r="P164" s="363"/>
      <c r="V164" s="318"/>
      <c r="W164" s="318"/>
    </row>
    <row r="165" spans="1:23">
      <c r="A165" s="539">
        <v>42592</v>
      </c>
      <c r="B165" s="193">
        <v>0.13919999999999999</v>
      </c>
      <c r="C165" s="194">
        <v>0.13949999999999999</v>
      </c>
      <c r="D165" s="428">
        <v>950.58</v>
      </c>
      <c r="E165" s="428">
        <v>950.48</v>
      </c>
      <c r="F165" s="195">
        <v>949.99</v>
      </c>
      <c r="K165" s="364"/>
      <c r="L165" s="365"/>
      <c r="M165" s="363"/>
      <c r="N165" s="366"/>
      <c r="P165" s="363"/>
      <c r="V165" s="318"/>
      <c r="W165" s="318"/>
    </row>
    <row r="166" spans="1:23">
      <c r="A166" s="539">
        <v>42593</v>
      </c>
      <c r="B166" s="193">
        <v>0.13930000000000001</v>
      </c>
      <c r="C166" s="194">
        <v>0.1396</v>
      </c>
      <c r="D166" s="428">
        <v>951.04</v>
      </c>
      <c r="E166" s="428">
        <v>950.94</v>
      </c>
      <c r="F166" s="195">
        <v>950.45</v>
      </c>
      <c r="K166" s="364"/>
      <c r="L166" s="365"/>
      <c r="M166" s="363"/>
      <c r="N166" s="366"/>
      <c r="P166" s="363"/>
      <c r="V166" s="318"/>
      <c r="W166" s="318"/>
    </row>
    <row r="167" spans="1:23">
      <c r="A167" s="539">
        <v>42594</v>
      </c>
      <c r="B167" s="193">
        <v>0.1394</v>
      </c>
      <c r="C167" s="194">
        <v>0.13970000000000002</v>
      </c>
      <c r="D167" s="428">
        <v>951.5</v>
      </c>
      <c r="E167" s="428">
        <v>951.4</v>
      </c>
      <c r="F167" s="195">
        <v>950.91</v>
      </c>
      <c r="K167" s="364"/>
      <c r="L167" s="365"/>
      <c r="M167" s="363"/>
      <c r="N167" s="366"/>
      <c r="P167" s="363"/>
      <c r="V167" s="318"/>
      <c r="W167" s="318"/>
    </row>
    <row r="168" spans="1:23">
      <c r="A168" s="539">
        <v>42597</v>
      </c>
      <c r="B168" s="193">
        <v>0.1394</v>
      </c>
      <c r="C168" s="194">
        <v>0.13970000000000002</v>
      </c>
      <c r="D168" s="428">
        <v>951.99</v>
      </c>
      <c r="E168" s="428">
        <v>951.89</v>
      </c>
      <c r="F168" s="195">
        <v>951.4</v>
      </c>
      <c r="K168" s="364"/>
      <c r="L168" s="365"/>
      <c r="M168" s="363"/>
      <c r="N168" s="366"/>
      <c r="P168" s="363"/>
      <c r="V168" s="318"/>
      <c r="W168" s="318"/>
    </row>
    <row r="169" spans="1:23">
      <c r="A169" s="539">
        <v>42598</v>
      </c>
      <c r="B169" s="193">
        <v>0.1394</v>
      </c>
      <c r="C169" s="194">
        <v>0.13970000000000002</v>
      </c>
      <c r="D169" s="428">
        <v>952.48</v>
      </c>
      <c r="E169" s="428">
        <v>952.39</v>
      </c>
      <c r="F169" s="195">
        <v>951.89</v>
      </c>
      <c r="K169" s="364"/>
      <c r="L169" s="365"/>
      <c r="M169" s="363"/>
      <c r="N169" s="366"/>
      <c r="P169" s="363"/>
      <c r="V169" s="318"/>
      <c r="W169" s="318"/>
    </row>
    <row r="170" spans="1:23">
      <c r="A170" s="539">
        <v>42599</v>
      </c>
      <c r="B170" s="193">
        <v>0.1396</v>
      </c>
      <c r="C170" s="194">
        <v>0.1399</v>
      </c>
      <c r="D170" s="428">
        <v>952.91</v>
      </c>
      <c r="E170" s="428">
        <v>952.82</v>
      </c>
      <c r="F170" s="195">
        <v>952.33</v>
      </c>
      <c r="K170" s="364"/>
      <c r="L170" s="365"/>
      <c r="M170" s="363"/>
      <c r="N170" s="366"/>
      <c r="P170" s="363"/>
      <c r="V170" s="318"/>
      <c r="W170" s="318"/>
    </row>
    <row r="171" spans="1:23">
      <c r="A171" s="539">
        <v>42600</v>
      </c>
      <c r="B171" s="193">
        <v>0.1396</v>
      </c>
      <c r="C171" s="194">
        <v>0.1399</v>
      </c>
      <c r="D171" s="428">
        <v>953.41</v>
      </c>
      <c r="E171" s="428">
        <v>953.32</v>
      </c>
      <c r="F171" s="195">
        <v>952.82</v>
      </c>
      <c r="K171" s="364"/>
      <c r="L171" s="365"/>
      <c r="M171" s="363"/>
      <c r="N171" s="366"/>
      <c r="P171" s="363"/>
      <c r="V171" s="318"/>
      <c r="W171" s="318"/>
    </row>
    <row r="172" spans="1:23">
      <c r="A172" s="539">
        <v>42601</v>
      </c>
      <c r="B172" s="193">
        <v>0.13970000000000002</v>
      </c>
      <c r="C172" s="194">
        <v>0.14000000000000001</v>
      </c>
      <c r="D172" s="428">
        <v>953.87</v>
      </c>
      <c r="E172" s="428">
        <v>953.78</v>
      </c>
      <c r="F172" s="195">
        <v>953.29</v>
      </c>
      <c r="G172"/>
      <c r="K172" s="364"/>
      <c r="L172" s="365"/>
      <c r="M172" s="363"/>
      <c r="N172" s="366"/>
      <c r="P172" s="363"/>
      <c r="V172" s="318"/>
      <c r="W172" s="318"/>
    </row>
    <row r="173" spans="1:23">
      <c r="A173" s="539">
        <v>42604</v>
      </c>
      <c r="B173" s="193">
        <v>0.1396</v>
      </c>
      <c r="C173" s="194">
        <v>0.1399</v>
      </c>
      <c r="D173" s="428">
        <v>954.4</v>
      </c>
      <c r="E173" s="428">
        <v>954.31</v>
      </c>
      <c r="F173" s="195">
        <v>953.81</v>
      </c>
      <c r="G173"/>
      <c r="K173" s="364"/>
      <c r="L173" s="365"/>
      <c r="M173" s="363"/>
      <c r="N173" s="366"/>
      <c r="P173" s="363"/>
      <c r="V173" s="318"/>
      <c r="W173" s="318"/>
    </row>
    <row r="174" spans="1:23">
      <c r="A174" s="539">
        <v>42606</v>
      </c>
      <c r="B174" s="193">
        <v>0.13949999999999999</v>
      </c>
      <c r="C174" s="194">
        <v>0.13980000000000001</v>
      </c>
      <c r="D174" s="428">
        <v>955.42</v>
      </c>
      <c r="E174" s="428">
        <v>955.33</v>
      </c>
      <c r="F174" s="195">
        <v>954.83</v>
      </c>
      <c r="G174"/>
      <c r="K174" s="364"/>
      <c r="L174" s="365"/>
      <c r="M174" s="363"/>
      <c r="N174" s="366"/>
      <c r="P174" s="363"/>
      <c r="V174" s="318"/>
      <c r="W174" s="318"/>
    </row>
    <row r="175" spans="1:23">
      <c r="A175" s="539">
        <v>42607</v>
      </c>
      <c r="B175" s="193">
        <v>0.13970000000000002</v>
      </c>
      <c r="C175" s="194">
        <v>0.14000000000000001</v>
      </c>
      <c r="D175" s="428">
        <v>955.85</v>
      </c>
      <c r="E175" s="428">
        <v>955.77</v>
      </c>
      <c r="F175" s="195">
        <v>955.27</v>
      </c>
      <c r="G175"/>
      <c r="K175" s="364"/>
      <c r="L175" s="365"/>
      <c r="M175" s="363"/>
      <c r="N175" s="366"/>
      <c r="P175" s="363"/>
      <c r="V175" s="318"/>
      <c r="W175" s="318"/>
    </row>
    <row r="176" spans="1:23">
      <c r="A176" s="539">
        <v>42608</v>
      </c>
      <c r="B176" s="193">
        <v>0.1396</v>
      </c>
      <c r="C176" s="194">
        <v>0.1399</v>
      </c>
      <c r="D176" s="428">
        <v>956.38</v>
      </c>
      <c r="E176" s="428">
        <v>956.29</v>
      </c>
      <c r="F176" s="195">
        <v>955.8</v>
      </c>
      <c r="G176"/>
      <c r="K176" s="364"/>
      <c r="L176" s="365"/>
      <c r="M176" s="363"/>
      <c r="N176" s="366"/>
      <c r="P176" s="363"/>
      <c r="V176" s="318"/>
      <c r="W176" s="318"/>
    </row>
    <row r="177" spans="1:23">
      <c r="A177" s="539">
        <v>42611</v>
      </c>
      <c r="B177" s="193">
        <v>0.13980000000000001</v>
      </c>
      <c r="C177" s="194">
        <v>0.1401</v>
      </c>
      <c r="D177" s="428">
        <v>956.82</v>
      </c>
      <c r="E177" s="428">
        <v>956.73</v>
      </c>
      <c r="F177" s="195">
        <v>956.24</v>
      </c>
      <c r="G177"/>
      <c r="K177" s="364"/>
      <c r="L177" s="365"/>
      <c r="M177" s="363"/>
      <c r="N177" s="366"/>
      <c r="P177" s="363"/>
      <c r="V177" s="318"/>
      <c r="W177" s="318"/>
    </row>
    <row r="178" spans="1:23">
      <c r="A178" s="539">
        <v>42612</v>
      </c>
      <c r="B178" s="193">
        <v>0.14000000000000001</v>
      </c>
      <c r="C178" s="194">
        <v>0.14029999999999998</v>
      </c>
      <c r="D178" s="428">
        <v>957.26</v>
      </c>
      <c r="E178" s="428">
        <v>957.18</v>
      </c>
      <c r="F178" s="195">
        <v>956.68</v>
      </c>
      <c r="G178"/>
      <c r="K178" s="364"/>
      <c r="L178" s="365"/>
      <c r="M178" s="363"/>
      <c r="N178" s="366"/>
      <c r="P178" s="363"/>
      <c r="V178" s="318"/>
      <c r="W178" s="318"/>
    </row>
    <row r="179" spans="1:23">
      <c r="A179" s="539">
        <v>42613</v>
      </c>
      <c r="B179" s="193">
        <v>0.1399</v>
      </c>
      <c r="C179" s="194">
        <v>0.14019999999999999</v>
      </c>
      <c r="D179" s="428">
        <v>957.78</v>
      </c>
      <c r="E179" s="428">
        <v>957.7</v>
      </c>
      <c r="F179" s="195">
        <v>957.2</v>
      </c>
      <c r="G179"/>
      <c r="K179" s="364"/>
      <c r="L179" s="365"/>
      <c r="M179" s="363"/>
      <c r="N179" s="366"/>
      <c r="P179" s="363"/>
      <c r="V179" s="318"/>
      <c r="W179" s="318"/>
    </row>
    <row r="180" spans="1:23">
      <c r="A180" s="539">
        <v>42614</v>
      </c>
      <c r="B180" s="193">
        <v>0.14000000000000001</v>
      </c>
      <c r="C180" s="194">
        <v>0.14029999999999998</v>
      </c>
      <c r="D180" s="428">
        <v>958.25</v>
      </c>
      <c r="E180" s="428">
        <v>958.17</v>
      </c>
      <c r="F180" s="195">
        <v>957.67</v>
      </c>
      <c r="G180"/>
      <c r="K180" s="364"/>
      <c r="L180" s="365"/>
      <c r="M180" s="363"/>
      <c r="N180" s="366"/>
      <c r="P180" s="363"/>
      <c r="V180" s="318"/>
      <c r="W180" s="318"/>
    </row>
    <row r="181" spans="1:23">
      <c r="A181" s="539">
        <v>42615</v>
      </c>
      <c r="B181" s="193">
        <v>0.13949999999999999</v>
      </c>
      <c r="C181" s="194">
        <v>0.13980000000000001</v>
      </c>
      <c r="D181" s="428">
        <v>958.89</v>
      </c>
      <c r="E181" s="428">
        <v>958.81</v>
      </c>
      <c r="F181" s="195">
        <v>958.31</v>
      </c>
      <c r="G181"/>
      <c r="K181" s="364"/>
      <c r="L181" s="365"/>
      <c r="M181" s="363"/>
      <c r="N181" s="366"/>
      <c r="P181" s="363"/>
      <c r="V181" s="318"/>
      <c r="W181" s="318"/>
    </row>
    <row r="182" spans="1:23">
      <c r="A182" s="539">
        <v>42618</v>
      </c>
      <c r="B182" s="193">
        <v>0.1394</v>
      </c>
      <c r="C182" s="194">
        <v>0.13970000000000002</v>
      </c>
      <c r="D182" s="428">
        <v>959.41</v>
      </c>
      <c r="E182" s="428">
        <v>959.33</v>
      </c>
      <c r="F182" s="195">
        <v>958.83</v>
      </c>
      <c r="G182"/>
      <c r="K182" s="364"/>
      <c r="L182" s="365"/>
      <c r="M182" s="363"/>
      <c r="N182" s="366"/>
      <c r="P182" s="363"/>
      <c r="V182" s="318"/>
      <c r="W182" s="318"/>
    </row>
    <row r="183" spans="1:23">
      <c r="A183" s="539">
        <v>42619</v>
      </c>
      <c r="B183" s="193">
        <v>0.1394</v>
      </c>
      <c r="C183" s="194">
        <v>0.13970000000000002</v>
      </c>
      <c r="D183" s="428">
        <v>959.91</v>
      </c>
      <c r="E183" s="428">
        <v>959.83</v>
      </c>
      <c r="F183" s="195">
        <v>959.33</v>
      </c>
      <c r="G183"/>
      <c r="K183" s="364"/>
      <c r="L183" s="365"/>
      <c r="M183" s="363"/>
      <c r="N183" s="366"/>
      <c r="P183" s="363"/>
      <c r="V183" s="318"/>
      <c r="W183" s="318"/>
    </row>
    <row r="184" spans="1:23">
      <c r="A184" s="539">
        <v>42621</v>
      </c>
      <c r="B184" s="193">
        <v>0.1394</v>
      </c>
      <c r="C184" s="194">
        <v>0.13970000000000002</v>
      </c>
      <c r="D184" s="428">
        <v>960.41</v>
      </c>
      <c r="E184" s="428">
        <v>960.33</v>
      </c>
      <c r="F184" s="195">
        <v>959.83</v>
      </c>
      <c r="G184"/>
      <c r="K184" s="364"/>
      <c r="L184" s="365"/>
      <c r="M184" s="363"/>
      <c r="N184" s="366"/>
      <c r="P184" s="363"/>
      <c r="V184" s="318"/>
      <c r="W184" s="318"/>
    </row>
    <row r="185" spans="1:23">
      <c r="A185" s="539">
        <v>42622</v>
      </c>
      <c r="B185" s="193">
        <v>0.13930000000000001</v>
      </c>
      <c r="C185" s="194">
        <v>0.1396</v>
      </c>
      <c r="D185" s="428">
        <v>960.93</v>
      </c>
      <c r="E185" s="428">
        <v>960.85</v>
      </c>
      <c r="F185" s="195">
        <v>960.35</v>
      </c>
      <c r="K185" s="364"/>
      <c r="L185" s="365"/>
      <c r="M185" s="363"/>
      <c r="N185" s="366"/>
      <c r="P185" s="363"/>
      <c r="V185" s="318"/>
      <c r="W185" s="318"/>
    </row>
    <row r="186" spans="1:23">
      <c r="A186" s="539">
        <v>42625</v>
      </c>
      <c r="B186" s="193">
        <v>0.1396</v>
      </c>
      <c r="C186" s="194">
        <v>0.1399</v>
      </c>
      <c r="D186" s="428">
        <v>961.35</v>
      </c>
      <c r="E186" s="428">
        <v>961.27</v>
      </c>
      <c r="F186" s="195">
        <v>960.78</v>
      </c>
      <c r="K186" s="364"/>
      <c r="L186" s="365"/>
      <c r="M186" s="363"/>
      <c r="N186" s="366"/>
      <c r="P186" s="363"/>
      <c r="V186" s="318"/>
      <c r="W186" s="318"/>
    </row>
    <row r="187" spans="1:23">
      <c r="A187" s="539">
        <v>42626</v>
      </c>
      <c r="B187" s="193">
        <v>0.13949999999999999</v>
      </c>
      <c r="C187" s="194">
        <v>0.13980000000000001</v>
      </c>
      <c r="D187" s="428">
        <v>961.87</v>
      </c>
      <c r="E187" s="428">
        <v>961.8</v>
      </c>
      <c r="F187" s="195">
        <v>961.3</v>
      </c>
      <c r="K187" s="364"/>
      <c r="L187" s="365"/>
      <c r="M187" s="363"/>
      <c r="N187" s="366"/>
      <c r="P187" s="363"/>
      <c r="V187" s="318"/>
      <c r="W187" s="318"/>
    </row>
    <row r="188" spans="1:23">
      <c r="A188" s="539">
        <v>42627</v>
      </c>
      <c r="B188" s="193">
        <v>0.13970000000000002</v>
      </c>
      <c r="C188" s="194">
        <v>0.14000000000000001</v>
      </c>
      <c r="D188" s="428">
        <v>962.32</v>
      </c>
      <c r="E188" s="428">
        <v>962.25</v>
      </c>
      <c r="F188" s="195">
        <v>961.75</v>
      </c>
      <c r="K188" s="364"/>
      <c r="L188" s="365"/>
      <c r="M188" s="363"/>
      <c r="N188" s="366"/>
      <c r="P188" s="363"/>
      <c r="V188" s="318"/>
      <c r="W188" s="318"/>
    </row>
    <row r="189" spans="1:23">
      <c r="A189" s="539">
        <v>42628</v>
      </c>
      <c r="B189" s="193">
        <v>0.1396</v>
      </c>
      <c r="C189" s="194">
        <v>0.1399</v>
      </c>
      <c r="D189" s="428">
        <v>962.85</v>
      </c>
      <c r="E189" s="428">
        <v>962.77</v>
      </c>
      <c r="F189" s="195">
        <v>962.27</v>
      </c>
      <c r="K189" s="364"/>
      <c r="L189" s="365"/>
      <c r="M189" s="363"/>
      <c r="N189" s="366"/>
      <c r="P189" s="363"/>
      <c r="V189" s="318"/>
      <c r="W189" s="318"/>
    </row>
    <row r="190" spans="1:23">
      <c r="A190" s="539">
        <v>42629</v>
      </c>
      <c r="B190" s="193">
        <v>0.13930000000000001</v>
      </c>
      <c r="C190" s="194">
        <v>0.1396</v>
      </c>
      <c r="D190" s="428">
        <v>963.42</v>
      </c>
      <c r="E190" s="428">
        <v>963.35</v>
      </c>
      <c r="F190" s="195">
        <v>962.85</v>
      </c>
      <c r="K190" s="364"/>
      <c r="L190" s="365"/>
      <c r="M190" s="363"/>
      <c r="N190" s="366"/>
      <c r="P190" s="363"/>
      <c r="V190" s="318"/>
      <c r="W190" s="318"/>
    </row>
    <row r="191" spans="1:23">
      <c r="A191" s="539">
        <v>42632</v>
      </c>
      <c r="B191" s="193">
        <v>0.1391</v>
      </c>
      <c r="C191" s="194">
        <v>0.1394</v>
      </c>
      <c r="D191" s="428">
        <v>963.97</v>
      </c>
      <c r="E191" s="428">
        <v>963.89</v>
      </c>
      <c r="F191" s="195">
        <v>963.4</v>
      </c>
      <c r="K191" s="364"/>
      <c r="L191" s="365"/>
      <c r="M191" s="363"/>
      <c r="N191" s="366"/>
      <c r="P191" s="363"/>
      <c r="V191" s="318"/>
      <c r="W191" s="318"/>
    </row>
    <row r="192" spans="1:23">
      <c r="A192" s="539">
        <v>42633</v>
      </c>
      <c r="B192" s="193">
        <v>0.13900000000000001</v>
      </c>
      <c r="C192" s="194">
        <v>0.13930000000000001</v>
      </c>
      <c r="D192" s="428">
        <v>964.49</v>
      </c>
      <c r="E192" s="428">
        <v>964.42</v>
      </c>
      <c r="F192" s="195">
        <v>963.92</v>
      </c>
      <c r="K192" s="364"/>
      <c r="L192" s="365"/>
      <c r="M192" s="363"/>
      <c r="N192" s="366"/>
      <c r="P192" s="363"/>
      <c r="V192" s="318"/>
      <c r="W192" s="318"/>
    </row>
    <row r="193" spans="1:23">
      <c r="A193" s="539">
        <v>42634</v>
      </c>
      <c r="B193" s="193">
        <v>0.13900000000000001</v>
      </c>
      <c r="C193" s="194">
        <v>0.13930000000000001</v>
      </c>
      <c r="D193" s="428">
        <v>964.99</v>
      </c>
      <c r="E193" s="428">
        <v>964.92</v>
      </c>
      <c r="F193" s="195">
        <v>964.42</v>
      </c>
      <c r="K193" s="364"/>
      <c r="L193" s="365"/>
      <c r="M193" s="363"/>
      <c r="N193" s="366"/>
      <c r="P193" s="363"/>
      <c r="V193" s="318"/>
      <c r="W193" s="318"/>
    </row>
    <row r="194" spans="1:23">
      <c r="A194" s="539">
        <v>42635</v>
      </c>
      <c r="B194" s="193">
        <v>0.1386</v>
      </c>
      <c r="C194" s="194">
        <v>0.1389</v>
      </c>
      <c r="D194" s="428">
        <v>965.58</v>
      </c>
      <c r="E194" s="428">
        <v>965.51</v>
      </c>
      <c r="F194" s="195">
        <v>965.01</v>
      </c>
      <c r="K194" s="364"/>
      <c r="L194" s="365"/>
      <c r="M194" s="363"/>
      <c r="N194" s="366"/>
      <c r="P194" s="363"/>
      <c r="V194" s="318"/>
      <c r="W194" s="318"/>
    </row>
    <row r="195" spans="1:23">
      <c r="A195" s="539">
        <v>42636</v>
      </c>
      <c r="B195" s="193">
        <v>0.13789999999999999</v>
      </c>
      <c r="C195" s="194">
        <v>0.13819999999999999</v>
      </c>
      <c r="D195" s="428">
        <v>966.23</v>
      </c>
      <c r="E195" s="428">
        <v>966.16</v>
      </c>
      <c r="F195" s="195">
        <v>965.67</v>
      </c>
      <c r="K195" s="364"/>
      <c r="L195" s="365"/>
      <c r="M195" s="363"/>
      <c r="N195" s="366"/>
      <c r="P195" s="363"/>
      <c r="V195" s="318"/>
      <c r="W195" s="318"/>
    </row>
    <row r="196" spans="1:23">
      <c r="A196" s="539">
        <v>42639</v>
      </c>
      <c r="B196" s="193">
        <v>0.13769999999999999</v>
      </c>
      <c r="C196" s="194">
        <v>0.13800000000000001</v>
      </c>
      <c r="D196" s="428">
        <v>966.77</v>
      </c>
      <c r="E196" s="428">
        <v>966.7</v>
      </c>
      <c r="F196" s="195">
        <v>966.21</v>
      </c>
      <c r="K196" s="364"/>
      <c r="L196" s="365"/>
      <c r="M196" s="363"/>
      <c r="N196" s="366"/>
      <c r="P196" s="363"/>
      <c r="V196" s="318"/>
      <c r="W196" s="318"/>
    </row>
    <row r="197" spans="1:23">
      <c r="A197" s="539">
        <v>42640</v>
      </c>
      <c r="B197" s="193">
        <v>0.13769999999999999</v>
      </c>
      <c r="C197" s="194">
        <v>0.13800000000000001</v>
      </c>
      <c r="D197" s="428">
        <v>967.27</v>
      </c>
      <c r="E197" s="428">
        <v>967.2</v>
      </c>
      <c r="F197" s="195">
        <v>966.7</v>
      </c>
      <c r="K197" s="364"/>
      <c r="L197" s="365"/>
      <c r="M197" s="363"/>
      <c r="N197" s="366"/>
      <c r="P197" s="363"/>
      <c r="V197" s="318"/>
      <c r="W197" s="318"/>
    </row>
    <row r="198" spans="1:23">
      <c r="A198" s="539">
        <v>42641</v>
      </c>
      <c r="B198" s="193">
        <v>0.1371</v>
      </c>
      <c r="C198" s="194">
        <v>0.13739999999999999</v>
      </c>
      <c r="D198" s="428">
        <v>967.89</v>
      </c>
      <c r="E198" s="428">
        <v>967.83</v>
      </c>
      <c r="F198" s="195">
        <v>967.33</v>
      </c>
      <c r="K198" s="364"/>
      <c r="L198" s="365"/>
      <c r="M198" s="363"/>
      <c r="N198" s="366"/>
      <c r="P198" s="363"/>
      <c r="V198" s="318"/>
      <c r="W198" s="318"/>
    </row>
    <row r="199" spans="1:23">
      <c r="A199" s="539">
        <v>42642</v>
      </c>
      <c r="B199" s="193">
        <v>0.13689999999999999</v>
      </c>
      <c r="C199" s="194">
        <v>0.13720000000000002</v>
      </c>
      <c r="D199" s="428">
        <v>968.43</v>
      </c>
      <c r="E199" s="428">
        <v>968.36</v>
      </c>
      <c r="F199" s="195">
        <v>967.87</v>
      </c>
      <c r="K199" s="364"/>
      <c r="L199" s="365"/>
      <c r="M199" s="363"/>
      <c r="N199" s="366"/>
      <c r="P199" s="363"/>
      <c r="V199" s="318"/>
      <c r="W199" s="318"/>
    </row>
    <row r="200" spans="1:23">
      <c r="A200" s="539">
        <v>42643</v>
      </c>
      <c r="B200" s="193">
        <v>0.13720000000000002</v>
      </c>
      <c r="C200" s="194">
        <v>0.13750000000000001</v>
      </c>
      <c r="D200" s="428">
        <v>968.86</v>
      </c>
      <c r="E200" s="428">
        <v>968.8</v>
      </c>
      <c r="F200" s="195">
        <v>968.3</v>
      </c>
      <c r="K200" s="364"/>
      <c r="L200" s="365"/>
      <c r="M200" s="363"/>
      <c r="N200" s="366"/>
      <c r="P200" s="363"/>
      <c r="V200" s="318"/>
      <c r="W200" s="318"/>
    </row>
    <row r="201" spans="1:23">
      <c r="A201" s="539">
        <v>42646</v>
      </c>
      <c r="B201" s="193">
        <v>0.13720000000000002</v>
      </c>
      <c r="C201" s="194">
        <v>0.13750000000000001</v>
      </c>
      <c r="D201" s="428">
        <v>969.35</v>
      </c>
      <c r="E201" s="428">
        <v>969.29</v>
      </c>
      <c r="F201" s="195">
        <v>968.8</v>
      </c>
      <c r="K201" s="364"/>
      <c r="L201" s="365"/>
      <c r="M201" s="363"/>
      <c r="N201" s="366"/>
      <c r="P201" s="363"/>
      <c r="V201" s="318"/>
      <c r="W201" s="318"/>
    </row>
    <row r="202" spans="1:23">
      <c r="A202" s="539">
        <v>42647</v>
      </c>
      <c r="B202" s="193">
        <v>0.13669999999999999</v>
      </c>
      <c r="C202" s="194">
        <v>0.13699999999999998</v>
      </c>
      <c r="D202" s="428">
        <v>969.95</v>
      </c>
      <c r="E202" s="428">
        <v>969.89</v>
      </c>
      <c r="F202" s="195">
        <v>969.39</v>
      </c>
      <c r="K202" s="364"/>
      <c r="L202" s="365"/>
      <c r="M202" s="363"/>
      <c r="N202" s="366"/>
      <c r="P202" s="363"/>
      <c r="V202" s="318"/>
      <c r="W202" s="318"/>
    </row>
    <row r="203" spans="1:23">
      <c r="A203" s="539">
        <v>42648</v>
      </c>
      <c r="B203" s="193">
        <v>0.13689999999999999</v>
      </c>
      <c r="C203" s="194">
        <v>0.13720000000000002</v>
      </c>
      <c r="D203" s="428">
        <v>970.4</v>
      </c>
      <c r="E203" s="428">
        <v>970.34</v>
      </c>
      <c r="F203" s="195">
        <v>969.85</v>
      </c>
      <c r="K203" s="364"/>
      <c r="L203" s="365"/>
      <c r="M203" s="363"/>
      <c r="N203" s="366"/>
      <c r="P203" s="363"/>
      <c r="V203" s="318"/>
      <c r="W203" s="318"/>
    </row>
    <row r="204" spans="1:23">
      <c r="A204" s="539">
        <v>42649</v>
      </c>
      <c r="B204" s="193">
        <v>0.1368</v>
      </c>
      <c r="C204" s="194">
        <v>0.1371</v>
      </c>
      <c r="D204" s="428">
        <v>970.92</v>
      </c>
      <c r="E204" s="428">
        <v>970.86</v>
      </c>
      <c r="F204" s="195">
        <v>970.36</v>
      </c>
      <c r="K204" s="364"/>
      <c r="L204" s="365"/>
      <c r="M204" s="363"/>
      <c r="N204" s="366"/>
      <c r="P204" s="363"/>
      <c r="V204" s="318"/>
      <c r="W204" s="318"/>
    </row>
    <row r="205" spans="1:23">
      <c r="A205" s="539">
        <v>42591</v>
      </c>
      <c r="B205" s="193">
        <v>0.1396</v>
      </c>
      <c r="C205" s="194">
        <v>0.1399</v>
      </c>
      <c r="D205" s="428">
        <v>949.95</v>
      </c>
      <c r="E205" s="428">
        <v>949.85</v>
      </c>
      <c r="F205" s="195">
        <v>949.36</v>
      </c>
      <c r="K205" s="364"/>
      <c r="L205" s="365"/>
      <c r="M205" s="363"/>
      <c r="N205" s="366"/>
      <c r="P205" s="363"/>
      <c r="V205" s="318"/>
      <c r="W205" s="318"/>
    </row>
    <row r="206" spans="1:23">
      <c r="A206" s="539">
        <v>42592</v>
      </c>
      <c r="B206" s="193">
        <v>0.13919999999999999</v>
      </c>
      <c r="C206" s="194">
        <v>0.13949999999999999</v>
      </c>
      <c r="D206" s="428">
        <v>950.58</v>
      </c>
      <c r="E206" s="428">
        <v>950.48</v>
      </c>
      <c r="F206" s="195">
        <v>949.99</v>
      </c>
      <c r="K206" s="364"/>
      <c r="L206" s="365"/>
      <c r="M206" s="363"/>
      <c r="N206" s="366"/>
      <c r="P206" s="363"/>
      <c r="V206" s="318"/>
      <c r="W206" s="318"/>
    </row>
    <row r="207" spans="1:23">
      <c r="A207" s="539">
        <v>42593</v>
      </c>
      <c r="B207" s="193">
        <v>0.13930000000000001</v>
      </c>
      <c r="C207" s="194">
        <v>0.1396</v>
      </c>
      <c r="D207" s="428">
        <v>951.04</v>
      </c>
      <c r="E207" s="428">
        <v>950.94</v>
      </c>
      <c r="F207" s="195">
        <v>950.45</v>
      </c>
      <c r="K207" s="364"/>
      <c r="L207" s="365"/>
      <c r="M207" s="363"/>
      <c r="N207" s="366"/>
      <c r="P207" s="363"/>
      <c r="V207" s="318"/>
      <c r="W207" s="318"/>
    </row>
    <row r="208" spans="1:23">
      <c r="A208" s="539">
        <v>42594</v>
      </c>
      <c r="B208" s="193">
        <v>0.1394</v>
      </c>
      <c r="C208" s="194">
        <v>0.13970000000000002</v>
      </c>
      <c r="D208" s="428">
        <v>951.5</v>
      </c>
      <c r="E208" s="428">
        <v>951.4</v>
      </c>
      <c r="F208" s="195">
        <v>950.91</v>
      </c>
      <c r="K208" s="364"/>
      <c r="L208" s="365"/>
      <c r="M208" s="363"/>
      <c r="N208" s="366"/>
      <c r="P208" s="363"/>
      <c r="V208" s="318"/>
      <c r="W208" s="318"/>
    </row>
    <row r="209" spans="1:23">
      <c r="A209" s="539">
        <v>42597</v>
      </c>
      <c r="B209" s="193">
        <v>0.1394</v>
      </c>
      <c r="C209" s="194">
        <v>0.13970000000000002</v>
      </c>
      <c r="D209" s="428">
        <v>951.99</v>
      </c>
      <c r="E209" s="428">
        <v>951.89</v>
      </c>
      <c r="F209" s="195">
        <v>951.4</v>
      </c>
      <c r="K209" s="364"/>
      <c r="L209" s="365"/>
      <c r="M209" s="363"/>
      <c r="N209" s="366"/>
      <c r="P209" s="363"/>
      <c r="V209" s="318"/>
      <c r="W209" s="318"/>
    </row>
    <row r="210" spans="1:23">
      <c r="A210" s="539">
        <v>42598</v>
      </c>
      <c r="B210" s="193">
        <v>0.1394</v>
      </c>
      <c r="C210" s="194">
        <v>0.13970000000000002</v>
      </c>
      <c r="D210" s="428">
        <v>952.48</v>
      </c>
      <c r="E210" s="428">
        <v>952.39</v>
      </c>
      <c r="F210" s="195">
        <v>951.89</v>
      </c>
      <c r="K210" s="364"/>
      <c r="L210" s="365"/>
      <c r="M210" s="363"/>
      <c r="N210" s="366"/>
      <c r="P210" s="363"/>
      <c r="V210" s="318"/>
      <c r="W210" s="318"/>
    </row>
    <row r="211" spans="1:23">
      <c r="A211" s="539">
        <v>42599</v>
      </c>
      <c r="B211" s="193">
        <v>0.1396</v>
      </c>
      <c r="C211" s="194">
        <v>0.1399</v>
      </c>
      <c r="D211" s="428">
        <v>952.91</v>
      </c>
      <c r="E211" s="428">
        <v>952.82</v>
      </c>
      <c r="F211" s="195">
        <v>952.33</v>
      </c>
      <c r="K211" s="364"/>
      <c r="L211" s="365"/>
      <c r="M211" s="363"/>
      <c r="N211" s="366"/>
      <c r="P211" s="363"/>
      <c r="V211" s="318"/>
      <c r="W211" s="318"/>
    </row>
    <row r="212" spans="1:23">
      <c r="A212" s="539">
        <v>42600</v>
      </c>
      <c r="B212" s="193">
        <v>0.1396</v>
      </c>
      <c r="C212" s="194">
        <v>0.1399</v>
      </c>
      <c r="D212" s="428">
        <v>953.41</v>
      </c>
      <c r="E212" s="428">
        <v>953.32</v>
      </c>
      <c r="F212" s="195">
        <v>952.82</v>
      </c>
      <c r="K212" s="364"/>
      <c r="L212" s="365"/>
      <c r="M212" s="363"/>
      <c r="N212" s="366"/>
      <c r="P212" s="363"/>
      <c r="V212" s="318"/>
      <c r="W212" s="318"/>
    </row>
    <row r="213" spans="1:23">
      <c r="A213" s="539">
        <v>42601</v>
      </c>
      <c r="B213" s="193">
        <v>0.13970000000000002</v>
      </c>
      <c r="C213" s="194">
        <v>0.14000000000000001</v>
      </c>
      <c r="D213" s="428">
        <v>953.87</v>
      </c>
      <c r="E213" s="428">
        <v>953.78</v>
      </c>
      <c r="F213" s="195">
        <v>953.29</v>
      </c>
      <c r="K213" s="364"/>
      <c r="L213" s="365"/>
      <c r="M213" s="363"/>
      <c r="N213" s="366"/>
      <c r="P213" s="363"/>
      <c r="V213" s="318"/>
      <c r="W213" s="318"/>
    </row>
    <row r="214" spans="1:23">
      <c r="A214" s="539">
        <v>42604</v>
      </c>
      <c r="B214" s="193">
        <v>0.1396</v>
      </c>
      <c r="C214" s="194">
        <v>0.1399</v>
      </c>
      <c r="D214" s="428">
        <v>954.4</v>
      </c>
      <c r="E214" s="428">
        <v>954.31</v>
      </c>
      <c r="F214" s="195">
        <v>953.81</v>
      </c>
      <c r="K214" s="364"/>
      <c r="L214" s="365"/>
      <c r="M214" s="363"/>
      <c r="N214" s="366"/>
      <c r="P214" s="363"/>
      <c r="V214" s="318"/>
      <c r="W214" s="318"/>
    </row>
    <row r="215" spans="1:23">
      <c r="A215" s="539">
        <v>42606</v>
      </c>
      <c r="B215" s="193">
        <v>0.13949999999999999</v>
      </c>
      <c r="C215" s="194">
        <v>0.13980000000000001</v>
      </c>
      <c r="D215" s="428">
        <v>955.42</v>
      </c>
      <c r="E215" s="428">
        <v>955.33</v>
      </c>
      <c r="F215" s="195">
        <v>954.83</v>
      </c>
      <c r="K215" s="364"/>
      <c r="L215" s="365"/>
      <c r="M215" s="363"/>
      <c r="N215" s="366"/>
      <c r="P215" s="363"/>
      <c r="V215" s="318"/>
      <c r="W215" s="318"/>
    </row>
    <row r="216" spans="1:23">
      <c r="A216" s="539">
        <v>42607</v>
      </c>
      <c r="B216" s="193">
        <v>0.13970000000000002</v>
      </c>
      <c r="C216" s="194">
        <v>0.14000000000000001</v>
      </c>
      <c r="D216" s="428">
        <v>955.85</v>
      </c>
      <c r="E216" s="428">
        <v>955.77</v>
      </c>
      <c r="F216" s="195">
        <v>955.27</v>
      </c>
      <c r="K216" s="364"/>
      <c r="L216" s="365"/>
      <c r="M216" s="363"/>
      <c r="N216" s="366"/>
      <c r="P216" s="363"/>
      <c r="V216" s="318"/>
      <c r="W216" s="318"/>
    </row>
    <row r="217" spans="1:23">
      <c r="A217" s="539">
        <v>42608</v>
      </c>
      <c r="B217" s="193">
        <v>0.1396</v>
      </c>
      <c r="C217" s="194">
        <v>0.1399</v>
      </c>
      <c r="D217" s="428">
        <v>956.38</v>
      </c>
      <c r="E217" s="428">
        <v>956.29</v>
      </c>
      <c r="F217" s="195">
        <v>955.8</v>
      </c>
      <c r="K217" s="364"/>
      <c r="L217" s="365"/>
      <c r="M217" s="363"/>
      <c r="N217" s="366"/>
      <c r="P217" s="363"/>
      <c r="V217" s="318"/>
      <c r="W217" s="318"/>
    </row>
    <row r="218" spans="1:23">
      <c r="A218" s="539">
        <v>42611</v>
      </c>
      <c r="B218" s="193">
        <v>0.13980000000000001</v>
      </c>
      <c r="C218" s="194">
        <v>0.1401</v>
      </c>
      <c r="D218" s="428">
        <v>956.82</v>
      </c>
      <c r="E218" s="428">
        <v>956.73</v>
      </c>
      <c r="F218" s="195">
        <v>956.24</v>
      </c>
      <c r="K218" s="364"/>
      <c r="L218" s="365"/>
      <c r="M218" s="363"/>
      <c r="N218" s="366"/>
      <c r="P218" s="363"/>
      <c r="V218" s="318"/>
      <c r="W218" s="318"/>
    </row>
    <row r="219" spans="1:23">
      <c r="A219" s="539">
        <v>42612</v>
      </c>
      <c r="B219" s="193">
        <v>0.14000000000000001</v>
      </c>
      <c r="C219" s="194">
        <v>0.14029999999999998</v>
      </c>
      <c r="D219" s="428">
        <v>957.26</v>
      </c>
      <c r="E219" s="428">
        <v>957.18</v>
      </c>
      <c r="F219" s="195">
        <v>956.68</v>
      </c>
      <c r="K219" s="364"/>
      <c r="L219" s="365"/>
      <c r="M219" s="363"/>
      <c r="N219" s="366"/>
      <c r="P219" s="363"/>
      <c r="V219" s="318"/>
      <c r="W219" s="318"/>
    </row>
    <row r="220" spans="1:23">
      <c r="A220" s="539">
        <v>42613</v>
      </c>
      <c r="B220" s="193">
        <v>0.1399</v>
      </c>
      <c r="C220" s="194">
        <v>0.14019999999999999</v>
      </c>
      <c r="D220" s="428">
        <v>957.78</v>
      </c>
      <c r="E220" s="428">
        <v>957.7</v>
      </c>
      <c r="F220" s="195">
        <v>957.2</v>
      </c>
      <c r="K220" s="364"/>
      <c r="L220" s="365"/>
      <c r="M220" s="363"/>
      <c r="N220" s="366"/>
      <c r="P220" s="363"/>
      <c r="V220" s="318"/>
      <c r="W220" s="318"/>
    </row>
    <row r="221" spans="1:23">
      <c r="A221" s="539">
        <v>42614</v>
      </c>
      <c r="B221" s="193">
        <v>0.14000000000000001</v>
      </c>
      <c r="C221" s="194">
        <v>0.14029999999999998</v>
      </c>
      <c r="D221" s="428">
        <v>958.25</v>
      </c>
      <c r="E221" s="428">
        <v>958.17</v>
      </c>
      <c r="F221" s="195">
        <v>957.67</v>
      </c>
      <c r="K221" s="364"/>
      <c r="L221" s="365"/>
      <c r="M221" s="363"/>
      <c r="N221" s="366"/>
      <c r="P221" s="363"/>
      <c r="V221" s="318"/>
      <c r="W221" s="318"/>
    </row>
    <row r="222" spans="1:23">
      <c r="A222" s="539">
        <v>42615</v>
      </c>
      <c r="B222" s="193">
        <v>0.13949999999999999</v>
      </c>
      <c r="C222" s="194">
        <v>0.13980000000000001</v>
      </c>
      <c r="D222" s="428">
        <v>958.89</v>
      </c>
      <c r="E222" s="428">
        <v>958.81</v>
      </c>
      <c r="F222" s="195">
        <v>958.31</v>
      </c>
      <c r="K222" s="364"/>
      <c r="L222" s="365"/>
      <c r="M222" s="363"/>
      <c r="N222" s="366"/>
      <c r="P222" s="363"/>
      <c r="V222" s="318"/>
      <c r="W222" s="318"/>
    </row>
    <row r="223" spans="1:23">
      <c r="A223" s="539">
        <v>42618</v>
      </c>
      <c r="B223" s="193">
        <v>0.1394</v>
      </c>
      <c r="C223" s="194">
        <v>0.13970000000000002</v>
      </c>
      <c r="D223" s="428">
        <v>959.41</v>
      </c>
      <c r="E223" s="428">
        <v>959.33</v>
      </c>
      <c r="F223" s="195">
        <v>958.83</v>
      </c>
      <c r="K223" s="364"/>
      <c r="L223" s="365"/>
      <c r="M223" s="363"/>
      <c r="N223" s="366"/>
      <c r="P223" s="363"/>
      <c r="V223" s="318"/>
      <c r="W223" s="318"/>
    </row>
    <row r="224" spans="1:23">
      <c r="A224" s="539">
        <v>42619</v>
      </c>
      <c r="B224" s="193">
        <v>0.1394</v>
      </c>
      <c r="C224" s="194">
        <v>0.13970000000000002</v>
      </c>
      <c r="D224" s="428">
        <v>959.91</v>
      </c>
      <c r="E224" s="428">
        <v>959.83</v>
      </c>
      <c r="F224" s="195">
        <v>959.33</v>
      </c>
      <c r="K224" s="364"/>
      <c r="L224" s="365"/>
      <c r="M224" s="363"/>
      <c r="N224" s="366"/>
      <c r="P224" s="363"/>
      <c r="V224" s="318"/>
      <c r="W224" s="318"/>
    </row>
    <row r="225" spans="1:23">
      <c r="A225" s="539">
        <v>42621</v>
      </c>
      <c r="B225" s="193">
        <v>0.1394</v>
      </c>
      <c r="C225" s="194">
        <v>0.13970000000000002</v>
      </c>
      <c r="D225" s="428">
        <v>960.41</v>
      </c>
      <c r="E225" s="428">
        <v>960.33</v>
      </c>
      <c r="F225" s="195">
        <v>959.83</v>
      </c>
      <c r="K225" s="364"/>
      <c r="L225" s="365"/>
      <c r="M225" s="363"/>
      <c r="N225" s="366"/>
      <c r="P225" s="363"/>
      <c r="V225" s="318"/>
      <c r="W225" s="318"/>
    </row>
    <row r="226" spans="1:23">
      <c r="A226" s="539">
        <v>42622</v>
      </c>
      <c r="B226" s="193">
        <v>0.13930000000000001</v>
      </c>
      <c r="C226" s="194">
        <v>0.1396</v>
      </c>
      <c r="D226" s="428">
        <v>960.93</v>
      </c>
      <c r="E226" s="428">
        <v>960.85</v>
      </c>
      <c r="F226" s="195">
        <v>960.35</v>
      </c>
      <c r="K226" s="364"/>
      <c r="L226" s="365"/>
      <c r="M226" s="363"/>
      <c r="N226" s="366"/>
      <c r="P226" s="363"/>
      <c r="V226" s="318"/>
      <c r="W226" s="318"/>
    </row>
    <row r="227" spans="1:23">
      <c r="A227" s="539">
        <v>42625</v>
      </c>
      <c r="B227" s="193">
        <v>0.1396</v>
      </c>
      <c r="C227" s="194">
        <v>0.1399</v>
      </c>
      <c r="D227" s="428">
        <v>961.35</v>
      </c>
      <c r="E227" s="428">
        <v>961.27</v>
      </c>
      <c r="F227" s="195">
        <v>960.78</v>
      </c>
      <c r="K227" s="364"/>
      <c r="L227" s="365"/>
      <c r="M227" s="363"/>
      <c r="N227" s="366"/>
      <c r="P227" s="363"/>
      <c r="V227" s="318"/>
      <c r="W227" s="318"/>
    </row>
    <row r="228" spans="1:23">
      <c r="A228" s="539">
        <v>42626</v>
      </c>
      <c r="B228" s="193">
        <v>0.13949999999999999</v>
      </c>
      <c r="C228" s="194">
        <v>0.13980000000000001</v>
      </c>
      <c r="D228" s="428">
        <v>961.87</v>
      </c>
      <c r="E228" s="428">
        <v>961.8</v>
      </c>
      <c r="F228" s="195">
        <v>961.3</v>
      </c>
      <c r="K228" s="364"/>
      <c r="L228" s="365"/>
      <c r="M228" s="363"/>
      <c r="N228" s="366"/>
      <c r="P228" s="363"/>
      <c r="V228" s="318"/>
      <c r="W228" s="318"/>
    </row>
    <row r="229" spans="1:23">
      <c r="A229" s="539">
        <v>42627</v>
      </c>
      <c r="B229" s="193">
        <v>0.13970000000000002</v>
      </c>
      <c r="C229" s="194">
        <v>0.14000000000000001</v>
      </c>
      <c r="D229" s="428">
        <v>962.32</v>
      </c>
      <c r="E229" s="428">
        <v>962.25</v>
      </c>
      <c r="F229" s="195">
        <v>961.75</v>
      </c>
      <c r="K229" s="364"/>
      <c r="L229" s="365"/>
      <c r="M229" s="363"/>
      <c r="N229" s="366"/>
      <c r="P229" s="363"/>
      <c r="V229" s="318"/>
      <c r="W229" s="318"/>
    </row>
    <row r="230" spans="1:23">
      <c r="A230" s="539">
        <v>42628</v>
      </c>
      <c r="B230" s="193">
        <v>0.1396</v>
      </c>
      <c r="C230" s="194">
        <v>0.1399</v>
      </c>
      <c r="D230" s="428">
        <v>962.85</v>
      </c>
      <c r="E230" s="428">
        <v>962.77</v>
      </c>
      <c r="F230" s="195">
        <v>962.27</v>
      </c>
      <c r="K230" s="364"/>
      <c r="L230" s="365"/>
      <c r="M230" s="363"/>
      <c r="N230" s="366"/>
      <c r="P230" s="363"/>
      <c r="V230" s="318"/>
      <c r="W230" s="318"/>
    </row>
    <row r="231" spans="1:23">
      <c r="A231" s="539">
        <v>42629</v>
      </c>
      <c r="B231" s="193">
        <v>0.13930000000000001</v>
      </c>
      <c r="C231" s="194">
        <v>0.1396</v>
      </c>
      <c r="D231" s="428">
        <v>963.42</v>
      </c>
      <c r="E231" s="428">
        <v>963.35</v>
      </c>
      <c r="F231" s="195">
        <v>962.85</v>
      </c>
      <c r="K231" s="364"/>
      <c r="L231" s="365"/>
      <c r="M231" s="363"/>
      <c r="N231" s="366"/>
      <c r="P231" s="363"/>
      <c r="V231" s="318"/>
      <c r="W231" s="318"/>
    </row>
    <row r="232" spans="1:23">
      <c r="A232" s="539">
        <v>42632</v>
      </c>
      <c r="B232" s="193">
        <v>0.1391</v>
      </c>
      <c r="C232" s="194">
        <v>0.1394</v>
      </c>
      <c r="D232" s="428">
        <v>963.97</v>
      </c>
      <c r="E232" s="428">
        <v>963.89</v>
      </c>
      <c r="F232" s="195">
        <v>963.4</v>
      </c>
      <c r="K232" s="364"/>
      <c r="L232" s="365"/>
      <c r="M232" s="363"/>
      <c r="N232" s="366"/>
      <c r="P232" s="363"/>
      <c r="V232" s="318"/>
      <c r="W232" s="318"/>
    </row>
    <row r="233" spans="1:23">
      <c r="A233" s="539">
        <v>42633</v>
      </c>
      <c r="B233" s="193">
        <v>0.13900000000000001</v>
      </c>
      <c r="C233" s="194">
        <v>0.13930000000000001</v>
      </c>
      <c r="D233" s="428">
        <v>964.49</v>
      </c>
      <c r="E233" s="428">
        <v>964.42</v>
      </c>
      <c r="F233" s="195">
        <v>963.92</v>
      </c>
      <c r="K233" s="364"/>
      <c r="L233" s="365"/>
      <c r="M233" s="363"/>
      <c r="N233" s="366"/>
      <c r="P233" s="363"/>
      <c r="V233" s="318"/>
      <c r="W233" s="318"/>
    </row>
    <row r="234" spans="1:23">
      <c r="A234" s="539">
        <v>42634</v>
      </c>
      <c r="B234" s="193">
        <v>0.13900000000000001</v>
      </c>
      <c r="C234" s="194">
        <v>0.13930000000000001</v>
      </c>
      <c r="D234" s="428">
        <v>964.99</v>
      </c>
      <c r="E234" s="428">
        <v>964.92</v>
      </c>
      <c r="F234" s="195">
        <v>964.42</v>
      </c>
      <c r="K234" s="364"/>
      <c r="L234" s="365"/>
      <c r="M234" s="363"/>
      <c r="N234" s="366"/>
      <c r="P234" s="363"/>
      <c r="V234" s="318"/>
      <c r="W234" s="318"/>
    </row>
    <row r="235" spans="1:23">
      <c r="A235" s="539">
        <v>42635</v>
      </c>
      <c r="B235" s="193">
        <v>0.1386</v>
      </c>
      <c r="C235" s="194">
        <v>0.1389</v>
      </c>
      <c r="D235" s="428">
        <v>965.58</v>
      </c>
      <c r="E235" s="428">
        <v>965.51</v>
      </c>
      <c r="F235" s="195">
        <v>965.01</v>
      </c>
      <c r="K235" s="364"/>
      <c r="L235" s="365"/>
      <c r="M235" s="363"/>
      <c r="N235" s="366"/>
      <c r="P235" s="363"/>
      <c r="V235" s="318"/>
      <c r="W235" s="318"/>
    </row>
    <row r="236" spans="1:23">
      <c r="A236" s="539">
        <v>42636</v>
      </c>
      <c r="B236" s="193">
        <v>0.13789999999999999</v>
      </c>
      <c r="C236" s="194">
        <v>0.13819999999999999</v>
      </c>
      <c r="D236" s="428">
        <v>966.23</v>
      </c>
      <c r="E236" s="428">
        <v>966.16</v>
      </c>
      <c r="F236" s="195">
        <v>965.67</v>
      </c>
      <c r="K236" s="364"/>
      <c r="L236" s="365"/>
      <c r="M236" s="363"/>
      <c r="N236" s="366"/>
      <c r="P236" s="363"/>
      <c r="V236" s="318"/>
      <c r="W236" s="318"/>
    </row>
    <row r="237" spans="1:23">
      <c r="A237" s="539">
        <v>42639</v>
      </c>
      <c r="B237" s="193">
        <v>0.13769999999999999</v>
      </c>
      <c r="C237" s="194">
        <v>0.13800000000000001</v>
      </c>
      <c r="D237" s="428">
        <v>966.77</v>
      </c>
      <c r="E237" s="428">
        <v>966.7</v>
      </c>
      <c r="F237" s="195">
        <v>966.21</v>
      </c>
      <c r="K237" s="364"/>
      <c r="L237" s="365"/>
      <c r="M237" s="363"/>
      <c r="N237" s="366"/>
      <c r="P237" s="363"/>
      <c r="V237" s="318"/>
      <c r="W237" s="318"/>
    </row>
    <row r="238" spans="1:23">
      <c r="A238" s="539">
        <v>42640</v>
      </c>
      <c r="B238" s="193">
        <v>0.13769999999999999</v>
      </c>
      <c r="C238" s="194">
        <v>0.13800000000000001</v>
      </c>
      <c r="D238" s="428">
        <v>967.27</v>
      </c>
      <c r="E238" s="428">
        <v>967.2</v>
      </c>
      <c r="F238" s="195">
        <v>966.7</v>
      </c>
      <c r="K238" s="364"/>
      <c r="L238" s="365"/>
      <c r="M238" s="363"/>
      <c r="N238" s="366"/>
      <c r="P238" s="363"/>
      <c r="V238" s="318"/>
      <c r="W238" s="318"/>
    </row>
    <row r="239" spans="1:23">
      <c r="A239" s="539">
        <v>42641</v>
      </c>
      <c r="B239" s="193">
        <v>0.1371</v>
      </c>
      <c r="C239" s="194">
        <v>0.13739999999999999</v>
      </c>
      <c r="D239" s="428">
        <v>967.89</v>
      </c>
      <c r="E239" s="428">
        <v>967.83</v>
      </c>
      <c r="F239" s="195">
        <v>967.33</v>
      </c>
      <c r="K239" s="364"/>
      <c r="L239" s="365"/>
      <c r="M239" s="363"/>
      <c r="N239" s="366"/>
      <c r="P239" s="363"/>
      <c r="V239" s="318"/>
      <c r="W239" s="318"/>
    </row>
    <row r="240" spans="1:23">
      <c r="A240" s="539">
        <v>42642</v>
      </c>
      <c r="B240" s="193">
        <v>0.13689999999999999</v>
      </c>
      <c r="C240" s="194">
        <v>0.13720000000000002</v>
      </c>
      <c r="D240" s="428">
        <v>968.43</v>
      </c>
      <c r="E240" s="428">
        <v>968.36</v>
      </c>
      <c r="F240" s="195">
        <v>967.87</v>
      </c>
      <c r="K240" s="364"/>
      <c r="L240" s="365"/>
      <c r="M240" s="363"/>
      <c r="N240" s="366"/>
      <c r="P240" s="363"/>
      <c r="V240" s="318"/>
      <c r="W240" s="318"/>
    </row>
    <row r="241" spans="1:23">
      <c r="A241" s="539">
        <v>42643</v>
      </c>
      <c r="B241" s="193">
        <v>0.13720000000000002</v>
      </c>
      <c r="C241" s="194">
        <v>0.13750000000000001</v>
      </c>
      <c r="D241" s="428">
        <v>968.86</v>
      </c>
      <c r="E241" s="428">
        <v>968.8</v>
      </c>
      <c r="F241" s="195">
        <v>968.3</v>
      </c>
      <c r="K241" s="364"/>
      <c r="L241" s="365"/>
      <c r="M241" s="363"/>
      <c r="N241" s="366"/>
      <c r="P241" s="363"/>
      <c r="V241" s="318"/>
      <c r="W241" s="318"/>
    </row>
    <row r="242" spans="1:23">
      <c r="A242" s="539">
        <v>42646</v>
      </c>
      <c r="B242" s="193">
        <v>0.13720000000000002</v>
      </c>
      <c r="C242" s="194">
        <v>0.13750000000000001</v>
      </c>
      <c r="D242" s="428">
        <v>969.35</v>
      </c>
      <c r="E242" s="428">
        <v>969.29</v>
      </c>
      <c r="F242" s="195">
        <v>968.8</v>
      </c>
      <c r="K242" s="364"/>
      <c r="L242" s="365"/>
      <c r="M242" s="363"/>
      <c r="N242" s="366"/>
      <c r="P242" s="363"/>
      <c r="V242" s="318"/>
      <c r="W242" s="318"/>
    </row>
    <row r="243" spans="1:23">
      <c r="A243" s="539">
        <v>42647</v>
      </c>
      <c r="B243" s="193">
        <v>0.13669999999999999</v>
      </c>
      <c r="C243" s="194">
        <v>0.13699999999999998</v>
      </c>
      <c r="D243" s="428">
        <v>969.95</v>
      </c>
      <c r="E243" s="428">
        <v>969.89</v>
      </c>
      <c r="F243" s="195">
        <v>969.39</v>
      </c>
      <c r="K243" s="364"/>
      <c r="L243" s="365"/>
      <c r="M243" s="363"/>
      <c r="N243" s="366"/>
      <c r="P243" s="363"/>
      <c r="V243" s="318"/>
      <c r="W243" s="318"/>
    </row>
    <row r="244" spans="1:23">
      <c r="A244" s="539">
        <v>42648</v>
      </c>
      <c r="B244" s="193">
        <v>0.13689999999999999</v>
      </c>
      <c r="C244" s="194">
        <v>0.13720000000000002</v>
      </c>
      <c r="D244" s="428">
        <v>970.4</v>
      </c>
      <c r="E244" s="428">
        <v>970.34</v>
      </c>
      <c r="F244" s="195">
        <v>969.85</v>
      </c>
      <c r="K244" s="364"/>
      <c r="L244" s="365"/>
      <c r="M244" s="363"/>
      <c r="N244" s="366"/>
      <c r="P244" s="363"/>
      <c r="V244" s="318"/>
      <c r="W244" s="318"/>
    </row>
    <row r="245" spans="1:23">
      <c r="A245" s="539">
        <v>42649</v>
      </c>
      <c r="B245" s="193">
        <v>0.1368</v>
      </c>
      <c r="C245" s="194">
        <v>0.1371</v>
      </c>
      <c r="D245" s="428">
        <v>970.92</v>
      </c>
      <c r="E245" s="428">
        <v>970.86</v>
      </c>
      <c r="F245" s="195">
        <v>970.36</v>
      </c>
      <c r="K245" s="364"/>
      <c r="L245" s="365"/>
      <c r="M245" s="363"/>
      <c r="N245" s="366"/>
      <c r="P245" s="363"/>
      <c r="V245" s="318"/>
      <c r="W245" s="318"/>
    </row>
    <row r="246" spans="1:23">
      <c r="A246" s="542">
        <v>42650</v>
      </c>
      <c r="B246" s="193">
        <v>0.13669999999999999</v>
      </c>
      <c r="C246" s="194">
        <v>0.13699999999999998</v>
      </c>
      <c r="D246" s="428">
        <v>971.43</v>
      </c>
      <c r="E246" s="428">
        <v>971.37</v>
      </c>
      <c r="F246" s="195">
        <v>970.88</v>
      </c>
      <c r="K246" s="364"/>
      <c r="L246" s="365"/>
      <c r="M246" s="363"/>
      <c r="N246" s="366"/>
      <c r="P246" s="363"/>
      <c r="V246" s="318"/>
      <c r="W246" s="318"/>
    </row>
    <row r="247" spans="1:23">
      <c r="A247" s="542">
        <v>42650</v>
      </c>
      <c r="B247" s="193">
        <v>0.13669999999999999</v>
      </c>
      <c r="C247" s="194">
        <v>0.13699999999999998</v>
      </c>
      <c r="D247" s="428">
        <v>971.43</v>
      </c>
      <c r="E247" s="428">
        <v>971.37</v>
      </c>
      <c r="F247" s="195">
        <v>970.88</v>
      </c>
      <c r="K247" s="364"/>
      <c r="L247" s="365"/>
      <c r="M247" s="363"/>
      <c r="N247" s="366"/>
      <c r="P247" s="363"/>
      <c r="V247" s="318"/>
      <c r="W247" s="318"/>
    </row>
    <row r="248" spans="1:23">
      <c r="A248" s="542">
        <v>42650</v>
      </c>
      <c r="B248" s="193">
        <v>0.13669999999999999</v>
      </c>
      <c r="C248" s="194">
        <v>0.13699999999999998</v>
      </c>
      <c r="D248" s="428">
        <v>971.43</v>
      </c>
      <c r="E248" s="428">
        <v>971.37</v>
      </c>
      <c r="F248" s="195">
        <v>970.88</v>
      </c>
      <c r="K248" s="364"/>
      <c r="L248" s="365"/>
      <c r="M248" s="363"/>
      <c r="N248" s="366"/>
      <c r="P248" s="363"/>
      <c r="V248" s="318"/>
      <c r="W248" s="318"/>
    </row>
    <row r="249" spans="1:23">
      <c r="A249" s="542">
        <v>42650</v>
      </c>
      <c r="B249" s="193">
        <v>0.13669999999999999</v>
      </c>
      <c r="C249" s="194">
        <v>0.13699999999999998</v>
      </c>
      <c r="D249" s="428">
        <v>971.43</v>
      </c>
      <c r="E249" s="428">
        <v>971.37</v>
      </c>
      <c r="F249" s="195">
        <v>970.88</v>
      </c>
      <c r="K249" s="364"/>
      <c r="L249" s="365"/>
      <c r="M249" s="363"/>
      <c r="N249" s="366"/>
      <c r="P249" s="363"/>
      <c r="V249" s="318"/>
      <c r="W249" s="318"/>
    </row>
    <row r="250" spans="1:23">
      <c r="A250" s="542">
        <v>42650</v>
      </c>
      <c r="B250" s="193">
        <v>0.13669999999999999</v>
      </c>
      <c r="C250" s="194">
        <v>0.13699999999999998</v>
      </c>
      <c r="D250" s="428">
        <v>971.43</v>
      </c>
      <c r="E250" s="428">
        <v>971.37</v>
      </c>
      <c r="F250" s="195">
        <v>970.88</v>
      </c>
      <c r="K250" s="364"/>
      <c r="L250" s="365"/>
      <c r="M250" s="363"/>
      <c r="N250" s="366"/>
      <c r="P250" s="363"/>
      <c r="V250" s="318"/>
      <c r="W250" s="318"/>
    </row>
    <row r="251" spans="1:23">
      <c r="A251" s="542">
        <v>42650</v>
      </c>
      <c r="B251" s="193">
        <v>0.13669999999999999</v>
      </c>
      <c r="C251" s="194">
        <v>0.13699999999999998</v>
      </c>
      <c r="D251" s="428">
        <v>971.43</v>
      </c>
      <c r="E251" s="428">
        <v>971.37</v>
      </c>
      <c r="F251" s="195">
        <v>970.88</v>
      </c>
      <c r="K251" s="364"/>
      <c r="L251" s="365"/>
      <c r="M251" s="363"/>
      <c r="N251" s="366"/>
      <c r="P251" s="363"/>
      <c r="V251" s="318"/>
      <c r="W251" s="318"/>
    </row>
    <row r="252" spans="1:23">
      <c r="A252" s="543">
        <v>42653</v>
      </c>
      <c r="B252" s="193">
        <v>0.13639999999999999</v>
      </c>
      <c r="C252" s="194">
        <v>0.13669999999999999</v>
      </c>
      <c r="D252" s="428">
        <v>971.98</v>
      </c>
      <c r="E252" s="428">
        <v>971.92</v>
      </c>
      <c r="F252" s="195">
        <v>971.43</v>
      </c>
      <c r="K252" s="364"/>
      <c r="L252" s="365"/>
      <c r="M252" s="363"/>
      <c r="N252" s="366"/>
      <c r="P252" s="363"/>
      <c r="V252" s="318"/>
      <c r="W252" s="318"/>
    </row>
    <row r="253" spans="1:23">
      <c r="A253" s="543">
        <v>42653</v>
      </c>
      <c r="B253" s="193">
        <v>0.13639999999999999</v>
      </c>
      <c r="C253" s="194">
        <v>0.13669999999999999</v>
      </c>
      <c r="D253" s="428">
        <v>971.98</v>
      </c>
      <c r="E253" s="428">
        <v>971.92</v>
      </c>
      <c r="F253" s="195">
        <v>971.43</v>
      </c>
      <c r="K253" s="364"/>
      <c r="L253" s="365"/>
      <c r="M253" s="363"/>
      <c r="N253" s="366"/>
      <c r="P253" s="363"/>
      <c r="V253" s="318"/>
      <c r="W253" s="318"/>
    </row>
    <row r="254" spans="1:23">
      <c r="A254" s="544">
        <v>42654</v>
      </c>
      <c r="B254" s="193">
        <v>0.1366</v>
      </c>
      <c r="C254" s="194">
        <v>0.13689999999999999</v>
      </c>
      <c r="D254" s="428">
        <v>972.44</v>
      </c>
      <c r="E254" s="428">
        <v>972.38</v>
      </c>
      <c r="F254" s="195">
        <v>971.89</v>
      </c>
      <c r="K254" s="364"/>
      <c r="L254" s="365"/>
      <c r="M254" s="363"/>
      <c r="N254" s="366"/>
      <c r="P254" s="363"/>
    </row>
    <row r="255" spans="1:23">
      <c r="A255" s="544">
        <v>42654</v>
      </c>
      <c r="B255" s="193">
        <v>0.1366</v>
      </c>
      <c r="C255" s="194">
        <v>0.13689999999999999</v>
      </c>
      <c r="D255" s="428">
        <v>972.44</v>
      </c>
      <c r="E255" s="428">
        <v>972.38</v>
      </c>
      <c r="F255" s="195">
        <v>971.89</v>
      </c>
      <c r="K255" s="364"/>
      <c r="L255" s="365"/>
      <c r="M255" s="363"/>
      <c r="N255" s="366"/>
      <c r="P255" s="363"/>
    </row>
    <row r="256" spans="1:23">
      <c r="A256" s="545">
        <v>42656</v>
      </c>
      <c r="B256" s="193">
        <v>0.1363</v>
      </c>
      <c r="C256" s="194">
        <v>0.1366</v>
      </c>
      <c r="D256" s="428">
        <v>972.99</v>
      </c>
      <c r="E256" s="428">
        <v>972.93</v>
      </c>
      <c r="F256" s="195">
        <v>972.44</v>
      </c>
      <c r="K256" s="364"/>
      <c r="L256" s="365"/>
      <c r="M256" s="363"/>
      <c r="N256" s="366"/>
      <c r="P256" s="363"/>
    </row>
    <row r="257" spans="1:16">
      <c r="A257" s="545">
        <v>42656</v>
      </c>
      <c r="B257" s="193">
        <v>0.1363</v>
      </c>
      <c r="C257" s="194">
        <v>0.1366</v>
      </c>
      <c r="D257" s="428">
        <v>972.99</v>
      </c>
      <c r="E257" s="428">
        <v>972.93</v>
      </c>
      <c r="F257" s="195">
        <v>972.44</v>
      </c>
      <c r="K257" s="364"/>
      <c r="L257" s="365"/>
      <c r="M257" s="363"/>
      <c r="N257" s="366"/>
      <c r="P257" s="363"/>
    </row>
    <row r="258" spans="1:16">
      <c r="A258" s="546">
        <v>42657</v>
      </c>
      <c r="B258" s="193">
        <v>0.13619999999999999</v>
      </c>
      <c r="C258" s="194">
        <v>0.13650000000000001</v>
      </c>
      <c r="D258" s="428">
        <v>973.5</v>
      </c>
      <c r="E258" s="428">
        <v>973.44</v>
      </c>
      <c r="F258" s="195">
        <v>972.95</v>
      </c>
      <c r="K258" s="364"/>
      <c r="L258" s="365"/>
      <c r="M258" s="363"/>
      <c r="N258" s="366"/>
      <c r="P258" s="363"/>
    </row>
    <row r="259" spans="1:16">
      <c r="A259" s="548">
        <v>42660</v>
      </c>
      <c r="B259" s="193">
        <v>0.13619999999999999</v>
      </c>
      <c r="C259" s="194">
        <v>0.13650000000000001</v>
      </c>
      <c r="D259" s="428">
        <v>973.99</v>
      </c>
      <c r="E259" s="428">
        <v>973.94</v>
      </c>
      <c r="F259" s="195">
        <v>973.44</v>
      </c>
      <c r="K259" s="364"/>
      <c r="L259" s="365"/>
      <c r="M259" s="363"/>
      <c r="N259" s="366"/>
      <c r="P259" s="363"/>
    </row>
    <row r="260" spans="1:16">
      <c r="A260" s="548">
        <v>42660</v>
      </c>
      <c r="B260" s="193">
        <v>0.13619999999999999</v>
      </c>
      <c r="C260" s="194">
        <v>0.13650000000000001</v>
      </c>
      <c r="D260" s="428">
        <v>973.99</v>
      </c>
      <c r="E260" s="428">
        <v>973.94</v>
      </c>
      <c r="F260" s="195">
        <v>973.44</v>
      </c>
      <c r="K260" s="364"/>
      <c r="L260" s="365"/>
      <c r="M260" s="363"/>
      <c r="N260" s="366"/>
      <c r="P260" s="363"/>
    </row>
    <row r="261" spans="1:16">
      <c r="A261" s="550">
        <v>42661</v>
      </c>
      <c r="B261" s="193">
        <v>0.13639999999999999</v>
      </c>
      <c r="C261" s="194">
        <v>0.13669999999999999</v>
      </c>
      <c r="D261" s="428">
        <v>974.45</v>
      </c>
      <c r="E261" s="428">
        <v>974.4</v>
      </c>
      <c r="F261" s="195">
        <v>973.9</v>
      </c>
      <c r="K261" s="364"/>
      <c r="L261" s="365"/>
      <c r="M261" s="363"/>
      <c r="N261" s="366"/>
      <c r="P261" s="363"/>
    </row>
    <row r="262" spans="1:16">
      <c r="A262" s="550">
        <v>42661</v>
      </c>
      <c r="B262" s="193">
        <v>0.13639999999999999</v>
      </c>
      <c r="C262" s="194">
        <v>0.13669999999999999</v>
      </c>
      <c r="D262" s="428">
        <v>974.45</v>
      </c>
      <c r="E262" s="428">
        <v>974.4</v>
      </c>
      <c r="F262" s="195">
        <v>973.9</v>
      </c>
      <c r="K262" s="364"/>
      <c r="L262" s="365"/>
      <c r="M262" s="363"/>
      <c r="N262" s="366"/>
      <c r="P262" s="363"/>
    </row>
    <row r="263" spans="1:16">
      <c r="A263" s="570">
        <v>42662</v>
      </c>
      <c r="B263" s="193">
        <v>0.13639999999999999</v>
      </c>
      <c r="C263" s="194">
        <v>0.13669999999999999</v>
      </c>
      <c r="D263" s="428">
        <v>974.94</v>
      </c>
      <c r="E263" s="428">
        <v>974.89</v>
      </c>
      <c r="F263" s="195">
        <v>974.4</v>
      </c>
      <c r="K263" s="364"/>
      <c r="L263" s="365"/>
      <c r="M263" s="363"/>
      <c r="N263" s="366"/>
      <c r="P263" s="363"/>
    </row>
    <row r="264" spans="1:16">
      <c r="A264" s="570">
        <v>42662</v>
      </c>
      <c r="B264" s="193">
        <v>0.13639999999999999</v>
      </c>
      <c r="C264" s="194">
        <v>0.13669999999999999</v>
      </c>
      <c r="D264" s="428">
        <v>974.94</v>
      </c>
      <c r="E264" s="428">
        <v>974.89</v>
      </c>
      <c r="F264" s="195">
        <v>974.4</v>
      </c>
      <c r="K264" s="364"/>
      <c r="L264" s="365"/>
      <c r="M264" s="363"/>
      <c r="N264" s="366"/>
      <c r="P264" s="363"/>
    </row>
    <row r="265" spans="1:16">
      <c r="A265" s="571">
        <v>42663</v>
      </c>
      <c r="B265" s="193">
        <v>0.13730000000000001</v>
      </c>
      <c r="C265" s="194">
        <v>0.1376</v>
      </c>
      <c r="D265" s="428">
        <v>975.29</v>
      </c>
      <c r="E265" s="428">
        <v>975.24</v>
      </c>
      <c r="F265" s="195">
        <v>974.74</v>
      </c>
      <c r="K265" s="364"/>
      <c r="L265" s="365"/>
      <c r="M265" s="363"/>
      <c r="N265" s="366"/>
      <c r="P265" s="363"/>
    </row>
    <row r="266" spans="1:16">
      <c r="A266" s="571">
        <v>42663</v>
      </c>
      <c r="B266" s="193">
        <v>0.13730000000000001</v>
      </c>
      <c r="C266" s="194">
        <v>0.1376</v>
      </c>
      <c r="D266" s="428">
        <v>975.29</v>
      </c>
      <c r="E266" s="428">
        <v>975.24</v>
      </c>
      <c r="F266" s="195">
        <v>974.74</v>
      </c>
      <c r="K266" s="364"/>
      <c r="L266" s="365"/>
      <c r="M266" s="363"/>
      <c r="N266" s="366"/>
      <c r="P266" s="363"/>
    </row>
    <row r="267" spans="1:16">
      <c r="A267" s="572">
        <v>42664</v>
      </c>
      <c r="B267" s="193">
        <v>0.13720000000000002</v>
      </c>
      <c r="C267" s="194">
        <v>0.13750000000000001</v>
      </c>
      <c r="D267" s="428">
        <v>975.8</v>
      </c>
      <c r="E267" s="428">
        <v>975.75</v>
      </c>
      <c r="F267" s="195">
        <v>975.26</v>
      </c>
      <c r="K267" s="364"/>
      <c r="L267" s="365"/>
      <c r="M267" s="363"/>
      <c r="N267" s="366"/>
      <c r="P267" s="363"/>
    </row>
    <row r="268" spans="1:16">
      <c r="A268" s="572">
        <v>42664</v>
      </c>
      <c r="B268" s="193">
        <v>0.13720000000000002</v>
      </c>
      <c r="C268" s="194">
        <v>0.13750000000000001</v>
      </c>
      <c r="D268" s="428">
        <v>975.8</v>
      </c>
      <c r="E268" s="428">
        <v>975.75</v>
      </c>
      <c r="F268" s="195">
        <v>975.26</v>
      </c>
      <c r="K268" s="364"/>
      <c r="L268" s="365"/>
      <c r="M268" s="363"/>
      <c r="N268" s="366"/>
      <c r="P268" s="363"/>
    </row>
    <row r="269" spans="1:16">
      <c r="A269" s="573">
        <v>42667</v>
      </c>
      <c r="B269" s="193">
        <v>0.13730000000000001</v>
      </c>
      <c r="C269" s="194">
        <v>0.1376</v>
      </c>
      <c r="D269" s="428">
        <v>976.29</v>
      </c>
      <c r="E269" s="428">
        <v>976.24</v>
      </c>
      <c r="F269" s="195">
        <v>975.74</v>
      </c>
      <c r="K269" s="364"/>
      <c r="L269" s="365"/>
      <c r="M269" s="363"/>
      <c r="N269" s="366"/>
      <c r="P269" s="363"/>
    </row>
    <row r="270" spans="1:16">
      <c r="A270" s="573">
        <v>42667</v>
      </c>
      <c r="B270" s="193">
        <v>0.13730000000000001</v>
      </c>
      <c r="C270" s="194">
        <v>0.1376</v>
      </c>
      <c r="D270" s="428">
        <v>976.29</v>
      </c>
      <c r="E270" s="428">
        <v>976.24</v>
      </c>
      <c r="F270" s="195">
        <v>975.74</v>
      </c>
      <c r="K270" s="364"/>
      <c r="L270" s="365"/>
      <c r="M270" s="363"/>
      <c r="N270" s="366"/>
      <c r="P270" s="363"/>
    </row>
    <row r="271" spans="1:16">
      <c r="A271" s="574">
        <v>42668</v>
      </c>
      <c r="B271" s="193">
        <v>0.13730000000000001</v>
      </c>
      <c r="C271" s="194">
        <v>0.1376</v>
      </c>
      <c r="D271" s="428">
        <v>976.78</v>
      </c>
      <c r="E271" s="428">
        <v>976.74</v>
      </c>
      <c r="F271" s="195">
        <v>976.24</v>
      </c>
      <c r="K271" s="364"/>
      <c r="L271" s="365"/>
      <c r="M271" s="363"/>
      <c r="N271" s="366"/>
      <c r="P271" s="363"/>
    </row>
    <row r="272" spans="1:16">
      <c r="A272" s="574">
        <v>42668</v>
      </c>
      <c r="B272" s="193">
        <v>0.13730000000000001</v>
      </c>
      <c r="C272" s="194">
        <v>0.1376</v>
      </c>
      <c r="D272" s="428">
        <v>976.78</v>
      </c>
      <c r="E272" s="428">
        <v>976.74</v>
      </c>
      <c r="F272" s="195">
        <v>976.24</v>
      </c>
      <c r="K272" s="364"/>
      <c r="L272" s="365"/>
      <c r="M272" s="363"/>
      <c r="N272" s="366"/>
      <c r="P272" s="363"/>
    </row>
    <row r="273" spans="1:16">
      <c r="A273" s="576">
        <v>42669</v>
      </c>
      <c r="B273" s="193">
        <v>0.13739999999999999</v>
      </c>
      <c r="C273" s="194">
        <v>0.13769999999999999</v>
      </c>
      <c r="D273" s="428">
        <v>977.27</v>
      </c>
      <c r="E273" s="428">
        <v>977.22</v>
      </c>
      <c r="F273" s="195">
        <v>976.72</v>
      </c>
      <c r="K273" s="364"/>
      <c r="L273" s="365"/>
      <c r="M273" s="363"/>
      <c r="N273" s="366"/>
      <c r="P273" s="363"/>
    </row>
    <row r="274" spans="1:16">
      <c r="A274" s="576">
        <v>42669</v>
      </c>
      <c r="B274" s="193">
        <v>0.13739999999999999</v>
      </c>
      <c r="C274" s="194">
        <v>0.13769999999999999</v>
      </c>
      <c r="D274" s="428">
        <v>977.27</v>
      </c>
      <c r="E274" s="428">
        <v>977.22</v>
      </c>
      <c r="F274" s="195">
        <v>976.72</v>
      </c>
      <c r="K274" s="364"/>
      <c r="L274" s="365"/>
      <c r="M274" s="363"/>
      <c r="N274" s="366"/>
      <c r="P274" s="363"/>
    </row>
    <row r="275" spans="1:16">
      <c r="A275" s="577">
        <v>42670</v>
      </c>
      <c r="B275" s="193">
        <v>0.13739999999999999</v>
      </c>
      <c r="C275" s="194">
        <v>0.13769999999999999</v>
      </c>
      <c r="D275" s="428">
        <v>977.77</v>
      </c>
      <c r="E275" s="428">
        <v>977.72</v>
      </c>
      <c r="F275" s="195">
        <v>977.22</v>
      </c>
      <c r="K275" s="364"/>
      <c r="L275" s="365"/>
      <c r="M275" s="363"/>
      <c r="N275" s="366"/>
      <c r="P275" s="363"/>
    </row>
    <row r="276" spans="1:16">
      <c r="A276" s="577">
        <v>42670</v>
      </c>
      <c r="B276" s="193">
        <v>0.13739999999999999</v>
      </c>
      <c r="C276" s="194">
        <v>0.13769999999999999</v>
      </c>
      <c r="D276" s="428">
        <v>977.77</v>
      </c>
      <c r="E276" s="428">
        <v>977.72</v>
      </c>
      <c r="F276" s="195">
        <v>977.22</v>
      </c>
      <c r="K276" s="364"/>
      <c r="L276" s="365"/>
      <c r="M276" s="363"/>
      <c r="N276" s="366"/>
      <c r="P276" s="363"/>
    </row>
    <row r="277" spans="1:16">
      <c r="A277" s="578">
        <v>42671</v>
      </c>
      <c r="B277" s="193">
        <v>0.13739999999999999</v>
      </c>
      <c r="C277" s="194">
        <v>0.13769999999999999</v>
      </c>
      <c r="D277" s="428">
        <v>978.27</v>
      </c>
      <c r="E277" s="428">
        <v>978.22</v>
      </c>
      <c r="F277" s="195">
        <v>977.72</v>
      </c>
      <c r="K277" s="364"/>
      <c r="L277" s="365"/>
      <c r="M277" s="363"/>
      <c r="N277" s="366"/>
      <c r="P277" s="363"/>
    </row>
    <row r="278" spans="1:16">
      <c r="A278" s="578">
        <v>42674</v>
      </c>
      <c r="B278" s="193">
        <v>0.13739999999999999</v>
      </c>
      <c r="C278" s="194">
        <v>0.13769999999999999</v>
      </c>
      <c r="D278" s="428">
        <v>978.77</v>
      </c>
      <c r="E278" s="428">
        <v>978.72</v>
      </c>
      <c r="F278" s="195">
        <v>978.22</v>
      </c>
      <c r="K278" s="364"/>
      <c r="L278" s="365"/>
      <c r="M278" s="363"/>
      <c r="N278" s="366"/>
      <c r="P278" s="363"/>
    </row>
    <row r="279" spans="1:16">
      <c r="A279" s="578">
        <v>42675</v>
      </c>
      <c r="B279" s="193">
        <v>0.13730000000000001</v>
      </c>
      <c r="C279" s="194">
        <v>0.1376</v>
      </c>
      <c r="D279" s="428">
        <v>979.28</v>
      </c>
      <c r="E279" s="428">
        <v>979.24</v>
      </c>
      <c r="F279" s="195">
        <v>978.74</v>
      </c>
      <c r="K279" s="364"/>
      <c r="L279" s="365"/>
      <c r="M279" s="363"/>
      <c r="N279" s="366"/>
      <c r="P279" s="363"/>
    </row>
    <row r="280" spans="1:16">
      <c r="A280" s="578">
        <v>42677</v>
      </c>
      <c r="B280" s="193">
        <v>0.13730000000000001</v>
      </c>
      <c r="C280" s="194">
        <v>0.1376</v>
      </c>
      <c r="D280" s="428">
        <v>979.78</v>
      </c>
      <c r="E280" s="428">
        <v>979.74</v>
      </c>
      <c r="F280" s="195">
        <v>979.24</v>
      </c>
      <c r="K280" s="364"/>
      <c r="L280" s="365"/>
      <c r="M280" s="363"/>
      <c r="N280" s="366"/>
      <c r="P280" s="363"/>
    </row>
    <row r="281" spans="1:16">
      <c r="A281" s="578">
        <v>42671</v>
      </c>
      <c r="B281" s="193">
        <v>0.13739999999999999</v>
      </c>
      <c r="C281" s="194">
        <v>0.13769999999999999</v>
      </c>
      <c r="D281" s="428">
        <v>978.27</v>
      </c>
      <c r="E281" s="428">
        <v>978.22</v>
      </c>
      <c r="F281" s="195">
        <v>977.72</v>
      </c>
      <c r="K281" s="364"/>
      <c r="L281" s="365"/>
      <c r="M281" s="363"/>
      <c r="N281" s="366"/>
      <c r="P281" s="363"/>
    </row>
    <row r="282" spans="1:16">
      <c r="A282" s="578">
        <v>42674</v>
      </c>
      <c r="B282" s="193">
        <v>0.13739999999999999</v>
      </c>
      <c r="C282" s="194">
        <v>0.13769999999999999</v>
      </c>
      <c r="D282" s="428">
        <v>978.77</v>
      </c>
      <c r="E282" s="428">
        <v>978.72</v>
      </c>
      <c r="F282" s="195">
        <v>978.22</v>
      </c>
      <c r="K282" s="364"/>
      <c r="L282" s="365"/>
      <c r="M282" s="363"/>
      <c r="N282" s="366"/>
      <c r="P282" s="363"/>
    </row>
    <row r="283" spans="1:16">
      <c r="A283" s="578">
        <v>42675</v>
      </c>
      <c r="B283" s="193">
        <v>0.13730000000000001</v>
      </c>
      <c r="C283" s="194">
        <v>0.1376</v>
      </c>
      <c r="D283" s="428">
        <v>979.28</v>
      </c>
      <c r="E283" s="428">
        <v>979.24</v>
      </c>
      <c r="F283" s="195">
        <v>978.74</v>
      </c>
      <c r="K283" s="364"/>
      <c r="L283" s="365"/>
      <c r="M283" s="363"/>
      <c r="N283" s="366"/>
      <c r="P283" s="363"/>
    </row>
    <row r="284" spans="1:16">
      <c r="A284" s="578">
        <v>42677</v>
      </c>
      <c r="B284" s="193">
        <v>0.13730000000000001</v>
      </c>
      <c r="C284" s="194">
        <v>0.1376</v>
      </c>
      <c r="D284" s="428">
        <v>979.78</v>
      </c>
      <c r="E284" s="428">
        <v>979.74</v>
      </c>
      <c r="F284" s="195">
        <v>979.24</v>
      </c>
      <c r="K284" s="364"/>
      <c r="L284" s="365"/>
      <c r="M284" s="363"/>
      <c r="N284" s="366"/>
      <c r="P284" s="363"/>
    </row>
    <row r="285" spans="1:16">
      <c r="A285" s="579">
        <v>42678</v>
      </c>
      <c r="B285" s="193">
        <v>0.13730000000000001</v>
      </c>
      <c r="C285" s="194">
        <v>0.1376</v>
      </c>
      <c r="D285" s="428">
        <v>980.28</v>
      </c>
      <c r="E285" s="428">
        <v>980.24</v>
      </c>
      <c r="F285" s="195">
        <v>979.74</v>
      </c>
      <c r="K285" s="364"/>
      <c r="L285" s="365"/>
      <c r="M285" s="363"/>
      <c r="N285" s="366"/>
      <c r="P285" s="363"/>
    </row>
    <row r="286" spans="1:16">
      <c r="A286" s="579">
        <v>42678</v>
      </c>
      <c r="B286" s="193">
        <v>0.13730000000000001</v>
      </c>
      <c r="C286" s="194">
        <v>0.1376</v>
      </c>
      <c r="D286" s="428">
        <v>980.28</v>
      </c>
      <c r="E286" s="428">
        <v>980.24</v>
      </c>
      <c r="F286" s="195">
        <v>979.74</v>
      </c>
      <c r="K286" s="364"/>
      <c r="L286" s="365"/>
      <c r="M286" s="363"/>
      <c r="N286" s="366"/>
      <c r="P286" s="363"/>
    </row>
    <row r="287" spans="1:16">
      <c r="A287" s="580">
        <v>42681</v>
      </c>
      <c r="B287" s="193">
        <v>0.13720000000000002</v>
      </c>
      <c r="C287" s="194">
        <v>0.13750000000000001</v>
      </c>
      <c r="D287" s="428">
        <v>980.79</v>
      </c>
      <c r="E287" s="428">
        <v>980.76</v>
      </c>
      <c r="F287" s="195">
        <v>980.25</v>
      </c>
      <c r="K287" s="364"/>
      <c r="L287" s="365"/>
      <c r="M287" s="363"/>
      <c r="N287" s="366"/>
      <c r="P287" s="363"/>
    </row>
    <row r="288" spans="1:16">
      <c r="A288" s="580">
        <v>42682</v>
      </c>
      <c r="B288" s="193">
        <v>0.13720000000000002</v>
      </c>
      <c r="C288" s="194">
        <v>0.13750000000000001</v>
      </c>
      <c r="D288" s="428">
        <v>981.29</v>
      </c>
      <c r="E288" s="428">
        <v>981.26</v>
      </c>
      <c r="F288" s="195">
        <v>980.76</v>
      </c>
      <c r="K288" s="364"/>
      <c r="L288" s="365"/>
      <c r="M288" s="363"/>
      <c r="N288" s="366"/>
      <c r="P288" s="363"/>
    </row>
    <row r="289" spans="1:16">
      <c r="A289" s="580">
        <v>42681</v>
      </c>
      <c r="B289" s="193">
        <v>0.13720000000000002</v>
      </c>
      <c r="C289" s="194">
        <v>0.13750000000000001</v>
      </c>
      <c r="D289" s="428">
        <v>980.79</v>
      </c>
      <c r="E289" s="428">
        <v>980.76</v>
      </c>
      <c r="F289" s="195">
        <v>980.25</v>
      </c>
      <c r="K289" s="364"/>
      <c r="L289" s="365"/>
      <c r="M289" s="363"/>
      <c r="N289" s="366"/>
      <c r="P289" s="363"/>
    </row>
    <row r="290" spans="1:16">
      <c r="A290" s="580">
        <v>42682</v>
      </c>
      <c r="B290" s="193">
        <v>0.13720000000000002</v>
      </c>
      <c r="C290" s="194">
        <v>0.13750000000000001</v>
      </c>
      <c r="D290" s="428">
        <v>981.29</v>
      </c>
      <c r="E290" s="428">
        <v>981.26</v>
      </c>
      <c r="F290" s="195">
        <v>980.76</v>
      </c>
      <c r="K290" s="364"/>
      <c r="L290" s="365"/>
      <c r="M290" s="363"/>
      <c r="N290" s="366"/>
      <c r="P290" s="363"/>
    </row>
    <row r="291" spans="1:16">
      <c r="A291" s="581">
        <v>42683</v>
      </c>
      <c r="B291" s="193">
        <v>0.13720000000000002</v>
      </c>
      <c r="C291" s="194">
        <v>0.13750000000000001</v>
      </c>
      <c r="D291" s="428">
        <v>981.8</v>
      </c>
      <c r="E291" s="428">
        <v>981.76</v>
      </c>
      <c r="F291" s="195">
        <v>981.26</v>
      </c>
      <c r="K291" s="364"/>
      <c r="L291" s="365"/>
      <c r="M291" s="363"/>
      <c r="N291" s="366"/>
      <c r="P291" s="363"/>
    </row>
    <row r="292" spans="1:16">
      <c r="A292" s="581">
        <v>42684</v>
      </c>
      <c r="B292" s="193">
        <v>0.13699999999999998</v>
      </c>
      <c r="C292" s="194">
        <v>0.13730000000000001</v>
      </c>
      <c r="D292" s="428">
        <v>982.32</v>
      </c>
      <c r="E292" s="428">
        <v>982.28</v>
      </c>
      <c r="F292" s="195">
        <v>981.78</v>
      </c>
      <c r="K292" s="364"/>
      <c r="L292" s="365"/>
      <c r="M292" s="363"/>
      <c r="N292" s="366"/>
      <c r="P292" s="363"/>
    </row>
    <row r="293" spans="1:16">
      <c r="A293" s="581">
        <v>42683</v>
      </c>
      <c r="B293" s="193">
        <v>0.13720000000000002</v>
      </c>
      <c r="C293" s="194">
        <v>0.13750000000000001</v>
      </c>
      <c r="D293" s="428">
        <v>981.8</v>
      </c>
      <c r="E293" s="428">
        <v>981.76</v>
      </c>
      <c r="F293" s="195">
        <v>981.26</v>
      </c>
      <c r="K293" s="364"/>
      <c r="L293" s="365"/>
      <c r="M293" s="363"/>
      <c r="N293" s="366"/>
      <c r="P293" s="363"/>
    </row>
    <row r="294" spans="1:16">
      <c r="A294" s="581">
        <v>42684</v>
      </c>
      <c r="B294" s="193">
        <v>0.13699999999999998</v>
      </c>
      <c r="C294" s="194">
        <v>0.13730000000000001</v>
      </c>
      <c r="D294" s="428">
        <v>982.32</v>
      </c>
      <c r="E294" s="428">
        <v>982.28</v>
      </c>
      <c r="F294" s="195">
        <v>981.78</v>
      </c>
      <c r="K294" s="364"/>
      <c r="L294" s="365"/>
      <c r="M294" s="363"/>
      <c r="N294" s="366"/>
      <c r="P294" s="363"/>
    </row>
    <row r="295" spans="1:16">
      <c r="A295" s="582">
        <v>42685</v>
      </c>
      <c r="B295" s="193">
        <v>0.13720000000000002</v>
      </c>
      <c r="C295" s="194">
        <v>0.13750000000000001</v>
      </c>
      <c r="D295" s="428">
        <v>982.8</v>
      </c>
      <c r="E295" s="428">
        <v>982.76</v>
      </c>
      <c r="F295" s="195">
        <v>982.26</v>
      </c>
      <c r="K295" s="364"/>
      <c r="L295" s="365"/>
      <c r="M295" s="363"/>
      <c r="N295" s="366"/>
      <c r="P295" s="363"/>
    </row>
    <row r="296" spans="1:16">
      <c r="A296" s="582">
        <v>42685</v>
      </c>
      <c r="B296" s="193">
        <v>0.13720000000000002</v>
      </c>
      <c r="C296" s="194">
        <v>0.13750000000000001</v>
      </c>
      <c r="D296" s="428">
        <v>982.8</v>
      </c>
      <c r="E296" s="428">
        <v>982.76</v>
      </c>
      <c r="F296" s="195">
        <v>982.26</v>
      </c>
      <c r="K296" s="364"/>
      <c r="L296" s="365"/>
      <c r="M296" s="363"/>
      <c r="N296" s="366"/>
      <c r="P296" s="363"/>
    </row>
    <row r="297" spans="1:16">
      <c r="A297" s="583">
        <v>42688</v>
      </c>
      <c r="B297" s="193">
        <v>0.1376</v>
      </c>
      <c r="C297" s="194">
        <v>0.13789999999999999</v>
      </c>
      <c r="D297" s="428">
        <v>983.25</v>
      </c>
      <c r="E297" s="428">
        <v>983.22</v>
      </c>
      <c r="F297" s="195">
        <v>982.72</v>
      </c>
      <c r="K297" s="364"/>
      <c r="L297" s="365"/>
      <c r="M297" s="363"/>
      <c r="N297" s="366"/>
      <c r="P297" s="363"/>
    </row>
    <row r="298" spans="1:16">
      <c r="A298" s="583">
        <v>42690</v>
      </c>
      <c r="B298" s="193">
        <v>0.13730000000000001</v>
      </c>
      <c r="C298" s="194">
        <v>0.1376</v>
      </c>
      <c r="D298" s="428">
        <v>983.79</v>
      </c>
      <c r="E298" s="428">
        <v>983.76</v>
      </c>
      <c r="F298" s="195">
        <v>983.25</v>
      </c>
      <c r="K298" s="364"/>
      <c r="L298" s="365"/>
      <c r="M298" s="363"/>
      <c r="N298" s="366"/>
      <c r="P298" s="363"/>
    </row>
    <row r="299" spans="1:16">
      <c r="A299" s="583">
        <v>42688</v>
      </c>
      <c r="B299" s="193">
        <v>0.1376</v>
      </c>
      <c r="C299" s="194">
        <v>0.13789999999999999</v>
      </c>
      <c r="D299" s="428">
        <v>983.25</v>
      </c>
      <c r="E299" s="428">
        <v>983.22</v>
      </c>
      <c r="F299" s="195">
        <v>982.72</v>
      </c>
      <c r="K299" s="364"/>
      <c r="L299" s="365"/>
      <c r="M299" s="363"/>
      <c r="N299" s="366"/>
      <c r="P299" s="363"/>
    </row>
    <row r="300" spans="1:16">
      <c r="A300" s="583">
        <v>42690</v>
      </c>
      <c r="B300" s="193">
        <v>0.13730000000000001</v>
      </c>
      <c r="C300" s="194">
        <v>0.1376</v>
      </c>
      <c r="D300" s="428">
        <v>983.79</v>
      </c>
      <c r="E300" s="428">
        <v>983.76</v>
      </c>
      <c r="F300" s="195">
        <v>983.25</v>
      </c>
      <c r="K300" s="364"/>
      <c r="L300" s="365"/>
      <c r="M300" s="363"/>
      <c r="N300" s="366"/>
      <c r="P300" s="363"/>
    </row>
    <row r="301" spans="1:16">
      <c r="A301" s="584">
        <v>42691</v>
      </c>
      <c r="B301" s="193">
        <v>0.13730000000000001</v>
      </c>
      <c r="C301" s="194">
        <v>0.1376</v>
      </c>
      <c r="D301" s="428">
        <v>984.29</v>
      </c>
      <c r="E301" s="428">
        <v>984.26</v>
      </c>
      <c r="F301" s="195">
        <v>983.76</v>
      </c>
      <c r="K301" s="364"/>
      <c r="L301" s="365"/>
      <c r="M301" s="363"/>
      <c r="N301" s="366"/>
      <c r="P301" s="363"/>
    </row>
    <row r="302" spans="1:16">
      <c r="A302" s="584">
        <v>42691</v>
      </c>
      <c r="B302" s="193">
        <v>0.13730000000000001</v>
      </c>
      <c r="C302" s="194">
        <v>0.1376</v>
      </c>
      <c r="D302" s="428">
        <v>984.29</v>
      </c>
      <c r="E302" s="428">
        <v>984.26</v>
      </c>
      <c r="F302" s="195">
        <v>983.76</v>
      </c>
      <c r="K302" s="364"/>
      <c r="L302" s="365"/>
      <c r="M302" s="363"/>
      <c r="N302" s="366"/>
      <c r="P302" s="363"/>
    </row>
    <row r="303" spans="1:16">
      <c r="A303" s="585">
        <v>42692</v>
      </c>
      <c r="B303" s="193">
        <v>0.13730000000000001</v>
      </c>
      <c r="C303" s="194">
        <v>0.1376</v>
      </c>
      <c r="D303" s="428">
        <v>984.8</v>
      </c>
      <c r="E303" s="428">
        <v>984.76</v>
      </c>
      <c r="F303" s="195">
        <v>984.26</v>
      </c>
      <c r="K303" s="364"/>
      <c r="L303" s="365"/>
      <c r="M303" s="363"/>
      <c r="N303" s="366"/>
      <c r="P303" s="363"/>
    </row>
    <row r="304" spans="1:16">
      <c r="A304" s="585">
        <v>42692</v>
      </c>
      <c r="B304" s="193">
        <v>0.13730000000000001</v>
      </c>
      <c r="C304" s="194">
        <v>0.1376</v>
      </c>
      <c r="D304" s="428">
        <v>984.8</v>
      </c>
      <c r="E304" s="428">
        <v>984.76</v>
      </c>
      <c r="F304" s="195">
        <v>984.26</v>
      </c>
      <c r="K304" s="364"/>
      <c r="L304" s="365"/>
      <c r="M304" s="363"/>
      <c r="N304" s="366"/>
      <c r="P304" s="363"/>
    </row>
    <row r="305" spans="1:16">
      <c r="A305" s="586">
        <v>42695</v>
      </c>
      <c r="B305" s="193">
        <v>0.13720000000000002</v>
      </c>
      <c r="C305" s="194">
        <v>0.13750000000000001</v>
      </c>
      <c r="D305" s="428">
        <v>985.31</v>
      </c>
      <c r="E305" s="428">
        <v>985.28</v>
      </c>
      <c r="F305" s="195">
        <v>984.77</v>
      </c>
      <c r="K305" s="364"/>
      <c r="L305" s="365"/>
      <c r="M305" s="363"/>
      <c r="N305" s="366"/>
      <c r="P305" s="363"/>
    </row>
    <row r="306" spans="1:16">
      <c r="A306" s="586">
        <v>42695</v>
      </c>
      <c r="B306" s="193">
        <v>0.13720000000000002</v>
      </c>
      <c r="C306" s="194">
        <v>0.13750000000000001</v>
      </c>
      <c r="D306" s="428">
        <v>985.31</v>
      </c>
      <c r="E306" s="428">
        <v>985.28</v>
      </c>
      <c r="F306" s="195">
        <v>984.77</v>
      </c>
      <c r="K306" s="364"/>
      <c r="L306" s="365"/>
      <c r="M306" s="363"/>
      <c r="N306" s="366"/>
      <c r="P306" s="363"/>
    </row>
    <row r="307" spans="1:16">
      <c r="A307" s="587">
        <v>42696</v>
      </c>
      <c r="B307" s="193">
        <v>0.13699999999999998</v>
      </c>
      <c r="C307" s="194">
        <v>0.13730000000000001</v>
      </c>
      <c r="D307" s="428">
        <v>985.83</v>
      </c>
      <c r="E307" s="428">
        <v>985.8</v>
      </c>
      <c r="F307" s="195">
        <v>985.3</v>
      </c>
      <c r="K307" s="364"/>
      <c r="L307" s="365"/>
      <c r="M307" s="363"/>
      <c r="N307" s="366"/>
      <c r="P307" s="363"/>
    </row>
    <row r="308" spans="1:16">
      <c r="A308" s="587">
        <v>42696</v>
      </c>
      <c r="B308" s="193">
        <v>0.13699999999999998</v>
      </c>
      <c r="C308" s="194">
        <v>0.13730000000000001</v>
      </c>
      <c r="D308" s="428">
        <v>985.83</v>
      </c>
      <c r="E308" s="428">
        <v>985.8</v>
      </c>
      <c r="F308" s="195">
        <v>985.3</v>
      </c>
      <c r="K308" s="364"/>
      <c r="L308" s="365"/>
      <c r="M308" s="363"/>
      <c r="N308" s="366"/>
      <c r="P308" s="363"/>
    </row>
    <row r="309" spans="1:16">
      <c r="A309" s="588">
        <v>42697</v>
      </c>
      <c r="B309" s="193">
        <v>0.13689999999999999</v>
      </c>
      <c r="C309" s="194">
        <v>0.13720000000000002</v>
      </c>
      <c r="D309" s="428">
        <v>986.34</v>
      </c>
      <c r="E309" s="428">
        <v>986.31</v>
      </c>
      <c r="F309" s="195">
        <v>985.81</v>
      </c>
      <c r="K309" s="364"/>
      <c r="L309" s="365"/>
      <c r="M309" s="363"/>
      <c r="N309" s="366"/>
      <c r="P309" s="363"/>
    </row>
    <row r="310" spans="1:16">
      <c r="A310" s="588">
        <v>42697</v>
      </c>
      <c r="B310" s="193">
        <v>0.13689999999999999</v>
      </c>
      <c r="C310" s="194">
        <v>0.13720000000000002</v>
      </c>
      <c r="D310" s="428">
        <v>986.34</v>
      </c>
      <c r="E310" s="428">
        <v>986.31</v>
      </c>
      <c r="F310" s="195">
        <v>985.81</v>
      </c>
      <c r="K310" s="364"/>
      <c r="L310" s="365"/>
      <c r="M310" s="363"/>
      <c r="N310" s="366"/>
      <c r="P310" s="363"/>
    </row>
    <row r="311" spans="1:16">
      <c r="A311" s="589">
        <v>42698</v>
      </c>
      <c r="B311" s="193">
        <v>0.1368</v>
      </c>
      <c r="C311" s="194">
        <v>0.1371</v>
      </c>
      <c r="D311" s="428">
        <v>986.85</v>
      </c>
      <c r="E311" s="428">
        <v>986.83</v>
      </c>
      <c r="F311" s="195">
        <v>986.32</v>
      </c>
      <c r="K311" s="364"/>
      <c r="L311" s="365"/>
      <c r="M311" s="363"/>
      <c r="N311" s="366"/>
      <c r="P311" s="363"/>
    </row>
    <row r="312" spans="1:16">
      <c r="A312" s="589">
        <v>42698</v>
      </c>
      <c r="B312" s="193">
        <v>0.1368</v>
      </c>
      <c r="C312" s="194">
        <v>0.1371</v>
      </c>
      <c r="D312" s="428">
        <v>986.85</v>
      </c>
      <c r="E312" s="428">
        <v>986.83</v>
      </c>
      <c r="F312" s="195">
        <v>986.32</v>
      </c>
      <c r="K312" s="364"/>
      <c r="L312" s="365"/>
      <c r="M312" s="363"/>
      <c r="N312" s="366"/>
      <c r="P312" s="363"/>
    </row>
    <row r="313" spans="1:16">
      <c r="A313" s="590">
        <v>42699</v>
      </c>
      <c r="B313" s="193">
        <v>0.13669999999999999</v>
      </c>
      <c r="C313" s="194">
        <v>0.13699999999999998</v>
      </c>
      <c r="D313" s="428">
        <v>987.36</v>
      </c>
      <c r="E313" s="428">
        <v>987.34</v>
      </c>
      <c r="F313" s="195">
        <v>986.84</v>
      </c>
      <c r="K313" s="364"/>
      <c r="L313" s="365"/>
      <c r="M313" s="363"/>
      <c r="N313" s="366"/>
      <c r="P313" s="363"/>
    </row>
    <row r="314" spans="1:16">
      <c r="A314" s="590">
        <v>42702</v>
      </c>
      <c r="B314" s="193">
        <v>0.13669999999999999</v>
      </c>
      <c r="C314" s="194">
        <v>0.13699999999999998</v>
      </c>
      <c r="D314" s="428">
        <v>987.87</v>
      </c>
      <c r="E314" s="428">
        <v>987.84</v>
      </c>
      <c r="F314" s="195">
        <v>987.34</v>
      </c>
      <c r="K314" s="364"/>
      <c r="L314" s="365"/>
      <c r="M314" s="363"/>
      <c r="N314" s="366"/>
      <c r="P314" s="363"/>
    </row>
    <row r="315" spans="1:16">
      <c r="A315" s="590">
        <v>42699</v>
      </c>
      <c r="B315" s="193">
        <v>0.13669999999999999</v>
      </c>
      <c r="C315" s="194">
        <v>0.13699999999999998</v>
      </c>
      <c r="D315" s="428">
        <v>987.36</v>
      </c>
      <c r="E315" s="428">
        <v>987.34</v>
      </c>
      <c r="F315" s="195">
        <v>986.84</v>
      </c>
      <c r="K315" s="364"/>
      <c r="L315" s="365"/>
      <c r="M315" s="363"/>
      <c r="N315" s="366"/>
      <c r="P315" s="363"/>
    </row>
    <row r="316" spans="1:16">
      <c r="A316" s="590">
        <v>42702</v>
      </c>
      <c r="B316" s="193">
        <v>0.13669999999999999</v>
      </c>
      <c r="C316" s="194">
        <v>0.13699999999999998</v>
      </c>
      <c r="D316" s="428">
        <v>987.87</v>
      </c>
      <c r="E316" s="428">
        <v>987.84</v>
      </c>
      <c r="F316" s="195">
        <v>987.34</v>
      </c>
      <c r="K316" s="364"/>
      <c r="L316" s="365"/>
      <c r="M316" s="363"/>
      <c r="N316" s="366"/>
      <c r="P316" s="363"/>
    </row>
    <row r="317" spans="1:16">
      <c r="A317" s="591">
        <v>42703</v>
      </c>
      <c r="B317" s="193">
        <v>0.13650000000000001</v>
      </c>
      <c r="C317" s="194">
        <v>0.1368</v>
      </c>
      <c r="D317" s="428">
        <v>988.38</v>
      </c>
      <c r="E317" s="428">
        <v>988.36</v>
      </c>
      <c r="F317" s="195">
        <v>987.86</v>
      </c>
      <c r="K317" s="364"/>
      <c r="L317" s="365"/>
      <c r="M317" s="363"/>
      <c r="N317" s="366"/>
      <c r="P317" s="363"/>
    </row>
    <row r="318" spans="1:16">
      <c r="A318" s="591">
        <v>42703</v>
      </c>
      <c r="B318" s="193">
        <v>0.13650000000000001</v>
      </c>
      <c r="C318" s="194">
        <v>0.1368</v>
      </c>
      <c r="D318" s="428">
        <v>988.38</v>
      </c>
      <c r="E318" s="428">
        <v>988.36</v>
      </c>
      <c r="F318" s="195">
        <v>987.86</v>
      </c>
      <c r="K318" s="364"/>
      <c r="L318" s="365"/>
      <c r="M318" s="363"/>
      <c r="N318" s="366"/>
      <c r="P318" s="363"/>
    </row>
    <row r="319" spans="1:16">
      <c r="A319" s="592">
        <v>42704</v>
      </c>
      <c r="B319" s="193">
        <v>0.13639999999999999</v>
      </c>
      <c r="C319" s="194">
        <v>0.13669999999999999</v>
      </c>
      <c r="D319" s="428">
        <v>988.89</v>
      </c>
      <c r="E319" s="428">
        <v>988.87</v>
      </c>
      <c r="F319" s="195">
        <v>988.37</v>
      </c>
      <c r="K319" s="364"/>
      <c r="L319" s="365"/>
      <c r="M319" s="363"/>
      <c r="N319" s="366"/>
      <c r="P319" s="363"/>
    </row>
    <row r="320" spans="1:16">
      <c r="A320" s="592">
        <v>42704</v>
      </c>
      <c r="B320" s="193">
        <v>0.13639999999999999</v>
      </c>
      <c r="C320" s="194">
        <v>0.13669999999999999</v>
      </c>
      <c r="D320" s="428">
        <v>988.89</v>
      </c>
      <c r="E320" s="428">
        <v>988.87</v>
      </c>
      <c r="F320" s="195">
        <v>988.37</v>
      </c>
      <c r="K320" s="364"/>
      <c r="L320" s="365"/>
      <c r="M320" s="363"/>
      <c r="N320" s="366"/>
      <c r="P320" s="363"/>
    </row>
    <row r="321" spans="1:16">
      <c r="A321" s="593">
        <v>42705</v>
      </c>
      <c r="B321" s="193">
        <v>0.1363</v>
      </c>
      <c r="C321" s="194">
        <v>0.1366</v>
      </c>
      <c r="D321" s="428">
        <v>989.4</v>
      </c>
      <c r="E321" s="428">
        <v>989.38</v>
      </c>
      <c r="F321" s="195">
        <v>988.88</v>
      </c>
      <c r="K321" s="364"/>
      <c r="L321" s="365"/>
      <c r="M321" s="363"/>
      <c r="N321" s="366"/>
      <c r="P321" s="363"/>
    </row>
    <row r="322" spans="1:16">
      <c r="A322" s="593">
        <v>42705</v>
      </c>
      <c r="B322" s="193">
        <v>0.1363</v>
      </c>
      <c r="C322" s="194">
        <v>0.1366</v>
      </c>
      <c r="D322" s="428">
        <v>989.4</v>
      </c>
      <c r="E322" s="428">
        <v>989.38</v>
      </c>
      <c r="F322" s="195">
        <v>988.88</v>
      </c>
      <c r="K322" s="364"/>
      <c r="L322" s="365"/>
      <c r="M322" s="363"/>
      <c r="N322" s="366"/>
      <c r="P322" s="363"/>
    </row>
    <row r="323" spans="1:16">
      <c r="A323" s="594">
        <v>42706</v>
      </c>
      <c r="B323" s="193">
        <v>0.1366</v>
      </c>
      <c r="C323" s="194">
        <v>0.13689999999999999</v>
      </c>
      <c r="D323" s="428">
        <v>989.88</v>
      </c>
      <c r="E323" s="428">
        <v>989.86</v>
      </c>
      <c r="F323" s="195">
        <v>989.36</v>
      </c>
      <c r="K323" s="364"/>
      <c r="L323" s="365"/>
      <c r="M323" s="363"/>
      <c r="N323" s="366"/>
      <c r="P323" s="363"/>
    </row>
    <row r="324" spans="1:16">
      <c r="A324" s="594">
        <v>42706</v>
      </c>
      <c r="B324" s="193">
        <v>0.1366</v>
      </c>
      <c r="C324" s="194">
        <v>0.13689999999999999</v>
      </c>
      <c r="D324" s="428">
        <v>989.88</v>
      </c>
      <c r="E324" s="428">
        <v>989.86</v>
      </c>
      <c r="F324" s="195">
        <v>989.36</v>
      </c>
      <c r="K324" s="364"/>
      <c r="L324" s="365"/>
      <c r="M324" s="363"/>
      <c r="N324" s="366"/>
      <c r="P324" s="363"/>
    </row>
    <row r="325" spans="1:16">
      <c r="A325" s="595">
        <v>42709</v>
      </c>
      <c r="B325" s="193">
        <v>0.13619999999999999</v>
      </c>
      <c r="C325" s="194">
        <v>0.13739999999999999</v>
      </c>
      <c r="D325" s="428">
        <v>990.41</v>
      </c>
      <c r="E325" s="428">
        <v>990.33</v>
      </c>
      <c r="F325" s="195">
        <v>989.83</v>
      </c>
      <c r="K325" s="364"/>
      <c r="L325" s="365"/>
      <c r="M325" s="363"/>
      <c r="N325" s="366"/>
      <c r="P325" s="363"/>
    </row>
    <row r="326" spans="1:16">
      <c r="A326" s="595">
        <v>42709</v>
      </c>
      <c r="B326" s="193">
        <v>0.13619999999999999</v>
      </c>
      <c r="C326" s="194">
        <v>0.13739999999999999</v>
      </c>
      <c r="D326" s="428">
        <v>990.41</v>
      </c>
      <c r="E326" s="428">
        <v>990.33</v>
      </c>
      <c r="F326" s="195">
        <v>989.83</v>
      </c>
      <c r="K326" s="364"/>
      <c r="L326" s="365"/>
      <c r="M326" s="363"/>
      <c r="N326" s="366"/>
      <c r="P326" s="363"/>
    </row>
    <row r="327" spans="1:16">
      <c r="A327" s="596">
        <v>42710</v>
      </c>
      <c r="B327" s="193">
        <v>0.13619999999999999</v>
      </c>
      <c r="C327" s="194">
        <v>0.13739999999999999</v>
      </c>
      <c r="D327" s="428">
        <v>990.92</v>
      </c>
      <c r="E327" s="428">
        <v>990.84</v>
      </c>
      <c r="F327" s="195">
        <v>990.33</v>
      </c>
      <c r="K327" s="364"/>
      <c r="L327" s="365"/>
      <c r="M327" s="363"/>
      <c r="N327" s="366"/>
      <c r="P327" s="363"/>
    </row>
    <row r="328" spans="1:16">
      <c r="A328" s="596">
        <v>42710</v>
      </c>
      <c r="B328" s="193">
        <v>0.13619999999999999</v>
      </c>
      <c r="C328" s="194">
        <v>0.13739999999999999</v>
      </c>
      <c r="D328" s="428">
        <v>990.92</v>
      </c>
      <c r="E328" s="428">
        <v>990.84</v>
      </c>
      <c r="F328" s="195">
        <v>990.33</v>
      </c>
      <c r="K328" s="364"/>
      <c r="L328" s="365"/>
      <c r="M328" s="363"/>
      <c r="N328" s="366"/>
      <c r="P328" s="363"/>
    </row>
    <row r="329" spans="1:16">
      <c r="A329" s="597">
        <v>42711</v>
      </c>
      <c r="B329" s="193">
        <v>0.1363</v>
      </c>
      <c r="C329" s="194">
        <v>0.13750000000000001</v>
      </c>
      <c r="D329" s="428">
        <v>991.41</v>
      </c>
      <c r="E329" s="428">
        <v>991.34</v>
      </c>
      <c r="F329" s="195">
        <v>990.83</v>
      </c>
      <c r="K329" s="364"/>
      <c r="L329" s="365"/>
      <c r="M329" s="363"/>
      <c r="N329" s="366"/>
      <c r="P329" s="363"/>
    </row>
    <row r="330" spans="1:16">
      <c r="A330" s="597">
        <v>42711</v>
      </c>
      <c r="B330" s="193">
        <v>0.1363</v>
      </c>
      <c r="C330" s="194">
        <v>0.13750000000000001</v>
      </c>
      <c r="D330" s="428">
        <v>991.41</v>
      </c>
      <c r="E330" s="428">
        <v>991.34</v>
      </c>
      <c r="F330" s="195">
        <v>990.83</v>
      </c>
      <c r="K330" s="364"/>
      <c r="L330" s="365"/>
      <c r="M330" s="363"/>
      <c r="N330" s="366"/>
      <c r="P330" s="363"/>
    </row>
    <row r="331" spans="1:16">
      <c r="A331" s="598">
        <v>42712</v>
      </c>
      <c r="B331" s="193">
        <v>0.13619999999999999</v>
      </c>
      <c r="C331" s="194">
        <v>0.13739999999999999</v>
      </c>
      <c r="D331" s="428">
        <v>991.92</v>
      </c>
      <c r="E331" s="428">
        <v>991.85</v>
      </c>
      <c r="F331" s="195">
        <v>991.35</v>
      </c>
      <c r="K331" s="364"/>
      <c r="L331" s="365"/>
      <c r="M331" s="363"/>
      <c r="N331" s="366"/>
      <c r="P331" s="363"/>
    </row>
    <row r="332" spans="1:16">
      <c r="A332" s="598">
        <v>42712</v>
      </c>
      <c r="B332" s="193">
        <v>0.13619999999999999</v>
      </c>
      <c r="C332" s="194">
        <v>0.13739999999999999</v>
      </c>
      <c r="D332" s="428">
        <v>991.92</v>
      </c>
      <c r="E332" s="428">
        <v>991.85</v>
      </c>
      <c r="F332" s="195">
        <v>991.35</v>
      </c>
      <c r="K332" s="364"/>
      <c r="L332" s="365"/>
      <c r="M332" s="363"/>
      <c r="N332" s="366"/>
      <c r="P332" s="363"/>
    </row>
    <row r="333" spans="1:16">
      <c r="A333" s="600">
        <v>42713</v>
      </c>
      <c r="B333" s="193">
        <v>0.13619999999999999</v>
      </c>
      <c r="C333" s="194">
        <v>0.13739999999999999</v>
      </c>
      <c r="D333" s="428">
        <v>992.42</v>
      </c>
      <c r="E333" s="428">
        <v>992.36</v>
      </c>
      <c r="F333" s="195">
        <v>991.85</v>
      </c>
      <c r="K333" s="364"/>
      <c r="L333" s="365"/>
      <c r="M333" s="363"/>
      <c r="N333" s="366"/>
      <c r="P333" s="363"/>
    </row>
    <row r="334" spans="1:16">
      <c r="A334" s="600">
        <v>42713</v>
      </c>
      <c r="B334" s="193">
        <v>0.13619999999999999</v>
      </c>
      <c r="C334" s="194">
        <v>0.13739999999999999</v>
      </c>
      <c r="D334" s="428">
        <v>992.42</v>
      </c>
      <c r="E334" s="428">
        <v>992.36</v>
      </c>
      <c r="F334" s="195">
        <v>991.85</v>
      </c>
      <c r="K334" s="364"/>
      <c r="L334" s="365"/>
      <c r="M334" s="363"/>
      <c r="N334" s="366"/>
      <c r="P334" s="363"/>
    </row>
    <row r="335" spans="1:16">
      <c r="A335" s="602">
        <v>42716</v>
      </c>
      <c r="B335" s="193">
        <v>0.1363</v>
      </c>
      <c r="C335" s="194">
        <v>0.13750000000000001</v>
      </c>
      <c r="D335" s="428">
        <v>992.92</v>
      </c>
      <c r="E335" s="428">
        <v>992.86</v>
      </c>
      <c r="F335" s="195">
        <v>992.36</v>
      </c>
      <c r="K335" s="364"/>
      <c r="L335" s="365"/>
      <c r="M335" s="363"/>
      <c r="N335" s="366"/>
      <c r="P335" s="363"/>
    </row>
    <row r="336" spans="1:16">
      <c r="A336" s="602">
        <v>42717</v>
      </c>
      <c r="B336" s="193">
        <v>0.13619999999999999</v>
      </c>
      <c r="C336" s="194">
        <v>0.13739999999999999</v>
      </c>
      <c r="D336" s="428">
        <v>993.43</v>
      </c>
      <c r="E336" s="428">
        <v>993.38</v>
      </c>
      <c r="F336" s="195">
        <v>992.87</v>
      </c>
      <c r="K336" s="364"/>
      <c r="L336" s="365"/>
      <c r="M336" s="363"/>
      <c r="N336" s="366"/>
      <c r="P336" s="363"/>
    </row>
    <row r="337" spans="1:16">
      <c r="A337" s="602">
        <v>42716</v>
      </c>
      <c r="B337" s="193">
        <v>0.1363</v>
      </c>
      <c r="C337" s="194">
        <v>0.13750000000000001</v>
      </c>
      <c r="D337" s="428">
        <v>992.92</v>
      </c>
      <c r="E337" s="428">
        <v>992.86</v>
      </c>
      <c r="F337" s="195">
        <v>992.36</v>
      </c>
      <c r="K337" s="364"/>
      <c r="L337" s="365"/>
      <c r="M337" s="363"/>
      <c r="N337" s="366"/>
      <c r="P337" s="363"/>
    </row>
    <row r="338" spans="1:16">
      <c r="A338" s="602">
        <v>42717</v>
      </c>
      <c r="B338" s="193">
        <v>0.13619999999999999</v>
      </c>
      <c r="C338" s="194">
        <v>0.13739999999999999</v>
      </c>
      <c r="D338" s="428">
        <v>993.43</v>
      </c>
      <c r="E338" s="428">
        <v>993.38</v>
      </c>
      <c r="F338" s="195">
        <v>992.87</v>
      </c>
      <c r="K338" s="364"/>
      <c r="L338" s="365"/>
      <c r="M338" s="363"/>
      <c r="N338" s="366"/>
      <c r="P338" s="363"/>
    </row>
    <row r="339" spans="1:16">
      <c r="A339" s="604">
        <v>42718</v>
      </c>
      <c r="B339" s="193">
        <v>0.13619999999999999</v>
      </c>
      <c r="C339" s="194">
        <v>0.13739999999999999</v>
      </c>
      <c r="D339" s="428">
        <v>993.93</v>
      </c>
      <c r="E339" s="428">
        <v>993.88</v>
      </c>
      <c r="F339" s="195">
        <v>993.38</v>
      </c>
      <c r="K339" s="364"/>
      <c r="L339" s="365"/>
      <c r="M339" s="363"/>
      <c r="N339" s="366"/>
      <c r="P339" s="363"/>
    </row>
    <row r="340" spans="1:16">
      <c r="A340" s="604">
        <v>42718</v>
      </c>
      <c r="B340" s="193">
        <v>0.13619999999999999</v>
      </c>
      <c r="C340" s="194">
        <v>0.13739999999999999</v>
      </c>
      <c r="D340" s="428">
        <v>993.93</v>
      </c>
      <c r="E340" s="428">
        <v>993.88</v>
      </c>
      <c r="F340" s="195">
        <v>993.38</v>
      </c>
      <c r="K340" s="364"/>
      <c r="L340" s="365"/>
      <c r="M340" s="363"/>
      <c r="N340" s="366"/>
      <c r="P340" s="363"/>
    </row>
    <row r="341" spans="1:16">
      <c r="A341" s="606">
        <v>42719</v>
      </c>
      <c r="B341" s="193">
        <v>0.1363</v>
      </c>
      <c r="C341" s="194">
        <v>0.13750000000000001</v>
      </c>
      <c r="D341" s="428">
        <v>994.43</v>
      </c>
      <c r="E341" s="428">
        <v>994.39</v>
      </c>
      <c r="F341" s="195">
        <v>993.88</v>
      </c>
      <c r="K341" s="364"/>
      <c r="L341" s="365"/>
      <c r="M341" s="363"/>
      <c r="N341" s="366"/>
      <c r="P341" s="363"/>
    </row>
    <row r="342" spans="1:16">
      <c r="A342" s="606">
        <v>42719</v>
      </c>
      <c r="B342" s="193">
        <v>0.1363</v>
      </c>
      <c r="C342" s="194">
        <v>0.13750000000000001</v>
      </c>
      <c r="D342" s="428">
        <v>994.43</v>
      </c>
      <c r="E342" s="428">
        <v>994.39</v>
      </c>
      <c r="F342" s="195">
        <v>993.88</v>
      </c>
      <c r="K342" s="364"/>
      <c r="L342" s="365"/>
      <c r="M342" s="363"/>
      <c r="N342" s="366"/>
      <c r="P342" s="363"/>
    </row>
    <row r="343" spans="1:16">
      <c r="A343" s="610">
        <v>42720</v>
      </c>
      <c r="B343" s="193">
        <v>0.1363</v>
      </c>
      <c r="C343" s="194">
        <v>0.13750000000000001</v>
      </c>
      <c r="D343" s="428">
        <v>994.94</v>
      </c>
      <c r="E343" s="428">
        <v>994.9</v>
      </c>
      <c r="F343" s="195">
        <v>994.39</v>
      </c>
      <c r="K343" s="364"/>
      <c r="L343" s="365"/>
      <c r="M343" s="363"/>
      <c r="N343" s="366"/>
      <c r="P343" s="363"/>
    </row>
    <row r="344" spans="1:16">
      <c r="A344" s="610">
        <v>42720</v>
      </c>
      <c r="B344" s="193">
        <v>0.1363</v>
      </c>
      <c r="C344" s="194">
        <v>0.13750000000000001</v>
      </c>
      <c r="D344" s="428">
        <v>994.94</v>
      </c>
      <c r="E344" s="428">
        <v>994.9</v>
      </c>
      <c r="F344" s="195">
        <v>994.39</v>
      </c>
      <c r="K344" s="364"/>
      <c r="L344" s="365"/>
      <c r="M344" s="363"/>
      <c r="N344" s="366"/>
      <c r="P344" s="363"/>
    </row>
    <row r="345" spans="1:16">
      <c r="A345" s="612">
        <v>42723</v>
      </c>
      <c r="B345" s="193">
        <v>0.1363</v>
      </c>
      <c r="C345" s="194">
        <v>0.13750000000000001</v>
      </c>
      <c r="D345" s="428">
        <v>995.44</v>
      </c>
      <c r="E345" s="428">
        <v>995.4</v>
      </c>
      <c r="F345" s="195">
        <v>994.9</v>
      </c>
      <c r="K345" s="364"/>
      <c r="L345" s="365"/>
      <c r="M345" s="363"/>
      <c r="N345" s="366"/>
      <c r="P345" s="363"/>
    </row>
    <row r="346" spans="1:16">
      <c r="A346" s="612">
        <v>42723</v>
      </c>
      <c r="B346" s="193">
        <v>0.1363</v>
      </c>
      <c r="C346" s="194">
        <v>0.13750000000000001</v>
      </c>
      <c r="D346" s="428">
        <v>995.44</v>
      </c>
      <c r="E346" s="428">
        <v>995.4</v>
      </c>
      <c r="F346" s="195">
        <v>994.9</v>
      </c>
      <c r="K346" s="364"/>
      <c r="L346" s="365"/>
      <c r="M346" s="363"/>
      <c r="N346" s="366"/>
      <c r="P346" s="363"/>
    </row>
    <row r="347" spans="1:16">
      <c r="A347" s="614">
        <v>42724</v>
      </c>
      <c r="B347" s="193">
        <v>0.13619999999999999</v>
      </c>
      <c r="C347" s="194">
        <v>0.13739999999999999</v>
      </c>
      <c r="D347" s="428">
        <v>995.95</v>
      </c>
      <c r="E347" s="428">
        <v>995.92</v>
      </c>
      <c r="F347" s="195">
        <v>995.41</v>
      </c>
      <c r="K347" s="364"/>
      <c r="L347" s="365"/>
      <c r="M347" s="363"/>
      <c r="N347" s="366"/>
      <c r="P347" s="363"/>
    </row>
    <row r="348" spans="1:16">
      <c r="A348" s="614">
        <v>42724</v>
      </c>
      <c r="B348" s="193">
        <v>0.13619999999999999</v>
      </c>
      <c r="C348" s="194">
        <v>0.13739999999999999</v>
      </c>
      <c r="D348" s="428">
        <v>995.95</v>
      </c>
      <c r="E348" s="428">
        <v>995.92</v>
      </c>
      <c r="F348" s="195">
        <v>995.41</v>
      </c>
      <c r="K348" s="364"/>
      <c r="L348" s="365"/>
      <c r="M348" s="363"/>
      <c r="N348" s="366"/>
      <c r="P348" s="363"/>
    </row>
    <row r="349" spans="1:16">
      <c r="A349" s="616">
        <v>42725</v>
      </c>
      <c r="B349" s="193">
        <v>0.13619999999999999</v>
      </c>
      <c r="C349" s="194">
        <v>0.13739999999999999</v>
      </c>
      <c r="D349" s="428">
        <v>996.45</v>
      </c>
      <c r="E349" s="428">
        <v>996.43</v>
      </c>
      <c r="F349" s="195">
        <v>995.92</v>
      </c>
      <c r="K349" s="364"/>
      <c r="L349" s="365"/>
      <c r="M349" s="363"/>
      <c r="N349" s="366"/>
      <c r="P349" s="363"/>
    </row>
    <row r="350" spans="1:16">
      <c r="A350" s="616">
        <v>42725</v>
      </c>
      <c r="B350" s="193">
        <v>0.13619999999999999</v>
      </c>
      <c r="C350" s="194">
        <v>0.13739999999999999</v>
      </c>
      <c r="D350" s="428">
        <v>996.45</v>
      </c>
      <c r="E350" s="428">
        <v>996.43</v>
      </c>
      <c r="F350" s="195">
        <v>995.92</v>
      </c>
      <c r="K350" s="364"/>
      <c r="L350" s="365"/>
      <c r="M350" s="363"/>
      <c r="N350" s="366"/>
      <c r="P350" s="363"/>
    </row>
    <row r="351" spans="1:16">
      <c r="A351" s="618">
        <v>42726</v>
      </c>
      <c r="B351" s="193">
        <v>0.1363</v>
      </c>
      <c r="C351" s="194">
        <v>0.13750000000000001</v>
      </c>
      <c r="D351" s="428">
        <v>996.96</v>
      </c>
      <c r="E351" s="428">
        <v>996.93</v>
      </c>
      <c r="F351" s="195">
        <v>996.42</v>
      </c>
      <c r="K351" s="364"/>
      <c r="L351" s="365"/>
      <c r="M351" s="363"/>
      <c r="N351" s="366"/>
      <c r="P351" s="363"/>
    </row>
    <row r="352" spans="1:16">
      <c r="A352" s="618">
        <v>42726</v>
      </c>
      <c r="B352" s="193">
        <v>0.1363</v>
      </c>
      <c r="C352" s="194">
        <v>0.13750000000000001</v>
      </c>
      <c r="D352" s="428">
        <v>996.96</v>
      </c>
      <c r="E352" s="428">
        <v>996.93</v>
      </c>
      <c r="F352" s="195">
        <v>996.42</v>
      </c>
      <c r="K352" s="364"/>
      <c r="L352" s="365"/>
      <c r="M352" s="363"/>
      <c r="N352" s="366"/>
      <c r="P352" s="363"/>
    </row>
    <row r="353" spans="1:16">
      <c r="A353" s="624">
        <v>42727</v>
      </c>
      <c r="B353" s="193">
        <v>0.1363</v>
      </c>
      <c r="C353" s="194">
        <v>0.13750000000000001</v>
      </c>
      <c r="D353" s="428">
        <v>997.46</v>
      </c>
      <c r="E353" s="428">
        <v>997.44</v>
      </c>
      <c r="F353" s="195">
        <v>996.93</v>
      </c>
      <c r="K353" s="364"/>
      <c r="L353" s="365"/>
      <c r="M353" s="363"/>
      <c r="N353" s="366"/>
      <c r="P353" s="363"/>
    </row>
    <row r="354" spans="1:16">
      <c r="A354" s="624">
        <v>42730</v>
      </c>
      <c r="B354" s="193">
        <v>0.1363</v>
      </c>
      <c r="C354" s="194">
        <v>0.13750000000000001</v>
      </c>
      <c r="D354" s="428">
        <v>997.97</v>
      </c>
      <c r="E354" s="428">
        <v>997.95</v>
      </c>
      <c r="F354" s="195">
        <v>997.44</v>
      </c>
      <c r="K354" s="364"/>
      <c r="L354" s="365"/>
      <c r="M354" s="363"/>
      <c r="N354" s="366"/>
      <c r="P354" s="363"/>
    </row>
    <row r="355" spans="1:16">
      <c r="A355" s="624">
        <v>42731</v>
      </c>
      <c r="B355" s="193">
        <v>0.13669999999999999</v>
      </c>
      <c r="C355" s="194">
        <v>0.13789999999999999</v>
      </c>
      <c r="D355" s="428">
        <v>998.47</v>
      </c>
      <c r="E355" s="428">
        <v>998.46</v>
      </c>
      <c r="F355" s="195">
        <v>997.95</v>
      </c>
      <c r="K355" s="364"/>
      <c r="L355" s="365"/>
      <c r="M355" s="363"/>
      <c r="N355" s="366"/>
      <c r="P355" s="363"/>
    </row>
    <row r="356" spans="1:16">
      <c r="A356" s="624">
        <v>42732</v>
      </c>
      <c r="B356" s="193">
        <v>0.13669999999999999</v>
      </c>
      <c r="C356" s="194">
        <v>0.13789999999999999</v>
      </c>
      <c r="D356" s="428">
        <v>998.98</v>
      </c>
      <c r="E356" s="428">
        <v>998.97</v>
      </c>
      <c r="F356" s="195">
        <v>998.46</v>
      </c>
      <c r="K356" s="364"/>
      <c r="L356" s="365"/>
      <c r="M356" s="363"/>
      <c r="N356" s="366"/>
      <c r="P356" s="363"/>
    </row>
    <row r="357" spans="1:16">
      <c r="A357" s="624">
        <v>42733</v>
      </c>
      <c r="B357" s="193">
        <v>0.13619999999999999</v>
      </c>
      <c r="C357" s="194">
        <v>0.13739999999999999</v>
      </c>
      <c r="D357" s="428">
        <v>998.98</v>
      </c>
      <c r="E357" s="428">
        <v>998.97</v>
      </c>
      <c r="F357" s="195">
        <v>998.97</v>
      </c>
      <c r="K357" s="364"/>
      <c r="L357" s="365"/>
      <c r="M357" s="363"/>
      <c r="N357" s="366"/>
      <c r="P357" s="363"/>
    </row>
    <row r="358" spans="1:16">
      <c r="A358" s="624">
        <v>42727</v>
      </c>
      <c r="B358" s="193">
        <v>0.1363</v>
      </c>
      <c r="C358" s="194">
        <v>0.13750000000000001</v>
      </c>
      <c r="D358" s="428">
        <v>997.46</v>
      </c>
      <c r="E358" s="428">
        <v>997.44</v>
      </c>
      <c r="F358" s="195">
        <v>996.93</v>
      </c>
      <c r="K358" s="364"/>
      <c r="L358" s="365"/>
      <c r="M358" s="363"/>
      <c r="N358" s="366"/>
      <c r="P358" s="363"/>
    </row>
    <row r="359" spans="1:16">
      <c r="A359" s="624">
        <v>42730</v>
      </c>
      <c r="B359" s="193">
        <v>0.1363</v>
      </c>
      <c r="C359" s="194">
        <v>0.13750000000000001</v>
      </c>
      <c r="D359" s="428">
        <v>997.97</v>
      </c>
      <c r="E359" s="428">
        <v>997.95</v>
      </c>
      <c r="F359" s="195">
        <v>997.44</v>
      </c>
      <c r="K359" s="364"/>
      <c r="L359" s="365"/>
      <c r="M359" s="363"/>
      <c r="N359" s="366"/>
      <c r="P359" s="363"/>
    </row>
    <row r="360" spans="1:16">
      <c r="A360" s="624">
        <v>42731</v>
      </c>
      <c r="B360" s="193">
        <v>0.13669999999999999</v>
      </c>
      <c r="C360" s="194">
        <v>0.13789999999999999</v>
      </c>
      <c r="D360" s="428">
        <v>998.47</v>
      </c>
      <c r="E360" s="428">
        <v>998.46</v>
      </c>
      <c r="F360" s="195">
        <v>997.95</v>
      </c>
      <c r="K360" s="364"/>
      <c r="L360" s="365"/>
      <c r="M360" s="363"/>
      <c r="N360" s="366"/>
      <c r="P360" s="363"/>
    </row>
    <row r="361" spans="1:16">
      <c r="A361" s="624">
        <v>42732</v>
      </c>
      <c r="B361" s="193">
        <v>0.13669999999999999</v>
      </c>
      <c r="C361" s="194">
        <v>0.13789999999999999</v>
      </c>
      <c r="D361" s="428">
        <v>998.98</v>
      </c>
      <c r="E361" s="428">
        <v>998.97</v>
      </c>
      <c r="F361" s="195">
        <v>998.46</v>
      </c>
      <c r="K361" s="364"/>
      <c r="L361" s="365"/>
      <c r="M361" s="363"/>
      <c r="N361" s="366"/>
      <c r="P361" s="363"/>
    </row>
    <row r="362" spans="1:16">
      <c r="A362" s="624">
        <v>42733</v>
      </c>
      <c r="B362" s="193">
        <v>0.13619999999999999</v>
      </c>
      <c r="C362" s="194">
        <v>0.13739999999999999</v>
      </c>
      <c r="D362" s="428">
        <v>998.98</v>
      </c>
      <c r="E362" s="428">
        <v>998.97</v>
      </c>
      <c r="F362" s="195">
        <v>998.97</v>
      </c>
      <c r="K362" s="364"/>
      <c r="L362" s="365"/>
      <c r="M362" s="363"/>
      <c r="N362" s="366"/>
      <c r="P362" s="363"/>
    </row>
    <row r="363" spans="1:16">
      <c r="A363" s="625">
        <v>42738</v>
      </c>
      <c r="B363" s="193">
        <v>0.1139</v>
      </c>
      <c r="C363" s="194">
        <v>0.11509999999999999</v>
      </c>
      <c r="D363" s="428">
        <v>899.67</v>
      </c>
      <c r="E363" s="428">
        <v>898.72</v>
      </c>
      <c r="F363" s="195">
        <v>898.33</v>
      </c>
      <c r="K363" s="364"/>
      <c r="L363" s="365"/>
      <c r="M363" s="363"/>
      <c r="N363" s="366"/>
      <c r="P363" s="363"/>
    </row>
    <row r="364" spans="1:16">
      <c r="A364" s="625">
        <v>42739</v>
      </c>
      <c r="B364" s="193">
        <v>0.11359999999999999</v>
      </c>
      <c r="C364" s="194">
        <v>0.1148</v>
      </c>
      <c r="D364" s="428">
        <v>900.29</v>
      </c>
      <c r="E364" s="428">
        <v>899.34</v>
      </c>
      <c r="F364" s="195">
        <v>898.95</v>
      </c>
      <c r="K364" s="364"/>
      <c r="L364" s="365"/>
      <c r="M364" s="363"/>
      <c r="N364" s="366"/>
      <c r="P364" s="363"/>
    </row>
    <row r="365" spans="1:16">
      <c r="A365" s="625">
        <v>42740</v>
      </c>
      <c r="B365" s="193">
        <v>0.1133</v>
      </c>
      <c r="C365" s="194">
        <v>0.11449999999999999</v>
      </c>
      <c r="D365" s="428">
        <v>900.91</v>
      </c>
      <c r="E365" s="428">
        <v>899.96</v>
      </c>
      <c r="F365" s="195">
        <v>899.58</v>
      </c>
      <c r="K365" s="364"/>
      <c r="L365" s="365"/>
      <c r="M365" s="363"/>
      <c r="N365" s="366"/>
      <c r="P365" s="363"/>
    </row>
    <row r="366" spans="1:16">
      <c r="A366" s="625">
        <v>42741</v>
      </c>
      <c r="B366" s="193">
        <v>0.11289999999999999</v>
      </c>
      <c r="C366" s="194">
        <v>0.11410000000000001</v>
      </c>
      <c r="D366" s="428">
        <v>901.6</v>
      </c>
      <c r="E366" s="428">
        <v>900.66</v>
      </c>
      <c r="F366" s="195">
        <v>900.28</v>
      </c>
      <c r="K366" s="364"/>
      <c r="L366" s="365"/>
      <c r="M366" s="363"/>
      <c r="N366" s="366"/>
      <c r="P366" s="363"/>
    </row>
    <row r="367" spans="1:16">
      <c r="A367" s="625"/>
      <c r="B367" s="193"/>
      <c r="C367" s="194"/>
      <c r="D367" s="428"/>
      <c r="E367" s="428"/>
      <c r="F367" s="195"/>
      <c r="K367" s="364"/>
      <c r="L367" s="365"/>
      <c r="M367" s="363"/>
      <c r="N367" s="366"/>
      <c r="P367" s="363"/>
    </row>
    <row r="368" spans="1:16">
      <c r="A368" s="625"/>
      <c r="B368" s="193"/>
      <c r="C368" s="194"/>
      <c r="D368" s="428"/>
      <c r="E368" s="428"/>
      <c r="F368" s="195"/>
      <c r="K368" s="364"/>
      <c r="L368" s="365"/>
      <c r="M368" s="363"/>
      <c r="N368" s="366"/>
      <c r="P368" s="363"/>
    </row>
    <row r="369" spans="1:16">
      <c r="A369" s="626"/>
      <c r="B369" s="193"/>
      <c r="C369" s="194"/>
      <c r="D369" s="428"/>
      <c r="E369" s="428"/>
      <c r="F369" s="195"/>
      <c r="K369" s="364"/>
      <c r="L369" s="365"/>
      <c r="M369" s="363"/>
      <c r="N369" s="366"/>
      <c r="P369" s="363"/>
    </row>
    <row r="370" spans="1:16">
      <c r="K370" s="364"/>
      <c r="L370" s="365"/>
      <c r="M370" s="363"/>
      <c r="N370" s="366"/>
      <c r="P370" s="363"/>
    </row>
    <row r="371" spans="1:16">
      <c r="K371" s="364"/>
      <c r="L371" s="365"/>
      <c r="M371" s="363"/>
      <c r="N371" s="366"/>
      <c r="P371" s="363"/>
    </row>
    <row r="372" spans="1:16">
      <c r="K372" s="364"/>
      <c r="L372" s="365"/>
      <c r="M372" s="363"/>
      <c r="N372" s="366"/>
      <c r="P372" s="363"/>
    </row>
    <row r="373" spans="1:16">
      <c r="K373" s="364"/>
      <c r="L373" s="365"/>
      <c r="M373" s="363"/>
      <c r="N373" s="366"/>
      <c r="P373" s="363"/>
    </row>
    <row r="374" spans="1:16">
      <c r="K374" s="364"/>
      <c r="L374" s="365"/>
      <c r="M374" s="363"/>
      <c r="N374" s="366"/>
      <c r="P374" s="363"/>
    </row>
    <row r="375" spans="1:16">
      <c r="K375" s="364"/>
      <c r="L375" s="365"/>
      <c r="M375" s="363"/>
      <c r="N375" s="366"/>
      <c r="P375" s="363"/>
    </row>
    <row r="376" spans="1:16">
      <c r="K376" s="364"/>
      <c r="L376" s="365"/>
      <c r="M376" s="363"/>
      <c r="N376" s="366"/>
      <c r="P376" s="363"/>
    </row>
    <row r="377" spans="1:16">
      <c r="K377" s="364"/>
      <c r="L377" s="365"/>
      <c r="M377" s="363"/>
      <c r="N377" s="366"/>
      <c r="P377" s="363"/>
    </row>
    <row r="378" spans="1:16">
      <c r="K378" s="364"/>
      <c r="L378" s="365"/>
      <c r="M378" s="363"/>
      <c r="N378" s="366"/>
      <c r="P378" s="363"/>
    </row>
    <row r="379" spans="1:16">
      <c r="K379" s="364"/>
      <c r="L379" s="365"/>
      <c r="M379" s="363"/>
      <c r="N379" s="366"/>
      <c r="P379" s="363"/>
    </row>
    <row r="380" spans="1:16">
      <c r="K380" s="364"/>
      <c r="L380" s="365"/>
      <c r="M380" s="363"/>
      <c r="N380" s="366"/>
      <c r="P380" s="363"/>
    </row>
    <row r="381" spans="1:16">
      <c r="K381" s="364"/>
      <c r="L381" s="365"/>
      <c r="M381" s="363"/>
      <c r="N381" s="366"/>
      <c r="P381" s="363"/>
    </row>
    <row r="382" spans="1:16">
      <c r="K382" s="364"/>
      <c r="L382" s="365"/>
      <c r="M382" s="363"/>
      <c r="N382" s="366"/>
      <c r="P382" s="363"/>
    </row>
    <row r="383" spans="1:16">
      <c r="K383" s="364"/>
      <c r="L383" s="365"/>
      <c r="M383" s="363"/>
      <c r="N383" s="366"/>
      <c r="P383" s="363"/>
    </row>
    <row r="384" spans="1:16">
      <c r="K384" s="364"/>
      <c r="L384" s="365"/>
      <c r="M384" s="363"/>
      <c r="N384" s="366"/>
      <c r="P384" s="363"/>
    </row>
    <row r="385" spans="11:16">
      <c r="K385" s="364"/>
      <c r="L385" s="365"/>
      <c r="M385" s="363"/>
      <c r="N385" s="366"/>
      <c r="P385" s="363"/>
    </row>
    <row r="386" spans="11:16">
      <c r="K386" s="364"/>
      <c r="L386" s="365"/>
      <c r="M386" s="363"/>
      <c r="N386" s="366"/>
      <c r="P386" s="363"/>
    </row>
    <row r="387" spans="11:16">
      <c r="K387" s="364"/>
      <c r="L387" s="365"/>
      <c r="M387" s="363"/>
      <c r="N387" s="366"/>
      <c r="P387" s="363"/>
    </row>
    <row r="388" spans="11:16">
      <c r="K388" s="364"/>
      <c r="L388" s="365"/>
      <c r="M388" s="363"/>
      <c r="N388" s="366"/>
      <c r="P388" s="363"/>
    </row>
    <row r="389" spans="11:16">
      <c r="K389" s="364"/>
      <c r="L389" s="365"/>
      <c r="M389" s="363"/>
      <c r="N389" s="366"/>
      <c r="P389" s="363"/>
    </row>
    <row r="390" spans="11:16">
      <c r="K390" s="364"/>
      <c r="L390" s="365"/>
      <c r="M390" s="363"/>
      <c r="N390" s="366"/>
      <c r="P390" s="363"/>
    </row>
    <row r="391" spans="11:16">
      <c r="K391" s="364"/>
      <c r="L391" s="365"/>
      <c r="M391" s="363"/>
      <c r="N391" s="366"/>
      <c r="P391" s="363"/>
    </row>
    <row r="392" spans="11:16">
      <c r="K392" s="364"/>
      <c r="L392" s="365"/>
      <c r="M392" s="363"/>
      <c r="N392" s="366"/>
      <c r="P392" s="363"/>
    </row>
    <row r="393" spans="11:16">
      <c r="K393" s="364"/>
      <c r="L393" s="365"/>
      <c r="M393" s="363"/>
      <c r="N393" s="366"/>
      <c r="P393" s="363"/>
    </row>
    <row r="394" spans="11:16">
      <c r="K394" s="364"/>
      <c r="L394" s="365"/>
      <c r="M394" s="363"/>
      <c r="N394" s="366"/>
      <c r="P394" s="363"/>
    </row>
    <row r="395" spans="11:16">
      <c r="K395" s="364"/>
      <c r="L395" s="365"/>
      <c r="M395" s="363"/>
      <c r="N395" s="366"/>
      <c r="P395" s="363"/>
    </row>
    <row r="396" spans="11:16">
      <c r="K396" s="364"/>
      <c r="L396" s="365"/>
      <c r="M396" s="363"/>
      <c r="N396" s="366"/>
      <c r="P396" s="363"/>
    </row>
    <row r="397" spans="11:16">
      <c r="K397" s="364"/>
      <c r="L397" s="365"/>
      <c r="M397" s="363"/>
      <c r="N397" s="366"/>
      <c r="P397" s="363"/>
    </row>
    <row r="398" spans="11:16">
      <c r="K398" s="364"/>
      <c r="L398" s="365"/>
      <c r="M398" s="363"/>
      <c r="N398" s="366"/>
      <c r="P398" s="363"/>
    </row>
    <row r="399" spans="11:16">
      <c r="K399" s="364"/>
      <c r="L399" s="365"/>
      <c r="M399" s="363"/>
      <c r="N399" s="366"/>
      <c r="P399" s="363"/>
    </row>
    <row r="400" spans="11:16">
      <c r="K400" s="364"/>
      <c r="L400" s="365"/>
      <c r="M400" s="363"/>
      <c r="N400" s="366"/>
      <c r="P400" s="363"/>
    </row>
    <row r="401" spans="11:16">
      <c r="K401" s="364"/>
      <c r="L401" s="365"/>
      <c r="M401" s="363"/>
      <c r="N401" s="366"/>
      <c r="P401" s="363"/>
    </row>
    <row r="402" spans="11:16">
      <c r="K402" s="364"/>
      <c r="L402" s="365"/>
      <c r="M402" s="363"/>
      <c r="N402" s="366"/>
      <c r="P402" s="363"/>
    </row>
    <row r="403" spans="11:16">
      <c r="K403" s="364"/>
      <c r="L403" s="365"/>
      <c r="M403" s="363"/>
      <c r="N403" s="366"/>
      <c r="P403" s="363"/>
    </row>
    <row r="404" spans="11:16">
      <c r="K404" s="364"/>
      <c r="L404" s="365"/>
      <c r="M404" s="363"/>
      <c r="N404" s="366"/>
      <c r="P404" s="363"/>
    </row>
    <row r="405" spans="11:16">
      <c r="K405" s="364"/>
      <c r="L405" s="365"/>
      <c r="M405" s="363"/>
      <c r="N405" s="366"/>
      <c r="P405" s="363"/>
    </row>
    <row r="406" spans="11:16">
      <c r="K406" s="364"/>
      <c r="L406" s="365"/>
      <c r="M406" s="363"/>
      <c r="N406" s="366"/>
      <c r="P406" s="363"/>
    </row>
    <row r="407" spans="11:16">
      <c r="K407" s="364"/>
      <c r="L407" s="365"/>
      <c r="M407" s="363"/>
      <c r="N407" s="366"/>
      <c r="P407" s="363"/>
    </row>
    <row r="408" spans="11:16">
      <c r="K408" s="364"/>
      <c r="L408" s="365"/>
      <c r="M408" s="363"/>
      <c r="N408" s="366"/>
      <c r="P408" s="363"/>
    </row>
    <row r="409" spans="11:16">
      <c r="K409" s="364"/>
      <c r="L409" s="365"/>
      <c r="M409" s="363"/>
      <c r="N409" s="366"/>
      <c r="P409" s="363"/>
    </row>
    <row r="410" spans="11:16">
      <c r="K410" s="364"/>
      <c r="L410" s="365"/>
      <c r="M410" s="363"/>
      <c r="N410" s="366"/>
      <c r="P410" s="363"/>
    </row>
    <row r="411" spans="11:16">
      <c r="K411" s="364"/>
      <c r="L411" s="365"/>
      <c r="M411" s="363"/>
      <c r="N411" s="366"/>
      <c r="P411" s="363"/>
    </row>
    <row r="412" spans="11:16">
      <c r="K412" s="364"/>
      <c r="L412" s="365"/>
      <c r="M412" s="363"/>
      <c r="N412" s="366"/>
      <c r="P412" s="363"/>
    </row>
    <row r="413" spans="11:16">
      <c r="K413" s="364"/>
      <c r="L413" s="365"/>
      <c r="M413" s="363"/>
      <c r="N413" s="366"/>
      <c r="P413" s="363"/>
    </row>
    <row r="414" spans="11:16">
      <c r="K414" s="364"/>
      <c r="L414" s="365"/>
      <c r="M414" s="363"/>
      <c r="N414" s="366"/>
      <c r="P414" s="363"/>
    </row>
    <row r="415" spans="11:16">
      <c r="K415" s="364"/>
      <c r="L415" s="365"/>
      <c r="M415" s="363"/>
      <c r="N415" s="366"/>
      <c r="P415" s="363"/>
    </row>
    <row r="416" spans="11:16">
      <c r="K416" s="364"/>
      <c r="L416" s="365"/>
      <c r="M416" s="363"/>
      <c r="N416" s="366"/>
      <c r="P416" s="363"/>
    </row>
    <row r="417" spans="11:16">
      <c r="K417" s="364"/>
      <c r="L417" s="365"/>
      <c r="M417" s="363"/>
      <c r="N417" s="366"/>
      <c r="P417" s="363"/>
    </row>
    <row r="418" spans="11:16">
      <c r="K418" s="364"/>
      <c r="L418" s="365"/>
      <c r="M418" s="363"/>
      <c r="N418" s="366"/>
      <c r="P418" s="363"/>
    </row>
    <row r="419" spans="11:16">
      <c r="K419" s="364"/>
      <c r="L419" s="365"/>
      <c r="M419" s="363"/>
      <c r="N419" s="366"/>
      <c r="P419" s="363"/>
    </row>
    <row r="420" spans="11:16">
      <c r="K420" s="364"/>
      <c r="L420" s="365"/>
      <c r="M420" s="363"/>
      <c r="N420" s="366"/>
      <c r="P420" s="363"/>
    </row>
    <row r="421" spans="11:16">
      <c r="K421" s="364"/>
      <c r="L421" s="365"/>
      <c r="M421" s="363"/>
      <c r="N421" s="366"/>
      <c r="P421" s="363"/>
    </row>
    <row r="422" spans="11:16">
      <c r="K422" s="364"/>
      <c r="L422" s="365"/>
      <c r="M422" s="363"/>
      <c r="N422" s="366"/>
      <c r="P422" s="363"/>
    </row>
    <row r="423" spans="11:16">
      <c r="K423" s="364"/>
      <c r="L423" s="365"/>
      <c r="M423" s="363"/>
      <c r="N423" s="366"/>
      <c r="P423" s="363"/>
    </row>
    <row r="424" spans="11:16">
      <c r="K424" s="364"/>
      <c r="L424" s="365"/>
      <c r="M424" s="363"/>
      <c r="N424" s="366"/>
      <c r="P424" s="363"/>
    </row>
    <row r="425" spans="11:16">
      <c r="K425" s="364"/>
      <c r="L425" s="365"/>
      <c r="M425" s="363"/>
      <c r="N425" s="366"/>
      <c r="P425" s="363"/>
    </row>
    <row r="426" spans="11:16">
      <c r="K426" s="364"/>
      <c r="L426" s="365"/>
      <c r="M426" s="363"/>
      <c r="N426" s="366"/>
      <c r="P426" s="363"/>
    </row>
    <row r="427" spans="11:16">
      <c r="K427" s="364"/>
      <c r="L427" s="365"/>
      <c r="M427" s="363"/>
      <c r="N427" s="366"/>
      <c r="P427" s="363"/>
    </row>
    <row r="428" spans="11:16">
      <c r="K428" s="364"/>
      <c r="L428" s="365"/>
      <c r="M428" s="363"/>
      <c r="N428" s="366"/>
      <c r="P428" s="363"/>
    </row>
    <row r="429" spans="11:16">
      <c r="K429" s="364"/>
      <c r="L429" s="365"/>
      <c r="M429" s="363"/>
      <c r="N429" s="366"/>
      <c r="P429" s="363"/>
    </row>
    <row r="430" spans="11:16">
      <c r="K430" s="364"/>
      <c r="L430" s="365"/>
      <c r="M430" s="363"/>
      <c r="N430" s="366"/>
      <c r="P430" s="363"/>
    </row>
    <row r="431" spans="11:16">
      <c r="K431" s="364"/>
      <c r="L431" s="365"/>
      <c r="M431" s="363"/>
      <c r="N431" s="366"/>
      <c r="P431" s="363"/>
    </row>
    <row r="432" spans="11:16">
      <c r="K432" s="364"/>
      <c r="L432" s="365"/>
      <c r="M432" s="363"/>
      <c r="N432" s="366"/>
      <c r="P432" s="363"/>
    </row>
    <row r="433" spans="11:16">
      <c r="K433" s="364"/>
      <c r="L433" s="365"/>
      <c r="M433" s="363"/>
      <c r="N433" s="366"/>
      <c r="P433" s="363"/>
    </row>
    <row r="434" spans="11:16">
      <c r="K434" s="364"/>
      <c r="L434" s="365"/>
      <c r="M434" s="363"/>
      <c r="N434" s="366"/>
      <c r="P434" s="363"/>
    </row>
    <row r="435" spans="11:16">
      <c r="K435" s="364"/>
      <c r="L435" s="365"/>
      <c r="M435" s="363"/>
      <c r="N435" s="366"/>
      <c r="P435" s="363"/>
    </row>
    <row r="436" spans="11:16">
      <c r="K436" s="364"/>
      <c r="L436" s="365"/>
      <c r="M436" s="363"/>
      <c r="N436" s="366"/>
      <c r="P436" s="363"/>
    </row>
    <row r="437" spans="11:16">
      <c r="K437" s="364"/>
      <c r="L437" s="365"/>
      <c r="M437" s="363"/>
      <c r="N437" s="366"/>
      <c r="P437" s="363"/>
    </row>
    <row r="438" spans="11:16">
      <c r="K438" s="364"/>
      <c r="L438" s="365"/>
      <c r="M438" s="363"/>
      <c r="N438" s="366"/>
      <c r="P438" s="363"/>
    </row>
    <row r="439" spans="11:16">
      <c r="K439" s="364"/>
      <c r="L439" s="365"/>
      <c r="M439" s="363"/>
      <c r="N439" s="366"/>
      <c r="P439" s="363"/>
    </row>
    <row r="440" spans="11:16">
      <c r="K440" s="364"/>
      <c r="L440" s="365"/>
      <c r="M440" s="363"/>
      <c r="N440" s="366"/>
      <c r="P440" s="363"/>
    </row>
    <row r="441" spans="11:16">
      <c r="K441" s="364"/>
      <c r="L441" s="365"/>
      <c r="M441" s="363"/>
      <c r="N441" s="366"/>
      <c r="P441" s="363"/>
    </row>
    <row r="442" spans="11:16">
      <c r="K442" s="364"/>
      <c r="L442" s="365"/>
      <c r="M442" s="363"/>
      <c r="N442" s="366"/>
      <c r="P442" s="363"/>
    </row>
    <row r="443" spans="11:16">
      <c r="K443" s="364"/>
      <c r="L443" s="365"/>
      <c r="M443" s="363"/>
      <c r="N443" s="366"/>
      <c r="P443" s="363"/>
    </row>
    <row r="444" spans="11:16">
      <c r="K444" s="364"/>
      <c r="L444" s="365"/>
      <c r="M444" s="363"/>
      <c r="N444" s="366"/>
      <c r="P444" s="363"/>
    </row>
    <row r="445" spans="11:16">
      <c r="K445" s="364"/>
      <c r="L445" s="365"/>
      <c r="M445" s="363"/>
      <c r="N445" s="366"/>
      <c r="P445" s="363"/>
    </row>
    <row r="446" spans="11:16">
      <c r="K446" s="364"/>
      <c r="L446" s="365"/>
      <c r="M446" s="363"/>
      <c r="N446" s="366"/>
      <c r="P446" s="363"/>
    </row>
    <row r="447" spans="11:16">
      <c r="K447" s="364"/>
      <c r="L447" s="365"/>
      <c r="M447" s="363"/>
      <c r="N447" s="366"/>
      <c r="P447" s="363"/>
    </row>
    <row r="448" spans="11:16">
      <c r="K448" s="364"/>
      <c r="L448" s="365"/>
      <c r="M448" s="363"/>
      <c r="N448" s="366"/>
      <c r="P448" s="363"/>
    </row>
    <row r="449" spans="11:16">
      <c r="K449" s="364"/>
      <c r="L449" s="365"/>
      <c r="M449" s="363"/>
      <c r="N449" s="366"/>
      <c r="P449" s="363"/>
    </row>
    <row r="450" spans="11:16">
      <c r="K450" s="364"/>
      <c r="L450" s="365"/>
      <c r="M450" s="363"/>
      <c r="N450" s="366"/>
      <c r="P450" s="363"/>
    </row>
    <row r="451" spans="11:16">
      <c r="K451" s="364"/>
      <c r="L451" s="365"/>
      <c r="M451" s="363"/>
      <c r="N451" s="366"/>
      <c r="P451" s="363"/>
    </row>
    <row r="452" spans="11:16">
      <c r="K452" s="364"/>
      <c r="L452" s="365"/>
      <c r="M452" s="363"/>
      <c r="N452" s="366"/>
      <c r="P452" s="363"/>
    </row>
    <row r="453" spans="11:16">
      <c r="K453" s="364"/>
      <c r="L453" s="365"/>
      <c r="M453" s="363"/>
      <c r="N453" s="366"/>
      <c r="P453" s="363"/>
    </row>
    <row r="454" spans="11:16">
      <c r="K454" s="364"/>
      <c r="L454" s="365"/>
      <c r="M454" s="363"/>
      <c r="N454" s="366"/>
      <c r="P454" s="363"/>
    </row>
    <row r="455" spans="11:16">
      <c r="K455" s="364"/>
      <c r="L455" s="365"/>
      <c r="M455" s="363"/>
      <c r="N455" s="366"/>
      <c r="P455" s="363"/>
    </row>
    <row r="456" spans="11:16">
      <c r="K456" s="364"/>
      <c r="L456" s="365"/>
      <c r="M456" s="363"/>
      <c r="N456" s="366"/>
      <c r="P456" s="363"/>
    </row>
    <row r="457" spans="11:16">
      <c r="K457" s="364"/>
      <c r="L457" s="365"/>
      <c r="M457" s="363"/>
      <c r="N457" s="366"/>
      <c r="P457" s="363"/>
    </row>
    <row r="458" spans="11:16">
      <c r="K458" s="364"/>
      <c r="L458" s="365"/>
      <c r="M458" s="363"/>
      <c r="N458" s="366"/>
      <c r="P458" s="363"/>
    </row>
    <row r="459" spans="11:16">
      <c r="K459" s="364"/>
      <c r="L459" s="365"/>
      <c r="M459" s="363"/>
      <c r="N459" s="366"/>
      <c r="P459" s="363"/>
    </row>
    <row r="460" spans="11:16">
      <c r="K460" s="364"/>
      <c r="L460" s="365"/>
      <c r="M460" s="363"/>
      <c r="N460" s="366"/>
      <c r="P460" s="363"/>
    </row>
    <row r="461" spans="11:16">
      <c r="K461" s="364"/>
      <c r="L461" s="365"/>
      <c r="M461" s="363"/>
      <c r="N461" s="366"/>
      <c r="P461" s="363"/>
    </row>
    <row r="462" spans="11:16">
      <c r="K462" s="364"/>
      <c r="L462" s="365"/>
      <c r="M462" s="363"/>
      <c r="N462" s="366"/>
      <c r="P462" s="363"/>
    </row>
    <row r="463" spans="11:16">
      <c r="K463" s="364"/>
      <c r="L463" s="365"/>
      <c r="M463" s="363"/>
      <c r="N463" s="366"/>
      <c r="P463" s="363"/>
    </row>
    <row r="464" spans="11:16">
      <c r="K464" s="364"/>
      <c r="L464" s="365"/>
      <c r="M464" s="363"/>
      <c r="N464" s="366"/>
      <c r="P464" s="363"/>
    </row>
    <row r="465" spans="11:16">
      <c r="K465" s="364"/>
      <c r="L465" s="365"/>
      <c r="M465" s="363"/>
      <c r="N465" s="366"/>
      <c r="P465" s="363"/>
    </row>
    <row r="466" spans="11:16">
      <c r="K466" s="364"/>
      <c r="L466" s="365"/>
      <c r="M466" s="363"/>
      <c r="N466" s="366"/>
      <c r="P466" s="363"/>
    </row>
    <row r="467" spans="11:16">
      <c r="K467" s="364"/>
      <c r="L467" s="365"/>
      <c r="M467" s="363"/>
      <c r="N467" s="366"/>
      <c r="P467" s="363"/>
    </row>
    <row r="468" spans="11:16">
      <c r="K468" s="364"/>
      <c r="L468" s="365"/>
      <c r="M468" s="363"/>
      <c r="N468" s="366"/>
      <c r="P468" s="363"/>
    </row>
    <row r="469" spans="11:16">
      <c r="K469" s="364"/>
      <c r="L469" s="365"/>
      <c r="M469" s="363"/>
      <c r="N469" s="366"/>
      <c r="P469" s="363"/>
    </row>
    <row r="470" spans="11:16">
      <c r="K470" s="364"/>
      <c r="L470" s="365"/>
      <c r="M470" s="363"/>
      <c r="N470" s="366"/>
      <c r="P470" s="363"/>
    </row>
    <row r="471" spans="11:16">
      <c r="K471" s="364"/>
      <c r="L471" s="365"/>
      <c r="M471" s="363"/>
      <c r="N471" s="366"/>
      <c r="P471" s="363"/>
    </row>
    <row r="472" spans="11:16">
      <c r="K472" s="364"/>
      <c r="L472" s="365"/>
      <c r="M472" s="363"/>
      <c r="N472" s="366"/>
      <c r="P472" s="363"/>
    </row>
    <row r="473" spans="11:16">
      <c r="K473" s="364"/>
      <c r="L473" s="365"/>
      <c r="M473" s="363"/>
      <c r="N473" s="366"/>
      <c r="P473" s="363"/>
    </row>
    <row r="474" spans="11:16">
      <c r="K474" s="364"/>
      <c r="L474" s="365"/>
      <c r="M474" s="363"/>
      <c r="N474" s="366"/>
      <c r="P474" s="363"/>
    </row>
    <row r="475" spans="11:16">
      <c r="K475" s="364"/>
      <c r="L475" s="365"/>
      <c r="M475" s="363"/>
      <c r="N475" s="366"/>
      <c r="P475" s="363"/>
    </row>
    <row r="476" spans="11:16">
      <c r="K476" s="364"/>
      <c r="L476" s="365"/>
      <c r="M476" s="363"/>
      <c r="N476" s="366"/>
      <c r="P476" s="363"/>
    </row>
    <row r="477" spans="11:16">
      <c r="K477" s="364"/>
      <c r="L477" s="365"/>
      <c r="M477" s="363"/>
      <c r="N477" s="366"/>
      <c r="P477" s="363"/>
    </row>
    <row r="478" spans="11:16">
      <c r="K478" s="364"/>
      <c r="L478" s="365"/>
      <c r="M478" s="363"/>
      <c r="N478" s="366"/>
      <c r="P478" s="363"/>
    </row>
    <row r="479" spans="11:16">
      <c r="K479" s="364"/>
      <c r="L479" s="365"/>
      <c r="M479" s="363"/>
      <c r="N479" s="366"/>
      <c r="P479" s="363"/>
    </row>
    <row r="480" spans="11:16">
      <c r="K480" s="364"/>
      <c r="L480" s="365"/>
      <c r="M480" s="363"/>
      <c r="N480" s="366"/>
      <c r="P480" s="363"/>
    </row>
    <row r="481" spans="11:16">
      <c r="K481" s="364"/>
      <c r="L481" s="365"/>
      <c r="M481" s="363"/>
      <c r="N481" s="366"/>
      <c r="P481" s="363"/>
    </row>
    <row r="482" spans="11:16">
      <c r="K482" s="364"/>
      <c r="L482" s="365"/>
      <c r="M482" s="363"/>
      <c r="N482" s="366"/>
      <c r="P482" s="363"/>
    </row>
    <row r="483" spans="11:16">
      <c r="K483" s="364"/>
      <c r="L483" s="365"/>
      <c r="M483" s="363"/>
      <c r="N483" s="366"/>
      <c r="P483" s="363"/>
    </row>
    <row r="484" spans="11:16">
      <c r="K484" s="364"/>
      <c r="L484" s="365"/>
      <c r="M484" s="363"/>
      <c r="N484" s="366"/>
      <c r="P484" s="363"/>
    </row>
    <row r="485" spans="11:16">
      <c r="K485" s="364"/>
      <c r="L485" s="365"/>
      <c r="M485" s="363"/>
      <c r="N485" s="366"/>
      <c r="P485" s="363"/>
    </row>
    <row r="486" spans="11:16">
      <c r="K486" s="364"/>
      <c r="L486" s="365"/>
      <c r="M486" s="363"/>
      <c r="N486" s="366"/>
      <c r="P486" s="363"/>
    </row>
    <row r="487" spans="11:16">
      <c r="K487" s="364"/>
      <c r="L487" s="365"/>
      <c r="M487" s="363"/>
      <c r="N487" s="366"/>
      <c r="P487" s="363"/>
    </row>
    <row r="488" spans="11:16">
      <c r="K488" s="364"/>
      <c r="L488" s="365"/>
      <c r="M488" s="363"/>
      <c r="N488" s="366"/>
      <c r="P488" s="363"/>
    </row>
    <row r="489" spans="11:16">
      <c r="K489" s="364"/>
      <c r="L489" s="365"/>
      <c r="M489" s="363"/>
      <c r="N489" s="366"/>
      <c r="P489" s="363"/>
    </row>
    <row r="490" spans="11:16">
      <c r="K490" s="364"/>
      <c r="L490" s="365"/>
      <c r="M490" s="363"/>
      <c r="N490" s="366"/>
      <c r="P490" s="363"/>
    </row>
    <row r="491" spans="11:16">
      <c r="K491" s="364"/>
      <c r="L491" s="365"/>
      <c r="M491" s="363"/>
      <c r="N491" s="366"/>
      <c r="P491" s="363"/>
    </row>
    <row r="492" spans="11:16">
      <c r="K492" s="364"/>
      <c r="L492" s="365"/>
      <c r="M492" s="363"/>
      <c r="N492" s="366"/>
      <c r="P492" s="363"/>
    </row>
    <row r="493" spans="11:16">
      <c r="K493" s="364"/>
      <c r="L493" s="365"/>
      <c r="M493" s="363"/>
      <c r="N493" s="366"/>
      <c r="P493" s="363"/>
    </row>
    <row r="494" spans="11:16">
      <c r="K494" s="364"/>
      <c r="L494" s="365"/>
      <c r="M494" s="363"/>
      <c r="N494" s="366"/>
      <c r="P494" s="363"/>
    </row>
    <row r="495" spans="11:16">
      <c r="K495" s="364"/>
      <c r="L495" s="365"/>
      <c r="M495" s="363"/>
      <c r="N495" s="366"/>
      <c r="P495" s="363"/>
    </row>
    <row r="496" spans="11:16">
      <c r="K496" s="364"/>
      <c r="L496" s="365"/>
      <c r="M496" s="363"/>
      <c r="N496" s="366"/>
      <c r="P496" s="363"/>
    </row>
    <row r="497" spans="11:16">
      <c r="K497" s="364"/>
      <c r="L497" s="365"/>
      <c r="M497" s="363"/>
      <c r="N497" s="366"/>
      <c r="P497" s="363"/>
    </row>
    <row r="498" spans="11:16">
      <c r="K498" s="364"/>
      <c r="L498" s="365"/>
      <c r="M498" s="363"/>
      <c r="N498" s="366"/>
      <c r="P498" s="363"/>
    </row>
    <row r="499" spans="11:16">
      <c r="K499" s="364"/>
      <c r="L499" s="365"/>
      <c r="M499" s="363"/>
      <c r="N499" s="366"/>
      <c r="P499" s="363"/>
    </row>
    <row r="500" spans="11:16">
      <c r="K500" s="364"/>
      <c r="L500" s="365"/>
      <c r="M500" s="363"/>
      <c r="N500" s="366"/>
      <c r="P500" s="363"/>
    </row>
    <row r="501" spans="11:16">
      <c r="K501" s="364"/>
      <c r="L501" s="365"/>
      <c r="M501" s="363"/>
      <c r="N501" s="366"/>
      <c r="P501" s="363"/>
    </row>
    <row r="502" spans="11:16">
      <c r="K502" s="364"/>
      <c r="L502" s="365"/>
      <c r="M502" s="363"/>
      <c r="N502" s="366"/>
      <c r="P502" s="363"/>
    </row>
    <row r="503" spans="11:16">
      <c r="K503" s="364"/>
      <c r="L503" s="365"/>
      <c r="M503" s="363"/>
      <c r="N503" s="366"/>
      <c r="P503" s="363"/>
    </row>
    <row r="504" spans="11:16">
      <c r="K504" s="364"/>
      <c r="L504" s="365"/>
      <c r="M504" s="363"/>
      <c r="N504" s="366"/>
      <c r="P504" s="363"/>
    </row>
    <row r="505" spans="11:16">
      <c r="K505" s="364"/>
      <c r="L505" s="365"/>
      <c r="M505" s="363"/>
      <c r="N505" s="366"/>
      <c r="P505" s="363"/>
    </row>
    <row r="506" spans="11:16">
      <c r="K506" s="364"/>
      <c r="L506" s="365"/>
      <c r="M506" s="363"/>
      <c r="N506" s="366"/>
      <c r="P506" s="363"/>
    </row>
    <row r="507" spans="11:16">
      <c r="K507" s="364"/>
      <c r="L507" s="365"/>
      <c r="M507" s="363"/>
      <c r="N507" s="366"/>
      <c r="P507" s="363"/>
    </row>
    <row r="508" spans="11:16">
      <c r="K508" s="364"/>
      <c r="L508" s="365"/>
      <c r="M508" s="363"/>
      <c r="N508" s="366"/>
      <c r="P508" s="363"/>
    </row>
    <row r="509" spans="11:16">
      <c r="K509" s="364"/>
      <c r="L509" s="365"/>
      <c r="M509" s="363"/>
      <c r="N509" s="366"/>
      <c r="P509" s="363"/>
    </row>
    <row r="510" spans="11:16">
      <c r="K510" s="364"/>
      <c r="L510" s="365"/>
      <c r="M510" s="363"/>
      <c r="N510" s="366"/>
      <c r="P510" s="363"/>
    </row>
    <row r="511" spans="11:16">
      <c r="K511" s="364"/>
      <c r="L511" s="365"/>
      <c r="M511" s="363"/>
      <c r="N511" s="366"/>
      <c r="P511" s="363"/>
    </row>
    <row r="512" spans="11:16">
      <c r="K512" s="364"/>
      <c r="L512" s="365"/>
      <c r="M512" s="363"/>
      <c r="N512" s="366"/>
      <c r="P512" s="363"/>
    </row>
    <row r="513" spans="11:16">
      <c r="K513" s="364"/>
      <c r="L513" s="365"/>
      <c r="M513" s="363"/>
      <c r="N513" s="366"/>
      <c r="P513" s="363"/>
    </row>
    <row r="514" spans="11:16">
      <c r="K514" s="364"/>
      <c r="L514" s="365"/>
      <c r="M514" s="363"/>
      <c r="N514" s="366"/>
      <c r="P514" s="363"/>
    </row>
    <row r="515" spans="11:16">
      <c r="K515" s="364"/>
      <c r="L515" s="365"/>
      <c r="M515" s="363"/>
      <c r="N515" s="366"/>
      <c r="P515" s="363"/>
    </row>
    <row r="516" spans="11:16">
      <c r="K516" s="364"/>
      <c r="L516" s="365"/>
      <c r="M516" s="363"/>
      <c r="N516" s="366"/>
      <c r="P516" s="363"/>
    </row>
    <row r="517" spans="11:16">
      <c r="K517" s="364"/>
      <c r="L517" s="365"/>
      <c r="M517" s="363"/>
      <c r="N517" s="366"/>
      <c r="P517" s="363"/>
    </row>
    <row r="518" spans="11:16">
      <c r="K518" s="364"/>
      <c r="L518" s="365"/>
      <c r="M518" s="363"/>
      <c r="N518" s="366"/>
      <c r="P518" s="363"/>
    </row>
    <row r="519" spans="11:16">
      <c r="K519" s="364"/>
      <c r="L519" s="365"/>
      <c r="M519" s="363"/>
      <c r="N519" s="366"/>
      <c r="P519" s="363"/>
    </row>
    <row r="520" spans="11:16">
      <c r="K520" s="364"/>
      <c r="L520" s="365"/>
      <c r="M520" s="363"/>
      <c r="N520" s="366"/>
      <c r="P520" s="363"/>
    </row>
    <row r="521" spans="11:16">
      <c r="K521" s="364"/>
      <c r="L521" s="365"/>
      <c r="M521" s="363"/>
      <c r="N521" s="366"/>
      <c r="P521" s="363"/>
    </row>
    <row r="522" spans="11:16">
      <c r="K522" s="364"/>
      <c r="L522" s="365"/>
      <c r="M522" s="363"/>
      <c r="N522" s="366"/>
      <c r="P522" s="363"/>
    </row>
    <row r="523" spans="11:16">
      <c r="K523" s="364"/>
      <c r="L523" s="365"/>
      <c r="M523" s="363"/>
      <c r="N523" s="366"/>
      <c r="P523" s="363"/>
    </row>
    <row r="524" spans="11:16">
      <c r="K524" s="364"/>
      <c r="L524" s="365"/>
      <c r="M524" s="363"/>
      <c r="N524" s="366"/>
      <c r="P524" s="363"/>
    </row>
    <row r="525" spans="11:16">
      <c r="K525" s="364"/>
      <c r="L525" s="365"/>
      <c r="M525" s="363"/>
      <c r="N525" s="366"/>
      <c r="P525" s="363"/>
    </row>
    <row r="526" spans="11:16">
      <c r="K526" s="364"/>
      <c r="L526" s="365"/>
      <c r="M526" s="363"/>
      <c r="N526" s="366"/>
      <c r="P526" s="363"/>
    </row>
    <row r="527" spans="11:16">
      <c r="K527" s="364"/>
      <c r="L527" s="365"/>
      <c r="M527" s="363"/>
      <c r="N527" s="366"/>
      <c r="P527" s="363"/>
    </row>
    <row r="528" spans="11:16">
      <c r="K528" s="364"/>
      <c r="L528" s="365"/>
      <c r="M528" s="363"/>
      <c r="N528" s="366"/>
      <c r="P528" s="363"/>
    </row>
    <row r="529" spans="11:16">
      <c r="K529" s="364"/>
      <c r="L529" s="365"/>
      <c r="M529" s="363"/>
      <c r="N529" s="366"/>
      <c r="P529" s="363"/>
    </row>
    <row r="530" spans="11:16">
      <c r="K530" s="364"/>
      <c r="L530" s="365"/>
      <c r="M530" s="363"/>
      <c r="N530" s="366"/>
      <c r="P530" s="363"/>
    </row>
    <row r="531" spans="11:16">
      <c r="K531" s="364"/>
      <c r="L531" s="365"/>
      <c r="M531" s="363"/>
      <c r="N531" s="366"/>
      <c r="P531" s="363"/>
    </row>
    <row r="532" spans="11:16">
      <c r="K532" s="364"/>
      <c r="L532" s="365"/>
      <c r="M532" s="363"/>
      <c r="N532" s="366"/>
      <c r="P532" s="363"/>
    </row>
    <row r="533" spans="11:16">
      <c r="K533" s="364"/>
      <c r="L533" s="365"/>
      <c r="M533" s="363"/>
      <c r="N533" s="366"/>
      <c r="P533" s="363"/>
    </row>
    <row r="534" spans="11:16">
      <c r="K534" s="364"/>
      <c r="L534" s="365"/>
      <c r="M534" s="363"/>
      <c r="N534" s="366"/>
      <c r="P534" s="363"/>
    </row>
    <row r="535" spans="11:16">
      <c r="K535" s="364"/>
      <c r="L535" s="365"/>
      <c r="M535" s="363"/>
      <c r="N535" s="366"/>
      <c r="P535" s="363"/>
    </row>
    <row r="536" spans="11:16">
      <c r="K536" s="364"/>
      <c r="L536" s="365"/>
      <c r="M536" s="363"/>
      <c r="N536" s="366"/>
      <c r="P536" s="363"/>
    </row>
    <row r="537" spans="11:16">
      <c r="K537" s="364"/>
      <c r="L537" s="365"/>
      <c r="M537" s="363"/>
      <c r="N537" s="366"/>
      <c r="P537" s="363"/>
    </row>
    <row r="538" spans="11:16">
      <c r="K538" s="364"/>
      <c r="L538" s="365"/>
      <c r="M538" s="363"/>
      <c r="N538" s="366"/>
      <c r="P538" s="363"/>
    </row>
    <row r="539" spans="11:16">
      <c r="K539" s="364"/>
      <c r="L539" s="365"/>
      <c r="M539" s="363"/>
      <c r="N539" s="366"/>
      <c r="P539" s="363"/>
    </row>
    <row r="540" spans="11:16">
      <c r="K540" s="364"/>
      <c r="L540" s="365"/>
      <c r="M540" s="363"/>
      <c r="N540" s="366"/>
      <c r="P540" s="363"/>
    </row>
    <row r="541" spans="11:16">
      <c r="K541" s="364"/>
      <c r="L541" s="365"/>
      <c r="M541" s="363"/>
      <c r="N541" s="366"/>
      <c r="P541" s="363"/>
    </row>
    <row r="542" spans="11:16">
      <c r="K542" s="364"/>
      <c r="L542" s="365"/>
      <c r="M542" s="363"/>
      <c r="N542" s="366"/>
      <c r="P542" s="363"/>
    </row>
    <row r="543" spans="11:16">
      <c r="K543" s="364"/>
      <c r="L543" s="365"/>
      <c r="M543" s="363"/>
      <c r="N543" s="366"/>
      <c r="P543" s="363"/>
    </row>
    <row r="544" spans="11:16">
      <c r="K544" s="364"/>
      <c r="L544" s="365"/>
      <c r="M544" s="363"/>
      <c r="N544" s="366"/>
      <c r="P544" s="363"/>
    </row>
    <row r="545" spans="11:16">
      <c r="K545" s="364"/>
      <c r="L545" s="365"/>
      <c r="M545" s="363"/>
      <c r="N545" s="366"/>
      <c r="P545" s="363"/>
    </row>
    <row r="546" spans="11:16">
      <c r="K546" s="364"/>
      <c r="L546" s="365"/>
      <c r="M546" s="363"/>
      <c r="N546" s="366"/>
      <c r="P546" s="363"/>
    </row>
    <row r="547" spans="11:16">
      <c r="K547" s="364"/>
      <c r="L547" s="365"/>
      <c r="M547" s="363"/>
      <c r="N547" s="366"/>
      <c r="P547" s="363"/>
    </row>
    <row r="548" spans="11:16">
      <c r="K548" s="364"/>
      <c r="L548" s="365"/>
      <c r="M548" s="363"/>
      <c r="N548" s="366"/>
      <c r="P548" s="363"/>
    </row>
    <row r="549" spans="11:16">
      <c r="K549" s="364"/>
      <c r="L549" s="365"/>
      <c r="M549" s="363"/>
      <c r="N549" s="366"/>
      <c r="P549" s="363"/>
    </row>
    <row r="550" spans="11:16">
      <c r="K550" s="364"/>
      <c r="L550" s="365"/>
      <c r="M550" s="363"/>
      <c r="N550" s="366"/>
      <c r="P550" s="363"/>
    </row>
    <row r="551" spans="11:16">
      <c r="K551" s="364"/>
      <c r="L551" s="365"/>
      <c r="M551" s="363"/>
      <c r="N551" s="366"/>
      <c r="P551" s="363"/>
    </row>
    <row r="552" spans="11:16">
      <c r="K552" s="364"/>
      <c r="L552" s="365"/>
      <c r="M552" s="363"/>
      <c r="N552" s="366"/>
      <c r="P552" s="363"/>
    </row>
    <row r="553" spans="11:16">
      <c r="K553" s="364"/>
      <c r="L553" s="365"/>
      <c r="M553" s="363"/>
      <c r="N553" s="366"/>
      <c r="P553" s="363"/>
    </row>
    <row r="554" spans="11:16">
      <c r="K554" s="364"/>
      <c r="L554" s="365"/>
      <c r="M554" s="363"/>
      <c r="N554" s="366"/>
      <c r="P554" s="363"/>
    </row>
    <row r="555" spans="11:16">
      <c r="K555" s="364"/>
      <c r="L555" s="365"/>
      <c r="M555" s="363"/>
      <c r="N555" s="366"/>
      <c r="P555" s="363"/>
    </row>
    <row r="556" spans="11:16">
      <c r="K556" s="364"/>
      <c r="L556" s="365"/>
      <c r="M556" s="363"/>
      <c r="N556" s="366"/>
      <c r="P556" s="363"/>
    </row>
    <row r="557" spans="11:16">
      <c r="K557" s="364"/>
      <c r="L557" s="365"/>
      <c r="M557" s="363"/>
      <c r="N557" s="366"/>
      <c r="P557" s="363"/>
    </row>
    <row r="558" spans="11:16">
      <c r="K558" s="364"/>
      <c r="L558" s="365"/>
      <c r="M558" s="363"/>
      <c r="N558" s="366"/>
      <c r="P558" s="363"/>
    </row>
    <row r="559" spans="11:16">
      <c r="K559" s="364"/>
      <c r="L559" s="365"/>
      <c r="M559" s="363"/>
      <c r="N559" s="366"/>
      <c r="P559" s="363"/>
    </row>
    <row r="560" spans="11:16">
      <c r="K560" s="364"/>
      <c r="L560" s="365"/>
      <c r="M560" s="363"/>
      <c r="N560" s="366"/>
      <c r="P560" s="363"/>
    </row>
    <row r="561" spans="11:16">
      <c r="K561" s="364"/>
      <c r="L561" s="365"/>
      <c r="M561" s="363"/>
      <c r="N561" s="366"/>
      <c r="P561" s="363"/>
    </row>
    <row r="562" spans="11:16">
      <c r="K562" s="364"/>
      <c r="L562" s="365"/>
      <c r="M562" s="363"/>
      <c r="N562" s="366"/>
      <c r="P562" s="363"/>
    </row>
    <row r="563" spans="11:16">
      <c r="K563" s="364"/>
      <c r="L563" s="365"/>
      <c r="M563" s="363"/>
      <c r="N563" s="366"/>
      <c r="P563" s="363"/>
    </row>
    <row r="564" spans="11:16">
      <c r="K564" s="364"/>
      <c r="L564" s="365"/>
      <c r="M564" s="363"/>
      <c r="N564" s="366"/>
      <c r="P564" s="363"/>
    </row>
    <row r="565" spans="11:16">
      <c r="K565" s="364"/>
      <c r="L565" s="365"/>
      <c r="M565" s="363"/>
      <c r="N565" s="366"/>
      <c r="P565" s="363"/>
    </row>
    <row r="566" spans="11:16">
      <c r="K566" s="364"/>
      <c r="L566" s="365"/>
      <c r="M566" s="363"/>
      <c r="N566" s="366"/>
      <c r="P566" s="363"/>
    </row>
    <row r="567" spans="11:16">
      <c r="K567" s="364"/>
      <c r="L567" s="365"/>
      <c r="M567" s="363"/>
      <c r="N567" s="366"/>
      <c r="P567" s="363"/>
    </row>
    <row r="568" spans="11:16">
      <c r="K568" s="364"/>
      <c r="L568" s="365"/>
      <c r="M568" s="363"/>
      <c r="N568" s="366"/>
      <c r="P568" s="363"/>
    </row>
    <row r="569" spans="11:16">
      <c r="K569" s="364"/>
      <c r="L569" s="365"/>
      <c r="M569" s="363"/>
      <c r="N569" s="366"/>
      <c r="P569" s="363"/>
    </row>
    <row r="570" spans="11:16">
      <c r="K570" s="364"/>
      <c r="L570" s="365"/>
      <c r="M570" s="363"/>
      <c r="N570" s="366"/>
      <c r="P570" s="363"/>
    </row>
    <row r="571" spans="11:16">
      <c r="K571" s="364"/>
      <c r="L571" s="365"/>
      <c r="M571" s="363"/>
      <c r="N571" s="366"/>
      <c r="P571" s="363"/>
    </row>
    <row r="572" spans="11:16">
      <c r="K572" s="364"/>
      <c r="L572" s="365"/>
      <c r="M572" s="363"/>
      <c r="N572" s="366"/>
      <c r="P572" s="363"/>
    </row>
    <row r="573" spans="11:16">
      <c r="K573" s="364"/>
      <c r="L573" s="365"/>
      <c r="M573" s="363"/>
      <c r="N573" s="366"/>
      <c r="P573" s="363"/>
    </row>
    <row r="574" spans="11:16">
      <c r="K574" s="364"/>
      <c r="L574" s="365"/>
      <c r="M574" s="363"/>
      <c r="N574" s="366"/>
      <c r="P574" s="363"/>
    </row>
    <row r="575" spans="11:16">
      <c r="K575" s="364"/>
      <c r="L575" s="365"/>
      <c r="M575" s="363"/>
      <c r="N575" s="366"/>
      <c r="P575" s="363"/>
    </row>
    <row r="576" spans="11:16">
      <c r="K576" s="364"/>
      <c r="L576" s="365"/>
      <c r="M576" s="363"/>
      <c r="N576" s="366"/>
      <c r="P576" s="363"/>
    </row>
    <row r="577" spans="11:16">
      <c r="K577" s="364"/>
      <c r="L577" s="365"/>
      <c r="M577" s="363"/>
      <c r="N577" s="366"/>
      <c r="P577" s="363"/>
    </row>
    <row r="578" spans="11:16">
      <c r="K578" s="364"/>
      <c r="L578" s="365"/>
      <c r="M578" s="363"/>
      <c r="N578" s="366"/>
      <c r="P578" s="363"/>
    </row>
    <row r="579" spans="11:16">
      <c r="K579" s="364"/>
      <c r="L579" s="365"/>
      <c r="M579" s="363"/>
      <c r="N579" s="366"/>
      <c r="P579" s="363"/>
    </row>
    <row r="580" spans="11:16">
      <c r="K580" s="364"/>
      <c r="L580" s="365"/>
      <c r="M580" s="363"/>
      <c r="N580" s="366"/>
      <c r="P580" s="363"/>
    </row>
    <row r="581" spans="11:16">
      <c r="K581" s="364"/>
      <c r="L581" s="365"/>
      <c r="M581" s="363"/>
      <c r="N581" s="366"/>
      <c r="P581" s="363"/>
    </row>
    <row r="582" spans="11:16">
      <c r="K582" s="364"/>
      <c r="L582" s="365"/>
      <c r="M582" s="363"/>
      <c r="N582" s="366"/>
      <c r="P582" s="363"/>
    </row>
    <row r="583" spans="11:16">
      <c r="K583" s="364"/>
      <c r="L583" s="365"/>
      <c r="M583" s="363"/>
      <c r="N583" s="366"/>
      <c r="P583" s="363"/>
    </row>
    <row r="584" spans="11:16">
      <c r="K584" s="364"/>
      <c r="L584" s="365"/>
      <c r="M584" s="363"/>
      <c r="N584" s="366"/>
      <c r="P584" s="363"/>
    </row>
    <row r="585" spans="11:16">
      <c r="K585" s="364"/>
      <c r="L585" s="365"/>
      <c r="M585" s="363"/>
      <c r="N585" s="366"/>
      <c r="P585" s="363"/>
    </row>
    <row r="586" spans="11:16">
      <c r="K586" s="364"/>
      <c r="L586" s="365"/>
      <c r="M586" s="363"/>
      <c r="N586" s="366"/>
      <c r="P586" s="363"/>
    </row>
    <row r="587" spans="11:16">
      <c r="K587" s="364"/>
      <c r="L587" s="365"/>
      <c r="M587" s="363"/>
      <c r="N587" s="366"/>
      <c r="P587" s="363"/>
    </row>
    <row r="588" spans="11:16">
      <c r="K588" s="364"/>
      <c r="L588" s="365"/>
      <c r="M588" s="363"/>
      <c r="N588" s="366"/>
      <c r="P588" s="363"/>
    </row>
    <row r="589" spans="11:16">
      <c r="K589" s="364"/>
      <c r="L589" s="365"/>
      <c r="M589" s="363"/>
      <c r="N589" s="366"/>
      <c r="P589" s="363"/>
    </row>
    <row r="590" spans="11:16">
      <c r="K590" s="364"/>
      <c r="L590" s="365"/>
      <c r="M590" s="363"/>
      <c r="N590" s="366"/>
      <c r="P590" s="363"/>
    </row>
    <row r="591" spans="11:16">
      <c r="K591" s="364"/>
      <c r="L591" s="365"/>
      <c r="M591" s="363"/>
      <c r="N591" s="366"/>
      <c r="P591" s="363"/>
    </row>
    <row r="592" spans="11:16">
      <c r="K592" s="364"/>
      <c r="L592" s="365"/>
      <c r="M592" s="363"/>
      <c r="N592" s="366"/>
      <c r="P592" s="363"/>
    </row>
    <row r="593" spans="11:16">
      <c r="K593" s="364"/>
      <c r="L593" s="365"/>
      <c r="M593" s="363"/>
      <c r="N593" s="366"/>
      <c r="P593" s="363"/>
    </row>
    <row r="594" spans="11:16">
      <c r="K594" s="364"/>
      <c r="L594" s="365"/>
      <c r="M594" s="363"/>
      <c r="N594" s="366"/>
      <c r="P594" s="363"/>
    </row>
    <row r="595" spans="11:16">
      <c r="K595" s="364"/>
      <c r="L595" s="365"/>
      <c r="M595" s="363"/>
      <c r="N595" s="366"/>
      <c r="P595" s="363"/>
    </row>
    <row r="596" spans="11:16">
      <c r="K596" s="364"/>
      <c r="L596" s="365"/>
      <c r="M596" s="363"/>
      <c r="N596" s="366"/>
      <c r="P596" s="363"/>
    </row>
    <row r="597" spans="11:16">
      <c r="K597" s="364"/>
      <c r="L597" s="365"/>
      <c r="M597" s="363"/>
      <c r="N597" s="366"/>
      <c r="P597" s="363"/>
    </row>
    <row r="598" spans="11:16">
      <c r="K598" s="364"/>
      <c r="L598" s="365"/>
      <c r="M598" s="363"/>
      <c r="N598" s="366"/>
      <c r="P598" s="363"/>
    </row>
    <row r="599" spans="11:16">
      <c r="K599" s="364"/>
      <c r="L599" s="365"/>
      <c r="M599" s="363"/>
      <c r="N599" s="366"/>
      <c r="P599" s="363"/>
    </row>
    <row r="600" spans="11:16">
      <c r="K600" s="364"/>
      <c r="L600" s="365"/>
      <c r="M600" s="363"/>
      <c r="N600" s="366"/>
      <c r="P600" s="363"/>
    </row>
    <row r="601" spans="11:16">
      <c r="K601" s="364"/>
      <c r="L601" s="365"/>
      <c r="M601" s="363"/>
      <c r="N601" s="366"/>
      <c r="P601" s="363"/>
    </row>
    <row r="602" spans="11:16">
      <c r="K602" s="364"/>
      <c r="L602" s="365"/>
      <c r="M602" s="363"/>
      <c r="N602" s="366"/>
      <c r="P602" s="363"/>
    </row>
    <row r="603" spans="11:16">
      <c r="K603" s="364"/>
      <c r="L603" s="365"/>
      <c r="M603" s="363"/>
      <c r="N603" s="366"/>
      <c r="P603" s="363"/>
    </row>
    <row r="604" spans="11:16">
      <c r="K604" s="364"/>
      <c r="L604" s="365"/>
      <c r="M604" s="363"/>
      <c r="N604" s="366"/>
      <c r="P604" s="363"/>
    </row>
    <row r="605" spans="11:16">
      <c r="K605" s="364"/>
      <c r="L605" s="365"/>
      <c r="M605" s="363"/>
      <c r="N605" s="366"/>
      <c r="P605" s="363"/>
    </row>
    <row r="606" spans="11:16">
      <c r="K606" s="364"/>
      <c r="L606" s="365"/>
      <c r="M606" s="363"/>
      <c r="N606" s="366"/>
      <c r="P606" s="363"/>
    </row>
    <row r="607" spans="11:16">
      <c r="K607" s="364"/>
      <c r="L607" s="365"/>
      <c r="M607" s="363"/>
      <c r="N607" s="366"/>
      <c r="P607" s="363"/>
    </row>
    <row r="608" spans="11:16">
      <c r="K608" s="364"/>
      <c r="L608" s="365"/>
      <c r="M608" s="363"/>
      <c r="N608" s="366"/>
      <c r="P608" s="363"/>
    </row>
    <row r="609" spans="11:16">
      <c r="K609" s="364"/>
      <c r="L609" s="365"/>
      <c r="M609" s="363"/>
      <c r="N609" s="366"/>
      <c r="P609" s="363"/>
    </row>
    <row r="610" spans="11:16">
      <c r="K610" s="364"/>
      <c r="L610" s="365"/>
      <c r="M610" s="363"/>
      <c r="N610" s="366"/>
      <c r="P610" s="363"/>
    </row>
    <row r="611" spans="11:16">
      <c r="K611" s="364"/>
      <c r="L611" s="365"/>
      <c r="M611" s="363"/>
      <c r="N611" s="366"/>
      <c r="P611" s="363"/>
    </row>
    <row r="612" spans="11:16">
      <c r="K612" s="364"/>
      <c r="L612" s="365"/>
      <c r="M612" s="363"/>
      <c r="N612" s="366"/>
      <c r="P612" s="363"/>
    </row>
    <row r="613" spans="11:16">
      <c r="K613" s="364"/>
      <c r="L613" s="365"/>
      <c r="M613" s="363"/>
      <c r="N613" s="366"/>
      <c r="P613" s="363"/>
    </row>
    <row r="614" spans="11:16">
      <c r="K614" s="364"/>
      <c r="L614" s="365"/>
      <c r="M614" s="363"/>
      <c r="N614" s="366"/>
      <c r="P614" s="363"/>
    </row>
    <row r="615" spans="11:16">
      <c r="K615" s="364"/>
      <c r="L615" s="365"/>
      <c r="M615" s="363"/>
      <c r="N615" s="366"/>
      <c r="P615" s="363"/>
    </row>
    <row r="616" spans="11:16">
      <c r="K616" s="364"/>
      <c r="L616" s="365"/>
      <c r="M616" s="363"/>
      <c r="N616" s="366"/>
      <c r="P616" s="363"/>
    </row>
    <row r="617" spans="11:16">
      <c r="K617" s="364"/>
      <c r="L617" s="365"/>
      <c r="M617" s="363"/>
      <c r="N617" s="366"/>
      <c r="P617" s="363"/>
    </row>
    <row r="618" spans="11:16">
      <c r="K618" s="364"/>
      <c r="L618" s="365"/>
      <c r="M618" s="363"/>
      <c r="N618" s="366"/>
      <c r="P618" s="363"/>
    </row>
    <row r="619" spans="11:16">
      <c r="K619" s="364"/>
      <c r="L619" s="365"/>
      <c r="M619" s="363"/>
      <c r="N619" s="366"/>
      <c r="P619" s="363"/>
    </row>
    <row r="620" spans="11:16">
      <c r="K620" s="364"/>
      <c r="L620" s="365"/>
      <c r="M620" s="363"/>
      <c r="N620" s="366"/>
      <c r="P620" s="363"/>
    </row>
    <row r="621" spans="11:16">
      <c r="K621" s="364"/>
      <c r="L621" s="365"/>
      <c r="M621" s="363"/>
      <c r="N621" s="366"/>
      <c r="P621" s="363"/>
    </row>
    <row r="622" spans="11:16">
      <c r="K622" s="364"/>
      <c r="L622" s="365"/>
      <c r="M622" s="363"/>
      <c r="N622" s="366"/>
      <c r="P622" s="363"/>
    </row>
    <row r="623" spans="11:16">
      <c r="K623" s="364"/>
      <c r="L623" s="365"/>
      <c r="M623" s="363"/>
      <c r="N623" s="366"/>
      <c r="P623" s="363"/>
    </row>
    <row r="624" spans="11:16">
      <c r="K624" s="364"/>
      <c r="L624" s="365"/>
      <c r="M624" s="363"/>
      <c r="N624" s="366"/>
      <c r="P624" s="363"/>
    </row>
    <row r="625" spans="11:16">
      <c r="K625" s="364"/>
      <c r="L625" s="365"/>
      <c r="M625" s="363"/>
      <c r="N625" s="366"/>
      <c r="P625" s="363"/>
    </row>
    <row r="626" spans="11:16">
      <c r="K626" s="364"/>
      <c r="L626" s="365"/>
      <c r="M626" s="363"/>
      <c r="N626" s="366"/>
      <c r="P626" s="363"/>
    </row>
    <row r="627" spans="11:16">
      <c r="K627" s="364"/>
      <c r="L627" s="365"/>
      <c r="M627" s="363"/>
      <c r="N627" s="366"/>
      <c r="P627" s="363"/>
    </row>
    <row r="628" spans="11:16">
      <c r="K628" s="364"/>
      <c r="L628" s="365"/>
      <c r="M628" s="363"/>
      <c r="N628" s="366"/>
      <c r="P628" s="363"/>
    </row>
    <row r="629" spans="11:16">
      <c r="K629" s="364"/>
      <c r="L629" s="365"/>
      <c r="M629" s="363"/>
      <c r="N629" s="366"/>
      <c r="P629" s="363"/>
    </row>
    <row r="630" spans="11:16">
      <c r="K630" s="364"/>
      <c r="L630" s="365"/>
      <c r="M630" s="363"/>
      <c r="N630" s="366"/>
      <c r="P630" s="363"/>
    </row>
    <row r="631" spans="11:16">
      <c r="K631" s="364"/>
      <c r="L631" s="365"/>
      <c r="M631" s="363"/>
      <c r="N631" s="366"/>
      <c r="P631" s="363"/>
    </row>
    <row r="632" spans="11:16">
      <c r="K632" s="364"/>
      <c r="L632" s="365"/>
      <c r="M632" s="363"/>
      <c r="N632" s="366"/>
      <c r="P632" s="363"/>
    </row>
    <row r="633" spans="11:16">
      <c r="K633" s="364"/>
      <c r="L633" s="365"/>
      <c r="M633" s="363"/>
      <c r="N633" s="366"/>
      <c r="P633" s="363"/>
    </row>
    <row r="634" spans="11:16">
      <c r="K634" s="364"/>
      <c r="L634" s="365"/>
      <c r="M634" s="363"/>
      <c r="N634" s="366"/>
      <c r="P634" s="363"/>
    </row>
    <row r="635" spans="11:16">
      <c r="K635" s="364"/>
      <c r="L635" s="365"/>
      <c r="M635" s="363"/>
      <c r="N635" s="366"/>
      <c r="P635" s="363"/>
    </row>
    <row r="636" spans="11:16">
      <c r="K636" s="364"/>
      <c r="L636" s="365"/>
      <c r="M636" s="363"/>
      <c r="N636" s="366"/>
      <c r="P636" s="363"/>
    </row>
    <row r="637" spans="11:16">
      <c r="K637" s="364"/>
      <c r="L637" s="365"/>
      <c r="M637" s="363"/>
      <c r="N637" s="366"/>
      <c r="P637" s="363"/>
    </row>
    <row r="638" spans="11:16">
      <c r="K638" s="364"/>
      <c r="L638" s="365"/>
      <c r="M638" s="363"/>
      <c r="N638" s="366"/>
      <c r="P638" s="363"/>
    </row>
    <row r="639" spans="11:16">
      <c r="K639" s="364"/>
      <c r="L639" s="365"/>
      <c r="M639" s="363"/>
      <c r="N639" s="366"/>
      <c r="P639" s="363"/>
    </row>
    <row r="640" spans="11:16">
      <c r="K640" s="364"/>
      <c r="L640" s="365"/>
      <c r="M640" s="363"/>
      <c r="N640" s="366"/>
      <c r="P640" s="363"/>
    </row>
    <row r="641" spans="11:16">
      <c r="K641" s="364"/>
      <c r="L641" s="365"/>
      <c r="M641" s="363"/>
      <c r="N641" s="366"/>
      <c r="P641" s="363"/>
    </row>
    <row r="642" spans="11:16">
      <c r="K642" s="364"/>
      <c r="L642" s="365"/>
      <c r="M642" s="363"/>
      <c r="N642" s="366"/>
      <c r="P642" s="363"/>
    </row>
    <row r="643" spans="11:16">
      <c r="K643" s="364"/>
      <c r="L643" s="365"/>
      <c r="M643" s="363"/>
      <c r="N643" s="366"/>
      <c r="P643" s="363"/>
    </row>
    <row r="644" spans="11:16">
      <c r="K644" s="364"/>
      <c r="L644" s="365"/>
      <c r="M644" s="363"/>
      <c r="N644" s="366"/>
      <c r="P644" s="363"/>
    </row>
    <row r="645" spans="11:16">
      <c r="K645" s="364"/>
      <c r="L645" s="365"/>
      <c r="M645" s="363"/>
      <c r="N645" s="366"/>
      <c r="P645" s="363"/>
    </row>
    <row r="646" spans="11:16">
      <c r="K646" s="364"/>
      <c r="L646" s="365"/>
      <c r="M646" s="363"/>
      <c r="N646" s="366"/>
      <c r="P646" s="363"/>
    </row>
    <row r="647" spans="11:16">
      <c r="K647" s="364"/>
      <c r="L647" s="365"/>
      <c r="M647" s="363"/>
      <c r="N647" s="366"/>
      <c r="P647" s="363"/>
    </row>
    <row r="648" spans="11:16">
      <c r="K648" s="364"/>
      <c r="L648" s="365"/>
      <c r="M648" s="363"/>
      <c r="N648" s="366"/>
      <c r="P648" s="363"/>
    </row>
    <row r="649" spans="11:16">
      <c r="K649" s="364"/>
      <c r="L649" s="365"/>
      <c r="M649" s="363"/>
      <c r="N649" s="366"/>
      <c r="P649" s="363"/>
    </row>
    <row r="650" spans="11:16">
      <c r="K650" s="364"/>
      <c r="L650" s="365"/>
      <c r="M650" s="363"/>
      <c r="N650" s="366"/>
      <c r="P650" s="363"/>
    </row>
    <row r="651" spans="11:16">
      <c r="K651" s="364"/>
      <c r="L651" s="365"/>
      <c r="M651" s="363"/>
      <c r="N651" s="366"/>
      <c r="P651" s="363"/>
    </row>
    <row r="652" spans="11:16">
      <c r="K652" s="364"/>
      <c r="L652" s="365"/>
      <c r="M652" s="363"/>
      <c r="N652" s="366"/>
      <c r="P652" s="363"/>
    </row>
    <row r="653" spans="11:16">
      <c r="K653" s="364"/>
      <c r="L653" s="365"/>
      <c r="M653" s="363"/>
      <c r="N653" s="366"/>
      <c r="P653" s="363"/>
    </row>
    <row r="654" spans="11:16">
      <c r="K654" s="364"/>
      <c r="L654" s="365"/>
      <c r="M654" s="363"/>
      <c r="N654" s="366"/>
      <c r="P654" s="363"/>
    </row>
    <row r="655" spans="11:16">
      <c r="K655" s="364"/>
      <c r="L655" s="365"/>
      <c r="M655" s="363"/>
      <c r="N655" s="366"/>
      <c r="P655" s="363"/>
    </row>
    <row r="656" spans="11:16">
      <c r="K656" s="364"/>
      <c r="L656" s="365"/>
      <c r="M656" s="363"/>
      <c r="N656" s="366"/>
      <c r="P656" s="363"/>
    </row>
    <row r="657" spans="11:16">
      <c r="K657" s="364"/>
      <c r="L657" s="365"/>
      <c r="M657" s="363"/>
      <c r="N657" s="366"/>
      <c r="P657" s="363"/>
    </row>
    <row r="658" spans="11:16">
      <c r="K658" s="364"/>
      <c r="L658" s="365"/>
      <c r="M658" s="363"/>
      <c r="N658" s="366"/>
      <c r="P658" s="363"/>
    </row>
    <row r="659" spans="11:16">
      <c r="K659" s="364"/>
      <c r="L659" s="365"/>
      <c r="M659" s="363"/>
      <c r="N659" s="366"/>
      <c r="P659" s="363"/>
    </row>
    <row r="660" spans="11:16">
      <c r="K660" s="364"/>
      <c r="L660" s="365"/>
      <c r="M660" s="363"/>
      <c r="N660" s="366"/>
      <c r="P660" s="363"/>
    </row>
    <row r="661" spans="11:16">
      <c r="K661" s="364"/>
      <c r="L661" s="365"/>
      <c r="M661" s="363"/>
      <c r="N661" s="366"/>
      <c r="P661" s="363"/>
    </row>
    <row r="662" spans="11:16">
      <c r="K662" s="364"/>
      <c r="L662" s="365"/>
      <c r="M662" s="363"/>
      <c r="N662" s="366"/>
      <c r="P662" s="363"/>
    </row>
    <row r="663" spans="11:16">
      <c r="K663" s="364"/>
      <c r="L663" s="365"/>
      <c r="M663" s="363"/>
      <c r="N663" s="366"/>
      <c r="P663" s="363"/>
    </row>
    <row r="664" spans="11:16">
      <c r="K664" s="364"/>
      <c r="L664" s="365"/>
      <c r="M664" s="363"/>
      <c r="N664" s="366"/>
      <c r="P664" s="363"/>
    </row>
    <row r="665" spans="11:16">
      <c r="K665" s="364"/>
      <c r="L665" s="365"/>
      <c r="M665" s="363"/>
      <c r="N665" s="366"/>
      <c r="P665" s="363"/>
    </row>
    <row r="666" spans="11:16">
      <c r="K666" s="364"/>
      <c r="L666" s="365"/>
      <c r="M666" s="363"/>
      <c r="N666" s="366"/>
      <c r="P666" s="363"/>
    </row>
    <row r="667" spans="11:16">
      <c r="K667" s="364"/>
      <c r="L667" s="365"/>
      <c r="M667" s="363"/>
      <c r="N667" s="366"/>
      <c r="P667" s="363"/>
    </row>
    <row r="668" spans="11:16">
      <c r="K668" s="364"/>
      <c r="L668" s="365"/>
      <c r="M668" s="363"/>
      <c r="N668" s="366"/>
      <c r="P668" s="363"/>
    </row>
    <row r="669" spans="11:16">
      <c r="K669" s="364"/>
      <c r="L669" s="365"/>
      <c r="M669" s="363"/>
      <c r="N669" s="366"/>
      <c r="P669" s="363"/>
    </row>
    <row r="670" spans="11:16">
      <c r="K670" s="364"/>
      <c r="L670" s="365"/>
      <c r="M670" s="363"/>
      <c r="N670" s="366"/>
      <c r="P670" s="363"/>
    </row>
    <row r="671" spans="11:16">
      <c r="K671" s="364"/>
      <c r="L671" s="365"/>
      <c r="M671" s="363"/>
      <c r="N671" s="366"/>
      <c r="P671" s="363"/>
    </row>
    <row r="672" spans="11:16">
      <c r="K672" s="364"/>
      <c r="L672" s="365"/>
      <c r="M672" s="363"/>
      <c r="N672" s="366"/>
      <c r="P672" s="363"/>
    </row>
    <row r="673" spans="11:16">
      <c r="K673" s="364"/>
      <c r="L673" s="365"/>
      <c r="M673" s="363"/>
      <c r="N673" s="366"/>
      <c r="P673" s="363"/>
    </row>
    <row r="674" spans="11:16">
      <c r="K674" s="364"/>
      <c r="L674" s="365"/>
      <c r="M674" s="363"/>
      <c r="N674" s="366"/>
      <c r="P674" s="363"/>
    </row>
    <row r="675" spans="11:16">
      <c r="K675" s="364"/>
      <c r="L675" s="365"/>
      <c r="M675" s="363"/>
      <c r="N675" s="366"/>
      <c r="P675" s="363"/>
    </row>
    <row r="676" spans="11:16">
      <c r="K676" s="364"/>
      <c r="L676" s="365"/>
      <c r="M676" s="363"/>
      <c r="N676" s="366"/>
      <c r="P676" s="363"/>
    </row>
    <row r="677" spans="11:16">
      <c r="K677" s="364"/>
      <c r="L677" s="365"/>
      <c r="M677" s="363"/>
      <c r="N677" s="366"/>
      <c r="P677" s="363"/>
    </row>
    <row r="678" spans="11:16">
      <c r="K678" s="364"/>
      <c r="L678" s="365"/>
      <c r="M678" s="363"/>
      <c r="N678" s="366"/>
      <c r="P678" s="363"/>
    </row>
    <row r="679" spans="11:16">
      <c r="K679" s="364"/>
      <c r="L679" s="365"/>
      <c r="M679" s="363"/>
      <c r="N679" s="366"/>
      <c r="P679" s="363"/>
    </row>
    <row r="680" spans="11:16">
      <c r="K680" s="364"/>
      <c r="L680" s="365"/>
      <c r="M680" s="363"/>
      <c r="N680" s="366"/>
      <c r="P680" s="363"/>
    </row>
    <row r="681" spans="11:16">
      <c r="K681" s="364"/>
      <c r="L681" s="365"/>
      <c r="M681" s="363"/>
      <c r="N681" s="366"/>
      <c r="P681" s="363"/>
    </row>
    <row r="682" spans="11:16">
      <c r="K682" s="364"/>
      <c r="L682" s="365"/>
      <c r="M682" s="363"/>
      <c r="N682" s="366"/>
      <c r="P682" s="363"/>
    </row>
    <row r="683" spans="11:16">
      <c r="K683" s="364"/>
      <c r="L683" s="365"/>
      <c r="M683" s="363"/>
      <c r="N683" s="366"/>
      <c r="P683" s="363"/>
    </row>
    <row r="684" spans="11:16">
      <c r="K684" s="364"/>
      <c r="L684" s="365"/>
      <c r="M684" s="363"/>
      <c r="N684" s="366"/>
      <c r="P684" s="363"/>
    </row>
    <row r="685" spans="11:16">
      <c r="K685" s="364"/>
      <c r="L685" s="365"/>
      <c r="M685" s="363"/>
      <c r="N685" s="366"/>
      <c r="P685" s="363"/>
    </row>
    <row r="686" spans="11:16">
      <c r="K686" s="364"/>
      <c r="L686" s="365"/>
      <c r="M686" s="363"/>
      <c r="N686" s="366"/>
      <c r="P686" s="363"/>
    </row>
    <row r="687" spans="11:16">
      <c r="K687" s="364"/>
      <c r="L687" s="365"/>
      <c r="M687" s="363"/>
      <c r="N687" s="366"/>
      <c r="P687" s="363"/>
    </row>
    <row r="688" spans="11:16">
      <c r="K688" s="364"/>
      <c r="L688" s="365"/>
      <c r="M688" s="363"/>
      <c r="N688" s="366"/>
      <c r="P688" s="363"/>
    </row>
    <row r="689" spans="11:16">
      <c r="K689" s="364"/>
      <c r="L689" s="365"/>
      <c r="M689" s="363"/>
      <c r="N689" s="366"/>
      <c r="P689" s="363"/>
    </row>
    <row r="690" spans="11:16">
      <c r="K690" s="364"/>
      <c r="L690" s="365"/>
      <c r="M690" s="363"/>
      <c r="N690" s="366"/>
      <c r="P690" s="363"/>
    </row>
    <row r="691" spans="11:16">
      <c r="K691" s="364"/>
      <c r="L691" s="365"/>
      <c r="M691" s="363"/>
      <c r="N691" s="366"/>
      <c r="P691" s="363"/>
    </row>
    <row r="692" spans="11:16">
      <c r="K692" s="364"/>
      <c r="L692" s="365"/>
      <c r="M692" s="363"/>
      <c r="N692" s="366"/>
      <c r="P692" s="363"/>
    </row>
    <row r="693" spans="11:16">
      <c r="K693" s="364"/>
      <c r="L693" s="365"/>
      <c r="M693" s="363"/>
      <c r="N693" s="366"/>
      <c r="P693" s="363"/>
    </row>
    <row r="694" spans="11:16">
      <c r="K694" s="364"/>
      <c r="L694" s="365"/>
      <c r="M694" s="363"/>
      <c r="N694" s="366"/>
      <c r="P694" s="363"/>
    </row>
    <row r="695" spans="11:16">
      <c r="K695" s="364"/>
      <c r="L695" s="365"/>
      <c r="M695" s="363"/>
      <c r="N695" s="366"/>
      <c r="P695" s="363"/>
    </row>
    <row r="696" spans="11:16">
      <c r="K696" s="364"/>
      <c r="L696" s="365"/>
      <c r="M696" s="363"/>
      <c r="N696" s="366"/>
      <c r="P696" s="363"/>
    </row>
    <row r="697" spans="11:16">
      <c r="K697" s="364"/>
      <c r="L697" s="365"/>
      <c r="M697" s="363"/>
      <c r="N697" s="366"/>
      <c r="P697" s="363"/>
    </row>
    <row r="698" spans="11:16">
      <c r="K698" s="364"/>
      <c r="L698" s="365"/>
      <c r="M698" s="363"/>
      <c r="N698" s="366"/>
      <c r="P698" s="363"/>
    </row>
    <row r="699" spans="11:16">
      <c r="K699" s="364"/>
      <c r="L699" s="365"/>
      <c r="M699" s="363"/>
      <c r="N699" s="366"/>
      <c r="P699" s="363"/>
    </row>
    <row r="700" spans="11:16">
      <c r="K700" s="364"/>
      <c r="L700" s="365"/>
      <c r="M700" s="363"/>
      <c r="N700" s="366"/>
      <c r="P700" s="363"/>
    </row>
    <row r="701" spans="11:16">
      <c r="K701" s="364"/>
      <c r="L701" s="365"/>
      <c r="M701" s="363"/>
      <c r="N701" s="366"/>
      <c r="P701" s="363"/>
    </row>
    <row r="702" spans="11:16">
      <c r="K702" s="364"/>
      <c r="L702" s="365"/>
      <c r="M702" s="363"/>
      <c r="N702" s="366"/>
      <c r="P702" s="363"/>
    </row>
    <row r="703" spans="11:16">
      <c r="K703" s="364"/>
      <c r="L703" s="365"/>
      <c r="M703" s="363"/>
      <c r="N703" s="366"/>
      <c r="P703" s="363"/>
    </row>
    <row r="704" spans="11:16">
      <c r="K704" s="364"/>
      <c r="L704" s="365"/>
      <c r="M704" s="363"/>
      <c r="N704" s="366"/>
      <c r="P704" s="363"/>
    </row>
    <row r="705" spans="11:16">
      <c r="K705" s="364"/>
      <c r="L705" s="365"/>
      <c r="M705" s="363"/>
      <c r="N705" s="366"/>
      <c r="P705" s="363"/>
    </row>
    <row r="706" spans="11:16">
      <c r="K706" s="364"/>
      <c r="L706" s="365"/>
      <c r="M706" s="363"/>
      <c r="N706" s="366"/>
      <c r="P706" s="363"/>
    </row>
    <row r="707" spans="11:16">
      <c r="K707" s="364"/>
      <c r="L707" s="365"/>
      <c r="M707" s="363"/>
      <c r="N707" s="366"/>
      <c r="P707" s="363"/>
    </row>
    <row r="708" spans="11:16">
      <c r="K708" s="364"/>
      <c r="L708" s="365"/>
      <c r="M708" s="363"/>
      <c r="N708" s="366"/>
      <c r="P708" s="363"/>
    </row>
    <row r="709" spans="11:16">
      <c r="K709" s="364"/>
      <c r="L709" s="365"/>
      <c r="M709" s="363"/>
      <c r="N709" s="366"/>
      <c r="P709" s="363"/>
    </row>
    <row r="710" spans="11:16">
      <c r="K710" s="364"/>
      <c r="L710" s="365"/>
      <c r="M710" s="363"/>
      <c r="N710" s="366"/>
      <c r="P710" s="363"/>
    </row>
    <row r="711" spans="11:16">
      <c r="K711" s="364"/>
      <c r="L711" s="365"/>
      <c r="M711" s="363"/>
      <c r="N711" s="366"/>
      <c r="P711" s="363"/>
    </row>
    <row r="712" spans="11:16">
      <c r="K712" s="364"/>
      <c r="L712" s="365"/>
      <c r="M712" s="363"/>
      <c r="N712" s="366"/>
      <c r="P712" s="363"/>
    </row>
    <row r="713" spans="11:16">
      <c r="K713" s="364"/>
      <c r="L713" s="365"/>
      <c r="M713" s="363"/>
      <c r="N713" s="366"/>
      <c r="P713" s="363"/>
    </row>
    <row r="714" spans="11:16">
      <c r="K714" s="364"/>
      <c r="L714" s="365"/>
      <c r="M714" s="363"/>
      <c r="N714" s="366"/>
      <c r="P714" s="363"/>
    </row>
    <row r="715" spans="11:16">
      <c r="K715" s="364"/>
      <c r="L715" s="365"/>
      <c r="M715" s="363"/>
      <c r="N715" s="366"/>
      <c r="P715" s="363"/>
    </row>
    <row r="716" spans="11:16">
      <c r="K716" s="364"/>
      <c r="L716" s="365"/>
      <c r="M716" s="363"/>
      <c r="N716" s="366"/>
      <c r="P716" s="363"/>
    </row>
    <row r="717" spans="11:16">
      <c r="K717" s="364"/>
      <c r="L717" s="365"/>
      <c r="M717" s="363"/>
      <c r="N717" s="366"/>
      <c r="P717" s="363"/>
    </row>
    <row r="718" spans="11:16">
      <c r="K718" s="364"/>
      <c r="L718" s="365"/>
      <c r="M718" s="363"/>
      <c r="N718" s="366"/>
      <c r="P718" s="363"/>
    </row>
    <row r="719" spans="11:16">
      <c r="K719" s="364"/>
      <c r="L719" s="365"/>
      <c r="M719" s="363"/>
      <c r="N719" s="366"/>
      <c r="P719" s="363"/>
    </row>
    <row r="720" spans="11:16">
      <c r="K720" s="364"/>
      <c r="L720" s="365"/>
      <c r="M720" s="363"/>
      <c r="N720" s="366"/>
      <c r="P720" s="363"/>
    </row>
    <row r="721" spans="11:16">
      <c r="K721" s="364"/>
      <c r="L721" s="365"/>
      <c r="M721" s="363"/>
      <c r="N721" s="366"/>
      <c r="P721" s="363"/>
    </row>
    <row r="722" spans="11:16">
      <c r="K722" s="364"/>
      <c r="L722" s="365"/>
      <c r="M722" s="363"/>
      <c r="N722" s="366"/>
      <c r="P722" s="363"/>
    </row>
    <row r="723" spans="11:16">
      <c r="K723" s="364"/>
      <c r="L723" s="365"/>
      <c r="M723" s="363"/>
      <c r="N723" s="366"/>
      <c r="P723" s="363"/>
    </row>
    <row r="724" spans="11:16">
      <c r="K724" s="364"/>
      <c r="L724" s="365"/>
      <c r="M724" s="363"/>
      <c r="N724" s="366"/>
      <c r="P724" s="363"/>
    </row>
    <row r="725" spans="11:16">
      <c r="K725" s="364"/>
      <c r="L725" s="365"/>
      <c r="M725" s="363"/>
      <c r="N725" s="366"/>
      <c r="P725" s="363"/>
    </row>
    <row r="726" spans="11:16">
      <c r="K726" s="364"/>
      <c r="L726" s="365"/>
      <c r="M726" s="363"/>
      <c r="N726" s="366"/>
      <c r="P726" s="363"/>
    </row>
    <row r="727" spans="11:16">
      <c r="K727" s="364"/>
      <c r="L727" s="365"/>
      <c r="M727" s="363"/>
      <c r="N727" s="366"/>
      <c r="P727" s="363"/>
    </row>
    <row r="728" spans="11:16">
      <c r="K728" s="364"/>
      <c r="L728" s="365"/>
      <c r="M728" s="363"/>
      <c r="N728" s="366"/>
      <c r="P728" s="363"/>
    </row>
    <row r="729" spans="11:16">
      <c r="K729" s="364"/>
      <c r="L729" s="365"/>
      <c r="M729" s="363"/>
      <c r="N729" s="366"/>
      <c r="P729" s="363"/>
    </row>
    <row r="730" spans="11:16">
      <c r="K730" s="364"/>
      <c r="L730" s="365"/>
      <c r="M730" s="363"/>
      <c r="N730" s="366"/>
      <c r="P730" s="363"/>
    </row>
    <row r="731" spans="11:16">
      <c r="K731" s="364"/>
      <c r="L731" s="365"/>
      <c r="M731" s="363"/>
      <c r="N731" s="366"/>
      <c r="P731" s="363"/>
    </row>
    <row r="732" spans="11:16">
      <c r="K732" s="364"/>
      <c r="L732" s="365"/>
      <c r="M732" s="363"/>
      <c r="N732" s="366"/>
      <c r="P732" s="363"/>
    </row>
    <row r="733" spans="11:16">
      <c r="K733" s="364"/>
      <c r="L733" s="365"/>
      <c r="M733" s="363"/>
      <c r="N733" s="366"/>
      <c r="P733" s="363"/>
    </row>
    <row r="734" spans="11:16">
      <c r="K734" s="364"/>
      <c r="L734" s="365"/>
      <c r="M734" s="363"/>
      <c r="N734" s="366"/>
      <c r="P734" s="363"/>
    </row>
    <row r="735" spans="11:16">
      <c r="K735" s="364"/>
      <c r="L735" s="365"/>
      <c r="M735" s="363"/>
      <c r="N735" s="366"/>
      <c r="P735" s="363"/>
    </row>
    <row r="736" spans="11:16">
      <c r="K736" s="364"/>
      <c r="L736" s="365"/>
      <c r="M736" s="363"/>
      <c r="N736" s="366"/>
      <c r="P736" s="363"/>
    </row>
    <row r="737" spans="11:16">
      <c r="K737" s="364"/>
      <c r="L737" s="365"/>
      <c r="M737" s="363"/>
      <c r="N737" s="366"/>
      <c r="P737" s="363"/>
    </row>
    <row r="738" spans="11:16">
      <c r="K738" s="364"/>
      <c r="L738" s="365"/>
      <c r="M738" s="363"/>
      <c r="N738" s="366"/>
      <c r="P738" s="363"/>
    </row>
    <row r="739" spans="11:16">
      <c r="K739" s="364"/>
      <c r="L739" s="365"/>
      <c r="M739" s="363"/>
      <c r="N739" s="366"/>
      <c r="P739" s="363"/>
    </row>
    <row r="740" spans="11:16">
      <c r="K740" s="364"/>
      <c r="L740" s="365"/>
      <c r="M740" s="363"/>
      <c r="N740" s="366"/>
      <c r="P740" s="363"/>
    </row>
    <row r="741" spans="11:16">
      <c r="K741" s="364"/>
      <c r="L741" s="365"/>
      <c r="M741" s="363"/>
      <c r="N741" s="366"/>
      <c r="P741" s="363"/>
    </row>
    <row r="742" spans="11:16">
      <c r="K742" s="364"/>
      <c r="L742" s="365"/>
      <c r="M742" s="363"/>
      <c r="N742" s="366"/>
      <c r="P742" s="363"/>
    </row>
    <row r="743" spans="11:16">
      <c r="K743" s="364"/>
      <c r="L743" s="365"/>
      <c r="M743" s="363"/>
      <c r="N743" s="366"/>
      <c r="P743" s="363"/>
    </row>
    <row r="744" spans="11:16">
      <c r="K744" s="364"/>
      <c r="L744" s="365"/>
      <c r="M744" s="363"/>
      <c r="N744" s="366"/>
      <c r="P744" s="363"/>
    </row>
    <row r="745" spans="11:16">
      <c r="K745" s="364"/>
      <c r="L745" s="365"/>
      <c r="M745" s="363"/>
      <c r="N745" s="366"/>
      <c r="P745" s="363"/>
    </row>
    <row r="746" spans="11:16">
      <c r="K746" s="364"/>
      <c r="L746" s="365"/>
      <c r="M746" s="363"/>
      <c r="N746" s="366"/>
      <c r="P746" s="363"/>
    </row>
    <row r="747" spans="11:16">
      <c r="K747" s="364"/>
      <c r="L747" s="365"/>
      <c r="M747" s="363"/>
      <c r="N747" s="366"/>
      <c r="P747" s="363"/>
    </row>
    <row r="748" spans="11:16">
      <c r="K748" s="364"/>
      <c r="L748" s="365"/>
      <c r="M748" s="363"/>
      <c r="N748" s="366"/>
      <c r="P748" s="363"/>
    </row>
    <row r="749" spans="11:16">
      <c r="K749" s="364"/>
      <c r="L749" s="365"/>
      <c r="M749" s="363"/>
      <c r="N749" s="366"/>
      <c r="P749" s="363"/>
    </row>
    <row r="750" spans="11:16">
      <c r="K750" s="364"/>
      <c r="L750" s="365"/>
      <c r="M750" s="363"/>
      <c r="N750" s="366"/>
      <c r="P750" s="363"/>
    </row>
    <row r="751" spans="11:16">
      <c r="K751" s="364"/>
      <c r="L751" s="365"/>
      <c r="M751" s="363"/>
      <c r="N751" s="366"/>
      <c r="P751" s="363"/>
    </row>
    <row r="752" spans="11:16">
      <c r="K752" s="364"/>
      <c r="L752" s="365"/>
      <c r="M752" s="363"/>
      <c r="N752" s="366"/>
      <c r="P752" s="363"/>
    </row>
    <row r="753" spans="11:16">
      <c r="K753" s="364"/>
      <c r="L753" s="365"/>
      <c r="M753" s="363"/>
      <c r="N753" s="366"/>
      <c r="P753" s="363"/>
    </row>
    <row r="754" spans="11:16">
      <c r="K754" s="364"/>
      <c r="L754" s="365"/>
      <c r="M754" s="363"/>
      <c r="N754" s="366"/>
      <c r="P754" s="363"/>
    </row>
    <row r="755" spans="11:16">
      <c r="K755" s="364"/>
      <c r="L755" s="365"/>
      <c r="M755" s="363"/>
      <c r="N755" s="366"/>
      <c r="P755" s="363"/>
    </row>
    <row r="756" spans="11:16">
      <c r="K756" s="364"/>
      <c r="L756" s="365"/>
      <c r="M756" s="363"/>
      <c r="N756" s="366"/>
      <c r="P756" s="363"/>
    </row>
    <row r="757" spans="11:16">
      <c r="K757" s="364"/>
      <c r="L757" s="365"/>
      <c r="M757" s="363"/>
      <c r="N757" s="366"/>
      <c r="P757" s="363"/>
    </row>
    <row r="758" spans="11:16">
      <c r="K758" s="364"/>
      <c r="L758" s="365"/>
      <c r="M758" s="363"/>
      <c r="N758" s="366"/>
      <c r="P758" s="363"/>
    </row>
    <row r="759" spans="11:16">
      <c r="K759" s="364"/>
      <c r="L759" s="365"/>
      <c r="M759" s="363"/>
      <c r="N759" s="366"/>
      <c r="P759" s="363"/>
    </row>
    <row r="760" spans="11:16">
      <c r="K760" s="364"/>
      <c r="L760" s="365"/>
      <c r="M760" s="363"/>
      <c r="N760" s="366"/>
      <c r="P760" s="363"/>
    </row>
    <row r="761" spans="11:16">
      <c r="K761" s="364"/>
      <c r="L761" s="365"/>
      <c r="M761" s="363"/>
      <c r="N761" s="366"/>
      <c r="P761" s="363"/>
    </row>
    <row r="762" spans="11:16">
      <c r="K762" s="364"/>
      <c r="L762" s="365"/>
      <c r="M762" s="363"/>
      <c r="N762" s="366"/>
      <c r="P762" s="363"/>
    </row>
    <row r="763" spans="11:16">
      <c r="K763" s="364"/>
      <c r="L763" s="365"/>
      <c r="M763" s="363"/>
      <c r="N763" s="366"/>
      <c r="P763" s="363"/>
    </row>
    <row r="764" spans="11:16">
      <c r="K764" s="364"/>
      <c r="L764" s="365"/>
      <c r="M764" s="363"/>
      <c r="N764" s="366"/>
      <c r="P764" s="363"/>
    </row>
    <row r="765" spans="11:16">
      <c r="K765" s="364"/>
      <c r="L765" s="365"/>
      <c r="M765" s="363"/>
      <c r="N765" s="366"/>
      <c r="P765" s="363"/>
    </row>
    <row r="766" spans="11:16">
      <c r="K766" s="364"/>
      <c r="L766" s="365"/>
      <c r="M766" s="363"/>
      <c r="N766" s="366"/>
      <c r="P766" s="363"/>
    </row>
    <row r="767" spans="11:16">
      <c r="K767" s="364"/>
      <c r="L767" s="365"/>
      <c r="M767" s="363"/>
      <c r="N767" s="366"/>
      <c r="P767" s="363"/>
    </row>
    <row r="768" spans="11:16">
      <c r="K768" s="364"/>
      <c r="L768" s="365"/>
      <c r="M768" s="363"/>
      <c r="N768" s="366"/>
      <c r="P768" s="363"/>
    </row>
    <row r="769" spans="11:16">
      <c r="K769" s="364"/>
      <c r="L769" s="365"/>
      <c r="M769" s="363"/>
      <c r="N769" s="366"/>
      <c r="P769" s="363"/>
    </row>
    <row r="770" spans="11:16">
      <c r="K770" s="364"/>
      <c r="L770" s="365"/>
      <c r="M770" s="363"/>
      <c r="N770" s="366"/>
      <c r="P770" s="363"/>
    </row>
    <row r="771" spans="11:16">
      <c r="K771" s="364"/>
      <c r="L771" s="365"/>
      <c r="M771" s="363"/>
      <c r="N771" s="366"/>
      <c r="P771" s="363"/>
    </row>
    <row r="772" spans="11:16">
      <c r="K772" s="364"/>
      <c r="L772" s="365"/>
      <c r="M772" s="363"/>
      <c r="N772" s="366"/>
      <c r="P772" s="363"/>
    </row>
    <row r="773" spans="11:16">
      <c r="K773" s="364"/>
      <c r="L773" s="365"/>
      <c r="M773" s="363"/>
      <c r="N773" s="366"/>
      <c r="P773" s="363"/>
    </row>
    <row r="774" spans="11:16">
      <c r="K774" s="364"/>
      <c r="L774" s="365"/>
      <c r="M774" s="363"/>
      <c r="N774" s="366"/>
      <c r="P774" s="363"/>
    </row>
    <row r="775" spans="11:16">
      <c r="K775" s="364"/>
      <c r="L775" s="365"/>
      <c r="M775" s="363"/>
      <c r="N775" s="366"/>
      <c r="P775" s="363"/>
    </row>
    <row r="776" spans="11:16">
      <c r="K776" s="364"/>
      <c r="L776" s="365"/>
      <c r="M776" s="363"/>
      <c r="N776" s="366"/>
      <c r="P776" s="363"/>
    </row>
    <row r="777" spans="11:16">
      <c r="K777" s="364"/>
      <c r="L777" s="365"/>
      <c r="M777" s="363"/>
      <c r="N777" s="366"/>
      <c r="P777" s="363"/>
    </row>
    <row r="778" spans="11:16">
      <c r="K778" s="364"/>
      <c r="L778" s="365"/>
      <c r="M778" s="363"/>
      <c r="N778" s="366"/>
      <c r="P778" s="363"/>
    </row>
    <row r="779" spans="11:16">
      <c r="K779" s="364"/>
      <c r="L779" s="365"/>
      <c r="M779" s="363"/>
      <c r="N779" s="366"/>
      <c r="P779" s="363"/>
    </row>
    <row r="780" spans="11:16">
      <c r="K780" s="364"/>
      <c r="L780" s="365"/>
      <c r="M780" s="363"/>
      <c r="N780" s="366"/>
      <c r="P780" s="363"/>
    </row>
    <row r="781" spans="11:16">
      <c r="K781" s="364"/>
      <c r="L781" s="365"/>
      <c r="M781" s="363"/>
      <c r="N781" s="366"/>
      <c r="P781" s="363"/>
    </row>
    <row r="782" spans="11:16">
      <c r="K782" s="364"/>
      <c r="L782" s="365"/>
      <c r="M782" s="363"/>
      <c r="N782" s="366"/>
      <c r="P782" s="363"/>
    </row>
    <row r="783" spans="11:16">
      <c r="K783" s="364"/>
      <c r="L783" s="365"/>
      <c r="M783" s="363"/>
      <c r="N783" s="366"/>
      <c r="P783" s="363"/>
    </row>
    <row r="784" spans="11:16">
      <c r="K784" s="364"/>
      <c r="L784" s="365"/>
      <c r="M784" s="363"/>
      <c r="N784" s="366"/>
      <c r="P784" s="363"/>
    </row>
    <row r="785" spans="11:16">
      <c r="K785" s="364"/>
      <c r="L785" s="365"/>
      <c r="M785" s="363"/>
      <c r="N785" s="366"/>
      <c r="P785" s="363"/>
    </row>
    <row r="786" spans="11:16">
      <c r="K786" s="364"/>
      <c r="L786" s="365"/>
      <c r="M786" s="363"/>
      <c r="N786" s="366"/>
      <c r="P786" s="363"/>
    </row>
    <row r="787" spans="11:16">
      <c r="K787" s="364"/>
      <c r="L787" s="365"/>
      <c r="M787" s="363"/>
      <c r="N787" s="366"/>
      <c r="P787" s="363"/>
    </row>
    <row r="788" spans="11:16">
      <c r="K788" s="364"/>
      <c r="L788" s="365"/>
      <c r="M788" s="363"/>
      <c r="N788" s="366"/>
      <c r="P788" s="363"/>
    </row>
    <row r="789" spans="11:16">
      <c r="K789" s="364"/>
      <c r="L789" s="365"/>
      <c r="M789" s="363"/>
      <c r="N789" s="366"/>
      <c r="P789" s="363"/>
    </row>
    <row r="790" spans="11:16">
      <c r="K790" s="364"/>
      <c r="L790" s="365"/>
      <c r="M790" s="363"/>
      <c r="N790" s="366"/>
      <c r="P790" s="363"/>
    </row>
    <row r="791" spans="11:16">
      <c r="K791" s="364"/>
      <c r="L791" s="365"/>
      <c r="M791" s="363"/>
      <c r="N791" s="366"/>
      <c r="P791" s="363"/>
    </row>
    <row r="792" spans="11:16">
      <c r="K792" s="364"/>
      <c r="L792" s="365"/>
      <c r="M792" s="363"/>
      <c r="N792" s="366"/>
      <c r="P792" s="363"/>
    </row>
    <row r="793" spans="11:16">
      <c r="K793" s="364"/>
      <c r="L793" s="365"/>
      <c r="M793" s="363"/>
      <c r="N793" s="366"/>
      <c r="P793" s="363"/>
    </row>
    <row r="794" spans="11:16">
      <c r="K794" s="364"/>
      <c r="L794" s="365"/>
      <c r="M794" s="363"/>
      <c r="N794" s="366"/>
      <c r="P794" s="363"/>
    </row>
    <row r="795" spans="11:16">
      <c r="K795" s="364"/>
      <c r="L795" s="365"/>
      <c r="M795" s="363"/>
      <c r="N795" s="366"/>
      <c r="P795" s="363"/>
    </row>
    <row r="796" spans="11:16">
      <c r="K796" s="364"/>
      <c r="L796" s="365"/>
      <c r="M796" s="363"/>
      <c r="N796" s="366"/>
      <c r="P796" s="363"/>
    </row>
    <row r="797" spans="11:16">
      <c r="K797" s="364"/>
      <c r="L797" s="365"/>
      <c r="M797" s="363"/>
      <c r="N797" s="366"/>
      <c r="P797" s="363"/>
    </row>
    <row r="798" spans="11:16">
      <c r="K798" s="364"/>
      <c r="L798" s="365"/>
      <c r="M798" s="363"/>
      <c r="N798" s="366"/>
      <c r="P798" s="363"/>
    </row>
    <row r="799" spans="11:16">
      <c r="K799" s="364"/>
      <c r="L799" s="365"/>
      <c r="M799" s="363"/>
      <c r="N799" s="366"/>
      <c r="P799" s="363"/>
    </row>
    <row r="800" spans="11:16">
      <c r="K800" s="364"/>
      <c r="L800" s="365"/>
      <c r="M800" s="363"/>
      <c r="N800" s="366"/>
      <c r="P800" s="363"/>
    </row>
    <row r="801" spans="11:16">
      <c r="K801" s="364"/>
      <c r="L801" s="365"/>
      <c r="M801" s="363"/>
      <c r="N801" s="366"/>
      <c r="P801" s="363"/>
    </row>
    <row r="802" spans="11:16">
      <c r="K802" s="364"/>
      <c r="L802" s="365"/>
      <c r="M802" s="363"/>
      <c r="N802" s="366"/>
      <c r="P802" s="363"/>
    </row>
    <row r="803" spans="11:16">
      <c r="K803" s="364"/>
      <c r="L803" s="365"/>
      <c r="M803" s="363"/>
      <c r="N803" s="366"/>
      <c r="P803" s="363"/>
    </row>
    <row r="804" spans="11:16">
      <c r="K804" s="364"/>
      <c r="L804" s="365"/>
      <c r="M804" s="363"/>
      <c r="N804" s="366"/>
      <c r="P804" s="363"/>
    </row>
    <row r="805" spans="11:16">
      <c r="K805" s="364"/>
      <c r="L805" s="365"/>
      <c r="M805" s="363"/>
      <c r="N805" s="366"/>
      <c r="P805" s="363"/>
    </row>
    <row r="806" spans="11:16">
      <c r="K806" s="364"/>
      <c r="L806" s="365"/>
      <c r="M806" s="363"/>
      <c r="N806" s="366"/>
      <c r="P806" s="363"/>
    </row>
    <row r="807" spans="11:16">
      <c r="K807" s="364"/>
      <c r="L807" s="365"/>
      <c r="M807" s="363"/>
      <c r="N807" s="366"/>
      <c r="P807" s="363"/>
    </row>
    <row r="808" spans="11:16">
      <c r="K808" s="364"/>
      <c r="L808" s="365"/>
      <c r="M808" s="363"/>
      <c r="N808" s="366"/>
      <c r="P808" s="363"/>
    </row>
    <row r="809" spans="11:16">
      <c r="K809" s="364"/>
      <c r="L809" s="365"/>
      <c r="M809" s="363"/>
      <c r="N809" s="366"/>
      <c r="P809" s="363"/>
    </row>
    <row r="810" spans="11:16">
      <c r="K810" s="364"/>
      <c r="L810" s="365"/>
      <c r="M810" s="363"/>
      <c r="N810" s="366"/>
      <c r="P810" s="363"/>
    </row>
    <row r="811" spans="11:16">
      <c r="K811" s="364"/>
      <c r="L811" s="365"/>
      <c r="M811" s="363"/>
      <c r="N811" s="366"/>
      <c r="P811" s="363"/>
    </row>
    <row r="812" spans="11:16">
      <c r="K812" s="364"/>
      <c r="L812" s="365"/>
      <c r="M812" s="363"/>
      <c r="N812" s="366"/>
      <c r="P812" s="363"/>
    </row>
    <row r="813" spans="11:16">
      <c r="K813" s="364"/>
      <c r="L813" s="365"/>
      <c r="M813" s="363"/>
      <c r="N813" s="366"/>
      <c r="P813" s="363"/>
    </row>
    <row r="814" spans="11:16">
      <c r="K814" s="364"/>
      <c r="L814" s="365"/>
      <c r="M814" s="363"/>
      <c r="N814" s="366"/>
      <c r="P814" s="363"/>
    </row>
    <row r="815" spans="11:16">
      <c r="K815" s="364"/>
      <c r="L815" s="365"/>
      <c r="M815" s="363"/>
      <c r="N815" s="366"/>
      <c r="P815" s="363"/>
    </row>
    <row r="816" spans="11:16">
      <c r="K816" s="364"/>
      <c r="L816" s="365"/>
      <c r="M816" s="363"/>
      <c r="N816" s="366"/>
      <c r="P816" s="363"/>
    </row>
    <row r="817" spans="11:16">
      <c r="K817" s="364"/>
      <c r="L817" s="365"/>
      <c r="M817" s="363"/>
      <c r="N817" s="366"/>
      <c r="P817" s="363"/>
    </row>
    <row r="818" spans="11:16">
      <c r="K818" s="364"/>
      <c r="L818" s="365"/>
      <c r="M818" s="363"/>
      <c r="N818" s="366"/>
      <c r="P818" s="363"/>
    </row>
    <row r="819" spans="11:16">
      <c r="K819" s="364"/>
      <c r="L819" s="365"/>
      <c r="M819" s="363"/>
      <c r="N819" s="366"/>
      <c r="P819" s="363"/>
    </row>
    <row r="820" spans="11:16">
      <c r="K820" s="364"/>
      <c r="L820" s="365"/>
      <c r="M820" s="363"/>
      <c r="N820" s="366"/>
      <c r="P820" s="363"/>
    </row>
    <row r="821" spans="11:16">
      <c r="K821" s="364"/>
      <c r="L821" s="365"/>
      <c r="M821" s="363"/>
      <c r="N821" s="366"/>
      <c r="P821" s="363"/>
    </row>
    <row r="822" spans="11:16">
      <c r="K822" s="364"/>
      <c r="L822" s="365"/>
      <c r="M822" s="363"/>
      <c r="N822" s="366"/>
      <c r="P822" s="363"/>
    </row>
    <row r="823" spans="11:16">
      <c r="K823" s="364"/>
      <c r="L823" s="365"/>
      <c r="M823" s="363"/>
      <c r="N823" s="366"/>
      <c r="P823" s="363"/>
    </row>
    <row r="824" spans="11:16">
      <c r="K824" s="364"/>
      <c r="L824" s="365"/>
      <c r="M824" s="363"/>
      <c r="N824" s="366"/>
      <c r="P824" s="363"/>
    </row>
    <row r="825" spans="11:16">
      <c r="K825" s="364"/>
      <c r="L825" s="365"/>
      <c r="M825" s="363"/>
      <c r="N825" s="366"/>
      <c r="P825" s="363"/>
    </row>
    <row r="826" spans="11:16">
      <c r="K826" s="364"/>
      <c r="L826" s="365"/>
      <c r="M826" s="363"/>
      <c r="N826" s="366"/>
      <c r="P826" s="363"/>
    </row>
    <row r="827" spans="11:16">
      <c r="K827" s="364"/>
      <c r="L827" s="365"/>
      <c r="M827" s="363"/>
      <c r="N827" s="366"/>
      <c r="P827" s="363"/>
    </row>
    <row r="828" spans="11:16">
      <c r="K828" s="364"/>
      <c r="L828" s="365"/>
      <c r="M828" s="363"/>
      <c r="N828" s="366"/>
      <c r="P828" s="363"/>
    </row>
    <row r="829" spans="11:16">
      <c r="K829" s="364"/>
      <c r="L829" s="365"/>
      <c r="M829" s="363"/>
      <c r="N829" s="366"/>
      <c r="P829" s="363"/>
    </row>
    <row r="830" spans="11:16">
      <c r="K830" s="364"/>
      <c r="L830" s="365"/>
      <c r="M830" s="363"/>
      <c r="N830" s="366"/>
      <c r="P830" s="363"/>
    </row>
    <row r="831" spans="11:16">
      <c r="K831" s="364"/>
      <c r="L831" s="365"/>
      <c r="M831" s="363"/>
      <c r="N831" s="366"/>
      <c r="P831" s="363"/>
    </row>
    <row r="832" spans="11:16">
      <c r="K832" s="364"/>
      <c r="L832" s="365"/>
      <c r="M832" s="363"/>
      <c r="N832" s="366"/>
      <c r="P832" s="363"/>
    </row>
    <row r="833" spans="11:16">
      <c r="K833" s="364"/>
      <c r="L833" s="365"/>
      <c r="M833" s="363"/>
      <c r="N833" s="366"/>
      <c r="P833" s="363"/>
    </row>
    <row r="834" spans="11:16">
      <c r="K834" s="364"/>
      <c r="L834" s="365"/>
      <c r="M834" s="363"/>
      <c r="N834" s="366"/>
      <c r="P834" s="363"/>
    </row>
    <row r="835" spans="11:16">
      <c r="K835" s="364"/>
      <c r="L835" s="365"/>
      <c r="M835" s="363"/>
      <c r="N835" s="366"/>
      <c r="P835" s="363"/>
    </row>
    <row r="836" spans="11:16">
      <c r="K836" s="364"/>
      <c r="L836" s="365"/>
      <c r="M836" s="363"/>
      <c r="N836" s="366"/>
      <c r="P836" s="363"/>
    </row>
    <row r="837" spans="11:16">
      <c r="K837" s="364"/>
      <c r="L837" s="365"/>
      <c r="M837" s="363"/>
      <c r="N837" s="366"/>
      <c r="P837" s="363"/>
    </row>
    <row r="838" spans="11:16">
      <c r="K838" s="364"/>
      <c r="L838" s="365"/>
      <c r="M838" s="363"/>
      <c r="N838" s="366"/>
      <c r="P838" s="363"/>
    </row>
    <row r="839" spans="11:16">
      <c r="K839" s="364"/>
      <c r="L839" s="365"/>
      <c r="M839" s="363"/>
      <c r="N839" s="366"/>
      <c r="P839" s="363"/>
    </row>
    <row r="840" spans="11:16">
      <c r="K840" s="364"/>
      <c r="L840" s="365"/>
      <c r="M840" s="363"/>
      <c r="N840" s="366"/>
      <c r="P840" s="363"/>
    </row>
    <row r="841" spans="11:16">
      <c r="K841" s="364"/>
      <c r="L841" s="365"/>
      <c r="M841" s="363"/>
      <c r="N841" s="366"/>
      <c r="P841" s="363"/>
    </row>
    <row r="842" spans="11:16">
      <c r="K842" s="364"/>
      <c r="L842" s="365"/>
      <c r="M842" s="363"/>
      <c r="N842" s="366"/>
      <c r="P842" s="363"/>
    </row>
    <row r="843" spans="11:16">
      <c r="K843" s="364"/>
      <c r="L843" s="365"/>
      <c r="M843" s="363"/>
      <c r="N843" s="366"/>
      <c r="P843" s="363"/>
    </row>
    <row r="844" spans="11:16">
      <c r="K844" s="364"/>
      <c r="L844" s="365"/>
      <c r="M844" s="363"/>
      <c r="N844" s="366"/>
      <c r="P844" s="363"/>
    </row>
    <row r="845" spans="11:16">
      <c r="K845" s="364"/>
      <c r="L845" s="365"/>
      <c r="M845" s="363"/>
      <c r="N845" s="366"/>
      <c r="P845" s="363"/>
    </row>
    <row r="846" spans="11:16">
      <c r="K846" s="364"/>
      <c r="L846" s="365"/>
      <c r="M846" s="363"/>
      <c r="N846" s="366"/>
      <c r="P846" s="363"/>
    </row>
    <row r="847" spans="11:16">
      <c r="K847" s="364"/>
      <c r="L847" s="365"/>
      <c r="M847" s="363"/>
      <c r="N847" s="366"/>
      <c r="P847" s="363"/>
    </row>
    <row r="848" spans="11:16">
      <c r="K848" s="364"/>
      <c r="L848" s="365"/>
      <c r="M848" s="363"/>
      <c r="N848" s="366"/>
      <c r="P848" s="363"/>
    </row>
    <row r="849" spans="11:16">
      <c r="K849" s="364"/>
      <c r="L849" s="365"/>
      <c r="M849" s="363"/>
      <c r="N849" s="366"/>
      <c r="P849" s="363"/>
    </row>
    <row r="850" spans="11:16">
      <c r="K850" s="364"/>
      <c r="L850" s="365"/>
      <c r="M850" s="363"/>
      <c r="N850" s="366"/>
      <c r="P850" s="363"/>
    </row>
    <row r="851" spans="11:16">
      <c r="K851" s="364"/>
      <c r="L851" s="365"/>
      <c r="M851" s="363"/>
      <c r="N851" s="366"/>
      <c r="P851" s="363"/>
    </row>
    <row r="852" spans="11:16">
      <c r="K852" s="364"/>
      <c r="L852" s="365"/>
      <c r="M852" s="363"/>
      <c r="N852" s="366"/>
      <c r="P852" s="363"/>
    </row>
    <row r="853" spans="11:16">
      <c r="K853" s="364"/>
      <c r="L853" s="365"/>
      <c r="M853" s="363"/>
      <c r="N853" s="366"/>
      <c r="P853" s="363"/>
    </row>
    <row r="854" spans="11:16">
      <c r="K854" s="364"/>
      <c r="L854" s="365"/>
      <c r="M854" s="363"/>
      <c r="N854" s="366"/>
      <c r="P854" s="363"/>
    </row>
    <row r="855" spans="11:16">
      <c r="K855" s="364"/>
      <c r="L855" s="365"/>
      <c r="M855" s="363"/>
      <c r="N855" s="366"/>
      <c r="P855" s="363"/>
    </row>
    <row r="856" spans="11:16">
      <c r="K856" s="364"/>
      <c r="L856" s="365"/>
      <c r="M856" s="363"/>
      <c r="N856" s="366"/>
      <c r="P856" s="363"/>
    </row>
    <row r="857" spans="11:16">
      <c r="K857" s="364"/>
      <c r="L857" s="365"/>
      <c r="M857" s="363"/>
      <c r="N857" s="366"/>
      <c r="P857" s="363"/>
    </row>
    <row r="858" spans="11:16">
      <c r="K858" s="364"/>
      <c r="L858" s="365"/>
      <c r="M858" s="363"/>
      <c r="N858" s="366"/>
      <c r="P858" s="363"/>
    </row>
    <row r="859" spans="11:16">
      <c r="K859" s="364"/>
      <c r="L859" s="365"/>
      <c r="M859" s="363"/>
      <c r="N859" s="366"/>
      <c r="P859" s="363"/>
    </row>
    <row r="860" spans="11:16">
      <c r="K860" s="364"/>
      <c r="L860" s="365"/>
      <c r="M860" s="363"/>
      <c r="N860" s="366"/>
      <c r="P860" s="363"/>
    </row>
    <row r="861" spans="11:16">
      <c r="K861" s="364"/>
      <c r="L861" s="365"/>
      <c r="M861" s="363"/>
      <c r="N861" s="366"/>
      <c r="P861" s="363"/>
    </row>
    <row r="862" spans="11:16">
      <c r="K862" s="364"/>
      <c r="L862" s="365"/>
      <c r="M862" s="363"/>
      <c r="N862" s="366"/>
      <c r="P862" s="363"/>
    </row>
    <row r="863" spans="11:16">
      <c r="K863" s="364"/>
      <c r="L863" s="365"/>
      <c r="M863" s="363"/>
      <c r="N863" s="366"/>
      <c r="P863" s="363"/>
    </row>
    <row r="864" spans="11:16">
      <c r="K864" s="364"/>
      <c r="L864" s="365"/>
      <c r="M864" s="363"/>
      <c r="N864" s="366"/>
      <c r="P864" s="363"/>
    </row>
    <row r="865" spans="11:16">
      <c r="K865" s="364"/>
      <c r="L865" s="365"/>
      <c r="M865" s="363"/>
      <c r="N865" s="366"/>
      <c r="P865" s="363"/>
    </row>
    <row r="866" spans="11:16">
      <c r="K866" s="364"/>
      <c r="L866" s="365"/>
      <c r="M866" s="363"/>
      <c r="N866" s="366"/>
      <c r="P866" s="363"/>
    </row>
    <row r="867" spans="11:16">
      <c r="K867" s="364"/>
      <c r="L867" s="365"/>
      <c r="M867" s="363"/>
      <c r="N867" s="366"/>
      <c r="P867" s="363"/>
    </row>
    <row r="868" spans="11:16">
      <c r="K868" s="364"/>
      <c r="L868" s="365"/>
      <c r="M868" s="363"/>
      <c r="N868" s="366"/>
      <c r="P868" s="363"/>
    </row>
    <row r="869" spans="11:16">
      <c r="K869" s="364"/>
      <c r="L869" s="365"/>
      <c r="M869" s="363"/>
      <c r="N869" s="366"/>
      <c r="P869" s="363"/>
    </row>
    <row r="870" spans="11:16">
      <c r="K870" s="364"/>
      <c r="L870" s="365"/>
      <c r="M870" s="363"/>
      <c r="N870" s="366"/>
      <c r="P870" s="363"/>
    </row>
    <row r="871" spans="11:16">
      <c r="K871" s="364"/>
      <c r="L871" s="365"/>
      <c r="M871" s="363"/>
      <c r="N871" s="366"/>
      <c r="P871" s="363"/>
    </row>
    <row r="872" spans="11:16">
      <c r="K872" s="364"/>
      <c r="L872" s="365"/>
      <c r="M872" s="363"/>
      <c r="N872" s="366"/>
      <c r="P872" s="363"/>
    </row>
    <row r="873" spans="11:16">
      <c r="K873" s="364"/>
      <c r="L873" s="365"/>
      <c r="M873" s="363"/>
      <c r="N873" s="366"/>
      <c r="P873" s="363"/>
    </row>
    <row r="874" spans="11:16">
      <c r="K874" s="364"/>
      <c r="L874" s="365"/>
      <c r="M874" s="363"/>
      <c r="N874" s="366"/>
      <c r="P874" s="363"/>
    </row>
    <row r="875" spans="11:16">
      <c r="K875" s="364"/>
      <c r="L875" s="365"/>
      <c r="M875" s="363"/>
      <c r="N875" s="366"/>
      <c r="P875" s="363"/>
    </row>
    <row r="876" spans="11:16">
      <c r="K876" s="364"/>
      <c r="L876" s="365"/>
      <c r="M876" s="363"/>
      <c r="N876" s="366"/>
      <c r="P876" s="363"/>
    </row>
    <row r="877" spans="11:16">
      <c r="K877" s="364"/>
      <c r="L877" s="365"/>
      <c r="M877" s="363"/>
      <c r="N877" s="366"/>
      <c r="P877" s="363"/>
    </row>
    <row r="878" spans="11:16">
      <c r="K878" s="364"/>
      <c r="L878" s="365"/>
      <c r="M878" s="363"/>
      <c r="N878" s="366"/>
      <c r="P878" s="363"/>
    </row>
    <row r="879" spans="11:16">
      <c r="K879" s="364"/>
      <c r="L879" s="365"/>
      <c r="M879" s="363"/>
      <c r="N879" s="366"/>
      <c r="P879" s="363"/>
    </row>
    <row r="880" spans="11:16">
      <c r="K880" s="364"/>
      <c r="L880" s="365"/>
      <c r="M880" s="363"/>
      <c r="N880" s="366"/>
      <c r="P880" s="363"/>
    </row>
    <row r="881" spans="11:16">
      <c r="K881" s="364"/>
      <c r="L881" s="365"/>
      <c r="M881" s="363"/>
      <c r="N881" s="366"/>
      <c r="P881" s="363"/>
    </row>
    <row r="882" spans="11:16">
      <c r="K882" s="364"/>
      <c r="L882" s="365"/>
      <c r="M882" s="363"/>
      <c r="N882" s="366"/>
      <c r="P882" s="363"/>
    </row>
    <row r="883" spans="11:16">
      <c r="K883" s="364"/>
      <c r="L883" s="365"/>
      <c r="M883" s="363"/>
      <c r="N883" s="366"/>
      <c r="P883" s="363"/>
    </row>
    <row r="884" spans="11:16">
      <c r="K884" s="364"/>
      <c r="L884" s="365"/>
      <c r="M884" s="363"/>
      <c r="N884" s="366"/>
      <c r="P884" s="363"/>
    </row>
    <row r="885" spans="11:16">
      <c r="K885" s="364"/>
      <c r="L885" s="365"/>
      <c r="M885" s="363"/>
      <c r="N885" s="366"/>
      <c r="P885" s="363"/>
    </row>
    <row r="886" spans="11:16">
      <c r="K886" s="364"/>
      <c r="L886" s="365"/>
      <c r="M886" s="363"/>
      <c r="N886" s="366"/>
      <c r="P886" s="363"/>
    </row>
    <row r="887" spans="11:16">
      <c r="K887" s="364"/>
      <c r="L887" s="365"/>
      <c r="M887" s="363"/>
      <c r="N887" s="366"/>
      <c r="P887" s="363"/>
    </row>
    <row r="888" spans="11:16">
      <c r="K888" s="364"/>
      <c r="L888" s="365"/>
      <c r="M888" s="363"/>
      <c r="N888" s="366"/>
      <c r="P888" s="363"/>
    </row>
    <row r="889" spans="11:16">
      <c r="K889" s="364"/>
      <c r="L889" s="365"/>
      <c r="M889" s="363"/>
      <c r="N889" s="366"/>
      <c r="P889" s="363"/>
    </row>
    <row r="890" spans="11:16">
      <c r="K890" s="364"/>
      <c r="L890" s="365"/>
      <c r="M890" s="363"/>
      <c r="N890" s="366"/>
      <c r="P890" s="363"/>
    </row>
    <row r="891" spans="11:16">
      <c r="K891" s="364"/>
      <c r="L891" s="365"/>
      <c r="M891" s="363"/>
      <c r="N891" s="366"/>
      <c r="P891" s="363"/>
    </row>
    <row r="892" spans="11:16">
      <c r="K892" s="364"/>
      <c r="L892" s="365"/>
      <c r="M892" s="363"/>
      <c r="N892" s="366"/>
      <c r="P892" s="363"/>
    </row>
    <row r="893" spans="11:16">
      <c r="K893" s="364"/>
      <c r="L893" s="365"/>
      <c r="M893" s="363"/>
      <c r="N893" s="366"/>
      <c r="P893" s="363"/>
    </row>
    <row r="894" spans="11:16">
      <c r="K894" s="364"/>
      <c r="L894" s="365"/>
      <c r="M894" s="363"/>
      <c r="N894" s="366"/>
      <c r="P894" s="363"/>
    </row>
    <row r="895" spans="11:16">
      <c r="K895" s="364"/>
      <c r="L895" s="365"/>
      <c r="M895" s="363"/>
      <c r="N895" s="366"/>
      <c r="P895" s="363"/>
    </row>
    <row r="896" spans="11:16">
      <c r="K896" s="364"/>
      <c r="L896" s="365"/>
      <c r="M896" s="363"/>
      <c r="N896" s="366"/>
      <c r="P896" s="363"/>
    </row>
    <row r="897" spans="11:16">
      <c r="K897" s="364"/>
      <c r="L897" s="365"/>
      <c r="M897" s="363"/>
      <c r="N897" s="366"/>
      <c r="P897" s="363"/>
    </row>
    <row r="898" spans="11:16">
      <c r="K898" s="364"/>
      <c r="L898" s="365"/>
      <c r="M898" s="363"/>
      <c r="N898" s="366"/>
      <c r="P898" s="363"/>
    </row>
    <row r="899" spans="11:16">
      <c r="K899" s="364"/>
      <c r="L899" s="365"/>
      <c r="M899" s="363"/>
      <c r="N899" s="366"/>
      <c r="P899" s="363"/>
    </row>
    <row r="900" spans="11:16">
      <c r="K900" s="364"/>
      <c r="L900" s="365"/>
      <c r="M900" s="363"/>
      <c r="N900" s="366"/>
      <c r="P900" s="363"/>
    </row>
    <row r="901" spans="11:16">
      <c r="K901" s="364"/>
      <c r="L901" s="365"/>
      <c r="M901" s="363"/>
      <c r="N901" s="366"/>
      <c r="P901" s="363"/>
    </row>
    <row r="902" spans="11:16">
      <c r="K902" s="364"/>
      <c r="L902" s="365"/>
      <c r="M902" s="363"/>
      <c r="N902" s="366"/>
      <c r="P902" s="363"/>
    </row>
    <row r="903" spans="11:16">
      <c r="K903" s="364"/>
      <c r="L903" s="365"/>
      <c r="M903" s="363"/>
      <c r="N903" s="366"/>
      <c r="P903" s="363"/>
    </row>
    <row r="904" spans="11:16">
      <c r="K904" s="364"/>
      <c r="L904" s="365"/>
      <c r="M904" s="363"/>
      <c r="N904" s="366"/>
      <c r="P904" s="363"/>
    </row>
    <row r="905" spans="11:16">
      <c r="K905" s="364"/>
      <c r="L905" s="365"/>
      <c r="M905" s="363"/>
      <c r="N905" s="366"/>
      <c r="P905" s="363"/>
    </row>
    <row r="906" spans="11:16">
      <c r="K906" s="364"/>
      <c r="L906" s="365"/>
      <c r="M906" s="363"/>
      <c r="N906" s="366"/>
      <c r="P906" s="363"/>
    </row>
    <row r="907" spans="11:16">
      <c r="K907" s="364"/>
      <c r="L907" s="365"/>
      <c r="M907" s="363"/>
      <c r="N907" s="366"/>
      <c r="P907" s="363"/>
    </row>
    <row r="908" spans="11:16">
      <c r="K908" s="364"/>
      <c r="L908" s="365"/>
      <c r="M908" s="363"/>
      <c r="N908" s="366"/>
      <c r="P908" s="363"/>
    </row>
    <row r="909" spans="11:16">
      <c r="K909" s="364"/>
      <c r="L909" s="365"/>
      <c r="M909" s="363"/>
      <c r="N909" s="366"/>
      <c r="P909" s="363"/>
    </row>
    <row r="910" spans="11:16">
      <c r="K910" s="364"/>
      <c r="L910" s="365"/>
      <c r="M910" s="363"/>
      <c r="N910" s="366"/>
      <c r="P910" s="363"/>
    </row>
    <row r="911" spans="11:16">
      <c r="K911" s="364"/>
      <c r="L911" s="365"/>
      <c r="M911" s="363"/>
      <c r="N911" s="366"/>
      <c r="P911" s="363"/>
    </row>
    <row r="912" spans="11:16">
      <c r="K912" s="364"/>
      <c r="L912" s="365"/>
      <c r="M912" s="363"/>
      <c r="N912" s="366"/>
      <c r="P912" s="363"/>
    </row>
    <row r="913" spans="11:16">
      <c r="K913" s="364"/>
      <c r="L913" s="365"/>
      <c r="M913" s="363"/>
      <c r="N913" s="366"/>
      <c r="P913" s="363"/>
    </row>
    <row r="914" spans="11:16">
      <c r="K914" s="364"/>
      <c r="L914" s="365"/>
      <c r="M914" s="363"/>
      <c r="N914" s="366"/>
      <c r="P914" s="363"/>
    </row>
    <row r="915" spans="11:16">
      <c r="K915" s="364"/>
      <c r="L915" s="365"/>
      <c r="M915" s="363"/>
      <c r="N915" s="366"/>
      <c r="P915" s="363"/>
    </row>
    <row r="916" spans="11:16">
      <c r="K916" s="364"/>
      <c r="L916" s="365"/>
      <c r="M916" s="363"/>
      <c r="N916" s="366"/>
      <c r="P916" s="363"/>
    </row>
    <row r="917" spans="11:16">
      <c r="K917" s="364"/>
      <c r="L917" s="365"/>
      <c r="M917" s="363"/>
      <c r="N917" s="366"/>
      <c r="P917" s="363"/>
    </row>
    <row r="918" spans="11:16">
      <c r="K918" s="364"/>
      <c r="L918" s="365"/>
      <c r="M918" s="363"/>
      <c r="N918" s="366"/>
      <c r="P918" s="363"/>
    </row>
    <row r="919" spans="11:16">
      <c r="K919" s="364"/>
      <c r="L919" s="365"/>
      <c r="M919" s="363"/>
      <c r="N919" s="366"/>
      <c r="P919" s="363"/>
    </row>
    <row r="920" spans="11:16">
      <c r="K920" s="364"/>
      <c r="L920" s="365"/>
      <c r="M920" s="363"/>
      <c r="N920" s="366"/>
      <c r="P920" s="363"/>
    </row>
    <row r="921" spans="11:16">
      <c r="K921" s="364"/>
      <c r="L921" s="365"/>
      <c r="M921" s="363"/>
      <c r="N921" s="366"/>
      <c r="P921" s="363"/>
    </row>
    <row r="922" spans="11:16">
      <c r="K922" s="364"/>
      <c r="L922" s="365"/>
      <c r="M922" s="363"/>
      <c r="N922" s="366"/>
      <c r="P922" s="363"/>
    </row>
    <row r="923" spans="11:16">
      <c r="K923" s="364"/>
      <c r="L923" s="365"/>
      <c r="M923" s="363"/>
      <c r="N923" s="366"/>
      <c r="P923" s="363"/>
    </row>
    <row r="924" spans="11:16">
      <c r="K924" s="364"/>
      <c r="L924" s="365"/>
      <c r="M924" s="363"/>
      <c r="N924" s="366"/>
      <c r="P924" s="363"/>
    </row>
    <row r="925" spans="11:16">
      <c r="K925" s="364"/>
      <c r="L925" s="365"/>
      <c r="M925" s="363"/>
      <c r="N925" s="366"/>
      <c r="P925" s="363"/>
    </row>
    <row r="926" spans="11:16">
      <c r="K926" s="364"/>
      <c r="L926" s="365"/>
      <c r="M926" s="363"/>
      <c r="N926" s="366"/>
      <c r="P926" s="363"/>
    </row>
    <row r="927" spans="11:16">
      <c r="K927" s="364"/>
      <c r="L927" s="365"/>
      <c r="M927" s="363"/>
      <c r="N927" s="366"/>
      <c r="P927" s="363"/>
    </row>
    <row r="928" spans="11:16">
      <c r="K928" s="364"/>
      <c r="L928" s="365"/>
      <c r="M928" s="363"/>
      <c r="N928" s="366"/>
      <c r="P928" s="363"/>
    </row>
    <row r="929" spans="11:16">
      <c r="K929" s="364"/>
      <c r="L929" s="365"/>
      <c r="M929" s="363"/>
      <c r="N929" s="366"/>
      <c r="P929" s="363"/>
    </row>
    <row r="930" spans="11:16">
      <c r="K930" s="364"/>
      <c r="L930" s="365"/>
      <c r="M930" s="363"/>
      <c r="N930" s="366"/>
      <c r="P930" s="363"/>
    </row>
    <row r="931" spans="11:16">
      <c r="K931" s="364"/>
      <c r="L931" s="365"/>
      <c r="M931" s="363"/>
      <c r="N931" s="366"/>
      <c r="P931" s="363"/>
    </row>
    <row r="932" spans="11:16">
      <c r="K932" s="364"/>
      <c r="L932" s="365"/>
      <c r="M932" s="363"/>
      <c r="N932" s="366"/>
      <c r="P932" s="363"/>
    </row>
    <row r="933" spans="11:16">
      <c r="K933" s="364"/>
      <c r="L933" s="365"/>
      <c r="M933" s="363"/>
      <c r="N933" s="366"/>
      <c r="P933" s="363"/>
    </row>
    <row r="934" spans="11:16">
      <c r="K934" s="364"/>
      <c r="L934" s="365"/>
      <c r="M934" s="363"/>
      <c r="N934" s="366"/>
      <c r="P934" s="363"/>
    </row>
    <row r="935" spans="11:16">
      <c r="K935" s="364"/>
      <c r="L935" s="365"/>
      <c r="M935" s="363"/>
      <c r="N935" s="366"/>
      <c r="P935" s="363"/>
    </row>
    <row r="936" spans="11:16">
      <c r="K936" s="364"/>
      <c r="L936" s="365"/>
      <c r="M936" s="363"/>
      <c r="N936" s="366"/>
      <c r="P936" s="363"/>
    </row>
    <row r="937" spans="11:16">
      <c r="K937" s="364"/>
      <c r="L937" s="365"/>
      <c r="M937" s="363"/>
      <c r="N937" s="366"/>
      <c r="P937" s="363"/>
    </row>
    <row r="938" spans="11:16">
      <c r="K938" s="364"/>
      <c r="L938" s="365"/>
      <c r="M938" s="363"/>
      <c r="N938" s="366"/>
      <c r="P938" s="363"/>
    </row>
    <row r="939" spans="11:16">
      <c r="K939" s="364"/>
      <c r="L939" s="365"/>
      <c r="M939" s="363"/>
      <c r="N939" s="366"/>
      <c r="P939" s="363"/>
    </row>
    <row r="940" spans="11:16">
      <c r="K940" s="364"/>
      <c r="L940" s="365"/>
      <c r="M940" s="363"/>
      <c r="N940" s="366"/>
      <c r="P940" s="363"/>
    </row>
    <row r="941" spans="11:16">
      <c r="K941" s="364"/>
      <c r="L941" s="365"/>
      <c r="M941" s="363"/>
      <c r="N941" s="366"/>
      <c r="P941" s="363"/>
    </row>
    <row r="942" spans="11:16">
      <c r="K942" s="364"/>
      <c r="L942" s="365"/>
      <c r="M942" s="363"/>
      <c r="N942" s="366"/>
      <c r="P942" s="363"/>
    </row>
    <row r="943" spans="11:16">
      <c r="K943" s="364"/>
      <c r="L943" s="365"/>
      <c r="M943" s="363"/>
      <c r="N943" s="366"/>
      <c r="P943" s="363"/>
    </row>
    <row r="944" spans="11:16">
      <c r="K944" s="364"/>
      <c r="L944" s="365"/>
      <c r="M944" s="363"/>
      <c r="N944" s="366"/>
      <c r="P944" s="363"/>
    </row>
    <row r="945" spans="11:16">
      <c r="K945" s="364"/>
      <c r="L945" s="365"/>
      <c r="M945" s="363"/>
      <c r="N945" s="366"/>
      <c r="P945" s="363"/>
    </row>
    <row r="946" spans="11:16">
      <c r="K946" s="364"/>
      <c r="L946" s="365"/>
      <c r="M946" s="363"/>
      <c r="N946" s="366"/>
      <c r="P946" s="363"/>
    </row>
    <row r="947" spans="11:16">
      <c r="K947" s="364"/>
      <c r="L947" s="365"/>
      <c r="M947" s="363"/>
      <c r="N947" s="366"/>
      <c r="P947" s="363"/>
    </row>
    <row r="948" spans="11:16">
      <c r="K948" s="364"/>
      <c r="L948" s="365"/>
      <c r="M948" s="363"/>
      <c r="N948" s="366"/>
      <c r="P948" s="363"/>
    </row>
    <row r="949" spans="11:16">
      <c r="K949" s="364"/>
      <c r="L949" s="365"/>
      <c r="M949" s="363"/>
      <c r="N949" s="366"/>
      <c r="P949" s="363"/>
    </row>
    <row r="950" spans="11:16">
      <c r="K950" s="364"/>
      <c r="L950" s="365"/>
      <c r="M950" s="363"/>
      <c r="N950" s="366"/>
      <c r="P950" s="363"/>
    </row>
    <row r="951" spans="11:16">
      <c r="K951" s="364"/>
      <c r="L951" s="365"/>
      <c r="M951" s="363"/>
      <c r="N951" s="366"/>
      <c r="P951" s="363"/>
    </row>
    <row r="952" spans="11:16">
      <c r="K952" s="364"/>
      <c r="L952" s="365"/>
      <c r="M952" s="363"/>
      <c r="N952" s="366"/>
      <c r="P952" s="363"/>
    </row>
    <row r="953" spans="11:16">
      <c r="K953" s="364"/>
      <c r="L953" s="365"/>
      <c r="M953" s="363"/>
      <c r="N953" s="366"/>
      <c r="P953" s="363"/>
    </row>
    <row r="954" spans="11:16">
      <c r="K954" s="364"/>
      <c r="L954" s="365"/>
      <c r="M954" s="363"/>
      <c r="N954" s="366"/>
      <c r="P954" s="363"/>
    </row>
    <row r="955" spans="11:16">
      <c r="K955" s="364"/>
      <c r="L955" s="365"/>
      <c r="M955" s="363"/>
      <c r="N955" s="366"/>
      <c r="P955" s="363"/>
    </row>
    <row r="956" spans="11:16">
      <c r="K956" s="364"/>
      <c r="L956" s="365"/>
      <c r="M956" s="363"/>
      <c r="N956" s="366"/>
      <c r="P956" s="363"/>
    </row>
    <row r="957" spans="11:16">
      <c r="K957" s="364"/>
      <c r="L957" s="365"/>
      <c r="M957" s="363"/>
      <c r="N957" s="366"/>
      <c r="P957" s="363"/>
    </row>
    <row r="958" spans="11:16">
      <c r="K958" s="364"/>
      <c r="L958" s="365"/>
      <c r="M958" s="363"/>
      <c r="N958" s="366"/>
      <c r="P958" s="363"/>
    </row>
    <row r="959" spans="11:16">
      <c r="K959" s="364"/>
      <c r="L959" s="365"/>
      <c r="M959" s="363"/>
      <c r="N959" s="366"/>
      <c r="P959" s="363"/>
    </row>
    <row r="960" spans="11:16">
      <c r="K960" s="364"/>
      <c r="L960" s="365"/>
      <c r="M960" s="363"/>
      <c r="N960" s="366"/>
      <c r="P960" s="363"/>
    </row>
    <row r="961" spans="11:16">
      <c r="K961" s="364"/>
      <c r="L961" s="365"/>
      <c r="M961" s="363"/>
      <c r="N961" s="366"/>
      <c r="P961" s="363"/>
    </row>
    <row r="962" spans="11:16">
      <c r="K962" s="364"/>
      <c r="L962" s="365"/>
      <c r="M962" s="363"/>
      <c r="N962" s="366"/>
      <c r="P962" s="363"/>
    </row>
    <row r="963" spans="11:16">
      <c r="K963" s="364"/>
      <c r="L963" s="365"/>
      <c r="M963" s="363"/>
      <c r="N963" s="366"/>
      <c r="P963" s="363"/>
    </row>
    <row r="964" spans="11:16">
      <c r="K964" s="364"/>
      <c r="L964" s="365"/>
      <c r="M964" s="363"/>
      <c r="N964" s="366"/>
      <c r="P964" s="363"/>
    </row>
    <row r="965" spans="11:16">
      <c r="K965" s="364"/>
      <c r="L965" s="365"/>
      <c r="M965" s="363"/>
      <c r="N965" s="366"/>
      <c r="P965" s="363"/>
    </row>
    <row r="966" spans="11:16">
      <c r="K966" s="364"/>
      <c r="L966" s="365"/>
      <c r="M966" s="363"/>
      <c r="N966" s="366"/>
      <c r="P966" s="363"/>
    </row>
    <row r="967" spans="11:16">
      <c r="K967" s="364"/>
      <c r="L967" s="365"/>
      <c r="M967" s="363"/>
      <c r="N967" s="366"/>
      <c r="P967" s="363"/>
    </row>
    <row r="968" spans="11:16">
      <c r="K968" s="364"/>
      <c r="L968" s="365"/>
      <c r="M968" s="363"/>
      <c r="N968" s="366"/>
      <c r="P968" s="363"/>
    </row>
    <row r="969" spans="11:16">
      <c r="K969" s="364"/>
      <c r="L969" s="365"/>
      <c r="M969" s="363"/>
      <c r="N969" s="366"/>
      <c r="P969" s="363"/>
    </row>
    <row r="970" spans="11:16">
      <c r="K970" s="364"/>
      <c r="L970" s="365"/>
      <c r="M970" s="363"/>
      <c r="N970" s="366"/>
      <c r="P970" s="363"/>
    </row>
    <row r="971" spans="11:16">
      <c r="K971" s="364"/>
      <c r="L971" s="365"/>
      <c r="M971" s="363"/>
      <c r="N971" s="366"/>
      <c r="P971" s="363"/>
    </row>
    <row r="972" spans="11:16">
      <c r="K972" s="364"/>
      <c r="L972" s="365"/>
      <c r="M972" s="363"/>
      <c r="N972" s="366"/>
      <c r="P972" s="363"/>
    </row>
    <row r="973" spans="11:16">
      <c r="K973" s="364"/>
      <c r="L973" s="365"/>
      <c r="M973" s="363"/>
      <c r="N973" s="366"/>
      <c r="P973" s="363"/>
    </row>
    <row r="974" spans="11:16">
      <c r="K974" s="364"/>
      <c r="L974" s="365"/>
      <c r="M974" s="363"/>
      <c r="N974" s="366"/>
      <c r="P974" s="363"/>
    </row>
    <row r="975" spans="11:16">
      <c r="K975" s="364"/>
      <c r="L975" s="365"/>
      <c r="M975" s="363"/>
      <c r="N975" s="366"/>
      <c r="P975" s="363"/>
    </row>
    <row r="976" spans="11:16">
      <c r="K976" s="364"/>
      <c r="L976" s="365"/>
      <c r="M976" s="363"/>
      <c r="N976" s="366"/>
      <c r="P976" s="363"/>
    </row>
    <row r="977" spans="11:16">
      <c r="K977" s="364"/>
      <c r="L977" s="365"/>
      <c r="M977" s="363"/>
      <c r="N977" s="366"/>
      <c r="P977" s="363"/>
    </row>
    <row r="978" spans="11:16">
      <c r="K978" s="364"/>
      <c r="L978" s="365"/>
      <c r="M978" s="363"/>
      <c r="N978" s="366"/>
      <c r="P978" s="363"/>
    </row>
    <row r="979" spans="11:16">
      <c r="K979" s="364"/>
      <c r="L979" s="365"/>
      <c r="M979" s="363"/>
      <c r="N979" s="366"/>
      <c r="P979" s="363"/>
    </row>
    <row r="980" spans="11:16">
      <c r="K980" s="364"/>
      <c r="L980" s="365"/>
      <c r="M980" s="363"/>
      <c r="N980" s="366"/>
      <c r="P980" s="363"/>
    </row>
    <row r="981" spans="11:16">
      <c r="K981" s="364"/>
      <c r="L981" s="365"/>
      <c r="M981" s="363"/>
      <c r="N981" s="366"/>
      <c r="P981" s="363"/>
    </row>
    <row r="982" spans="11:16">
      <c r="K982" s="364"/>
      <c r="L982" s="365"/>
      <c r="M982" s="363"/>
      <c r="N982" s="366"/>
      <c r="P982" s="363"/>
    </row>
    <row r="983" spans="11:16">
      <c r="K983" s="364"/>
      <c r="L983" s="365"/>
      <c r="M983" s="363"/>
      <c r="N983" s="366"/>
      <c r="P983" s="363"/>
    </row>
    <row r="984" spans="11:16">
      <c r="K984" s="364"/>
      <c r="L984" s="365"/>
      <c r="M984" s="363"/>
      <c r="N984" s="366"/>
      <c r="P984" s="363"/>
    </row>
    <row r="985" spans="11:16">
      <c r="K985" s="364"/>
      <c r="L985" s="365"/>
      <c r="M985" s="363"/>
      <c r="N985" s="366"/>
      <c r="P985" s="363"/>
    </row>
    <row r="986" spans="11:16">
      <c r="K986" s="364"/>
      <c r="L986" s="365"/>
      <c r="M986" s="363"/>
      <c r="N986" s="366"/>
      <c r="P986" s="363"/>
    </row>
    <row r="987" spans="11:16">
      <c r="K987" s="364"/>
      <c r="L987" s="365"/>
      <c r="M987" s="363"/>
      <c r="N987" s="366"/>
      <c r="P987" s="363"/>
    </row>
    <row r="988" spans="11:16">
      <c r="K988" s="364"/>
      <c r="L988" s="365"/>
      <c r="M988" s="363"/>
      <c r="N988" s="366"/>
      <c r="P988" s="363"/>
    </row>
    <row r="989" spans="11:16">
      <c r="K989" s="364"/>
      <c r="L989" s="365"/>
      <c r="M989" s="363"/>
      <c r="N989" s="366"/>
      <c r="P989" s="363"/>
    </row>
    <row r="990" spans="11:16">
      <c r="K990" s="364"/>
      <c r="L990" s="365"/>
      <c r="M990" s="363"/>
      <c r="N990" s="366"/>
      <c r="P990" s="363"/>
    </row>
    <row r="991" spans="11:16">
      <c r="K991" s="364"/>
      <c r="L991" s="365"/>
      <c r="M991" s="363"/>
      <c r="N991" s="366"/>
      <c r="P991" s="363"/>
    </row>
    <row r="992" spans="11:16">
      <c r="K992" s="364"/>
      <c r="L992" s="365"/>
      <c r="M992" s="363"/>
      <c r="N992" s="366"/>
      <c r="P992" s="363"/>
    </row>
    <row r="993" spans="11:16">
      <c r="K993" s="364"/>
      <c r="L993" s="365"/>
      <c r="M993" s="363"/>
      <c r="N993" s="366"/>
      <c r="P993" s="363"/>
    </row>
    <row r="994" spans="11:16">
      <c r="K994" s="364"/>
      <c r="L994" s="365"/>
      <c r="M994" s="363"/>
      <c r="N994" s="366"/>
      <c r="P994" s="363"/>
    </row>
    <row r="995" spans="11:16">
      <c r="K995" s="364"/>
      <c r="L995" s="365"/>
      <c r="M995" s="363"/>
      <c r="N995" s="366"/>
      <c r="P995" s="363"/>
    </row>
    <row r="996" spans="11:16">
      <c r="K996" s="364"/>
      <c r="L996" s="365"/>
      <c r="M996" s="363"/>
      <c r="N996" s="366"/>
      <c r="P996" s="363"/>
    </row>
    <row r="997" spans="11:16">
      <c r="K997" s="364"/>
      <c r="L997" s="365"/>
      <c r="M997" s="363"/>
      <c r="N997" s="366"/>
      <c r="P997" s="363"/>
    </row>
    <row r="998" spans="11:16">
      <c r="K998" s="364"/>
      <c r="L998" s="365"/>
      <c r="M998" s="363"/>
      <c r="N998" s="366"/>
      <c r="P998" s="363"/>
    </row>
    <row r="999" spans="11:16">
      <c r="K999" s="364"/>
      <c r="L999" s="365"/>
      <c r="M999" s="363"/>
      <c r="N999" s="366"/>
      <c r="P999" s="363"/>
    </row>
    <row r="1000" spans="11:16">
      <c r="K1000" s="364"/>
      <c r="L1000" s="365"/>
      <c r="M1000" s="363"/>
      <c r="N1000" s="366"/>
      <c r="P1000" s="363"/>
    </row>
    <row r="1001" spans="11:16">
      <c r="K1001" s="364"/>
      <c r="L1001" s="365"/>
      <c r="M1001" s="363"/>
      <c r="N1001" s="366"/>
      <c r="P1001" s="363"/>
    </row>
    <row r="1002" spans="11:16">
      <c r="K1002" s="364"/>
      <c r="L1002" s="365"/>
      <c r="M1002" s="363"/>
      <c r="N1002" s="366"/>
      <c r="P1002" s="363"/>
    </row>
    <row r="1003" spans="11:16">
      <c r="K1003" s="364"/>
      <c r="L1003" s="365"/>
      <c r="M1003" s="363"/>
      <c r="N1003" s="366"/>
      <c r="P1003" s="363"/>
    </row>
    <row r="1004" spans="11:16">
      <c r="K1004" s="364"/>
      <c r="L1004" s="365"/>
      <c r="M1004" s="363"/>
      <c r="N1004" s="366"/>
      <c r="P1004" s="363"/>
    </row>
    <row r="1005" spans="11:16">
      <c r="K1005" s="364"/>
      <c r="L1005" s="365"/>
      <c r="M1005" s="363"/>
      <c r="N1005" s="366"/>
      <c r="P1005" s="363"/>
    </row>
    <row r="1006" spans="11:16">
      <c r="K1006" s="364"/>
      <c r="L1006" s="365"/>
      <c r="M1006" s="363"/>
      <c r="N1006" s="366"/>
      <c r="P1006" s="363"/>
    </row>
    <row r="1007" spans="11:16">
      <c r="K1007" s="364"/>
      <c r="L1007" s="365"/>
      <c r="M1007" s="363"/>
      <c r="N1007" s="366"/>
      <c r="P1007" s="363"/>
    </row>
    <row r="1008" spans="11:16">
      <c r="K1008" s="364"/>
      <c r="L1008" s="365"/>
      <c r="M1008" s="363"/>
      <c r="N1008" s="366"/>
      <c r="P1008" s="363"/>
    </row>
    <row r="1009" spans="11:16">
      <c r="K1009" s="364"/>
      <c r="L1009" s="365"/>
      <c r="M1009" s="363"/>
      <c r="N1009" s="366"/>
      <c r="P1009" s="363"/>
    </row>
    <row r="1010" spans="11:16">
      <c r="K1010" s="364"/>
      <c r="L1010" s="365"/>
      <c r="M1010" s="363"/>
      <c r="N1010" s="366"/>
      <c r="P1010" s="363"/>
    </row>
    <row r="1011" spans="11:16">
      <c r="K1011" s="364"/>
      <c r="L1011" s="365"/>
      <c r="M1011" s="363"/>
      <c r="N1011" s="366"/>
      <c r="P1011" s="363"/>
    </row>
    <row r="1012" spans="11:16">
      <c r="K1012" s="364"/>
      <c r="L1012" s="365"/>
      <c r="M1012" s="363"/>
      <c r="N1012" s="366"/>
      <c r="P1012" s="363"/>
    </row>
    <row r="1013" spans="11:16">
      <c r="K1013" s="364"/>
      <c r="L1013" s="365"/>
      <c r="M1013" s="363"/>
      <c r="N1013" s="366"/>
      <c r="P1013" s="363"/>
    </row>
    <row r="1014" spans="11:16">
      <c r="K1014" s="364"/>
      <c r="L1014" s="365"/>
      <c r="M1014" s="363"/>
      <c r="N1014" s="366"/>
      <c r="P1014" s="363"/>
    </row>
    <row r="1015" spans="11:16">
      <c r="K1015" s="364"/>
      <c r="L1015" s="365"/>
      <c r="M1015" s="363"/>
      <c r="N1015" s="366"/>
      <c r="P1015" s="363"/>
    </row>
    <row r="1016" spans="11:16">
      <c r="K1016" s="364"/>
      <c r="L1016" s="365"/>
      <c r="M1016" s="363"/>
      <c r="N1016" s="366"/>
      <c r="P1016" s="363"/>
    </row>
    <row r="1017" spans="11:16">
      <c r="K1017" s="364"/>
      <c r="L1017" s="365"/>
      <c r="M1017" s="363"/>
      <c r="N1017" s="366"/>
      <c r="P1017" s="363"/>
    </row>
    <row r="1018" spans="11:16">
      <c r="K1018" s="364"/>
      <c r="L1018" s="365"/>
      <c r="M1018" s="363"/>
      <c r="N1018" s="366"/>
      <c r="P1018" s="363"/>
    </row>
    <row r="1019" spans="11:16">
      <c r="K1019" s="364"/>
      <c r="L1019" s="365"/>
      <c r="M1019" s="363"/>
      <c r="N1019" s="366"/>
      <c r="P1019" s="363"/>
    </row>
    <row r="1020" spans="11:16">
      <c r="K1020" s="364"/>
      <c r="L1020" s="365"/>
      <c r="M1020" s="363"/>
      <c r="N1020" s="366"/>
      <c r="P1020" s="363"/>
    </row>
    <row r="1021" spans="11:16">
      <c r="K1021" s="364"/>
      <c r="L1021" s="365"/>
      <c r="M1021" s="363"/>
      <c r="N1021" s="366"/>
      <c r="P1021" s="363"/>
    </row>
    <row r="1022" spans="11:16">
      <c r="K1022" s="364"/>
      <c r="L1022" s="365"/>
      <c r="M1022" s="363"/>
      <c r="N1022" s="366"/>
      <c r="P1022" s="363"/>
    </row>
    <row r="1023" spans="11:16">
      <c r="K1023" s="364"/>
      <c r="L1023" s="365"/>
      <c r="M1023" s="363"/>
      <c r="N1023" s="366"/>
      <c r="P1023" s="363"/>
    </row>
    <row r="1024" spans="11:16">
      <c r="K1024" s="364"/>
      <c r="L1024" s="365"/>
      <c r="M1024" s="363"/>
      <c r="N1024" s="366"/>
      <c r="P1024" s="363"/>
    </row>
    <row r="1025" spans="11:16">
      <c r="K1025" s="364"/>
      <c r="L1025" s="365"/>
      <c r="M1025" s="363"/>
      <c r="N1025" s="366"/>
      <c r="P1025" s="363"/>
    </row>
    <row r="1026" spans="11:16">
      <c r="K1026" s="364"/>
      <c r="L1026" s="365"/>
      <c r="M1026" s="363"/>
      <c r="N1026" s="366"/>
      <c r="P1026" s="363"/>
    </row>
    <row r="1027" spans="11:16">
      <c r="K1027" s="364"/>
      <c r="L1027" s="365"/>
      <c r="M1027" s="363"/>
      <c r="N1027" s="366"/>
      <c r="P1027" s="363"/>
    </row>
    <row r="1028" spans="11:16">
      <c r="K1028" s="364"/>
      <c r="L1028" s="365"/>
      <c r="M1028" s="363"/>
      <c r="N1028" s="366"/>
      <c r="P1028" s="363"/>
    </row>
    <row r="1029" spans="11:16">
      <c r="K1029" s="364"/>
      <c r="L1029" s="365"/>
      <c r="M1029" s="363"/>
      <c r="N1029" s="366"/>
      <c r="P1029" s="363"/>
    </row>
    <row r="1030" spans="11:16">
      <c r="K1030" s="364"/>
      <c r="L1030" s="365"/>
      <c r="M1030" s="363"/>
      <c r="N1030" s="366"/>
      <c r="P1030" s="363"/>
    </row>
    <row r="1031" spans="11:16">
      <c r="K1031" s="364"/>
      <c r="L1031" s="365"/>
      <c r="M1031" s="363"/>
      <c r="N1031" s="366"/>
      <c r="P1031" s="363"/>
    </row>
    <row r="1032" spans="11:16">
      <c r="K1032" s="364"/>
      <c r="L1032" s="365"/>
      <c r="M1032" s="363"/>
      <c r="N1032" s="366"/>
      <c r="P1032" s="363"/>
    </row>
    <row r="1033" spans="11:16">
      <c r="K1033" s="364"/>
      <c r="L1033" s="365"/>
      <c r="M1033" s="363"/>
      <c r="N1033" s="366"/>
      <c r="P1033" s="363"/>
    </row>
    <row r="1034" spans="11:16">
      <c r="K1034" s="364"/>
      <c r="L1034" s="365"/>
      <c r="M1034" s="363"/>
      <c r="N1034" s="366"/>
      <c r="P1034" s="363"/>
    </row>
    <row r="1035" spans="11:16">
      <c r="K1035" s="364"/>
      <c r="L1035" s="365"/>
      <c r="M1035" s="363"/>
      <c r="N1035" s="366"/>
      <c r="P1035" s="363"/>
    </row>
    <row r="1036" spans="11:16">
      <c r="K1036" s="364"/>
      <c r="L1036" s="365"/>
      <c r="M1036" s="363"/>
      <c r="N1036" s="366"/>
      <c r="P1036" s="363"/>
    </row>
    <row r="1037" spans="11:16">
      <c r="K1037" s="364"/>
      <c r="L1037" s="365"/>
      <c r="M1037" s="363"/>
      <c r="N1037" s="366"/>
      <c r="P1037" s="363"/>
    </row>
    <row r="1038" spans="11:16">
      <c r="K1038" s="364"/>
      <c r="L1038" s="365"/>
      <c r="M1038" s="363"/>
      <c r="N1038" s="366"/>
      <c r="P1038" s="363"/>
    </row>
    <row r="1039" spans="11:16">
      <c r="K1039" s="364"/>
      <c r="L1039" s="365"/>
      <c r="M1039" s="363"/>
      <c r="N1039" s="366"/>
      <c r="P1039" s="363"/>
    </row>
    <row r="1040" spans="11:16">
      <c r="K1040" s="364"/>
      <c r="L1040" s="365"/>
      <c r="M1040" s="363"/>
      <c r="N1040" s="366"/>
      <c r="P1040" s="363"/>
    </row>
    <row r="1041" spans="11:16">
      <c r="K1041" s="364"/>
      <c r="L1041" s="365"/>
      <c r="M1041" s="363"/>
      <c r="N1041" s="366"/>
      <c r="P1041" s="363"/>
    </row>
    <row r="1042" spans="11:16">
      <c r="K1042" s="364"/>
      <c r="L1042" s="365"/>
      <c r="M1042" s="363"/>
      <c r="N1042" s="366"/>
      <c r="P1042" s="363"/>
    </row>
    <row r="1043" spans="11:16">
      <c r="K1043" s="364"/>
      <c r="L1043" s="365"/>
      <c r="M1043" s="363"/>
      <c r="N1043" s="366"/>
      <c r="P1043" s="363"/>
    </row>
    <row r="1044" spans="11:16">
      <c r="K1044" s="364"/>
      <c r="L1044" s="365"/>
      <c r="M1044" s="363"/>
      <c r="N1044" s="366"/>
      <c r="P1044" s="363"/>
    </row>
    <row r="1045" spans="11:16">
      <c r="K1045" s="364"/>
      <c r="L1045" s="365"/>
      <c r="M1045" s="363"/>
      <c r="N1045" s="366"/>
      <c r="P1045" s="363"/>
    </row>
    <row r="1046" spans="11:16">
      <c r="K1046" s="364"/>
      <c r="L1046" s="365"/>
      <c r="M1046" s="363"/>
      <c r="N1046" s="366"/>
      <c r="P1046" s="363"/>
    </row>
    <row r="1047" spans="11:16">
      <c r="K1047" s="364"/>
      <c r="L1047" s="365"/>
      <c r="M1047" s="363"/>
      <c r="N1047" s="366"/>
      <c r="P1047" s="363"/>
    </row>
    <row r="1048" spans="11:16">
      <c r="K1048" s="364"/>
      <c r="L1048" s="365"/>
      <c r="M1048" s="363"/>
      <c r="N1048" s="366"/>
      <c r="P1048" s="363"/>
    </row>
    <row r="1049" spans="11:16">
      <c r="K1049" s="364"/>
      <c r="L1049" s="365"/>
      <c r="M1049" s="363"/>
      <c r="N1049" s="366"/>
      <c r="P1049" s="363"/>
    </row>
    <row r="1050" spans="11:16">
      <c r="K1050" s="364"/>
      <c r="L1050" s="365"/>
      <c r="M1050" s="363"/>
      <c r="N1050" s="366"/>
      <c r="P1050" s="363"/>
    </row>
    <row r="1051" spans="11:16">
      <c r="K1051" s="364"/>
      <c r="L1051" s="365"/>
      <c r="M1051" s="363"/>
      <c r="N1051" s="366"/>
      <c r="P1051" s="363"/>
    </row>
    <row r="1052" spans="11:16">
      <c r="K1052" s="364"/>
      <c r="L1052" s="365"/>
      <c r="M1052" s="363"/>
      <c r="N1052" s="366"/>
      <c r="P1052" s="363"/>
    </row>
    <row r="1053" spans="11:16">
      <c r="K1053" s="364"/>
      <c r="L1053" s="365"/>
      <c r="M1053" s="363"/>
      <c r="N1053" s="366"/>
      <c r="P1053" s="363"/>
    </row>
    <row r="1054" spans="11:16">
      <c r="K1054" s="364"/>
      <c r="L1054" s="365"/>
      <c r="M1054" s="363"/>
      <c r="N1054" s="366"/>
      <c r="P1054" s="363"/>
    </row>
    <row r="1055" spans="11:16">
      <c r="K1055" s="364"/>
      <c r="L1055" s="365"/>
      <c r="M1055" s="363"/>
      <c r="N1055" s="366"/>
      <c r="P1055" s="363"/>
    </row>
    <row r="1056" spans="11:16">
      <c r="K1056" s="364"/>
      <c r="L1056" s="365"/>
      <c r="M1056" s="363"/>
      <c r="N1056" s="366"/>
      <c r="P1056" s="363"/>
    </row>
    <row r="1057" spans="11:16">
      <c r="K1057" s="364"/>
      <c r="L1057" s="365"/>
      <c r="M1057" s="363"/>
      <c r="N1057" s="366"/>
      <c r="P1057" s="363"/>
    </row>
    <row r="1058" spans="11:16">
      <c r="K1058" s="364"/>
      <c r="L1058" s="365"/>
      <c r="M1058" s="363"/>
      <c r="N1058" s="366"/>
      <c r="P1058" s="363"/>
    </row>
    <row r="1059" spans="11:16">
      <c r="K1059" s="364"/>
      <c r="L1059" s="365"/>
      <c r="M1059" s="363"/>
      <c r="N1059" s="366"/>
      <c r="P1059" s="363"/>
    </row>
    <row r="1060" spans="11:16">
      <c r="K1060" s="364"/>
      <c r="L1060" s="365"/>
      <c r="M1060" s="363"/>
      <c r="N1060" s="366"/>
      <c r="P1060" s="363"/>
    </row>
    <row r="1061" spans="11:16">
      <c r="K1061" s="364"/>
      <c r="L1061" s="365"/>
      <c r="M1061" s="363"/>
      <c r="N1061" s="366"/>
      <c r="P1061" s="363"/>
    </row>
    <row r="1062" spans="11:16">
      <c r="K1062" s="364"/>
      <c r="L1062" s="365"/>
      <c r="M1062" s="363"/>
      <c r="N1062" s="366"/>
      <c r="P1062" s="363"/>
    </row>
    <row r="1063" spans="11:16">
      <c r="K1063" s="364"/>
      <c r="L1063" s="365"/>
      <c r="M1063" s="363"/>
      <c r="N1063" s="366"/>
      <c r="P1063" s="363"/>
    </row>
    <row r="1064" spans="11:16">
      <c r="K1064" s="364"/>
      <c r="L1064" s="365"/>
      <c r="M1064" s="363"/>
      <c r="N1064" s="366"/>
      <c r="P1064" s="363"/>
    </row>
    <row r="1065" spans="11:16">
      <c r="K1065" s="364"/>
      <c r="L1065" s="365"/>
      <c r="M1065" s="363"/>
      <c r="N1065" s="366"/>
      <c r="P1065" s="363"/>
    </row>
    <row r="1066" spans="11:16">
      <c r="K1066" s="364"/>
      <c r="L1066" s="365"/>
      <c r="M1066" s="363"/>
      <c r="N1066" s="366"/>
      <c r="P1066" s="363"/>
    </row>
    <row r="1067" spans="11:16">
      <c r="K1067" s="364"/>
      <c r="L1067" s="365"/>
      <c r="M1067" s="363"/>
      <c r="N1067" s="366"/>
      <c r="P1067" s="363"/>
    </row>
    <row r="1068" spans="11:16">
      <c r="K1068" s="364"/>
      <c r="L1068" s="365"/>
      <c r="M1068" s="363"/>
      <c r="N1068" s="366"/>
      <c r="P1068" s="363"/>
    </row>
    <row r="1069" spans="11:16">
      <c r="K1069" s="364"/>
      <c r="L1069" s="365"/>
      <c r="M1069" s="363"/>
      <c r="N1069" s="366"/>
      <c r="P1069" s="363"/>
    </row>
    <row r="1070" spans="11:16">
      <c r="K1070" s="364"/>
      <c r="L1070" s="365"/>
      <c r="M1070" s="363"/>
      <c r="N1070" s="366"/>
      <c r="P1070" s="363"/>
    </row>
    <row r="1071" spans="11:16">
      <c r="K1071" s="364"/>
      <c r="L1071" s="365"/>
      <c r="M1071" s="363"/>
      <c r="N1071" s="366"/>
      <c r="P1071" s="363"/>
    </row>
    <row r="1072" spans="11:16">
      <c r="K1072" s="364"/>
      <c r="L1072" s="365"/>
      <c r="M1072" s="363"/>
      <c r="N1072" s="366"/>
      <c r="P1072" s="363"/>
    </row>
    <row r="1073" spans="11:16">
      <c r="K1073" s="364"/>
      <c r="L1073" s="365"/>
      <c r="M1073" s="363"/>
      <c r="N1073" s="366"/>
      <c r="P1073" s="363"/>
    </row>
    <row r="1074" spans="11:16">
      <c r="K1074" s="364"/>
      <c r="L1074" s="365"/>
      <c r="M1074" s="363"/>
      <c r="N1074" s="366"/>
      <c r="P1074" s="363"/>
    </row>
    <row r="1075" spans="11:16">
      <c r="K1075" s="364"/>
      <c r="L1075" s="365"/>
      <c r="M1075" s="363"/>
      <c r="N1075" s="366"/>
      <c r="P1075" s="363"/>
    </row>
    <row r="1076" spans="11:16">
      <c r="K1076" s="364"/>
      <c r="L1076" s="365"/>
      <c r="M1076" s="363"/>
      <c r="N1076" s="366"/>
      <c r="P1076" s="363"/>
    </row>
    <row r="1077" spans="11:16">
      <c r="K1077" s="364"/>
      <c r="L1077" s="365"/>
      <c r="M1077" s="363"/>
      <c r="N1077" s="366"/>
      <c r="P1077" s="363"/>
    </row>
    <row r="1078" spans="11:16">
      <c r="K1078" s="364"/>
      <c r="L1078" s="365"/>
      <c r="M1078" s="363"/>
      <c r="N1078" s="366"/>
      <c r="P1078" s="363"/>
    </row>
    <row r="1079" spans="11:16">
      <c r="K1079" s="364"/>
      <c r="L1079" s="365"/>
      <c r="M1079" s="363"/>
      <c r="N1079" s="366"/>
      <c r="P1079" s="363"/>
    </row>
    <row r="1080" spans="11:16">
      <c r="K1080" s="364"/>
      <c r="L1080" s="365"/>
      <c r="M1080" s="363"/>
      <c r="N1080" s="366"/>
      <c r="P1080" s="363"/>
    </row>
    <row r="1081" spans="11:16">
      <c r="K1081" s="364"/>
      <c r="L1081" s="365"/>
      <c r="M1081" s="363"/>
      <c r="N1081" s="366"/>
      <c r="P1081" s="363"/>
    </row>
    <row r="1082" spans="11:16">
      <c r="K1082" s="364"/>
      <c r="L1082" s="365"/>
      <c r="M1082" s="363"/>
      <c r="N1082" s="366"/>
      <c r="P1082" s="363"/>
    </row>
    <row r="1083" spans="11:16">
      <c r="K1083" s="364"/>
      <c r="L1083" s="365"/>
      <c r="M1083" s="363"/>
      <c r="N1083" s="366"/>
      <c r="P1083" s="363"/>
    </row>
    <row r="1084" spans="11:16">
      <c r="K1084" s="364"/>
      <c r="L1084" s="365"/>
      <c r="M1084" s="363"/>
      <c r="N1084" s="366"/>
      <c r="P1084" s="363"/>
    </row>
    <row r="1085" spans="11:16">
      <c r="K1085" s="364"/>
      <c r="L1085" s="365"/>
      <c r="M1085" s="363"/>
      <c r="N1085" s="366"/>
      <c r="P1085" s="363"/>
    </row>
    <row r="1086" spans="11:16">
      <c r="K1086" s="364"/>
      <c r="L1086" s="365"/>
      <c r="M1086" s="363"/>
      <c r="N1086" s="366"/>
      <c r="P1086" s="363"/>
    </row>
    <row r="1087" spans="11:16">
      <c r="K1087" s="364"/>
      <c r="L1087" s="365"/>
      <c r="M1087" s="363"/>
      <c r="N1087" s="366"/>
      <c r="P1087" s="363"/>
    </row>
    <row r="1088" spans="11:16">
      <c r="K1088" s="364"/>
      <c r="L1088" s="365"/>
      <c r="M1088" s="363"/>
      <c r="N1088" s="366"/>
      <c r="P1088" s="363"/>
    </row>
    <row r="1089" spans="11:16">
      <c r="K1089" s="364"/>
      <c r="L1089" s="365"/>
      <c r="M1089" s="363"/>
      <c r="N1089" s="366"/>
      <c r="P1089" s="363"/>
    </row>
    <row r="1090" spans="11:16">
      <c r="K1090" s="364"/>
      <c r="L1090" s="365"/>
      <c r="M1090" s="363"/>
      <c r="N1090" s="366"/>
      <c r="P1090" s="363"/>
    </row>
    <row r="1091" spans="11:16">
      <c r="K1091" s="364"/>
      <c r="L1091" s="365"/>
      <c r="M1091" s="363"/>
      <c r="N1091" s="366"/>
      <c r="P1091" s="363"/>
    </row>
    <row r="1092" spans="11:16">
      <c r="K1092" s="364"/>
      <c r="L1092" s="365"/>
      <c r="M1092" s="363"/>
      <c r="N1092" s="366"/>
      <c r="P1092" s="363"/>
    </row>
    <row r="1093" spans="11:16">
      <c r="K1093" s="364"/>
      <c r="L1093" s="365"/>
      <c r="M1093" s="363"/>
      <c r="N1093" s="366"/>
      <c r="P1093" s="363"/>
    </row>
    <row r="1094" spans="11:16">
      <c r="K1094" s="364"/>
      <c r="L1094" s="365"/>
      <c r="M1094" s="363"/>
      <c r="N1094" s="366"/>
      <c r="P1094" s="363"/>
    </row>
    <row r="1095" spans="11:16">
      <c r="K1095" s="364"/>
      <c r="L1095" s="365"/>
      <c r="M1095" s="363"/>
      <c r="N1095" s="366"/>
      <c r="P1095" s="363"/>
    </row>
    <row r="1096" spans="11:16">
      <c r="K1096" s="364"/>
      <c r="L1096" s="365"/>
      <c r="M1096" s="363"/>
      <c r="N1096" s="366"/>
      <c r="P1096" s="363"/>
    </row>
    <row r="1097" spans="11:16">
      <c r="K1097" s="364"/>
      <c r="L1097" s="365"/>
      <c r="M1097" s="363"/>
      <c r="N1097" s="366"/>
      <c r="P1097" s="363"/>
    </row>
    <row r="1098" spans="11:16">
      <c r="K1098" s="364"/>
      <c r="L1098" s="365"/>
      <c r="M1098" s="363"/>
      <c r="N1098" s="366"/>
      <c r="P1098" s="363"/>
    </row>
    <row r="1099" spans="11:16">
      <c r="K1099" s="364"/>
      <c r="L1099" s="365"/>
      <c r="M1099" s="363"/>
      <c r="N1099" s="366"/>
      <c r="P1099" s="363"/>
    </row>
    <row r="1100" spans="11:16">
      <c r="K1100" s="364"/>
      <c r="L1100" s="365"/>
      <c r="M1100" s="363"/>
      <c r="N1100" s="366"/>
      <c r="P1100" s="363"/>
    </row>
    <row r="1101" spans="11:16">
      <c r="K1101" s="364"/>
      <c r="L1101" s="365"/>
      <c r="M1101" s="363"/>
      <c r="N1101" s="366"/>
      <c r="P1101" s="363"/>
    </row>
    <row r="1102" spans="11:16">
      <c r="K1102" s="364"/>
      <c r="L1102" s="365"/>
      <c r="M1102" s="363"/>
      <c r="N1102" s="366"/>
      <c r="P1102" s="363"/>
    </row>
    <row r="1103" spans="11:16">
      <c r="K1103" s="364"/>
      <c r="L1103" s="365"/>
      <c r="M1103" s="363"/>
      <c r="N1103" s="366"/>
      <c r="P1103" s="363"/>
    </row>
    <row r="1104" spans="11:16">
      <c r="K1104" s="364"/>
      <c r="L1104" s="365"/>
      <c r="M1104" s="363"/>
      <c r="N1104" s="366"/>
      <c r="P1104" s="363"/>
    </row>
    <row r="1105" spans="11:16">
      <c r="K1105" s="364"/>
      <c r="L1105" s="365"/>
      <c r="M1105" s="363"/>
      <c r="N1105" s="366"/>
      <c r="P1105" s="363"/>
    </row>
    <row r="1106" spans="11:16">
      <c r="K1106" s="364"/>
      <c r="L1106" s="365"/>
      <c r="M1106" s="363"/>
      <c r="N1106" s="366"/>
      <c r="P1106" s="363"/>
    </row>
    <row r="1107" spans="11:16">
      <c r="K1107" s="364"/>
      <c r="L1107" s="365"/>
      <c r="M1107" s="363"/>
      <c r="N1107" s="366"/>
      <c r="P1107" s="363"/>
    </row>
    <row r="1108" spans="11:16">
      <c r="K1108" s="364"/>
      <c r="L1108" s="365"/>
      <c r="M1108" s="363"/>
      <c r="N1108" s="366"/>
      <c r="P1108" s="363"/>
    </row>
    <row r="1109" spans="11:16">
      <c r="K1109" s="364"/>
      <c r="L1109" s="365"/>
      <c r="M1109" s="363"/>
      <c r="N1109" s="366"/>
      <c r="P1109" s="363"/>
    </row>
    <row r="1110" spans="11:16">
      <c r="K1110" s="364"/>
      <c r="L1110" s="365"/>
      <c r="M1110" s="363"/>
      <c r="N1110" s="366"/>
      <c r="P1110" s="363"/>
    </row>
    <row r="1111" spans="11:16">
      <c r="K1111" s="364"/>
      <c r="L1111" s="365"/>
      <c r="M1111" s="363"/>
      <c r="N1111" s="366"/>
      <c r="P1111" s="363"/>
    </row>
    <row r="1112" spans="11:16">
      <c r="K1112" s="364"/>
      <c r="L1112" s="365"/>
      <c r="M1112" s="363"/>
      <c r="N1112" s="366"/>
      <c r="P1112" s="363"/>
    </row>
    <row r="1113" spans="11:16">
      <c r="K1113" s="364"/>
      <c r="L1113" s="365"/>
      <c r="M1113" s="363"/>
      <c r="N1113" s="366"/>
      <c r="P1113" s="363"/>
    </row>
    <row r="1114" spans="11:16">
      <c r="K1114" s="364"/>
      <c r="L1114" s="365"/>
      <c r="M1114" s="363"/>
      <c r="N1114" s="366"/>
      <c r="P1114" s="363"/>
    </row>
    <row r="1115" spans="11:16">
      <c r="K1115" s="364"/>
      <c r="L1115" s="365"/>
      <c r="M1115" s="363"/>
      <c r="N1115" s="366"/>
      <c r="P1115" s="363"/>
    </row>
    <row r="1116" spans="11:16">
      <c r="K1116" s="364"/>
      <c r="L1116" s="365"/>
      <c r="M1116" s="363"/>
      <c r="N1116" s="366"/>
      <c r="P1116" s="363"/>
    </row>
    <row r="1117" spans="11:16">
      <c r="K1117" s="364"/>
      <c r="L1117" s="365"/>
      <c r="M1117" s="363"/>
      <c r="N1117" s="366"/>
      <c r="P1117" s="363"/>
    </row>
    <row r="1118" spans="11:16">
      <c r="K1118" s="364"/>
      <c r="L1118" s="365"/>
      <c r="M1118" s="363"/>
      <c r="N1118" s="366"/>
      <c r="P1118" s="363"/>
    </row>
    <row r="1119" spans="11:16">
      <c r="K1119" s="364"/>
      <c r="L1119" s="365"/>
      <c r="M1119" s="363"/>
      <c r="N1119" s="366"/>
      <c r="P1119" s="363"/>
    </row>
    <row r="1120" spans="11:16">
      <c r="K1120" s="364"/>
      <c r="L1120" s="365"/>
      <c r="M1120" s="363"/>
      <c r="N1120" s="366"/>
      <c r="P1120" s="363"/>
    </row>
    <row r="1121" spans="11:16">
      <c r="K1121" s="364"/>
      <c r="L1121" s="365"/>
      <c r="M1121" s="363"/>
      <c r="N1121" s="366"/>
      <c r="P1121" s="363"/>
    </row>
    <row r="1122" spans="11:16">
      <c r="K1122" s="364"/>
      <c r="L1122" s="365"/>
      <c r="M1122" s="363"/>
      <c r="N1122" s="366"/>
      <c r="P1122" s="363"/>
    </row>
    <row r="1123" spans="11:16">
      <c r="K1123" s="364"/>
      <c r="L1123" s="365"/>
      <c r="M1123" s="363"/>
      <c r="N1123" s="366"/>
      <c r="P1123" s="363"/>
    </row>
    <row r="1124" spans="11:16">
      <c r="K1124" s="364"/>
      <c r="L1124" s="365"/>
      <c r="M1124" s="363"/>
      <c r="N1124" s="366"/>
      <c r="P1124" s="363"/>
    </row>
    <row r="1125" spans="11:16">
      <c r="K1125" s="364"/>
      <c r="L1125" s="365"/>
      <c r="M1125" s="363"/>
      <c r="N1125" s="366"/>
      <c r="P1125" s="363"/>
    </row>
    <row r="1126" spans="11:16">
      <c r="K1126" s="364"/>
      <c r="L1126" s="365"/>
      <c r="M1126" s="363"/>
      <c r="N1126" s="366"/>
      <c r="P1126" s="363"/>
    </row>
    <row r="1127" spans="11:16">
      <c r="K1127" s="364"/>
      <c r="L1127" s="365"/>
      <c r="M1127" s="363"/>
      <c r="N1127" s="366"/>
      <c r="P1127" s="363"/>
    </row>
    <row r="1128" spans="11:16">
      <c r="K1128" s="364"/>
      <c r="L1128" s="365"/>
      <c r="M1128" s="363"/>
      <c r="N1128" s="366"/>
      <c r="P1128" s="363"/>
    </row>
    <row r="1129" spans="11:16">
      <c r="K1129" s="364"/>
      <c r="L1129" s="365"/>
      <c r="M1129" s="363"/>
      <c r="N1129" s="366"/>
      <c r="P1129" s="363"/>
    </row>
    <row r="1130" spans="11:16">
      <c r="K1130" s="364"/>
      <c r="L1130" s="365"/>
      <c r="M1130" s="363"/>
      <c r="N1130" s="366"/>
      <c r="P1130" s="363"/>
    </row>
    <row r="1131" spans="11:16">
      <c r="K1131" s="364"/>
      <c r="L1131" s="365"/>
      <c r="M1131" s="363"/>
      <c r="N1131" s="366"/>
      <c r="P1131" s="363"/>
    </row>
    <row r="1132" spans="11:16">
      <c r="K1132" s="364"/>
      <c r="L1132" s="365"/>
      <c r="M1132" s="363"/>
      <c r="N1132" s="366"/>
      <c r="P1132" s="363"/>
    </row>
    <row r="1133" spans="11:16">
      <c r="K1133" s="364"/>
      <c r="L1133" s="365"/>
      <c r="M1133" s="363"/>
      <c r="N1133" s="366"/>
      <c r="P1133" s="363"/>
    </row>
    <row r="1134" spans="11:16">
      <c r="K1134" s="364"/>
      <c r="L1134" s="365"/>
      <c r="M1134" s="363"/>
      <c r="N1134" s="366"/>
      <c r="P1134" s="363"/>
    </row>
    <row r="1135" spans="11:16">
      <c r="K1135" s="364"/>
      <c r="L1135" s="365"/>
      <c r="M1135" s="363"/>
      <c r="N1135" s="366"/>
      <c r="P1135" s="363"/>
    </row>
    <row r="1136" spans="11:16">
      <c r="K1136" s="364"/>
      <c r="L1136" s="365"/>
      <c r="M1136" s="363"/>
      <c r="N1136" s="366"/>
      <c r="P1136" s="363"/>
    </row>
    <row r="1137" spans="11:16">
      <c r="K1137" s="364"/>
      <c r="L1137" s="365"/>
      <c r="M1137" s="363"/>
      <c r="N1137" s="366"/>
      <c r="P1137" s="363"/>
    </row>
    <row r="1138" spans="11:16">
      <c r="K1138" s="364"/>
      <c r="L1138" s="365"/>
      <c r="M1138" s="363"/>
      <c r="N1138" s="366"/>
      <c r="P1138" s="363"/>
    </row>
    <row r="1139" spans="11:16">
      <c r="K1139" s="364"/>
      <c r="L1139" s="365"/>
      <c r="M1139" s="363"/>
      <c r="N1139" s="366"/>
      <c r="P1139" s="363"/>
    </row>
    <row r="1140" spans="11:16">
      <c r="K1140" s="364"/>
      <c r="L1140" s="365"/>
      <c r="M1140" s="363"/>
      <c r="N1140" s="366"/>
      <c r="P1140" s="363"/>
    </row>
    <row r="1141" spans="11:16">
      <c r="K1141" s="364"/>
      <c r="L1141" s="365"/>
      <c r="M1141" s="363"/>
      <c r="N1141" s="366"/>
      <c r="P1141" s="363"/>
    </row>
    <row r="1142" spans="11:16">
      <c r="K1142" s="364"/>
      <c r="L1142" s="365"/>
      <c r="M1142" s="363"/>
      <c r="N1142" s="366"/>
      <c r="P1142" s="363"/>
    </row>
    <row r="1143" spans="11:16">
      <c r="K1143" s="364"/>
      <c r="L1143" s="365"/>
      <c r="M1143" s="363"/>
      <c r="N1143" s="366"/>
      <c r="P1143" s="363"/>
    </row>
    <row r="1144" spans="11:16">
      <c r="K1144" s="364"/>
      <c r="L1144" s="365"/>
      <c r="M1144" s="363"/>
      <c r="N1144" s="366"/>
      <c r="P1144" s="363"/>
    </row>
    <row r="1145" spans="11:16">
      <c r="K1145" s="364"/>
      <c r="L1145" s="365"/>
      <c r="M1145" s="363"/>
      <c r="N1145" s="366"/>
      <c r="P1145" s="363"/>
    </row>
    <row r="1146" spans="11:16">
      <c r="K1146" s="364"/>
      <c r="L1146" s="365"/>
      <c r="M1146" s="363"/>
      <c r="N1146" s="366"/>
      <c r="P1146" s="363"/>
    </row>
    <row r="1147" spans="11:16">
      <c r="K1147" s="364"/>
      <c r="L1147" s="365"/>
      <c r="M1147" s="363"/>
      <c r="N1147" s="366"/>
      <c r="P1147" s="363"/>
    </row>
    <row r="1148" spans="11:16">
      <c r="K1148" s="364"/>
      <c r="L1148" s="365"/>
      <c r="M1148" s="363"/>
      <c r="N1148" s="366"/>
      <c r="P1148" s="363"/>
    </row>
    <row r="1149" spans="11:16">
      <c r="K1149" s="364"/>
      <c r="L1149" s="365"/>
      <c r="M1149" s="363"/>
      <c r="N1149" s="366"/>
      <c r="P1149" s="363"/>
    </row>
    <row r="1150" spans="11:16">
      <c r="K1150" s="364"/>
      <c r="L1150" s="365"/>
      <c r="M1150" s="363"/>
      <c r="N1150" s="366"/>
      <c r="P1150" s="363"/>
    </row>
    <row r="1151" spans="11:16">
      <c r="K1151" s="364"/>
      <c r="L1151" s="365"/>
      <c r="M1151" s="363"/>
      <c r="N1151" s="366"/>
      <c r="P1151" s="363"/>
    </row>
    <row r="1152" spans="11:16">
      <c r="K1152" s="364"/>
      <c r="L1152" s="365"/>
      <c r="M1152" s="363"/>
      <c r="N1152" s="366"/>
      <c r="P1152" s="363"/>
    </row>
    <row r="1153" spans="11:16">
      <c r="K1153" s="364"/>
      <c r="L1153" s="365"/>
      <c r="M1153" s="363"/>
      <c r="N1153" s="366"/>
      <c r="P1153" s="363"/>
    </row>
    <row r="1154" spans="11:16">
      <c r="K1154" s="364"/>
      <c r="L1154" s="365"/>
      <c r="M1154" s="363"/>
      <c r="N1154" s="366"/>
      <c r="P1154" s="363"/>
    </row>
    <row r="1155" spans="11:16">
      <c r="K1155" s="364"/>
      <c r="L1155" s="365"/>
      <c r="M1155" s="363"/>
      <c r="N1155" s="366"/>
      <c r="P1155" s="363"/>
    </row>
    <row r="1156" spans="11:16">
      <c r="K1156" s="364"/>
      <c r="L1156" s="365"/>
      <c r="M1156" s="363"/>
      <c r="N1156" s="366"/>
      <c r="P1156" s="363"/>
    </row>
    <row r="1157" spans="11:16">
      <c r="K1157" s="364"/>
      <c r="L1157" s="365"/>
      <c r="M1157" s="363"/>
      <c r="N1157" s="366"/>
      <c r="P1157" s="363"/>
    </row>
    <row r="1158" spans="11:16">
      <c r="K1158" s="364"/>
      <c r="L1158" s="365"/>
      <c r="M1158" s="363"/>
      <c r="N1158" s="366"/>
      <c r="P1158" s="363"/>
    </row>
    <row r="1159" spans="11:16">
      <c r="K1159" s="364"/>
      <c r="L1159" s="365"/>
      <c r="M1159" s="363"/>
      <c r="N1159" s="366"/>
      <c r="P1159" s="363"/>
    </row>
    <row r="1160" spans="11:16">
      <c r="K1160" s="364"/>
      <c r="L1160" s="365"/>
      <c r="M1160" s="363"/>
      <c r="N1160" s="366"/>
      <c r="P1160" s="363"/>
    </row>
    <row r="1161" spans="11:16">
      <c r="K1161" s="364"/>
      <c r="L1161" s="365"/>
      <c r="M1161" s="363"/>
      <c r="N1161" s="366"/>
      <c r="P1161" s="363"/>
    </row>
    <row r="1162" spans="11:16">
      <c r="K1162" s="364"/>
      <c r="L1162" s="365"/>
      <c r="M1162" s="363"/>
      <c r="N1162" s="366"/>
      <c r="P1162" s="363"/>
    </row>
    <row r="1163" spans="11:16">
      <c r="K1163" s="364"/>
      <c r="L1163" s="365"/>
      <c r="M1163" s="363"/>
      <c r="N1163" s="366"/>
      <c r="P1163" s="363"/>
    </row>
    <row r="1164" spans="11:16">
      <c r="K1164" s="364"/>
      <c r="L1164" s="365"/>
      <c r="M1164" s="363"/>
      <c r="N1164" s="366"/>
      <c r="P1164" s="363"/>
    </row>
    <row r="1165" spans="11:16">
      <c r="K1165" s="364"/>
      <c r="L1165" s="365"/>
      <c r="M1165" s="363"/>
      <c r="N1165" s="366"/>
      <c r="P1165" s="363"/>
    </row>
    <row r="1166" spans="11:16">
      <c r="K1166" s="364"/>
      <c r="L1166" s="365"/>
      <c r="M1166" s="363"/>
      <c r="N1166" s="366"/>
      <c r="P1166" s="363"/>
    </row>
    <row r="1167" spans="11:16">
      <c r="K1167" s="364"/>
      <c r="L1167" s="365"/>
      <c r="M1167" s="363"/>
      <c r="N1167" s="366"/>
      <c r="P1167" s="363"/>
    </row>
    <row r="1168" spans="11:16">
      <c r="K1168" s="364"/>
      <c r="L1168" s="365"/>
      <c r="M1168" s="363"/>
      <c r="N1168" s="366"/>
      <c r="P1168" s="363"/>
    </row>
    <row r="1169" spans="11:16">
      <c r="K1169" s="364"/>
      <c r="L1169" s="365"/>
      <c r="M1169" s="363"/>
      <c r="N1169" s="366"/>
      <c r="P1169" s="363"/>
    </row>
    <row r="1170" spans="11:16">
      <c r="K1170" s="364"/>
      <c r="L1170" s="365"/>
      <c r="M1170" s="363"/>
      <c r="N1170" s="366"/>
      <c r="P1170" s="363"/>
    </row>
    <row r="1171" spans="11:16">
      <c r="K1171" s="364"/>
      <c r="L1171" s="365"/>
      <c r="M1171" s="363"/>
      <c r="N1171" s="366"/>
      <c r="P1171" s="363"/>
    </row>
    <row r="1172" spans="11:16">
      <c r="K1172" s="364"/>
      <c r="L1172" s="365"/>
      <c r="M1172" s="363"/>
      <c r="N1172" s="366"/>
      <c r="P1172" s="363"/>
    </row>
    <row r="1173" spans="11:16">
      <c r="K1173" s="364"/>
      <c r="L1173" s="365"/>
      <c r="M1173" s="363"/>
      <c r="N1173" s="366"/>
      <c r="P1173" s="363"/>
    </row>
    <row r="1174" spans="11:16">
      <c r="K1174" s="364"/>
      <c r="L1174" s="365"/>
      <c r="M1174" s="363"/>
      <c r="N1174" s="366"/>
      <c r="P1174" s="363"/>
    </row>
    <row r="1175" spans="11:16">
      <c r="K1175" s="364"/>
      <c r="L1175" s="365"/>
      <c r="M1175" s="363"/>
      <c r="N1175" s="366"/>
      <c r="P1175" s="363"/>
    </row>
    <row r="1176" spans="11:16">
      <c r="K1176" s="364"/>
      <c r="L1176" s="365"/>
      <c r="M1176" s="363"/>
      <c r="N1176" s="366"/>
      <c r="P1176" s="363"/>
    </row>
    <row r="1177" spans="11:16">
      <c r="K1177" s="364"/>
      <c r="L1177" s="365"/>
      <c r="M1177" s="363"/>
      <c r="N1177" s="366"/>
      <c r="P1177" s="363"/>
    </row>
    <row r="1178" spans="11:16">
      <c r="K1178" s="364"/>
      <c r="L1178" s="365"/>
      <c r="M1178" s="363"/>
      <c r="N1178" s="366"/>
      <c r="P1178" s="363"/>
    </row>
    <row r="1179" spans="11:16">
      <c r="K1179" s="364"/>
      <c r="L1179" s="365"/>
      <c r="M1179" s="363"/>
      <c r="N1179" s="366"/>
      <c r="P1179" s="363"/>
    </row>
    <row r="1180" spans="11:16">
      <c r="K1180" s="364"/>
      <c r="L1180" s="365"/>
      <c r="M1180" s="363"/>
      <c r="N1180" s="366"/>
      <c r="P1180" s="363"/>
    </row>
    <row r="1181" spans="11:16">
      <c r="K1181" s="364"/>
      <c r="L1181" s="365"/>
      <c r="M1181" s="363"/>
      <c r="N1181" s="366"/>
      <c r="P1181" s="363"/>
    </row>
    <row r="1182" spans="11:16">
      <c r="K1182" s="364"/>
      <c r="L1182" s="365"/>
      <c r="M1182" s="363"/>
      <c r="N1182" s="366"/>
      <c r="P1182" s="363"/>
    </row>
    <row r="1183" spans="11:16">
      <c r="K1183" s="364"/>
      <c r="L1183" s="365"/>
      <c r="M1183" s="363"/>
      <c r="N1183" s="366"/>
      <c r="P1183" s="363"/>
    </row>
    <row r="1184" spans="11:16">
      <c r="K1184" s="364"/>
      <c r="L1184" s="365"/>
      <c r="M1184" s="363"/>
      <c r="N1184" s="366"/>
      <c r="P1184" s="363"/>
    </row>
    <row r="1185" spans="11:16">
      <c r="K1185" s="364"/>
      <c r="L1185" s="365"/>
      <c r="M1185" s="363"/>
      <c r="N1185" s="366"/>
      <c r="P1185" s="363"/>
    </row>
    <row r="1186" spans="11:16">
      <c r="K1186" s="364"/>
      <c r="L1186" s="365"/>
      <c r="M1186" s="363"/>
      <c r="N1186" s="366"/>
      <c r="P1186" s="363"/>
    </row>
    <row r="1187" spans="11:16">
      <c r="K1187" s="364"/>
      <c r="L1187" s="365"/>
      <c r="M1187" s="363"/>
      <c r="N1187" s="366"/>
      <c r="P1187" s="363"/>
    </row>
    <row r="1188" spans="11:16">
      <c r="K1188" s="364"/>
      <c r="L1188" s="365"/>
      <c r="M1188" s="363"/>
      <c r="N1188" s="366"/>
      <c r="P1188" s="363"/>
    </row>
    <row r="1189" spans="11:16">
      <c r="K1189" s="364"/>
      <c r="L1189" s="365"/>
      <c r="M1189" s="363"/>
      <c r="N1189" s="366"/>
      <c r="P1189" s="363"/>
    </row>
    <row r="1190" spans="11:16">
      <c r="K1190" s="364"/>
      <c r="L1190" s="365"/>
      <c r="M1190" s="363"/>
      <c r="N1190" s="366"/>
      <c r="P1190" s="363"/>
    </row>
    <row r="1191" spans="11:16">
      <c r="K1191" s="364"/>
      <c r="L1191" s="365"/>
      <c r="M1191" s="363"/>
      <c r="N1191" s="366"/>
      <c r="P1191" s="363"/>
    </row>
    <row r="1192" spans="11:16">
      <c r="K1192" s="364"/>
      <c r="L1192" s="365"/>
      <c r="M1192" s="363"/>
      <c r="N1192" s="366"/>
      <c r="P1192" s="363"/>
    </row>
    <row r="1193" spans="11:16">
      <c r="K1193" s="364"/>
      <c r="L1193" s="365"/>
      <c r="M1193" s="363"/>
      <c r="N1193" s="366"/>
      <c r="P1193" s="363"/>
    </row>
    <row r="1194" spans="11:16">
      <c r="K1194" s="364"/>
      <c r="L1194" s="365"/>
      <c r="M1194" s="363"/>
      <c r="N1194" s="366"/>
      <c r="P1194" s="363"/>
    </row>
    <row r="1195" spans="11:16">
      <c r="K1195" s="364"/>
      <c r="L1195" s="365"/>
      <c r="M1195" s="363"/>
      <c r="N1195" s="366"/>
      <c r="P1195" s="363"/>
    </row>
    <row r="1196" spans="11:16">
      <c r="K1196" s="364"/>
      <c r="L1196" s="365"/>
      <c r="M1196" s="363"/>
      <c r="N1196" s="366"/>
      <c r="P1196" s="363"/>
    </row>
    <row r="1197" spans="11:16">
      <c r="K1197" s="364"/>
      <c r="L1197" s="365"/>
      <c r="M1197" s="363"/>
      <c r="N1197" s="366"/>
      <c r="P1197" s="363"/>
    </row>
    <row r="1198" spans="11:16">
      <c r="K1198" s="364"/>
      <c r="L1198" s="365"/>
      <c r="M1198" s="363"/>
      <c r="N1198" s="366"/>
      <c r="P1198" s="363"/>
    </row>
    <row r="1199" spans="11:16">
      <c r="K1199" s="364"/>
      <c r="L1199" s="365"/>
      <c r="M1199" s="363"/>
      <c r="N1199" s="366"/>
      <c r="P1199" s="363"/>
    </row>
    <row r="1200" spans="11:16">
      <c r="K1200" s="364"/>
      <c r="L1200" s="365"/>
      <c r="M1200" s="363"/>
      <c r="N1200" s="366"/>
      <c r="P1200" s="363"/>
    </row>
    <row r="1201" spans="11:16">
      <c r="K1201" s="364"/>
      <c r="L1201" s="365"/>
      <c r="M1201" s="363"/>
      <c r="N1201" s="366"/>
      <c r="P1201" s="363"/>
    </row>
    <row r="1202" spans="11:16">
      <c r="K1202" s="364"/>
      <c r="L1202" s="365"/>
      <c r="M1202" s="363"/>
      <c r="N1202" s="366"/>
      <c r="P1202" s="363"/>
    </row>
    <row r="1203" spans="11:16">
      <c r="K1203" s="364"/>
      <c r="L1203" s="365"/>
      <c r="M1203" s="363"/>
      <c r="N1203" s="366"/>
      <c r="P1203" s="363"/>
    </row>
    <row r="1204" spans="11:16">
      <c r="K1204" s="364"/>
      <c r="L1204" s="365"/>
      <c r="M1204" s="363"/>
      <c r="N1204" s="366"/>
      <c r="P1204" s="363"/>
    </row>
    <row r="1205" spans="11:16">
      <c r="K1205" s="364"/>
      <c r="L1205" s="365"/>
      <c r="M1205" s="363"/>
      <c r="N1205" s="366"/>
      <c r="P1205" s="363"/>
    </row>
    <row r="1206" spans="11:16">
      <c r="K1206" s="364"/>
      <c r="L1206" s="365"/>
      <c r="M1206" s="363"/>
      <c r="N1206" s="366"/>
      <c r="P1206" s="363"/>
    </row>
    <row r="1207" spans="11:16">
      <c r="K1207" s="364"/>
      <c r="L1207" s="365"/>
      <c r="M1207" s="363"/>
      <c r="N1207" s="366"/>
      <c r="P1207" s="363"/>
    </row>
    <row r="1208" spans="11:16">
      <c r="K1208" s="364"/>
      <c r="L1208" s="365"/>
      <c r="M1208" s="363"/>
      <c r="N1208" s="366"/>
      <c r="P1208" s="363"/>
    </row>
    <row r="1209" spans="11:16">
      <c r="K1209" s="364"/>
      <c r="L1209" s="365"/>
      <c r="M1209" s="363"/>
      <c r="N1209" s="366"/>
      <c r="P1209" s="363"/>
    </row>
    <row r="1210" spans="11:16">
      <c r="K1210" s="364"/>
      <c r="L1210" s="365"/>
      <c r="M1210" s="363"/>
      <c r="N1210" s="366"/>
      <c r="P1210" s="363"/>
    </row>
    <row r="1211" spans="11:16">
      <c r="K1211" s="364"/>
      <c r="L1211" s="365"/>
      <c r="M1211" s="363"/>
      <c r="N1211" s="366"/>
      <c r="P1211" s="363"/>
    </row>
    <row r="1212" spans="11:16">
      <c r="K1212" s="364"/>
      <c r="L1212" s="365"/>
      <c r="M1212" s="363"/>
      <c r="N1212" s="366"/>
      <c r="P1212" s="363"/>
    </row>
    <row r="1213" spans="11:16">
      <c r="K1213" s="364"/>
      <c r="L1213" s="365"/>
      <c r="M1213" s="363"/>
      <c r="N1213" s="366"/>
      <c r="P1213" s="363"/>
    </row>
    <row r="1214" spans="11:16">
      <c r="K1214" s="364"/>
      <c r="L1214" s="365"/>
      <c r="M1214" s="363"/>
      <c r="N1214" s="366"/>
      <c r="P1214" s="363"/>
    </row>
    <row r="1215" spans="11:16">
      <c r="K1215" s="364"/>
      <c r="L1215" s="365"/>
      <c r="M1215" s="363"/>
      <c r="N1215" s="366"/>
      <c r="P1215" s="363"/>
    </row>
    <row r="1216" spans="11:16">
      <c r="K1216" s="364"/>
      <c r="L1216" s="365"/>
      <c r="M1216" s="363"/>
      <c r="N1216" s="366"/>
      <c r="P1216" s="363"/>
    </row>
    <row r="1217" spans="11:16">
      <c r="K1217" s="364"/>
      <c r="L1217" s="365"/>
      <c r="M1217" s="363"/>
      <c r="N1217" s="366"/>
      <c r="P1217" s="363"/>
    </row>
    <row r="1218" spans="11:16">
      <c r="K1218" s="364"/>
      <c r="L1218" s="365"/>
      <c r="M1218" s="363"/>
      <c r="N1218" s="366"/>
      <c r="P1218" s="363"/>
    </row>
    <row r="1219" spans="11:16">
      <c r="K1219" s="364"/>
      <c r="L1219" s="365"/>
      <c r="M1219" s="363"/>
      <c r="N1219" s="366"/>
      <c r="P1219" s="363"/>
    </row>
    <row r="1220" spans="11:16">
      <c r="K1220" s="364"/>
      <c r="L1220" s="365"/>
      <c r="M1220" s="363"/>
      <c r="N1220" s="366"/>
      <c r="P1220" s="363"/>
    </row>
    <row r="1221" spans="11:16">
      <c r="K1221" s="364"/>
      <c r="L1221" s="365"/>
      <c r="M1221" s="363"/>
      <c r="N1221" s="366"/>
      <c r="P1221" s="363"/>
    </row>
    <row r="1222" spans="11:16">
      <c r="K1222" s="364"/>
      <c r="L1222" s="365"/>
      <c r="M1222" s="363"/>
      <c r="N1222" s="366"/>
      <c r="P1222" s="363"/>
    </row>
    <row r="1223" spans="11:16">
      <c r="K1223" s="364"/>
      <c r="L1223" s="365"/>
      <c r="M1223" s="363"/>
      <c r="N1223" s="366"/>
      <c r="P1223" s="363"/>
    </row>
    <row r="1224" spans="11:16">
      <c r="K1224" s="364"/>
      <c r="L1224" s="365"/>
      <c r="M1224" s="363"/>
      <c r="N1224" s="366"/>
      <c r="P1224" s="363"/>
    </row>
    <row r="1225" spans="11:16">
      <c r="K1225" s="364"/>
      <c r="L1225" s="365"/>
      <c r="M1225" s="363"/>
      <c r="N1225" s="366"/>
      <c r="P1225" s="363"/>
    </row>
    <row r="1226" spans="11:16">
      <c r="K1226" s="364"/>
      <c r="L1226" s="365"/>
      <c r="M1226" s="363"/>
      <c r="N1226" s="366"/>
      <c r="P1226" s="363"/>
    </row>
    <row r="1227" spans="11:16">
      <c r="K1227" s="364"/>
      <c r="L1227" s="365"/>
      <c r="M1227" s="363"/>
      <c r="N1227" s="366"/>
      <c r="P1227" s="363"/>
    </row>
    <row r="1228" spans="11:16">
      <c r="K1228" s="364"/>
      <c r="L1228" s="365"/>
      <c r="M1228" s="363"/>
      <c r="N1228" s="366"/>
      <c r="P1228" s="363"/>
    </row>
    <row r="1229" spans="11:16">
      <c r="K1229" s="364"/>
      <c r="L1229" s="365"/>
      <c r="M1229" s="363"/>
      <c r="N1229" s="366"/>
      <c r="P1229" s="363"/>
    </row>
    <row r="1230" spans="11:16">
      <c r="K1230" s="364"/>
      <c r="L1230" s="365"/>
      <c r="M1230" s="363"/>
      <c r="N1230" s="366"/>
      <c r="P1230" s="363"/>
    </row>
    <row r="1231" spans="11:16">
      <c r="K1231" s="364"/>
      <c r="L1231" s="365"/>
      <c r="M1231" s="363"/>
      <c r="N1231" s="366"/>
      <c r="P1231" s="363"/>
    </row>
    <row r="1232" spans="11:16">
      <c r="K1232" s="364"/>
      <c r="L1232" s="365"/>
      <c r="M1232" s="363"/>
      <c r="N1232" s="366"/>
      <c r="P1232" s="363"/>
    </row>
    <row r="1233" spans="11:16">
      <c r="K1233" s="364"/>
      <c r="L1233" s="365"/>
      <c r="M1233" s="363"/>
      <c r="N1233" s="366"/>
      <c r="P1233" s="363"/>
    </row>
    <row r="1234" spans="11:16">
      <c r="K1234" s="364"/>
      <c r="L1234" s="365"/>
      <c r="M1234" s="363"/>
      <c r="N1234" s="366"/>
      <c r="P1234" s="363"/>
    </row>
    <row r="1235" spans="11:16">
      <c r="K1235" s="364"/>
      <c r="L1235" s="365"/>
      <c r="M1235" s="363"/>
      <c r="N1235" s="366"/>
      <c r="P1235" s="363"/>
    </row>
    <row r="1236" spans="11:16">
      <c r="K1236" s="364"/>
      <c r="L1236" s="365"/>
      <c r="M1236" s="363"/>
      <c r="N1236" s="366"/>
      <c r="P1236" s="363"/>
    </row>
    <row r="1237" spans="11:16">
      <c r="K1237" s="364"/>
      <c r="L1237" s="365"/>
      <c r="M1237" s="363"/>
      <c r="N1237" s="366"/>
      <c r="P1237" s="363"/>
    </row>
    <row r="1238" spans="11:16">
      <c r="K1238" s="364"/>
      <c r="L1238" s="365"/>
      <c r="M1238" s="363"/>
      <c r="N1238" s="366"/>
      <c r="P1238" s="363"/>
    </row>
    <row r="1239" spans="11:16">
      <c r="K1239" s="364"/>
      <c r="L1239" s="365"/>
      <c r="M1239" s="363"/>
      <c r="N1239" s="366"/>
      <c r="P1239" s="363"/>
    </row>
    <row r="1240" spans="11:16">
      <c r="K1240" s="364"/>
      <c r="L1240" s="365"/>
      <c r="M1240" s="363"/>
      <c r="N1240" s="366"/>
      <c r="P1240" s="363"/>
    </row>
    <row r="1241" spans="11:16">
      <c r="K1241" s="364"/>
      <c r="L1241" s="365"/>
      <c r="M1241" s="363"/>
      <c r="N1241" s="366"/>
      <c r="P1241" s="363"/>
    </row>
    <row r="1242" spans="11:16">
      <c r="K1242" s="364"/>
      <c r="L1242" s="365"/>
      <c r="M1242" s="363"/>
      <c r="N1242" s="366"/>
      <c r="P1242" s="363"/>
    </row>
    <row r="1243" spans="11:16">
      <c r="K1243" s="364"/>
      <c r="L1243" s="365"/>
      <c r="M1243" s="363"/>
      <c r="N1243" s="366"/>
      <c r="P1243" s="363"/>
    </row>
    <row r="1244" spans="11:16">
      <c r="K1244" s="364"/>
      <c r="L1244" s="365"/>
      <c r="M1244" s="363"/>
      <c r="N1244" s="366"/>
      <c r="P1244" s="363"/>
    </row>
    <row r="1245" spans="11:16">
      <c r="K1245" s="364"/>
      <c r="L1245" s="365"/>
      <c r="M1245" s="363"/>
      <c r="N1245" s="366"/>
      <c r="P1245" s="363"/>
    </row>
    <row r="1246" spans="11:16">
      <c r="K1246" s="364"/>
      <c r="L1246" s="365"/>
      <c r="M1246" s="363"/>
      <c r="N1246" s="366"/>
      <c r="P1246" s="363"/>
    </row>
    <row r="1247" spans="11:16">
      <c r="K1247" s="364"/>
      <c r="L1247" s="365"/>
      <c r="M1247" s="363"/>
      <c r="N1247" s="366"/>
      <c r="P1247" s="363"/>
    </row>
    <row r="1248" spans="11:16">
      <c r="K1248" s="364"/>
      <c r="L1248" s="365"/>
      <c r="M1248" s="363"/>
      <c r="N1248" s="366"/>
      <c r="P1248" s="363"/>
    </row>
    <row r="1249" spans="11:16">
      <c r="K1249" s="364"/>
      <c r="L1249" s="365"/>
      <c r="M1249" s="363"/>
      <c r="N1249" s="366"/>
      <c r="P1249" s="363"/>
    </row>
    <row r="1250" spans="11:16">
      <c r="K1250" s="364"/>
      <c r="L1250" s="365"/>
      <c r="M1250" s="363"/>
      <c r="N1250" s="366"/>
      <c r="P1250" s="363"/>
    </row>
    <row r="1251" spans="11:16">
      <c r="K1251" s="364"/>
      <c r="L1251" s="365"/>
      <c r="M1251" s="363"/>
      <c r="N1251" s="366"/>
      <c r="P1251" s="363"/>
    </row>
    <row r="1252" spans="11:16">
      <c r="K1252" s="364"/>
      <c r="L1252" s="365"/>
      <c r="M1252" s="363"/>
      <c r="N1252" s="366"/>
      <c r="P1252" s="363"/>
    </row>
    <row r="1253" spans="11:16">
      <c r="K1253" s="364"/>
      <c r="L1253" s="365"/>
      <c r="M1253" s="363"/>
      <c r="N1253" s="366"/>
      <c r="P1253" s="363"/>
    </row>
    <row r="1254" spans="11:16">
      <c r="K1254" s="364"/>
      <c r="L1254" s="365"/>
      <c r="M1254" s="363"/>
      <c r="N1254" s="366"/>
      <c r="P1254" s="363"/>
    </row>
    <row r="1255" spans="11:16">
      <c r="K1255" s="364"/>
      <c r="L1255" s="365"/>
      <c r="M1255" s="363"/>
      <c r="N1255" s="366"/>
      <c r="P1255" s="363"/>
    </row>
    <row r="1256" spans="11:16">
      <c r="K1256" s="364"/>
      <c r="L1256" s="365"/>
      <c r="M1256" s="363"/>
      <c r="N1256" s="366"/>
      <c r="P1256" s="363"/>
    </row>
    <row r="1257" spans="11:16">
      <c r="K1257" s="364"/>
      <c r="L1257" s="365"/>
      <c r="M1257" s="363"/>
      <c r="N1257" s="366"/>
      <c r="P1257" s="363"/>
    </row>
    <row r="1258" spans="11:16">
      <c r="K1258" s="364"/>
      <c r="L1258" s="365"/>
      <c r="M1258" s="363"/>
      <c r="N1258" s="366"/>
      <c r="P1258" s="363"/>
    </row>
    <row r="1259" spans="11:16">
      <c r="K1259" s="364"/>
      <c r="L1259" s="365"/>
      <c r="M1259" s="363"/>
      <c r="N1259" s="366"/>
      <c r="P1259" s="363"/>
    </row>
    <row r="1260" spans="11:16">
      <c r="K1260" s="364"/>
      <c r="L1260" s="365"/>
      <c r="M1260" s="363"/>
      <c r="N1260" s="366"/>
      <c r="P1260" s="363"/>
    </row>
    <row r="1261" spans="11:16">
      <c r="K1261" s="364"/>
      <c r="L1261" s="365"/>
      <c r="M1261" s="363"/>
      <c r="N1261" s="366"/>
      <c r="P1261" s="363"/>
    </row>
    <row r="1262" spans="11:16">
      <c r="K1262" s="364"/>
      <c r="L1262" s="365"/>
      <c r="M1262" s="363"/>
      <c r="N1262" s="366"/>
      <c r="P1262" s="363"/>
    </row>
    <row r="1263" spans="11:16">
      <c r="K1263" s="364"/>
      <c r="L1263" s="365"/>
      <c r="M1263" s="363"/>
      <c r="N1263" s="366"/>
      <c r="P1263" s="363"/>
    </row>
    <row r="1264" spans="11:16">
      <c r="K1264" s="364"/>
      <c r="L1264" s="365"/>
      <c r="M1264" s="363"/>
      <c r="N1264" s="366"/>
      <c r="P1264" s="363"/>
    </row>
    <row r="1265" spans="11:16">
      <c r="K1265" s="364"/>
      <c r="L1265" s="365"/>
      <c r="M1265" s="363"/>
      <c r="N1265" s="366"/>
      <c r="P1265" s="363"/>
    </row>
    <row r="1266" spans="11:16">
      <c r="K1266" s="364"/>
      <c r="L1266" s="365"/>
      <c r="M1266" s="363"/>
      <c r="N1266" s="366"/>
      <c r="P1266" s="363"/>
    </row>
    <row r="1267" spans="11:16">
      <c r="K1267" s="364"/>
      <c r="L1267" s="365"/>
      <c r="M1267" s="363"/>
      <c r="N1267" s="366"/>
      <c r="P1267" s="363"/>
    </row>
    <row r="1268" spans="11:16">
      <c r="K1268" s="364"/>
      <c r="L1268" s="365"/>
      <c r="M1268" s="363"/>
      <c r="N1268" s="366"/>
      <c r="P1268" s="363"/>
    </row>
    <row r="1269" spans="11:16">
      <c r="K1269" s="364"/>
      <c r="L1269" s="365"/>
      <c r="M1269" s="363"/>
      <c r="N1269" s="366"/>
      <c r="P1269" s="363"/>
    </row>
    <row r="1270" spans="11:16">
      <c r="K1270" s="364"/>
      <c r="L1270" s="365"/>
      <c r="M1270" s="363"/>
      <c r="N1270" s="366"/>
      <c r="P1270" s="363"/>
    </row>
    <row r="1271" spans="11:16">
      <c r="K1271" s="364"/>
      <c r="L1271" s="365"/>
      <c r="M1271" s="363"/>
      <c r="N1271" s="366"/>
      <c r="P1271" s="363"/>
    </row>
    <row r="1272" spans="11:16">
      <c r="K1272" s="364"/>
      <c r="L1272" s="365"/>
      <c r="M1272" s="363"/>
      <c r="N1272" s="366"/>
      <c r="P1272" s="363"/>
    </row>
    <row r="1273" spans="11:16">
      <c r="K1273" s="364"/>
      <c r="L1273" s="365"/>
      <c r="M1273" s="363"/>
      <c r="N1273" s="366"/>
      <c r="P1273" s="363"/>
    </row>
    <row r="1274" spans="11:16">
      <c r="K1274" s="364"/>
      <c r="L1274" s="365"/>
      <c r="M1274" s="363"/>
      <c r="N1274" s="366"/>
      <c r="P1274" s="363"/>
    </row>
    <row r="1275" spans="11:16">
      <c r="K1275" s="364"/>
      <c r="L1275" s="365"/>
      <c r="M1275" s="363"/>
      <c r="N1275" s="366"/>
      <c r="P1275" s="363"/>
    </row>
    <row r="1276" spans="11:16">
      <c r="K1276" s="364"/>
      <c r="L1276" s="365"/>
      <c r="M1276" s="363"/>
      <c r="N1276" s="366"/>
      <c r="P1276" s="363"/>
    </row>
    <row r="1277" spans="11:16">
      <c r="K1277" s="364"/>
      <c r="L1277" s="365"/>
      <c r="M1277" s="363"/>
      <c r="N1277" s="366"/>
      <c r="P1277" s="363"/>
    </row>
    <row r="1278" spans="11:16">
      <c r="K1278" s="364"/>
      <c r="L1278" s="365"/>
      <c r="M1278" s="363"/>
      <c r="N1278" s="366"/>
      <c r="P1278" s="363"/>
    </row>
    <row r="1279" spans="11:16">
      <c r="K1279" s="364"/>
      <c r="L1279" s="365"/>
      <c r="M1279" s="363"/>
      <c r="N1279" s="366"/>
      <c r="P1279" s="363"/>
    </row>
    <row r="1280" spans="11:16">
      <c r="K1280" s="364"/>
      <c r="L1280" s="365"/>
      <c r="M1280" s="363"/>
      <c r="N1280" s="366"/>
      <c r="P1280" s="363"/>
    </row>
    <row r="1281" spans="11:16">
      <c r="K1281" s="364"/>
      <c r="L1281" s="365"/>
      <c r="M1281" s="363"/>
      <c r="N1281" s="366"/>
      <c r="P1281" s="363"/>
    </row>
    <row r="1282" spans="11:16">
      <c r="K1282" s="364"/>
      <c r="L1282" s="365"/>
      <c r="M1282" s="363"/>
      <c r="N1282" s="366"/>
      <c r="P1282" s="363"/>
    </row>
    <row r="1283" spans="11:16">
      <c r="K1283" s="364"/>
      <c r="L1283" s="365"/>
      <c r="M1283" s="363"/>
      <c r="N1283" s="366"/>
      <c r="P1283" s="363"/>
    </row>
    <row r="1284" spans="11:16">
      <c r="K1284" s="364"/>
      <c r="L1284" s="365"/>
      <c r="M1284" s="363"/>
      <c r="N1284" s="366"/>
      <c r="P1284" s="363"/>
    </row>
    <row r="1285" spans="11:16">
      <c r="K1285" s="364"/>
      <c r="L1285" s="365"/>
      <c r="M1285" s="363"/>
      <c r="N1285" s="366"/>
      <c r="P1285" s="363"/>
    </row>
    <row r="1286" spans="11:16">
      <c r="K1286" s="364"/>
      <c r="L1286" s="365"/>
      <c r="M1286" s="363"/>
      <c r="N1286" s="366"/>
      <c r="P1286" s="363"/>
    </row>
    <row r="1287" spans="11:16">
      <c r="K1287" s="364"/>
      <c r="L1287" s="365"/>
      <c r="M1287" s="363"/>
      <c r="N1287" s="366"/>
      <c r="P1287" s="363"/>
    </row>
    <row r="1288" spans="11:16">
      <c r="K1288" s="364"/>
      <c r="L1288" s="365"/>
      <c r="M1288" s="363"/>
      <c r="N1288" s="366"/>
      <c r="P1288" s="363"/>
    </row>
    <row r="1289" spans="11:16">
      <c r="K1289" s="364"/>
      <c r="L1289" s="365"/>
      <c r="M1289" s="363"/>
      <c r="N1289" s="366"/>
      <c r="P1289" s="363"/>
    </row>
    <row r="1290" spans="11:16">
      <c r="K1290" s="364"/>
      <c r="L1290" s="365"/>
      <c r="M1290" s="363"/>
      <c r="N1290" s="366"/>
      <c r="P1290" s="363"/>
    </row>
    <row r="1291" spans="11:16">
      <c r="K1291" s="364"/>
      <c r="L1291" s="365"/>
      <c r="M1291" s="363"/>
      <c r="N1291" s="366"/>
      <c r="P1291" s="363"/>
    </row>
    <row r="1292" spans="11:16">
      <c r="K1292" s="364"/>
      <c r="L1292" s="365"/>
      <c r="M1292" s="363"/>
      <c r="N1292" s="366"/>
      <c r="P1292" s="363"/>
    </row>
    <row r="1293" spans="11:16">
      <c r="K1293" s="364"/>
      <c r="L1293" s="365"/>
      <c r="M1293" s="363"/>
      <c r="N1293" s="366"/>
      <c r="P1293" s="363"/>
    </row>
    <row r="1294" spans="11:16">
      <c r="K1294" s="364"/>
      <c r="L1294" s="365"/>
      <c r="M1294" s="363"/>
      <c r="N1294" s="366"/>
      <c r="P1294" s="363"/>
    </row>
    <row r="1295" spans="11:16">
      <c r="K1295" s="364"/>
      <c r="L1295" s="365"/>
      <c r="M1295" s="363"/>
      <c r="N1295" s="366"/>
      <c r="P1295" s="363"/>
    </row>
    <row r="1296" spans="11:16">
      <c r="K1296" s="364"/>
      <c r="L1296" s="365"/>
      <c r="M1296" s="363"/>
      <c r="N1296" s="366"/>
      <c r="P1296" s="363"/>
    </row>
    <row r="1297" spans="11:16">
      <c r="K1297" s="364"/>
      <c r="L1297" s="365"/>
      <c r="M1297" s="363"/>
      <c r="N1297" s="366"/>
      <c r="P1297" s="363"/>
    </row>
    <row r="1298" spans="11:16">
      <c r="K1298" s="364"/>
      <c r="L1298" s="365"/>
      <c r="M1298" s="363"/>
      <c r="N1298" s="366"/>
      <c r="P1298" s="363"/>
    </row>
    <row r="1299" spans="11:16">
      <c r="K1299" s="364"/>
      <c r="L1299" s="365"/>
      <c r="M1299" s="363"/>
      <c r="N1299" s="366"/>
      <c r="P1299" s="363"/>
    </row>
    <row r="1300" spans="11:16">
      <c r="K1300" s="364"/>
      <c r="L1300" s="365"/>
      <c r="M1300" s="363"/>
      <c r="N1300" s="366"/>
      <c r="P1300" s="363"/>
    </row>
    <row r="1301" spans="11:16">
      <c r="K1301" s="364"/>
      <c r="L1301" s="365"/>
      <c r="M1301" s="363"/>
      <c r="N1301" s="366"/>
      <c r="P1301" s="363"/>
    </row>
    <row r="1302" spans="11:16">
      <c r="K1302" s="364"/>
      <c r="L1302" s="365"/>
      <c r="M1302" s="363"/>
      <c r="N1302" s="366"/>
      <c r="P1302" s="363"/>
    </row>
    <row r="1303" spans="11:16">
      <c r="K1303" s="364"/>
      <c r="L1303" s="365"/>
      <c r="M1303" s="363"/>
      <c r="N1303" s="366"/>
      <c r="P1303" s="363"/>
    </row>
    <row r="1304" spans="11:16">
      <c r="K1304" s="364"/>
      <c r="L1304" s="365"/>
      <c r="M1304" s="363"/>
      <c r="N1304" s="366"/>
      <c r="P1304" s="363"/>
    </row>
    <row r="1305" spans="11:16">
      <c r="K1305" s="364"/>
      <c r="L1305" s="365"/>
      <c r="M1305" s="363"/>
      <c r="N1305" s="366"/>
      <c r="P1305" s="363"/>
    </row>
    <row r="1306" spans="11:16">
      <c r="K1306" s="364"/>
      <c r="L1306" s="365"/>
      <c r="M1306" s="363"/>
      <c r="N1306" s="366"/>
      <c r="P1306" s="363"/>
    </row>
    <row r="1307" spans="11:16">
      <c r="K1307" s="364"/>
      <c r="L1307" s="365"/>
      <c r="M1307" s="363"/>
      <c r="N1307" s="366"/>
      <c r="P1307" s="363"/>
    </row>
    <row r="1308" spans="11:16">
      <c r="K1308" s="364"/>
      <c r="L1308" s="365"/>
      <c r="M1308" s="363"/>
      <c r="N1308" s="366"/>
      <c r="P1308" s="363"/>
    </row>
    <row r="1309" spans="11:16">
      <c r="K1309" s="364"/>
      <c r="L1309" s="365"/>
      <c r="M1309" s="363"/>
      <c r="N1309" s="366"/>
      <c r="P1309" s="363"/>
    </row>
    <row r="1310" spans="11:16">
      <c r="K1310" s="364"/>
      <c r="L1310" s="365"/>
      <c r="M1310" s="363"/>
      <c r="N1310" s="366"/>
      <c r="P1310" s="363"/>
    </row>
    <row r="1311" spans="11:16">
      <c r="K1311" s="364"/>
      <c r="L1311" s="365"/>
      <c r="M1311" s="363"/>
      <c r="N1311" s="366"/>
      <c r="P1311" s="363"/>
    </row>
    <row r="1312" spans="11:16">
      <c r="K1312" s="364"/>
      <c r="L1312" s="365"/>
      <c r="M1312" s="363"/>
      <c r="N1312" s="366"/>
      <c r="P1312" s="363"/>
    </row>
    <row r="1313" spans="11:16">
      <c r="K1313" s="364"/>
      <c r="L1313" s="365"/>
      <c r="M1313" s="363"/>
      <c r="N1313" s="366"/>
      <c r="P1313" s="363"/>
    </row>
    <row r="1314" spans="11:16">
      <c r="K1314" s="364"/>
      <c r="L1314" s="365"/>
      <c r="M1314" s="363"/>
      <c r="N1314" s="366"/>
      <c r="P1314" s="363"/>
    </row>
    <row r="1315" spans="11:16">
      <c r="K1315" s="364"/>
      <c r="L1315" s="365"/>
      <c r="M1315" s="363"/>
      <c r="N1315" s="366"/>
      <c r="P1315" s="363"/>
    </row>
    <row r="1316" spans="11:16">
      <c r="K1316" s="364"/>
      <c r="L1316" s="365"/>
      <c r="M1316" s="363"/>
      <c r="N1316" s="366"/>
      <c r="P1316" s="363"/>
    </row>
    <row r="1317" spans="11:16">
      <c r="K1317" s="364"/>
      <c r="L1317" s="365"/>
      <c r="M1317" s="363"/>
      <c r="N1317" s="366"/>
      <c r="P1317" s="363"/>
    </row>
    <row r="1318" spans="11:16">
      <c r="K1318" s="364"/>
      <c r="L1318" s="365"/>
      <c r="M1318" s="363"/>
      <c r="N1318" s="366"/>
      <c r="P1318" s="363"/>
    </row>
    <row r="1319" spans="11:16">
      <c r="K1319" s="364"/>
      <c r="L1319" s="365"/>
      <c r="M1319" s="363"/>
      <c r="N1319" s="366"/>
      <c r="P1319" s="363"/>
    </row>
    <row r="1320" spans="11:16">
      <c r="K1320" s="364"/>
      <c r="L1320" s="365"/>
      <c r="M1320" s="363"/>
      <c r="N1320" s="366"/>
      <c r="P1320" s="363"/>
    </row>
    <row r="1321" spans="11:16">
      <c r="K1321" s="364"/>
      <c r="L1321" s="365"/>
      <c r="M1321" s="363"/>
      <c r="N1321" s="366"/>
      <c r="P1321" s="363"/>
    </row>
    <row r="1322" spans="11:16">
      <c r="K1322" s="364"/>
      <c r="L1322" s="365"/>
      <c r="M1322" s="363"/>
      <c r="N1322" s="366"/>
      <c r="P1322" s="363"/>
    </row>
    <row r="1323" spans="11:16">
      <c r="K1323" s="364"/>
      <c r="L1323" s="365"/>
      <c r="M1323" s="363"/>
      <c r="N1323" s="366"/>
      <c r="P1323" s="363"/>
    </row>
    <row r="1324" spans="11:16">
      <c r="K1324" s="364"/>
      <c r="L1324" s="365"/>
      <c r="M1324" s="363"/>
      <c r="N1324" s="366"/>
      <c r="P1324" s="363"/>
    </row>
    <row r="1325" spans="11:16">
      <c r="K1325" s="364"/>
      <c r="L1325" s="365"/>
      <c r="M1325" s="363"/>
      <c r="N1325" s="366"/>
      <c r="P1325" s="363"/>
    </row>
    <row r="1326" spans="11:16">
      <c r="K1326" s="364"/>
      <c r="L1326" s="365"/>
      <c r="M1326" s="363"/>
      <c r="N1326" s="366"/>
      <c r="P1326" s="363"/>
    </row>
    <row r="1327" spans="11:16">
      <c r="K1327" s="364"/>
      <c r="L1327" s="365"/>
      <c r="M1327" s="363"/>
      <c r="N1327" s="366"/>
      <c r="P1327" s="363"/>
    </row>
    <row r="1328" spans="11:16">
      <c r="K1328" s="364"/>
      <c r="L1328" s="365"/>
      <c r="M1328" s="363"/>
      <c r="N1328" s="366"/>
      <c r="P1328" s="363"/>
    </row>
    <row r="1329" spans="11:16">
      <c r="K1329" s="364"/>
      <c r="L1329" s="365"/>
      <c r="M1329" s="363"/>
      <c r="N1329" s="366"/>
      <c r="P1329" s="363"/>
    </row>
    <row r="1330" spans="11:16">
      <c r="K1330" s="364"/>
      <c r="L1330" s="365"/>
      <c r="M1330" s="363"/>
      <c r="N1330" s="366"/>
      <c r="P1330" s="363"/>
    </row>
    <row r="1331" spans="11:16">
      <c r="K1331" s="364"/>
      <c r="L1331" s="365"/>
      <c r="M1331" s="363"/>
      <c r="N1331" s="366"/>
      <c r="P1331" s="363"/>
    </row>
    <row r="1332" spans="11:16">
      <c r="K1332" s="364"/>
      <c r="L1332" s="365"/>
      <c r="M1332" s="363"/>
      <c r="N1332" s="366"/>
      <c r="P1332" s="363"/>
    </row>
    <row r="1333" spans="11:16">
      <c r="K1333" s="364"/>
      <c r="L1333" s="365"/>
      <c r="M1333" s="363"/>
      <c r="N1333" s="366"/>
      <c r="P1333" s="363"/>
    </row>
    <row r="1334" spans="11:16">
      <c r="K1334" s="364"/>
      <c r="L1334" s="365"/>
      <c r="M1334" s="363"/>
      <c r="N1334" s="366"/>
      <c r="P1334" s="363"/>
    </row>
    <row r="1335" spans="11:16">
      <c r="K1335" s="364"/>
      <c r="L1335" s="365"/>
      <c r="M1335" s="363"/>
      <c r="N1335" s="366"/>
      <c r="P1335" s="363"/>
    </row>
    <row r="1336" spans="11:16">
      <c r="K1336" s="364"/>
      <c r="L1336" s="365"/>
      <c r="M1336" s="363"/>
      <c r="N1336" s="366"/>
      <c r="P1336" s="363"/>
    </row>
    <row r="1337" spans="11:16">
      <c r="K1337" s="364"/>
      <c r="L1337" s="365"/>
      <c r="M1337" s="363"/>
      <c r="N1337" s="366"/>
      <c r="P1337" s="363"/>
    </row>
    <row r="1338" spans="11:16">
      <c r="K1338" s="364"/>
      <c r="L1338" s="365"/>
      <c r="M1338" s="363"/>
      <c r="N1338" s="366"/>
      <c r="P1338" s="363"/>
    </row>
    <row r="1339" spans="11:16">
      <c r="K1339" s="364"/>
      <c r="L1339" s="365"/>
      <c r="M1339" s="363"/>
      <c r="N1339" s="366"/>
      <c r="P1339" s="363"/>
    </row>
    <row r="1340" spans="11:16">
      <c r="K1340" s="364"/>
      <c r="L1340" s="365"/>
      <c r="M1340" s="363"/>
      <c r="N1340" s="366"/>
      <c r="P1340" s="363"/>
    </row>
    <row r="1341" spans="11:16">
      <c r="K1341" s="364"/>
      <c r="L1341" s="365"/>
      <c r="M1341" s="363"/>
      <c r="N1341" s="366"/>
      <c r="P1341" s="363"/>
    </row>
    <row r="1342" spans="11:16">
      <c r="K1342" s="364"/>
      <c r="L1342" s="365"/>
      <c r="M1342" s="363"/>
      <c r="N1342" s="366"/>
      <c r="P1342" s="363"/>
    </row>
    <row r="1343" spans="11:16">
      <c r="K1343" s="364"/>
      <c r="L1343" s="365"/>
      <c r="M1343" s="363"/>
      <c r="N1343" s="366"/>
      <c r="P1343" s="363"/>
    </row>
    <row r="1344" spans="11:16">
      <c r="K1344" s="364"/>
      <c r="L1344" s="365"/>
      <c r="M1344" s="363"/>
      <c r="N1344" s="366"/>
      <c r="P1344" s="363"/>
    </row>
    <row r="1345" spans="11:16">
      <c r="K1345" s="364"/>
      <c r="L1345" s="365"/>
      <c r="M1345" s="363"/>
      <c r="N1345" s="366"/>
      <c r="P1345" s="363"/>
    </row>
    <row r="1346" spans="11:16">
      <c r="K1346" s="364"/>
      <c r="L1346" s="365"/>
      <c r="M1346" s="363"/>
      <c r="N1346" s="366"/>
      <c r="P1346" s="363"/>
    </row>
    <row r="1347" spans="11:16">
      <c r="K1347" s="364"/>
      <c r="L1347" s="365"/>
      <c r="M1347" s="363"/>
      <c r="N1347" s="366"/>
      <c r="P1347" s="363"/>
    </row>
    <row r="1348" spans="11:16">
      <c r="K1348" s="364"/>
      <c r="L1348" s="365"/>
      <c r="M1348" s="363"/>
      <c r="N1348" s="366"/>
      <c r="P1348" s="363"/>
    </row>
    <row r="1349" spans="11:16">
      <c r="K1349" s="364"/>
      <c r="L1349" s="365"/>
      <c r="M1349" s="363"/>
      <c r="N1349" s="366"/>
      <c r="P1349" s="363"/>
    </row>
    <row r="1350" spans="11:16">
      <c r="K1350" s="364"/>
      <c r="L1350" s="365"/>
      <c r="M1350" s="363"/>
      <c r="N1350" s="366"/>
      <c r="P1350" s="363"/>
    </row>
    <row r="1351" spans="11:16">
      <c r="K1351" s="364"/>
      <c r="L1351" s="365"/>
      <c r="M1351" s="363"/>
      <c r="N1351" s="366"/>
      <c r="P1351" s="363"/>
    </row>
    <row r="1352" spans="11:16">
      <c r="K1352" s="364"/>
      <c r="L1352" s="365"/>
      <c r="M1352" s="363"/>
      <c r="N1352" s="366"/>
      <c r="P1352" s="363"/>
    </row>
    <row r="1353" spans="11:16">
      <c r="K1353" s="364"/>
      <c r="L1353" s="365"/>
      <c r="M1353" s="363"/>
      <c r="N1353" s="366"/>
      <c r="P1353" s="363"/>
    </row>
    <row r="1354" spans="11:16">
      <c r="K1354" s="364"/>
      <c r="L1354" s="365"/>
      <c r="M1354" s="363"/>
      <c r="N1354" s="366"/>
      <c r="P1354" s="363"/>
    </row>
    <row r="1355" spans="11:16">
      <c r="K1355" s="364"/>
      <c r="L1355" s="365"/>
      <c r="M1355" s="363"/>
      <c r="N1355" s="366"/>
      <c r="P1355" s="363"/>
    </row>
    <row r="1356" spans="11:16">
      <c r="K1356" s="364"/>
      <c r="L1356" s="365"/>
      <c r="M1356" s="363"/>
      <c r="N1356" s="366"/>
      <c r="P1356" s="363"/>
    </row>
    <row r="1357" spans="11:16">
      <c r="K1357" s="364"/>
      <c r="L1357" s="365"/>
      <c r="M1357" s="363"/>
      <c r="N1357" s="366"/>
      <c r="P1357" s="363"/>
    </row>
    <row r="1358" spans="11:16">
      <c r="K1358" s="364"/>
      <c r="L1358" s="365"/>
      <c r="M1358" s="363"/>
      <c r="N1358" s="366"/>
      <c r="P1358" s="363"/>
    </row>
    <row r="1359" spans="11:16">
      <c r="K1359" s="364"/>
      <c r="L1359" s="365"/>
      <c r="M1359" s="363"/>
      <c r="N1359" s="366"/>
      <c r="P1359" s="363"/>
    </row>
    <row r="1360" spans="11:16">
      <c r="K1360" s="364"/>
      <c r="L1360" s="365"/>
      <c r="M1360" s="363"/>
      <c r="N1360" s="366"/>
      <c r="P1360" s="363"/>
    </row>
    <row r="1361" spans="11:16">
      <c r="K1361" s="364"/>
      <c r="L1361" s="365"/>
      <c r="M1361" s="363"/>
      <c r="N1361" s="366"/>
      <c r="P1361" s="363"/>
    </row>
    <row r="1362" spans="11:16">
      <c r="K1362" s="364"/>
      <c r="L1362" s="365"/>
      <c r="M1362" s="363"/>
      <c r="N1362" s="366"/>
      <c r="P1362" s="363"/>
    </row>
    <row r="1363" spans="11:16">
      <c r="K1363" s="364"/>
      <c r="L1363" s="365"/>
      <c r="M1363" s="363"/>
      <c r="N1363" s="366"/>
      <c r="P1363" s="363"/>
    </row>
    <row r="1364" spans="11:16">
      <c r="K1364" s="364"/>
      <c r="L1364" s="365"/>
      <c r="M1364" s="363"/>
      <c r="N1364" s="366"/>
      <c r="P1364" s="363"/>
    </row>
    <row r="1365" spans="11:16">
      <c r="K1365" s="364"/>
      <c r="L1365" s="365"/>
      <c r="M1365" s="363"/>
      <c r="N1365" s="366"/>
      <c r="P1365" s="363"/>
    </row>
    <row r="1366" spans="11:16">
      <c r="K1366" s="364"/>
      <c r="L1366" s="365"/>
      <c r="M1366" s="363"/>
      <c r="N1366" s="366"/>
      <c r="P1366" s="363"/>
    </row>
    <row r="1367" spans="11:16">
      <c r="K1367" s="364"/>
      <c r="L1367" s="365"/>
      <c r="M1367" s="363"/>
      <c r="N1367" s="366"/>
      <c r="P1367" s="363"/>
    </row>
    <row r="1368" spans="11:16">
      <c r="K1368" s="364"/>
      <c r="L1368" s="365"/>
      <c r="M1368" s="363"/>
      <c r="N1368" s="366"/>
      <c r="P1368" s="363"/>
    </row>
    <row r="1369" spans="11:16">
      <c r="K1369" s="364"/>
      <c r="L1369" s="365"/>
      <c r="M1369" s="363"/>
      <c r="N1369" s="366"/>
      <c r="P1369" s="363"/>
    </row>
    <row r="1370" spans="11:16">
      <c r="K1370" s="364"/>
      <c r="L1370" s="365"/>
      <c r="M1370" s="363"/>
      <c r="N1370" s="366"/>
      <c r="P1370" s="363"/>
    </row>
    <row r="1371" spans="11:16">
      <c r="K1371" s="364"/>
      <c r="L1371" s="365"/>
      <c r="M1371" s="363"/>
      <c r="N1371" s="366"/>
      <c r="P1371" s="363"/>
    </row>
    <row r="1372" spans="11:16">
      <c r="K1372" s="364"/>
      <c r="L1372" s="365"/>
      <c r="M1372" s="363"/>
      <c r="N1372" s="366"/>
      <c r="P1372" s="363"/>
    </row>
    <row r="1373" spans="11:16">
      <c r="K1373" s="364"/>
      <c r="L1373" s="365"/>
      <c r="M1373" s="363"/>
      <c r="N1373" s="366"/>
      <c r="P1373" s="363"/>
    </row>
    <row r="1374" spans="11:16">
      <c r="K1374" s="364"/>
      <c r="L1374" s="365"/>
      <c r="M1374" s="363"/>
      <c r="N1374" s="366"/>
      <c r="P1374" s="363"/>
    </row>
    <row r="1375" spans="11:16">
      <c r="K1375" s="364"/>
      <c r="L1375" s="365"/>
      <c r="M1375" s="363"/>
      <c r="N1375" s="366"/>
      <c r="P1375" s="363"/>
    </row>
    <row r="1376" spans="11:16">
      <c r="K1376" s="364"/>
      <c r="L1376" s="365"/>
      <c r="M1376" s="363"/>
      <c r="N1376" s="366"/>
      <c r="P1376" s="363"/>
    </row>
    <row r="1377" spans="11:16">
      <c r="K1377" s="364"/>
      <c r="L1377" s="365"/>
      <c r="M1377" s="363"/>
      <c r="N1377" s="366"/>
      <c r="P1377" s="363"/>
    </row>
    <row r="1378" spans="11:16">
      <c r="K1378" s="364"/>
      <c r="L1378" s="365"/>
      <c r="M1378" s="363"/>
      <c r="N1378" s="366"/>
      <c r="P1378" s="363"/>
    </row>
    <row r="1379" spans="11:16">
      <c r="K1379" s="364"/>
      <c r="L1379" s="365"/>
      <c r="M1379" s="363"/>
      <c r="N1379" s="366"/>
      <c r="P1379" s="363"/>
    </row>
    <row r="1380" spans="11:16">
      <c r="K1380" s="364"/>
      <c r="L1380" s="365"/>
      <c r="M1380" s="363"/>
      <c r="N1380" s="366"/>
      <c r="P1380" s="363"/>
    </row>
    <row r="1381" spans="11:16">
      <c r="K1381" s="364"/>
      <c r="L1381" s="365"/>
      <c r="M1381" s="363"/>
      <c r="N1381" s="366"/>
      <c r="P1381" s="363"/>
    </row>
    <row r="1382" spans="11:16">
      <c r="K1382" s="364"/>
      <c r="L1382" s="365"/>
      <c r="M1382" s="363"/>
      <c r="N1382" s="366"/>
      <c r="P1382" s="363"/>
    </row>
    <row r="1383" spans="11:16">
      <c r="K1383" s="364"/>
      <c r="L1383" s="365"/>
      <c r="M1383" s="363"/>
      <c r="N1383" s="366"/>
      <c r="P1383" s="363"/>
    </row>
    <row r="1384" spans="11:16">
      <c r="K1384" s="364"/>
      <c r="L1384" s="365"/>
      <c r="M1384" s="363"/>
      <c r="N1384" s="366"/>
      <c r="P1384" s="363"/>
    </row>
    <row r="1385" spans="11:16">
      <c r="K1385" s="364"/>
      <c r="L1385" s="365"/>
      <c r="M1385" s="363"/>
      <c r="N1385" s="366"/>
      <c r="P1385" s="363"/>
    </row>
    <row r="1386" spans="11:16">
      <c r="K1386" s="364"/>
      <c r="L1386" s="365"/>
      <c r="M1386" s="363"/>
      <c r="N1386" s="366"/>
      <c r="P1386" s="363"/>
    </row>
    <row r="1387" spans="11:16">
      <c r="K1387" s="364"/>
      <c r="L1387" s="365"/>
      <c r="M1387" s="363"/>
      <c r="N1387" s="366"/>
      <c r="P1387" s="363"/>
    </row>
    <row r="1388" spans="11:16">
      <c r="K1388" s="364"/>
      <c r="L1388" s="365"/>
      <c r="M1388" s="363"/>
      <c r="N1388" s="366"/>
      <c r="P1388" s="363"/>
    </row>
    <row r="1389" spans="11:16">
      <c r="K1389" s="364"/>
      <c r="L1389" s="365"/>
      <c r="M1389" s="363"/>
      <c r="N1389" s="366"/>
      <c r="P1389" s="363"/>
    </row>
    <row r="1390" spans="11:16">
      <c r="K1390" s="364"/>
      <c r="L1390" s="365"/>
      <c r="M1390" s="363"/>
      <c r="N1390" s="366"/>
      <c r="P1390" s="363"/>
    </row>
    <row r="1391" spans="11:16">
      <c r="K1391" s="364"/>
      <c r="L1391" s="365"/>
      <c r="M1391" s="363"/>
      <c r="N1391" s="366"/>
      <c r="P1391" s="363"/>
    </row>
    <row r="1392" spans="11:16">
      <c r="K1392" s="364"/>
      <c r="L1392" s="365"/>
      <c r="M1392" s="363"/>
      <c r="N1392" s="366"/>
      <c r="P1392" s="363"/>
    </row>
    <row r="1393" spans="11:16">
      <c r="K1393" s="364"/>
      <c r="L1393" s="365"/>
      <c r="M1393" s="363"/>
      <c r="N1393" s="366"/>
      <c r="P1393" s="363"/>
    </row>
    <row r="1394" spans="11:16">
      <c r="K1394" s="364"/>
      <c r="L1394" s="365"/>
      <c r="M1394" s="363"/>
      <c r="N1394" s="366"/>
      <c r="P1394" s="363"/>
    </row>
    <row r="1395" spans="11:16">
      <c r="K1395" s="364"/>
      <c r="L1395" s="365"/>
      <c r="M1395" s="363"/>
      <c r="N1395" s="366"/>
      <c r="P1395" s="363"/>
    </row>
    <row r="1396" spans="11:16">
      <c r="K1396" s="364"/>
      <c r="L1396" s="365"/>
      <c r="M1396" s="363"/>
      <c r="N1396" s="366"/>
      <c r="P1396" s="363"/>
    </row>
    <row r="1397" spans="11:16">
      <c r="K1397" s="364"/>
      <c r="L1397" s="365"/>
      <c r="M1397" s="363"/>
      <c r="N1397" s="366"/>
      <c r="P1397" s="363"/>
    </row>
    <row r="1398" spans="11:16">
      <c r="K1398" s="364"/>
      <c r="L1398" s="365"/>
      <c r="M1398" s="363"/>
      <c r="N1398" s="366"/>
      <c r="P1398" s="363"/>
    </row>
    <row r="1399" spans="11:16">
      <c r="K1399" s="364"/>
      <c r="L1399" s="365"/>
      <c r="M1399" s="363"/>
      <c r="N1399" s="366"/>
      <c r="P1399" s="363"/>
    </row>
    <row r="1400" spans="11:16">
      <c r="K1400" s="364"/>
      <c r="L1400" s="365"/>
      <c r="M1400" s="363"/>
      <c r="N1400" s="366"/>
      <c r="P1400" s="363"/>
    </row>
    <row r="1401" spans="11:16">
      <c r="K1401" s="364"/>
      <c r="L1401" s="365"/>
      <c r="M1401" s="363"/>
      <c r="N1401" s="366"/>
      <c r="P1401" s="363"/>
    </row>
    <row r="1402" spans="11:16">
      <c r="K1402" s="364"/>
      <c r="L1402" s="365"/>
      <c r="M1402" s="363"/>
      <c r="N1402" s="366"/>
      <c r="P1402" s="363"/>
    </row>
    <row r="1403" spans="11:16">
      <c r="K1403" s="364"/>
      <c r="L1403" s="365"/>
      <c r="M1403" s="363"/>
      <c r="N1403" s="366"/>
      <c r="P1403" s="363"/>
    </row>
    <row r="1404" spans="11:16">
      <c r="K1404" s="364"/>
      <c r="L1404" s="365"/>
      <c r="M1404" s="363"/>
      <c r="N1404" s="366"/>
      <c r="P1404" s="363"/>
    </row>
    <row r="1405" spans="11:16">
      <c r="K1405" s="364"/>
      <c r="L1405" s="365"/>
      <c r="M1405" s="363"/>
      <c r="N1405" s="366"/>
      <c r="P1405" s="363"/>
    </row>
    <row r="1406" spans="11:16">
      <c r="K1406" s="364"/>
      <c r="L1406" s="365"/>
      <c r="M1406" s="363"/>
      <c r="N1406" s="366"/>
      <c r="P1406" s="363"/>
    </row>
    <row r="1407" spans="11:16">
      <c r="K1407" s="364"/>
      <c r="L1407" s="365"/>
      <c r="M1407" s="363"/>
      <c r="N1407" s="366"/>
      <c r="P1407" s="363"/>
    </row>
    <row r="1408" spans="11:16">
      <c r="K1408" s="364"/>
      <c r="L1408" s="365"/>
      <c r="M1408" s="363"/>
      <c r="N1408" s="366"/>
      <c r="P1408" s="363"/>
    </row>
    <row r="1409" spans="11:16">
      <c r="K1409" s="364"/>
      <c r="L1409" s="365"/>
      <c r="M1409" s="363"/>
      <c r="N1409" s="366"/>
      <c r="P1409" s="363"/>
    </row>
    <row r="1410" spans="11:16">
      <c r="K1410" s="364"/>
      <c r="L1410" s="365"/>
      <c r="M1410" s="363"/>
      <c r="N1410" s="366"/>
      <c r="P1410" s="363"/>
    </row>
    <row r="1411" spans="11:16">
      <c r="K1411" s="364"/>
      <c r="L1411" s="365"/>
      <c r="M1411" s="363"/>
      <c r="N1411" s="366"/>
      <c r="P1411" s="363"/>
    </row>
    <row r="1412" spans="11:16">
      <c r="K1412" s="364"/>
      <c r="L1412" s="365"/>
      <c r="M1412" s="363"/>
      <c r="N1412" s="366"/>
      <c r="P1412" s="363"/>
    </row>
    <row r="1413" spans="11:16">
      <c r="K1413" s="364"/>
      <c r="L1413" s="365"/>
      <c r="M1413" s="363"/>
      <c r="N1413" s="366"/>
      <c r="P1413" s="363"/>
    </row>
    <row r="1414" spans="11:16">
      <c r="K1414" s="364"/>
      <c r="L1414" s="365"/>
      <c r="M1414" s="363"/>
      <c r="N1414" s="366"/>
      <c r="P1414" s="363"/>
    </row>
    <row r="1415" spans="11:16">
      <c r="K1415" s="364"/>
      <c r="L1415" s="365"/>
      <c r="M1415" s="363"/>
      <c r="N1415" s="366"/>
      <c r="P1415" s="363"/>
    </row>
    <row r="1416" spans="11:16">
      <c r="K1416" s="364"/>
      <c r="L1416" s="365"/>
      <c r="M1416" s="363"/>
      <c r="N1416" s="366"/>
      <c r="P1416" s="363"/>
    </row>
    <row r="1417" spans="11:16">
      <c r="K1417" s="364"/>
      <c r="L1417" s="365"/>
      <c r="M1417" s="363"/>
      <c r="N1417" s="366"/>
      <c r="P1417" s="363"/>
    </row>
    <row r="1418" spans="11:16">
      <c r="K1418" s="364"/>
      <c r="L1418" s="365"/>
      <c r="M1418" s="363"/>
      <c r="N1418" s="366"/>
      <c r="P1418" s="363"/>
    </row>
    <row r="1419" spans="11:16">
      <c r="K1419" s="364"/>
      <c r="L1419" s="365"/>
      <c r="M1419" s="363"/>
      <c r="N1419" s="366"/>
      <c r="P1419" s="363"/>
    </row>
    <row r="1420" spans="11:16">
      <c r="K1420" s="364"/>
      <c r="L1420" s="365"/>
      <c r="M1420" s="363"/>
      <c r="N1420" s="366"/>
      <c r="P1420" s="363"/>
    </row>
    <row r="1421" spans="11:16">
      <c r="K1421" s="364"/>
      <c r="L1421" s="365"/>
      <c r="M1421" s="363"/>
      <c r="N1421" s="366"/>
      <c r="P1421" s="363"/>
    </row>
    <row r="1422" spans="11:16">
      <c r="K1422" s="364"/>
      <c r="L1422" s="365"/>
      <c r="M1422" s="363"/>
      <c r="N1422" s="366"/>
      <c r="P1422" s="363"/>
    </row>
    <row r="1423" spans="11:16">
      <c r="K1423" s="364"/>
      <c r="L1423" s="365"/>
      <c r="M1423" s="363"/>
      <c r="N1423" s="366"/>
      <c r="P1423" s="363"/>
    </row>
    <row r="1424" spans="11:16">
      <c r="K1424" s="364"/>
      <c r="L1424" s="365"/>
      <c r="M1424" s="363"/>
      <c r="N1424" s="366"/>
      <c r="P1424" s="363"/>
    </row>
    <row r="1425" spans="11:16">
      <c r="K1425" s="364"/>
      <c r="L1425" s="365"/>
      <c r="M1425" s="363"/>
      <c r="N1425" s="366"/>
      <c r="P1425" s="363"/>
    </row>
    <row r="1426" spans="11:16">
      <c r="K1426" s="364"/>
      <c r="L1426" s="365"/>
      <c r="M1426" s="363"/>
      <c r="N1426" s="366"/>
      <c r="P1426" s="363"/>
    </row>
    <row r="1427" spans="11:16">
      <c r="K1427" s="364"/>
      <c r="L1427" s="365"/>
      <c r="M1427" s="363"/>
      <c r="N1427" s="366"/>
      <c r="P1427" s="363"/>
    </row>
    <row r="1428" spans="11:16">
      <c r="K1428" s="364"/>
      <c r="L1428" s="365"/>
      <c r="M1428" s="363"/>
      <c r="N1428" s="366"/>
      <c r="P1428" s="363"/>
    </row>
    <row r="1429" spans="11:16">
      <c r="K1429" s="364"/>
      <c r="L1429" s="365"/>
      <c r="M1429" s="363"/>
      <c r="N1429" s="366"/>
      <c r="P1429" s="363"/>
    </row>
    <row r="1430" spans="11:16">
      <c r="K1430" s="364"/>
      <c r="L1430" s="365"/>
      <c r="M1430" s="363"/>
      <c r="N1430" s="366"/>
      <c r="P1430" s="363"/>
    </row>
    <row r="1431" spans="11:16">
      <c r="K1431" s="364"/>
      <c r="L1431" s="365"/>
      <c r="M1431" s="363"/>
      <c r="N1431" s="366"/>
      <c r="P1431" s="363"/>
    </row>
    <row r="1432" spans="11:16">
      <c r="K1432" s="364"/>
      <c r="L1432" s="365"/>
      <c r="M1432" s="363"/>
      <c r="N1432" s="366"/>
      <c r="P1432" s="363"/>
    </row>
    <row r="1433" spans="11:16">
      <c r="K1433" s="364"/>
      <c r="L1433" s="365"/>
      <c r="M1433" s="363"/>
      <c r="N1433" s="366"/>
      <c r="P1433" s="363"/>
    </row>
    <row r="1434" spans="11:16">
      <c r="K1434" s="364"/>
      <c r="L1434" s="365"/>
      <c r="M1434" s="363"/>
      <c r="N1434" s="366"/>
      <c r="P1434" s="363"/>
    </row>
    <row r="1435" spans="11:16">
      <c r="K1435" s="364"/>
      <c r="L1435" s="365"/>
      <c r="M1435" s="363"/>
      <c r="N1435" s="366"/>
      <c r="P1435" s="363"/>
    </row>
    <row r="1436" spans="11:16">
      <c r="K1436" s="364"/>
      <c r="L1436" s="365"/>
      <c r="M1436" s="363"/>
      <c r="N1436" s="366"/>
      <c r="P1436" s="363"/>
    </row>
    <row r="1437" spans="11:16">
      <c r="K1437" s="364"/>
      <c r="L1437" s="365"/>
      <c r="M1437" s="363"/>
      <c r="N1437" s="366"/>
      <c r="P1437" s="363"/>
    </row>
    <row r="1438" spans="11:16">
      <c r="K1438" s="364"/>
      <c r="L1438" s="365"/>
      <c r="M1438" s="363"/>
      <c r="N1438" s="366"/>
      <c r="P1438" s="363"/>
    </row>
    <row r="1439" spans="11:16">
      <c r="K1439" s="364"/>
      <c r="L1439" s="365"/>
      <c r="M1439" s="363"/>
      <c r="N1439" s="366"/>
      <c r="P1439" s="363"/>
    </row>
    <row r="1440" spans="11:16">
      <c r="K1440" s="364"/>
      <c r="L1440" s="365"/>
      <c r="M1440" s="363"/>
      <c r="N1440" s="366"/>
      <c r="P1440" s="363"/>
    </row>
    <row r="1441" spans="11:16">
      <c r="K1441" s="364"/>
      <c r="L1441" s="365"/>
      <c r="M1441" s="363"/>
      <c r="N1441" s="366"/>
      <c r="P1441" s="363"/>
    </row>
    <row r="1442" spans="11:16">
      <c r="K1442" s="364"/>
      <c r="L1442" s="365"/>
      <c r="M1442" s="363"/>
      <c r="N1442" s="366"/>
      <c r="P1442" s="363"/>
    </row>
    <row r="1443" spans="11:16">
      <c r="K1443" s="364"/>
      <c r="L1443" s="365"/>
      <c r="M1443" s="363"/>
      <c r="N1443" s="366"/>
      <c r="P1443" s="363"/>
    </row>
    <row r="1444" spans="11:16">
      <c r="K1444" s="364"/>
      <c r="L1444" s="365"/>
      <c r="M1444" s="363"/>
      <c r="N1444" s="366"/>
      <c r="P1444" s="363"/>
    </row>
    <row r="1445" spans="11:16">
      <c r="K1445" s="364"/>
      <c r="L1445" s="365"/>
      <c r="M1445" s="363"/>
      <c r="N1445" s="366"/>
      <c r="P1445" s="363"/>
    </row>
    <row r="1446" spans="11:16">
      <c r="K1446" s="364"/>
      <c r="L1446" s="365"/>
      <c r="M1446" s="363"/>
      <c r="N1446" s="366"/>
      <c r="P1446" s="363"/>
    </row>
    <row r="1447" spans="11:16">
      <c r="K1447" s="364"/>
      <c r="L1447" s="365"/>
      <c r="M1447" s="363"/>
      <c r="N1447" s="366"/>
      <c r="P1447" s="363"/>
    </row>
    <row r="1448" spans="11:16">
      <c r="K1448" s="364"/>
      <c r="L1448" s="365"/>
      <c r="M1448" s="363"/>
      <c r="N1448" s="366"/>
      <c r="P1448" s="363"/>
    </row>
    <row r="1449" spans="11:16">
      <c r="K1449" s="364"/>
      <c r="L1449" s="365"/>
      <c r="M1449" s="363"/>
      <c r="N1449" s="366"/>
      <c r="P1449" s="363"/>
    </row>
    <row r="1450" spans="11:16">
      <c r="K1450" s="364"/>
      <c r="L1450" s="365"/>
      <c r="M1450" s="363"/>
      <c r="N1450" s="366"/>
      <c r="P1450" s="363"/>
    </row>
    <row r="1451" spans="11:16">
      <c r="K1451" s="364"/>
      <c r="L1451" s="365"/>
      <c r="M1451" s="363"/>
      <c r="N1451" s="366"/>
      <c r="P1451" s="363"/>
    </row>
    <row r="1452" spans="11:16">
      <c r="K1452" s="364"/>
      <c r="L1452" s="365"/>
      <c r="M1452" s="363"/>
      <c r="N1452" s="366"/>
      <c r="P1452" s="363"/>
    </row>
    <row r="1453" spans="11:16">
      <c r="K1453" s="364"/>
      <c r="L1453" s="365"/>
      <c r="M1453" s="363"/>
      <c r="N1453" s="366"/>
      <c r="P1453" s="363"/>
    </row>
    <row r="1454" spans="11:16">
      <c r="K1454" s="364"/>
      <c r="L1454" s="365"/>
      <c r="M1454" s="363"/>
      <c r="N1454" s="366"/>
      <c r="P1454" s="363"/>
    </row>
    <row r="1455" spans="11:16">
      <c r="K1455" s="364"/>
      <c r="L1455" s="365"/>
      <c r="M1455" s="363"/>
      <c r="N1455" s="366"/>
      <c r="P1455" s="363"/>
    </row>
    <row r="1456" spans="11:16">
      <c r="K1456" s="364"/>
      <c r="L1456" s="365"/>
      <c r="M1456" s="363"/>
      <c r="N1456" s="366"/>
      <c r="P1456" s="363"/>
    </row>
    <row r="1457" spans="11:16">
      <c r="K1457" s="364"/>
      <c r="L1457" s="365"/>
      <c r="M1457" s="363"/>
      <c r="N1457" s="366"/>
      <c r="P1457" s="363"/>
    </row>
    <row r="1458" spans="11:16">
      <c r="K1458" s="364"/>
      <c r="L1458" s="365"/>
      <c r="M1458" s="363"/>
      <c r="N1458" s="366"/>
      <c r="P1458" s="363"/>
    </row>
    <row r="1459" spans="11:16">
      <c r="K1459" s="364"/>
      <c r="L1459" s="365"/>
      <c r="M1459" s="363"/>
      <c r="N1459" s="366"/>
      <c r="P1459" s="363"/>
    </row>
    <row r="1460" spans="11:16">
      <c r="K1460" s="364"/>
      <c r="L1460" s="365"/>
      <c r="M1460" s="363"/>
      <c r="N1460" s="366"/>
      <c r="P1460" s="363"/>
    </row>
    <row r="1461" spans="11:16">
      <c r="K1461" s="364"/>
      <c r="L1461" s="365"/>
      <c r="M1461" s="363"/>
      <c r="N1461" s="366"/>
      <c r="P1461" s="363"/>
    </row>
    <row r="1462" spans="11:16">
      <c r="K1462" s="364"/>
      <c r="L1462" s="365"/>
      <c r="M1462" s="363"/>
      <c r="N1462" s="366"/>
      <c r="P1462" s="363"/>
    </row>
    <row r="1463" spans="11:16">
      <c r="K1463" s="364"/>
      <c r="L1463" s="365"/>
      <c r="M1463" s="363"/>
      <c r="N1463" s="366"/>
      <c r="P1463" s="363"/>
    </row>
    <row r="1464" spans="11:16">
      <c r="K1464" s="364"/>
      <c r="L1464" s="365"/>
      <c r="M1464" s="363"/>
      <c r="N1464" s="366"/>
      <c r="P1464" s="363"/>
    </row>
    <row r="1465" spans="11:16">
      <c r="K1465" s="364"/>
      <c r="L1465" s="365"/>
      <c r="M1465" s="363"/>
      <c r="N1465" s="366"/>
      <c r="P1465" s="363"/>
    </row>
    <row r="1466" spans="11:16">
      <c r="K1466" s="364"/>
      <c r="L1466" s="365"/>
      <c r="M1466" s="363"/>
      <c r="N1466" s="366"/>
      <c r="P1466" s="363"/>
    </row>
    <row r="1467" spans="11:16">
      <c r="K1467" s="364"/>
      <c r="L1467" s="365"/>
      <c r="M1467" s="363"/>
      <c r="N1467" s="366"/>
      <c r="P1467" s="363"/>
    </row>
    <row r="1468" spans="11:16">
      <c r="K1468" s="364"/>
      <c r="L1468" s="365"/>
      <c r="M1468" s="363"/>
      <c r="N1468" s="366"/>
      <c r="P1468" s="363"/>
    </row>
    <row r="1469" spans="11:16">
      <c r="K1469" s="364"/>
      <c r="L1469" s="365"/>
      <c r="M1469" s="363"/>
      <c r="N1469" s="366"/>
      <c r="P1469" s="363"/>
    </row>
    <row r="1470" spans="11:16">
      <c r="K1470" s="364"/>
      <c r="L1470" s="365"/>
      <c r="M1470" s="363"/>
      <c r="N1470" s="366"/>
      <c r="P1470" s="363"/>
    </row>
    <row r="1471" spans="11:16">
      <c r="K1471" s="364"/>
      <c r="L1471" s="365"/>
      <c r="M1471" s="363"/>
      <c r="N1471" s="366"/>
      <c r="P1471" s="363"/>
    </row>
    <row r="1472" spans="11:16">
      <c r="K1472" s="364"/>
      <c r="L1472" s="365"/>
      <c r="M1472" s="363"/>
      <c r="N1472" s="366"/>
      <c r="P1472" s="363"/>
    </row>
    <row r="1473" spans="11:16">
      <c r="K1473" s="364"/>
      <c r="L1473" s="365"/>
      <c r="M1473" s="363"/>
      <c r="N1473" s="366"/>
      <c r="P1473" s="363"/>
    </row>
    <row r="1474" spans="11:16">
      <c r="K1474" s="364"/>
      <c r="L1474" s="365"/>
      <c r="M1474" s="363"/>
      <c r="N1474" s="366"/>
      <c r="P1474" s="363"/>
    </row>
    <row r="1475" spans="11:16">
      <c r="K1475" s="364"/>
      <c r="L1475" s="365"/>
      <c r="M1475" s="363"/>
      <c r="N1475" s="366"/>
      <c r="P1475" s="363"/>
    </row>
    <row r="1476" spans="11:16">
      <c r="K1476" s="364"/>
      <c r="L1476" s="365"/>
      <c r="M1476" s="363"/>
      <c r="N1476" s="366"/>
      <c r="P1476" s="363"/>
    </row>
    <row r="1477" spans="11:16">
      <c r="K1477" s="364"/>
      <c r="L1477" s="365"/>
      <c r="M1477" s="363"/>
      <c r="N1477" s="366"/>
      <c r="P1477" s="363"/>
    </row>
    <row r="1478" spans="11:16">
      <c r="K1478" s="364"/>
      <c r="L1478" s="365"/>
      <c r="M1478" s="363"/>
      <c r="N1478" s="366"/>
      <c r="P1478" s="363"/>
    </row>
    <row r="1479" spans="11:16">
      <c r="K1479" s="364"/>
      <c r="L1479" s="365"/>
      <c r="M1479" s="363"/>
      <c r="N1479" s="366"/>
      <c r="P1479" s="363"/>
    </row>
    <row r="1480" spans="11:16">
      <c r="K1480" s="364"/>
      <c r="L1480" s="365"/>
      <c r="M1480" s="363"/>
      <c r="N1480" s="366"/>
      <c r="P1480" s="363"/>
    </row>
    <row r="1481" spans="11:16">
      <c r="K1481" s="364"/>
      <c r="L1481" s="365"/>
      <c r="M1481" s="363"/>
      <c r="N1481" s="366"/>
      <c r="P1481" s="363"/>
    </row>
    <row r="1482" spans="11:16">
      <c r="K1482" s="364"/>
      <c r="L1482" s="365"/>
      <c r="M1482" s="363"/>
      <c r="N1482" s="366"/>
      <c r="P1482" s="363"/>
    </row>
    <row r="1483" spans="11:16">
      <c r="K1483" s="364"/>
      <c r="L1483" s="365"/>
      <c r="M1483" s="363"/>
      <c r="N1483" s="366"/>
      <c r="P1483" s="363"/>
    </row>
    <row r="1484" spans="11:16">
      <c r="K1484" s="364"/>
      <c r="L1484" s="365"/>
      <c r="M1484" s="363"/>
      <c r="N1484" s="366"/>
      <c r="P1484" s="363"/>
    </row>
    <row r="1485" spans="11:16">
      <c r="K1485" s="364"/>
      <c r="L1485" s="365"/>
      <c r="M1485" s="363"/>
      <c r="N1485" s="366"/>
      <c r="P1485" s="363"/>
    </row>
    <row r="1486" spans="11:16">
      <c r="K1486" s="364"/>
      <c r="L1486" s="365"/>
      <c r="M1486" s="363"/>
      <c r="N1486" s="366"/>
      <c r="P1486" s="363"/>
    </row>
    <row r="1487" spans="11:16">
      <c r="K1487" s="364"/>
      <c r="L1487" s="365"/>
      <c r="M1487" s="363"/>
      <c r="N1487" s="366"/>
      <c r="P1487" s="363"/>
    </row>
    <row r="1488" spans="11:16">
      <c r="K1488" s="364"/>
      <c r="L1488" s="365"/>
      <c r="M1488" s="363"/>
      <c r="N1488" s="366"/>
      <c r="P1488" s="363"/>
    </row>
    <row r="1489" spans="11:16">
      <c r="K1489" s="364"/>
      <c r="L1489" s="365"/>
      <c r="M1489" s="363"/>
      <c r="N1489" s="366"/>
      <c r="P1489" s="363"/>
    </row>
    <row r="1490" spans="11:16">
      <c r="K1490" s="364"/>
      <c r="L1490" s="365"/>
      <c r="M1490" s="363"/>
      <c r="N1490" s="366"/>
      <c r="P1490" s="363"/>
    </row>
    <row r="1491" spans="11:16">
      <c r="K1491" s="364"/>
      <c r="L1491" s="365"/>
      <c r="M1491" s="363"/>
      <c r="N1491" s="366"/>
      <c r="P1491" s="363"/>
    </row>
    <row r="1492" spans="11:16">
      <c r="K1492" s="364"/>
      <c r="L1492" s="365"/>
      <c r="M1492" s="363"/>
      <c r="N1492" s="366"/>
      <c r="P1492" s="363"/>
    </row>
    <row r="1493" spans="11:16">
      <c r="K1493" s="364"/>
      <c r="L1493" s="365"/>
      <c r="M1493" s="363"/>
      <c r="N1493" s="366"/>
      <c r="P1493" s="363"/>
    </row>
    <row r="1494" spans="11:16">
      <c r="K1494" s="364"/>
      <c r="L1494" s="365"/>
      <c r="M1494" s="363"/>
      <c r="N1494" s="366"/>
      <c r="P1494" s="363"/>
    </row>
    <row r="1495" spans="11:16">
      <c r="K1495" s="364"/>
      <c r="L1495" s="365"/>
      <c r="M1495" s="363"/>
      <c r="N1495" s="366"/>
      <c r="P1495" s="363"/>
    </row>
    <row r="1496" spans="11:16">
      <c r="K1496" s="364"/>
      <c r="L1496" s="365"/>
      <c r="M1496" s="363"/>
      <c r="N1496" s="366"/>
      <c r="P1496" s="363"/>
    </row>
    <row r="1497" spans="11:16">
      <c r="K1497" s="364"/>
      <c r="L1497" s="365"/>
      <c r="M1497" s="363"/>
      <c r="N1497" s="366"/>
      <c r="P1497" s="363"/>
    </row>
    <row r="1498" spans="11:16">
      <c r="K1498" s="364"/>
      <c r="L1498" s="365"/>
      <c r="M1498" s="363"/>
      <c r="N1498" s="366"/>
      <c r="P1498" s="363"/>
    </row>
    <row r="1499" spans="11:16">
      <c r="K1499" s="364"/>
      <c r="L1499" s="365"/>
      <c r="M1499" s="363"/>
      <c r="N1499" s="366"/>
      <c r="P1499" s="363"/>
    </row>
    <row r="1500" spans="11:16">
      <c r="K1500" s="364"/>
      <c r="L1500" s="365"/>
      <c r="M1500" s="363"/>
      <c r="N1500" s="366"/>
      <c r="P1500" s="363"/>
    </row>
    <row r="1501" spans="11:16">
      <c r="K1501" s="364"/>
      <c r="L1501" s="365"/>
      <c r="M1501" s="363"/>
      <c r="N1501" s="366"/>
      <c r="P1501" s="363"/>
    </row>
    <row r="1502" spans="11:16">
      <c r="K1502" s="364"/>
      <c r="L1502" s="365"/>
      <c r="M1502" s="363"/>
      <c r="N1502" s="366"/>
      <c r="P1502" s="363"/>
    </row>
    <row r="1503" spans="11:16">
      <c r="K1503" s="364"/>
      <c r="L1503" s="365"/>
      <c r="M1503" s="363"/>
      <c r="N1503" s="366"/>
      <c r="P1503" s="363"/>
    </row>
    <row r="1504" spans="11:16">
      <c r="K1504" s="364"/>
      <c r="L1504" s="365"/>
      <c r="M1504" s="363"/>
      <c r="N1504" s="366"/>
      <c r="P1504" s="363"/>
    </row>
    <row r="1505" spans="11:16">
      <c r="K1505" s="364"/>
      <c r="L1505" s="365"/>
      <c r="M1505" s="363"/>
      <c r="N1505" s="366"/>
      <c r="P1505" s="363"/>
    </row>
    <row r="1506" spans="11:16">
      <c r="K1506" s="364"/>
      <c r="L1506" s="365"/>
      <c r="M1506" s="363"/>
      <c r="N1506" s="366"/>
      <c r="P1506" s="363"/>
    </row>
    <row r="1507" spans="11:16">
      <c r="K1507" s="364"/>
      <c r="L1507" s="365"/>
      <c r="M1507" s="363"/>
      <c r="N1507" s="366"/>
      <c r="P1507" s="363"/>
    </row>
    <row r="1508" spans="11:16">
      <c r="K1508" s="364"/>
      <c r="L1508" s="365"/>
      <c r="M1508" s="363"/>
      <c r="N1508" s="366"/>
      <c r="P1508" s="363"/>
    </row>
    <row r="1509" spans="11:16">
      <c r="K1509" s="364"/>
      <c r="L1509" s="365"/>
      <c r="M1509" s="363"/>
      <c r="N1509" s="366"/>
      <c r="P1509" s="363"/>
    </row>
    <row r="1510" spans="11:16">
      <c r="K1510" s="364"/>
      <c r="L1510" s="365"/>
      <c r="M1510" s="363"/>
      <c r="N1510" s="366"/>
      <c r="P1510" s="363"/>
    </row>
    <row r="1511" spans="11:16">
      <c r="K1511" s="364"/>
      <c r="L1511" s="365"/>
      <c r="M1511" s="363"/>
      <c r="N1511" s="366"/>
      <c r="P1511" s="363"/>
    </row>
    <row r="1512" spans="11:16">
      <c r="K1512" s="364"/>
      <c r="L1512" s="365"/>
      <c r="M1512" s="363"/>
      <c r="N1512" s="366"/>
      <c r="P1512" s="363"/>
    </row>
    <row r="1513" spans="11:16">
      <c r="K1513" s="364"/>
      <c r="L1513" s="365"/>
      <c r="M1513" s="363"/>
      <c r="N1513" s="366"/>
      <c r="P1513" s="363"/>
    </row>
    <row r="1514" spans="11:16">
      <c r="K1514" s="364"/>
      <c r="L1514" s="365"/>
      <c r="M1514" s="363"/>
      <c r="N1514" s="366"/>
      <c r="P1514" s="363"/>
    </row>
    <row r="1515" spans="11:16">
      <c r="K1515" s="364"/>
      <c r="L1515" s="365"/>
      <c r="M1515" s="363"/>
      <c r="N1515" s="366"/>
      <c r="P1515" s="363"/>
    </row>
    <row r="1516" spans="11:16">
      <c r="K1516" s="364"/>
      <c r="L1516" s="365"/>
      <c r="M1516" s="363"/>
      <c r="N1516" s="366"/>
      <c r="P1516" s="363"/>
    </row>
    <row r="1517" spans="11:16">
      <c r="K1517" s="364"/>
      <c r="L1517" s="365"/>
      <c r="M1517" s="363"/>
      <c r="N1517" s="366"/>
      <c r="P1517" s="363"/>
    </row>
    <row r="1518" spans="11:16">
      <c r="K1518" s="364"/>
      <c r="L1518" s="365"/>
      <c r="M1518" s="363"/>
      <c r="N1518" s="366"/>
      <c r="P1518" s="363"/>
    </row>
    <row r="1519" spans="11:16">
      <c r="K1519" s="364"/>
      <c r="L1519" s="365"/>
      <c r="M1519" s="363"/>
      <c r="N1519" s="366"/>
      <c r="P1519" s="363"/>
    </row>
    <row r="1520" spans="11:16">
      <c r="K1520" s="364"/>
      <c r="L1520" s="365"/>
      <c r="M1520" s="363"/>
      <c r="N1520" s="366"/>
      <c r="P1520" s="363"/>
    </row>
    <row r="1521" spans="11:16">
      <c r="K1521" s="364"/>
      <c r="L1521" s="365"/>
      <c r="M1521" s="363"/>
      <c r="N1521" s="366"/>
      <c r="P1521" s="363"/>
    </row>
    <row r="1522" spans="11:16">
      <c r="K1522" s="364"/>
      <c r="L1522" s="365"/>
      <c r="M1522" s="363"/>
      <c r="N1522" s="366"/>
      <c r="P1522" s="363"/>
    </row>
    <row r="1523" spans="11:16">
      <c r="K1523" s="364"/>
      <c r="L1523" s="365"/>
      <c r="M1523" s="363"/>
      <c r="N1523" s="366"/>
      <c r="P1523" s="363"/>
    </row>
    <row r="1524" spans="11:16">
      <c r="K1524" s="364"/>
      <c r="L1524" s="365"/>
      <c r="M1524" s="363"/>
      <c r="N1524" s="366"/>
      <c r="P1524" s="363"/>
    </row>
    <row r="1525" spans="11:16">
      <c r="K1525" s="364"/>
      <c r="L1525" s="365"/>
      <c r="M1525" s="363"/>
      <c r="N1525" s="366"/>
      <c r="P1525" s="363"/>
    </row>
    <row r="1526" spans="11:16">
      <c r="K1526" s="364"/>
      <c r="L1526" s="365"/>
      <c r="M1526" s="363"/>
      <c r="N1526" s="366"/>
      <c r="P1526" s="363"/>
    </row>
    <row r="1527" spans="11:16">
      <c r="K1527" s="364"/>
      <c r="L1527" s="365"/>
      <c r="M1527" s="363"/>
      <c r="N1527" s="366"/>
      <c r="P1527" s="363"/>
    </row>
    <row r="1528" spans="11:16">
      <c r="K1528" s="364"/>
      <c r="L1528" s="365"/>
      <c r="M1528" s="363"/>
      <c r="N1528" s="366"/>
      <c r="P1528" s="363"/>
    </row>
    <row r="1529" spans="11:16">
      <c r="K1529" s="364"/>
      <c r="L1529" s="365"/>
      <c r="M1529" s="363"/>
      <c r="N1529" s="366"/>
      <c r="P1529" s="363"/>
    </row>
    <row r="1530" spans="11:16">
      <c r="K1530" s="364"/>
      <c r="L1530" s="365"/>
      <c r="M1530" s="363"/>
      <c r="N1530" s="366"/>
      <c r="P1530" s="363"/>
    </row>
    <row r="1531" spans="11:16">
      <c r="K1531" s="364"/>
      <c r="L1531" s="365"/>
      <c r="M1531" s="363"/>
      <c r="N1531" s="366"/>
      <c r="P1531" s="363"/>
    </row>
    <row r="1532" spans="11:16">
      <c r="K1532" s="364"/>
      <c r="L1532" s="365"/>
      <c r="M1532" s="363"/>
      <c r="N1532" s="366"/>
      <c r="P1532" s="363"/>
    </row>
    <row r="1533" spans="11:16">
      <c r="K1533" s="364"/>
      <c r="L1533" s="365"/>
      <c r="M1533" s="363"/>
      <c r="N1533" s="366"/>
      <c r="P1533" s="363"/>
    </row>
    <row r="1534" spans="11:16">
      <c r="K1534" s="364"/>
      <c r="L1534" s="365"/>
      <c r="M1534" s="363"/>
      <c r="N1534" s="366"/>
      <c r="P1534" s="363"/>
    </row>
    <row r="1535" spans="11:16">
      <c r="K1535" s="364"/>
      <c r="L1535" s="365"/>
      <c r="M1535" s="363"/>
      <c r="N1535" s="366"/>
      <c r="P1535" s="363"/>
    </row>
    <row r="1536" spans="11:16">
      <c r="K1536" s="364"/>
      <c r="L1536" s="365"/>
      <c r="M1536" s="363"/>
      <c r="N1536" s="366"/>
      <c r="P1536" s="363"/>
    </row>
    <row r="1537" spans="11:16">
      <c r="K1537" s="364"/>
      <c r="L1537" s="365"/>
      <c r="M1537" s="363"/>
      <c r="N1537" s="366"/>
      <c r="P1537" s="363"/>
    </row>
    <row r="1538" spans="11:16">
      <c r="K1538" s="364"/>
      <c r="L1538" s="365"/>
      <c r="M1538" s="363"/>
      <c r="N1538" s="366"/>
      <c r="P1538" s="363"/>
    </row>
    <row r="1539" spans="11:16">
      <c r="K1539" s="364"/>
      <c r="L1539" s="365"/>
      <c r="M1539" s="363"/>
      <c r="N1539" s="366"/>
      <c r="P1539" s="363"/>
    </row>
    <row r="1540" spans="11:16">
      <c r="K1540" s="364"/>
      <c r="L1540" s="365"/>
      <c r="M1540" s="363"/>
      <c r="N1540" s="366"/>
      <c r="P1540" s="363"/>
    </row>
    <row r="1541" spans="11:16">
      <c r="K1541" s="364"/>
      <c r="L1541" s="365"/>
      <c r="M1541" s="363"/>
      <c r="N1541" s="366"/>
      <c r="P1541" s="363"/>
    </row>
    <row r="1542" spans="11:16">
      <c r="K1542" s="364"/>
      <c r="L1542" s="365"/>
      <c r="M1542" s="363"/>
      <c r="N1542" s="366"/>
      <c r="P1542" s="363"/>
    </row>
    <row r="1543" spans="11:16">
      <c r="K1543" s="364"/>
      <c r="L1543" s="365"/>
      <c r="M1543" s="363"/>
      <c r="N1543" s="366"/>
      <c r="P1543" s="363"/>
    </row>
    <row r="1544" spans="11:16">
      <c r="K1544" s="364"/>
      <c r="L1544" s="365"/>
      <c r="M1544" s="363"/>
      <c r="N1544" s="366"/>
      <c r="P1544" s="363"/>
    </row>
    <row r="1545" spans="11:16">
      <c r="K1545" s="364"/>
      <c r="L1545" s="365"/>
      <c r="M1545" s="363"/>
      <c r="N1545" s="366"/>
      <c r="P1545" s="363"/>
    </row>
    <row r="1546" spans="11:16">
      <c r="K1546" s="364"/>
      <c r="L1546" s="365"/>
      <c r="M1546" s="363"/>
      <c r="N1546" s="366"/>
      <c r="P1546" s="363"/>
    </row>
    <row r="1547" spans="11:16">
      <c r="K1547" s="364"/>
      <c r="L1547" s="365"/>
      <c r="M1547" s="363"/>
      <c r="N1547" s="366"/>
      <c r="P1547" s="363"/>
    </row>
    <row r="1548" spans="11:16">
      <c r="K1548" s="364"/>
      <c r="L1548" s="365"/>
      <c r="M1548" s="363"/>
      <c r="N1548" s="366"/>
      <c r="P1548" s="363"/>
    </row>
    <row r="1549" spans="11:16">
      <c r="K1549" s="364"/>
      <c r="L1549" s="365"/>
      <c r="M1549" s="363"/>
      <c r="N1549" s="366"/>
      <c r="P1549" s="363"/>
    </row>
    <row r="1550" spans="11:16">
      <c r="K1550" s="364"/>
      <c r="L1550" s="365"/>
      <c r="M1550" s="363"/>
      <c r="N1550" s="366"/>
      <c r="P1550" s="363"/>
    </row>
    <row r="1551" spans="11:16">
      <c r="K1551" s="364"/>
      <c r="L1551" s="365"/>
      <c r="M1551" s="363"/>
      <c r="N1551" s="366"/>
      <c r="P1551" s="363"/>
    </row>
    <row r="1552" spans="11:16">
      <c r="K1552" s="364"/>
      <c r="L1552" s="365"/>
      <c r="M1552" s="363"/>
      <c r="N1552" s="366"/>
      <c r="P1552" s="363"/>
    </row>
    <row r="1553" spans="11:16">
      <c r="K1553" s="364"/>
      <c r="L1553" s="365"/>
      <c r="M1553" s="363"/>
      <c r="N1553" s="366"/>
      <c r="P1553" s="363"/>
    </row>
    <row r="1554" spans="11:16">
      <c r="K1554" s="364"/>
      <c r="L1554" s="365"/>
      <c r="M1554" s="363"/>
      <c r="N1554" s="366"/>
      <c r="P1554" s="363"/>
    </row>
    <row r="1555" spans="11:16">
      <c r="K1555" s="364"/>
      <c r="L1555" s="365"/>
      <c r="M1555" s="363"/>
      <c r="N1555" s="366"/>
      <c r="P1555" s="363"/>
    </row>
    <row r="1556" spans="11:16">
      <c r="K1556" s="364"/>
      <c r="L1556" s="365"/>
      <c r="M1556" s="363"/>
      <c r="N1556" s="366"/>
      <c r="P1556" s="363"/>
    </row>
    <row r="1557" spans="11:16">
      <c r="K1557" s="364"/>
      <c r="L1557" s="365"/>
      <c r="M1557" s="363"/>
      <c r="N1557" s="366"/>
      <c r="P1557" s="363"/>
    </row>
    <row r="1558" spans="11:16">
      <c r="K1558" s="364"/>
      <c r="L1558" s="365"/>
      <c r="M1558" s="363"/>
      <c r="N1558" s="366"/>
      <c r="P1558" s="363"/>
    </row>
    <row r="1559" spans="11:16">
      <c r="K1559" s="364"/>
      <c r="L1559" s="365"/>
      <c r="M1559" s="363"/>
      <c r="N1559" s="366"/>
      <c r="P1559" s="363"/>
    </row>
    <row r="1560" spans="11:16">
      <c r="K1560" s="364"/>
      <c r="L1560" s="365"/>
      <c r="M1560" s="363"/>
      <c r="N1560" s="366"/>
      <c r="P1560" s="363"/>
    </row>
    <row r="1561" spans="11:16">
      <c r="K1561" s="364"/>
      <c r="L1561" s="365"/>
      <c r="M1561" s="363"/>
      <c r="N1561" s="366"/>
      <c r="P1561" s="363"/>
    </row>
    <row r="1562" spans="11:16">
      <c r="K1562" s="364"/>
      <c r="L1562" s="365"/>
      <c r="M1562" s="363"/>
      <c r="N1562" s="366"/>
      <c r="P1562" s="363"/>
    </row>
    <row r="1563" spans="11:16">
      <c r="K1563" s="364"/>
      <c r="L1563" s="365"/>
      <c r="M1563" s="363"/>
      <c r="N1563" s="366"/>
      <c r="P1563" s="363"/>
    </row>
    <row r="1564" spans="11:16">
      <c r="K1564" s="364"/>
      <c r="L1564" s="365"/>
      <c r="M1564" s="363"/>
      <c r="N1564" s="366"/>
      <c r="P1564" s="363"/>
    </row>
    <row r="1565" spans="11:16">
      <c r="K1565" s="364"/>
      <c r="L1565" s="365"/>
      <c r="M1565" s="363"/>
      <c r="N1565" s="366"/>
      <c r="P1565" s="363"/>
    </row>
    <row r="1566" spans="11:16">
      <c r="K1566" s="364"/>
      <c r="L1566" s="365"/>
      <c r="M1566" s="363"/>
      <c r="N1566" s="366"/>
      <c r="P1566" s="363"/>
    </row>
    <row r="1567" spans="11:16">
      <c r="K1567" s="364"/>
      <c r="L1567" s="365"/>
      <c r="M1567" s="363"/>
      <c r="N1567" s="366"/>
      <c r="P1567" s="363"/>
    </row>
    <row r="1568" spans="11:16">
      <c r="K1568" s="364"/>
      <c r="L1568" s="365"/>
      <c r="M1568" s="363"/>
      <c r="N1568" s="366"/>
      <c r="P1568" s="363"/>
    </row>
    <row r="1569" spans="11:16">
      <c r="K1569" s="364"/>
      <c r="L1569" s="365"/>
      <c r="M1569" s="363"/>
      <c r="N1569" s="366"/>
      <c r="P1569" s="363"/>
    </row>
    <row r="1570" spans="11:16">
      <c r="K1570" s="364"/>
      <c r="L1570" s="365"/>
      <c r="M1570" s="363"/>
      <c r="N1570" s="366"/>
      <c r="P1570" s="363"/>
    </row>
    <row r="1571" spans="11:16">
      <c r="K1571" s="364"/>
      <c r="L1571" s="365"/>
      <c r="M1571" s="363"/>
      <c r="N1571" s="366"/>
      <c r="P1571" s="363"/>
    </row>
    <row r="1572" spans="11:16">
      <c r="K1572" s="364"/>
      <c r="L1572" s="365"/>
      <c r="M1572" s="363"/>
      <c r="N1572" s="366"/>
      <c r="P1572" s="363"/>
    </row>
    <row r="1573" spans="11:16">
      <c r="K1573" s="364"/>
      <c r="L1573" s="365"/>
      <c r="M1573" s="363"/>
      <c r="N1573" s="366"/>
      <c r="P1573" s="363"/>
    </row>
    <row r="1574" spans="11:16">
      <c r="K1574" s="364"/>
      <c r="L1574" s="365"/>
      <c r="M1574" s="363"/>
      <c r="N1574" s="366"/>
      <c r="P1574" s="363"/>
    </row>
    <row r="1575" spans="11:16">
      <c r="K1575" s="364"/>
      <c r="L1575" s="365"/>
      <c r="M1575" s="363"/>
      <c r="N1575" s="366"/>
      <c r="P1575" s="363"/>
    </row>
    <row r="1576" spans="11:16">
      <c r="K1576" s="364"/>
      <c r="L1576" s="365"/>
      <c r="M1576" s="363"/>
      <c r="N1576" s="366"/>
      <c r="P1576" s="363"/>
    </row>
    <row r="1577" spans="11:16">
      <c r="K1577" s="364"/>
      <c r="L1577" s="365"/>
      <c r="M1577" s="363"/>
      <c r="N1577" s="366"/>
      <c r="P1577" s="363"/>
    </row>
    <row r="1578" spans="11:16">
      <c r="K1578" s="364"/>
      <c r="L1578" s="365"/>
      <c r="M1578" s="363"/>
      <c r="N1578" s="366"/>
      <c r="P1578" s="363"/>
    </row>
    <row r="1579" spans="11:16">
      <c r="K1579" s="364"/>
      <c r="L1579" s="365"/>
      <c r="M1579" s="363"/>
      <c r="N1579" s="366"/>
      <c r="P1579" s="363"/>
    </row>
    <row r="1580" spans="11:16">
      <c r="K1580" s="364"/>
      <c r="L1580" s="365"/>
      <c r="M1580" s="363"/>
      <c r="N1580" s="366"/>
      <c r="P1580" s="363"/>
    </row>
    <row r="1581" spans="11:16">
      <c r="K1581" s="364"/>
      <c r="L1581" s="365"/>
      <c r="M1581" s="363"/>
      <c r="N1581" s="366"/>
      <c r="P1581" s="363"/>
    </row>
    <row r="1582" spans="11:16">
      <c r="K1582" s="364"/>
      <c r="L1582" s="365"/>
      <c r="M1582" s="363"/>
      <c r="N1582" s="366"/>
      <c r="P1582" s="363"/>
    </row>
    <row r="1583" spans="11:16">
      <c r="K1583" s="364"/>
      <c r="L1583" s="365"/>
      <c r="M1583" s="363"/>
      <c r="N1583" s="366"/>
      <c r="P1583" s="363"/>
    </row>
    <row r="1584" spans="11:16">
      <c r="K1584" s="364"/>
      <c r="L1584" s="365"/>
      <c r="M1584" s="363"/>
      <c r="N1584" s="366"/>
      <c r="P1584" s="363"/>
    </row>
    <row r="1585" spans="11:16">
      <c r="K1585" s="364"/>
      <c r="L1585" s="365"/>
      <c r="M1585" s="363"/>
      <c r="N1585" s="366"/>
      <c r="P1585" s="363"/>
    </row>
    <row r="1586" spans="11:16">
      <c r="K1586" s="364"/>
      <c r="L1586" s="365"/>
      <c r="M1586" s="363"/>
      <c r="N1586" s="366"/>
      <c r="P1586" s="363"/>
    </row>
    <row r="1587" spans="11:16">
      <c r="K1587" s="364"/>
      <c r="L1587" s="365"/>
      <c r="M1587" s="363"/>
      <c r="N1587" s="366"/>
      <c r="P1587" s="363"/>
    </row>
    <row r="1588" spans="11:16">
      <c r="K1588" s="364"/>
      <c r="L1588" s="365"/>
      <c r="M1588" s="363"/>
      <c r="N1588" s="366"/>
      <c r="P1588" s="363"/>
    </row>
    <row r="1589" spans="11:16">
      <c r="K1589" s="364"/>
      <c r="L1589" s="365"/>
      <c r="M1589" s="363"/>
      <c r="N1589" s="366"/>
      <c r="P1589" s="363"/>
    </row>
    <row r="1590" spans="11:16">
      <c r="K1590" s="364"/>
      <c r="L1590" s="365"/>
      <c r="M1590" s="363"/>
      <c r="N1590" s="366"/>
      <c r="P1590" s="363"/>
    </row>
    <row r="1591" spans="11:16">
      <c r="K1591" s="364"/>
      <c r="L1591" s="365"/>
      <c r="M1591" s="363"/>
      <c r="N1591" s="366"/>
      <c r="P1591" s="363"/>
    </row>
    <row r="1592" spans="11:16">
      <c r="K1592" s="364"/>
      <c r="L1592" s="365"/>
      <c r="M1592" s="363"/>
      <c r="N1592" s="366"/>
      <c r="P1592" s="363"/>
    </row>
    <row r="1593" spans="11:16">
      <c r="K1593" s="364"/>
      <c r="L1593" s="365"/>
      <c r="M1593" s="363"/>
      <c r="N1593" s="366"/>
      <c r="P1593" s="363"/>
    </row>
    <row r="1594" spans="11:16">
      <c r="K1594" s="364"/>
      <c r="L1594" s="365"/>
      <c r="M1594" s="363"/>
      <c r="N1594" s="366"/>
      <c r="P1594" s="363"/>
    </row>
    <row r="1595" spans="11:16">
      <c r="K1595" s="364"/>
      <c r="L1595" s="365"/>
      <c r="M1595" s="363"/>
      <c r="N1595" s="366"/>
      <c r="P1595" s="363"/>
    </row>
    <row r="1596" spans="11:16">
      <c r="K1596" s="364"/>
      <c r="L1596" s="365"/>
      <c r="M1596" s="363"/>
      <c r="N1596" s="366"/>
      <c r="P1596" s="363"/>
    </row>
    <row r="1597" spans="11:16">
      <c r="K1597" s="364"/>
      <c r="L1597" s="365"/>
      <c r="M1597" s="363"/>
      <c r="N1597" s="366"/>
      <c r="P1597" s="363"/>
    </row>
    <row r="1598" spans="11:16">
      <c r="K1598" s="364"/>
      <c r="L1598" s="365"/>
      <c r="M1598" s="363"/>
      <c r="N1598" s="366"/>
      <c r="P1598" s="363"/>
    </row>
    <row r="1599" spans="11:16">
      <c r="K1599" s="364"/>
      <c r="L1599" s="365"/>
      <c r="M1599" s="363"/>
      <c r="N1599" s="366"/>
      <c r="P1599" s="363"/>
    </row>
    <row r="1600" spans="11:16">
      <c r="K1600" s="364"/>
      <c r="L1600" s="365"/>
      <c r="M1600" s="363"/>
      <c r="N1600" s="366"/>
      <c r="P1600" s="363"/>
    </row>
    <row r="1601" spans="11:16">
      <c r="K1601" s="364"/>
      <c r="L1601" s="365"/>
      <c r="M1601" s="363"/>
      <c r="N1601" s="366"/>
      <c r="P1601" s="363"/>
    </row>
    <row r="1602" spans="11:16">
      <c r="K1602" s="364"/>
      <c r="L1602" s="365"/>
      <c r="M1602" s="363"/>
      <c r="N1602" s="366"/>
      <c r="P1602" s="363"/>
    </row>
    <row r="1603" spans="11:16">
      <c r="K1603" s="364"/>
      <c r="L1603" s="365"/>
      <c r="M1603" s="363"/>
      <c r="N1603" s="366"/>
      <c r="P1603" s="363"/>
    </row>
    <row r="1604" spans="11:16">
      <c r="K1604" s="364"/>
      <c r="L1604" s="365"/>
      <c r="M1604" s="363"/>
      <c r="N1604" s="366"/>
      <c r="P1604" s="363"/>
    </row>
    <row r="1605" spans="11:16">
      <c r="K1605" s="364"/>
      <c r="L1605" s="365"/>
      <c r="M1605" s="363"/>
      <c r="N1605" s="366"/>
      <c r="P1605" s="363"/>
    </row>
    <row r="1606" spans="11:16">
      <c r="K1606" s="364"/>
      <c r="L1606" s="365"/>
      <c r="M1606" s="363"/>
      <c r="N1606" s="366"/>
      <c r="P1606" s="363"/>
    </row>
    <row r="1607" spans="11:16">
      <c r="K1607" s="364"/>
      <c r="L1607" s="365"/>
      <c r="M1607" s="363"/>
      <c r="N1607" s="366"/>
      <c r="P1607" s="363"/>
    </row>
    <row r="1608" spans="11:16">
      <c r="K1608" s="364"/>
      <c r="L1608" s="365"/>
      <c r="M1608" s="363"/>
      <c r="N1608" s="366"/>
      <c r="P1608" s="363"/>
    </row>
    <row r="1609" spans="11:16">
      <c r="K1609" s="364"/>
      <c r="L1609" s="365"/>
      <c r="M1609" s="363"/>
      <c r="N1609" s="366"/>
      <c r="P1609" s="363"/>
    </row>
    <row r="1610" spans="11:16">
      <c r="K1610" s="364"/>
      <c r="L1610" s="365"/>
      <c r="M1610" s="363"/>
      <c r="N1610" s="366"/>
      <c r="P1610" s="363"/>
    </row>
    <row r="1611" spans="11:16">
      <c r="K1611" s="364"/>
      <c r="L1611" s="365"/>
      <c r="M1611" s="363"/>
      <c r="N1611" s="366"/>
      <c r="P1611" s="363"/>
    </row>
    <row r="1612" spans="11:16">
      <c r="K1612" s="364"/>
      <c r="L1612" s="365"/>
      <c r="M1612" s="363"/>
      <c r="N1612" s="366"/>
      <c r="P1612" s="363"/>
    </row>
    <row r="1613" spans="11:16">
      <c r="K1613" s="364"/>
      <c r="L1613" s="365"/>
      <c r="M1613" s="363"/>
      <c r="N1613" s="366"/>
      <c r="P1613" s="363"/>
    </row>
    <row r="1614" spans="11:16">
      <c r="K1614" s="364"/>
      <c r="L1614" s="365"/>
      <c r="M1614" s="363"/>
      <c r="N1614" s="366"/>
      <c r="P1614" s="363"/>
    </row>
    <row r="1615" spans="11:16">
      <c r="K1615" s="364"/>
      <c r="L1615" s="365"/>
      <c r="M1615" s="363"/>
      <c r="N1615" s="366"/>
      <c r="P1615" s="363"/>
    </row>
    <row r="1616" spans="11:16">
      <c r="K1616" s="364"/>
      <c r="L1616" s="365"/>
      <c r="M1616" s="363"/>
      <c r="N1616" s="366"/>
      <c r="P1616" s="363"/>
    </row>
    <row r="1617" spans="11:16">
      <c r="K1617" s="364"/>
      <c r="L1617" s="365"/>
      <c r="M1617" s="363"/>
      <c r="N1617" s="366"/>
      <c r="P1617" s="363"/>
    </row>
    <row r="1618" spans="11:16">
      <c r="K1618" s="364"/>
      <c r="L1618" s="365"/>
      <c r="M1618" s="363"/>
      <c r="N1618" s="366"/>
      <c r="P1618" s="363"/>
    </row>
    <row r="1619" spans="11:16">
      <c r="K1619" s="364"/>
      <c r="L1619" s="365"/>
      <c r="M1619" s="363"/>
      <c r="N1619" s="366"/>
      <c r="P1619" s="363"/>
    </row>
    <row r="1620" spans="11:16">
      <c r="K1620" s="364"/>
      <c r="L1620" s="365"/>
      <c r="M1620" s="363"/>
      <c r="N1620" s="366"/>
      <c r="P1620" s="363"/>
    </row>
    <row r="1621" spans="11:16">
      <c r="K1621" s="364"/>
      <c r="L1621" s="365"/>
      <c r="M1621" s="363"/>
      <c r="N1621" s="366"/>
      <c r="P1621" s="363"/>
    </row>
    <row r="1622" spans="11:16">
      <c r="K1622" s="364"/>
      <c r="L1622" s="365"/>
      <c r="M1622" s="363"/>
      <c r="N1622" s="366"/>
      <c r="P1622" s="363"/>
    </row>
    <row r="1623" spans="11:16">
      <c r="K1623" s="364"/>
      <c r="L1623" s="365"/>
      <c r="M1623" s="363"/>
      <c r="N1623" s="366"/>
      <c r="P1623" s="363"/>
    </row>
    <row r="1624" spans="11:16">
      <c r="K1624" s="364"/>
      <c r="L1624" s="365"/>
      <c r="M1624" s="363"/>
      <c r="N1624" s="366"/>
      <c r="P1624" s="363"/>
    </row>
    <row r="1625" spans="11:16">
      <c r="K1625" s="364"/>
      <c r="L1625" s="365"/>
      <c r="M1625" s="363"/>
      <c r="N1625" s="366"/>
      <c r="P1625" s="363"/>
    </row>
    <row r="1626" spans="11:16">
      <c r="K1626" s="364"/>
      <c r="L1626" s="365"/>
      <c r="M1626" s="363"/>
      <c r="N1626" s="366"/>
      <c r="P1626" s="363"/>
    </row>
    <row r="1627" spans="11:16">
      <c r="K1627" s="364"/>
      <c r="L1627" s="365"/>
      <c r="M1627" s="363"/>
      <c r="N1627" s="366"/>
      <c r="P1627" s="363"/>
    </row>
    <row r="1628" spans="11:16">
      <c r="K1628" s="364"/>
      <c r="L1628" s="365"/>
      <c r="M1628" s="363"/>
      <c r="N1628" s="366"/>
      <c r="P1628" s="363"/>
    </row>
    <row r="1629" spans="11:16">
      <c r="K1629" s="364"/>
      <c r="L1629" s="365"/>
      <c r="M1629" s="363"/>
      <c r="N1629" s="366"/>
      <c r="P1629" s="363"/>
    </row>
    <row r="1630" spans="11:16">
      <c r="K1630" s="364"/>
      <c r="L1630" s="365"/>
      <c r="M1630" s="363"/>
      <c r="N1630" s="366"/>
      <c r="P1630" s="363"/>
    </row>
    <row r="1631" spans="11:16">
      <c r="K1631" s="364"/>
      <c r="L1631" s="365"/>
      <c r="M1631" s="363"/>
      <c r="N1631" s="366"/>
      <c r="P1631" s="363"/>
    </row>
    <row r="1632" spans="11:16">
      <c r="K1632" s="364"/>
      <c r="L1632" s="365"/>
      <c r="M1632" s="363"/>
      <c r="N1632" s="366"/>
      <c r="P1632" s="363"/>
    </row>
    <row r="1633" spans="11:16">
      <c r="K1633" s="364"/>
      <c r="L1633" s="365"/>
      <c r="M1633" s="363"/>
      <c r="N1633" s="366"/>
      <c r="P1633" s="363"/>
    </row>
    <row r="1634" spans="11:16">
      <c r="K1634" s="364"/>
      <c r="L1634" s="365"/>
      <c r="M1634" s="363"/>
      <c r="N1634" s="366"/>
      <c r="P1634" s="363"/>
    </row>
    <row r="1635" spans="11:16">
      <c r="K1635" s="364"/>
      <c r="L1635" s="365"/>
      <c r="M1635" s="363"/>
      <c r="N1635" s="366"/>
      <c r="P1635" s="363"/>
    </row>
    <row r="1636" spans="11:16">
      <c r="K1636" s="364"/>
      <c r="L1636" s="365"/>
      <c r="M1636" s="363"/>
      <c r="N1636" s="366"/>
      <c r="P1636" s="363"/>
    </row>
    <row r="1637" spans="11:16">
      <c r="K1637" s="364"/>
      <c r="L1637" s="365"/>
      <c r="M1637" s="363"/>
      <c r="N1637" s="366"/>
      <c r="P1637" s="363"/>
    </row>
    <row r="1638" spans="11:16">
      <c r="K1638" s="364"/>
      <c r="L1638" s="365"/>
      <c r="M1638" s="363"/>
      <c r="N1638" s="366"/>
      <c r="P1638" s="363"/>
    </row>
    <row r="1639" spans="11:16">
      <c r="K1639" s="364"/>
      <c r="L1639" s="365"/>
      <c r="M1639" s="363"/>
      <c r="N1639" s="366"/>
      <c r="P1639" s="363"/>
    </row>
    <row r="1640" spans="11:16">
      <c r="K1640" s="364"/>
      <c r="L1640" s="365"/>
      <c r="M1640" s="363"/>
      <c r="N1640" s="366"/>
      <c r="P1640" s="363"/>
    </row>
    <row r="1641" spans="11:16">
      <c r="K1641" s="364"/>
      <c r="L1641" s="365"/>
      <c r="M1641" s="363"/>
      <c r="N1641" s="366"/>
      <c r="P1641" s="363"/>
    </row>
    <row r="1642" spans="11:16">
      <c r="K1642" s="364"/>
      <c r="L1642" s="365"/>
      <c r="M1642" s="363"/>
      <c r="N1642" s="366"/>
      <c r="P1642" s="363"/>
    </row>
    <row r="1643" spans="11:16">
      <c r="K1643" s="364"/>
      <c r="L1643" s="365"/>
      <c r="M1643" s="363"/>
      <c r="N1643" s="366"/>
      <c r="P1643" s="363"/>
    </row>
    <row r="1644" spans="11:16">
      <c r="K1644" s="364"/>
      <c r="L1644" s="365"/>
      <c r="M1644" s="363"/>
      <c r="N1644" s="366"/>
      <c r="P1644" s="363"/>
    </row>
    <row r="1645" spans="11:16">
      <c r="K1645" s="364"/>
      <c r="L1645" s="365"/>
      <c r="M1645" s="363"/>
      <c r="N1645" s="366"/>
      <c r="P1645" s="363"/>
    </row>
    <row r="1646" spans="11:16">
      <c r="K1646" s="364"/>
      <c r="L1646" s="365"/>
      <c r="M1646" s="363"/>
      <c r="N1646" s="366"/>
      <c r="P1646" s="363"/>
    </row>
    <row r="1647" spans="11:16">
      <c r="K1647" s="364"/>
      <c r="L1647" s="365"/>
      <c r="M1647" s="363"/>
      <c r="N1647" s="366"/>
      <c r="P1647" s="363"/>
    </row>
    <row r="1648" spans="11:16">
      <c r="K1648" s="364"/>
      <c r="L1648" s="365"/>
      <c r="M1648" s="363"/>
      <c r="N1648" s="366"/>
      <c r="P1648" s="363"/>
    </row>
    <row r="1649" spans="11:16">
      <c r="K1649" s="364"/>
      <c r="L1649" s="365"/>
      <c r="M1649" s="363"/>
      <c r="N1649" s="366"/>
      <c r="P1649" s="363"/>
    </row>
    <row r="1650" spans="11:16">
      <c r="K1650" s="364"/>
      <c r="L1650" s="365"/>
      <c r="M1650" s="363"/>
      <c r="N1650" s="366"/>
      <c r="P1650" s="363"/>
    </row>
    <row r="1651" spans="11:16">
      <c r="K1651" s="364"/>
      <c r="L1651" s="365"/>
      <c r="M1651" s="363"/>
      <c r="N1651" s="366"/>
      <c r="P1651" s="363"/>
    </row>
    <row r="1652" spans="11:16">
      <c r="K1652" s="364"/>
      <c r="L1652" s="365"/>
      <c r="M1652" s="363"/>
      <c r="N1652" s="366"/>
      <c r="P1652" s="363"/>
    </row>
    <row r="1653" spans="11:16">
      <c r="K1653" s="364"/>
      <c r="L1653" s="365"/>
      <c r="M1653" s="363"/>
      <c r="N1653" s="366"/>
      <c r="P1653" s="363"/>
    </row>
    <row r="1654" spans="11:16">
      <c r="K1654" s="364"/>
      <c r="L1654" s="365"/>
      <c r="M1654" s="363"/>
      <c r="N1654" s="366"/>
      <c r="P1654" s="363"/>
    </row>
    <row r="1655" spans="11:16">
      <c r="K1655" s="364"/>
      <c r="L1655" s="365"/>
      <c r="M1655" s="363"/>
      <c r="N1655" s="366"/>
      <c r="P1655" s="363"/>
    </row>
    <row r="1656" spans="11:16">
      <c r="K1656" s="364"/>
      <c r="L1656" s="365"/>
      <c r="M1656" s="363"/>
      <c r="N1656" s="366"/>
      <c r="P1656" s="363"/>
    </row>
    <row r="1657" spans="11:16">
      <c r="K1657" s="364"/>
      <c r="L1657" s="365"/>
      <c r="M1657" s="363"/>
      <c r="N1657" s="366"/>
      <c r="P1657" s="363"/>
    </row>
    <row r="1658" spans="11:16">
      <c r="K1658" s="364"/>
      <c r="L1658" s="365"/>
      <c r="M1658" s="363"/>
      <c r="N1658" s="366"/>
      <c r="P1658" s="363"/>
    </row>
    <row r="1659" spans="11:16">
      <c r="K1659" s="364"/>
      <c r="L1659" s="365"/>
      <c r="M1659" s="363"/>
      <c r="N1659" s="366"/>
      <c r="P1659" s="363"/>
    </row>
    <row r="1660" spans="11:16">
      <c r="K1660" s="364"/>
      <c r="L1660" s="365"/>
      <c r="M1660" s="363"/>
      <c r="N1660" s="366"/>
      <c r="P1660" s="363"/>
    </row>
    <row r="1661" spans="11:16">
      <c r="K1661" s="364"/>
      <c r="L1661" s="365"/>
      <c r="M1661" s="363"/>
      <c r="N1661" s="366"/>
      <c r="P1661" s="363"/>
    </row>
    <row r="1662" spans="11:16">
      <c r="K1662" s="364"/>
      <c r="L1662" s="365"/>
      <c r="M1662" s="363"/>
      <c r="N1662" s="366"/>
      <c r="P1662" s="363"/>
    </row>
    <row r="1663" spans="11:16">
      <c r="K1663" s="364"/>
      <c r="L1663" s="365"/>
      <c r="M1663" s="363"/>
      <c r="N1663" s="366"/>
      <c r="P1663" s="363"/>
    </row>
    <row r="1664" spans="11:16">
      <c r="K1664" s="364"/>
      <c r="L1664" s="365"/>
      <c r="M1664" s="363"/>
      <c r="N1664" s="366"/>
      <c r="P1664" s="363"/>
    </row>
    <row r="1665" spans="11:16">
      <c r="K1665" s="364"/>
      <c r="L1665" s="365"/>
      <c r="M1665" s="363"/>
      <c r="N1665" s="366"/>
      <c r="P1665" s="363"/>
    </row>
    <row r="1666" spans="11:16">
      <c r="K1666" s="364"/>
      <c r="L1666" s="365"/>
      <c r="M1666" s="363"/>
      <c r="N1666" s="366"/>
      <c r="P1666" s="363"/>
    </row>
    <row r="1667" spans="11:16">
      <c r="K1667" s="364"/>
      <c r="L1667" s="365"/>
      <c r="M1667" s="363"/>
      <c r="N1667" s="366"/>
      <c r="P1667" s="363"/>
    </row>
    <row r="1668" spans="11:16">
      <c r="K1668" s="364"/>
      <c r="L1668" s="365"/>
      <c r="M1668" s="363"/>
      <c r="N1668" s="366"/>
      <c r="P1668" s="363"/>
    </row>
    <row r="1669" spans="11:16">
      <c r="K1669" s="364"/>
      <c r="L1669" s="365"/>
      <c r="M1669" s="363"/>
      <c r="N1669" s="366"/>
      <c r="P1669" s="363"/>
    </row>
    <row r="1670" spans="11:16">
      <c r="K1670" s="364"/>
      <c r="L1670" s="365"/>
      <c r="M1670" s="363"/>
      <c r="N1670" s="366"/>
      <c r="P1670" s="363"/>
    </row>
    <row r="1671" spans="11:16">
      <c r="K1671" s="364"/>
      <c r="L1671" s="365"/>
      <c r="M1671" s="363"/>
      <c r="N1671" s="366"/>
      <c r="P1671" s="363"/>
    </row>
    <row r="1672" spans="11:16">
      <c r="K1672" s="364"/>
      <c r="L1672" s="365"/>
      <c r="M1672" s="363"/>
      <c r="N1672" s="366"/>
      <c r="P1672" s="363"/>
    </row>
    <row r="1673" spans="11:16">
      <c r="K1673" s="364"/>
      <c r="L1673" s="365"/>
      <c r="M1673" s="363"/>
      <c r="N1673" s="366"/>
      <c r="P1673" s="363"/>
    </row>
    <row r="1674" spans="11:16">
      <c r="K1674" s="364"/>
      <c r="L1674" s="365"/>
      <c r="M1674" s="363"/>
      <c r="N1674" s="366"/>
      <c r="P1674" s="363"/>
    </row>
    <row r="1675" spans="11:16">
      <c r="K1675" s="364"/>
      <c r="L1675" s="365"/>
      <c r="M1675" s="363"/>
      <c r="N1675" s="366"/>
      <c r="P1675" s="363"/>
    </row>
    <row r="1676" spans="11:16">
      <c r="K1676" s="364"/>
      <c r="L1676" s="365"/>
      <c r="M1676" s="363"/>
      <c r="N1676" s="366"/>
      <c r="P1676" s="363"/>
    </row>
    <row r="1677" spans="11:16">
      <c r="K1677" s="364"/>
      <c r="L1677" s="365"/>
      <c r="M1677" s="363"/>
      <c r="N1677" s="366"/>
      <c r="P1677" s="363"/>
    </row>
    <row r="1678" spans="11:16">
      <c r="K1678" s="364"/>
      <c r="L1678" s="365"/>
      <c r="M1678" s="363"/>
      <c r="N1678" s="366"/>
      <c r="P1678" s="363"/>
    </row>
    <row r="1679" spans="11:16">
      <c r="K1679" s="364"/>
      <c r="L1679" s="365"/>
      <c r="M1679" s="363"/>
      <c r="N1679" s="366"/>
      <c r="P1679" s="363"/>
    </row>
    <row r="1680" spans="11:16">
      <c r="K1680" s="364"/>
      <c r="L1680" s="365"/>
      <c r="M1680" s="363"/>
      <c r="N1680" s="366"/>
      <c r="P1680" s="363"/>
    </row>
    <row r="1681" spans="11:16">
      <c r="K1681" s="364"/>
      <c r="L1681" s="365"/>
      <c r="M1681" s="363"/>
      <c r="N1681" s="366"/>
      <c r="P1681" s="363"/>
    </row>
    <row r="1682" spans="11:16">
      <c r="K1682" s="364"/>
      <c r="L1682" s="365"/>
      <c r="M1682" s="363"/>
      <c r="N1682" s="366"/>
      <c r="P1682" s="363"/>
    </row>
    <row r="1683" spans="11:16">
      <c r="K1683" s="364"/>
      <c r="L1683" s="365"/>
      <c r="M1683" s="363"/>
      <c r="N1683" s="366"/>
      <c r="P1683" s="363"/>
    </row>
    <row r="1684" spans="11:16">
      <c r="K1684" s="364"/>
      <c r="L1684" s="365"/>
      <c r="M1684" s="363"/>
      <c r="N1684" s="366"/>
      <c r="P1684" s="363"/>
    </row>
    <row r="1685" spans="11:16">
      <c r="K1685" s="364"/>
      <c r="L1685" s="365"/>
      <c r="M1685" s="363"/>
      <c r="N1685" s="366"/>
      <c r="P1685" s="363"/>
    </row>
    <row r="1686" spans="11:16">
      <c r="K1686" s="364"/>
      <c r="L1686" s="365"/>
      <c r="M1686" s="363"/>
      <c r="N1686" s="366"/>
      <c r="P1686" s="363"/>
    </row>
    <row r="1687" spans="11:16">
      <c r="K1687" s="364"/>
      <c r="L1687" s="365"/>
      <c r="M1687" s="363"/>
      <c r="N1687" s="366"/>
      <c r="P1687" s="363"/>
    </row>
    <row r="1688" spans="11:16">
      <c r="K1688" s="364"/>
      <c r="L1688" s="365"/>
      <c r="M1688" s="363"/>
      <c r="N1688" s="366"/>
      <c r="P1688" s="363"/>
    </row>
    <row r="1689" spans="11:16">
      <c r="K1689" s="364"/>
      <c r="L1689" s="365"/>
      <c r="M1689" s="363"/>
      <c r="N1689" s="366"/>
      <c r="P1689" s="363"/>
    </row>
    <row r="1690" spans="11:16">
      <c r="K1690" s="364"/>
      <c r="L1690" s="365"/>
      <c r="M1690" s="363"/>
      <c r="N1690" s="366"/>
      <c r="P1690" s="363"/>
    </row>
    <row r="1691" spans="11:16">
      <c r="K1691" s="364"/>
      <c r="L1691" s="365"/>
      <c r="M1691" s="363"/>
      <c r="N1691" s="366"/>
      <c r="P1691" s="363"/>
    </row>
    <row r="1692" spans="11:16">
      <c r="K1692" s="364"/>
      <c r="L1692" s="365"/>
      <c r="M1692" s="363"/>
      <c r="N1692" s="366"/>
      <c r="P1692" s="363"/>
    </row>
    <row r="1693" spans="11:16">
      <c r="K1693" s="364"/>
      <c r="L1693" s="365"/>
      <c r="M1693" s="363"/>
      <c r="N1693" s="366"/>
      <c r="P1693" s="363"/>
    </row>
    <row r="1694" spans="11:16">
      <c r="K1694" s="364"/>
      <c r="L1694" s="365"/>
      <c r="M1694" s="363"/>
      <c r="N1694" s="366"/>
      <c r="P1694" s="363"/>
    </row>
    <row r="1695" spans="11:16">
      <c r="K1695" s="364"/>
      <c r="L1695" s="365"/>
      <c r="M1695" s="363"/>
      <c r="N1695" s="366"/>
      <c r="P1695" s="363"/>
    </row>
    <row r="1696" spans="11:16">
      <c r="K1696" s="364"/>
      <c r="L1696" s="365"/>
      <c r="M1696" s="363"/>
      <c r="N1696" s="366"/>
      <c r="P1696" s="363"/>
    </row>
    <row r="1697" spans="11:16">
      <c r="K1697" s="364"/>
      <c r="L1697" s="365"/>
      <c r="M1697" s="363"/>
      <c r="N1697" s="366"/>
      <c r="P1697" s="363"/>
    </row>
    <row r="1698" spans="11:16">
      <c r="K1698" s="364"/>
      <c r="L1698" s="365"/>
      <c r="M1698" s="363"/>
      <c r="N1698" s="366"/>
      <c r="P1698" s="363"/>
    </row>
    <row r="1699" spans="11:16">
      <c r="K1699" s="364"/>
      <c r="L1699" s="365"/>
      <c r="M1699" s="363"/>
      <c r="N1699" s="366"/>
      <c r="P1699" s="363"/>
    </row>
    <row r="1700" spans="11:16">
      <c r="K1700" s="364"/>
      <c r="L1700" s="365"/>
      <c r="M1700" s="363"/>
      <c r="N1700" s="366"/>
      <c r="P1700" s="363"/>
    </row>
    <row r="1701" spans="11:16">
      <c r="K1701" s="364"/>
      <c r="L1701" s="365"/>
      <c r="M1701" s="363"/>
      <c r="N1701" s="366"/>
      <c r="P1701" s="363"/>
    </row>
    <row r="1702" spans="11:16">
      <c r="K1702" s="364"/>
      <c r="L1702" s="365"/>
      <c r="M1702" s="363"/>
      <c r="N1702" s="366"/>
      <c r="P1702" s="363"/>
    </row>
    <row r="1703" spans="11:16">
      <c r="K1703" s="364"/>
      <c r="L1703" s="365"/>
      <c r="M1703" s="363"/>
      <c r="N1703" s="366"/>
      <c r="P1703" s="363"/>
    </row>
    <row r="1704" spans="11:16">
      <c r="K1704" s="364"/>
      <c r="L1704" s="365"/>
      <c r="M1704" s="363"/>
      <c r="N1704" s="366"/>
      <c r="P1704" s="363"/>
    </row>
    <row r="1705" spans="11:16">
      <c r="K1705" s="364"/>
      <c r="L1705" s="365"/>
      <c r="M1705" s="363"/>
      <c r="N1705" s="366"/>
      <c r="P1705" s="363"/>
    </row>
    <row r="1706" spans="11:16">
      <c r="K1706" s="364"/>
      <c r="L1706" s="365"/>
      <c r="M1706" s="363"/>
      <c r="N1706" s="366"/>
      <c r="P1706" s="363"/>
    </row>
    <row r="1707" spans="11:16">
      <c r="K1707" s="364"/>
      <c r="L1707" s="365"/>
      <c r="M1707" s="363"/>
      <c r="N1707" s="366"/>
      <c r="P1707" s="363"/>
    </row>
    <row r="1708" spans="11:16">
      <c r="K1708" s="364"/>
      <c r="L1708" s="365"/>
      <c r="M1708" s="363"/>
      <c r="N1708" s="366"/>
      <c r="P1708" s="363"/>
    </row>
    <row r="1709" spans="11:16">
      <c r="K1709" s="364"/>
      <c r="L1709" s="365"/>
      <c r="M1709" s="363"/>
      <c r="N1709" s="366"/>
      <c r="P1709" s="363"/>
    </row>
    <row r="1710" spans="11:16">
      <c r="K1710" s="364"/>
      <c r="L1710" s="365"/>
      <c r="M1710" s="363"/>
      <c r="N1710" s="366"/>
      <c r="P1710" s="363"/>
    </row>
    <row r="1711" spans="11:16">
      <c r="K1711" s="364"/>
      <c r="L1711" s="365"/>
      <c r="M1711" s="363"/>
      <c r="N1711" s="366"/>
      <c r="P1711" s="363"/>
    </row>
    <row r="1712" spans="11:16">
      <c r="K1712" s="364"/>
      <c r="L1712" s="365"/>
      <c r="M1712" s="363"/>
      <c r="N1712" s="366"/>
      <c r="P1712" s="363"/>
    </row>
    <row r="1713" spans="11:16">
      <c r="K1713" s="364"/>
      <c r="L1713" s="365"/>
      <c r="M1713" s="363"/>
      <c r="N1713" s="366"/>
      <c r="P1713" s="363"/>
    </row>
    <row r="1714" spans="11:16">
      <c r="K1714" s="364"/>
      <c r="L1714" s="365"/>
      <c r="M1714" s="363"/>
      <c r="N1714" s="366"/>
      <c r="P1714" s="363"/>
    </row>
    <row r="1715" spans="11:16">
      <c r="K1715" s="364"/>
      <c r="L1715" s="365"/>
      <c r="M1715" s="363"/>
      <c r="N1715" s="366"/>
      <c r="P1715" s="363"/>
    </row>
    <row r="1716" spans="11:16">
      <c r="K1716" s="364"/>
      <c r="L1716" s="365"/>
      <c r="M1716" s="363"/>
      <c r="N1716" s="366"/>
      <c r="P1716" s="363"/>
    </row>
    <row r="1717" spans="11:16">
      <c r="K1717" s="364"/>
      <c r="L1717" s="365"/>
      <c r="M1717" s="363"/>
      <c r="N1717" s="366"/>
      <c r="P1717" s="363"/>
    </row>
    <row r="1718" spans="11:16">
      <c r="K1718" s="364"/>
      <c r="L1718" s="365"/>
      <c r="M1718" s="363"/>
      <c r="N1718" s="366"/>
      <c r="P1718" s="363"/>
    </row>
    <row r="1719" spans="11:16">
      <c r="K1719" s="364"/>
      <c r="L1719" s="365"/>
      <c r="M1719" s="363"/>
      <c r="N1719" s="366"/>
      <c r="P1719" s="363"/>
    </row>
    <row r="1720" spans="11:16">
      <c r="K1720" s="364"/>
      <c r="L1720" s="365"/>
      <c r="M1720" s="363"/>
      <c r="N1720" s="366"/>
      <c r="P1720" s="363"/>
    </row>
    <row r="1721" spans="11:16">
      <c r="K1721" s="364"/>
      <c r="L1721" s="365"/>
      <c r="M1721" s="363"/>
      <c r="N1721" s="366"/>
      <c r="P1721" s="363"/>
    </row>
    <row r="1722" spans="11:16">
      <c r="K1722" s="364"/>
      <c r="L1722" s="365"/>
      <c r="M1722" s="363"/>
      <c r="N1722" s="366"/>
      <c r="P1722" s="363"/>
    </row>
    <row r="1723" spans="11:16">
      <c r="K1723" s="364"/>
      <c r="L1723" s="365"/>
      <c r="M1723" s="363"/>
      <c r="N1723" s="366"/>
      <c r="P1723" s="363"/>
    </row>
    <row r="1724" spans="11:16">
      <c r="K1724" s="364"/>
      <c r="L1724" s="365"/>
      <c r="M1724" s="363"/>
      <c r="N1724" s="366"/>
      <c r="P1724" s="363"/>
    </row>
    <row r="1725" spans="11:16">
      <c r="K1725" s="364"/>
      <c r="L1725" s="365"/>
      <c r="M1725" s="363"/>
      <c r="N1725" s="366"/>
      <c r="P1725" s="363"/>
    </row>
    <row r="1726" spans="11:16">
      <c r="K1726" s="364"/>
      <c r="L1726" s="365"/>
      <c r="M1726" s="363"/>
      <c r="N1726" s="366"/>
      <c r="P1726" s="363"/>
    </row>
    <row r="1727" spans="11:16">
      <c r="K1727" s="364"/>
      <c r="L1727" s="365"/>
      <c r="M1727" s="363"/>
      <c r="N1727" s="366"/>
      <c r="P1727" s="363"/>
    </row>
    <row r="1728" spans="11:16">
      <c r="K1728" s="364"/>
      <c r="L1728" s="365"/>
      <c r="M1728" s="363"/>
      <c r="N1728" s="366"/>
      <c r="P1728" s="363"/>
    </row>
    <row r="1729" spans="11:16">
      <c r="K1729" s="364"/>
      <c r="L1729" s="365"/>
      <c r="M1729" s="363"/>
      <c r="N1729" s="366"/>
      <c r="P1729" s="363"/>
    </row>
    <row r="1730" spans="11:16">
      <c r="K1730" s="364"/>
      <c r="L1730" s="365"/>
      <c r="M1730" s="363"/>
      <c r="N1730" s="366"/>
      <c r="P1730" s="363"/>
    </row>
    <row r="1731" spans="11:16">
      <c r="K1731" s="364"/>
      <c r="L1731" s="365"/>
      <c r="M1731" s="363"/>
      <c r="N1731" s="366"/>
      <c r="P1731" s="363"/>
    </row>
    <row r="1732" spans="11:16">
      <c r="K1732" s="364"/>
      <c r="L1732" s="365"/>
      <c r="M1732" s="363"/>
      <c r="N1732" s="366"/>
      <c r="P1732" s="363"/>
    </row>
    <row r="1733" spans="11:16">
      <c r="K1733" s="364"/>
      <c r="L1733" s="365"/>
      <c r="M1733" s="363"/>
      <c r="N1733" s="366"/>
      <c r="P1733" s="363"/>
    </row>
    <row r="1734" spans="11:16">
      <c r="K1734" s="364"/>
      <c r="L1734" s="365"/>
      <c r="M1734" s="363"/>
      <c r="N1734" s="366"/>
      <c r="P1734" s="363"/>
    </row>
    <row r="1735" spans="11:16">
      <c r="K1735" s="364"/>
      <c r="L1735" s="365"/>
      <c r="M1735" s="363"/>
      <c r="N1735" s="366"/>
      <c r="P1735" s="363"/>
    </row>
    <row r="1736" spans="11:16">
      <c r="K1736" s="364"/>
      <c r="L1736" s="365"/>
      <c r="M1736" s="363"/>
      <c r="N1736" s="366"/>
      <c r="P1736" s="363"/>
    </row>
    <row r="1737" spans="11:16">
      <c r="K1737" s="364"/>
      <c r="L1737" s="365"/>
      <c r="M1737" s="363"/>
      <c r="N1737" s="366"/>
      <c r="P1737" s="363"/>
    </row>
    <row r="1738" spans="11:16">
      <c r="K1738" s="364"/>
      <c r="L1738" s="365"/>
      <c r="M1738" s="363"/>
      <c r="N1738" s="366"/>
      <c r="P1738" s="363"/>
    </row>
    <row r="1739" spans="11:16">
      <c r="K1739" s="364"/>
      <c r="L1739" s="365"/>
      <c r="M1739" s="363"/>
      <c r="N1739" s="366"/>
      <c r="P1739" s="363"/>
    </row>
    <row r="1740" spans="11:16">
      <c r="K1740" s="364"/>
      <c r="L1740" s="365"/>
      <c r="M1740" s="363"/>
      <c r="N1740" s="366"/>
      <c r="P1740" s="363"/>
    </row>
    <row r="1741" spans="11:16">
      <c r="K1741" s="364"/>
      <c r="L1741" s="365"/>
      <c r="M1741" s="363"/>
      <c r="N1741" s="366"/>
      <c r="P1741" s="363"/>
    </row>
    <row r="1742" spans="11:16">
      <c r="K1742" s="364"/>
      <c r="L1742" s="365"/>
      <c r="M1742" s="363"/>
      <c r="N1742" s="366"/>
      <c r="P1742" s="363"/>
    </row>
    <row r="1743" spans="11:16">
      <c r="K1743" s="364"/>
      <c r="L1743" s="365"/>
      <c r="M1743" s="363"/>
      <c r="N1743" s="366"/>
      <c r="P1743" s="363"/>
    </row>
    <row r="1744" spans="11:16">
      <c r="K1744" s="364"/>
      <c r="L1744" s="365"/>
      <c r="M1744" s="363"/>
      <c r="N1744" s="366"/>
      <c r="P1744" s="363"/>
    </row>
    <row r="1745" spans="11:16">
      <c r="K1745" s="364"/>
      <c r="L1745" s="365"/>
      <c r="M1745" s="363"/>
      <c r="N1745" s="366"/>
      <c r="P1745" s="363"/>
    </row>
    <row r="1746" spans="11:16">
      <c r="K1746" s="364"/>
      <c r="L1746" s="365"/>
      <c r="M1746" s="363"/>
      <c r="N1746" s="366"/>
      <c r="P1746" s="363"/>
    </row>
    <row r="1747" spans="11:16">
      <c r="K1747" s="364"/>
      <c r="L1747" s="365"/>
      <c r="M1747" s="363"/>
      <c r="N1747" s="366"/>
      <c r="P1747" s="363"/>
    </row>
    <row r="1748" spans="11:16">
      <c r="K1748" s="364"/>
      <c r="L1748" s="365"/>
      <c r="M1748" s="363"/>
      <c r="N1748" s="366"/>
      <c r="P1748" s="363"/>
    </row>
    <row r="1749" spans="11:16">
      <c r="K1749" s="364"/>
      <c r="L1749" s="365"/>
      <c r="M1749" s="363"/>
      <c r="N1749" s="366"/>
      <c r="P1749" s="363"/>
    </row>
    <row r="1750" spans="11:16">
      <c r="K1750" s="364"/>
      <c r="L1750" s="365"/>
      <c r="M1750" s="363"/>
      <c r="N1750" s="366"/>
      <c r="P1750" s="363"/>
    </row>
    <row r="1751" spans="11:16">
      <c r="K1751" s="364"/>
      <c r="L1751" s="365"/>
      <c r="M1751" s="363"/>
      <c r="N1751" s="366"/>
      <c r="P1751" s="363"/>
    </row>
    <row r="1752" spans="11:16">
      <c r="K1752" s="364"/>
      <c r="L1752" s="365"/>
      <c r="M1752" s="363"/>
      <c r="N1752" s="366"/>
      <c r="P1752" s="363"/>
    </row>
    <row r="1753" spans="11:16">
      <c r="K1753" s="364"/>
      <c r="L1753" s="365"/>
      <c r="M1753" s="363"/>
      <c r="N1753" s="366"/>
      <c r="P1753" s="363"/>
    </row>
    <row r="1754" spans="11:16">
      <c r="K1754" s="364"/>
      <c r="L1754" s="365"/>
      <c r="M1754" s="363"/>
      <c r="N1754" s="366"/>
      <c r="P1754" s="363"/>
    </row>
    <row r="1755" spans="11:16">
      <c r="K1755" s="364"/>
      <c r="L1755" s="365"/>
      <c r="M1755" s="363"/>
      <c r="N1755" s="366"/>
      <c r="P1755" s="363"/>
    </row>
    <row r="1756" spans="11:16">
      <c r="K1756" s="364"/>
      <c r="L1756" s="365"/>
      <c r="M1756" s="363"/>
      <c r="N1756" s="366"/>
      <c r="P1756" s="363"/>
    </row>
    <row r="1757" spans="11:16">
      <c r="K1757" s="364"/>
      <c r="L1757" s="365"/>
      <c r="M1757" s="363"/>
      <c r="N1757" s="366"/>
      <c r="P1757" s="363"/>
    </row>
    <row r="1758" spans="11:16">
      <c r="K1758" s="364"/>
      <c r="L1758" s="365"/>
      <c r="M1758" s="363"/>
      <c r="N1758" s="366"/>
      <c r="P1758" s="363"/>
    </row>
    <row r="1759" spans="11:16">
      <c r="K1759" s="364"/>
      <c r="L1759" s="365"/>
      <c r="M1759" s="363"/>
      <c r="N1759" s="366"/>
      <c r="P1759" s="363"/>
    </row>
    <row r="1760" spans="11:16">
      <c r="K1760" s="364"/>
      <c r="L1760" s="365"/>
      <c r="M1760" s="363"/>
      <c r="N1760" s="366"/>
      <c r="P1760" s="363"/>
    </row>
    <row r="1761" spans="11:16">
      <c r="K1761" s="364"/>
      <c r="L1761" s="365"/>
      <c r="M1761" s="363"/>
      <c r="N1761" s="366"/>
      <c r="P1761" s="363"/>
    </row>
    <row r="1762" spans="11:16">
      <c r="K1762" s="364"/>
      <c r="L1762" s="365"/>
      <c r="M1762" s="363"/>
      <c r="N1762" s="366"/>
      <c r="P1762" s="363"/>
    </row>
    <row r="1763" spans="11:16">
      <c r="K1763" s="364"/>
      <c r="L1763" s="365"/>
      <c r="M1763" s="363"/>
      <c r="N1763" s="366"/>
      <c r="P1763" s="363"/>
    </row>
    <row r="1764" spans="11:16">
      <c r="K1764" s="364"/>
      <c r="L1764" s="365"/>
      <c r="M1764" s="363"/>
      <c r="N1764" s="366"/>
      <c r="P1764" s="363"/>
    </row>
    <row r="1765" spans="11:16">
      <c r="K1765" s="364"/>
      <c r="L1765" s="365"/>
      <c r="M1765" s="363"/>
      <c r="N1765" s="366"/>
      <c r="P1765" s="363"/>
    </row>
    <row r="1766" spans="11:16">
      <c r="K1766" s="364"/>
      <c r="L1766" s="365"/>
      <c r="M1766" s="363"/>
      <c r="N1766" s="366"/>
      <c r="P1766" s="363"/>
    </row>
    <row r="1767" spans="11:16">
      <c r="K1767" s="364"/>
      <c r="L1767" s="365"/>
      <c r="M1767" s="363"/>
      <c r="N1767" s="366"/>
      <c r="P1767" s="363"/>
    </row>
    <row r="1768" spans="11:16">
      <c r="K1768" s="364"/>
      <c r="L1768" s="365"/>
      <c r="M1768" s="363"/>
      <c r="N1768" s="366"/>
      <c r="P1768" s="363"/>
    </row>
    <row r="1769" spans="11:16">
      <c r="K1769" s="364"/>
      <c r="L1769" s="365"/>
      <c r="M1769" s="363"/>
      <c r="N1769" s="366"/>
      <c r="P1769" s="363"/>
    </row>
    <row r="1770" spans="11:16">
      <c r="K1770" s="364"/>
      <c r="L1770" s="365"/>
      <c r="M1770" s="363"/>
      <c r="N1770" s="366"/>
      <c r="P1770" s="363"/>
    </row>
    <row r="1771" spans="11:16">
      <c r="K1771" s="364"/>
      <c r="L1771" s="365"/>
      <c r="M1771" s="363"/>
      <c r="N1771" s="366"/>
      <c r="P1771" s="363"/>
    </row>
    <row r="1772" spans="11:16">
      <c r="K1772" s="364"/>
      <c r="L1772" s="365"/>
      <c r="M1772" s="363"/>
      <c r="N1772" s="366"/>
      <c r="P1772" s="363"/>
    </row>
    <row r="1773" spans="11:16">
      <c r="K1773" s="364"/>
      <c r="L1773" s="365"/>
      <c r="M1773" s="363"/>
      <c r="N1773" s="366"/>
      <c r="P1773" s="363"/>
    </row>
    <row r="1774" spans="11:16">
      <c r="K1774" s="364"/>
      <c r="L1774" s="365"/>
      <c r="M1774" s="363"/>
      <c r="N1774" s="366"/>
      <c r="P1774" s="363"/>
    </row>
    <row r="1775" spans="11:16">
      <c r="K1775" s="364"/>
      <c r="L1775" s="365"/>
      <c r="M1775" s="363"/>
      <c r="N1775" s="366"/>
      <c r="P1775" s="363"/>
    </row>
    <row r="1776" spans="11:16">
      <c r="K1776" s="364"/>
      <c r="L1776" s="365"/>
      <c r="M1776" s="363"/>
      <c r="N1776" s="366"/>
      <c r="P1776" s="363"/>
    </row>
    <row r="1777" spans="11:16">
      <c r="K1777" s="364"/>
      <c r="L1777" s="365"/>
      <c r="M1777" s="363"/>
      <c r="N1777" s="366"/>
      <c r="P1777" s="363"/>
    </row>
    <row r="1778" spans="11:16">
      <c r="K1778" s="364"/>
      <c r="L1778" s="365"/>
      <c r="M1778" s="363"/>
      <c r="N1778" s="366"/>
      <c r="P1778" s="363"/>
    </row>
    <row r="1779" spans="11:16">
      <c r="K1779" s="364"/>
      <c r="L1779" s="365"/>
      <c r="M1779" s="363"/>
      <c r="N1779" s="366"/>
      <c r="P1779" s="363"/>
    </row>
    <row r="1780" spans="11:16">
      <c r="K1780" s="364"/>
      <c r="L1780" s="365"/>
      <c r="M1780" s="363"/>
      <c r="N1780" s="366"/>
      <c r="P1780" s="363"/>
    </row>
    <row r="1781" spans="11:16">
      <c r="K1781" s="364"/>
      <c r="L1781" s="365"/>
      <c r="M1781" s="363"/>
      <c r="N1781" s="366"/>
      <c r="P1781" s="363"/>
    </row>
    <row r="1782" spans="11:16">
      <c r="K1782" s="364"/>
      <c r="L1782" s="365"/>
      <c r="M1782" s="363"/>
      <c r="N1782" s="366"/>
      <c r="P1782" s="363"/>
    </row>
    <row r="1783" spans="11:16">
      <c r="K1783" s="364"/>
      <c r="L1783" s="365"/>
      <c r="M1783" s="363"/>
      <c r="N1783" s="366"/>
      <c r="P1783" s="363"/>
    </row>
    <row r="1784" spans="11:16">
      <c r="K1784" s="364"/>
      <c r="L1784" s="365"/>
      <c r="M1784" s="363"/>
      <c r="N1784" s="366"/>
      <c r="P1784" s="363"/>
    </row>
    <row r="1785" spans="11:16">
      <c r="K1785" s="364"/>
      <c r="L1785" s="365"/>
      <c r="M1785" s="363"/>
      <c r="N1785" s="366"/>
      <c r="P1785" s="363"/>
    </row>
    <row r="1786" spans="11:16">
      <c r="K1786" s="364"/>
      <c r="L1786" s="365"/>
      <c r="M1786" s="363"/>
      <c r="N1786" s="366"/>
      <c r="P1786" s="363"/>
    </row>
    <row r="1787" spans="11:16">
      <c r="K1787" s="364"/>
      <c r="L1787" s="365"/>
      <c r="M1787" s="363"/>
      <c r="N1787" s="366"/>
      <c r="P1787" s="363"/>
    </row>
    <row r="1788" spans="11:16">
      <c r="K1788" s="364"/>
      <c r="L1788" s="365"/>
      <c r="M1788" s="363"/>
      <c r="N1788" s="366"/>
      <c r="P1788" s="363"/>
    </row>
    <row r="1789" spans="11:16">
      <c r="K1789" s="364"/>
      <c r="L1789" s="365"/>
      <c r="M1789" s="363"/>
      <c r="N1789" s="366"/>
      <c r="P1789" s="363"/>
    </row>
    <row r="1790" spans="11:16">
      <c r="K1790" s="364"/>
      <c r="L1790" s="365"/>
      <c r="M1790" s="363"/>
      <c r="N1790" s="366"/>
      <c r="P1790" s="363"/>
    </row>
    <row r="1791" spans="11:16">
      <c r="K1791" s="364"/>
      <c r="L1791" s="365"/>
      <c r="M1791" s="363"/>
      <c r="N1791" s="366"/>
      <c r="P1791" s="363"/>
    </row>
    <row r="1792" spans="11:16">
      <c r="K1792" s="364"/>
      <c r="L1792" s="365"/>
      <c r="M1792" s="363"/>
      <c r="N1792" s="366"/>
      <c r="P1792" s="363"/>
    </row>
    <row r="1793" spans="11:16">
      <c r="K1793" s="364"/>
      <c r="L1793" s="365"/>
      <c r="M1793" s="363"/>
      <c r="N1793" s="366"/>
      <c r="P1793" s="363"/>
    </row>
    <row r="1794" spans="11:16">
      <c r="K1794" s="364"/>
      <c r="L1794" s="365"/>
      <c r="M1794" s="363"/>
      <c r="N1794" s="366"/>
      <c r="P1794" s="363"/>
    </row>
    <row r="1795" spans="11:16">
      <c r="K1795" s="364"/>
      <c r="L1795" s="365"/>
      <c r="M1795" s="363"/>
      <c r="N1795" s="366"/>
      <c r="P1795" s="363"/>
    </row>
    <row r="1796" spans="11:16">
      <c r="K1796" s="364"/>
      <c r="L1796" s="365"/>
      <c r="M1796" s="363"/>
      <c r="N1796" s="366"/>
      <c r="P1796" s="363"/>
    </row>
    <row r="1797" spans="11:16">
      <c r="K1797" s="364"/>
      <c r="L1797" s="365"/>
      <c r="M1797" s="363"/>
      <c r="N1797" s="366"/>
      <c r="P1797" s="363"/>
    </row>
    <row r="1798" spans="11:16">
      <c r="K1798" s="364"/>
      <c r="L1798" s="365"/>
      <c r="M1798" s="363"/>
      <c r="N1798" s="366"/>
      <c r="P1798" s="363"/>
    </row>
    <row r="1799" spans="11:16">
      <c r="K1799" s="364"/>
      <c r="L1799" s="365"/>
      <c r="M1799" s="363"/>
      <c r="N1799" s="366"/>
      <c r="P1799" s="363"/>
    </row>
    <row r="1800" spans="11:16">
      <c r="K1800" s="364"/>
      <c r="L1800" s="365"/>
      <c r="M1800" s="363"/>
      <c r="N1800" s="366"/>
      <c r="P1800" s="363"/>
    </row>
    <row r="1801" spans="11:16">
      <c r="K1801" s="364"/>
      <c r="L1801" s="365"/>
      <c r="M1801" s="363"/>
      <c r="N1801" s="366"/>
      <c r="P1801" s="363"/>
    </row>
    <row r="1802" spans="11:16">
      <c r="K1802" s="364"/>
      <c r="L1802" s="365"/>
      <c r="M1802" s="363"/>
      <c r="N1802" s="366"/>
      <c r="P1802" s="363"/>
    </row>
    <row r="1803" spans="11:16">
      <c r="K1803" s="364"/>
      <c r="L1803" s="365"/>
      <c r="M1803" s="363"/>
      <c r="N1803" s="366"/>
      <c r="P1803" s="363"/>
    </row>
    <row r="1804" spans="11:16">
      <c r="K1804" s="364"/>
      <c r="L1804" s="365"/>
      <c r="M1804" s="363"/>
      <c r="N1804" s="366"/>
      <c r="P1804" s="363"/>
    </row>
    <row r="1805" spans="11:16">
      <c r="K1805" s="364"/>
      <c r="L1805" s="365"/>
      <c r="M1805" s="363"/>
      <c r="N1805" s="366"/>
      <c r="P1805" s="363"/>
    </row>
    <row r="1806" spans="11:16">
      <c r="K1806" s="364"/>
      <c r="L1806" s="365"/>
      <c r="M1806" s="363"/>
      <c r="N1806" s="366"/>
      <c r="P1806" s="363"/>
    </row>
    <row r="1807" spans="11:16">
      <c r="K1807" s="364"/>
      <c r="L1807" s="365"/>
      <c r="M1807" s="363"/>
      <c r="N1807" s="366"/>
      <c r="P1807" s="363"/>
    </row>
    <row r="1808" spans="11:16">
      <c r="K1808" s="364"/>
      <c r="L1808" s="365"/>
      <c r="M1808" s="363"/>
      <c r="N1808" s="366"/>
      <c r="P1808" s="363"/>
    </row>
    <row r="1809" spans="11:16">
      <c r="K1809" s="364"/>
      <c r="L1809" s="365"/>
      <c r="M1809" s="363"/>
      <c r="N1809" s="366"/>
      <c r="P1809" s="363"/>
    </row>
    <row r="1810" spans="11:16">
      <c r="K1810" s="364"/>
      <c r="L1810" s="365"/>
      <c r="M1810" s="363"/>
      <c r="N1810" s="366"/>
      <c r="P1810" s="363"/>
    </row>
    <row r="1811" spans="11:16">
      <c r="K1811" s="364"/>
      <c r="L1811" s="365"/>
      <c r="M1811" s="363"/>
      <c r="N1811" s="366"/>
      <c r="P1811" s="363"/>
    </row>
    <row r="1812" spans="11:16">
      <c r="K1812" s="364"/>
      <c r="L1812" s="365"/>
      <c r="M1812" s="363"/>
      <c r="N1812" s="366"/>
      <c r="P1812" s="363"/>
    </row>
    <row r="1813" spans="11:16">
      <c r="K1813" s="364"/>
      <c r="L1813" s="365"/>
      <c r="M1813" s="363"/>
      <c r="N1813" s="366"/>
      <c r="P1813" s="363"/>
    </row>
    <row r="1814" spans="11:16">
      <c r="K1814" s="364"/>
      <c r="L1814" s="365"/>
      <c r="M1814" s="363"/>
      <c r="N1814" s="366"/>
      <c r="P1814" s="363"/>
    </row>
    <row r="1815" spans="11:16">
      <c r="K1815" s="364"/>
      <c r="L1815" s="365"/>
      <c r="M1815" s="363"/>
      <c r="N1815" s="366"/>
      <c r="P1815" s="363"/>
    </row>
    <row r="1816" spans="11:16">
      <c r="K1816" s="364"/>
      <c r="L1816" s="365"/>
      <c r="M1816" s="363"/>
      <c r="N1816" s="366"/>
      <c r="P1816" s="363"/>
    </row>
    <row r="1817" spans="11:16">
      <c r="K1817" s="364"/>
      <c r="L1817" s="365"/>
      <c r="M1817" s="363"/>
      <c r="N1817" s="366"/>
      <c r="P1817" s="363"/>
    </row>
    <row r="1818" spans="11:16">
      <c r="K1818" s="364"/>
      <c r="L1818" s="365"/>
      <c r="M1818" s="363"/>
      <c r="N1818" s="366"/>
      <c r="P1818" s="363"/>
    </row>
    <row r="1819" spans="11:16">
      <c r="K1819" s="364"/>
      <c r="L1819" s="365"/>
      <c r="M1819" s="363"/>
      <c r="N1819" s="366"/>
      <c r="P1819" s="363"/>
    </row>
    <row r="1820" spans="11:16">
      <c r="K1820" s="364"/>
      <c r="L1820" s="365"/>
      <c r="M1820" s="363"/>
      <c r="N1820" s="366"/>
      <c r="P1820" s="363"/>
    </row>
    <row r="1821" spans="11:16">
      <c r="K1821" s="364"/>
      <c r="L1821" s="365"/>
      <c r="M1821" s="363"/>
      <c r="N1821" s="366"/>
      <c r="P1821" s="363"/>
    </row>
    <row r="1822" spans="11:16">
      <c r="K1822" s="364"/>
      <c r="L1822" s="365"/>
      <c r="M1822" s="363"/>
      <c r="N1822" s="366"/>
      <c r="P1822" s="363"/>
    </row>
    <row r="1823" spans="11:16">
      <c r="K1823" s="364"/>
      <c r="L1823" s="365"/>
      <c r="M1823" s="363"/>
      <c r="N1823" s="366"/>
      <c r="P1823" s="363"/>
    </row>
    <row r="1824" spans="11:16">
      <c r="K1824" s="364"/>
      <c r="L1824" s="365"/>
      <c r="M1824" s="363"/>
      <c r="N1824" s="366"/>
      <c r="P1824" s="363"/>
    </row>
    <row r="1825" spans="11:16">
      <c r="K1825" s="364"/>
      <c r="L1825" s="365"/>
      <c r="M1825" s="363"/>
      <c r="N1825" s="366"/>
      <c r="P1825" s="363"/>
    </row>
    <row r="1826" spans="11:16">
      <c r="K1826" s="364"/>
      <c r="L1826" s="365"/>
      <c r="M1826" s="363"/>
      <c r="N1826" s="366"/>
      <c r="P1826" s="363"/>
    </row>
    <row r="1827" spans="11:16">
      <c r="K1827" s="364"/>
      <c r="L1827" s="365"/>
      <c r="M1827" s="363"/>
      <c r="N1827" s="366"/>
      <c r="P1827" s="363"/>
    </row>
    <row r="1828" spans="11:16">
      <c r="K1828" s="364"/>
      <c r="L1828" s="365"/>
      <c r="M1828" s="363"/>
      <c r="N1828" s="366"/>
      <c r="P1828" s="363"/>
    </row>
    <row r="1829" spans="11:16">
      <c r="K1829" s="364"/>
      <c r="L1829" s="365"/>
      <c r="M1829" s="363"/>
      <c r="N1829" s="366"/>
      <c r="P1829" s="363"/>
    </row>
    <row r="1830" spans="11:16">
      <c r="K1830" s="364"/>
      <c r="L1830" s="365"/>
      <c r="M1830" s="363"/>
      <c r="N1830" s="366"/>
      <c r="P1830" s="363"/>
    </row>
    <row r="1831" spans="11:16">
      <c r="K1831" s="364"/>
      <c r="L1831" s="365"/>
      <c r="M1831" s="363"/>
      <c r="N1831" s="366"/>
      <c r="P1831" s="363"/>
    </row>
    <row r="1832" spans="11:16">
      <c r="K1832" s="364"/>
      <c r="L1832" s="365"/>
      <c r="M1832" s="363"/>
      <c r="N1832" s="366"/>
      <c r="P1832" s="363"/>
    </row>
    <row r="1833" spans="11:16">
      <c r="K1833" s="364"/>
      <c r="L1833" s="365"/>
      <c r="M1833" s="363"/>
      <c r="N1833" s="366"/>
      <c r="P1833" s="363"/>
    </row>
    <row r="1834" spans="11:16">
      <c r="K1834" s="364"/>
      <c r="L1834" s="365"/>
      <c r="M1834" s="363"/>
      <c r="N1834" s="366"/>
      <c r="P1834" s="363"/>
    </row>
    <row r="1835" spans="11:16">
      <c r="K1835" s="364"/>
      <c r="L1835" s="365"/>
      <c r="M1835" s="363"/>
      <c r="N1835" s="366"/>
      <c r="P1835" s="363"/>
    </row>
    <row r="1836" spans="11:16">
      <c r="K1836" s="364"/>
      <c r="L1836" s="365"/>
      <c r="M1836" s="363"/>
      <c r="N1836" s="366"/>
      <c r="P1836" s="363"/>
    </row>
    <row r="1837" spans="11:16">
      <c r="K1837" s="364"/>
      <c r="L1837" s="365"/>
      <c r="M1837" s="363"/>
      <c r="N1837" s="366"/>
      <c r="P1837" s="363"/>
    </row>
    <row r="1838" spans="11:16">
      <c r="K1838" s="364"/>
      <c r="L1838" s="365"/>
      <c r="M1838" s="363"/>
      <c r="N1838" s="366"/>
      <c r="P1838" s="363"/>
    </row>
    <row r="1839" spans="11:16">
      <c r="K1839" s="364"/>
      <c r="L1839" s="365"/>
      <c r="M1839" s="363"/>
      <c r="N1839" s="366"/>
      <c r="P1839" s="363"/>
    </row>
    <row r="1840" spans="11:16">
      <c r="K1840" s="364"/>
      <c r="L1840" s="365"/>
      <c r="M1840" s="363"/>
      <c r="N1840" s="366"/>
      <c r="P1840" s="363"/>
    </row>
    <row r="1841" spans="11:16">
      <c r="K1841" s="364"/>
      <c r="L1841" s="365"/>
      <c r="M1841" s="363"/>
      <c r="N1841" s="366"/>
      <c r="P1841" s="363"/>
    </row>
    <row r="1842" spans="11:16">
      <c r="K1842" s="364"/>
      <c r="L1842" s="365"/>
      <c r="M1842" s="363"/>
      <c r="N1842" s="366"/>
      <c r="P1842" s="363"/>
    </row>
    <row r="1843" spans="11:16">
      <c r="K1843" s="364"/>
      <c r="L1843" s="365"/>
      <c r="M1843" s="363"/>
      <c r="N1843" s="366"/>
      <c r="P1843" s="363"/>
    </row>
    <row r="1844" spans="11:16">
      <c r="K1844" s="364"/>
      <c r="L1844" s="365"/>
      <c r="M1844" s="363"/>
      <c r="N1844" s="366"/>
      <c r="P1844" s="363"/>
    </row>
    <row r="1845" spans="11:16">
      <c r="K1845" s="364"/>
      <c r="L1845" s="365"/>
      <c r="M1845" s="363"/>
      <c r="N1845" s="366"/>
      <c r="P1845" s="363"/>
    </row>
    <row r="1846" spans="11:16">
      <c r="K1846" s="364"/>
      <c r="L1846" s="365"/>
      <c r="M1846" s="363"/>
      <c r="N1846" s="366"/>
      <c r="P1846" s="363"/>
    </row>
    <row r="1847" spans="11:16">
      <c r="K1847" s="364"/>
      <c r="L1847" s="365"/>
      <c r="M1847" s="363"/>
      <c r="N1847" s="366"/>
      <c r="P1847" s="363"/>
    </row>
    <row r="1848" spans="11:16">
      <c r="K1848" s="364"/>
      <c r="L1848" s="365"/>
      <c r="M1848" s="363"/>
      <c r="N1848" s="366"/>
      <c r="P1848" s="363"/>
    </row>
    <row r="1849" spans="11:16">
      <c r="K1849" s="364"/>
      <c r="L1849" s="365"/>
      <c r="M1849" s="363"/>
      <c r="N1849" s="366"/>
      <c r="P1849" s="363"/>
    </row>
    <row r="1850" spans="11:16">
      <c r="K1850" s="364"/>
      <c r="L1850" s="365"/>
      <c r="M1850" s="363"/>
      <c r="N1850" s="366"/>
      <c r="P1850" s="363"/>
    </row>
    <row r="1851" spans="11:16">
      <c r="K1851" s="364"/>
      <c r="L1851" s="365"/>
      <c r="M1851" s="363"/>
      <c r="N1851" s="366"/>
      <c r="P1851" s="363"/>
    </row>
    <row r="1852" spans="11:16">
      <c r="K1852" s="364"/>
      <c r="L1852" s="365"/>
      <c r="M1852" s="363"/>
      <c r="N1852" s="366"/>
      <c r="P1852" s="363"/>
    </row>
    <row r="1853" spans="11:16">
      <c r="K1853" s="364"/>
      <c r="L1853" s="365"/>
      <c r="M1853" s="363"/>
      <c r="N1853" s="366"/>
      <c r="P1853" s="363"/>
    </row>
    <row r="1854" spans="11:16">
      <c r="K1854" s="364"/>
      <c r="L1854" s="365"/>
      <c r="M1854" s="363"/>
      <c r="N1854" s="366"/>
      <c r="P1854" s="363"/>
    </row>
    <row r="1855" spans="11:16">
      <c r="K1855" s="364"/>
      <c r="L1855" s="365"/>
      <c r="M1855" s="363"/>
      <c r="N1855" s="366"/>
      <c r="P1855" s="363"/>
    </row>
    <row r="1856" spans="11:16">
      <c r="K1856" s="364"/>
      <c r="L1856" s="365"/>
      <c r="M1856" s="363"/>
      <c r="N1856" s="366"/>
      <c r="P1856" s="363"/>
    </row>
    <row r="1857" spans="11:16">
      <c r="K1857" s="364"/>
      <c r="L1857" s="365"/>
      <c r="M1857" s="363"/>
      <c r="N1857" s="366"/>
      <c r="P1857" s="363"/>
    </row>
    <row r="1858" spans="11:16">
      <c r="K1858" s="364"/>
      <c r="L1858" s="365"/>
      <c r="M1858" s="363"/>
      <c r="N1858" s="366"/>
      <c r="P1858" s="363"/>
    </row>
    <row r="1859" spans="11:16">
      <c r="K1859" s="364"/>
      <c r="L1859" s="365"/>
      <c r="M1859" s="363"/>
      <c r="N1859" s="366"/>
      <c r="P1859" s="363"/>
    </row>
    <row r="1860" spans="11:16">
      <c r="K1860" s="364"/>
      <c r="L1860" s="365"/>
      <c r="M1860" s="363"/>
      <c r="N1860" s="366"/>
      <c r="P1860" s="363"/>
    </row>
    <row r="1861" spans="11:16">
      <c r="K1861" s="364"/>
      <c r="L1861" s="365"/>
      <c r="M1861" s="363"/>
      <c r="N1861" s="366"/>
      <c r="P1861" s="363"/>
    </row>
    <row r="1862" spans="11:16">
      <c r="K1862" s="364"/>
      <c r="L1862" s="365"/>
      <c r="M1862" s="363"/>
      <c r="N1862" s="366"/>
      <c r="P1862" s="363"/>
    </row>
    <row r="1863" spans="11:16">
      <c r="K1863" s="364"/>
      <c r="L1863" s="365"/>
      <c r="M1863" s="363"/>
      <c r="N1863" s="366"/>
      <c r="P1863" s="363"/>
    </row>
    <row r="1864" spans="11:16">
      <c r="K1864" s="364"/>
      <c r="L1864" s="365"/>
      <c r="M1864" s="363"/>
      <c r="N1864" s="366"/>
      <c r="P1864" s="363"/>
    </row>
    <row r="1865" spans="11:16">
      <c r="K1865" s="364"/>
      <c r="L1865" s="365"/>
      <c r="M1865" s="363"/>
      <c r="N1865" s="366"/>
      <c r="P1865" s="363"/>
    </row>
    <row r="1866" spans="11:16">
      <c r="K1866" s="364"/>
      <c r="L1866" s="365"/>
      <c r="M1866" s="363"/>
      <c r="N1866" s="366"/>
      <c r="P1866" s="363"/>
    </row>
    <row r="1867" spans="11:16">
      <c r="K1867" s="364"/>
      <c r="L1867" s="365"/>
      <c r="M1867" s="363"/>
      <c r="N1867" s="366"/>
      <c r="P1867" s="363"/>
    </row>
    <row r="1868" spans="11:16">
      <c r="K1868" s="364"/>
      <c r="L1868" s="365"/>
      <c r="M1868" s="363"/>
      <c r="N1868" s="366"/>
      <c r="P1868" s="363"/>
    </row>
    <row r="1869" spans="11:16">
      <c r="K1869" s="364"/>
      <c r="L1869" s="365"/>
      <c r="M1869" s="363"/>
      <c r="N1869" s="366"/>
      <c r="P1869" s="363"/>
    </row>
    <row r="1870" spans="11:16">
      <c r="K1870" s="364"/>
      <c r="L1870" s="365"/>
      <c r="M1870" s="363"/>
      <c r="N1870" s="366"/>
      <c r="P1870" s="363"/>
    </row>
    <row r="1871" spans="11:16">
      <c r="K1871" s="364"/>
      <c r="L1871" s="365"/>
      <c r="M1871" s="363"/>
      <c r="N1871" s="366"/>
      <c r="P1871" s="363"/>
    </row>
    <row r="1872" spans="11:16">
      <c r="K1872" s="364"/>
      <c r="L1872" s="365"/>
      <c r="M1872" s="363"/>
      <c r="N1872" s="366"/>
      <c r="P1872" s="363"/>
    </row>
    <row r="1873" spans="2:16">
      <c r="K1873" s="364"/>
      <c r="L1873" s="365"/>
      <c r="M1873" s="363"/>
      <c r="N1873" s="366"/>
      <c r="P1873" s="363"/>
    </row>
    <row r="1874" spans="2:16">
      <c r="K1874" s="364"/>
      <c r="L1874" s="365"/>
      <c r="M1874" s="363"/>
      <c r="N1874" s="366"/>
      <c r="P1874" s="363"/>
    </row>
    <row r="1875" spans="2:16">
      <c r="K1875" s="364"/>
      <c r="L1875" s="365"/>
      <c r="M1875" s="363"/>
      <c r="N1875" s="366"/>
      <c r="P1875" s="363"/>
    </row>
    <row r="1876" spans="2:16">
      <c r="K1876" s="364"/>
      <c r="L1876" s="365"/>
      <c r="M1876" s="363"/>
      <c r="N1876" s="366"/>
      <c r="P1876" s="363"/>
    </row>
    <row r="1877" spans="2:16">
      <c r="K1877" s="364"/>
      <c r="L1877" s="365"/>
      <c r="M1877" s="363"/>
      <c r="N1877" s="366"/>
      <c r="P1877" s="363"/>
    </row>
    <row r="1878" spans="2:16">
      <c r="K1878" s="364"/>
      <c r="L1878" s="365"/>
      <c r="M1878" s="363"/>
      <c r="N1878" s="366"/>
      <c r="P1878" s="363"/>
    </row>
    <row r="1879" spans="2:16">
      <c r="K1879" s="364"/>
      <c r="L1879" s="365"/>
      <c r="M1879" s="363"/>
      <c r="N1879" s="366"/>
      <c r="P1879" s="363"/>
    </row>
    <row r="1880" spans="2:16">
      <c r="K1880" s="364"/>
      <c r="L1880" s="365"/>
      <c r="M1880" s="363"/>
      <c r="N1880" s="366"/>
      <c r="P1880" s="363"/>
    </row>
    <row r="1881" spans="2:16">
      <c r="K1881" s="364"/>
      <c r="L1881" s="365"/>
      <c r="M1881" s="363"/>
      <c r="N1881" s="366"/>
      <c r="P1881" s="363"/>
    </row>
    <row r="1882" spans="2:16">
      <c r="B1882" s="193"/>
      <c r="C1882" s="194"/>
      <c r="D1882" s="166"/>
      <c r="E1882" s="166"/>
      <c r="F1882" s="195"/>
    </row>
    <row r="1883" spans="2:16">
      <c r="B1883" s="193"/>
      <c r="C1883" s="194"/>
      <c r="D1883" s="166"/>
      <c r="E1883" s="166"/>
      <c r="F1883" s="195"/>
    </row>
    <row r="1884" spans="2:16">
      <c r="B1884" s="193"/>
      <c r="C1884" s="194"/>
      <c r="D1884" s="166"/>
      <c r="E1884" s="166"/>
      <c r="F1884" s="195"/>
    </row>
  </sheetData>
  <mergeCells count="1">
    <mergeCell ref="B1:F1"/>
  </mergeCells>
  <hyperlinks>
    <hyperlink ref="AY5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F119"/>
  <sheetViews>
    <sheetView topLeftCell="A38" workbookViewId="0">
      <selection activeCell="G116" sqref="G116:G119"/>
    </sheetView>
  </sheetViews>
  <sheetFormatPr defaultRowHeight="12.75"/>
  <cols>
    <col min="1" max="1" width="10.140625" bestFit="1" customWidth="1"/>
  </cols>
  <sheetData>
    <row r="1" spans="1:6" ht="25.5">
      <c r="A1" s="490" t="s">
        <v>95</v>
      </c>
      <c r="B1" s="892" t="s">
        <v>189</v>
      </c>
      <c r="C1" s="893"/>
      <c r="D1" s="893"/>
      <c r="E1" s="893"/>
      <c r="F1" s="893"/>
    </row>
    <row r="2" spans="1:6" ht="38.25">
      <c r="A2" s="490" t="s">
        <v>97</v>
      </c>
      <c r="B2" s="148" t="s">
        <v>98</v>
      </c>
      <c r="C2" s="666" t="s">
        <v>99</v>
      </c>
      <c r="D2" s="666" t="s">
        <v>100</v>
      </c>
      <c r="E2" s="666" t="s">
        <v>101</v>
      </c>
      <c r="F2" s="666" t="s">
        <v>102</v>
      </c>
    </row>
    <row r="3" spans="1:6">
      <c r="A3" s="672">
        <v>42775</v>
      </c>
      <c r="B3" s="193">
        <v>0.10189999999999999</v>
      </c>
      <c r="C3" s="194">
        <v>0.10310000000000001</v>
      </c>
      <c r="D3" s="428">
        <v>756.99</v>
      </c>
      <c r="E3" s="428">
        <v>754.63</v>
      </c>
      <c r="F3" s="195">
        <v>754.33</v>
      </c>
    </row>
    <row r="4" spans="1:6">
      <c r="A4" s="672">
        <v>42776</v>
      </c>
      <c r="B4" s="193">
        <v>0.1014</v>
      </c>
      <c r="C4" s="194">
        <v>0.1026</v>
      </c>
      <c r="D4" s="428">
        <v>758.27</v>
      </c>
      <c r="E4" s="428">
        <v>755.9</v>
      </c>
      <c r="F4" s="195">
        <v>755.61</v>
      </c>
    </row>
    <row r="5" spans="1:6">
      <c r="A5" s="672">
        <v>42779</v>
      </c>
      <c r="B5" s="193">
        <v>0.1011</v>
      </c>
      <c r="C5" s="194">
        <v>0.1023</v>
      </c>
      <c r="D5" s="428">
        <v>759.15</v>
      </c>
      <c r="E5" s="428">
        <v>756.79</v>
      </c>
      <c r="F5" s="195">
        <v>756.49</v>
      </c>
    </row>
    <row r="6" spans="1:6">
      <c r="A6" s="675">
        <v>42780</v>
      </c>
      <c r="B6" s="193">
        <v>0.1009</v>
      </c>
      <c r="C6" s="194">
        <v>0.10210000000000001</v>
      </c>
      <c r="D6" s="428">
        <v>759.83</v>
      </c>
      <c r="E6" s="428">
        <v>757.47</v>
      </c>
      <c r="F6" s="195">
        <v>757.18</v>
      </c>
    </row>
    <row r="7" spans="1:6">
      <c r="A7" s="677">
        <v>42781</v>
      </c>
      <c r="B7" s="193">
        <v>0.1011</v>
      </c>
      <c r="C7" s="194">
        <v>0.1023</v>
      </c>
      <c r="D7" s="428">
        <v>759.73</v>
      </c>
      <c r="E7" s="428">
        <v>757.37</v>
      </c>
      <c r="F7" s="195">
        <v>757.08</v>
      </c>
    </row>
    <row r="8" spans="1:6">
      <c r="A8" s="679">
        <v>42782</v>
      </c>
      <c r="B8" s="193">
        <v>0.1013</v>
      </c>
      <c r="C8" s="194">
        <v>0.10249999999999999</v>
      </c>
      <c r="D8" s="428">
        <v>759.63</v>
      </c>
      <c r="E8" s="428">
        <v>757.27</v>
      </c>
      <c r="F8" s="195">
        <v>756.98</v>
      </c>
    </row>
    <row r="9" spans="1:6">
      <c r="A9" s="681">
        <v>42783</v>
      </c>
      <c r="B9" s="193">
        <v>0.10220000000000001</v>
      </c>
      <c r="C9" s="194">
        <v>0.10339999999999999</v>
      </c>
      <c r="D9" s="428">
        <v>758.15</v>
      </c>
      <c r="E9" s="428">
        <v>755.81</v>
      </c>
      <c r="F9" s="195">
        <v>755.51</v>
      </c>
    </row>
    <row r="10" spans="1:6">
      <c r="A10" s="681">
        <v>42786</v>
      </c>
      <c r="B10" s="193">
        <v>0.10150000000000001</v>
      </c>
      <c r="C10" s="194">
        <v>0.1027</v>
      </c>
      <c r="D10" s="428">
        <v>759.81</v>
      </c>
      <c r="E10" s="428">
        <v>757.47</v>
      </c>
      <c r="F10" s="195">
        <v>757.17</v>
      </c>
    </row>
    <row r="11" spans="1:6">
      <c r="A11" s="683">
        <v>42787</v>
      </c>
      <c r="B11" s="193">
        <v>0.1009</v>
      </c>
      <c r="C11" s="194">
        <v>0.10210000000000001</v>
      </c>
      <c r="D11" s="428">
        <v>761.28</v>
      </c>
      <c r="E11" s="428">
        <v>758.93</v>
      </c>
      <c r="F11" s="195">
        <v>758.64</v>
      </c>
    </row>
    <row r="12" spans="1:6">
      <c r="A12" s="685">
        <v>42788</v>
      </c>
      <c r="B12" s="193">
        <v>0.10050000000000001</v>
      </c>
      <c r="C12" s="194">
        <v>0.1017</v>
      </c>
      <c r="D12" s="428">
        <v>762.36</v>
      </c>
      <c r="E12" s="428">
        <v>760.01</v>
      </c>
      <c r="F12" s="195">
        <v>759.72</v>
      </c>
    </row>
    <row r="13" spans="1:6">
      <c r="A13" s="687">
        <v>42789</v>
      </c>
      <c r="B13" s="193">
        <v>9.9399999999999988E-2</v>
      </c>
      <c r="C13" s="194">
        <v>0.10060000000000001</v>
      </c>
      <c r="D13" s="428">
        <v>764.81</v>
      </c>
      <c r="E13" s="428">
        <v>762.45</v>
      </c>
      <c r="F13" s="195">
        <v>762.16</v>
      </c>
    </row>
    <row r="14" spans="1:6">
      <c r="A14" s="689">
        <v>42790</v>
      </c>
      <c r="B14" s="193">
        <v>9.9399999999999988E-2</v>
      </c>
      <c r="C14" s="194">
        <v>0.10060000000000001</v>
      </c>
      <c r="D14" s="428">
        <v>765.1</v>
      </c>
      <c r="E14" s="428">
        <v>762.74</v>
      </c>
      <c r="F14" s="195">
        <v>762.45</v>
      </c>
    </row>
    <row r="15" spans="1:6">
      <c r="A15" s="689">
        <v>42795</v>
      </c>
      <c r="B15" s="193">
        <v>9.9299999999999999E-2</v>
      </c>
      <c r="C15" s="194">
        <v>0.10050000000000001</v>
      </c>
      <c r="D15" s="428">
        <v>765.58</v>
      </c>
      <c r="E15" s="428">
        <v>763.23</v>
      </c>
      <c r="F15" s="195">
        <v>762.94</v>
      </c>
    </row>
    <row r="16" spans="1:6">
      <c r="A16" s="691">
        <v>42796</v>
      </c>
      <c r="B16" s="193">
        <v>9.8599999999999993E-2</v>
      </c>
      <c r="C16" s="194">
        <v>9.98E-2</v>
      </c>
      <c r="D16" s="428">
        <v>767.24</v>
      </c>
      <c r="E16" s="428">
        <v>764.89</v>
      </c>
      <c r="F16" s="195">
        <v>764.6</v>
      </c>
    </row>
    <row r="17" spans="1:6">
      <c r="A17" s="693">
        <v>42797</v>
      </c>
      <c r="B17" s="193">
        <v>9.9199999999999997E-2</v>
      </c>
      <c r="C17" s="194">
        <v>0.10039999999999999</v>
      </c>
      <c r="D17" s="428">
        <v>766.35</v>
      </c>
      <c r="E17" s="428">
        <v>764</v>
      </c>
      <c r="F17" s="195">
        <v>763.71</v>
      </c>
    </row>
    <row r="18" spans="1:6">
      <c r="A18" s="708">
        <v>42800</v>
      </c>
      <c r="B18" s="193">
        <v>9.8100000000000007E-2</v>
      </c>
      <c r="C18" s="194">
        <v>9.9299999999999999E-2</v>
      </c>
      <c r="D18" s="428">
        <v>768.8</v>
      </c>
      <c r="E18" s="428">
        <v>766.44</v>
      </c>
      <c r="F18" s="195">
        <v>766.16</v>
      </c>
    </row>
    <row r="19" spans="1:6">
      <c r="A19" s="710">
        <v>42801</v>
      </c>
      <c r="B19" s="193">
        <v>9.7799999999999998E-2</v>
      </c>
      <c r="C19" s="194">
        <v>9.9000000000000005E-2</v>
      </c>
      <c r="D19" s="428">
        <v>769.67</v>
      </c>
      <c r="E19" s="428">
        <v>767.32</v>
      </c>
      <c r="F19" s="195">
        <v>767.03</v>
      </c>
    </row>
    <row r="20" spans="1:6">
      <c r="A20" s="712">
        <v>42802</v>
      </c>
      <c r="B20" s="193">
        <v>9.8400000000000001E-2</v>
      </c>
      <c r="C20" s="194">
        <v>9.9600000000000008E-2</v>
      </c>
      <c r="D20" s="428">
        <v>768.78</v>
      </c>
      <c r="E20" s="428">
        <v>766.43</v>
      </c>
      <c r="F20" s="195">
        <v>766.14</v>
      </c>
    </row>
    <row r="21" spans="1:6">
      <c r="A21" s="714">
        <v>42803</v>
      </c>
      <c r="B21" s="193">
        <v>9.9199999999999997E-2</v>
      </c>
      <c r="C21" s="194">
        <v>0.10039999999999999</v>
      </c>
      <c r="D21" s="428">
        <v>767.5</v>
      </c>
      <c r="E21" s="428">
        <v>765.16</v>
      </c>
      <c r="F21" s="195">
        <v>764.87</v>
      </c>
    </row>
    <row r="22" spans="1:6">
      <c r="A22" s="716">
        <v>42804</v>
      </c>
      <c r="B22" s="193">
        <v>9.8400000000000001E-2</v>
      </c>
      <c r="C22" s="194">
        <v>9.9600000000000008E-2</v>
      </c>
      <c r="D22" s="428">
        <v>769.35</v>
      </c>
      <c r="E22" s="428">
        <v>767.01</v>
      </c>
      <c r="F22" s="195">
        <v>766.72</v>
      </c>
    </row>
    <row r="23" spans="1:6">
      <c r="A23" s="716">
        <v>42807</v>
      </c>
      <c r="B23" s="193">
        <v>9.7299999999999998E-2</v>
      </c>
      <c r="C23" s="194">
        <v>9.849999999999999E-2</v>
      </c>
      <c r="D23" s="428">
        <v>771.8</v>
      </c>
      <c r="E23" s="428">
        <v>769.45</v>
      </c>
      <c r="F23" s="195">
        <v>769.16</v>
      </c>
    </row>
    <row r="24" spans="1:6">
      <c r="A24" s="718">
        <v>42808</v>
      </c>
      <c r="B24" s="193">
        <v>9.74E-2</v>
      </c>
      <c r="C24" s="194">
        <v>9.8599999999999993E-2</v>
      </c>
      <c r="D24" s="428">
        <v>771.88</v>
      </c>
      <c r="E24" s="428">
        <v>769.54</v>
      </c>
      <c r="F24" s="195">
        <v>769.25</v>
      </c>
    </row>
    <row r="25" spans="1:6">
      <c r="A25" s="720">
        <v>42809</v>
      </c>
      <c r="B25" s="193">
        <v>9.849999999999999E-2</v>
      </c>
      <c r="C25" s="194">
        <v>9.9700000000000011E-2</v>
      </c>
      <c r="D25" s="428">
        <v>770.02</v>
      </c>
      <c r="E25" s="428">
        <v>767.68</v>
      </c>
      <c r="F25" s="195">
        <v>767.4</v>
      </c>
    </row>
    <row r="26" spans="1:6">
      <c r="A26" s="722">
        <v>42810</v>
      </c>
      <c r="B26" s="193">
        <v>9.7299999999999998E-2</v>
      </c>
      <c r="C26" s="194">
        <v>9.849999999999999E-2</v>
      </c>
      <c r="D26" s="428">
        <v>772.65</v>
      </c>
      <c r="E26" s="428">
        <v>770.31</v>
      </c>
      <c r="F26" s="195">
        <v>770.02</v>
      </c>
    </row>
    <row r="27" spans="1:6">
      <c r="A27" s="724">
        <v>42811</v>
      </c>
      <c r="B27" s="193">
        <v>9.7699999999999995E-2</v>
      </c>
      <c r="C27" s="194">
        <v>9.8900000000000002E-2</v>
      </c>
      <c r="D27" s="428">
        <v>772.15</v>
      </c>
      <c r="E27" s="428">
        <v>769.82</v>
      </c>
      <c r="F27" s="195">
        <v>769.53</v>
      </c>
    </row>
    <row r="28" spans="1:6">
      <c r="A28" s="724">
        <v>42814</v>
      </c>
      <c r="B28" s="193">
        <v>9.7599999999999992E-2</v>
      </c>
      <c r="C28" s="194">
        <v>9.8800000000000013E-2</v>
      </c>
      <c r="D28" s="428">
        <v>772.63</v>
      </c>
      <c r="E28" s="428">
        <v>770.3</v>
      </c>
      <c r="F28" s="195">
        <v>770.01</v>
      </c>
    </row>
    <row r="29" spans="1:6">
      <c r="A29" s="726">
        <v>42815</v>
      </c>
      <c r="B29" s="193">
        <v>9.6999999999999989E-2</v>
      </c>
      <c r="C29" s="194">
        <v>9.820000000000001E-2</v>
      </c>
      <c r="D29" s="428">
        <v>774.09</v>
      </c>
      <c r="E29" s="428">
        <v>771.75</v>
      </c>
      <c r="F29" s="195">
        <v>771.46</v>
      </c>
    </row>
    <row r="30" spans="1:6">
      <c r="A30" s="728">
        <v>42816</v>
      </c>
      <c r="B30" s="193">
        <v>9.7599999999999992E-2</v>
      </c>
      <c r="C30" s="194">
        <v>9.8800000000000013E-2</v>
      </c>
      <c r="D30" s="428">
        <v>773.2</v>
      </c>
      <c r="E30" s="428">
        <v>770.87</v>
      </c>
      <c r="F30" s="195">
        <v>770.59</v>
      </c>
    </row>
    <row r="31" spans="1:6">
      <c r="A31" s="730">
        <v>42817</v>
      </c>
      <c r="B31" s="193">
        <v>9.820000000000001E-2</v>
      </c>
      <c r="C31" s="194">
        <v>9.9399999999999988E-2</v>
      </c>
      <c r="D31" s="428">
        <v>772.33</v>
      </c>
      <c r="E31" s="428">
        <v>770</v>
      </c>
      <c r="F31" s="195">
        <v>769.71</v>
      </c>
    </row>
    <row r="32" spans="1:6">
      <c r="A32" s="732">
        <v>42818</v>
      </c>
      <c r="B32" s="193">
        <v>9.7500000000000003E-2</v>
      </c>
      <c r="C32" s="194">
        <v>9.8699999999999996E-2</v>
      </c>
      <c r="D32" s="428">
        <v>773.97</v>
      </c>
      <c r="E32" s="428">
        <v>771.64</v>
      </c>
      <c r="F32" s="195">
        <v>771.36</v>
      </c>
    </row>
    <row r="33" spans="1:6">
      <c r="A33" s="734">
        <v>42821</v>
      </c>
      <c r="B33" s="193">
        <v>9.6300000000000011E-2</v>
      </c>
      <c r="C33" s="194">
        <v>9.7500000000000003E-2</v>
      </c>
      <c r="D33" s="428">
        <v>776.59</v>
      </c>
      <c r="E33" s="428">
        <v>774.26</v>
      </c>
      <c r="F33" s="195">
        <v>773.97</v>
      </c>
    </row>
    <row r="34" spans="1:6">
      <c r="A34" s="736">
        <v>42822</v>
      </c>
      <c r="B34" s="193">
        <v>9.6199999999999994E-2</v>
      </c>
      <c r="C34" s="194">
        <v>9.74E-2</v>
      </c>
      <c r="D34" s="428">
        <v>777.07</v>
      </c>
      <c r="E34" s="428">
        <v>774.74</v>
      </c>
      <c r="F34" s="195">
        <v>774.45</v>
      </c>
    </row>
    <row r="35" spans="1:6">
      <c r="A35" s="738">
        <v>42823</v>
      </c>
      <c r="B35" s="193">
        <v>9.6300000000000011E-2</v>
      </c>
      <c r="C35" s="194">
        <v>9.7500000000000003E-2</v>
      </c>
      <c r="D35" s="428">
        <v>777.16</v>
      </c>
      <c r="E35" s="428">
        <v>774.83</v>
      </c>
      <c r="F35" s="195">
        <v>774.54</v>
      </c>
    </row>
    <row r="36" spans="1:6">
      <c r="A36" s="740">
        <v>42824</v>
      </c>
      <c r="B36" s="193">
        <v>9.6699999999999994E-2</v>
      </c>
      <c r="C36" s="194">
        <v>9.7899999999999987E-2</v>
      </c>
      <c r="D36" s="428">
        <v>776.66</v>
      </c>
      <c r="E36" s="428">
        <v>774.34</v>
      </c>
      <c r="F36" s="195">
        <v>774.05</v>
      </c>
    </row>
    <row r="37" spans="1:6">
      <c r="A37" s="742">
        <v>42825</v>
      </c>
      <c r="B37" s="193">
        <v>9.6999999999999989E-2</v>
      </c>
      <c r="C37" s="194">
        <v>9.820000000000001E-2</v>
      </c>
      <c r="D37" s="428">
        <v>776.37</v>
      </c>
      <c r="E37" s="428">
        <v>774.05</v>
      </c>
      <c r="F37" s="195">
        <v>773.76</v>
      </c>
    </row>
    <row r="38" spans="1:6">
      <c r="A38" s="744">
        <v>42828</v>
      </c>
      <c r="B38" s="193">
        <v>9.6699999999999994E-2</v>
      </c>
      <c r="C38" s="194">
        <v>9.7899999999999987E-2</v>
      </c>
      <c r="D38" s="428">
        <v>777.23</v>
      </c>
      <c r="E38" s="428">
        <v>774.92</v>
      </c>
      <c r="F38" s="195">
        <v>774.63</v>
      </c>
    </row>
    <row r="39" spans="1:6">
      <c r="A39" s="746">
        <v>42829</v>
      </c>
      <c r="B39" s="193">
        <v>9.6300000000000011E-2</v>
      </c>
      <c r="C39" s="194">
        <v>9.7500000000000003E-2</v>
      </c>
      <c r="D39" s="428">
        <v>778.29</v>
      </c>
      <c r="E39" s="428">
        <v>775.97</v>
      </c>
      <c r="F39" s="195">
        <v>775.69</v>
      </c>
    </row>
    <row r="40" spans="1:6">
      <c r="A40" s="746">
        <v>42830</v>
      </c>
      <c r="B40" s="193">
        <v>9.6099999999999991E-2</v>
      </c>
      <c r="C40" s="194">
        <v>9.7299999999999998E-2</v>
      </c>
      <c r="D40" s="428">
        <v>778.96</v>
      </c>
      <c r="E40" s="428">
        <v>776.65</v>
      </c>
      <c r="F40" s="195">
        <v>776.36</v>
      </c>
    </row>
    <row r="41" spans="1:6">
      <c r="A41" s="748">
        <v>42831</v>
      </c>
      <c r="B41" s="193">
        <v>9.6799999999999997E-2</v>
      </c>
      <c r="C41" s="194">
        <v>9.8000000000000004E-2</v>
      </c>
      <c r="D41" s="428">
        <v>777.89</v>
      </c>
      <c r="E41" s="428">
        <v>775.59</v>
      </c>
      <c r="F41" s="195">
        <v>775.3</v>
      </c>
    </row>
    <row r="42" spans="1:6">
      <c r="A42" s="750">
        <v>42832</v>
      </c>
      <c r="B42" s="193">
        <v>9.7299999999999998E-2</v>
      </c>
      <c r="C42" s="194">
        <v>9.849999999999999E-2</v>
      </c>
      <c r="D42" s="428">
        <v>777.22</v>
      </c>
      <c r="E42" s="428">
        <v>774.92</v>
      </c>
      <c r="F42" s="195">
        <v>774.63</v>
      </c>
    </row>
    <row r="43" spans="1:6">
      <c r="A43" s="752">
        <v>42835</v>
      </c>
      <c r="B43" s="193">
        <v>9.6300000000000011E-2</v>
      </c>
      <c r="C43" s="194">
        <v>9.7500000000000003E-2</v>
      </c>
      <c r="D43" s="428">
        <v>779.43</v>
      </c>
      <c r="E43" s="428">
        <v>777.12</v>
      </c>
      <c r="F43" s="195">
        <v>776.83</v>
      </c>
    </row>
    <row r="44" spans="1:6">
      <c r="A44" s="754">
        <v>42836</v>
      </c>
      <c r="B44" s="193">
        <v>9.5600000000000004E-2</v>
      </c>
      <c r="C44" s="194">
        <v>9.6799999999999997E-2</v>
      </c>
      <c r="D44" s="428">
        <v>781.06</v>
      </c>
      <c r="E44" s="428">
        <v>778.75</v>
      </c>
      <c r="F44" s="195">
        <v>778.47</v>
      </c>
    </row>
    <row r="45" spans="1:6">
      <c r="A45" s="756">
        <v>42837</v>
      </c>
      <c r="B45" s="193">
        <v>9.6300000000000011E-2</v>
      </c>
      <c r="C45" s="194">
        <v>9.7500000000000003E-2</v>
      </c>
      <c r="D45" s="428">
        <v>780</v>
      </c>
      <c r="E45" s="428">
        <v>777.69</v>
      </c>
      <c r="F45" s="195">
        <v>777.41</v>
      </c>
    </row>
    <row r="46" spans="1:6">
      <c r="A46" s="756">
        <v>42838</v>
      </c>
      <c r="B46" s="193">
        <v>9.6799999999999997E-2</v>
      </c>
      <c r="C46" s="194">
        <v>9.8000000000000004E-2</v>
      </c>
      <c r="D46" s="428">
        <v>779.32</v>
      </c>
      <c r="E46" s="428">
        <v>777.03</v>
      </c>
      <c r="F46" s="195">
        <v>776.74</v>
      </c>
    </row>
    <row r="47" spans="1:6">
      <c r="A47" s="756">
        <v>42842</v>
      </c>
      <c r="B47" s="193">
        <v>9.64E-2</v>
      </c>
      <c r="C47" s="194">
        <v>9.7599999999999992E-2</v>
      </c>
      <c r="D47" s="428">
        <v>780.37</v>
      </c>
      <c r="E47" s="428">
        <v>778.08</v>
      </c>
      <c r="F47" s="195">
        <v>777.79</v>
      </c>
    </row>
    <row r="48" spans="1:6">
      <c r="A48" s="758">
        <v>42843</v>
      </c>
      <c r="B48" s="193">
        <v>9.6000000000000002E-2</v>
      </c>
      <c r="C48" s="194">
        <v>9.7200000000000009E-2</v>
      </c>
      <c r="D48" s="428">
        <v>781.43</v>
      </c>
      <c r="E48" s="428">
        <v>779.13</v>
      </c>
      <c r="F48" s="195">
        <v>778.84</v>
      </c>
    </row>
    <row r="49" spans="1:6">
      <c r="A49" s="758">
        <v>42844</v>
      </c>
      <c r="B49" s="193">
        <v>9.6300000000000011E-2</v>
      </c>
      <c r="C49" s="194">
        <v>9.7500000000000003E-2</v>
      </c>
      <c r="D49" s="428">
        <v>781.14</v>
      </c>
      <c r="E49" s="428">
        <v>778.84</v>
      </c>
      <c r="F49" s="195">
        <v>778.56</v>
      </c>
    </row>
    <row r="50" spans="1:6">
      <c r="A50" s="758">
        <v>42845</v>
      </c>
      <c r="B50" s="193">
        <v>9.6500000000000002E-2</v>
      </c>
      <c r="C50" s="194">
        <v>9.7699999999999995E-2</v>
      </c>
      <c r="D50" s="428">
        <v>781.04</v>
      </c>
      <c r="E50" s="428">
        <v>778.75</v>
      </c>
      <c r="F50" s="195">
        <v>778.46</v>
      </c>
    </row>
    <row r="51" spans="1:6">
      <c r="A51" s="760">
        <v>42849</v>
      </c>
      <c r="B51" s="193">
        <v>9.6099999999999991E-2</v>
      </c>
      <c r="C51" s="194">
        <v>9.7299999999999998E-2</v>
      </c>
      <c r="D51" s="428">
        <v>782.09</v>
      </c>
      <c r="E51" s="428">
        <v>779.8</v>
      </c>
      <c r="F51" s="195">
        <v>779.51</v>
      </c>
    </row>
    <row r="52" spans="1:6">
      <c r="A52" s="760">
        <v>42850</v>
      </c>
      <c r="B52" s="193">
        <v>9.7100000000000006E-2</v>
      </c>
      <c r="C52" s="194">
        <v>9.8299999999999998E-2</v>
      </c>
      <c r="D52" s="428">
        <v>780.47</v>
      </c>
      <c r="E52" s="428">
        <v>778.19</v>
      </c>
      <c r="F52" s="195">
        <v>777.9</v>
      </c>
    </row>
    <row r="53" spans="1:6">
      <c r="A53" s="762">
        <v>42851</v>
      </c>
      <c r="B53" s="193">
        <v>9.8000000000000004E-2</v>
      </c>
      <c r="C53" s="194">
        <v>9.9199999999999997E-2</v>
      </c>
      <c r="D53" s="428">
        <v>779.05</v>
      </c>
      <c r="E53" s="428">
        <v>776.78</v>
      </c>
      <c r="F53" s="195">
        <v>776.49</v>
      </c>
    </row>
    <row r="54" spans="1:6">
      <c r="A54" s="764">
        <v>42852</v>
      </c>
      <c r="B54" s="193">
        <v>9.6999999999999989E-2</v>
      </c>
      <c r="C54" s="194">
        <v>9.820000000000001E-2</v>
      </c>
      <c r="D54" s="428">
        <v>781.23</v>
      </c>
      <c r="E54" s="428">
        <v>778.96</v>
      </c>
      <c r="F54" s="195">
        <v>778.67</v>
      </c>
    </row>
    <row r="55" spans="1:6">
      <c r="A55" s="766">
        <v>42855</v>
      </c>
      <c r="B55" s="193">
        <v>9.7699999999999995E-2</v>
      </c>
      <c r="C55" s="194">
        <v>9.8900000000000002E-2</v>
      </c>
      <c r="D55" s="428">
        <v>780.19</v>
      </c>
      <c r="E55" s="428">
        <v>777.93</v>
      </c>
      <c r="F55" s="195">
        <v>777.63</v>
      </c>
    </row>
    <row r="56" spans="1:6">
      <c r="A56" s="768">
        <v>42857</v>
      </c>
      <c r="B56" s="193">
        <v>9.69E-2</v>
      </c>
      <c r="C56" s="194">
        <v>9.8100000000000007E-2</v>
      </c>
      <c r="D56" s="428">
        <v>781.99</v>
      </c>
      <c r="E56" s="428">
        <v>779.72</v>
      </c>
      <c r="F56" s="195">
        <v>779.44</v>
      </c>
    </row>
    <row r="57" spans="1:6">
      <c r="A57" s="770">
        <v>42858</v>
      </c>
      <c r="B57" s="193">
        <v>9.6000000000000002E-2</v>
      </c>
      <c r="C57" s="194">
        <v>9.7200000000000009E-2</v>
      </c>
      <c r="D57" s="428">
        <v>783.99</v>
      </c>
      <c r="E57" s="428">
        <v>781.71</v>
      </c>
      <c r="F57" s="195">
        <v>781.43</v>
      </c>
    </row>
    <row r="58" spans="1:6">
      <c r="A58" s="773">
        <v>42859</v>
      </c>
      <c r="B58" s="193">
        <v>9.6999999999999989E-2</v>
      </c>
      <c r="C58" s="194">
        <v>9.820000000000001E-2</v>
      </c>
      <c r="D58" s="428">
        <v>782.38</v>
      </c>
      <c r="E58" s="428">
        <v>780.12</v>
      </c>
      <c r="F58" s="195">
        <v>779.83</v>
      </c>
    </row>
    <row r="59" spans="1:6">
      <c r="A59" s="772" t="s">
        <v>2477</v>
      </c>
      <c r="B59" s="193">
        <v>9.7200000000000009E-2</v>
      </c>
      <c r="C59" s="194">
        <v>9.8400000000000001E-2</v>
      </c>
      <c r="D59" s="428">
        <v>782.29</v>
      </c>
      <c r="E59" s="428">
        <v>780.03</v>
      </c>
      <c r="F59" s="195">
        <v>779.74</v>
      </c>
    </row>
    <row r="60" spans="1:6">
      <c r="A60" s="776">
        <v>42860</v>
      </c>
      <c r="B60" s="193">
        <v>9.7200000000000009E-2</v>
      </c>
      <c r="C60" s="194">
        <v>9.8400000000000001E-2</v>
      </c>
      <c r="D60" s="428">
        <v>782.29</v>
      </c>
      <c r="E60" s="428">
        <v>780.03</v>
      </c>
      <c r="F60" s="195">
        <v>779.74</v>
      </c>
    </row>
    <row r="61" spans="1:6">
      <c r="A61" s="776">
        <v>42863</v>
      </c>
      <c r="B61" s="193">
        <v>9.6600000000000005E-2</v>
      </c>
      <c r="C61" s="194">
        <v>9.7799999999999998E-2</v>
      </c>
      <c r="D61" s="428">
        <v>783.71</v>
      </c>
      <c r="E61" s="428">
        <v>781.45</v>
      </c>
      <c r="F61" s="195">
        <v>781.16</v>
      </c>
    </row>
    <row r="62" spans="1:6">
      <c r="A62" s="778">
        <v>42864</v>
      </c>
      <c r="B62" s="193">
        <v>9.5799999999999996E-2</v>
      </c>
      <c r="C62" s="194">
        <v>9.6999999999999989E-2</v>
      </c>
      <c r="D62" s="428">
        <v>785.51</v>
      </c>
      <c r="E62" s="428">
        <v>783.24</v>
      </c>
      <c r="F62" s="195">
        <v>782.96</v>
      </c>
    </row>
    <row r="63" spans="1:6">
      <c r="A63" s="780">
        <v>42865</v>
      </c>
      <c r="B63" s="193">
        <v>9.4899999999999998E-2</v>
      </c>
      <c r="C63" s="194">
        <v>9.6099999999999991E-2</v>
      </c>
      <c r="D63" s="428">
        <v>787.5</v>
      </c>
      <c r="E63" s="428">
        <v>785.23</v>
      </c>
      <c r="F63" s="195">
        <v>784.94</v>
      </c>
    </row>
    <row r="64" spans="1:6">
      <c r="A64" s="782">
        <v>42866</v>
      </c>
      <c r="B64" s="193">
        <v>9.4399999999999998E-2</v>
      </c>
      <c r="C64" s="194">
        <v>9.5600000000000004E-2</v>
      </c>
      <c r="D64" s="428">
        <v>788.73</v>
      </c>
      <c r="E64" s="428">
        <v>786.46</v>
      </c>
      <c r="F64" s="195">
        <v>786.17</v>
      </c>
    </row>
    <row r="65" spans="1:6">
      <c r="A65" s="782">
        <v>42867</v>
      </c>
      <c r="B65" s="193">
        <v>9.3900000000000011E-2</v>
      </c>
      <c r="C65" s="194">
        <v>9.5100000000000004E-2</v>
      </c>
      <c r="D65" s="428">
        <v>789.96</v>
      </c>
      <c r="E65" s="428">
        <v>787.69</v>
      </c>
      <c r="F65" s="195">
        <v>787.4</v>
      </c>
    </row>
    <row r="66" spans="1:6">
      <c r="A66" s="784">
        <v>42870</v>
      </c>
      <c r="B66" s="193">
        <v>9.3200000000000005E-2</v>
      </c>
      <c r="C66" s="194">
        <v>9.4399999999999998E-2</v>
      </c>
      <c r="D66" s="428">
        <v>791.57</v>
      </c>
      <c r="E66" s="428">
        <v>789.29</v>
      </c>
      <c r="F66" s="195">
        <v>789.01</v>
      </c>
    </row>
    <row r="67" spans="1:6">
      <c r="A67" s="784">
        <v>42871</v>
      </c>
      <c r="B67" s="193">
        <v>9.2499999999999999E-2</v>
      </c>
      <c r="C67" s="194">
        <v>9.3699999999999992E-2</v>
      </c>
      <c r="D67" s="428">
        <v>793.18</v>
      </c>
      <c r="E67" s="428">
        <v>790.9</v>
      </c>
      <c r="F67" s="195">
        <v>790.62</v>
      </c>
    </row>
    <row r="68" spans="1:6">
      <c r="A68" s="786">
        <v>42872</v>
      </c>
      <c r="B68" s="193">
        <v>9.1899999999999996E-2</v>
      </c>
      <c r="C68" s="194">
        <v>9.3100000000000002E-2</v>
      </c>
      <c r="D68" s="428">
        <v>794.6</v>
      </c>
      <c r="E68" s="428">
        <v>792.32</v>
      </c>
      <c r="F68" s="195">
        <v>792.04</v>
      </c>
    </row>
    <row r="69" spans="1:6">
      <c r="A69" s="788">
        <v>42873</v>
      </c>
      <c r="B69" s="193">
        <v>0.10830000000000001</v>
      </c>
      <c r="C69" s="194">
        <v>0.10949999999999999</v>
      </c>
      <c r="D69" s="428">
        <v>764.53</v>
      </c>
      <c r="E69" s="428">
        <v>762.37</v>
      </c>
      <c r="F69" s="195">
        <v>762.05</v>
      </c>
    </row>
    <row r="70" spans="1:6">
      <c r="A70" s="790">
        <v>42874</v>
      </c>
      <c r="B70" s="193">
        <v>0.1094</v>
      </c>
      <c r="C70" s="194">
        <v>0.1106</v>
      </c>
      <c r="D70" s="428">
        <v>762.86</v>
      </c>
      <c r="E70" s="428">
        <v>760.71</v>
      </c>
      <c r="F70" s="195">
        <v>760.4</v>
      </c>
    </row>
    <row r="71" spans="1:6">
      <c r="A71" s="790">
        <v>42877</v>
      </c>
      <c r="B71" s="193">
        <v>0.1081</v>
      </c>
      <c r="C71" s="194">
        <v>0.10929999999999999</v>
      </c>
      <c r="D71" s="428">
        <v>765.51</v>
      </c>
      <c r="E71" s="428">
        <v>763.36</v>
      </c>
      <c r="F71" s="195">
        <v>763.04</v>
      </c>
    </row>
    <row r="72" spans="1:6">
      <c r="A72" s="792">
        <v>42878</v>
      </c>
      <c r="B72" s="193">
        <v>0.1081</v>
      </c>
      <c r="C72" s="194">
        <v>0.10929999999999999</v>
      </c>
      <c r="D72" s="428">
        <v>765.82</v>
      </c>
      <c r="E72" s="428">
        <v>763.67</v>
      </c>
      <c r="F72" s="195">
        <v>763.36</v>
      </c>
    </row>
    <row r="73" spans="1:6">
      <c r="A73" s="794">
        <v>42879</v>
      </c>
      <c r="B73" s="193">
        <v>0.1032</v>
      </c>
      <c r="C73" s="194">
        <v>0.10439999999999999</v>
      </c>
      <c r="D73" s="428">
        <v>775</v>
      </c>
      <c r="E73" s="428">
        <v>772.81</v>
      </c>
      <c r="F73" s="195">
        <v>772.51</v>
      </c>
    </row>
    <row r="74" spans="1:6">
      <c r="A74" s="794">
        <v>42880</v>
      </c>
      <c r="B74" s="193">
        <v>0.10199999999999999</v>
      </c>
      <c r="C74" s="194">
        <v>0.1032</v>
      </c>
      <c r="D74" s="428">
        <v>777.49</v>
      </c>
      <c r="E74" s="428">
        <v>775.3</v>
      </c>
      <c r="F74" s="195">
        <v>775</v>
      </c>
    </row>
    <row r="75" spans="1:6">
      <c r="A75" s="796">
        <v>42881</v>
      </c>
      <c r="B75" s="193">
        <v>0.10060000000000001</v>
      </c>
      <c r="C75" s="194">
        <v>0.1018</v>
      </c>
      <c r="D75" s="428">
        <v>780.35</v>
      </c>
      <c r="E75" s="428">
        <v>778.15</v>
      </c>
      <c r="F75" s="195">
        <v>777.85</v>
      </c>
    </row>
    <row r="76" spans="1:6">
      <c r="A76" s="798">
        <v>42884</v>
      </c>
      <c r="B76" s="193">
        <v>0.10009999999999999</v>
      </c>
      <c r="C76" s="194">
        <v>0.1013</v>
      </c>
      <c r="D76" s="428">
        <v>781.56</v>
      </c>
      <c r="E76" s="428">
        <v>779.37</v>
      </c>
      <c r="F76" s="195">
        <v>779.07</v>
      </c>
    </row>
    <row r="77" spans="1:6">
      <c r="A77" s="800">
        <v>42885</v>
      </c>
      <c r="B77" s="193">
        <v>9.820000000000001E-2</v>
      </c>
      <c r="C77" s="194">
        <v>9.9399999999999988E-2</v>
      </c>
      <c r="D77" s="428">
        <v>785.35</v>
      </c>
      <c r="E77" s="428">
        <v>783.14</v>
      </c>
      <c r="F77" s="195">
        <v>782.85</v>
      </c>
    </row>
    <row r="78" spans="1:6">
      <c r="A78" s="803">
        <v>42886</v>
      </c>
      <c r="B78" s="193">
        <v>9.849999999999999E-2</v>
      </c>
      <c r="C78" s="194">
        <v>9.9700000000000011E-2</v>
      </c>
      <c r="D78" s="428">
        <v>785.09</v>
      </c>
      <c r="E78" s="428">
        <v>782.89</v>
      </c>
      <c r="F78" s="195">
        <v>782.59</v>
      </c>
    </row>
    <row r="79" spans="1:6">
      <c r="A79" s="805">
        <v>42887</v>
      </c>
      <c r="B79" s="193">
        <v>9.8800000000000013E-2</v>
      </c>
      <c r="C79" s="194">
        <v>0.1</v>
      </c>
      <c r="D79" s="428">
        <v>784.83</v>
      </c>
      <c r="E79" s="428">
        <v>782.63</v>
      </c>
      <c r="F79" s="195">
        <v>782.34</v>
      </c>
    </row>
    <row r="80" spans="1:6">
      <c r="A80" s="807">
        <v>42888</v>
      </c>
      <c r="B80" s="193">
        <v>9.9299999999999999E-2</v>
      </c>
      <c r="C80" s="194">
        <v>0.10050000000000001</v>
      </c>
      <c r="D80" s="428">
        <v>784.21</v>
      </c>
      <c r="E80" s="428">
        <v>782.02</v>
      </c>
      <c r="F80" s="195">
        <v>781.72</v>
      </c>
    </row>
    <row r="81" spans="1:6">
      <c r="A81" s="809">
        <v>42891</v>
      </c>
      <c r="B81" s="193">
        <v>0.1009</v>
      </c>
      <c r="C81" s="194">
        <v>0.10210000000000001</v>
      </c>
      <c r="D81" s="428">
        <v>781.59</v>
      </c>
      <c r="E81" s="428">
        <v>779.41</v>
      </c>
      <c r="F81" s="195">
        <v>779.11</v>
      </c>
    </row>
    <row r="82" spans="1:6">
      <c r="A82" s="811">
        <v>42892</v>
      </c>
      <c r="B82" s="193">
        <v>9.98E-2</v>
      </c>
      <c r="C82" s="194">
        <v>0.10099999999999999</v>
      </c>
      <c r="D82" s="428">
        <v>783.89</v>
      </c>
      <c r="E82" s="428">
        <v>781.7</v>
      </c>
      <c r="F82" s="195">
        <v>781.4</v>
      </c>
    </row>
    <row r="83" spans="1:6">
      <c r="A83" s="813">
        <v>42893</v>
      </c>
      <c r="B83" s="193">
        <v>9.8299999999999998E-2</v>
      </c>
      <c r="C83" s="194">
        <v>9.9499999999999991E-2</v>
      </c>
      <c r="D83" s="428">
        <v>786.92</v>
      </c>
      <c r="E83" s="428">
        <v>784.73</v>
      </c>
      <c r="F83" s="195">
        <v>784.44</v>
      </c>
    </row>
    <row r="84" spans="1:6">
      <c r="A84" s="815">
        <v>42894</v>
      </c>
      <c r="B84" s="193">
        <v>9.9600000000000008E-2</v>
      </c>
      <c r="C84" s="194">
        <v>0.1008</v>
      </c>
      <c r="D84" s="428">
        <v>784.84</v>
      </c>
      <c r="E84" s="428">
        <v>782.66</v>
      </c>
      <c r="F84" s="195">
        <v>782.36</v>
      </c>
    </row>
    <row r="85" spans="1:6">
      <c r="A85" s="817">
        <v>42895</v>
      </c>
      <c r="B85" s="193">
        <v>9.8299999999999998E-2</v>
      </c>
      <c r="C85" s="194">
        <v>9.9499999999999991E-2</v>
      </c>
      <c r="D85" s="428">
        <v>787.51</v>
      </c>
      <c r="E85" s="428">
        <v>785.32</v>
      </c>
      <c r="F85" s="195">
        <v>785.03</v>
      </c>
    </row>
    <row r="86" spans="1:6">
      <c r="A86" s="819">
        <v>42898</v>
      </c>
      <c r="B86" s="193">
        <v>9.69E-2</v>
      </c>
      <c r="C86" s="194">
        <v>9.8100000000000007E-2</v>
      </c>
      <c r="D86" s="428">
        <v>790.36</v>
      </c>
      <c r="E86" s="428">
        <v>788.17</v>
      </c>
      <c r="F86" s="195">
        <v>787.87</v>
      </c>
    </row>
    <row r="87" spans="1:6">
      <c r="A87" s="821">
        <v>42899</v>
      </c>
      <c r="B87" s="193">
        <v>9.64E-2</v>
      </c>
      <c r="C87" s="194">
        <v>9.7599999999999992E-2</v>
      </c>
      <c r="D87" s="428">
        <v>791.57</v>
      </c>
      <c r="E87" s="428">
        <v>789.37</v>
      </c>
      <c r="F87" s="195">
        <v>789.08</v>
      </c>
    </row>
    <row r="88" spans="1:6">
      <c r="A88" s="823">
        <v>42900</v>
      </c>
      <c r="B88" s="193">
        <v>9.8000000000000004E-2</v>
      </c>
      <c r="C88" s="194">
        <v>9.9199999999999997E-2</v>
      </c>
      <c r="D88" s="428">
        <v>788.94</v>
      </c>
      <c r="E88" s="428">
        <v>786.75</v>
      </c>
      <c r="F88" s="195">
        <v>786.46</v>
      </c>
    </row>
    <row r="89" spans="1:6">
      <c r="A89" s="825">
        <v>42905</v>
      </c>
      <c r="B89" s="193">
        <v>9.6000000000000002E-2</v>
      </c>
      <c r="C89" s="194">
        <v>9.7200000000000009E-2</v>
      </c>
      <c r="D89" s="428">
        <v>793.17</v>
      </c>
      <c r="E89" s="428">
        <v>790.98</v>
      </c>
      <c r="F89" s="195">
        <v>790.69</v>
      </c>
    </row>
    <row r="90" spans="1:6">
      <c r="A90" s="827">
        <v>42906</v>
      </c>
      <c r="B90" s="193">
        <v>9.4800000000000009E-2</v>
      </c>
      <c r="C90" s="194">
        <v>9.6000000000000002E-2</v>
      </c>
      <c r="D90" s="428">
        <v>795.65</v>
      </c>
      <c r="E90" s="428">
        <v>793.46</v>
      </c>
      <c r="F90" s="195">
        <v>793.17</v>
      </c>
    </row>
    <row r="91" spans="1:6">
      <c r="A91" s="829">
        <v>42907</v>
      </c>
      <c r="B91" s="193">
        <v>9.5500000000000002E-2</v>
      </c>
      <c r="C91" s="194">
        <v>9.6699999999999994E-2</v>
      </c>
      <c r="D91" s="428">
        <v>794.66</v>
      </c>
      <c r="E91" s="428">
        <v>792.47</v>
      </c>
      <c r="F91" s="195">
        <v>792.18</v>
      </c>
    </row>
    <row r="92" spans="1:6">
      <c r="A92" s="831">
        <v>42908</v>
      </c>
      <c r="B92" s="193">
        <v>9.5199999999999993E-2</v>
      </c>
      <c r="C92" s="194">
        <v>9.64E-2</v>
      </c>
      <c r="D92" s="428">
        <v>795.49</v>
      </c>
      <c r="E92" s="428">
        <v>793.31</v>
      </c>
      <c r="F92" s="195">
        <v>793.02</v>
      </c>
    </row>
    <row r="93" spans="1:6">
      <c r="A93" s="831">
        <v>42909</v>
      </c>
      <c r="B93" s="193">
        <v>9.6199999999999994E-2</v>
      </c>
      <c r="C93" s="194">
        <v>9.74E-2</v>
      </c>
      <c r="D93" s="428">
        <v>793.96</v>
      </c>
      <c r="E93" s="428">
        <v>791.78</v>
      </c>
      <c r="F93" s="195">
        <v>791.49</v>
      </c>
    </row>
    <row r="94" spans="1:6">
      <c r="A94" s="833">
        <v>42912</v>
      </c>
      <c r="B94" s="193">
        <v>9.6000000000000002E-2</v>
      </c>
      <c r="C94" s="194">
        <v>9.7200000000000009E-2</v>
      </c>
      <c r="D94" s="428">
        <v>794.61</v>
      </c>
      <c r="E94" s="428">
        <v>792.43</v>
      </c>
      <c r="F94" s="195">
        <v>792.14</v>
      </c>
    </row>
    <row r="95" spans="1:6">
      <c r="A95" s="835">
        <v>42913</v>
      </c>
      <c r="B95" s="193">
        <v>9.6199999999999994E-2</v>
      </c>
      <c r="C95" s="194">
        <v>9.74E-2</v>
      </c>
      <c r="D95" s="428">
        <v>794.54</v>
      </c>
      <c r="E95" s="428">
        <v>792.36</v>
      </c>
      <c r="F95" s="195">
        <v>792.07</v>
      </c>
    </row>
    <row r="96" spans="1:6">
      <c r="A96" s="837">
        <v>42914</v>
      </c>
      <c r="B96" s="193">
        <v>9.6500000000000002E-2</v>
      </c>
      <c r="C96" s="194">
        <v>9.7699999999999995E-2</v>
      </c>
      <c r="D96" s="428">
        <v>794.28</v>
      </c>
      <c r="E96" s="428">
        <v>792.11</v>
      </c>
      <c r="F96" s="195">
        <v>791.82</v>
      </c>
    </row>
    <row r="97" spans="1:6">
      <c r="A97" s="839">
        <v>42915</v>
      </c>
      <c r="B97" s="193">
        <v>9.4899999999999998E-2</v>
      </c>
      <c r="C97" s="194">
        <v>9.6099999999999991E-2</v>
      </c>
      <c r="D97" s="428">
        <v>797.48</v>
      </c>
      <c r="E97" s="428">
        <v>795.3</v>
      </c>
      <c r="F97" s="195">
        <v>795.01</v>
      </c>
    </row>
    <row r="98" spans="1:6">
      <c r="A98" s="841">
        <v>42916</v>
      </c>
      <c r="B98" s="193">
        <v>9.5700000000000007E-2</v>
      </c>
      <c r="C98" s="194">
        <v>9.69E-2</v>
      </c>
      <c r="D98" s="428">
        <v>796.31</v>
      </c>
      <c r="E98" s="428">
        <v>794.14</v>
      </c>
      <c r="F98" s="195">
        <v>793.85</v>
      </c>
    </row>
    <row r="99" spans="1:6">
      <c r="A99" s="843">
        <v>42919</v>
      </c>
      <c r="B99" s="193">
        <v>9.4499999999999987E-2</v>
      </c>
      <c r="C99" s="194">
        <v>9.5700000000000007E-2</v>
      </c>
      <c r="D99" s="428">
        <v>798.78</v>
      </c>
      <c r="E99" s="428">
        <v>796.6</v>
      </c>
      <c r="F99" s="195">
        <v>796.31</v>
      </c>
    </row>
    <row r="100" spans="1:6">
      <c r="A100" s="845">
        <v>42920</v>
      </c>
      <c r="B100" s="193">
        <v>9.4200000000000006E-2</v>
      </c>
      <c r="C100" s="194">
        <v>9.5399999999999985E-2</v>
      </c>
      <c r="D100" s="428">
        <v>799.61</v>
      </c>
      <c r="E100" s="428">
        <v>797.43</v>
      </c>
      <c r="F100" s="195">
        <v>797.14</v>
      </c>
    </row>
    <row r="101" spans="1:6">
      <c r="A101" s="847">
        <v>42921</v>
      </c>
      <c r="B101" s="193">
        <v>9.3599999999999989E-2</v>
      </c>
      <c r="C101" s="194">
        <v>9.4800000000000009E-2</v>
      </c>
      <c r="D101" s="428">
        <v>800.98</v>
      </c>
      <c r="E101" s="428">
        <v>798.8</v>
      </c>
      <c r="F101" s="195">
        <v>798.52</v>
      </c>
    </row>
    <row r="102" spans="1:6">
      <c r="A102" s="849">
        <v>42922</v>
      </c>
      <c r="B102" s="193">
        <v>9.4100000000000003E-2</v>
      </c>
      <c r="C102" s="194">
        <v>9.5299999999999996E-2</v>
      </c>
      <c r="D102" s="428">
        <v>800.36</v>
      </c>
      <c r="E102" s="428">
        <v>798.19</v>
      </c>
      <c r="F102" s="195">
        <v>797.9</v>
      </c>
    </row>
    <row r="103" spans="1:6">
      <c r="A103" s="849">
        <v>42923</v>
      </c>
      <c r="B103" s="193">
        <v>9.3200000000000005E-2</v>
      </c>
      <c r="C103" s="194">
        <v>9.4399999999999998E-2</v>
      </c>
      <c r="D103" s="428">
        <v>802.27</v>
      </c>
      <c r="E103" s="428">
        <v>800.1</v>
      </c>
      <c r="F103" s="195">
        <v>799.82</v>
      </c>
    </row>
    <row r="104" spans="1:6">
      <c r="A104" s="851">
        <v>42926</v>
      </c>
      <c r="B104" s="193">
        <v>9.3299999999999994E-2</v>
      </c>
      <c r="C104" s="194">
        <v>9.4499999999999987E-2</v>
      </c>
      <c r="D104" s="428">
        <v>802.38</v>
      </c>
      <c r="E104" s="428">
        <v>800.21</v>
      </c>
      <c r="F104" s="195">
        <v>799.92</v>
      </c>
    </row>
    <row r="105" spans="1:6">
      <c r="A105" s="853">
        <v>42927</v>
      </c>
      <c r="B105" s="193">
        <v>9.35E-2</v>
      </c>
      <c r="C105" s="194">
        <v>9.4700000000000006E-2</v>
      </c>
      <c r="D105" s="428">
        <v>802.3</v>
      </c>
      <c r="E105" s="428">
        <v>800.13</v>
      </c>
      <c r="F105" s="195">
        <v>799.85</v>
      </c>
    </row>
    <row r="106" spans="1:6">
      <c r="A106" s="855">
        <v>42928</v>
      </c>
      <c r="B106" s="193">
        <v>9.2799999999999994E-2</v>
      </c>
      <c r="C106" s="194">
        <v>9.4E-2</v>
      </c>
      <c r="D106" s="428">
        <v>803.85</v>
      </c>
      <c r="E106" s="428">
        <v>801.68</v>
      </c>
      <c r="F106" s="195">
        <v>801.4</v>
      </c>
    </row>
    <row r="107" spans="1:6">
      <c r="A107" s="857">
        <v>42929</v>
      </c>
      <c r="B107" s="193">
        <v>9.2100000000000015E-2</v>
      </c>
      <c r="C107" s="194">
        <v>9.3299999999999994E-2</v>
      </c>
      <c r="D107" s="428">
        <v>805.4</v>
      </c>
      <c r="E107" s="428">
        <v>803.23</v>
      </c>
      <c r="F107" s="195">
        <v>802.95</v>
      </c>
    </row>
    <row r="108" spans="1:6">
      <c r="A108" s="859">
        <v>42930</v>
      </c>
      <c r="B108" s="193">
        <v>9.1899999999999996E-2</v>
      </c>
      <c r="C108" s="194">
        <v>9.3100000000000002E-2</v>
      </c>
      <c r="D108" s="428">
        <v>806.04</v>
      </c>
      <c r="E108" s="428">
        <v>803.87</v>
      </c>
      <c r="F108" s="195">
        <v>803.59</v>
      </c>
    </row>
    <row r="109" spans="1:6">
      <c r="A109" s="859">
        <v>42933</v>
      </c>
      <c r="B109" s="193">
        <v>9.11E-2</v>
      </c>
      <c r="C109" s="194">
        <v>9.2300000000000007E-2</v>
      </c>
      <c r="D109" s="428">
        <v>807.77</v>
      </c>
      <c r="E109" s="428">
        <v>805.6</v>
      </c>
      <c r="F109" s="195">
        <v>805.32</v>
      </c>
    </row>
    <row r="110" spans="1:6">
      <c r="A110" s="861">
        <v>42934</v>
      </c>
      <c r="B110" s="193">
        <v>9.06E-2</v>
      </c>
      <c r="C110" s="194">
        <v>9.1799999999999993E-2</v>
      </c>
      <c r="D110" s="428">
        <v>808.96</v>
      </c>
      <c r="E110" s="428">
        <v>806.79</v>
      </c>
      <c r="F110" s="195">
        <v>806.51</v>
      </c>
    </row>
    <row r="111" spans="1:6">
      <c r="A111" s="863">
        <v>42935</v>
      </c>
      <c r="B111" s="193">
        <v>8.9900000000000008E-2</v>
      </c>
      <c r="C111" s="194">
        <v>9.11E-2</v>
      </c>
      <c r="D111" s="428">
        <v>810.51</v>
      </c>
      <c r="E111" s="428">
        <v>808.33</v>
      </c>
      <c r="F111" s="195">
        <v>808.05</v>
      </c>
    </row>
    <row r="112" spans="1:6">
      <c r="A112" s="865">
        <v>42936</v>
      </c>
      <c r="B112" s="193">
        <v>8.8900000000000007E-2</v>
      </c>
      <c r="C112" s="194">
        <v>9.01E-2</v>
      </c>
      <c r="D112" s="428">
        <v>812.6</v>
      </c>
      <c r="E112" s="428">
        <v>810.42</v>
      </c>
      <c r="F112" s="195">
        <v>810.14</v>
      </c>
    </row>
    <row r="113" spans="1:6">
      <c r="A113" s="865">
        <v>42937</v>
      </c>
      <c r="B113" s="193">
        <v>8.8800000000000004E-2</v>
      </c>
      <c r="C113" s="194">
        <v>0.09</v>
      </c>
      <c r="D113" s="428">
        <v>813.05</v>
      </c>
      <c r="E113" s="428">
        <v>810.88</v>
      </c>
      <c r="F113" s="195">
        <v>810.6</v>
      </c>
    </row>
    <row r="114" spans="1:6">
      <c r="A114" s="865">
        <v>42940</v>
      </c>
      <c r="B114" s="193">
        <v>8.8699999999999987E-2</v>
      </c>
      <c r="C114" s="194">
        <v>8.9900000000000008E-2</v>
      </c>
      <c r="D114" s="428">
        <v>813.51</v>
      </c>
      <c r="E114" s="428">
        <v>811.34</v>
      </c>
      <c r="F114" s="195">
        <v>811.06</v>
      </c>
    </row>
    <row r="115" spans="1:6">
      <c r="A115" s="867">
        <v>42941</v>
      </c>
      <c r="B115" s="193">
        <v>8.8900000000000007E-2</v>
      </c>
      <c r="C115" s="194">
        <v>9.01E-2</v>
      </c>
      <c r="D115" s="428">
        <v>813.42</v>
      </c>
      <c r="E115" s="428">
        <v>811.25</v>
      </c>
      <c r="F115" s="195">
        <v>810.98</v>
      </c>
    </row>
    <row r="116" spans="1:6">
      <c r="A116" s="870">
        <v>42942</v>
      </c>
      <c r="B116" s="193">
        <v>8.9600000000000013E-2</v>
      </c>
      <c r="C116" s="194">
        <v>9.0800000000000006E-2</v>
      </c>
      <c r="D116" s="428">
        <v>812.43</v>
      </c>
      <c r="E116" s="428">
        <v>810.27</v>
      </c>
      <c r="F116" s="195">
        <v>809.99</v>
      </c>
    </row>
    <row r="117" spans="1:6">
      <c r="A117" s="920">
        <v>42943</v>
      </c>
      <c r="B117" s="193">
        <v>8.6999999999999994E-2</v>
      </c>
      <c r="C117" s="194">
        <v>8.8200000000000001E-2</v>
      </c>
      <c r="D117" s="428">
        <v>817.42</v>
      </c>
      <c r="E117" s="428">
        <v>815.24</v>
      </c>
      <c r="F117" s="195">
        <v>814.96</v>
      </c>
    </row>
    <row r="118" spans="1:6">
      <c r="A118" s="920">
        <v>42944</v>
      </c>
      <c r="B118" s="193">
        <v>8.7499999999999994E-2</v>
      </c>
      <c r="C118" s="194">
        <v>8.8699999999999987E-2</v>
      </c>
      <c r="D118" s="428">
        <v>816.78</v>
      </c>
      <c r="E118" s="428">
        <v>814.61</v>
      </c>
      <c r="F118" s="195">
        <v>814.33</v>
      </c>
    </row>
    <row r="119" spans="1:6">
      <c r="A119" s="920">
        <v>42947</v>
      </c>
      <c r="B119" s="193">
        <v>8.6999999999999994E-2</v>
      </c>
      <c r="C119" s="194">
        <v>8.8200000000000001E-2</v>
      </c>
      <c r="D119" s="428">
        <v>817.96</v>
      </c>
      <c r="E119" s="428">
        <v>815.79</v>
      </c>
      <c r="F119" s="195">
        <v>815.51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:AU599"/>
  <sheetViews>
    <sheetView topLeftCell="A518" workbookViewId="0">
      <selection activeCell="G596" sqref="G596:G599"/>
    </sheetView>
  </sheetViews>
  <sheetFormatPr defaultRowHeight="12.75"/>
  <cols>
    <col min="1" max="1" width="27.5703125" style="229" customWidth="1"/>
    <col min="2" max="2" width="27.85546875" style="192" bestFit="1" customWidth="1"/>
    <col min="3" max="3" width="17.28515625" style="192" bestFit="1" customWidth="1"/>
    <col min="4" max="4" width="16.85546875" style="266" bestFit="1" customWidth="1"/>
    <col min="5" max="5" width="15.7109375" style="266" bestFit="1" customWidth="1"/>
    <col min="6" max="6" width="14.7109375" style="266" bestFit="1" customWidth="1"/>
    <col min="7" max="12" width="9.140625" style="191"/>
    <col min="13" max="13" width="13.28515625" style="191" bestFit="1" customWidth="1"/>
    <col min="14" max="39" width="9.140625" style="191"/>
    <col min="40" max="40" width="22.42578125" style="191" bestFit="1" customWidth="1"/>
    <col min="41" max="41" width="28" style="191" bestFit="1" customWidth="1"/>
    <col min="42" max="16384" width="9.140625" style="191"/>
  </cols>
  <sheetData>
    <row r="1" spans="1:47" ht="25.5" customHeight="1">
      <c r="A1" s="490" t="s">
        <v>95</v>
      </c>
      <c r="B1" s="892" t="s">
        <v>193</v>
      </c>
      <c r="C1" s="893"/>
      <c r="D1" s="893"/>
      <c r="E1" s="893"/>
      <c r="F1" s="893"/>
      <c r="J1" s="152" t="s">
        <v>1912</v>
      </c>
      <c r="K1" s="344"/>
      <c r="L1" s="152" t="s">
        <v>1827</v>
      </c>
      <c r="M1" s="344"/>
      <c r="N1" s="151" t="s">
        <v>2023</v>
      </c>
      <c r="O1" s="152" t="s">
        <v>1304</v>
      </c>
      <c r="P1" s="344" t="e">
        <v>#N/A</v>
      </c>
      <c r="Q1" s="344"/>
      <c r="R1" s="152" t="s">
        <v>1830</v>
      </c>
      <c r="S1" s="303">
        <v>3</v>
      </c>
      <c r="T1" s="344"/>
      <c r="U1" s="344"/>
      <c r="V1" s="344"/>
      <c r="W1" s="344"/>
      <c r="X1" s="344"/>
      <c r="Y1" s="344"/>
      <c r="Z1" s="344"/>
      <c r="AA1" s="344"/>
      <c r="AB1" s="152" t="s">
        <v>1829</v>
      </c>
      <c r="AC1" s="152" t="s">
        <v>1828</v>
      </c>
      <c r="AD1" s="344"/>
      <c r="AE1" s="152" t="s">
        <v>1827</v>
      </c>
      <c r="AF1" s="344" t="s">
        <v>2023</v>
      </c>
      <c r="AG1" s="344"/>
      <c r="AH1" s="152" t="s">
        <v>1304</v>
      </c>
      <c r="AI1" s="344" t="e">
        <v>#N/A</v>
      </c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</row>
    <row r="2" spans="1:47" ht="13.5" thickBot="1">
      <c r="A2" s="229" t="s">
        <v>97</v>
      </c>
      <c r="B2" s="192" t="s">
        <v>98</v>
      </c>
      <c r="C2" s="192" t="s">
        <v>99</v>
      </c>
      <c r="D2" s="266" t="s">
        <v>100</v>
      </c>
      <c r="E2" s="266" t="s">
        <v>101</v>
      </c>
      <c r="F2" s="266" t="s">
        <v>102</v>
      </c>
      <c r="J2" s="152" t="s">
        <v>1800</v>
      </c>
      <c r="K2" s="152" t="s">
        <v>1801</v>
      </c>
      <c r="L2" s="152" t="s">
        <v>1802</v>
      </c>
      <c r="M2" s="152" t="s">
        <v>1803</v>
      </c>
      <c r="N2" s="152" t="s">
        <v>1804</v>
      </c>
      <c r="O2" s="152" t="s">
        <v>1805</v>
      </c>
      <c r="P2" s="152" t="s">
        <v>1806</v>
      </c>
      <c r="Q2" s="152" t="s">
        <v>1807</v>
      </c>
      <c r="R2" s="152" t="s">
        <v>1808</v>
      </c>
      <c r="S2" s="152" t="s">
        <v>1809</v>
      </c>
      <c r="T2" s="152" t="s">
        <v>1810</v>
      </c>
      <c r="U2" s="152" t="s">
        <v>1811</v>
      </c>
      <c r="V2" s="152" t="s">
        <v>1812</v>
      </c>
      <c r="W2" s="152" t="s">
        <v>1813</v>
      </c>
      <c r="X2" s="152" t="s">
        <v>1814</v>
      </c>
      <c r="Y2" s="152" t="s">
        <v>1298</v>
      </c>
      <c r="Z2" s="152" t="s">
        <v>1815</v>
      </c>
      <c r="AA2" s="344"/>
      <c r="AB2" s="317">
        <v>3</v>
      </c>
      <c r="AC2" s="344" t="s">
        <v>1283</v>
      </c>
      <c r="AD2" s="344" t="s">
        <v>1284</v>
      </c>
      <c r="AE2" s="344" t="s">
        <v>1285</v>
      </c>
      <c r="AF2" s="344" t="s">
        <v>1286</v>
      </c>
      <c r="AG2" s="344" t="s">
        <v>1287</v>
      </c>
      <c r="AH2" s="344" t="s">
        <v>1288</v>
      </c>
      <c r="AI2" s="344" t="s">
        <v>1289</v>
      </c>
      <c r="AJ2" s="344" t="s">
        <v>1826</v>
      </c>
      <c r="AK2" s="344" t="s">
        <v>1825</v>
      </c>
      <c r="AL2" s="344" t="s">
        <v>1295</v>
      </c>
      <c r="AM2" s="344" t="s">
        <v>1299</v>
      </c>
      <c r="AN2" s="268" t="s">
        <v>1306</v>
      </c>
      <c r="AO2" s="268" t="s">
        <v>1302</v>
      </c>
      <c r="AP2" s="344"/>
      <c r="AQ2" s="344"/>
      <c r="AR2" s="344"/>
      <c r="AS2" s="344"/>
      <c r="AT2" s="152" t="s">
        <v>1896</v>
      </c>
      <c r="AU2" s="344"/>
    </row>
    <row r="3" spans="1:47">
      <c r="A3" s="229" t="s">
        <v>471</v>
      </c>
      <c r="B3" s="192">
        <v>0.13239999999999999</v>
      </c>
      <c r="C3" s="192">
        <v>0.13300000000000001</v>
      </c>
      <c r="D3" s="266">
        <v>487.04</v>
      </c>
      <c r="E3" s="266">
        <v>485.55</v>
      </c>
      <c r="F3" s="266">
        <v>485.31</v>
      </c>
      <c r="J3" s="305">
        <v>42304</v>
      </c>
      <c r="K3" s="306">
        <v>0.3</v>
      </c>
      <c r="L3" s="306">
        <v>141.59</v>
      </c>
      <c r="M3" s="306">
        <v>182.31</v>
      </c>
      <c r="N3" s="307">
        <v>471.97</v>
      </c>
      <c r="O3" s="306">
        <v>15.68</v>
      </c>
      <c r="P3" s="306">
        <v>283</v>
      </c>
      <c r="Q3" s="306">
        <v>20</v>
      </c>
      <c r="R3" s="306">
        <v>8.14</v>
      </c>
      <c r="S3" s="306">
        <v>0</v>
      </c>
      <c r="T3" s="306">
        <v>0.05</v>
      </c>
      <c r="U3" s="306">
        <v>0</v>
      </c>
      <c r="V3" s="306">
        <v>174.12</v>
      </c>
      <c r="W3" s="306">
        <v>0.46</v>
      </c>
      <c r="X3" s="306">
        <v>29.75</v>
      </c>
      <c r="Y3" s="306">
        <v>0</v>
      </c>
      <c r="Z3" s="308">
        <v>28.76</v>
      </c>
      <c r="AA3" s="344"/>
      <c r="AB3" s="344"/>
      <c r="AC3" s="151">
        <v>42304</v>
      </c>
      <c r="AD3" s="259">
        <v>0.3</v>
      </c>
      <c r="AE3" s="259">
        <v>141.59</v>
      </c>
      <c r="AF3" s="259">
        <v>182.31</v>
      </c>
      <c r="AG3" s="259">
        <v>471.97</v>
      </c>
      <c r="AH3" s="149">
        <v>15.68</v>
      </c>
      <c r="AI3" s="303">
        <v>283</v>
      </c>
      <c r="AJ3" s="273">
        <v>20</v>
      </c>
      <c r="AK3" s="273">
        <v>8.1900000000000013</v>
      </c>
      <c r="AL3" s="273">
        <v>174.12</v>
      </c>
      <c r="AM3" s="344">
        <v>28.76</v>
      </c>
      <c r="AN3" s="344" t="s">
        <v>1936</v>
      </c>
      <c r="AO3" s="261" t="e">
        <v>#N/A</v>
      </c>
      <c r="AP3" s="304" t="e">
        <v>#N/A</v>
      </c>
      <c r="AQ3" s="149" t="e">
        <v>#N/A</v>
      </c>
      <c r="AR3" s="190" t="e">
        <v>#N/A</v>
      </c>
      <c r="AS3" s="262" t="e">
        <v>#N/A</v>
      </c>
      <c r="AT3" s="152" t="s">
        <v>81</v>
      </c>
      <c r="AU3" s="344"/>
    </row>
    <row r="4" spans="1:47">
      <c r="A4" s="229" t="s">
        <v>470</v>
      </c>
      <c r="B4" s="192">
        <v>0.13100000000000001</v>
      </c>
      <c r="C4" s="192">
        <v>0.13159999999999999</v>
      </c>
      <c r="D4" s="266">
        <v>490.78</v>
      </c>
      <c r="E4" s="266">
        <v>489.28</v>
      </c>
      <c r="F4" s="266">
        <v>489.04</v>
      </c>
      <c r="J4" s="309">
        <v>42338</v>
      </c>
      <c r="K4" s="291">
        <v>0.28999999999999998</v>
      </c>
      <c r="L4" s="295">
        <v>137.31</v>
      </c>
      <c r="M4" s="295">
        <v>176.23</v>
      </c>
      <c r="N4" s="295">
        <v>473.5</v>
      </c>
      <c r="O4" s="291">
        <v>15.91</v>
      </c>
      <c r="P4" s="291">
        <v>249</v>
      </c>
      <c r="Q4" s="291">
        <v>20</v>
      </c>
      <c r="R4" s="291">
        <v>7.78</v>
      </c>
      <c r="S4" s="291">
        <v>0</v>
      </c>
      <c r="T4" s="291">
        <v>0.05</v>
      </c>
      <c r="U4" s="291">
        <v>0</v>
      </c>
      <c r="V4" s="295">
        <v>168.4</v>
      </c>
      <c r="W4" s="291">
        <v>0.46</v>
      </c>
      <c r="X4" s="291">
        <v>29.75</v>
      </c>
      <c r="Y4" s="291">
        <v>0</v>
      </c>
      <c r="Z4" s="310">
        <v>28.34</v>
      </c>
      <c r="AA4" s="344"/>
      <c r="AB4" s="273"/>
      <c r="AC4" s="151">
        <v>42338</v>
      </c>
      <c r="AD4" s="259">
        <v>0.28999999999999998</v>
      </c>
      <c r="AE4" s="259">
        <v>137.31</v>
      </c>
      <c r="AF4" s="259">
        <v>176.23</v>
      </c>
      <c r="AG4" s="259">
        <v>473.5</v>
      </c>
      <c r="AH4" s="149">
        <v>15.91</v>
      </c>
      <c r="AI4" s="303">
        <v>249</v>
      </c>
      <c r="AJ4" s="273">
        <v>20</v>
      </c>
      <c r="AK4" s="273">
        <v>7.83</v>
      </c>
      <c r="AL4" s="273">
        <v>168.4</v>
      </c>
      <c r="AM4" s="344">
        <v>28.34</v>
      </c>
      <c r="AN4" s="344" t="s">
        <v>1938</v>
      </c>
      <c r="AO4" s="261" t="e">
        <v>#N/A</v>
      </c>
      <c r="AP4" s="304" t="e">
        <v>#N/A</v>
      </c>
      <c r="AQ4" s="149" t="e">
        <v>#N/A</v>
      </c>
      <c r="AR4" s="190" t="e">
        <v>#N/A</v>
      </c>
      <c r="AS4" s="262" t="e">
        <v>#N/A</v>
      </c>
      <c r="AT4" s="152" t="s">
        <v>81</v>
      </c>
      <c r="AU4" s="344"/>
    </row>
    <row r="5" spans="1:47">
      <c r="A5" s="229" t="s">
        <v>469</v>
      </c>
      <c r="B5" s="192">
        <v>0.13039999999999999</v>
      </c>
      <c r="C5" s="192">
        <v>0.13100000000000001</v>
      </c>
      <c r="D5" s="266">
        <v>492.53</v>
      </c>
      <c r="E5" s="266">
        <v>491.02</v>
      </c>
      <c r="F5" s="266">
        <v>490.78</v>
      </c>
      <c r="J5" s="309">
        <v>42348</v>
      </c>
      <c r="K5" s="291">
        <v>1</v>
      </c>
      <c r="L5" s="291">
        <v>478.83</v>
      </c>
      <c r="M5" s="291">
        <v>607.71</v>
      </c>
      <c r="N5" s="295">
        <v>478.83</v>
      </c>
      <c r="O5" s="291">
        <v>15.76</v>
      </c>
      <c r="P5" s="291">
        <v>239</v>
      </c>
      <c r="Q5" s="291">
        <v>20</v>
      </c>
      <c r="R5" s="291">
        <v>25.77</v>
      </c>
      <c r="S5" s="291">
        <v>0</v>
      </c>
      <c r="T5" s="291">
        <v>0.17</v>
      </c>
      <c r="U5" s="291">
        <v>0</v>
      </c>
      <c r="V5" s="291">
        <v>581.77</v>
      </c>
      <c r="W5" s="291">
        <v>0.46</v>
      </c>
      <c r="X5" s="291">
        <v>29.75</v>
      </c>
      <c r="Y5" s="291">
        <v>0</v>
      </c>
      <c r="Z5" s="310">
        <v>26.92</v>
      </c>
      <c r="AA5" s="344"/>
      <c r="AB5" s="273"/>
      <c r="AC5" s="151">
        <v>42348</v>
      </c>
      <c r="AD5" s="259">
        <v>1</v>
      </c>
      <c r="AE5" s="259">
        <v>478.83</v>
      </c>
      <c r="AF5" s="259">
        <v>607.71</v>
      </c>
      <c r="AG5" s="259">
        <v>478.83</v>
      </c>
      <c r="AH5" s="149">
        <v>15.76</v>
      </c>
      <c r="AI5" s="303">
        <v>239</v>
      </c>
      <c r="AJ5" s="273">
        <v>20</v>
      </c>
      <c r="AK5" s="273">
        <v>25.94</v>
      </c>
      <c r="AL5" s="273">
        <v>581.77</v>
      </c>
      <c r="AM5" s="344">
        <v>26.92</v>
      </c>
      <c r="AN5" s="344" t="s">
        <v>1940</v>
      </c>
      <c r="AO5" s="261" t="e">
        <v>#N/A</v>
      </c>
      <c r="AP5" s="304" t="e">
        <v>#N/A</v>
      </c>
      <c r="AQ5" s="149" t="e">
        <v>#N/A</v>
      </c>
      <c r="AR5" s="190" t="e">
        <v>#N/A</v>
      </c>
      <c r="AS5" s="262" t="e">
        <v>#N/A</v>
      </c>
      <c r="AT5" s="152" t="s">
        <v>81</v>
      </c>
      <c r="AU5" s="344"/>
    </row>
    <row r="6" spans="1:47">
      <c r="A6" s="229" t="s">
        <v>468</v>
      </c>
      <c r="B6" s="192">
        <v>0.13539999999999999</v>
      </c>
      <c r="C6" s="192">
        <v>0.13600000000000001</v>
      </c>
      <c r="D6" s="266">
        <v>480.37</v>
      </c>
      <c r="E6" s="266">
        <v>478.91</v>
      </c>
      <c r="F6" s="266">
        <v>478.67</v>
      </c>
      <c r="J6" s="309"/>
      <c r="K6" s="291"/>
      <c r="L6" s="295"/>
      <c r="M6" s="295"/>
      <c r="N6" s="295"/>
      <c r="O6" s="291"/>
      <c r="P6" s="291"/>
      <c r="Q6" s="291"/>
      <c r="R6" s="291"/>
      <c r="S6" s="291"/>
      <c r="T6" s="291"/>
      <c r="U6" s="291"/>
      <c r="V6" s="295"/>
      <c r="W6" s="291"/>
      <c r="X6" s="291"/>
      <c r="Y6" s="291"/>
      <c r="Z6" s="310"/>
      <c r="AA6" s="344"/>
      <c r="AB6" s="273"/>
      <c r="AC6" s="151">
        <v>0</v>
      </c>
      <c r="AD6" s="259">
        <v>0</v>
      </c>
      <c r="AE6" s="259">
        <v>0</v>
      </c>
      <c r="AF6" s="259">
        <v>0</v>
      </c>
      <c r="AG6" s="259">
        <v>0</v>
      </c>
      <c r="AH6" s="149">
        <v>0</v>
      </c>
      <c r="AI6" s="303">
        <v>0</v>
      </c>
      <c r="AJ6" s="273">
        <v>0</v>
      </c>
      <c r="AK6" s="273">
        <v>0</v>
      </c>
      <c r="AL6" s="273">
        <v>0</v>
      </c>
      <c r="AM6" s="344">
        <v>0</v>
      </c>
      <c r="AN6" s="344" t="s">
        <v>2024</v>
      </c>
      <c r="AO6" s="261" t="e">
        <v>#N/A</v>
      </c>
      <c r="AP6" s="304" t="e">
        <v>#N/A</v>
      </c>
      <c r="AQ6" s="149" t="e">
        <v>#N/A</v>
      </c>
      <c r="AR6" s="190" t="e">
        <v>#N/A</v>
      </c>
      <c r="AS6" s="262" t="e">
        <v>#N/A</v>
      </c>
      <c r="AT6" s="152" t="s">
        <v>81</v>
      </c>
      <c r="AU6" s="344"/>
    </row>
    <row r="7" spans="1:47">
      <c r="A7" s="229" t="s">
        <v>467</v>
      </c>
      <c r="B7" s="192">
        <v>0.13350000000000001</v>
      </c>
      <c r="C7" s="192">
        <v>0.1341</v>
      </c>
      <c r="D7" s="266">
        <v>485.28</v>
      </c>
      <c r="E7" s="266">
        <v>483.8</v>
      </c>
      <c r="F7" s="266">
        <v>483.56</v>
      </c>
      <c r="J7" s="309"/>
      <c r="K7" s="291"/>
      <c r="L7" s="295"/>
      <c r="M7" s="295"/>
      <c r="N7" s="295"/>
      <c r="O7" s="291"/>
      <c r="P7" s="291"/>
      <c r="Q7" s="291"/>
      <c r="R7" s="291"/>
      <c r="S7" s="291"/>
      <c r="T7" s="291"/>
      <c r="U7" s="291"/>
      <c r="V7" s="295"/>
      <c r="W7" s="291"/>
      <c r="X7" s="291"/>
      <c r="Y7" s="291"/>
      <c r="Z7" s="310"/>
      <c r="AA7" s="344"/>
      <c r="AB7" s="273"/>
      <c r="AC7" s="151">
        <v>0</v>
      </c>
      <c r="AD7" s="259">
        <v>0</v>
      </c>
      <c r="AE7" s="259">
        <v>0</v>
      </c>
      <c r="AF7" s="259">
        <v>0</v>
      </c>
      <c r="AG7" s="259">
        <v>0</v>
      </c>
      <c r="AH7" s="149">
        <v>0</v>
      </c>
      <c r="AI7" s="303">
        <v>0</v>
      </c>
      <c r="AJ7" s="273">
        <v>0</v>
      </c>
      <c r="AK7" s="273">
        <v>0</v>
      </c>
      <c r="AL7" s="273">
        <v>0</v>
      </c>
      <c r="AM7" s="344">
        <v>0</v>
      </c>
      <c r="AN7" s="344" t="s">
        <v>2024</v>
      </c>
      <c r="AO7" s="261" t="e">
        <v>#N/A</v>
      </c>
      <c r="AP7" s="304" t="e">
        <v>#N/A</v>
      </c>
      <c r="AQ7" s="149" t="e">
        <v>#N/A</v>
      </c>
      <c r="AR7" s="190" t="e">
        <v>#N/A</v>
      </c>
      <c r="AS7" s="262" t="e">
        <v>#N/A</v>
      </c>
      <c r="AT7" s="152" t="s">
        <v>81</v>
      </c>
      <c r="AU7" s="344"/>
    </row>
    <row r="8" spans="1:47">
      <c r="A8" s="229" t="s">
        <v>466</v>
      </c>
      <c r="B8" s="192">
        <v>0.1336</v>
      </c>
      <c r="C8" s="192">
        <v>0.13419999999999999</v>
      </c>
      <c r="D8" s="266">
        <v>485.27</v>
      </c>
      <c r="E8" s="266">
        <v>483.8</v>
      </c>
      <c r="F8" s="266">
        <v>483.55</v>
      </c>
      <c r="J8" s="309"/>
      <c r="K8" s="291"/>
      <c r="L8" s="291"/>
      <c r="M8" s="291"/>
      <c r="N8" s="295"/>
      <c r="O8" s="291"/>
      <c r="P8" s="291"/>
      <c r="Q8" s="291"/>
      <c r="R8" s="291"/>
      <c r="S8" s="291"/>
      <c r="T8" s="291"/>
      <c r="U8" s="291"/>
      <c r="V8" s="291"/>
      <c r="W8" s="291"/>
      <c r="X8" s="291"/>
      <c r="Y8" s="291"/>
      <c r="Z8" s="310"/>
      <c r="AA8" s="344"/>
      <c r="AB8" s="273"/>
      <c r="AC8" s="151">
        <v>0</v>
      </c>
      <c r="AD8" s="259">
        <v>0</v>
      </c>
      <c r="AE8" s="259">
        <v>0</v>
      </c>
      <c r="AF8" s="259">
        <v>0</v>
      </c>
      <c r="AG8" s="259">
        <v>0</v>
      </c>
      <c r="AH8" s="149">
        <v>0</v>
      </c>
      <c r="AI8" s="303">
        <v>0</v>
      </c>
      <c r="AJ8" s="273">
        <v>0</v>
      </c>
      <c r="AK8" s="273">
        <v>0</v>
      </c>
      <c r="AL8" s="273">
        <v>0</v>
      </c>
      <c r="AM8" s="344">
        <v>0</v>
      </c>
      <c r="AN8" s="344" t="s">
        <v>2024</v>
      </c>
      <c r="AO8" s="261" t="e">
        <v>#N/A</v>
      </c>
      <c r="AP8" s="304" t="e">
        <v>#N/A</v>
      </c>
      <c r="AQ8" s="149" t="e">
        <v>#N/A</v>
      </c>
      <c r="AR8" s="190" t="e">
        <v>#N/A</v>
      </c>
      <c r="AS8" s="262" t="e">
        <v>#N/A</v>
      </c>
      <c r="AT8" s="152" t="s">
        <v>81</v>
      </c>
      <c r="AU8" s="344"/>
    </row>
    <row r="9" spans="1:47">
      <c r="A9" s="229" t="s">
        <v>465</v>
      </c>
      <c r="B9" s="192">
        <v>0.13019999999999998</v>
      </c>
      <c r="C9" s="192">
        <v>0.1308</v>
      </c>
      <c r="D9" s="266">
        <v>493.99</v>
      </c>
      <c r="E9" s="266">
        <v>492.48</v>
      </c>
      <c r="F9" s="266">
        <v>492.24</v>
      </c>
      <c r="J9" s="309"/>
      <c r="K9" s="291"/>
      <c r="L9" s="295"/>
      <c r="M9" s="295"/>
      <c r="N9" s="295"/>
      <c r="O9" s="291"/>
      <c r="P9" s="291"/>
      <c r="Q9" s="291"/>
      <c r="R9" s="291"/>
      <c r="S9" s="291"/>
      <c r="T9" s="291"/>
      <c r="U9" s="291"/>
      <c r="V9" s="295"/>
      <c r="W9" s="291"/>
      <c r="X9" s="291"/>
      <c r="Y9" s="291"/>
      <c r="Z9" s="310"/>
      <c r="AA9" s="344"/>
      <c r="AB9" s="273"/>
      <c r="AC9" s="151">
        <v>0</v>
      </c>
      <c r="AD9" s="259">
        <v>0</v>
      </c>
      <c r="AE9" s="259">
        <v>0</v>
      </c>
      <c r="AF9" s="259">
        <v>0</v>
      </c>
      <c r="AG9" s="259">
        <v>0</v>
      </c>
      <c r="AH9" s="149">
        <v>0</v>
      </c>
      <c r="AI9" s="303">
        <v>0</v>
      </c>
      <c r="AJ9" s="273">
        <v>0</v>
      </c>
      <c r="AK9" s="273">
        <v>0</v>
      </c>
      <c r="AL9" s="273">
        <v>0</v>
      </c>
      <c r="AM9" s="344">
        <v>0</v>
      </c>
      <c r="AN9" s="344" t="s">
        <v>2024</v>
      </c>
      <c r="AO9" s="261" t="e">
        <v>#N/A</v>
      </c>
      <c r="AP9" s="304" t="e">
        <v>#N/A</v>
      </c>
      <c r="AQ9" s="149" t="e">
        <v>#N/A</v>
      </c>
      <c r="AR9" s="190" t="e">
        <v>#N/A</v>
      </c>
      <c r="AS9" s="262" t="e">
        <v>#N/A</v>
      </c>
      <c r="AT9" s="152" t="s">
        <v>81</v>
      </c>
      <c r="AU9" s="344"/>
    </row>
    <row r="10" spans="1:47">
      <c r="A10" s="229" t="s">
        <v>464</v>
      </c>
      <c r="B10" s="192">
        <v>0.12869999999999998</v>
      </c>
      <c r="C10" s="192">
        <v>0.1293</v>
      </c>
      <c r="D10" s="266">
        <v>498.03</v>
      </c>
      <c r="E10" s="266">
        <v>496.5</v>
      </c>
      <c r="F10" s="266">
        <v>496.26</v>
      </c>
      <c r="J10" s="309"/>
      <c r="K10" s="291"/>
      <c r="L10" s="291"/>
      <c r="M10" s="291"/>
      <c r="N10" s="295"/>
      <c r="O10" s="291"/>
      <c r="P10" s="291"/>
      <c r="Q10" s="291"/>
      <c r="R10" s="291"/>
      <c r="S10" s="291"/>
      <c r="T10" s="291"/>
      <c r="U10" s="291"/>
      <c r="V10" s="291"/>
      <c r="W10" s="291"/>
      <c r="X10" s="291"/>
      <c r="Y10" s="291"/>
      <c r="Z10" s="310"/>
      <c r="AA10" s="344"/>
      <c r="AB10" s="273"/>
      <c r="AC10" s="151">
        <v>0</v>
      </c>
      <c r="AD10" s="259">
        <v>0</v>
      </c>
      <c r="AE10" s="259">
        <v>0</v>
      </c>
      <c r="AF10" s="259">
        <v>0</v>
      </c>
      <c r="AG10" s="259">
        <v>0</v>
      </c>
      <c r="AH10" s="149">
        <v>0</v>
      </c>
      <c r="AI10" s="303">
        <v>0</v>
      </c>
      <c r="AJ10" s="273">
        <v>0</v>
      </c>
      <c r="AK10" s="273">
        <v>0</v>
      </c>
      <c r="AL10" s="273">
        <v>0</v>
      </c>
      <c r="AM10" s="344">
        <v>0</v>
      </c>
      <c r="AN10" s="344" t="s">
        <v>2024</v>
      </c>
      <c r="AO10" s="261" t="e">
        <v>#N/A</v>
      </c>
      <c r="AP10" s="304" t="e">
        <v>#N/A</v>
      </c>
      <c r="AQ10" s="149" t="e">
        <v>#N/A</v>
      </c>
      <c r="AR10" s="190" t="e">
        <v>#N/A</v>
      </c>
      <c r="AS10" s="262" t="e">
        <v>#N/A</v>
      </c>
      <c r="AT10" s="152" t="s">
        <v>81</v>
      </c>
      <c r="AU10" s="344"/>
    </row>
    <row r="11" spans="1:47">
      <c r="A11" s="229" t="s">
        <v>463</v>
      </c>
      <c r="B11" s="192">
        <v>0.1326</v>
      </c>
      <c r="C11" s="192">
        <v>0.13320000000000001</v>
      </c>
      <c r="D11" s="266">
        <v>488.47</v>
      </c>
      <c r="E11" s="266">
        <v>486.99</v>
      </c>
      <c r="F11" s="266">
        <v>486.75</v>
      </c>
      <c r="J11" s="309"/>
      <c r="K11" s="291"/>
      <c r="L11" s="295"/>
      <c r="M11" s="295"/>
      <c r="N11" s="295"/>
      <c r="O11" s="291"/>
      <c r="P11" s="291"/>
      <c r="Q11" s="291"/>
      <c r="R11" s="291"/>
      <c r="S11" s="291"/>
      <c r="T11" s="291"/>
      <c r="U11" s="291"/>
      <c r="V11" s="295"/>
      <c r="W11" s="291"/>
      <c r="X11" s="291"/>
      <c r="Y11" s="291"/>
      <c r="Z11" s="310"/>
      <c r="AA11" s="344"/>
      <c r="AB11" s="273"/>
      <c r="AC11" s="151">
        <v>0</v>
      </c>
      <c r="AD11" s="259">
        <v>0</v>
      </c>
      <c r="AE11" s="259">
        <v>0</v>
      </c>
      <c r="AF11" s="259">
        <v>0</v>
      </c>
      <c r="AG11" s="259">
        <v>0</v>
      </c>
      <c r="AH11" s="149">
        <v>0</v>
      </c>
      <c r="AI11" s="303">
        <v>0</v>
      </c>
      <c r="AJ11" s="273">
        <v>0</v>
      </c>
      <c r="AK11" s="273">
        <v>0</v>
      </c>
      <c r="AL11" s="273">
        <v>0</v>
      </c>
      <c r="AM11" s="344">
        <v>0</v>
      </c>
      <c r="AN11" s="344" t="s">
        <v>2024</v>
      </c>
      <c r="AO11" s="261" t="e">
        <v>#N/A</v>
      </c>
      <c r="AP11" s="304" t="e">
        <v>#N/A</v>
      </c>
      <c r="AQ11" s="149" t="e">
        <v>#N/A</v>
      </c>
      <c r="AR11" s="190" t="e">
        <v>#N/A</v>
      </c>
      <c r="AS11" s="262" t="e">
        <v>#N/A</v>
      </c>
      <c r="AT11" s="152" t="s">
        <v>81</v>
      </c>
      <c r="AU11" s="344"/>
    </row>
    <row r="12" spans="1:47">
      <c r="A12" s="229" t="s">
        <v>462</v>
      </c>
      <c r="B12" s="192">
        <v>0.13150000000000001</v>
      </c>
      <c r="C12" s="192">
        <v>0.1321</v>
      </c>
      <c r="D12" s="266">
        <v>491.45</v>
      </c>
      <c r="E12" s="266">
        <v>489.96</v>
      </c>
      <c r="F12" s="266">
        <v>489.72</v>
      </c>
      <c r="J12" s="309"/>
      <c r="K12" s="291"/>
      <c r="L12" s="295"/>
      <c r="M12" s="295"/>
      <c r="N12" s="295"/>
      <c r="O12" s="291"/>
      <c r="P12" s="291"/>
      <c r="Q12" s="291"/>
      <c r="R12" s="291"/>
      <c r="S12" s="291"/>
      <c r="T12" s="291"/>
      <c r="U12" s="291"/>
      <c r="V12" s="295"/>
      <c r="W12" s="291"/>
      <c r="X12" s="291"/>
      <c r="Y12" s="291"/>
      <c r="Z12" s="310"/>
      <c r="AA12" s="344"/>
      <c r="AB12" s="273"/>
      <c r="AC12" s="151">
        <v>0</v>
      </c>
      <c r="AD12" s="259">
        <v>0</v>
      </c>
      <c r="AE12" s="259">
        <v>0</v>
      </c>
      <c r="AF12" s="259">
        <v>0</v>
      </c>
      <c r="AG12" s="259">
        <v>0</v>
      </c>
      <c r="AH12" s="149">
        <v>0</v>
      </c>
      <c r="AI12" s="303">
        <v>0</v>
      </c>
      <c r="AJ12" s="273">
        <v>0</v>
      </c>
      <c r="AK12" s="273">
        <v>0</v>
      </c>
      <c r="AL12" s="273">
        <v>0</v>
      </c>
      <c r="AM12" s="344">
        <v>0</v>
      </c>
      <c r="AN12" s="344" t="s">
        <v>2024</v>
      </c>
      <c r="AO12" s="261" t="e">
        <v>#N/A</v>
      </c>
      <c r="AP12" s="304" t="e">
        <v>#N/A</v>
      </c>
      <c r="AQ12" s="149" t="e">
        <v>#N/A</v>
      </c>
      <c r="AR12" s="190" t="e">
        <v>#N/A</v>
      </c>
      <c r="AS12" s="262" t="e">
        <v>#N/A</v>
      </c>
      <c r="AT12" s="152" t="s">
        <v>81</v>
      </c>
      <c r="AU12" s="344"/>
    </row>
    <row r="13" spans="1:47">
      <c r="A13" s="229" t="s">
        <v>461</v>
      </c>
      <c r="B13" s="192">
        <v>0.13039999999999999</v>
      </c>
      <c r="C13" s="192">
        <v>0.13100000000000001</v>
      </c>
      <c r="D13" s="266">
        <v>494.45</v>
      </c>
      <c r="E13" s="266">
        <v>492.94</v>
      </c>
      <c r="F13" s="266">
        <v>492.7</v>
      </c>
      <c r="J13" s="309"/>
      <c r="K13" s="291"/>
      <c r="L13" s="295"/>
      <c r="M13" s="295"/>
      <c r="N13" s="295"/>
      <c r="O13" s="291"/>
      <c r="P13" s="291"/>
      <c r="Q13" s="291"/>
      <c r="R13" s="291"/>
      <c r="S13" s="291"/>
      <c r="T13" s="291"/>
      <c r="U13" s="291"/>
      <c r="V13" s="295"/>
      <c r="W13" s="291"/>
      <c r="X13" s="291"/>
      <c r="Y13" s="291"/>
      <c r="Z13" s="310"/>
      <c r="AA13" s="344"/>
      <c r="AB13" s="273"/>
      <c r="AC13" s="151">
        <v>0</v>
      </c>
      <c r="AD13" s="259">
        <v>0</v>
      </c>
      <c r="AE13" s="259">
        <v>0</v>
      </c>
      <c r="AF13" s="259">
        <v>0</v>
      </c>
      <c r="AG13" s="259">
        <v>0</v>
      </c>
      <c r="AH13" s="149">
        <v>0</v>
      </c>
      <c r="AI13" s="303">
        <v>0</v>
      </c>
      <c r="AJ13" s="273">
        <v>0</v>
      </c>
      <c r="AK13" s="273">
        <v>0</v>
      </c>
      <c r="AL13" s="273">
        <v>0</v>
      </c>
      <c r="AM13" s="344">
        <v>0</v>
      </c>
      <c r="AN13" s="344" t="s">
        <v>2024</v>
      </c>
      <c r="AO13" s="261" t="e">
        <v>#N/A</v>
      </c>
      <c r="AP13" s="304" t="e">
        <v>#N/A</v>
      </c>
      <c r="AQ13" s="149" t="e">
        <v>#N/A</v>
      </c>
      <c r="AR13" s="190" t="e">
        <v>#N/A</v>
      </c>
      <c r="AS13" s="262" t="e">
        <v>#N/A</v>
      </c>
      <c r="AT13" s="152" t="s">
        <v>81</v>
      </c>
      <c r="AU13" s="344"/>
    </row>
    <row r="14" spans="1:47">
      <c r="A14" s="229" t="s">
        <v>460</v>
      </c>
      <c r="B14" s="192">
        <v>0.13019999999999998</v>
      </c>
      <c r="C14" s="192">
        <v>0.1308</v>
      </c>
      <c r="D14" s="266">
        <v>495.19</v>
      </c>
      <c r="E14" s="266">
        <v>493.69</v>
      </c>
      <c r="F14" s="266">
        <v>493.45</v>
      </c>
      <c r="J14" s="309"/>
      <c r="K14" s="291"/>
      <c r="L14" s="291"/>
      <c r="M14" s="291"/>
      <c r="N14" s="295"/>
      <c r="O14" s="291"/>
      <c r="P14" s="291"/>
      <c r="Q14" s="291"/>
      <c r="R14" s="291"/>
      <c r="S14" s="291"/>
      <c r="T14" s="291"/>
      <c r="U14" s="291"/>
      <c r="V14" s="291"/>
      <c r="W14" s="291"/>
      <c r="X14" s="291"/>
      <c r="Y14" s="291"/>
      <c r="Z14" s="310"/>
      <c r="AA14" s="344"/>
      <c r="AB14" s="273"/>
      <c r="AC14" s="151">
        <v>0</v>
      </c>
      <c r="AD14" s="259">
        <v>0</v>
      </c>
      <c r="AE14" s="259">
        <v>0</v>
      </c>
      <c r="AF14" s="259">
        <v>0</v>
      </c>
      <c r="AG14" s="259">
        <v>0</v>
      </c>
      <c r="AH14" s="149">
        <v>0</v>
      </c>
      <c r="AI14" s="303">
        <v>0</v>
      </c>
      <c r="AJ14" s="273">
        <v>0</v>
      </c>
      <c r="AK14" s="273">
        <v>0</v>
      </c>
      <c r="AL14" s="273">
        <v>0</v>
      </c>
      <c r="AM14" s="344">
        <v>0</v>
      </c>
      <c r="AN14" s="344" t="s">
        <v>2024</v>
      </c>
      <c r="AO14" s="261" t="e">
        <v>#N/A</v>
      </c>
      <c r="AP14" s="304" t="e">
        <v>#N/A</v>
      </c>
      <c r="AQ14" s="149" t="e">
        <v>#N/A</v>
      </c>
      <c r="AR14" s="190" t="e">
        <v>#N/A</v>
      </c>
      <c r="AS14" s="262" t="e">
        <v>#N/A</v>
      </c>
      <c r="AT14" s="152" t="s">
        <v>81</v>
      </c>
      <c r="AU14" s="344"/>
    </row>
    <row r="15" spans="1:47">
      <c r="A15" s="229" t="s">
        <v>459</v>
      </c>
      <c r="B15" s="192">
        <v>0.13009999999999999</v>
      </c>
      <c r="C15" s="192">
        <v>0.13070000000000001</v>
      </c>
      <c r="D15" s="266">
        <v>495.69</v>
      </c>
      <c r="E15" s="266">
        <v>494.18</v>
      </c>
      <c r="F15" s="266">
        <v>493.94</v>
      </c>
      <c r="J15" s="309"/>
      <c r="K15" s="291"/>
      <c r="L15" s="295"/>
      <c r="M15" s="295"/>
      <c r="N15" s="295"/>
      <c r="O15" s="291"/>
      <c r="P15" s="291"/>
      <c r="Q15" s="291"/>
      <c r="R15" s="291"/>
      <c r="S15" s="291"/>
      <c r="T15" s="291"/>
      <c r="U15" s="291"/>
      <c r="V15" s="295"/>
      <c r="W15" s="291"/>
      <c r="X15" s="291"/>
      <c r="Y15" s="291"/>
      <c r="Z15" s="310"/>
      <c r="AA15" s="344"/>
      <c r="AB15" s="273"/>
      <c r="AC15" s="151">
        <v>0</v>
      </c>
      <c r="AD15" s="259">
        <v>0</v>
      </c>
      <c r="AE15" s="259">
        <v>0</v>
      </c>
      <c r="AF15" s="259">
        <v>0</v>
      </c>
      <c r="AG15" s="259">
        <v>0</v>
      </c>
      <c r="AH15" s="149">
        <v>0</v>
      </c>
      <c r="AI15" s="303">
        <v>0</v>
      </c>
      <c r="AJ15" s="273">
        <v>0</v>
      </c>
      <c r="AK15" s="273">
        <v>0</v>
      </c>
      <c r="AL15" s="273">
        <v>0</v>
      </c>
      <c r="AM15" s="344">
        <v>0</v>
      </c>
      <c r="AN15" s="344" t="s">
        <v>2024</v>
      </c>
      <c r="AO15" s="261" t="e">
        <v>#N/A</v>
      </c>
      <c r="AP15" s="304" t="e">
        <v>#N/A</v>
      </c>
      <c r="AQ15" s="149" t="e">
        <v>#N/A</v>
      </c>
      <c r="AR15" s="190" t="e">
        <v>#N/A</v>
      </c>
      <c r="AS15" s="262" t="e">
        <v>#N/A</v>
      </c>
      <c r="AT15" s="152" t="s">
        <v>81</v>
      </c>
      <c r="AU15" s="344"/>
    </row>
    <row r="16" spans="1:47">
      <c r="A16" s="229" t="s">
        <v>458</v>
      </c>
      <c r="B16" s="192">
        <v>0.13109999999999999</v>
      </c>
      <c r="C16" s="192">
        <v>0.13170000000000001</v>
      </c>
      <c r="D16" s="266">
        <v>493.42</v>
      </c>
      <c r="E16" s="266">
        <v>491.92</v>
      </c>
      <c r="F16" s="266">
        <v>491.68</v>
      </c>
      <c r="J16" s="309"/>
      <c r="K16" s="291"/>
      <c r="L16" s="291"/>
      <c r="M16" s="291"/>
      <c r="N16" s="295"/>
      <c r="O16" s="291"/>
      <c r="P16" s="291"/>
      <c r="Q16" s="291"/>
      <c r="R16" s="291"/>
      <c r="S16" s="291"/>
      <c r="T16" s="291"/>
      <c r="U16" s="291"/>
      <c r="V16" s="291"/>
      <c r="W16" s="291"/>
      <c r="X16" s="291"/>
      <c r="Y16" s="291"/>
      <c r="Z16" s="310"/>
      <c r="AA16" s="344"/>
      <c r="AB16" s="273"/>
      <c r="AC16" s="151">
        <v>0</v>
      </c>
      <c r="AD16" s="259">
        <v>0</v>
      </c>
      <c r="AE16" s="259">
        <v>0</v>
      </c>
      <c r="AF16" s="259">
        <v>0</v>
      </c>
      <c r="AG16" s="259">
        <v>0</v>
      </c>
      <c r="AH16" s="149">
        <v>0</v>
      </c>
      <c r="AI16" s="303">
        <v>0</v>
      </c>
      <c r="AJ16" s="273">
        <v>0</v>
      </c>
      <c r="AK16" s="273">
        <v>0</v>
      </c>
      <c r="AL16" s="273">
        <v>0</v>
      </c>
      <c r="AM16" s="344">
        <v>0</v>
      </c>
      <c r="AN16" s="344" t="s">
        <v>2024</v>
      </c>
      <c r="AO16" s="261" t="e">
        <v>#N/A</v>
      </c>
      <c r="AP16" s="304" t="e">
        <v>#N/A</v>
      </c>
      <c r="AQ16" s="149" t="e">
        <v>#N/A</v>
      </c>
      <c r="AR16" s="190" t="e">
        <v>#N/A</v>
      </c>
      <c r="AS16" s="262" t="e">
        <v>#N/A</v>
      </c>
      <c r="AT16" s="152" t="s">
        <v>81</v>
      </c>
      <c r="AU16" s="344"/>
    </row>
    <row r="17" spans="1:47">
      <c r="A17" s="229" t="s">
        <v>457</v>
      </c>
      <c r="B17" s="192">
        <v>0.1318</v>
      </c>
      <c r="C17" s="192">
        <v>0.13239999999999999</v>
      </c>
      <c r="D17" s="266">
        <v>491.91</v>
      </c>
      <c r="E17" s="266">
        <v>490.42</v>
      </c>
      <c r="F17" s="266">
        <v>490.18</v>
      </c>
      <c r="J17" s="309"/>
      <c r="K17" s="291"/>
      <c r="L17" s="291"/>
      <c r="M17" s="291"/>
      <c r="N17" s="295"/>
      <c r="O17" s="291"/>
      <c r="P17" s="291"/>
      <c r="Q17" s="291"/>
      <c r="R17" s="291"/>
      <c r="S17" s="291"/>
      <c r="T17" s="291"/>
      <c r="U17" s="291"/>
      <c r="V17" s="291"/>
      <c r="W17" s="291"/>
      <c r="X17" s="291"/>
      <c r="Y17" s="291"/>
      <c r="Z17" s="310"/>
      <c r="AA17" s="344"/>
      <c r="AB17" s="273"/>
      <c r="AC17" s="151">
        <v>0</v>
      </c>
      <c r="AD17" s="259">
        <v>0</v>
      </c>
      <c r="AE17" s="259">
        <v>0</v>
      </c>
      <c r="AF17" s="259">
        <v>0</v>
      </c>
      <c r="AG17" s="259">
        <v>0</v>
      </c>
      <c r="AH17" s="149">
        <v>0</v>
      </c>
      <c r="AI17" s="303">
        <v>0</v>
      </c>
      <c r="AJ17" s="273">
        <v>0</v>
      </c>
      <c r="AK17" s="273">
        <v>0</v>
      </c>
      <c r="AL17" s="273">
        <v>0</v>
      </c>
      <c r="AM17" s="344">
        <v>0</v>
      </c>
      <c r="AN17" s="344" t="s">
        <v>2024</v>
      </c>
      <c r="AO17" s="261" t="e">
        <v>#N/A</v>
      </c>
      <c r="AP17" s="304" t="e">
        <v>#N/A</v>
      </c>
      <c r="AQ17" s="149" t="e">
        <v>#N/A</v>
      </c>
      <c r="AR17" s="190" t="e">
        <v>#N/A</v>
      </c>
      <c r="AS17" s="262" t="e">
        <v>#N/A</v>
      </c>
      <c r="AT17" s="152" t="s">
        <v>81</v>
      </c>
      <c r="AU17" s="344"/>
    </row>
    <row r="18" spans="1:47">
      <c r="A18" s="229" t="s">
        <v>456</v>
      </c>
      <c r="B18" s="192">
        <v>0.13119999999999998</v>
      </c>
      <c r="C18" s="192">
        <v>0.1318</v>
      </c>
      <c r="D18" s="266">
        <v>493.65</v>
      </c>
      <c r="E18" s="266">
        <v>492.15</v>
      </c>
      <c r="F18" s="266">
        <v>491.91</v>
      </c>
      <c r="J18" s="309"/>
      <c r="K18" s="291"/>
      <c r="L18" s="291"/>
      <c r="M18" s="291"/>
      <c r="N18" s="295"/>
      <c r="O18" s="291"/>
      <c r="P18" s="291"/>
      <c r="Q18" s="291"/>
      <c r="R18" s="291"/>
      <c r="S18" s="291"/>
      <c r="T18" s="291"/>
      <c r="U18" s="291"/>
      <c r="V18" s="291"/>
      <c r="W18" s="291"/>
      <c r="X18" s="291"/>
      <c r="Y18" s="291"/>
      <c r="Z18" s="310"/>
      <c r="AA18" s="344"/>
      <c r="AB18" s="273"/>
      <c r="AC18" s="151">
        <v>0</v>
      </c>
      <c r="AD18" s="259">
        <v>0</v>
      </c>
      <c r="AE18" s="259">
        <v>0</v>
      </c>
      <c r="AF18" s="259">
        <v>0</v>
      </c>
      <c r="AG18" s="259">
        <v>0</v>
      </c>
      <c r="AH18" s="149">
        <v>0</v>
      </c>
      <c r="AI18" s="303">
        <v>0</v>
      </c>
      <c r="AJ18" s="273">
        <v>0</v>
      </c>
      <c r="AK18" s="273">
        <v>0</v>
      </c>
      <c r="AL18" s="273">
        <v>0</v>
      </c>
      <c r="AM18" s="344">
        <v>0</v>
      </c>
      <c r="AN18" s="344" t="s">
        <v>2024</v>
      </c>
      <c r="AO18" s="261" t="e">
        <v>#N/A</v>
      </c>
      <c r="AP18" s="304" t="e">
        <v>#N/A</v>
      </c>
      <c r="AQ18" s="149" t="e">
        <v>#N/A</v>
      </c>
      <c r="AR18" s="190" t="e">
        <v>#N/A</v>
      </c>
      <c r="AS18" s="262" t="e">
        <v>#N/A</v>
      </c>
      <c r="AT18" s="152" t="s">
        <v>81</v>
      </c>
      <c r="AU18" s="344"/>
    </row>
    <row r="19" spans="1:47">
      <c r="A19" s="229" t="s">
        <v>455</v>
      </c>
      <c r="B19" s="192">
        <v>0.12990000000000002</v>
      </c>
      <c r="C19" s="192">
        <v>0.1305</v>
      </c>
      <c r="D19" s="266">
        <v>497.15</v>
      </c>
      <c r="E19" s="266">
        <v>495.64</v>
      </c>
      <c r="F19" s="266">
        <v>495.4</v>
      </c>
      <c r="J19" s="309"/>
      <c r="K19" s="291"/>
      <c r="L19" s="291"/>
      <c r="M19" s="291"/>
      <c r="N19" s="295"/>
      <c r="O19" s="291"/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310"/>
      <c r="AA19" s="344"/>
      <c r="AB19" s="273"/>
      <c r="AC19" s="151">
        <v>0</v>
      </c>
      <c r="AD19" s="259">
        <v>0</v>
      </c>
      <c r="AE19" s="259">
        <v>0</v>
      </c>
      <c r="AF19" s="259">
        <v>0</v>
      </c>
      <c r="AG19" s="259">
        <v>0</v>
      </c>
      <c r="AH19" s="149">
        <v>0</v>
      </c>
      <c r="AI19" s="303">
        <v>0</v>
      </c>
      <c r="AJ19" s="273">
        <v>0</v>
      </c>
      <c r="AK19" s="273">
        <v>0</v>
      </c>
      <c r="AL19" s="273">
        <v>0</v>
      </c>
      <c r="AM19" s="344">
        <v>0</v>
      </c>
      <c r="AN19" s="344" t="s">
        <v>2024</v>
      </c>
      <c r="AO19" s="261" t="e">
        <v>#N/A</v>
      </c>
      <c r="AP19" s="304" t="e">
        <v>#N/A</v>
      </c>
      <c r="AQ19" s="149" t="e">
        <v>#N/A</v>
      </c>
      <c r="AR19" s="190" t="e">
        <v>#N/A</v>
      </c>
      <c r="AS19" s="262" t="e">
        <v>#N/A</v>
      </c>
      <c r="AT19" s="152" t="s">
        <v>81</v>
      </c>
      <c r="AU19" s="344"/>
    </row>
    <row r="20" spans="1:47">
      <c r="A20" s="229" t="s">
        <v>454</v>
      </c>
      <c r="B20" s="192">
        <v>0.12809999999999999</v>
      </c>
      <c r="C20" s="192">
        <v>0.12869999999999998</v>
      </c>
      <c r="D20" s="266">
        <v>501.95</v>
      </c>
      <c r="E20" s="266">
        <v>500.42</v>
      </c>
      <c r="F20" s="266">
        <v>500.18</v>
      </c>
      <c r="J20" s="309"/>
      <c r="K20" s="291"/>
      <c r="L20" s="295"/>
      <c r="M20" s="295"/>
      <c r="N20" s="295"/>
      <c r="O20" s="291"/>
      <c r="P20" s="291"/>
      <c r="Q20" s="291"/>
      <c r="R20" s="291"/>
      <c r="S20" s="291"/>
      <c r="T20" s="291"/>
      <c r="U20" s="291"/>
      <c r="V20" s="295"/>
      <c r="W20" s="291"/>
      <c r="X20" s="291"/>
      <c r="Y20" s="291"/>
      <c r="Z20" s="310"/>
      <c r="AA20" s="344"/>
      <c r="AB20" s="273"/>
      <c r="AC20" s="151">
        <v>0</v>
      </c>
      <c r="AD20" s="259">
        <v>0</v>
      </c>
      <c r="AE20" s="259">
        <v>0</v>
      </c>
      <c r="AF20" s="259">
        <v>0</v>
      </c>
      <c r="AG20" s="259">
        <v>0</v>
      </c>
      <c r="AH20" s="149">
        <v>0</v>
      </c>
      <c r="AI20" s="303">
        <v>0</v>
      </c>
      <c r="AJ20" s="273">
        <v>0</v>
      </c>
      <c r="AK20" s="273">
        <v>0</v>
      </c>
      <c r="AL20" s="273">
        <v>0</v>
      </c>
      <c r="AM20" s="344">
        <v>0</v>
      </c>
      <c r="AN20" s="344" t="s">
        <v>2024</v>
      </c>
      <c r="AO20" s="261" t="e">
        <v>#N/A</v>
      </c>
      <c r="AP20" s="304" t="e">
        <v>#N/A</v>
      </c>
      <c r="AQ20" s="149" t="e">
        <v>#N/A</v>
      </c>
      <c r="AR20" s="190" t="e">
        <v>#N/A</v>
      </c>
      <c r="AS20" s="262" t="e">
        <v>#N/A</v>
      </c>
      <c r="AT20" s="152" t="s">
        <v>81</v>
      </c>
      <c r="AU20" s="344"/>
    </row>
    <row r="21" spans="1:47">
      <c r="A21" s="229" t="s">
        <v>453</v>
      </c>
      <c r="B21" s="192">
        <v>0.12839999999999999</v>
      </c>
      <c r="C21" s="192">
        <v>0.129</v>
      </c>
      <c r="D21" s="266">
        <v>501.43</v>
      </c>
      <c r="E21" s="266">
        <v>499.9</v>
      </c>
      <c r="F21" s="266">
        <v>499.66</v>
      </c>
      <c r="J21" s="309"/>
      <c r="K21" s="288"/>
      <c r="L21" s="288"/>
      <c r="M21" s="288"/>
      <c r="N21" s="288"/>
      <c r="O21" s="288"/>
      <c r="P21" s="288"/>
      <c r="Q21" s="288"/>
      <c r="R21" s="288"/>
      <c r="S21" s="288"/>
      <c r="T21" s="288"/>
      <c r="U21" s="288"/>
      <c r="V21" s="288"/>
      <c r="W21" s="288"/>
      <c r="X21" s="288"/>
      <c r="Y21" s="288"/>
      <c r="Z21" s="311"/>
      <c r="AA21" s="344"/>
      <c r="AB21" s="273"/>
      <c r="AC21" s="151">
        <v>0</v>
      </c>
      <c r="AD21" s="259">
        <v>0</v>
      </c>
      <c r="AE21" s="259">
        <v>0</v>
      </c>
      <c r="AF21" s="259">
        <v>0</v>
      </c>
      <c r="AG21" s="259">
        <v>0</v>
      </c>
      <c r="AH21" s="149">
        <v>0</v>
      </c>
      <c r="AI21" s="303">
        <v>0</v>
      </c>
      <c r="AJ21" s="273">
        <v>0</v>
      </c>
      <c r="AK21" s="273">
        <v>0</v>
      </c>
      <c r="AL21" s="273">
        <v>0</v>
      </c>
      <c r="AM21" s="344">
        <v>0</v>
      </c>
      <c r="AN21" s="344" t="s">
        <v>2024</v>
      </c>
      <c r="AO21" s="261" t="e">
        <v>#N/A</v>
      </c>
      <c r="AP21" s="304" t="e">
        <v>#N/A</v>
      </c>
      <c r="AQ21" s="149" t="e">
        <v>#N/A</v>
      </c>
      <c r="AR21" s="190" t="e">
        <v>#N/A</v>
      </c>
      <c r="AS21" s="262" t="e">
        <v>#N/A</v>
      </c>
      <c r="AT21" s="152" t="s">
        <v>81</v>
      </c>
      <c r="AU21" s="344"/>
    </row>
    <row r="22" spans="1:47">
      <c r="A22" s="229" t="s">
        <v>452</v>
      </c>
      <c r="B22" s="192">
        <v>0.128</v>
      </c>
      <c r="C22" s="192">
        <v>0.12859999999999999</v>
      </c>
      <c r="D22" s="266">
        <v>502.68</v>
      </c>
      <c r="E22" s="266">
        <v>501.16</v>
      </c>
      <c r="F22" s="266">
        <v>500.92</v>
      </c>
      <c r="J22" s="309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311"/>
      <c r="AA22" s="344"/>
      <c r="AB22" s="273"/>
      <c r="AC22" s="151">
        <v>0</v>
      </c>
      <c r="AD22" s="259">
        <v>0</v>
      </c>
      <c r="AE22" s="259">
        <v>0</v>
      </c>
      <c r="AF22" s="259">
        <v>0</v>
      </c>
      <c r="AG22" s="259">
        <v>0</v>
      </c>
      <c r="AH22" s="149">
        <v>0</v>
      </c>
      <c r="AI22" s="303">
        <v>0</v>
      </c>
      <c r="AJ22" s="273">
        <v>0</v>
      </c>
      <c r="AK22" s="273">
        <v>0</v>
      </c>
      <c r="AL22" s="273">
        <v>0</v>
      </c>
      <c r="AM22" s="344">
        <v>0</v>
      </c>
      <c r="AN22" s="344" t="s">
        <v>2024</v>
      </c>
      <c r="AO22" s="261" t="e">
        <v>#N/A</v>
      </c>
      <c r="AP22" s="304" t="e">
        <v>#N/A</v>
      </c>
      <c r="AQ22" s="149" t="e">
        <v>#N/A</v>
      </c>
      <c r="AR22" s="190" t="e">
        <v>#N/A</v>
      </c>
      <c r="AS22" s="262" t="e">
        <v>#N/A</v>
      </c>
      <c r="AT22" s="152" t="s">
        <v>81</v>
      </c>
      <c r="AU22" s="344"/>
    </row>
    <row r="23" spans="1:47">
      <c r="A23" s="229" t="s">
        <v>451</v>
      </c>
      <c r="B23" s="192">
        <v>0.1278</v>
      </c>
      <c r="C23" s="192">
        <v>0.12839999999999999</v>
      </c>
      <c r="D23" s="266">
        <v>503.43</v>
      </c>
      <c r="E23" s="266">
        <v>501.91</v>
      </c>
      <c r="F23" s="266">
        <v>501.67</v>
      </c>
      <c r="J23" s="309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  <c r="V23" s="275"/>
      <c r="W23" s="275"/>
      <c r="X23" s="275"/>
      <c r="Y23" s="275"/>
      <c r="Z23" s="312"/>
      <c r="AA23" s="344"/>
      <c r="AB23" s="273"/>
      <c r="AC23" s="151">
        <v>0</v>
      </c>
      <c r="AD23" s="259">
        <v>0</v>
      </c>
      <c r="AE23" s="259">
        <v>0</v>
      </c>
      <c r="AF23" s="259">
        <v>0</v>
      </c>
      <c r="AG23" s="259">
        <v>0</v>
      </c>
      <c r="AH23" s="149">
        <v>0</v>
      </c>
      <c r="AI23" s="303">
        <v>0</v>
      </c>
      <c r="AJ23" s="273">
        <v>0</v>
      </c>
      <c r="AK23" s="273">
        <v>0</v>
      </c>
      <c r="AL23" s="273">
        <v>0</v>
      </c>
      <c r="AM23" s="344">
        <v>0</v>
      </c>
      <c r="AN23" s="344" t="s">
        <v>2024</v>
      </c>
      <c r="AO23" s="261" t="e">
        <v>#N/A</v>
      </c>
      <c r="AP23" s="304" t="e">
        <v>#N/A</v>
      </c>
      <c r="AQ23" s="149" t="e">
        <v>#N/A</v>
      </c>
      <c r="AR23" s="190" t="e">
        <v>#N/A</v>
      </c>
      <c r="AS23" s="262" t="e">
        <v>#N/A</v>
      </c>
      <c r="AT23" s="152" t="s">
        <v>81</v>
      </c>
      <c r="AU23" s="344"/>
    </row>
    <row r="24" spans="1:47">
      <c r="A24" s="229" t="s">
        <v>450</v>
      </c>
      <c r="B24" s="192">
        <v>0.12590000000000001</v>
      </c>
      <c r="C24" s="192">
        <v>0.1265</v>
      </c>
      <c r="D24" s="266">
        <v>508.54</v>
      </c>
      <c r="E24" s="266">
        <v>507</v>
      </c>
      <c r="F24" s="266">
        <v>506.76</v>
      </c>
      <c r="J24" s="309"/>
      <c r="K24" s="275"/>
      <c r="L24" s="275"/>
      <c r="M24" s="275"/>
      <c r="N24" s="275"/>
      <c r="O24" s="275"/>
      <c r="P24" s="275"/>
      <c r="Q24" s="275"/>
      <c r="R24" s="275"/>
      <c r="S24" s="275"/>
      <c r="T24" s="275"/>
      <c r="U24" s="275"/>
      <c r="V24" s="275"/>
      <c r="W24" s="275"/>
      <c r="X24" s="275"/>
      <c r="Y24" s="275"/>
      <c r="Z24" s="312"/>
      <c r="AA24" s="344"/>
      <c r="AB24" s="273"/>
      <c r="AC24" s="151">
        <v>0</v>
      </c>
      <c r="AD24" s="259">
        <v>0</v>
      </c>
      <c r="AE24" s="259">
        <v>0</v>
      </c>
      <c r="AF24" s="259">
        <v>0</v>
      </c>
      <c r="AG24" s="259">
        <v>0</v>
      </c>
      <c r="AH24" s="149">
        <v>0</v>
      </c>
      <c r="AI24" s="303">
        <v>0</v>
      </c>
      <c r="AJ24" s="273">
        <v>0</v>
      </c>
      <c r="AK24" s="273">
        <v>0</v>
      </c>
      <c r="AL24" s="273">
        <v>0</v>
      </c>
      <c r="AM24" s="344">
        <v>0</v>
      </c>
      <c r="AN24" s="344" t="s">
        <v>2024</v>
      </c>
      <c r="AO24" s="261" t="e">
        <v>#N/A</v>
      </c>
      <c r="AP24" s="304" t="e">
        <v>#N/A</v>
      </c>
      <c r="AQ24" s="149" t="e">
        <v>#N/A</v>
      </c>
      <c r="AR24" s="190" t="e">
        <v>#N/A</v>
      </c>
      <c r="AS24" s="262" t="e">
        <v>#N/A</v>
      </c>
      <c r="AT24" s="152" t="s">
        <v>81</v>
      </c>
      <c r="AU24" s="344"/>
    </row>
    <row r="25" spans="1:47">
      <c r="A25" s="229" t="s">
        <v>449</v>
      </c>
      <c r="B25" s="192">
        <v>0.127</v>
      </c>
      <c r="C25" s="192">
        <v>0.12759999999999999</v>
      </c>
      <c r="D25" s="266">
        <v>505.95</v>
      </c>
      <c r="E25" s="266">
        <v>504.42</v>
      </c>
      <c r="F25" s="266">
        <v>504.18</v>
      </c>
      <c r="J25" s="309"/>
      <c r="K25" s="275"/>
      <c r="L25" s="275"/>
      <c r="M25" s="275"/>
      <c r="N25" s="275"/>
      <c r="O25" s="275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312"/>
      <c r="AA25" s="344"/>
      <c r="AB25" s="273"/>
      <c r="AC25" s="151">
        <v>0</v>
      </c>
      <c r="AD25" s="259">
        <v>0</v>
      </c>
      <c r="AE25" s="259">
        <v>0</v>
      </c>
      <c r="AF25" s="259">
        <v>0</v>
      </c>
      <c r="AG25" s="259">
        <v>0</v>
      </c>
      <c r="AH25" s="149">
        <v>0</v>
      </c>
      <c r="AI25" s="303">
        <v>0</v>
      </c>
      <c r="AJ25" s="273">
        <v>0</v>
      </c>
      <c r="AK25" s="273">
        <v>0</v>
      </c>
      <c r="AL25" s="273">
        <v>0</v>
      </c>
      <c r="AM25" s="344">
        <v>0</v>
      </c>
      <c r="AN25" s="344" t="s">
        <v>2024</v>
      </c>
      <c r="AO25" s="261" t="e">
        <v>#N/A</v>
      </c>
      <c r="AP25" s="304" t="e">
        <v>#N/A</v>
      </c>
      <c r="AQ25" s="149" t="e">
        <v>#N/A</v>
      </c>
      <c r="AR25" s="190" t="e">
        <v>#N/A</v>
      </c>
      <c r="AS25" s="262" t="e">
        <v>#N/A</v>
      </c>
      <c r="AT25" s="152" t="s">
        <v>81</v>
      </c>
      <c r="AU25" s="344"/>
    </row>
    <row r="26" spans="1:47">
      <c r="A26" s="229" t="s">
        <v>448</v>
      </c>
      <c r="B26" s="192">
        <v>0.12570000000000001</v>
      </c>
      <c r="C26" s="192">
        <v>0.1263</v>
      </c>
      <c r="D26" s="266">
        <v>509.53</v>
      </c>
      <c r="E26" s="266">
        <v>507.99</v>
      </c>
      <c r="F26" s="266">
        <v>507.75</v>
      </c>
      <c r="J26" s="309"/>
      <c r="K26" s="275"/>
      <c r="L26" s="275"/>
      <c r="M26" s="275"/>
      <c r="N26" s="275"/>
      <c r="O26" s="275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312"/>
      <c r="AA26" s="344"/>
      <c r="AB26" s="273"/>
      <c r="AC26" s="151">
        <v>0</v>
      </c>
      <c r="AD26" s="259">
        <v>0</v>
      </c>
      <c r="AE26" s="259">
        <v>0</v>
      </c>
      <c r="AF26" s="259">
        <v>0</v>
      </c>
      <c r="AG26" s="259">
        <v>0</v>
      </c>
      <c r="AH26" s="149">
        <v>0</v>
      </c>
      <c r="AI26" s="303">
        <v>0</v>
      </c>
      <c r="AJ26" s="273">
        <v>0</v>
      </c>
      <c r="AK26" s="273">
        <v>0</v>
      </c>
      <c r="AL26" s="273">
        <v>0</v>
      </c>
      <c r="AM26" s="344">
        <v>0</v>
      </c>
      <c r="AN26" s="344" t="s">
        <v>2024</v>
      </c>
      <c r="AO26" s="261" t="e">
        <v>#N/A</v>
      </c>
      <c r="AP26" s="304" t="e">
        <v>#N/A</v>
      </c>
      <c r="AQ26" s="149" t="e">
        <v>#N/A</v>
      </c>
      <c r="AR26" s="190" t="e">
        <v>#N/A</v>
      </c>
      <c r="AS26" s="262" t="e">
        <v>#N/A</v>
      </c>
      <c r="AT26" s="152" t="s">
        <v>81</v>
      </c>
      <c r="AU26" s="344"/>
    </row>
    <row r="27" spans="1:47">
      <c r="A27" s="229" t="s">
        <v>447</v>
      </c>
      <c r="B27" s="192">
        <v>0.1265</v>
      </c>
      <c r="C27" s="192">
        <v>0.12710000000000002</v>
      </c>
      <c r="D27" s="266">
        <v>507.72</v>
      </c>
      <c r="E27" s="266">
        <v>506.18</v>
      </c>
      <c r="F27" s="266">
        <v>505.94</v>
      </c>
      <c r="J27" s="309"/>
      <c r="K27" s="275"/>
      <c r="L27" s="275"/>
      <c r="M27" s="275"/>
      <c r="N27" s="275"/>
      <c r="O27" s="275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312"/>
      <c r="AA27" s="344"/>
      <c r="AB27" s="273"/>
      <c r="AC27" s="151">
        <v>0</v>
      </c>
      <c r="AD27" s="259">
        <v>0</v>
      </c>
      <c r="AE27" s="259">
        <v>0</v>
      </c>
      <c r="AF27" s="259">
        <v>0</v>
      </c>
      <c r="AG27" s="259">
        <v>0</v>
      </c>
      <c r="AH27" s="149">
        <v>0</v>
      </c>
      <c r="AI27" s="303">
        <v>0</v>
      </c>
      <c r="AJ27" s="273">
        <v>0</v>
      </c>
      <c r="AK27" s="273">
        <v>0</v>
      </c>
      <c r="AL27" s="273">
        <v>0</v>
      </c>
      <c r="AM27" s="344">
        <v>0</v>
      </c>
      <c r="AN27" s="344" t="s">
        <v>2024</v>
      </c>
      <c r="AO27" s="261" t="e">
        <v>#N/A</v>
      </c>
      <c r="AP27" s="304" t="e">
        <v>#N/A</v>
      </c>
      <c r="AQ27" s="149" t="e">
        <v>#N/A</v>
      </c>
      <c r="AR27" s="190" t="e">
        <v>#N/A</v>
      </c>
      <c r="AS27" s="262" t="e">
        <v>#N/A</v>
      </c>
      <c r="AT27" s="152" t="s">
        <v>81</v>
      </c>
      <c r="AU27" s="344"/>
    </row>
    <row r="28" spans="1:47">
      <c r="A28" s="229" t="s">
        <v>446</v>
      </c>
      <c r="B28" s="192">
        <v>0.1249</v>
      </c>
      <c r="C28" s="192">
        <v>0.1255</v>
      </c>
      <c r="D28" s="266">
        <v>512.08000000000004</v>
      </c>
      <c r="E28" s="266">
        <v>510.53</v>
      </c>
      <c r="F28" s="266">
        <v>510.29</v>
      </c>
      <c r="J28" s="309"/>
      <c r="K28" s="275"/>
      <c r="L28" s="275"/>
      <c r="M28" s="275"/>
      <c r="N28" s="275"/>
      <c r="O28" s="275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312"/>
      <c r="AA28" s="344"/>
      <c r="AB28" s="344"/>
      <c r="AC28" s="344"/>
      <c r="AD28" s="344"/>
      <c r="AE28" s="344"/>
      <c r="AF28" s="344"/>
      <c r="AG28" s="344"/>
      <c r="AH28" s="344"/>
      <c r="AI28" s="344"/>
      <c r="AJ28" s="344"/>
      <c r="AK28" s="344"/>
      <c r="AL28" s="344"/>
      <c r="AM28" s="344"/>
      <c r="AN28" s="344"/>
      <c r="AO28" s="344"/>
      <c r="AP28" s="344"/>
      <c r="AQ28" s="344"/>
      <c r="AR28" s="344"/>
      <c r="AS28" s="344"/>
      <c r="AT28" s="344"/>
      <c r="AU28" s="344"/>
    </row>
    <row r="29" spans="1:47">
      <c r="A29" s="229" t="s">
        <v>445</v>
      </c>
      <c r="B29" s="192">
        <v>0.12470000000000001</v>
      </c>
      <c r="C29" s="192">
        <v>0.12529999999999999</v>
      </c>
      <c r="D29" s="266">
        <v>512.84</v>
      </c>
      <c r="E29" s="266">
        <v>511.28</v>
      </c>
      <c r="F29" s="266">
        <v>511.04</v>
      </c>
      <c r="J29" s="309"/>
      <c r="K29" s="275"/>
      <c r="L29" s="275"/>
      <c r="M29" s="275"/>
      <c r="N29" s="275"/>
      <c r="O29" s="275"/>
      <c r="P29" s="275"/>
      <c r="Q29" s="275"/>
      <c r="R29" s="275"/>
      <c r="S29" s="275"/>
      <c r="T29" s="275"/>
      <c r="U29" s="275"/>
      <c r="V29" s="275"/>
      <c r="W29" s="275"/>
      <c r="X29" s="275"/>
      <c r="Y29" s="275"/>
      <c r="Z29" s="312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4"/>
      <c r="AR29" s="344"/>
      <c r="AS29" s="344"/>
      <c r="AT29" s="344"/>
      <c r="AU29" s="344"/>
    </row>
    <row r="30" spans="1:47">
      <c r="A30" s="229" t="s">
        <v>444</v>
      </c>
      <c r="B30" s="192">
        <v>0.1258</v>
      </c>
      <c r="C30" s="192">
        <v>0.12640000000000001</v>
      </c>
      <c r="D30" s="266">
        <v>510.23</v>
      </c>
      <c r="E30" s="266">
        <v>508.69</v>
      </c>
      <c r="F30" s="266">
        <v>508.45</v>
      </c>
      <c r="J30" s="313"/>
      <c r="K30" s="275"/>
      <c r="L30" s="275"/>
      <c r="M30" s="275"/>
      <c r="N30" s="275"/>
      <c r="O30" s="275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312"/>
      <c r="AA30" s="344"/>
      <c r="AB30" s="344"/>
      <c r="AC30" s="344"/>
      <c r="AD30" s="344"/>
      <c r="AE30" s="344"/>
      <c r="AF30" s="344"/>
      <c r="AG30" s="344"/>
      <c r="AH30" s="344"/>
      <c r="AI30" s="344"/>
      <c r="AJ30" s="344"/>
      <c r="AK30" s="344"/>
      <c r="AL30" s="344"/>
      <c r="AM30" s="344"/>
      <c r="AN30" s="344"/>
      <c r="AO30" s="344"/>
      <c r="AP30" s="344"/>
      <c r="AQ30" s="344"/>
      <c r="AR30" s="344"/>
      <c r="AS30" s="344"/>
      <c r="AT30" s="344"/>
      <c r="AU30" s="344"/>
    </row>
    <row r="31" spans="1:47">
      <c r="A31" s="229" t="s">
        <v>443</v>
      </c>
      <c r="B31" s="192">
        <v>0.12670000000000001</v>
      </c>
      <c r="C31" s="192">
        <v>0.1273</v>
      </c>
      <c r="D31" s="266">
        <v>508.16</v>
      </c>
      <c r="E31" s="266">
        <v>506.63</v>
      </c>
      <c r="F31" s="266">
        <v>506.39</v>
      </c>
      <c r="J31" s="313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312"/>
      <c r="AA31" s="344"/>
      <c r="AB31" s="344"/>
      <c r="AC31" s="344"/>
      <c r="AD31" s="344"/>
      <c r="AE31" s="344"/>
      <c r="AF31" s="344"/>
      <c r="AG31" s="344"/>
      <c r="AH31" s="344"/>
      <c r="AI31" s="344"/>
      <c r="AJ31" s="344"/>
      <c r="AK31" s="344"/>
      <c r="AL31" s="344"/>
      <c r="AM31" s="344"/>
      <c r="AN31" s="344"/>
      <c r="AO31" s="344"/>
      <c r="AP31" s="344"/>
      <c r="AQ31" s="344"/>
      <c r="AR31" s="344"/>
      <c r="AS31" s="344"/>
      <c r="AT31" s="344"/>
      <c r="AU31" s="344"/>
    </row>
    <row r="32" spans="1:47" ht="13.5" thickBot="1">
      <c r="A32" s="229" t="s">
        <v>442</v>
      </c>
      <c r="B32" s="192">
        <v>0.12710000000000002</v>
      </c>
      <c r="C32" s="192">
        <v>0.12770000000000001</v>
      </c>
      <c r="D32" s="266">
        <v>507.38</v>
      </c>
      <c r="E32" s="266">
        <v>505.85</v>
      </c>
      <c r="F32" s="266">
        <v>505.61</v>
      </c>
      <c r="J32" s="314"/>
      <c r="K32" s="315"/>
      <c r="L32" s="315"/>
      <c r="M32" s="315"/>
      <c r="N32" s="315"/>
      <c r="O32" s="315"/>
      <c r="P32" s="315"/>
      <c r="Q32" s="315"/>
      <c r="R32" s="315"/>
      <c r="S32" s="315"/>
      <c r="T32" s="315"/>
      <c r="U32" s="315"/>
      <c r="V32" s="315"/>
      <c r="W32" s="315"/>
      <c r="X32" s="315"/>
      <c r="Y32" s="315"/>
      <c r="Z32" s="316"/>
      <c r="AA32" s="344"/>
      <c r="AB32" s="344"/>
      <c r="AC32" s="344"/>
      <c r="AD32" s="344"/>
      <c r="AE32" s="344"/>
      <c r="AF32" s="344"/>
      <c r="AG32" s="344"/>
      <c r="AH32" s="344"/>
      <c r="AI32" s="344"/>
      <c r="AJ32" s="344"/>
      <c r="AK32" s="344"/>
      <c r="AL32" s="344"/>
      <c r="AM32" s="344"/>
      <c r="AN32" s="344"/>
      <c r="AO32" s="344"/>
      <c r="AP32" s="344"/>
      <c r="AQ32" s="344"/>
      <c r="AR32" s="344"/>
      <c r="AS32" s="344"/>
      <c r="AT32" s="344"/>
      <c r="AU32" s="344"/>
    </row>
    <row r="33" spans="1:6">
      <c r="A33" s="229" t="s">
        <v>441</v>
      </c>
      <c r="B33" s="192">
        <v>0.12670000000000001</v>
      </c>
      <c r="C33" s="192">
        <v>0.1273</v>
      </c>
      <c r="D33" s="266">
        <v>508.65</v>
      </c>
      <c r="E33" s="266">
        <v>507.11</v>
      </c>
      <c r="F33" s="266">
        <v>506.87</v>
      </c>
    </row>
    <row r="34" spans="1:6">
      <c r="A34" s="229" t="s">
        <v>440</v>
      </c>
      <c r="B34" s="192">
        <v>0.1268</v>
      </c>
      <c r="C34" s="192">
        <v>0.12740000000000001</v>
      </c>
      <c r="D34" s="266">
        <v>508.63</v>
      </c>
      <c r="E34" s="266">
        <v>507.1</v>
      </c>
      <c r="F34" s="266">
        <v>506.86</v>
      </c>
    </row>
    <row r="35" spans="1:6">
      <c r="A35" s="229" t="s">
        <v>439</v>
      </c>
      <c r="B35" s="192">
        <v>0.1275</v>
      </c>
      <c r="C35" s="192">
        <v>0.12809999999999999</v>
      </c>
      <c r="D35" s="266">
        <v>507.09</v>
      </c>
      <c r="E35" s="266">
        <v>505.56</v>
      </c>
      <c r="F35" s="266">
        <v>505.32</v>
      </c>
    </row>
    <row r="36" spans="1:6">
      <c r="A36" s="229" t="s">
        <v>438</v>
      </c>
      <c r="B36" s="192">
        <v>0.1265</v>
      </c>
      <c r="C36" s="192">
        <v>0.12710000000000002</v>
      </c>
      <c r="D36" s="266">
        <v>509.88</v>
      </c>
      <c r="E36" s="266">
        <v>508.35</v>
      </c>
      <c r="F36" s="266">
        <v>508.11</v>
      </c>
    </row>
    <row r="37" spans="1:6">
      <c r="A37" s="229" t="s">
        <v>437</v>
      </c>
      <c r="B37" s="192">
        <v>0.127</v>
      </c>
      <c r="C37" s="192">
        <v>0.12759999999999999</v>
      </c>
      <c r="D37" s="266">
        <v>508.84</v>
      </c>
      <c r="E37" s="266">
        <v>507.32</v>
      </c>
      <c r="F37" s="266">
        <v>507.07</v>
      </c>
    </row>
    <row r="38" spans="1:6">
      <c r="A38" s="229" t="s">
        <v>436</v>
      </c>
      <c r="B38" s="192">
        <v>0.12619999999999998</v>
      </c>
      <c r="C38" s="192">
        <v>0.1268</v>
      </c>
      <c r="D38" s="266">
        <v>511.13</v>
      </c>
      <c r="E38" s="266">
        <v>509.6</v>
      </c>
      <c r="F38" s="266">
        <v>509.35</v>
      </c>
    </row>
    <row r="39" spans="1:6">
      <c r="A39" s="229" t="s">
        <v>435</v>
      </c>
      <c r="B39" s="192">
        <v>0.12820000000000001</v>
      </c>
      <c r="C39" s="192">
        <v>0.1288</v>
      </c>
      <c r="D39" s="266">
        <v>506.28</v>
      </c>
      <c r="E39" s="266">
        <v>504.76</v>
      </c>
      <c r="F39" s="266">
        <v>504.52</v>
      </c>
    </row>
    <row r="40" spans="1:6">
      <c r="A40" s="229" t="s">
        <v>434</v>
      </c>
      <c r="B40" s="192">
        <v>0.12939999999999999</v>
      </c>
      <c r="C40" s="192">
        <v>0.13</v>
      </c>
      <c r="D40" s="266">
        <v>503.49</v>
      </c>
      <c r="E40" s="266">
        <v>501.99</v>
      </c>
      <c r="F40" s="266">
        <v>501.74</v>
      </c>
    </row>
    <row r="41" spans="1:6">
      <c r="A41" s="229" t="s">
        <v>433</v>
      </c>
      <c r="B41" s="192">
        <v>0.1295</v>
      </c>
      <c r="C41" s="192">
        <v>0.13009999999999999</v>
      </c>
      <c r="D41" s="266">
        <v>503.48</v>
      </c>
      <c r="E41" s="266">
        <v>501.98</v>
      </c>
      <c r="F41" s="266">
        <v>501.74</v>
      </c>
    </row>
    <row r="42" spans="1:6">
      <c r="A42" s="229" t="s">
        <v>432</v>
      </c>
      <c r="B42" s="192">
        <v>0.1298</v>
      </c>
      <c r="C42" s="192">
        <v>0.13039999999999999</v>
      </c>
      <c r="D42" s="266">
        <v>502.97</v>
      </c>
      <c r="E42" s="266">
        <v>501.47</v>
      </c>
      <c r="F42" s="266">
        <v>501.23</v>
      </c>
    </row>
    <row r="43" spans="1:6">
      <c r="A43" s="229" t="s">
        <v>431</v>
      </c>
      <c r="B43" s="192">
        <v>0.1293</v>
      </c>
      <c r="C43" s="192">
        <v>0.12990000000000002</v>
      </c>
      <c r="D43" s="266">
        <v>504.47</v>
      </c>
      <c r="E43" s="266">
        <v>502.97</v>
      </c>
      <c r="F43" s="266">
        <v>502.72</v>
      </c>
    </row>
    <row r="44" spans="1:6">
      <c r="A44" s="229" t="s">
        <v>430</v>
      </c>
      <c r="B44" s="192">
        <v>0.12740000000000001</v>
      </c>
      <c r="C44" s="192">
        <v>0.128</v>
      </c>
      <c r="D44" s="266">
        <v>509.52</v>
      </c>
      <c r="E44" s="266">
        <v>508</v>
      </c>
      <c r="F44" s="266">
        <v>507.75</v>
      </c>
    </row>
    <row r="45" spans="1:6">
      <c r="A45" s="229" t="s">
        <v>429</v>
      </c>
      <c r="B45" s="192">
        <v>0.12839999999999999</v>
      </c>
      <c r="C45" s="192">
        <v>0.129</v>
      </c>
      <c r="D45" s="266">
        <v>507.23</v>
      </c>
      <c r="E45" s="266">
        <v>505.72</v>
      </c>
      <c r="F45" s="266">
        <v>505.47</v>
      </c>
    </row>
    <row r="46" spans="1:6">
      <c r="A46" s="229" t="s">
        <v>428</v>
      </c>
      <c r="B46" s="192">
        <v>0.1285</v>
      </c>
      <c r="C46" s="192">
        <v>0.12909999999999999</v>
      </c>
      <c r="D46" s="266">
        <v>507.22</v>
      </c>
      <c r="E46" s="266">
        <v>505.71</v>
      </c>
      <c r="F46" s="266">
        <v>505.46</v>
      </c>
    </row>
    <row r="47" spans="1:6">
      <c r="A47" s="229" t="s">
        <v>427</v>
      </c>
      <c r="B47" s="192">
        <v>0.12809999999999999</v>
      </c>
      <c r="C47" s="192">
        <v>0.12869999999999998</v>
      </c>
      <c r="D47" s="266">
        <v>508.47</v>
      </c>
      <c r="E47" s="266">
        <v>506.96</v>
      </c>
      <c r="F47" s="266">
        <v>506.71</v>
      </c>
    </row>
    <row r="48" spans="1:6">
      <c r="A48" s="229" t="s">
        <v>426</v>
      </c>
      <c r="B48" s="192">
        <v>0.12670000000000001</v>
      </c>
      <c r="C48" s="192">
        <v>0.1273</v>
      </c>
      <c r="D48" s="266">
        <v>512.27</v>
      </c>
      <c r="E48" s="266">
        <v>510.74</v>
      </c>
      <c r="F48" s="266">
        <v>510.5</v>
      </c>
    </row>
    <row r="49" spans="1:6">
      <c r="A49" s="229" t="s">
        <v>425</v>
      </c>
      <c r="B49" s="192">
        <v>0.12560000000000002</v>
      </c>
      <c r="C49" s="192">
        <v>0.12619999999999998</v>
      </c>
      <c r="D49" s="266">
        <v>515.33000000000004</v>
      </c>
      <c r="E49" s="266">
        <v>513.79</v>
      </c>
      <c r="F49" s="266">
        <v>513.54999999999995</v>
      </c>
    </row>
    <row r="50" spans="1:6">
      <c r="A50" s="229" t="s">
        <v>424</v>
      </c>
      <c r="B50" s="192">
        <v>0.12670000000000001</v>
      </c>
      <c r="C50" s="192">
        <v>0.1273</v>
      </c>
      <c r="D50" s="266">
        <v>512.76</v>
      </c>
      <c r="E50" s="266">
        <v>511.23</v>
      </c>
      <c r="F50" s="266">
        <v>510.99</v>
      </c>
    </row>
    <row r="51" spans="1:6">
      <c r="A51" s="229" t="s">
        <v>423</v>
      </c>
      <c r="B51" s="192">
        <v>0.12640000000000001</v>
      </c>
      <c r="C51" s="192">
        <v>0.127</v>
      </c>
      <c r="D51" s="266">
        <v>513.76</v>
      </c>
      <c r="E51" s="266">
        <v>512.23</v>
      </c>
      <c r="F51" s="266">
        <v>511.99</v>
      </c>
    </row>
    <row r="52" spans="1:6">
      <c r="A52" s="229" t="s">
        <v>422</v>
      </c>
      <c r="B52" s="192">
        <v>0.12529999999999999</v>
      </c>
      <c r="C52" s="192">
        <v>0.12590000000000001</v>
      </c>
      <c r="D52" s="266">
        <v>516.82000000000005</v>
      </c>
      <c r="E52" s="266">
        <v>515.28</v>
      </c>
      <c r="F52" s="266">
        <v>515.04</v>
      </c>
    </row>
    <row r="53" spans="1:6">
      <c r="A53" s="229" t="s">
        <v>421</v>
      </c>
      <c r="B53" s="192">
        <v>0.12480000000000001</v>
      </c>
      <c r="C53" s="192">
        <v>0.12539999999999998</v>
      </c>
      <c r="D53" s="266">
        <v>518.35</v>
      </c>
      <c r="E53" s="266">
        <v>516.80999999999995</v>
      </c>
      <c r="F53" s="266">
        <v>516.57000000000005</v>
      </c>
    </row>
    <row r="54" spans="1:6">
      <c r="A54" s="229" t="s">
        <v>420</v>
      </c>
      <c r="B54" s="192">
        <v>0.1232</v>
      </c>
      <c r="C54" s="192">
        <v>0.12380000000000001</v>
      </c>
      <c r="D54" s="266">
        <v>522.73</v>
      </c>
      <c r="E54" s="266">
        <v>521.16999999999996</v>
      </c>
      <c r="F54" s="266">
        <v>520.92999999999995</v>
      </c>
    </row>
    <row r="55" spans="1:6">
      <c r="A55" s="229" t="s">
        <v>419</v>
      </c>
      <c r="B55" s="192">
        <v>0.1242</v>
      </c>
      <c r="C55" s="192">
        <v>0.12480000000000001</v>
      </c>
      <c r="D55" s="266">
        <v>520.38</v>
      </c>
      <c r="E55" s="266">
        <v>518.83000000000004</v>
      </c>
      <c r="F55" s="266">
        <v>518.59</v>
      </c>
    </row>
    <row r="56" spans="1:6">
      <c r="A56" s="229" t="s">
        <v>418</v>
      </c>
      <c r="B56" s="192">
        <v>0.1246</v>
      </c>
      <c r="C56" s="192">
        <v>0.12520000000000001</v>
      </c>
      <c r="D56" s="266">
        <v>519.59</v>
      </c>
      <c r="E56" s="266">
        <v>518.04999999999995</v>
      </c>
      <c r="F56" s="266">
        <v>517.80999999999995</v>
      </c>
    </row>
    <row r="57" spans="1:6">
      <c r="A57" s="229" t="s">
        <v>417</v>
      </c>
      <c r="B57" s="192">
        <v>0.1255</v>
      </c>
      <c r="C57" s="192">
        <v>0.12609999999999999</v>
      </c>
      <c r="D57" s="266">
        <v>517.52</v>
      </c>
      <c r="E57" s="266">
        <v>515.99</v>
      </c>
      <c r="F57" s="266">
        <v>515.74</v>
      </c>
    </row>
    <row r="58" spans="1:6">
      <c r="A58" s="229" t="s">
        <v>416</v>
      </c>
      <c r="B58" s="192">
        <v>0.124</v>
      </c>
      <c r="C58" s="192">
        <v>0.1246</v>
      </c>
      <c r="D58" s="266">
        <v>521.62</v>
      </c>
      <c r="E58" s="266">
        <v>520.08000000000004</v>
      </c>
      <c r="F58" s="266">
        <v>519.83000000000004</v>
      </c>
    </row>
    <row r="59" spans="1:6">
      <c r="A59" s="229" t="s">
        <v>415</v>
      </c>
      <c r="B59" s="192">
        <v>0.1241</v>
      </c>
      <c r="C59" s="192">
        <v>0.12470000000000001</v>
      </c>
      <c r="D59" s="266">
        <v>521.61</v>
      </c>
      <c r="E59" s="266">
        <v>520.05999999999995</v>
      </c>
      <c r="F59" s="266">
        <v>519.82000000000005</v>
      </c>
    </row>
    <row r="60" spans="1:6">
      <c r="A60" s="229" t="s">
        <v>414</v>
      </c>
      <c r="B60" s="192">
        <v>0.12470000000000001</v>
      </c>
      <c r="C60" s="192">
        <v>0.12529999999999999</v>
      </c>
      <c r="D60" s="266">
        <v>520.29999999999995</v>
      </c>
      <c r="E60" s="266">
        <v>518.76</v>
      </c>
      <c r="F60" s="266">
        <v>518.52</v>
      </c>
    </row>
    <row r="61" spans="1:6">
      <c r="A61" s="229" t="s">
        <v>413</v>
      </c>
      <c r="B61" s="192">
        <v>0.1255</v>
      </c>
      <c r="C61" s="192">
        <v>0.12609999999999999</v>
      </c>
      <c r="D61" s="266">
        <v>518.49</v>
      </c>
      <c r="E61" s="266">
        <v>516.96</v>
      </c>
      <c r="F61" s="266">
        <v>516.72</v>
      </c>
    </row>
    <row r="62" spans="1:6">
      <c r="A62" s="229" t="s">
        <v>412</v>
      </c>
      <c r="B62" s="192">
        <v>0.12609999999999999</v>
      </c>
      <c r="C62" s="192">
        <v>0.12670000000000001</v>
      </c>
      <c r="D62" s="266">
        <v>517.20000000000005</v>
      </c>
      <c r="E62" s="266">
        <v>515.67999999999995</v>
      </c>
      <c r="F62" s="266">
        <v>515.42999999999995</v>
      </c>
    </row>
    <row r="63" spans="1:6">
      <c r="A63" s="229" t="s">
        <v>411</v>
      </c>
      <c r="B63" s="192">
        <v>0.1268</v>
      </c>
      <c r="C63" s="192">
        <v>0.12740000000000001</v>
      </c>
      <c r="D63" s="266">
        <v>515.66999999999996</v>
      </c>
      <c r="E63" s="266">
        <v>514.15</v>
      </c>
      <c r="F63" s="266">
        <v>513.9</v>
      </c>
    </row>
    <row r="64" spans="1:6">
      <c r="A64" s="229" t="s">
        <v>410</v>
      </c>
      <c r="B64" s="192">
        <v>0.12590000000000001</v>
      </c>
      <c r="C64" s="192">
        <v>0.1265</v>
      </c>
      <c r="D64" s="266">
        <v>518.20000000000005</v>
      </c>
      <c r="E64" s="266">
        <v>516.66999999999996</v>
      </c>
      <c r="F64" s="266">
        <v>516.42999999999995</v>
      </c>
    </row>
    <row r="65" spans="1:6">
      <c r="A65" s="229" t="s">
        <v>409</v>
      </c>
      <c r="B65" s="192">
        <v>0.12570000000000001</v>
      </c>
      <c r="C65" s="192">
        <v>0.1263</v>
      </c>
      <c r="D65" s="266">
        <v>518.96</v>
      </c>
      <c r="E65" s="266">
        <v>517.42999999999995</v>
      </c>
      <c r="F65" s="266">
        <v>517.17999999999995</v>
      </c>
    </row>
    <row r="66" spans="1:6">
      <c r="A66" s="229" t="s">
        <v>408</v>
      </c>
      <c r="B66" s="192">
        <v>0.128</v>
      </c>
      <c r="C66" s="192">
        <v>0.12859999999999999</v>
      </c>
      <c r="D66" s="266">
        <v>513.37</v>
      </c>
      <c r="E66" s="266">
        <v>511.86</v>
      </c>
      <c r="F66" s="266">
        <v>511.61</v>
      </c>
    </row>
    <row r="67" spans="1:6">
      <c r="A67" s="229" t="s">
        <v>407</v>
      </c>
      <c r="B67" s="192">
        <v>0.1285</v>
      </c>
      <c r="C67" s="192">
        <v>0.12909999999999999</v>
      </c>
      <c r="D67" s="266">
        <v>512.35</v>
      </c>
      <c r="E67" s="266">
        <v>510.85</v>
      </c>
      <c r="F67" s="266">
        <v>510.6</v>
      </c>
    </row>
    <row r="68" spans="1:6">
      <c r="A68" s="229" t="s">
        <v>406</v>
      </c>
      <c r="B68" s="192">
        <v>0.12759999999999999</v>
      </c>
      <c r="C68" s="192">
        <v>0.12820000000000001</v>
      </c>
      <c r="D68" s="266">
        <v>514.87</v>
      </c>
      <c r="E68" s="266">
        <v>513.35</v>
      </c>
      <c r="F68" s="266">
        <v>513.11</v>
      </c>
    </row>
    <row r="69" spans="1:6">
      <c r="A69" s="229" t="s">
        <v>405</v>
      </c>
      <c r="B69" s="192">
        <v>0.12939999999999999</v>
      </c>
      <c r="C69" s="192">
        <v>0.13</v>
      </c>
      <c r="D69" s="266">
        <v>510.59</v>
      </c>
      <c r="E69" s="266">
        <v>509.1</v>
      </c>
      <c r="F69" s="266">
        <v>508.85</v>
      </c>
    </row>
    <row r="70" spans="1:6">
      <c r="A70" s="229" t="s">
        <v>404</v>
      </c>
      <c r="B70" s="192">
        <v>0.12890000000000001</v>
      </c>
      <c r="C70" s="192">
        <v>0.1295</v>
      </c>
      <c r="D70" s="266">
        <v>512.09</v>
      </c>
      <c r="E70" s="266">
        <v>510.59</v>
      </c>
      <c r="F70" s="266">
        <v>510.34</v>
      </c>
    </row>
    <row r="71" spans="1:6">
      <c r="A71" s="229" t="s">
        <v>403</v>
      </c>
      <c r="B71" s="192">
        <v>0.12820000000000001</v>
      </c>
      <c r="C71" s="192">
        <v>0.1288</v>
      </c>
      <c r="D71" s="266">
        <v>514.09</v>
      </c>
      <c r="E71" s="266">
        <v>512.59</v>
      </c>
      <c r="F71" s="266">
        <v>512.34</v>
      </c>
    </row>
    <row r="72" spans="1:6">
      <c r="A72" s="229" t="s">
        <v>402</v>
      </c>
      <c r="B72" s="192">
        <v>0.1273</v>
      </c>
      <c r="C72" s="192">
        <v>0.12789999999999999</v>
      </c>
      <c r="D72" s="266">
        <v>516.61</v>
      </c>
      <c r="E72" s="266">
        <v>515.09</v>
      </c>
      <c r="F72" s="266">
        <v>514.85</v>
      </c>
    </row>
    <row r="73" spans="1:6">
      <c r="A73" s="229" t="s">
        <v>401</v>
      </c>
      <c r="B73" s="192">
        <v>0.128</v>
      </c>
      <c r="C73" s="192">
        <v>0.12859999999999999</v>
      </c>
      <c r="D73" s="266">
        <v>515.09</v>
      </c>
      <c r="E73" s="266">
        <v>513.58000000000004</v>
      </c>
      <c r="F73" s="266">
        <v>513.33000000000004</v>
      </c>
    </row>
    <row r="74" spans="1:6">
      <c r="A74" s="229" t="s">
        <v>400</v>
      </c>
      <c r="B74" s="192">
        <v>0.12689999999999999</v>
      </c>
      <c r="C74" s="192">
        <v>0.1275</v>
      </c>
      <c r="D74" s="266">
        <v>518.11</v>
      </c>
      <c r="E74" s="266">
        <v>516.59</v>
      </c>
      <c r="F74" s="266">
        <v>516.35</v>
      </c>
    </row>
    <row r="75" spans="1:6">
      <c r="A75" s="229" t="s">
        <v>399</v>
      </c>
      <c r="B75" s="192">
        <v>0.12670000000000001</v>
      </c>
      <c r="C75" s="192">
        <v>0.1273</v>
      </c>
      <c r="D75" s="266">
        <v>518.86</v>
      </c>
      <c r="E75" s="266">
        <v>517.34</v>
      </c>
      <c r="F75" s="266">
        <v>517.1</v>
      </c>
    </row>
    <row r="76" spans="1:6">
      <c r="A76" s="229" t="s">
        <v>398</v>
      </c>
      <c r="B76" s="192">
        <v>0.12710000000000002</v>
      </c>
      <c r="C76" s="192">
        <v>0.12770000000000001</v>
      </c>
      <c r="D76" s="266">
        <v>518.09</v>
      </c>
      <c r="E76" s="266">
        <v>516.58000000000004</v>
      </c>
      <c r="F76" s="266">
        <v>516.33000000000004</v>
      </c>
    </row>
    <row r="77" spans="1:6">
      <c r="A77" s="229" t="s">
        <v>397</v>
      </c>
      <c r="B77" s="192">
        <v>0.12869999999999998</v>
      </c>
      <c r="C77" s="192">
        <v>0.1293</v>
      </c>
      <c r="D77" s="266">
        <v>514.32000000000005</v>
      </c>
      <c r="E77" s="266">
        <v>512.82000000000005</v>
      </c>
      <c r="F77" s="266">
        <v>512.57000000000005</v>
      </c>
    </row>
    <row r="78" spans="1:6">
      <c r="A78" s="229" t="s">
        <v>396</v>
      </c>
      <c r="B78" s="192">
        <v>0.1273</v>
      </c>
      <c r="C78" s="192">
        <v>0.12789999999999999</v>
      </c>
      <c r="D78" s="266">
        <v>518.08000000000004</v>
      </c>
      <c r="E78" s="266">
        <v>516.57000000000005</v>
      </c>
      <c r="F78" s="266">
        <v>516.32000000000005</v>
      </c>
    </row>
    <row r="79" spans="1:6">
      <c r="A79" s="229" t="s">
        <v>395</v>
      </c>
      <c r="B79" s="192">
        <v>0.1278</v>
      </c>
      <c r="C79" s="192">
        <v>0.12839999999999999</v>
      </c>
      <c r="D79" s="266">
        <v>517.07000000000005</v>
      </c>
      <c r="E79" s="266">
        <v>515.55999999999995</v>
      </c>
      <c r="F79" s="266">
        <v>515.32000000000005</v>
      </c>
    </row>
    <row r="80" spans="1:6">
      <c r="A80" s="229" t="s">
        <v>394</v>
      </c>
      <c r="B80" s="192">
        <v>0.12720000000000001</v>
      </c>
      <c r="C80" s="192">
        <v>0.1278</v>
      </c>
      <c r="D80" s="266">
        <v>518.83000000000004</v>
      </c>
      <c r="E80" s="266">
        <v>517.32000000000005</v>
      </c>
      <c r="F80" s="266">
        <v>517.07000000000005</v>
      </c>
    </row>
    <row r="81" spans="1:6">
      <c r="A81" s="229" t="s">
        <v>393</v>
      </c>
      <c r="B81" s="192">
        <v>0.128</v>
      </c>
      <c r="C81" s="192">
        <v>0.12859999999999999</v>
      </c>
      <c r="D81" s="266">
        <v>517.05999999999995</v>
      </c>
      <c r="E81" s="266">
        <v>515.55999999999995</v>
      </c>
      <c r="F81" s="266">
        <v>515.30999999999995</v>
      </c>
    </row>
    <row r="82" spans="1:6">
      <c r="A82" s="229" t="s">
        <v>392</v>
      </c>
      <c r="B82" s="192">
        <v>0.12640000000000001</v>
      </c>
      <c r="C82" s="192">
        <v>0.127</v>
      </c>
      <c r="D82" s="266">
        <v>521.34</v>
      </c>
      <c r="E82" s="266">
        <v>519.82000000000005</v>
      </c>
      <c r="F82" s="266">
        <v>519.58000000000004</v>
      </c>
    </row>
    <row r="83" spans="1:6">
      <c r="A83" s="229" t="s">
        <v>391</v>
      </c>
      <c r="B83" s="192">
        <v>0.1263</v>
      </c>
      <c r="C83" s="192">
        <v>0.12689999999999999</v>
      </c>
      <c r="D83" s="266">
        <v>521.84</v>
      </c>
      <c r="E83" s="266">
        <v>520.32000000000005</v>
      </c>
      <c r="F83" s="266">
        <v>520.08000000000004</v>
      </c>
    </row>
    <row r="84" spans="1:6">
      <c r="A84" s="229" t="s">
        <v>390</v>
      </c>
      <c r="B84" s="192">
        <v>0.127</v>
      </c>
      <c r="C84" s="192">
        <v>0.12759999999999999</v>
      </c>
      <c r="D84" s="266">
        <v>520.32000000000005</v>
      </c>
      <c r="E84" s="266">
        <v>518.80999999999995</v>
      </c>
      <c r="F84" s="266">
        <v>518.55999999999995</v>
      </c>
    </row>
    <row r="85" spans="1:6">
      <c r="A85" s="229" t="s">
        <v>389</v>
      </c>
      <c r="B85" s="192">
        <v>0.12670000000000001</v>
      </c>
      <c r="C85" s="192">
        <v>0.1273</v>
      </c>
      <c r="D85" s="266">
        <v>521.57000000000005</v>
      </c>
      <c r="E85" s="266">
        <v>520.05999999999995</v>
      </c>
      <c r="F85" s="266">
        <v>519.55999999999995</v>
      </c>
    </row>
    <row r="86" spans="1:6">
      <c r="A86" s="229" t="s">
        <v>388</v>
      </c>
      <c r="B86" s="192">
        <v>0.12720000000000001</v>
      </c>
      <c r="C86" s="192">
        <v>0.1278</v>
      </c>
      <c r="D86" s="266">
        <v>520.30999999999995</v>
      </c>
      <c r="E86" s="266">
        <v>518.79999999999995</v>
      </c>
      <c r="F86" s="266">
        <v>518.54999999999995</v>
      </c>
    </row>
    <row r="87" spans="1:6">
      <c r="A87" s="229" t="s">
        <v>387</v>
      </c>
      <c r="B87" s="192">
        <v>0.12720000000000001</v>
      </c>
      <c r="C87" s="192">
        <v>0.1278</v>
      </c>
      <c r="D87" s="266">
        <v>520.55999999999995</v>
      </c>
      <c r="E87" s="266">
        <v>519.04999999999995</v>
      </c>
      <c r="F87" s="266">
        <v>518.79999999999995</v>
      </c>
    </row>
    <row r="88" spans="1:6">
      <c r="A88" s="229" t="s">
        <v>386</v>
      </c>
      <c r="B88" s="192">
        <v>0.1268</v>
      </c>
      <c r="C88" s="192">
        <v>0.12740000000000001</v>
      </c>
      <c r="D88" s="266">
        <v>521.80999999999995</v>
      </c>
      <c r="E88" s="266">
        <v>520.29999999999995</v>
      </c>
      <c r="F88" s="266">
        <v>520.04999999999995</v>
      </c>
    </row>
    <row r="89" spans="1:6">
      <c r="A89" s="229" t="s">
        <v>385</v>
      </c>
      <c r="B89" s="192">
        <v>0.1268</v>
      </c>
      <c r="C89" s="192">
        <v>0.12740000000000001</v>
      </c>
      <c r="D89" s="266">
        <v>522.05999999999995</v>
      </c>
      <c r="E89" s="266">
        <v>520.54999999999995</v>
      </c>
      <c r="F89" s="266">
        <v>520.29999999999995</v>
      </c>
    </row>
    <row r="90" spans="1:6">
      <c r="A90" s="229" t="s">
        <v>384</v>
      </c>
      <c r="B90" s="192">
        <v>0.1265</v>
      </c>
      <c r="C90" s="192">
        <v>0.12710000000000002</v>
      </c>
      <c r="D90" s="266">
        <v>523.05999999999995</v>
      </c>
      <c r="E90" s="266">
        <v>521.54999999999995</v>
      </c>
      <c r="F90" s="266">
        <v>521.29999999999995</v>
      </c>
    </row>
    <row r="91" spans="1:6">
      <c r="A91" s="229" t="s">
        <v>383</v>
      </c>
      <c r="B91" s="192">
        <v>0.12619999999999998</v>
      </c>
      <c r="C91" s="192">
        <v>0.1268</v>
      </c>
      <c r="D91" s="266">
        <v>524.07000000000005</v>
      </c>
      <c r="E91" s="266">
        <v>522.54999999999995</v>
      </c>
      <c r="F91" s="266">
        <v>522.30999999999995</v>
      </c>
    </row>
    <row r="92" spans="1:6">
      <c r="A92" s="229" t="s">
        <v>382</v>
      </c>
      <c r="B92" s="192">
        <v>0.12670000000000001</v>
      </c>
      <c r="C92" s="192">
        <v>0.1273</v>
      </c>
      <c r="D92" s="266">
        <v>523.04999999999995</v>
      </c>
      <c r="E92" s="266">
        <v>521.54</v>
      </c>
      <c r="F92" s="266">
        <v>521.29</v>
      </c>
    </row>
    <row r="93" spans="1:6">
      <c r="A93" s="229" t="s">
        <v>381</v>
      </c>
      <c r="B93" s="192">
        <v>0.1268</v>
      </c>
      <c r="C93" s="192">
        <v>0.12740000000000001</v>
      </c>
      <c r="D93" s="266">
        <v>523.04999999999995</v>
      </c>
      <c r="E93" s="266">
        <v>521.54</v>
      </c>
      <c r="F93" s="266">
        <v>521.29</v>
      </c>
    </row>
    <row r="94" spans="1:6">
      <c r="A94" s="229" t="s">
        <v>380</v>
      </c>
      <c r="B94" s="192">
        <v>0.1258</v>
      </c>
      <c r="C94" s="192">
        <v>0.12640000000000001</v>
      </c>
      <c r="D94" s="266">
        <v>525.82000000000005</v>
      </c>
      <c r="E94" s="266">
        <v>524.29999999999995</v>
      </c>
      <c r="F94" s="266">
        <v>524.05999999999995</v>
      </c>
    </row>
    <row r="95" spans="1:6">
      <c r="A95" s="229" t="s">
        <v>379</v>
      </c>
      <c r="B95" s="192">
        <v>0.1241</v>
      </c>
      <c r="C95" s="192">
        <v>0.12470000000000001</v>
      </c>
      <c r="D95" s="266">
        <v>530.4</v>
      </c>
      <c r="E95" s="266">
        <v>528.86</v>
      </c>
      <c r="F95" s="266">
        <v>528.62</v>
      </c>
    </row>
    <row r="96" spans="1:6">
      <c r="A96" s="229" t="s">
        <v>378</v>
      </c>
      <c r="B96" s="192">
        <v>0.12859999999999999</v>
      </c>
      <c r="C96" s="192">
        <v>0.12920000000000001</v>
      </c>
      <c r="D96" s="266">
        <v>519.28</v>
      </c>
      <c r="E96" s="266">
        <v>517.79</v>
      </c>
      <c r="F96" s="266">
        <v>517.54</v>
      </c>
    </row>
    <row r="97" spans="1:6">
      <c r="A97" s="229" t="s">
        <v>377</v>
      </c>
      <c r="B97" s="192">
        <v>0.1321</v>
      </c>
      <c r="C97" s="192">
        <v>0.13269999999999998</v>
      </c>
      <c r="D97" s="266">
        <v>510.9</v>
      </c>
      <c r="E97" s="266">
        <v>509.43</v>
      </c>
      <c r="F97" s="266">
        <v>509.18</v>
      </c>
    </row>
    <row r="98" spans="1:6">
      <c r="A98" s="229" t="s">
        <v>376</v>
      </c>
      <c r="B98" s="192">
        <v>0.1308</v>
      </c>
      <c r="C98" s="192">
        <v>0.13140000000000002</v>
      </c>
      <c r="D98" s="266">
        <v>514.34</v>
      </c>
      <c r="E98" s="266">
        <v>512.86</v>
      </c>
      <c r="F98" s="266">
        <v>512.61</v>
      </c>
    </row>
    <row r="99" spans="1:6">
      <c r="A99" s="229" t="s">
        <v>375</v>
      </c>
      <c r="B99" s="192">
        <v>0.13039999999999999</v>
      </c>
      <c r="C99" s="192">
        <v>0.13100000000000001</v>
      </c>
      <c r="D99" s="266">
        <v>515.57000000000005</v>
      </c>
      <c r="E99" s="266">
        <v>514.09</v>
      </c>
      <c r="F99" s="266">
        <v>513.84</v>
      </c>
    </row>
    <row r="100" spans="1:6">
      <c r="A100" s="229" t="s">
        <v>374</v>
      </c>
      <c r="B100" s="192">
        <v>0.13059999999999999</v>
      </c>
      <c r="C100" s="192">
        <v>0.13119999999999998</v>
      </c>
      <c r="D100" s="266">
        <v>515.33000000000004</v>
      </c>
      <c r="E100" s="266">
        <v>513.85</v>
      </c>
      <c r="F100" s="266">
        <v>513.6</v>
      </c>
    </row>
    <row r="101" spans="1:6">
      <c r="A101" s="229" t="s">
        <v>373</v>
      </c>
      <c r="B101" s="192">
        <v>0.1293</v>
      </c>
      <c r="C101" s="192">
        <v>0.12990000000000002</v>
      </c>
      <c r="D101" s="266">
        <v>518.79</v>
      </c>
      <c r="E101" s="266">
        <v>517.30999999999995</v>
      </c>
      <c r="F101" s="266">
        <v>517.05999999999995</v>
      </c>
    </row>
    <row r="102" spans="1:6">
      <c r="A102" s="229" t="s">
        <v>372</v>
      </c>
      <c r="B102" s="192">
        <v>0.129</v>
      </c>
      <c r="C102" s="192">
        <v>0.12960000000000002</v>
      </c>
      <c r="D102" s="266">
        <v>519.79</v>
      </c>
      <c r="E102" s="266">
        <v>518.29999999999995</v>
      </c>
      <c r="F102" s="266">
        <v>518.04999999999995</v>
      </c>
    </row>
    <row r="103" spans="1:6">
      <c r="A103" s="229" t="s">
        <v>371</v>
      </c>
      <c r="B103" s="192">
        <v>0.12839999999999999</v>
      </c>
      <c r="C103" s="192">
        <v>0.129</v>
      </c>
      <c r="D103" s="266">
        <v>521.53</v>
      </c>
      <c r="E103" s="266">
        <v>520.04</v>
      </c>
      <c r="F103" s="266">
        <v>519.79</v>
      </c>
    </row>
    <row r="104" spans="1:6">
      <c r="A104" s="229" t="s">
        <v>370</v>
      </c>
      <c r="B104" s="192">
        <v>0.13039999999999999</v>
      </c>
      <c r="C104" s="192">
        <v>0.13100000000000001</v>
      </c>
      <c r="D104" s="266">
        <v>516.83000000000004</v>
      </c>
      <c r="E104" s="266">
        <v>515.35</v>
      </c>
      <c r="F104" s="266">
        <v>515.1</v>
      </c>
    </row>
    <row r="105" spans="1:6">
      <c r="A105" s="229" t="s">
        <v>369</v>
      </c>
      <c r="B105" s="192">
        <v>0.13059999999999999</v>
      </c>
      <c r="C105" s="192">
        <v>0.13119999999999998</v>
      </c>
      <c r="D105" s="266">
        <v>516.59</v>
      </c>
      <c r="E105" s="266">
        <v>515.11</v>
      </c>
      <c r="F105" s="266">
        <v>514.86</v>
      </c>
    </row>
    <row r="106" spans="1:6">
      <c r="A106" s="229" t="s">
        <v>368</v>
      </c>
      <c r="B106" s="192">
        <v>0.1326</v>
      </c>
      <c r="C106" s="192">
        <v>0.13320000000000001</v>
      </c>
      <c r="D106" s="266">
        <v>511.95</v>
      </c>
      <c r="E106" s="266">
        <v>510.49</v>
      </c>
      <c r="F106" s="266">
        <v>510.24</v>
      </c>
    </row>
    <row r="107" spans="1:6">
      <c r="A107" s="229" t="s">
        <v>367</v>
      </c>
      <c r="B107" s="192">
        <v>0.13739999999999999</v>
      </c>
      <c r="C107" s="192">
        <v>0.13800000000000001</v>
      </c>
      <c r="D107" s="266">
        <v>500.69</v>
      </c>
      <c r="E107" s="266">
        <v>499.28</v>
      </c>
      <c r="F107" s="266">
        <v>499.02</v>
      </c>
    </row>
    <row r="108" spans="1:6">
      <c r="A108" s="229" t="s">
        <v>366</v>
      </c>
      <c r="B108" s="192">
        <v>0.1386</v>
      </c>
      <c r="C108" s="192">
        <v>0.13919999999999999</v>
      </c>
      <c r="D108" s="266">
        <v>498.12</v>
      </c>
      <c r="E108" s="266">
        <v>496.72</v>
      </c>
      <c r="F108" s="266">
        <v>496.46</v>
      </c>
    </row>
    <row r="109" spans="1:6">
      <c r="A109" s="229" t="s">
        <v>365</v>
      </c>
      <c r="B109" s="192">
        <v>0.1371</v>
      </c>
      <c r="C109" s="192">
        <v>0.13769999999999999</v>
      </c>
      <c r="D109" s="266">
        <v>501.92</v>
      </c>
      <c r="E109" s="266">
        <v>500.5</v>
      </c>
      <c r="F109" s="266">
        <v>500.24</v>
      </c>
    </row>
    <row r="110" spans="1:6">
      <c r="A110" s="229" t="s">
        <v>364</v>
      </c>
      <c r="B110" s="192">
        <v>0.13639999999999999</v>
      </c>
      <c r="C110" s="192">
        <v>0.13699999999999998</v>
      </c>
      <c r="D110" s="266">
        <v>503.83</v>
      </c>
      <c r="E110" s="266">
        <v>502.41</v>
      </c>
      <c r="F110" s="266">
        <v>502.15</v>
      </c>
    </row>
    <row r="111" spans="1:6">
      <c r="A111" s="229" t="s">
        <v>363</v>
      </c>
      <c r="B111" s="192">
        <v>0.1343</v>
      </c>
      <c r="C111" s="192">
        <v>0.13489999999999999</v>
      </c>
      <c r="D111" s="266">
        <v>509.11</v>
      </c>
      <c r="E111" s="266">
        <v>507.67</v>
      </c>
      <c r="F111" s="266">
        <v>507.41</v>
      </c>
    </row>
    <row r="112" spans="1:6">
      <c r="A112" s="229" t="s">
        <v>362</v>
      </c>
      <c r="B112" s="192">
        <v>0.1348</v>
      </c>
      <c r="C112" s="192">
        <v>0.13539999999999999</v>
      </c>
      <c r="D112" s="266">
        <v>508.16</v>
      </c>
      <c r="E112" s="266">
        <v>506.73</v>
      </c>
      <c r="F112" s="266">
        <v>506.47</v>
      </c>
    </row>
    <row r="113" spans="1:6">
      <c r="A113" s="229" t="s">
        <v>361</v>
      </c>
      <c r="B113" s="192">
        <v>0.13489999999999999</v>
      </c>
      <c r="C113" s="192">
        <v>0.13550000000000001</v>
      </c>
      <c r="D113" s="266">
        <v>508.18</v>
      </c>
      <c r="E113" s="266">
        <v>506.74</v>
      </c>
      <c r="F113" s="266">
        <v>506.49</v>
      </c>
    </row>
    <row r="114" spans="1:6">
      <c r="A114" s="229" t="s">
        <v>360</v>
      </c>
      <c r="B114" s="192">
        <v>0.13600000000000001</v>
      </c>
      <c r="C114" s="192">
        <v>0.1366</v>
      </c>
      <c r="D114" s="266">
        <v>505.81</v>
      </c>
      <c r="E114" s="266">
        <v>504.38</v>
      </c>
      <c r="F114" s="266">
        <v>504.13</v>
      </c>
    </row>
    <row r="115" spans="1:6">
      <c r="A115" s="229" t="s">
        <v>359</v>
      </c>
      <c r="B115" s="192">
        <v>0.13570000000000002</v>
      </c>
      <c r="C115" s="192">
        <v>0.1363</v>
      </c>
      <c r="D115" s="266">
        <v>506.78</v>
      </c>
      <c r="E115" s="266">
        <v>505.35</v>
      </c>
      <c r="F115" s="266">
        <v>505.09</v>
      </c>
    </row>
    <row r="116" spans="1:6">
      <c r="A116" s="229" t="s">
        <v>358</v>
      </c>
      <c r="B116" s="192">
        <v>0.1361</v>
      </c>
      <c r="C116" s="192">
        <v>0.13669999999999999</v>
      </c>
      <c r="D116" s="266">
        <v>506.08</v>
      </c>
      <c r="E116" s="266">
        <v>504.66</v>
      </c>
      <c r="F116" s="266">
        <v>504.4</v>
      </c>
    </row>
    <row r="117" spans="1:6">
      <c r="A117" s="229" t="s">
        <v>357</v>
      </c>
      <c r="B117" s="192">
        <v>0.1361</v>
      </c>
      <c r="C117" s="192">
        <v>0.13669999999999999</v>
      </c>
      <c r="D117" s="266">
        <v>506.34</v>
      </c>
      <c r="E117" s="266">
        <v>504.91</v>
      </c>
      <c r="F117" s="266">
        <v>504.66</v>
      </c>
    </row>
    <row r="118" spans="1:6">
      <c r="A118" s="229" t="s">
        <v>356</v>
      </c>
      <c r="B118" s="192">
        <v>0.13869999999999999</v>
      </c>
      <c r="C118" s="192">
        <v>0.13930000000000001</v>
      </c>
      <c r="D118" s="266">
        <v>500.46</v>
      </c>
      <c r="E118" s="266">
        <v>499.06</v>
      </c>
      <c r="F118" s="266">
        <v>498.8</v>
      </c>
    </row>
    <row r="119" spans="1:6">
      <c r="A119" s="229" t="s">
        <v>355</v>
      </c>
      <c r="B119" s="192">
        <v>0.13949999999999999</v>
      </c>
      <c r="C119" s="192">
        <v>0.1401</v>
      </c>
      <c r="D119" s="266">
        <v>498.85</v>
      </c>
      <c r="E119" s="266">
        <v>497.45</v>
      </c>
      <c r="F119" s="266">
        <v>497.19</v>
      </c>
    </row>
    <row r="120" spans="1:6">
      <c r="A120" s="229" t="s">
        <v>354</v>
      </c>
      <c r="B120" s="192">
        <v>0.1399</v>
      </c>
      <c r="C120" s="192">
        <v>0.14050000000000001</v>
      </c>
      <c r="D120" s="266">
        <v>498.18</v>
      </c>
      <c r="E120" s="266">
        <v>496.78</v>
      </c>
      <c r="F120" s="266">
        <v>496.52</v>
      </c>
    </row>
    <row r="121" spans="1:6">
      <c r="A121" s="229" t="s">
        <v>353</v>
      </c>
      <c r="B121" s="192">
        <v>0.13800000000000001</v>
      </c>
      <c r="C121" s="192">
        <v>0.1386</v>
      </c>
      <c r="D121" s="266">
        <v>502.88</v>
      </c>
      <c r="E121" s="266">
        <v>501.47</v>
      </c>
      <c r="F121" s="266">
        <v>501.21</v>
      </c>
    </row>
    <row r="122" spans="1:6">
      <c r="A122" s="229" t="s">
        <v>352</v>
      </c>
      <c r="B122" s="192">
        <v>0.1376</v>
      </c>
      <c r="C122" s="192">
        <v>0.13819999999999999</v>
      </c>
      <c r="D122" s="266">
        <v>504.08</v>
      </c>
      <c r="E122" s="266">
        <v>502.67</v>
      </c>
      <c r="F122" s="266">
        <v>502.41</v>
      </c>
    </row>
    <row r="123" spans="1:6">
      <c r="A123" s="229" t="s">
        <v>351</v>
      </c>
      <c r="B123" s="192">
        <v>0.1419</v>
      </c>
      <c r="C123" s="192">
        <v>0.14249999999999999</v>
      </c>
      <c r="D123" s="266">
        <v>494.33</v>
      </c>
      <c r="E123" s="266">
        <v>492.95</v>
      </c>
      <c r="F123" s="266">
        <v>492.69</v>
      </c>
    </row>
    <row r="124" spans="1:6">
      <c r="A124" s="229" t="s">
        <v>350</v>
      </c>
      <c r="B124" s="192">
        <v>0.1416</v>
      </c>
      <c r="C124" s="192">
        <v>0.14219999999999999</v>
      </c>
      <c r="D124" s="266">
        <v>495.28</v>
      </c>
      <c r="E124" s="266">
        <v>493.9</v>
      </c>
      <c r="F124" s="266">
        <v>493.64</v>
      </c>
    </row>
    <row r="125" spans="1:6">
      <c r="A125" s="229" t="s">
        <v>349</v>
      </c>
      <c r="B125" s="192">
        <v>0.1469</v>
      </c>
      <c r="C125" s="192">
        <v>0.14749999999999999</v>
      </c>
      <c r="D125" s="266">
        <v>483.52</v>
      </c>
      <c r="E125" s="266">
        <v>482.18</v>
      </c>
      <c r="F125" s="266">
        <v>481.92</v>
      </c>
    </row>
    <row r="126" spans="1:6">
      <c r="A126" s="229" t="s">
        <v>348</v>
      </c>
      <c r="B126" s="192">
        <v>0.14949999999999999</v>
      </c>
      <c r="C126" s="192">
        <v>0.15010000000000001</v>
      </c>
      <c r="D126" s="266">
        <v>478.02</v>
      </c>
      <c r="E126" s="266">
        <v>476.7</v>
      </c>
      <c r="F126" s="266">
        <v>476.43</v>
      </c>
    </row>
    <row r="127" spans="1:6">
      <c r="A127" s="229" t="s">
        <v>347</v>
      </c>
      <c r="B127" s="192">
        <v>0.1469</v>
      </c>
      <c r="C127" s="192">
        <v>0.14749999999999999</v>
      </c>
      <c r="D127" s="266">
        <v>484.05</v>
      </c>
      <c r="E127" s="266">
        <v>482.71</v>
      </c>
      <c r="F127" s="266">
        <v>482.45</v>
      </c>
    </row>
    <row r="128" spans="1:6">
      <c r="A128" s="229" t="s">
        <v>346</v>
      </c>
      <c r="B128" s="192">
        <v>0.14749999999999999</v>
      </c>
      <c r="C128" s="192">
        <v>0.14810000000000001</v>
      </c>
      <c r="D128" s="266">
        <v>482.97</v>
      </c>
      <c r="E128" s="266">
        <v>481.64</v>
      </c>
      <c r="F128" s="266">
        <v>481.38</v>
      </c>
    </row>
    <row r="129" spans="1:6">
      <c r="A129" s="229" t="s">
        <v>345</v>
      </c>
      <c r="B129" s="192">
        <v>0.1484</v>
      </c>
      <c r="C129" s="192">
        <v>0.14899999999999999</v>
      </c>
      <c r="D129" s="266">
        <v>481.24</v>
      </c>
      <c r="E129" s="266">
        <v>479.91</v>
      </c>
      <c r="F129" s="266">
        <v>479.65</v>
      </c>
    </row>
    <row r="130" spans="1:6">
      <c r="A130" s="229" t="s">
        <v>344</v>
      </c>
      <c r="B130" s="192">
        <v>0.15160000000000001</v>
      </c>
      <c r="C130" s="192">
        <v>0.1522</v>
      </c>
      <c r="D130" s="266">
        <v>474.48</v>
      </c>
      <c r="E130" s="266">
        <v>473.17</v>
      </c>
      <c r="F130" s="266">
        <v>472.91</v>
      </c>
    </row>
    <row r="131" spans="1:6">
      <c r="A131" s="229" t="s">
        <v>343</v>
      </c>
      <c r="B131" s="192">
        <v>0.15190000000000001</v>
      </c>
      <c r="C131" s="192">
        <v>0.1525</v>
      </c>
      <c r="D131" s="266">
        <v>474.09</v>
      </c>
      <c r="E131" s="266">
        <v>472.79</v>
      </c>
      <c r="F131" s="266">
        <v>472.52</v>
      </c>
    </row>
    <row r="132" spans="1:6">
      <c r="A132" s="229" t="s">
        <v>342</v>
      </c>
      <c r="B132" s="192">
        <v>0.1515</v>
      </c>
      <c r="C132" s="192">
        <v>0.15210000000000001</v>
      </c>
      <c r="D132" s="266">
        <v>475.23</v>
      </c>
      <c r="E132" s="266">
        <v>473.92</v>
      </c>
      <c r="F132" s="266">
        <v>473.66</v>
      </c>
    </row>
    <row r="133" spans="1:6">
      <c r="A133" s="229" t="s">
        <v>341</v>
      </c>
      <c r="B133" s="192">
        <v>0.1507</v>
      </c>
      <c r="C133" s="192">
        <v>0.15130000000000002</v>
      </c>
      <c r="D133" s="266">
        <v>477.24</v>
      </c>
      <c r="E133" s="266">
        <v>475.93</v>
      </c>
      <c r="F133" s="266">
        <v>475.66</v>
      </c>
    </row>
    <row r="134" spans="1:6">
      <c r="A134" s="229" t="s">
        <v>340</v>
      </c>
      <c r="B134" s="192">
        <v>0.14990000000000001</v>
      </c>
      <c r="C134" s="192">
        <v>0.15049999999999999</v>
      </c>
      <c r="D134" s="266">
        <v>479.26</v>
      </c>
      <c r="E134" s="266">
        <v>477.94</v>
      </c>
      <c r="F134" s="266">
        <v>477.68</v>
      </c>
    </row>
    <row r="135" spans="1:6">
      <c r="A135" s="229" t="s">
        <v>339</v>
      </c>
      <c r="B135" s="192">
        <v>0.1527</v>
      </c>
      <c r="C135" s="192">
        <v>0.15329999999999999</v>
      </c>
      <c r="D135" s="266">
        <v>473.42</v>
      </c>
      <c r="E135" s="266">
        <v>472.13</v>
      </c>
      <c r="F135" s="266">
        <v>471.86</v>
      </c>
    </row>
    <row r="136" spans="1:6">
      <c r="A136" s="229" t="s">
        <v>338</v>
      </c>
      <c r="B136" s="192">
        <v>0.1522</v>
      </c>
      <c r="C136" s="192">
        <v>0.15279999999999999</v>
      </c>
      <c r="D136" s="266">
        <v>474.77</v>
      </c>
      <c r="E136" s="266">
        <v>473.47</v>
      </c>
      <c r="F136" s="266">
        <v>473.21</v>
      </c>
    </row>
    <row r="137" spans="1:6">
      <c r="A137" s="229" t="s">
        <v>337</v>
      </c>
      <c r="B137" s="192">
        <v>0.1575</v>
      </c>
      <c r="C137" s="192">
        <v>0.15810000000000002</v>
      </c>
      <c r="D137" s="266">
        <v>463.72</v>
      </c>
      <c r="E137" s="266">
        <v>462.46</v>
      </c>
      <c r="F137" s="266">
        <v>462.19</v>
      </c>
    </row>
    <row r="138" spans="1:6">
      <c r="A138" s="229" t="s">
        <v>336</v>
      </c>
      <c r="B138" s="192">
        <v>0.1613</v>
      </c>
      <c r="C138" s="192">
        <v>0.16190000000000002</v>
      </c>
      <c r="D138" s="266">
        <v>456.08</v>
      </c>
      <c r="E138" s="266">
        <v>454.84</v>
      </c>
      <c r="F138" s="266">
        <v>454.57</v>
      </c>
    </row>
    <row r="139" spans="1:6">
      <c r="A139" s="229" t="s">
        <v>335</v>
      </c>
      <c r="B139" s="192">
        <v>0.16159999999999999</v>
      </c>
      <c r="C139" s="192">
        <v>0.16219999999999998</v>
      </c>
      <c r="D139" s="266">
        <v>455.73</v>
      </c>
      <c r="E139" s="266">
        <v>454.5</v>
      </c>
      <c r="F139" s="266">
        <v>454.22</v>
      </c>
    </row>
    <row r="140" spans="1:6">
      <c r="A140" s="229" t="s">
        <v>334</v>
      </c>
      <c r="B140" s="192">
        <v>0.1628</v>
      </c>
      <c r="C140" s="192">
        <v>0.16339999999999999</v>
      </c>
      <c r="D140" s="266">
        <v>453.54</v>
      </c>
      <c r="E140" s="266">
        <v>452.31</v>
      </c>
      <c r="F140" s="266">
        <v>452.04</v>
      </c>
    </row>
    <row r="141" spans="1:6">
      <c r="A141" s="229" t="s">
        <v>333</v>
      </c>
      <c r="B141" s="192">
        <v>0.15920000000000001</v>
      </c>
      <c r="C141" s="192">
        <v>0.1598</v>
      </c>
      <c r="D141" s="266">
        <v>461.24</v>
      </c>
      <c r="E141" s="266">
        <v>459.99</v>
      </c>
      <c r="F141" s="266">
        <v>459.72</v>
      </c>
    </row>
    <row r="142" spans="1:6">
      <c r="A142" s="229" t="s">
        <v>332</v>
      </c>
      <c r="B142" s="192">
        <v>0.1573</v>
      </c>
      <c r="C142" s="192">
        <v>0.15789999999999998</v>
      </c>
      <c r="D142" s="266">
        <v>465.49</v>
      </c>
      <c r="E142" s="266">
        <v>464.23</v>
      </c>
      <c r="F142" s="266">
        <v>463.96</v>
      </c>
    </row>
    <row r="143" spans="1:6">
      <c r="A143" s="229" t="s">
        <v>331</v>
      </c>
      <c r="B143" s="192">
        <v>0.1638</v>
      </c>
      <c r="C143" s="192">
        <v>0.16440000000000002</v>
      </c>
      <c r="D143" s="266">
        <v>452.31</v>
      </c>
      <c r="E143" s="266">
        <v>451.1</v>
      </c>
      <c r="F143" s="266">
        <v>450.82</v>
      </c>
    </row>
    <row r="144" spans="1:6">
      <c r="A144" s="229" t="s">
        <v>330</v>
      </c>
      <c r="B144" s="192">
        <v>0.15710000000000002</v>
      </c>
      <c r="C144" s="192">
        <v>0.15770000000000001</v>
      </c>
      <c r="D144" s="266">
        <v>466.45</v>
      </c>
      <c r="E144" s="266">
        <v>465.19</v>
      </c>
      <c r="F144" s="266">
        <v>464.92</v>
      </c>
    </row>
    <row r="145" spans="1:12">
      <c r="A145" s="229" t="s">
        <v>329</v>
      </c>
      <c r="B145" s="192">
        <v>0.15570000000000001</v>
      </c>
      <c r="C145" s="192">
        <v>0.15629999999999999</v>
      </c>
      <c r="D145" s="266">
        <v>469.68</v>
      </c>
      <c r="E145" s="266">
        <v>468.41</v>
      </c>
      <c r="F145" s="266">
        <v>468.14</v>
      </c>
      <c r="L145" s="277"/>
    </row>
    <row r="146" spans="1:12">
      <c r="A146" s="229" t="s">
        <v>328</v>
      </c>
      <c r="B146" s="192">
        <v>0.15609999999999999</v>
      </c>
      <c r="C146" s="192">
        <v>0.15670000000000001</v>
      </c>
      <c r="D146" s="266">
        <v>469.1</v>
      </c>
      <c r="E146" s="266">
        <v>467.84</v>
      </c>
      <c r="F146" s="266">
        <v>467.57</v>
      </c>
    </row>
    <row r="147" spans="1:12">
      <c r="A147" s="229" t="s">
        <v>327</v>
      </c>
      <c r="B147" s="192">
        <v>0.152</v>
      </c>
      <c r="C147" s="192">
        <v>0.15259999999999999</v>
      </c>
      <c r="D147" s="266">
        <v>478.15</v>
      </c>
      <c r="E147" s="266">
        <v>476.85</v>
      </c>
      <c r="F147" s="266">
        <v>476.59</v>
      </c>
    </row>
    <row r="148" spans="1:12">
      <c r="A148" s="229" t="s">
        <v>326</v>
      </c>
      <c r="B148" s="192">
        <v>0.15279999999999999</v>
      </c>
      <c r="C148" s="192">
        <v>0.15340000000000001</v>
      </c>
      <c r="D148" s="266">
        <v>476.69</v>
      </c>
      <c r="E148" s="266">
        <v>475.4</v>
      </c>
      <c r="F148" s="266">
        <v>475.13</v>
      </c>
    </row>
    <row r="149" spans="1:12">
      <c r="A149" s="229" t="s">
        <v>325</v>
      </c>
      <c r="B149" s="192">
        <v>0.152</v>
      </c>
      <c r="C149" s="192">
        <v>0.15259999999999999</v>
      </c>
      <c r="D149" s="266">
        <v>478.69</v>
      </c>
      <c r="E149" s="266">
        <v>477.39</v>
      </c>
      <c r="F149" s="266">
        <v>477.12</v>
      </c>
    </row>
    <row r="150" spans="1:12">
      <c r="A150" s="229" t="s">
        <v>324</v>
      </c>
      <c r="B150" s="192">
        <v>0.15479999999999999</v>
      </c>
      <c r="C150" s="192">
        <v>0.15539999999999998</v>
      </c>
      <c r="D150" s="266">
        <v>472.95</v>
      </c>
      <c r="E150" s="266">
        <v>471.67</v>
      </c>
      <c r="F150" s="266">
        <v>471.4</v>
      </c>
    </row>
    <row r="151" spans="1:12">
      <c r="A151" s="229" t="s">
        <v>323</v>
      </c>
      <c r="B151" s="192">
        <v>0.1532</v>
      </c>
      <c r="C151" s="192">
        <v>0.15380000000000002</v>
      </c>
      <c r="D151" s="266">
        <v>476.64</v>
      </c>
      <c r="E151" s="266">
        <v>475.35</v>
      </c>
      <c r="F151" s="266">
        <v>475.08</v>
      </c>
    </row>
    <row r="152" spans="1:12">
      <c r="A152" s="229" t="s">
        <v>322</v>
      </c>
      <c r="B152" s="192">
        <v>0.15659999999999999</v>
      </c>
      <c r="C152" s="192">
        <v>0.15720000000000001</v>
      </c>
      <c r="D152" s="266">
        <v>469.67</v>
      </c>
      <c r="E152" s="266">
        <v>468.41</v>
      </c>
      <c r="F152" s="266">
        <v>468.14</v>
      </c>
    </row>
    <row r="153" spans="1:12">
      <c r="A153" s="229" t="s">
        <v>321</v>
      </c>
      <c r="B153" s="192">
        <v>0.1595</v>
      </c>
      <c r="C153" s="192">
        <v>0.16010000000000002</v>
      </c>
      <c r="D153" s="266">
        <v>463.87</v>
      </c>
      <c r="E153" s="266">
        <v>462.63</v>
      </c>
      <c r="F153" s="266">
        <v>462.36</v>
      </c>
    </row>
    <row r="154" spans="1:12">
      <c r="A154" s="229" t="s">
        <v>320</v>
      </c>
      <c r="B154" s="192">
        <v>0.1575</v>
      </c>
      <c r="C154" s="192">
        <v>0.15810000000000002</v>
      </c>
      <c r="D154" s="266">
        <v>468.32</v>
      </c>
      <c r="E154" s="266">
        <v>467.06</v>
      </c>
      <c r="F154" s="266">
        <v>466.79</v>
      </c>
    </row>
    <row r="155" spans="1:12">
      <c r="A155" s="229" t="s">
        <v>319</v>
      </c>
      <c r="B155" s="192">
        <v>0.15720000000000001</v>
      </c>
      <c r="C155" s="192">
        <v>0.1578</v>
      </c>
      <c r="D155" s="266">
        <v>469.22</v>
      </c>
      <c r="E155" s="266">
        <v>467.96</v>
      </c>
      <c r="F155" s="266">
        <v>467.69</v>
      </c>
    </row>
    <row r="156" spans="1:12">
      <c r="A156" s="229" t="s">
        <v>318</v>
      </c>
      <c r="B156" s="192">
        <v>0.1585</v>
      </c>
      <c r="C156" s="192">
        <v>0.15909999999999999</v>
      </c>
      <c r="D156" s="266">
        <v>466.77</v>
      </c>
      <c r="E156" s="266">
        <v>465.52</v>
      </c>
      <c r="F156" s="266">
        <v>465.25</v>
      </c>
    </row>
    <row r="157" spans="1:12">
      <c r="A157" s="229" t="s">
        <v>317</v>
      </c>
      <c r="B157" s="192">
        <v>0.15810000000000002</v>
      </c>
      <c r="C157" s="192">
        <v>0.15869999999999998</v>
      </c>
      <c r="D157" s="266">
        <v>467.88</v>
      </c>
      <c r="E157" s="266">
        <v>466.63</v>
      </c>
      <c r="F157" s="266">
        <v>466.36</v>
      </c>
    </row>
    <row r="158" spans="1:12">
      <c r="A158" s="229" t="s">
        <v>316</v>
      </c>
      <c r="B158" s="192">
        <v>0.1575</v>
      </c>
      <c r="C158" s="192">
        <v>0.15810000000000002</v>
      </c>
      <c r="D158" s="266">
        <v>469.41</v>
      </c>
      <c r="E158" s="266">
        <v>468.15</v>
      </c>
      <c r="F158" s="266">
        <v>467.88</v>
      </c>
    </row>
    <row r="159" spans="1:12">
      <c r="A159" s="229" t="s">
        <v>315</v>
      </c>
      <c r="B159" s="192">
        <v>0.15810000000000002</v>
      </c>
      <c r="C159" s="192">
        <v>0.15869999999999998</v>
      </c>
      <c r="D159" s="266">
        <v>468.43</v>
      </c>
      <c r="E159" s="266">
        <v>467.17</v>
      </c>
      <c r="F159" s="266">
        <v>466.9</v>
      </c>
    </row>
    <row r="160" spans="1:12">
      <c r="A160" s="229" t="s">
        <v>314</v>
      </c>
      <c r="B160" s="192">
        <v>0.15820000000000001</v>
      </c>
      <c r="C160" s="192">
        <v>0.1588</v>
      </c>
      <c r="D160" s="266">
        <v>468.49</v>
      </c>
      <c r="E160" s="266">
        <v>467.24</v>
      </c>
      <c r="F160" s="266">
        <v>466.97</v>
      </c>
    </row>
    <row r="161" spans="1:6">
      <c r="A161" s="229" t="s">
        <v>313</v>
      </c>
      <c r="B161" s="192">
        <v>0.15939999999999999</v>
      </c>
      <c r="C161" s="192">
        <v>0.16</v>
      </c>
      <c r="D161" s="266">
        <v>466.27</v>
      </c>
      <c r="E161" s="266">
        <v>465.02</v>
      </c>
      <c r="F161" s="266">
        <v>464.75</v>
      </c>
    </row>
    <row r="162" spans="1:6">
      <c r="A162" s="229" t="s">
        <v>312</v>
      </c>
      <c r="B162" s="192">
        <v>0.1588</v>
      </c>
      <c r="C162" s="192">
        <v>0.15939999999999999</v>
      </c>
      <c r="D162" s="266">
        <v>467.79</v>
      </c>
      <c r="E162" s="266">
        <v>466.54</v>
      </c>
      <c r="F162" s="266">
        <v>466.27</v>
      </c>
    </row>
    <row r="163" spans="1:6">
      <c r="A163" s="229" t="s">
        <v>311</v>
      </c>
      <c r="B163" s="192">
        <v>0.15679999999999999</v>
      </c>
      <c r="C163" s="192">
        <v>0.15740000000000001</v>
      </c>
      <c r="D163" s="266">
        <v>472.24</v>
      </c>
      <c r="E163" s="266">
        <v>470.98</v>
      </c>
      <c r="F163" s="266">
        <v>470.71</v>
      </c>
    </row>
    <row r="164" spans="1:6">
      <c r="A164" s="229" t="s">
        <v>310</v>
      </c>
      <c r="B164" s="192">
        <v>0.15839999999999999</v>
      </c>
      <c r="C164" s="192">
        <v>0.159</v>
      </c>
      <c r="D164" s="266">
        <v>469.17</v>
      </c>
      <c r="E164" s="266">
        <v>467.92</v>
      </c>
      <c r="F164" s="266">
        <v>467.64</v>
      </c>
    </row>
    <row r="165" spans="1:6">
      <c r="A165" s="229" t="s">
        <v>309</v>
      </c>
      <c r="B165" s="192">
        <v>0.159</v>
      </c>
      <c r="C165" s="192">
        <v>0.15960000000000002</v>
      </c>
      <c r="D165" s="266">
        <v>468.19</v>
      </c>
      <c r="E165" s="266">
        <v>466.95</v>
      </c>
      <c r="F165" s="266">
        <v>466.67</v>
      </c>
    </row>
    <row r="166" spans="1:6">
      <c r="A166" s="229" t="s">
        <v>308</v>
      </c>
      <c r="B166" s="192">
        <v>0.159</v>
      </c>
      <c r="C166" s="192">
        <v>0.15960000000000002</v>
      </c>
      <c r="D166" s="266">
        <v>468.47</v>
      </c>
      <c r="E166" s="266">
        <v>467.22</v>
      </c>
      <c r="F166" s="266">
        <v>466.95</v>
      </c>
    </row>
    <row r="167" spans="1:6">
      <c r="A167" s="229" t="s">
        <v>307</v>
      </c>
      <c r="B167" s="192">
        <v>0.1565</v>
      </c>
      <c r="C167" s="192">
        <v>0.15710000000000002</v>
      </c>
      <c r="D167" s="266">
        <v>473.97</v>
      </c>
      <c r="E167" s="266">
        <v>472.71</v>
      </c>
      <c r="F167" s="266">
        <v>472.43</v>
      </c>
    </row>
    <row r="168" spans="1:6">
      <c r="A168" s="229" t="s">
        <v>306</v>
      </c>
      <c r="B168" s="192">
        <v>0.1547</v>
      </c>
      <c r="C168" s="192">
        <v>0.15529999999999999</v>
      </c>
      <c r="D168" s="266">
        <v>478.05</v>
      </c>
      <c r="E168" s="266">
        <v>476.77</v>
      </c>
      <c r="F168" s="266">
        <v>476.5</v>
      </c>
    </row>
    <row r="169" spans="1:6">
      <c r="A169" s="229" t="s">
        <v>305</v>
      </c>
      <c r="B169" s="192">
        <v>0.1552</v>
      </c>
      <c r="C169" s="192">
        <v>0.15579999999999999</v>
      </c>
      <c r="D169" s="266">
        <v>477.26</v>
      </c>
      <c r="E169" s="266">
        <v>475.99</v>
      </c>
      <c r="F169" s="266">
        <v>475.72</v>
      </c>
    </row>
    <row r="170" spans="1:6">
      <c r="A170" s="229" t="s">
        <v>304</v>
      </c>
      <c r="B170" s="192">
        <v>0.15679999999999999</v>
      </c>
      <c r="C170" s="192">
        <v>0.15740000000000001</v>
      </c>
      <c r="D170" s="266">
        <v>474.16</v>
      </c>
      <c r="E170" s="266">
        <v>472.9</v>
      </c>
      <c r="F170" s="266">
        <v>472.62</v>
      </c>
    </row>
    <row r="171" spans="1:6">
      <c r="A171" s="229" t="s">
        <v>303</v>
      </c>
      <c r="B171" s="192">
        <v>0.1565</v>
      </c>
      <c r="C171" s="192">
        <v>0.15710000000000002</v>
      </c>
      <c r="D171" s="266">
        <v>475.06</v>
      </c>
      <c r="E171" s="266">
        <v>473.8</v>
      </c>
      <c r="F171" s="266">
        <v>473.53</v>
      </c>
    </row>
    <row r="172" spans="1:6">
      <c r="A172" s="229" t="s">
        <v>302</v>
      </c>
      <c r="B172" s="192">
        <v>0.1552</v>
      </c>
      <c r="C172" s="192">
        <v>0.15579999999999999</v>
      </c>
      <c r="D172" s="266">
        <v>478.08</v>
      </c>
      <c r="E172" s="266">
        <v>476.81</v>
      </c>
      <c r="F172" s="266">
        <v>476.54</v>
      </c>
    </row>
    <row r="173" spans="1:6">
      <c r="A173" s="229" t="s">
        <v>301</v>
      </c>
      <c r="B173" s="192">
        <v>0.155</v>
      </c>
      <c r="C173" s="192">
        <v>0.15560000000000002</v>
      </c>
      <c r="D173" s="266">
        <v>478.78</v>
      </c>
      <c r="E173" s="266">
        <v>477.51</v>
      </c>
      <c r="F173" s="266">
        <v>477.23</v>
      </c>
    </row>
    <row r="174" spans="1:6">
      <c r="A174" s="229" t="s">
        <v>300</v>
      </c>
      <c r="B174" s="192">
        <v>0.15439999999999998</v>
      </c>
      <c r="C174" s="192">
        <v>0.155</v>
      </c>
      <c r="D174" s="266">
        <v>480.32</v>
      </c>
      <c r="E174" s="266">
        <v>479.05</v>
      </c>
      <c r="F174" s="266">
        <v>478.78</v>
      </c>
    </row>
    <row r="175" spans="1:6">
      <c r="A175" s="229" t="s">
        <v>299</v>
      </c>
      <c r="B175" s="192">
        <v>0.15529999999999999</v>
      </c>
      <c r="C175" s="192">
        <v>0.15590000000000001</v>
      </c>
      <c r="D175" s="266">
        <v>478.69</v>
      </c>
      <c r="E175" s="266">
        <v>477.42</v>
      </c>
      <c r="F175" s="266">
        <v>477.15</v>
      </c>
    </row>
    <row r="176" spans="1:6">
      <c r="A176" s="229" t="s">
        <v>298</v>
      </c>
      <c r="B176" s="192">
        <v>0.15490000000000001</v>
      </c>
      <c r="C176" s="192">
        <v>0.1555</v>
      </c>
      <c r="D176" s="266">
        <v>479.81</v>
      </c>
      <c r="E176" s="266">
        <v>478.54</v>
      </c>
      <c r="F176" s="266">
        <v>478.27</v>
      </c>
    </row>
    <row r="177" spans="1:6">
      <c r="A177" s="229" t="s">
        <v>297</v>
      </c>
      <c r="B177" s="192">
        <v>0.1552</v>
      </c>
      <c r="C177" s="192">
        <v>0.15579999999999999</v>
      </c>
      <c r="D177" s="266">
        <v>479.45</v>
      </c>
      <c r="E177" s="266">
        <v>478.18</v>
      </c>
      <c r="F177" s="266">
        <v>477.91</v>
      </c>
    </row>
    <row r="178" spans="1:6">
      <c r="A178" s="229" t="s">
        <v>296</v>
      </c>
      <c r="B178" s="192">
        <v>0.1545</v>
      </c>
      <c r="C178" s="192">
        <v>0.15509999999999999</v>
      </c>
      <c r="D178" s="266">
        <v>481.48</v>
      </c>
      <c r="E178" s="266">
        <v>480.21</v>
      </c>
      <c r="F178" s="266">
        <v>479.66</v>
      </c>
    </row>
    <row r="179" spans="1:6">
      <c r="A179" s="229" t="s">
        <v>295</v>
      </c>
      <c r="B179" s="192">
        <v>0.15210000000000001</v>
      </c>
      <c r="C179" s="192">
        <v>0.1527</v>
      </c>
      <c r="D179" s="266">
        <v>486.6</v>
      </c>
      <c r="E179" s="266">
        <v>485.32</v>
      </c>
      <c r="F179" s="266">
        <v>485.04</v>
      </c>
    </row>
    <row r="180" spans="1:6">
      <c r="A180" s="229" t="s">
        <v>294</v>
      </c>
      <c r="B180" s="192">
        <v>0.15210000000000001</v>
      </c>
      <c r="C180" s="192">
        <v>0.1527</v>
      </c>
      <c r="D180" s="266">
        <v>486.88</v>
      </c>
      <c r="E180" s="266">
        <v>485.59</v>
      </c>
      <c r="F180" s="266">
        <v>485.32</v>
      </c>
    </row>
    <row r="181" spans="1:6">
      <c r="A181" s="229" t="s">
        <v>293</v>
      </c>
      <c r="B181" s="192">
        <v>0.15160000000000001</v>
      </c>
      <c r="C181" s="192">
        <v>0.1522</v>
      </c>
      <c r="D181" s="266">
        <v>488.23</v>
      </c>
      <c r="E181" s="266">
        <v>486.94</v>
      </c>
      <c r="F181" s="266">
        <v>486.66</v>
      </c>
    </row>
    <row r="182" spans="1:6">
      <c r="A182" s="229" t="s">
        <v>292</v>
      </c>
      <c r="B182" s="192">
        <v>0.15429999999999999</v>
      </c>
      <c r="C182" s="192">
        <v>0.15490000000000001</v>
      </c>
      <c r="D182" s="266">
        <v>482.73</v>
      </c>
      <c r="E182" s="266">
        <v>481.46</v>
      </c>
      <c r="F182" s="266">
        <v>481.18</v>
      </c>
    </row>
    <row r="183" spans="1:6">
      <c r="A183" s="229" t="s">
        <v>291</v>
      </c>
      <c r="B183" s="192">
        <v>0.15590000000000001</v>
      </c>
      <c r="C183" s="192">
        <v>0.1565</v>
      </c>
      <c r="D183" s="266">
        <v>479.62</v>
      </c>
      <c r="E183" s="266">
        <v>478.36</v>
      </c>
      <c r="F183" s="266">
        <v>478.09</v>
      </c>
    </row>
    <row r="184" spans="1:6">
      <c r="A184" s="229" t="s">
        <v>290</v>
      </c>
      <c r="B184" s="192">
        <v>0.15590000000000001</v>
      </c>
      <c r="C184" s="192">
        <v>0.1565</v>
      </c>
      <c r="D184" s="266">
        <v>479.9</v>
      </c>
      <c r="E184" s="266">
        <v>478.64</v>
      </c>
      <c r="F184" s="266">
        <v>478.36</v>
      </c>
    </row>
    <row r="185" spans="1:6">
      <c r="A185" s="229" t="s">
        <v>289</v>
      </c>
      <c r="B185" s="192">
        <v>0.15920000000000001</v>
      </c>
      <c r="C185" s="192">
        <v>0.1598</v>
      </c>
      <c r="D185" s="266">
        <v>473.29</v>
      </c>
      <c r="E185" s="266">
        <v>472.05</v>
      </c>
      <c r="F185" s="266">
        <v>471.78</v>
      </c>
    </row>
    <row r="186" spans="1:6">
      <c r="A186" s="229" t="s">
        <v>288</v>
      </c>
      <c r="B186" s="192">
        <v>0.15909999999999999</v>
      </c>
      <c r="C186" s="192">
        <v>0.15970000000000001</v>
      </c>
      <c r="D186" s="266">
        <v>473.78</v>
      </c>
      <c r="E186" s="266">
        <v>472.54</v>
      </c>
      <c r="F186" s="266">
        <v>472.26</v>
      </c>
    </row>
    <row r="187" spans="1:6">
      <c r="A187" s="229" t="s">
        <v>287</v>
      </c>
      <c r="B187" s="192">
        <v>0.15740000000000001</v>
      </c>
      <c r="C187" s="192">
        <v>0.158</v>
      </c>
      <c r="D187" s="266">
        <v>477.59</v>
      </c>
      <c r="E187" s="266">
        <v>476.34</v>
      </c>
      <c r="F187" s="266">
        <v>476.06</v>
      </c>
    </row>
    <row r="188" spans="1:6">
      <c r="A188" s="229" t="s">
        <v>286</v>
      </c>
      <c r="B188" s="192">
        <v>0.1547</v>
      </c>
      <c r="C188" s="192">
        <v>0.15529999999999999</v>
      </c>
      <c r="D188" s="266">
        <v>483.53</v>
      </c>
      <c r="E188" s="266">
        <v>482.27</v>
      </c>
      <c r="F188" s="266">
        <v>481.99</v>
      </c>
    </row>
    <row r="189" spans="1:6">
      <c r="A189" s="229" t="s">
        <v>285</v>
      </c>
      <c r="B189" s="192">
        <v>0.15659999999999999</v>
      </c>
      <c r="C189" s="192">
        <v>0.15720000000000001</v>
      </c>
      <c r="D189" s="266">
        <v>479.81</v>
      </c>
      <c r="E189" s="266">
        <v>478.56</v>
      </c>
      <c r="F189" s="266">
        <v>478.28</v>
      </c>
    </row>
    <row r="190" spans="1:6">
      <c r="A190" s="229" t="s">
        <v>284</v>
      </c>
      <c r="B190" s="192">
        <v>0.15609999999999999</v>
      </c>
      <c r="C190" s="192">
        <v>0.15670000000000001</v>
      </c>
      <c r="D190" s="266">
        <v>481.14</v>
      </c>
      <c r="E190" s="266">
        <v>479.88</v>
      </c>
      <c r="F190" s="266">
        <v>479.6</v>
      </c>
    </row>
    <row r="191" spans="1:6">
      <c r="A191" s="229" t="s">
        <v>283</v>
      </c>
      <c r="B191" s="192">
        <v>0.15759999999999999</v>
      </c>
      <c r="C191" s="192">
        <v>0.15820000000000001</v>
      </c>
      <c r="D191" s="266">
        <v>478.28</v>
      </c>
      <c r="E191" s="266">
        <v>477.03</v>
      </c>
      <c r="F191" s="266">
        <v>476.75</v>
      </c>
    </row>
    <row r="192" spans="1:6">
      <c r="A192" s="229" t="s">
        <v>282</v>
      </c>
      <c r="B192" s="192">
        <v>0.157</v>
      </c>
      <c r="C192" s="192">
        <v>0.15759999999999999</v>
      </c>
      <c r="D192" s="266">
        <v>479.81</v>
      </c>
      <c r="E192" s="266">
        <v>478.56</v>
      </c>
      <c r="F192" s="266">
        <v>478.28</v>
      </c>
    </row>
    <row r="193" spans="1:6">
      <c r="A193" s="229" t="s">
        <v>281</v>
      </c>
      <c r="B193" s="192">
        <v>0.15620000000000001</v>
      </c>
      <c r="C193" s="192">
        <v>0.15679999999999999</v>
      </c>
      <c r="D193" s="266">
        <v>481.76</v>
      </c>
      <c r="E193" s="266">
        <v>480.5</v>
      </c>
      <c r="F193" s="266">
        <v>480.23</v>
      </c>
    </row>
    <row r="194" spans="1:6">
      <c r="A194" s="229" t="s">
        <v>280</v>
      </c>
      <c r="B194" s="192">
        <v>0.15820000000000001</v>
      </c>
      <c r="C194" s="192">
        <v>0.1588</v>
      </c>
      <c r="D194" s="266">
        <v>477.87</v>
      </c>
      <c r="E194" s="266">
        <v>476.62</v>
      </c>
      <c r="F194" s="266">
        <v>476.34</v>
      </c>
    </row>
    <row r="195" spans="1:6">
      <c r="A195" s="229" t="s">
        <v>279</v>
      </c>
      <c r="B195" s="192">
        <v>0.1593</v>
      </c>
      <c r="C195" s="192">
        <v>0.15990000000000001</v>
      </c>
      <c r="D195" s="266">
        <v>475.87</v>
      </c>
      <c r="E195" s="266">
        <v>474.63</v>
      </c>
      <c r="F195" s="266">
        <v>474.35</v>
      </c>
    </row>
    <row r="196" spans="1:6">
      <c r="A196" s="229" t="s">
        <v>278</v>
      </c>
      <c r="B196" s="192">
        <v>0.1603</v>
      </c>
      <c r="C196" s="192">
        <v>0.16089999999999999</v>
      </c>
      <c r="D196" s="266">
        <v>474.09</v>
      </c>
      <c r="E196" s="266">
        <v>472.86</v>
      </c>
      <c r="F196" s="266">
        <v>472.58</v>
      </c>
    </row>
    <row r="197" spans="1:6">
      <c r="A197" s="229" t="s">
        <v>277</v>
      </c>
      <c r="B197" s="192">
        <v>0.16309999999999999</v>
      </c>
      <c r="C197" s="192">
        <v>0.16370000000000001</v>
      </c>
      <c r="D197" s="266">
        <v>468.67</v>
      </c>
      <c r="E197" s="266">
        <v>467.46</v>
      </c>
      <c r="F197" s="266">
        <v>467.18</v>
      </c>
    </row>
    <row r="198" spans="1:6">
      <c r="A198" s="229" t="s">
        <v>276</v>
      </c>
      <c r="B198" s="192">
        <v>0.16149999999999998</v>
      </c>
      <c r="C198" s="192">
        <v>0.16210000000000002</v>
      </c>
      <c r="D198" s="266">
        <v>472.2</v>
      </c>
      <c r="E198" s="266">
        <v>470.98</v>
      </c>
      <c r="F198" s="266">
        <v>470.7</v>
      </c>
    </row>
    <row r="199" spans="1:6">
      <c r="A199" s="229" t="s">
        <v>275</v>
      </c>
      <c r="B199" s="192">
        <v>0.16170000000000001</v>
      </c>
      <c r="C199" s="192">
        <v>0.1623</v>
      </c>
      <c r="D199" s="266">
        <v>472.07</v>
      </c>
      <c r="E199" s="266">
        <v>470.85</v>
      </c>
      <c r="F199" s="266">
        <v>470.57</v>
      </c>
    </row>
    <row r="200" spans="1:6">
      <c r="A200" s="229" t="s">
        <v>274</v>
      </c>
      <c r="B200" s="192">
        <v>0.16370000000000001</v>
      </c>
      <c r="C200" s="192">
        <v>0.1643</v>
      </c>
      <c r="D200" s="266">
        <v>468.31</v>
      </c>
      <c r="E200" s="266">
        <v>467.1</v>
      </c>
      <c r="F200" s="266">
        <v>466.82</v>
      </c>
    </row>
    <row r="201" spans="1:6">
      <c r="A201" s="229" t="s">
        <v>273</v>
      </c>
      <c r="B201" s="192">
        <v>0.16519999999999999</v>
      </c>
      <c r="C201" s="192">
        <v>0.16579999999999998</v>
      </c>
      <c r="D201" s="266">
        <v>465.58</v>
      </c>
      <c r="E201" s="266">
        <v>464.38</v>
      </c>
      <c r="F201" s="266">
        <v>464.1</v>
      </c>
    </row>
    <row r="202" spans="1:6">
      <c r="A202" s="229" t="s">
        <v>272</v>
      </c>
      <c r="B202" s="192">
        <v>0.1653</v>
      </c>
      <c r="C202" s="192">
        <v>0.16589999999999999</v>
      </c>
      <c r="D202" s="266">
        <v>465.94</v>
      </c>
      <c r="E202" s="266">
        <v>464.75</v>
      </c>
      <c r="F202" s="266">
        <v>464.18</v>
      </c>
    </row>
    <row r="203" spans="1:6">
      <c r="A203" s="229" t="s">
        <v>271</v>
      </c>
      <c r="B203" s="192">
        <v>0.16440000000000002</v>
      </c>
      <c r="C203" s="192">
        <v>0.16500000000000001</v>
      </c>
      <c r="D203" s="266">
        <v>467.74</v>
      </c>
      <c r="E203" s="266">
        <v>466.54</v>
      </c>
      <c r="F203" s="266">
        <v>466.26</v>
      </c>
    </row>
    <row r="204" spans="1:6">
      <c r="A204" s="229" t="s">
        <v>270</v>
      </c>
      <c r="B204" s="192">
        <v>0.16440000000000002</v>
      </c>
      <c r="C204" s="192">
        <v>0.16500000000000001</v>
      </c>
      <c r="D204" s="266">
        <v>468.03</v>
      </c>
      <c r="E204" s="266">
        <v>466.83</v>
      </c>
      <c r="F204" s="266">
        <v>466.54</v>
      </c>
    </row>
    <row r="205" spans="1:6">
      <c r="A205" s="229" t="s">
        <v>269</v>
      </c>
      <c r="B205" s="192">
        <v>0.16449999999999998</v>
      </c>
      <c r="C205" s="192">
        <v>0.16510000000000002</v>
      </c>
      <c r="D205" s="266">
        <v>468.11</v>
      </c>
      <c r="E205" s="266">
        <v>466.91</v>
      </c>
      <c r="F205" s="266">
        <v>466.63</v>
      </c>
    </row>
    <row r="206" spans="1:6">
      <c r="A206" s="229" t="s">
        <v>268</v>
      </c>
      <c r="B206" s="192">
        <v>0.1648</v>
      </c>
      <c r="C206" s="192">
        <v>0.16539999999999999</v>
      </c>
      <c r="D206" s="266">
        <v>468.36</v>
      </c>
      <c r="E206" s="266">
        <v>467.16</v>
      </c>
      <c r="F206" s="266">
        <v>466.31</v>
      </c>
    </row>
    <row r="207" spans="1:6">
      <c r="A207" s="229" t="s">
        <v>267</v>
      </c>
      <c r="B207" s="192">
        <v>0.16570000000000001</v>
      </c>
      <c r="C207" s="192">
        <v>0.1663</v>
      </c>
      <c r="D207" s="266">
        <v>466.56</v>
      </c>
      <c r="E207" s="266">
        <v>465.37</v>
      </c>
      <c r="F207" s="266">
        <v>464.8</v>
      </c>
    </row>
    <row r="208" spans="1:6">
      <c r="A208" s="229" t="s">
        <v>103</v>
      </c>
      <c r="B208" s="192">
        <v>0.16570000000000001</v>
      </c>
      <c r="C208" s="192">
        <v>0.1663</v>
      </c>
      <c r="D208" s="266">
        <v>466.56</v>
      </c>
      <c r="E208" s="266">
        <v>465.37</v>
      </c>
      <c r="F208" s="266">
        <v>465.09</v>
      </c>
    </row>
    <row r="209" spans="1:6">
      <c r="A209" s="229" t="s">
        <v>104</v>
      </c>
      <c r="B209" s="192">
        <v>0.16510000000000002</v>
      </c>
      <c r="C209" s="192">
        <v>0.16570000000000001</v>
      </c>
      <c r="D209" s="266">
        <v>468.04</v>
      </c>
      <c r="E209" s="266">
        <v>466.85</v>
      </c>
      <c r="F209" s="266">
        <v>466.56</v>
      </c>
    </row>
    <row r="210" spans="1:6">
      <c r="A210" s="229" t="s">
        <v>105</v>
      </c>
      <c r="B210" s="192">
        <v>0.1618</v>
      </c>
      <c r="C210" s="192">
        <v>0.16239999999999999</v>
      </c>
      <c r="D210" s="266">
        <v>474.97</v>
      </c>
      <c r="E210" s="266">
        <v>473.75</v>
      </c>
      <c r="F210" s="266">
        <v>473.47</v>
      </c>
    </row>
    <row r="211" spans="1:6">
      <c r="A211" s="229" t="s">
        <v>106</v>
      </c>
      <c r="B211" s="192">
        <v>0.1603</v>
      </c>
      <c r="C211" s="192">
        <v>0.16089999999999999</v>
      </c>
      <c r="D211" s="266">
        <v>478.31</v>
      </c>
      <c r="E211" s="266">
        <v>477.08</v>
      </c>
      <c r="F211" s="266">
        <v>476.8</v>
      </c>
    </row>
    <row r="212" spans="1:6">
      <c r="A212" s="229" t="s">
        <v>107</v>
      </c>
      <c r="B212" s="192">
        <v>0.16200000000000001</v>
      </c>
      <c r="C212" s="192">
        <v>0.16260000000000002</v>
      </c>
      <c r="D212" s="266">
        <v>475.13</v>
      </c>
      <c r="E212" s="266">
        <v>473.91</v>
      </c>
      <c r="F212" s="266">
        <v>473.63</v>
      </c>
    </row>
    <row r="213" spans="1:6">
      <c r="A213" s="229" t="s">
        <v>108</v>
      </c>
      <c r="B213" s="192">
        <v>0.16260000000000002</v>
      </c>
      <c r="C213" s="192">
        <v>0.16320000000000001</v>
      </c>
      <c r="D213" s="266">
        <v>474.2</v>
      </c>
      <c r="E213" s="266">
        <v>472.99</v>
      </c>
      <c r="F213" s="266">
        <v>472.7</v>
      </c>
    </row>
    <row r="214" spans="1:6">
      <c r="A214" s="229" t="s">
        <v>109</v>
      </c>
      <c r="B214" s="192">
        <v>0.16269999999999998</v>
      </c>
      <c r="C214" s="192">
        <v>0.16329999999999997</v>
      </c>
      <c r="D214" s="266">
        <v>474.28</v>
      </c>
      <c r="E214" s="266">
        <v>473.07</v>
      </c>
      <c r="F214" s="266">
        <v>472.79</v>
      </c>
    </row>
    <row r="215" spans="1:6">
      <c r="A215" s="229" t="s">
        <v>110</v>
      </c>
      <c r="B215" s="192">
        <v>0.16239999999999999</v>
      </c>
      <c r="C215" s="192">
        <v>0.16300000000000001</v>
      </c>
      <c r="D215" s="266">
        <v>475.17</v>
      </c>
      <c r="E215" s="266">
        <v>473.96</v>
      </c>
      <c r="F215" s="266">
        <v>473.67</v>
      </c>
    </row>
    <row r="216" spans="1:6">
      <c r="A216" s="229" t="s">
        <v>111</v>
      </c>
      <c r="B216" s="192">
        <v>0.1638</v>
      </c>
      <c r="C216" s="192">
        <v>0.16440000000000002</v>
      </c>
      <c r="D216" s="266">
        <v>472.63</v>
      </c>
      <c r="E216" s="266">
        <v>471.43</v>
      </c>
      <c r="F216" s="266">
        <v>471.15</v>
      </c>
    </row>
    <row r="217" spans="1:6">
      <c r="A217" s="229" t="s">
        <v>112</v>
      </c>
      <c r="B217" s="192">
        <v>0.1636</v>
      </c>
      <c r="C217" s="192">
        <v>0.16420000000000001</v>
      </c>
      <c r="D217" s="266">
        <v>473.32</v>
      </c>
      <c r="E217" s="266">
        <v>472.12</v>
      </c>
      <c r="F217" s="266">
        <v>471.83</v>
      </c>
    </row>
    <row r="218" spans="1:6">
      <c r="A218" s="229" t="s">
        <v>113</v>
      </c>
      <c r="B218" s="192">
        <v>0.1646</v>
      </c>
      <c r="C218" s="192">
        <v>0.16519999999999999</v>
      </c>
      <c r="D218" s="266">
        <v>471.6</v>
      </c>
      <c r="E218" s="266">
        <v>470.41</v>
      </c>
      <c r="F218" s="266">
        <v>470.12</v>
      </c>
    </row>
    <row r="219" spans="1:6">
      <c r="A219" s="229" t="s">
        <v>114</v>
      </c>
      <c r="B219" s="192">
        <v>0.1636</v>
      </c>
      <c r="C219" s="192">
        <v>0.16420000000000001</v>
      </c>
      <c r="D219" s="266">
        <v>473.89</v>
      </c>
      <c r="E219" s="266">
        <v>472.69</v>
      </c>
      <c r="F219" s="266">
        <v>472.4</v>
      </c>
    </row>
    <row r="220" spans="1:6">
      <c r="A220" s="229" t="s">
        <v>115</v>
      </c>
      <c r="B220" s="192">
        <v>0.16510000000000002</v>
      </c>
      <c r="C220" s="192">
        <v>0.16570000000000001</v>
      </c>
      <c r="D220" s="266">
        <v>471.18</v>
      </c>
      <c r="E220" s="266">
        <v>469.98</v>
      </c>
      <c r="F220" s="266">
        <v>469.7</v>
      </c>
    </row>
    <row r="221" spans="1:6">
      <c r="A221" s="229" t="s">
        <v>116</v>
      </c>
      <c r="B221" s="192">
        <v>0.16719999999999999</v>
      </c>
      <c r="C221" s="192">
        <v>0.1678</v>
      </c>
      <c r="D221" s="266">
        <v>467.3</v>
      </c>
      <c r="E221" s="266">
        <v>466.12</v>
      </c>
      <c r="F221" s="266">
        <v>465.84</v>
      </c>
    </row>
    <row r="222" spans="1:6">
      <c r="A222" s="229" t="s">
        <v>117</v>
      </c>
      <c r="B222" s="192">
        <v>0.16600000000000001</v>
      </c>
      <c r="C222" s="192">
        <v>0.1666</v>
      </c>
      <c r="D222" s="266">
        <v>470.25</v>
      </c>
      <c r="E222" s="266">
        <v>469.06</v>
      </c>
      <c r="F222" s="266">
        <v>468.49</v>
      </c>
    </row>
    <row r="223" spans="1:6">
      <c r="A223" s="229" t="s">
        <v>118</v>
      </c>
      <c r="B223" s="192">
        <v>0.16440000000000002</v>
      </c>
      <c r="C223" s="192">
        <v>0.16500000000000001</v>
      </c>
      <c r="D223" s="266">
        <v>473.43</v>
      </c>
      <c r="E223" s="266">
        <v>472.23</v>
      </c>
      <c r="F223" s="266">
        <v>471.95</v>
      </c>
    </row>
    <row r="224" spans="1:6">
      <c r="A224" s="229" t="s">
        <v>119</v>
      </c>
      <c r="B224" s="192">
        <v>0.16440000000000002</v>
      </c>
      <c r="C224" s="192">
        <v>0.16500000000000001</v>
      </c>
      <c r="D224" s="266">
        <v>473.72</v>
      </c>
      <c r="E224" s="266">
        <v>472.52</v>
      </c>
      <c r="F224" s="266">
        <v>472.23</v>
      </c>
    </row>
    <row r="225" spans="1:6">
      <c r="A225" s="229" t="s">
        <v>120</v>
      </c>
      <c r="B225" s="192">
        <v>0.16200000000000001</v>
      </c>
      <c r="C225" s="192">
        <v>0.16260000000000002</v>
      </c>
      <c r="D225" s="266">
        <v>478.82</v>
      </c>
      <c r="E225" s="266">
        <v>477.61</v>
      </c>
      <c r="F225" s="266">
        <v>477.33</v>
      </c>
    </row>
    <row r="226" spans="1:6">
      <c r="A226" s="229" t="s">
        <v>121</v>
      </c>
      <c r="B226" s="192">
        <v>0.16269999999999998</v>
      </c>
      <c r="C226" s="192">
        <v>0.16329999999999997</v>
      </c>
      <c r="D226" s="266">
        <v>477.7</v>
      </c>
      <c r="E226" s="266">
        <v>476.49</v>
      </c>
      <c r="F226" s="266">
        <v>476.2</v>
      </c>
    </row>
    <row r="227" spans="1:6">
      <c r="A227" s="229" t="s">
        <v>122</v>
      </c>
      <c r="B227" s="192">
        <v>0.15789999999999998</v>
      </c>
      <c r="C227" s="192">
        <v>0.1585</v>
      </c>
      <c r="D227" s="266">
        <v>487.76</v>
      </c>
      <c r="E227" s="266">
        <v>486.53</v>
      </c>
      <c r="F227" s="266">
        <v>486.24</v>
      </c>
    </row>
    <row r="228" spans="1:6">
      <c r="A228" s="229" t="s">
        <v>123</v>
      </c>
      <c r="B228" s="192">
        <v>0.15770000000000001</v>
      </c>
      <c r="C228" s="192">
        <v>0.1583</v>
      </c>
      <c r="D228" s="266">
        <v>488.46</v>
      </c>
      <c r="E228" s="266">
        <v>487.22</v>
      </c>
      <c r="F228" s="266">
        <v>486.94</v>
      </c>
    </row>
    <row r="229" spans="1:6">
      <c r="A229" s="229" t="s">
        <v>124</v>
      </c>
      <c r="B229" s="192">
        <v>0.15460000000000002</v>
      </c>
      <c r="C229" s="192">
        <v>0.1552</v>
      </c>
      <c r="D229" s="266">
        <v>495.19</v>
      </c>
      <c r="E229" s="266">
        <v>493.94</v>
      </c>
      <c r="F229" s="266">
        <v>493.65</v>
      </c>
    </row>
    <row r="230" spans="1:6">
      <c r="A230" s="229" t="s">
        <v>125</v>
      </c>
      <c r="B230" s="192">
        <v>0.15740000000000001</v>
      </c>
      <c r="C230" s="192">
        <v>0.158</v>
      </c>
      <c r="D230" s="266">
        <v>489.65</v>
      </c>
      <c r="E230" s="266">
        <v>488.41</v>
      </c>
      <c r="F230" s="266">
        <v>488.13</v>
      </c>
    </row>
    <row r="231" spans="1:6">
      <c r="A231" s="229" t="s">
        <v>126</v>
      </c>
      <c r="B231" s="192">
        <v>0.15620000000000001</v>
      </c>
      <c r="C231" s="192">
        <v>0.15679999999999999</v>
      </c>
      <c r="D231" s="266">
        <v>492.42</v>
      </c>
      <c r="E231" s="266">
        <v>491.17</v>
      </c>
      <c r="F231" s="266">
        <v>490.89</v>
      </c>
    </row>
    <row r="232" spans="1:6">
      <c r="A232" s="229" t="s">
        <v>127</v>
      </c>
      <c r="B232" s="192">
        <v>0.1583</v>
      </c>
      <c r="C232" s="192">
        <v>0.15890000000000001</v>
      </c>
      <c r="D232" s="266">
        <v>488.36</v>
      </c>
      <c r="E232" s="266">
        <v>487.13</v>
      </c>
      <c r="F232" s="266">
        <v>486.84</v>
      </c>
    </row>
    <row r="233" spans="1:6">
      <c r="A233" s="229" t="s">
        <v>128</v>
      </c>
      <c r="B233" s="192">
        <v>0.15839999999999999</v>
      </c>
      <c r="C233" s="192">
        <v>0.159</v>
      </c>
      <c r="D233" s="266">
        <v>488.44</v>
      </c>
      <c r="E233" s="266">
        <v>487.21</v>
      </c>
      <c r="F233" s="266">
        <v>486.92</v>
      </c>
    </row>
    <row r="234" spans="1:6">
      <c r="A234" s="229" t="s">
        <v>129</v>
      </c>
      <c r="B234" s="192">
        <v>0.15770000000000001</v>
      </c>
      <c r="C234" s="192">
        <v>0.1583</v>
      </c>
      <c r="D234" s="266">
        <v>490.17</v>
      </c>
      <c r="E234" s="266">
        <v>488.93</v>
      </c>
      <c r="F234" s="266">
        <v>488.65</v>
      </c>
    </row>
    <row r="235" spans="1:6">
      <c r="A235" s="229" t="s">
        <v>130</v>
      </c>
      <c r="B235" s="192">
        <v>0.16039999999999999</v>
      </c>
      <c r="C235" s="192">
        <v>0.161</v>
      </c>
      <c r="D235" s="266">
        <v>484.92</v>
      </c>
      <c r="E235" s="266">
        <v>483.71</v>
      </c>
      <c r="F235" s="266">
        <v>483.42</v>
      </c>
    </row>
    <row r="236" spans="1:6">
      <c r="A236" s="229" t="s">
        <v>131</v>
      </c>
      <c r="B236" s="192">
        <v>0.1598</v>
      </c>
      <c r="C236" s="192">
        <v>0.16039999999999999</v>
      </c>
      <c r="D236" s="266">
        <v>486.43</v>
      </c>
      <c r="E236" s="266">
        <v>485.21</v>
      </c>
      <c r="F236" s="266">
        <v>484.92</v>
      </c>
    </row>
    <row r="237" spans="1:6">
      <c r="A237" s="229" t="s">
        <v>132</v>
      </c>
      <c r="B237" s="192">
        <v>0.15939999999999999</v>
      </c>
      <c r="C237" s="192">
        <v>0.16</v>
      </c>
      <c r="D237" s="266">
        <v>487.53</v>
      </c>
      <c r="E237" s="266">
        <v>486.31</v>
      </c>
      <c r="F237" s="266">
        <v>486.02</v>
      </c>
    </row>
    <row r="238" spans="1:6">
      <c r="A238" s="229" t="s">
        <v>133</v>
      </c>
      <c r="B238" s="192">
        <v>0.1593</v>
      </c>
      <c r="C238" s="192">
        <v>0.15990000000000001</v>
      </c>
      <c r="D238" s="266">
        <v>488.02</v>
      </c>
      <c r="E238" s="266">
        <v>486.8</v>
      </c>
      <c r="F238" s="266">
        <v>486.51</v>
      </c>
    </row>
    <row r="239" spans="1:6">
      <c r="A239" s="229" t="s">
        <v>134</v>
      </c>
      <c r="B239" s="192">
        <v>0.15740000000000001</v>
      </c>
      <c r="C239" s="192">
        <v>0.158</v>
      </c>
      <c r="D239" s="266">
        <v>492.21</v>
      </c>
      <c r="E239" s="266">
        <v>490.98</v>
      </c>
      <c r="F239" s="266">
        <v>490.69</v>
      </c>
    </row>
    <row r="240" spans="1:6">
      <c r="A240" s="229" t="s">
        <v>135</v>
      </c>
      <c r="B240" s="192">
        <v>0.1578</v>
      </c>
      <c r="C240" s="192">
        <v>0.15839999999999999</v>
      </c>
      <c r="D240" s="266">
        <v>491.67</v>
      </c>
      <c r="E240" s="266">
        <v>490.44</v>
      </c>
      <c r="F240" s="266">
        <v>490.15</v>
      </c>
    </row>
    <row r="241" spans="1:6">
      <c r="A241" s="229" t="s">
        <v>136</v>
      </c>
      <c r="B241" s="192">
        <v>0.1565</v>
      </c>
      <c r="C241" s="192">
        <v>0.15710000000000002</v>
      </c>
      <c r="D241" s="266">
        <v>494.64</v>
      </c>
      <c r="E241" s="266">
        <v>493.4</v>
      </c>
      <c r="F241" s="266">
        <v>493.12</v>
      </c>
    </row>
    <row r="242" spans="1:6">
      <c r="A242" s="229" t="s">
        <v>137</v>
      </c>
      <c r="B242" s="192">
        <v>0.154</v>
      </c>
      <c r="C242" s="192">
        <v>0.15460000000000002</v>
      </c>
      <c r="D242" s="266">
        <v>500.14</v>
      </c>
      <c r="E242" s="266">
        <v>498.88</v>
      </c>
      <c r="F242" s="266">
        <v>498.59</v>
      </c>
    </row>
    <row r="243" spans="1:6">
      <c r="A243" s="229" t="s">
        <v>138</v>
      </c>
      <c r="B243" s="192">
        <v>0.15609999999999999</v>
      </c>
      <c r="C243" s="192">
        <v>0.15670000000000001</v>
      </c>
      <c r="D243" s="266">
        <v>496.04</v>
      </c>
      <c r="E243" s="266">
        <v>494.8</v>
      </c>
      <c r="F243" s="266">
        <v>494.51</v>
      </c>
    </row>
    <row r="244" spans="1:6">
      <c r="A244" s="229" t="s">
        <v>139</v>
      </c>
      <c r="B244" s="192">
        <v>0.1542</v>
      </c>
      <c r="C244" s="192">
        <v>0.15479999999999999</v>
      </c>
      <c r="D244" s="266">
        <v>500.29</v>
      </c>
      <c r="E244" s="266">
        <v>499.03</v>
      </c>
      <c r="F244" s="266">
        <v>498.75</v>
      </c>
    </row>
    <row r="245" spans="1:6">
      <c r="A245" s="229" t="s">
        <v>140</v>
      </c>
      <c r="B245" s="192">
        <v>0.15620000000000001</v>
      </c>
      <c r="C245" s="192">
        <v>0.15679999999999999</v>
      </c>
      <c r="D245" s="266">
        <v>496.41</v>
      </c>
      <c r="E245" s="266">
        <v>495.16</v>
      </c>
      <c r="F245" s="266">
        <v>494.88</v>
      </c>
    </row>
    <row r="246" spans="1:6">
      <c r="A246" s="229" t="s">
        <v>141</v>
      </c>
      <c r="B246" s="192">
        <v>0.15659999999999999</v>
      </c>
      <c r="C246" s="192">
        <v>0.15720000000000001</v>
      </c>
      <c r="D246" s="266">
        <v>495.86</v>
      </c>
      <c r="E246" s="266">
        <v>494.63</v>
      </c>
      <c r="F246" s="266">
        <v>494.34</v>
      </c>
    </row>
    <row r="247" spans="1:6">
      <c r="A247" s="229" t="s">
        <v>142</v>
      </c>
      <c r="B247" s="192">
        <v>0.15509999999999999</v>
      </c>
      <c r="C247" s="192">
        <v>0.15570000000000001</v>
      </c>
      <c r="D247" s="266">
        <v>499.26</v>
      </c>
      <c r="E247" s="266">
        <v>498.01</v>
      </c>
      <c r="F247" s="266">
        <v>497.73</v>
      </c>
    </row>
    <row r="248" spans="1:6">
      <c r="A248" s="229" t="s">
        <v>143</v>
      </c>
      <c r="B248" s="192">
        <v>0.15359999999999999</v>
      </c>
      <c r="C248" s="192">
        <v>0.1542</v>
      </c>
      <c r="D248" s="266">
        <v>502.68</v>
      </c>
      <c r="E248" s="266">
        <v>501.43</v>
      </c>
      <c r="F248" s="266">
        <v>501.14</v>
      </c>
    </row>
    <row r="249" spans="1:6">
      <c r="A249" s="229" t="s">
        <v>144</v>
      </c>
      <c r="B249" s="192">
        <v>0.15210000000000001</v>
      </c>
      <c r="C249" s="192">
        <v>0.1527</v>
      </c>
      <c r="D249" s="266">
        <v>506.12</v>
      </c>
      <c r="E249" s="266">
        <v>504.86</v>
      </c>
      <c r="F249" s="266">
        <v>504.57</v>
      </c>
    </row>
    <row r="250" spans="1:6">
      <c r="A250" s="229" t="s">
        <v>145</v>
      </c>
      <c r="B250" s="192">
        <v>0.14529999999999998</v>
      </c>
      <c r="C250" s="192">
        <v>0.1459</v>
      </c>
      <c r="D250" s="266">
        <v>521.02</v>
      </c>
      <c r="E250" s="266">
        <v>519.71</v>
      </c>
      <c r="F250" s="266">
        <v>519.42999999999995</v>
      </c>
    </row>
    <row r="251" spans="1:6">
      <c r="A251" s="229" t="s">
        <v>146</v>
      </c>
      <c r="B251" s="192">
        <v>0.1459</v>
      </c>
      <c r="C251" s="192">
        <v>0.14649999999999999</v>
      </c>
      <c r="D251" s="266">
        <v>519.99</v>
      </c>
      <c r="E251" s="266">
        <v>518.69000000000005</v>
      </c>
      <c r="F251" s="266">
        <v>518.41</v>
      </c>
    </row>
    <row r="252" spans="1:6">
      <c r="A252" s="229" t="s">
        <v>147</v>
      </c>
      <c r="B252" s="192">
        <v>0.14779999999999999</v>
      </c>
      <c r="C252" s="192">
        <v>0.1484</v>
      </c>
      <c r="D252" s="266">
        <v>516.16</v>
      </c>
      <c r="E252" s="266">
        <v>514.86</v>
      </c>
      <c r="F252" s="266">
        <v>514.58000000000004</v>
      </c>
    </row>
    <row r="253" spans="1:6">
      <c r="A253" s="229" t="s">
        <v>148</v>
      </c>
      <c r="B253" s="192">
        <v>0.14269999999999999</v>
      </c>
      <c r="C253" s="192">
        <v>0.14330000000000001</v>
      </c>
      <c r="D253" s="266">
        <v>527.58000000000004</v>
      </c>
      <c r="E253" s="266">
        <v>526.25</v>
      </c>
      <c r="F253" s="266">
        <v>525.98</v>
      </c>
    </row>
    <row r="254" spans="1:6">
      <c r="A254" s="229" t="s">
        <v>149</v>
      </c>
      <c r="B254" s="192">
        <v>0.1424</v>
      </c>
      <c r="C254" s="192">
        <v>0.14300000000000002</v>
      </c>
      <c r="D254" s="266">
        <v>528.52</v>
      </c>
      <c r="E254" s="266">
        <v>527.20000000000005</v>
      </c>
      <c r="F254" s="266">
        <v>526.91999999999996</v>
      </c>
    </row>
    <row r="255" spans="1:6">
      <c r="A255" s="229" t="s">
        <v>150</v>
      </c>
      <c r="B255" s="192">
        <v>0.1421</v>
      </c>
      <c r="C255" s="192">
        <v>0.14269999999999999</v>
      </c>
      <c r="D255" s="266">
        <v>529.47</v>
      </c>
      <c r="E255" s="266">
        <v>528.14</v>
      </c>
      <c r="F255" s="266">
        <v>527.86</v>
      </c>
    </row>
    <row r="256" spans="1:6">
      <c r="A256" s="229" t="s">
        <v>151</v>
      </c>
      <c r="B256" s="192">
        <v>0.1411</v>
      </c>
      <c r="C256" s="192">
        <v>0.14169999999999999</v>
      </c>
      <c r="D256" s="266">
        <v>531.97</v>
      </c>
      <c r="E256" s="266">
        <v>530.64</v>
      </c>
      <c r="F256" s="266">
        <v>530.36</v>
      </c>
    </row>
    <row r="257" spans="1:6">
      <c r="A257" s="229" t="s">
        <v>152</v>
      </c>
      <c r="B257" s="192">
        <v>0.14400000000000002</v>
      </c>
      <c r="C257" s="192">
        <v>0.14460000000000001</v>
      </c>
      <c r="D257" s="266">
        <v>525.83000000000004</v>
      </c>
      <c r="E257" s="266">
        <v>524.52</v>
      </c>
      <c r="F257" s="266">
        <v>524.24</v>
      </c>
    </row>
    <row r="258" spans="1:6">
      <c r="A258" s="229" t="s">
        <v>153</v>
      </c>
      <c r="B258" s="192">
        <v>0.14779999999999999</v>
      </c>
      <c r="C258" s="192">
        <v>0.1484</v>
      </c>
      <c r="D258" s="266">
        <v>517.85</v>
      </c>
      <c r="E258" s="266">
        <v>516.55999999999995</v>
      </c>
      <c r="F258" s="266">
        <v>516.28</v>
      </c>
    </row>
    <row r="259" spans="1:6">
      <c r="A259" s="229" t="s">
        <v>154</v>
      </c>
      <c r="B259" s="192">
        <v>0.14180000000000001</v>
      </c>
      <c r="C259" s="192">
        <v>0.1424</v>
      </c>
      <c r="D259" s="266">
        <v>531.25</v>
      </c>
      <c r="E259" s="266">
        <v>529.91999999999996</v>
      </c>
      <c r="F259" s="266">
        <v>529.64</v>
      </c>
    </row>
    <row r="260" spans="1:6">
      <c r="A260" s="229" t="s">
        <v>155</v>
      </c>
      <c r="B260" s="192">
        <v>0.13970000000000002</v>
      </c>
      <c r="C260" s="192">
        <v>0.14029999999999998</v>
      </c>
      <c r="D260" s="266">
        <v>536.22</v>
      </c>
      <c r="E260" s="266">
        <v>534.87</v>
      </c>
      <c r="F260" s="266">
        <v>534.59</v>
      </c>
    </row>
    <row r="261" spans="1:6">
      <c r="A261" s="229" t="s">
        <v>156</v>
      </c>
      <c r="B261" s="192">
        <v>0.13930000000000001</v>
      </c>
      <c r="C261" s="192">
        <v>0.1399</v>
      </c>
      <c r="D261" s="266">
        <v>537.39</v>
      </c>
      <c r="E261" s="266">
        <v>536.04999999999995</v>
      </c>
      <c r="F261" s="266">
        <v>535.77</v>
      </c>
    </row>
    <row r="262" spans="1:6">
      <c r="A262" s="229" t="s">
        <v>157</v>
      </c>
      <c r="B262" s="192">
        <v>0.13780000000000001</v>
      </c>
      <c r="C262" s="192">
        <v>0.1384</v>
      </c>
      <c r="D262" s="266">
        <v>541.04999999999995</v>
      </c>
      <c r="E262" s="266">
        <v>539.70000000000005</v>
      </c>
      <c r="F262" s="266">
        <v>539.41999999999996</v>
      </c>
    </row>
    <row r="263" spans="1:6">
      <c r="A263" s="229" t="s">
        <v>158</v>
      </c>
      <c r="B263" s="192">
        <v>0.1353</v>
      </c>
      <c r="C263" s="192">
        <v>0.13589999999999999</v>
      </c>
      <c r="D263" s="266">
        <v>547.02</v>
      </c>
      <c r="E263" s="266">
        <v>545.65</v>
      </c>
      <c r="F263" s="266">
        <v>545.37</v>
      </c>
    </row>
    <row r="264" spans="1:6">
      <c r="A264" s="229" t="s">
        <v>159</v>
      </c>
      <c r="B264" s="192">
        <v>0.13919999999999999</v>
      </c>
      <c r="C264" s="192">
        <v>0.13980000000000001</v>
      </c>
      <c r="D264" s="266">
        <v>538.45000000000005</v>
      </c>
      <c r="E264" s="266">
        <v>537.11</v>
      </c>
      <c r="F264" s="266">
        <v>536.83000000000004</v>
      </c>
    </row>
    <row r="265" spans="1:6">
      <c r="A265" s="229" t="s">
        <v>160</v>
      </c>
      <c r="B265" s="192">
        <v>0.13730000000000001</v>
      </c>
      <c r="C265" s="192">
        <v>0.13789999999999999</v>
      </c>
      <c r="D265" s="266">
        <v>543.01</v>
      </c>
      <c r="E265" s="266">
        <v>541.66</v>
      </c>
      <c r="F265" s="266">
        <v>541.38</v>
      </c>
    </row>
    <row r="266" spans="1:6">
      <c r="A266" s="229" t="s">
        <v>161</v>
      </c>
      <c r="B266" s="192">
        <v>0.13639999999999999</v>
      </c>
      <c r="C266" s="192">
        <v>0.13699999999999998</v>
      </c>
      <c r="D266" s="266">
        <v>545.34</v>
      </c>
      <c r="E266" s="266">
        <v>543.97</v>
      </c>
      <c r="F266" s="266">
        <v>543.69000000000005</v>
      </c>
    </row>
    <row r="267" spans="1:6">
      <c r="A267" s="229" t="s">
        <v>162</v>
      </c>
      <c r="B267" s="192">
        <v>0.1343</v>
      </c>
      <c r="C267" s="192">
        <v>0.13489999999999999</v>
      </c>
      <c r="D267" s="266">
        <v>550.41</v>
      </c>
      <c r="E267" s="266">
        <v>549.04</v>
      </c>
      <c r="F267" s="266">
        <v>548.76</v>
      </c>
    </row>
    <row r="268" spans="1:6">
      <c r="A268" s="229" t="s">
        <v>163</v>
      </c>
      <c r="B268" s="192">
        <v>0.13650000000000001</v>
      </c>
      <c r="C268" s="192">
        <v>0.1371</v>
      </c>
      <c r="D268" s="266">
        <v>545.66</v>
      </c>
      <c r="E268" s="266">
        <v>544.29999999999995</v>
      </c>
      <c r="F268" s="266">
        <v>544.02</v>
      </c>
    </row>
    <row r="269" spans="1:6">
      <c r="A269" s="229" t="s">
        <v>164</v>
      </c>
      <c r="B269" s="192">
        <v>0.13849999999999998</v>
      </c>
      <c r="C269" s="192">
        <v>0.1391</v>
      </c>
      <c r="D269" s="266">
        <v>541.41999999999996</v>
      </c>
      <c r="E269" s="266">
        <v>540.07000000000005</v>
      </c>
      <c r="F269" s="266">
        <v>539.79</v>
      </c>
    </row>
    <row r="270" spans="1:6">
      <c r="A270" s="229" t="s">
        <v>165</v>
      </c>
      <c r="B270" s="192">
        <v>0.1366</v>
      </c>
      <c r="C270" s="192">
        <v>0.13720000000000002</v>
      </c>
      <c r="D270" s="266">
        <v>545.99</v>
      </c>
      <c r="E270" s="266">
        <v>544.63</v>
      </c>
      <c r="F270" s="266">
        <v>544.35</v>
      </c>
    </row>
    <row r="271" spans="1:6">
      <c r="A271" s="229" t="s">
        <v>166</v>
      </c>
      <c r="B271" s="192">
        <v>0.1389</v>
      </c>
      <c r="C271" s="192">
        <v>0.13949999999999999</v>
      </c>
      <c r="D271" s="266">
        <v>541.08000000000004</v>
      </c>
      <c r="E271" s="266">
        <v>539.73</v>
      </c>
      <c r="F271" s="266">
        <v>539.45000000000005</v>
      </c>
    </row>
    <row r="272" spans="1:6">
      <c r="A272" s="229" t="s">
        <v>167</v>
      </c>
      <c r="B272" s="192">
        <v>0.13930000000000001</v>
      </c>
      <c r="C272" s="192">
        <v>0.1399</v>
      </c>
      <c r="D272" s="266">
        <v>540.46</v>
      </c>
      <c r="E272" s="266">
        <v>539.12</v>
      </c>
      <c r="F272" s="266">
        <v>538.84</v>
      </c>
    </row>
    <row r="273" spans="1:6">
      <c r="A273" s="229" t="s">
        <v>168</v>
      </c>
      <c r="B273" s="192">
        <v>0.14050000000000001</v>
      </c>
      <c r="C273" s="192">
        <v>0.1411</v>
      </c>
      <c r="D273" s="266">
        <v>538.05999999999995</v>
      </c>
      <c r="E273" s="266">
        <v>536.73</v>
      </c>
      <c r="F273" s="266">
        <v>536.45000000000005</v>
      </c>
    </row>
    <row r="274" spans="1:6">
      <c r="A274" s="229" t="s">
        <v>169</v>
      </c>
      <c r="B274" s="192">
        <v>0.13819999999999999</v>
      </c>
      <c r="C274" s="192">
        <v>0.13880000000000001</v>
      </c>
      <c r="D274" s="266">
        <v>543.49</v>
      </c>
      <c r="E274" s="266">
        <v>542.14</v>
      </c>
      <c r="F274" s="266">
        <v>541.86</v>
      </c>
    </row>
    <row r="275" spans="1:6">
      <c r="A275" s="229" t="s">
        <v>170</v>
      </c>
      <c r="B275" s="192">
        <v>0.1368</v>
      </c>
      <c r="C275" s="192">
        <v>0.13739999999999999</v>
      </c>
      <c r="D275" s="266">
        <v>546.91999999999996</v>
      </c>
      <c r="E275" s="266">
        <v>545.57000000000005</v>
      </c>
      <c r="F275" s="266">
        <v>545.29</v>
      </c>
    </row>
    <row r="276" spans="1:6">
      <c r="A276" s="229" t="s">
        <v>171</v>
      </c>
      <c r="B276" s="192">
        <v>0.13550000000000001</v>
      </c>
      <c r="C276" s="192">
        <v>0.1361</v>
      </c>
      <c r="D276" s="266">
        <v>550.16</v>
      </c>
      <c r="E276" s="266">
        <v>548.79</v>
      </c>
      <c r="F276" s="266">
        <v>548.51</v>
      </c>
    </row>
    <row r="277" spans="1:6">
      <c r="A277" s="229" t="s">
        <v>172</v>
      </c>
      <c r="B277" s="192">
        <v>0.13439999999999999</v>
      </c>
      <c r="C277" s="192">
        <v>0.13500000000000001</v>
      </c>
      <c r="D277" s="266">
        <v>552.94000000000005</v>
      </c>
      <c r="E277" s="266">
        <v>551.57000000000005</v>
      </c>
      <c r="F277" s="266">
        <v>551.29999999999995</v>
      </c>
    </row>
    <row r="278" spans="1:6">
      <c r="A278" s="229" t="s">
        <v>173</v>
      </c>
      <c r="B278" s="192">
        <v>0.13070000000000001</v>
      </c>
      <c r="C278" s="192">
        <v>0.1313</v>
      </c>
      <c r="D278" s="266">
        <v>561.77</v>
      </c>
      <c r="E278" s="266">
        <v>560.37</v>
      </c>
      <c r="F278" s="266">
        <v>560.1</v>
      </c>
    </row>
    <row r="279" spans="1:6">
      <c r="A279" s="229" t="s">
        <v>174</v>
      </c>
      <c r="B279" s="192">
        <v>0.12990000000000002</v>
      </c>
      <c r="C279" s="192">
        <v>0.1305</v>
      </c>
      <c r="D279" s="266">
        <v>563.91</v>
      </c>
      <c r="E279" s="266">
        <v>562.51</v>
      </c>
      <c r="F279" s="266">
        <v>562.24</v>
      </c>
    </row>
    <row r="280" spans="1:6">
      <c r="A280" s="229" t="s">
        <v>175</v>
      </c>
      <c r="B280" s="192">
        <v>0.12869999999999998</v>
      </c>
      <c r="C280" s="192">
        <v>0.1293</v>
      </c>
      <c r="D280" s="266">
        <v>567</v>
      </c>
      <c r="E280" s="266">
        <v>565.59</v>
      </c>
      <c r="F280" s="266">
        <v>565.32000000000005</v>
      </c>
    </row>
    <row r="281" spans="1:6">
      <c r="A281" s="229" t="s">
        <v>266</v>
      </c>
      <c r="B281" s="192">
        <v>0.12820000000000001</v>
      </c>
      <c r="C281" s="192">
        <v>0.1288</v>
      </c>
      <c r="D281" s="266">
        <v>568.46</v>
      </c>
      <c r="E281" s="266">
        <v>567.04</v>
      </c>
      <c r="F281" s="266">
        <v>566.77</v>
      </c>
    </row>
    <row r="282" spans="1:6">
      <c r="A282" s="229" t="s">
        <v>265</v>
      </c>
      <c r="B282" s="192">
        <v>0.1285</v>
      </c>
      <c r="C282" s="192">
        <v>0.12909999999999999</v>
      </c>
      <c r="D282" s="266">
        <v>568.02</v>
      </c>
      <c r="E282" s="266">
        <v>566.61</v>
      </c>
      <c r="F282" s="266">
        <v>566.34</v>
      </c>
    </row>
    <row r="283" spans="1:6">
      <c r="A283" s="229" t="s">
        <v>264</v>
      </c>
      <c r="B283" s="192">
        <v>0.1285</v>
      </c>
      <c r="C283" s="192">
        <v>0.12909999999999999</v>
      </c>
      <c r="D283" s="266">
        <v>568.29</v>
      </c>
      <c r="E283" s="266">
        <v>566.88</v>
      </c>
      <c r="F283" s="266">
        <v>566.61</v>
      </c>
    </row>
    <row r="284" spans="1:6">
      <c r="A284" s="229" t="s">
        <v>263</v>
      </c>
      <c r="B284" s="192">
        <v>0.12890000000000001</v>
      </c>
      <c r="C284" s="192">
        <v>0.1295</v>
      </c>
      <c r="D284" s="266">
        <v>567.63</v>
      </c>
      <c r="E284" s="266">
        <v>566.22</v>
      </c>
      <c r="F284" s="266">
        <v>565.94000000000005</v>
      </c>
    </row>
    <row r="285" spans="1:6">
      <c r="A285" s="229" t="s">
        <v>262</v>
      </c>
      <c r="B285" s="192">
        <v>0.1275</v>
      </c>
      <c r="C285" s="192">
        <v>0.12809999999999999</v>
      </c>
      <c r="D285" s="266">
        <v>571.20000000000005</v>
      </c>
      <c r="E285" s="266">
        <v>569.78</v>
      </c>
      <c r="F285" s="266">
        <v>569.51</v>
      </c>
    </row>
    <row r="286" spans="1:6">
      <c r="A286" s="229" t="s">
        <v>261</v>
      </c>
      <c r="B286" s="192">
        <v>0.1275</v>
      </c>
      <c r="C286" s="192">
        <v>0.12809999999999999</v>
      </c>
      <c r="D286" s="266">
        <v>571.47</v>
      </c>
      <c r="E286" s="266">
        <v>570.04999999999995</v>
      </c>
      <c r="F286" s="266">
        <v>569.78</v>
      </c>
    </row>
    <row r="287" spans="1:6">
      <c r="A287" s="229" t="s">
        <v>260</v>
      </c>
      <c r="B287" s="192">
        <v>0.1255</v>
      </c>
      <c r="C287" s="192">
        <v>0.12609999999999999</v>
      </c>
      <c r="D287" s="266">
        <v>576.49</v>
      </c>
      <c r="E287" s="266">
        <v>575.05999999999995</v>
      </c>
      <c r="F287" s="266">
        <v>574.79</v>
      </c>
    </row>
    <row r="288" spans="1:6">
      <c r="A288" s="229" t="s">
        <v>259</v>
      </c>
      <c r="B288" s="192">
        <v>0.12689999999999999</v>
      </c>
      <c r="C288" s="192">
        <v>0.1275</v>
      </c>
      <c r="D288" s="266">
        <v>573.42999999999995</v>
      </c>
      <c r="E288" s="266">
        <v>572.01</v>
      </c>
      <c r="F288" s="266">
        <v>571.74</v>
      </c>
    </row>
    <row r="289" spans="1:6">
      <c r="A289" s="229" t="s">
        <v>258</v>
      </c>
      <c r="B289" s="192">
        <v>0.124</v>
      </c>
      <c r="C289" s="192">
        <v>0.1246</v>
      </c>
      <c r="D289" s="266">
        <v>580.62</v>
      </c>
      <c r="E289" s="266">
        <v>579.17999999999995</v>
      </c>
      <c r="F289" s="266">
        <v>578.91</v>
      </c>
    </row>
    <row r="290" spans="1:6">
      <c r="A290" s="229" t="s">
        <v>257</v>
      </c>
      <c r="B290" s="192">
        <v>0.12480000000000001</v>
      </c>
      <c r="C290" s="192">
        <v>0.12539999999999998</v>
      </c>
      <c r="D290" s="266">
        <v>578.97</v>
      </c>
      <c r="E290" s="266">
        <v>577.54</v>
      </c>
      <c r="F290" s="266">
        <v>577.27</v>
      </c>
    </row>
    <row r="291" spans="1:6">
      <c r="A291" s="229" t="s">
        <v>256</v>
      </c>
      <c r="B291" s="192">
        <v>0.12480000000000001</v>
      </c>
      <c r="C291" s="192">
        <v>0.12539999999999998</v>
      </c>
      <c r="D291" s="266">
        <v>579.24</v>
      </c>
      <c r="E291" s="266">
        <v>577.80999999999995</v>
      </c>
      <c r="F291" s="266">
        <v>577.54</v>
      </c>
    </row>
    <row r="292" spans="1:6">
      <c r="A292" s="229" t="s">
        <v>255</v>
      </c>
      <c r="B292" s="192">
        <v>0.1263</v>
      </c>
      <c r="C292" s="192">
        <v>0.12689999999999999</v>
      </c>
      <c r="D292" s="266">
        <v>575.94000000000005</v>
      </c>
      <c r="E292" s="266">
        <v>574.52</v>
      </c>
      <c r="F292" s="266">
        <v>574.25</v>
      </c>
    </row>
    <row r="293" spans="1:6">
      <c r="A293" s="229" t="s">
        <v>254</v>
      </c>
      <c r="B293" s="192">
        <v>0.12539999999999998</v>
      </c>
      <c r="C293" s="192">
        <v>0.126</v>
      </c>
      <c r="D293" s="266">
        <v>578.35</v>
      </c>
      <c r="E293" s="266">
        <v>576.92999999999995</v>
      </c>
      <c r="F293" s="266">
        <v>576.65</v>
      </c>
    </row>
    <row r="294" spans="1:6">
      <c r="A294" s="229" t="s">
        <v>253</v>
      </c>
      <c r="B294" s="192">
        <v>0.12590000000000001</v>
      </c>
      <c r="C294" s="192">
        <v>0.1265</v>
      </c>
      <c r="D294" s="266">
        <v>577.42999999999995</v>
      </c>
      <c r="E294" s="266">
        <v>576.01</v>
      </c>
      <c r="F294" s="266">
        <v>575.74</v>
      </c>
    </row>
    <row r="295" spans="1:6">
      <c r="A295" s="229" t="s">
        <v>252</v>
      </c>
      <c r="B295" s="192">
        <v>0.12710000000000002</v>
      </c>
      <c r="C295" s="192">
        <v>0.12770000000000001</v>
      </c>
      <c r="D295" s="266">
        <v>574.87</v>
      </c>
      <c r="E295" s="266">
        <v>573.45000000000005</v>
      </c>
      <c r="F295" s="266">
        <v>573.17999999999995</v>
      </c>
    </row>
    <row r="296" spans="1:6">
      <c r="A296" s="229" t="s">
        <v>251</v>
      </c>
      <c r="B296" s="192">
        <v>0.1226</v>
      </c>
      <c r="C296" s="192">
        <v>0.1232</v>
      </c>
      <c r="D296" s="266">
        <v>585.88</v>
      </c>
      <c r="E296" s="266">
        <v>584.42999999999995</v>
      </c>
      <c r="F296" s="266">
        <v>584.16</v>
      </c>
    </row>
    <row r="297" spans="1:6">
      <c r="A297" s="229" t="s">
        <v>250</v>
      </c>
      <c r="B297" s="192">
        <v>0.1229</v>
      </c>
      <c r="C297" s="192">
        <v>0.1235</v>
      </c>
      <c r="D297" s="266">
        <v>585.41999999999996</v>
      </c>
      <c r="E297" s="266">
        <v>583.98</v>
      </c>
      <c r="F297" s="266">
        <v>583.71</v>
      </c>
    </row>
    <row r="298" spans="1:6">
      <c r="A298" s="229" t="s">
        <v>249</v>
      </c>
      <c r="B298" s="192">
        <v>0.12179999999999999</v>
      </c>
      <c r="C298" s="192">
        <v>0.12240000000000001</v>
      </c>
      <c r="D298" s="266">
        <v>588.35</v>
      </c>
      <c r="E298" s="266">
        <v>586.9</v>
      </c>
      <c r="F298" s="266">
        <v>586.63</v>
      </c>
    </row>
    <row r="299" spans="1:6">
      <c r="A299" s="229" t="s">
        <v>248</v>
      </c>
      <c r="B299" s="192">
        <v>0.12240000000000001</v>
      </c>
      <c r="C299" s="192">
        <v>0.12300000000000001</v>
      </c>
      <c r="D299" s="266">
        <v>587.16</v>
      </c>
      <c r="E299" s="266">
        <v>585.72</v>
      </c>
      <c r="F299" s="266">
        <v>585.45000000000005</v>
      </c>
    </row>
    <row r="300" spans="1:6">
      <c r="A300" s="229" t="s">
        <v>247</v>
      </c>
      <c r="B300" s="192">
        <v>0.1232</v>
      </c>
      <c r="C300" s="192">
        <v>0.12380000000000001</v>
      </c>
      <c r="D300" s="266">
        <v>585.51</v>
      </c>
      <c r="E300" s="266">
        <v>584.07000000000005</v>
      </c>
      <c r="F300" s="266">
        <v>583.79999999999995</v>
      </c>
    </row>
    <row r="301" spans="1:6">
      <c r="A301" s="229" t="s">
        <v>246</v>
      </c>
      <c r="B301" s="192">
        <v>0.12429999999999999</v>
      </c>
      <c r="C301" s="192">
        <v>0.1249</v>
      </c>
      <c r="D301" s="266">
        <v>583.15</v>
      </c>
      <c r="E301" s="266">
        <v>581.71</v>
      </c>
      <c r="F301" s="266">
        <v>581.44000000000005</v>
      </c>
    </row>
    <row r="302" spans="1:6">
      <c r="A302" s="229" t="s">
        <v>245</v>
      </c>
      <c r="B302" s="192">
        <v>0.12670000000000001</v>
      </c>
      <c r="C302" s="192">
        <v>0.1273</v>
      </c>
      <c r="D302" s="266">
        <v>577.72</v>
      </c>
      <c r="E302" s="266">
        <v>576.30999999999995</v>
      </c>
      <c r="F302" s="266">
        <v>576.04</v>
      </c>
    </row>
    <row r="303" spans="1:6">
      <c r="A303" s="229" t="s">
        <v>244</v>
      </c>
      <c r="B303" s="192">
        <v>0.1258</v>
      </c>
      <c r="C303" s="192">
        <v>0.12640000000000001</v>
      </c>
      <c r="D303" s="266">
        <v>580.12</v>
      </c>
      <c r="E303" s="266">
        <v>578.70000000000005</v>
      </c>
      <c r="F303" s="266">
        <v>578.42999999999995</v>
      </c>
    </row>
    <row r="304" spans="1:6">
      <c r="A304" s="229" t="s">
        <v>243</v>
      </c>
      <c r="B304" s="192">
        <v>0.1263</v>
      </c>
      <c r="C304" s="192">
        <v>0.12689999999999999</v>
      </c>
      <c r="D304" s="266">
        <v>579.21</v>
      </c>
      <c r="E304" s="266">
        <v>577.79999999999995</v>
      </c>
      <c r="F304" s="266">
        <v>577.52</v>
      </c>
    </row>
    <row r="305" spans="1:6">
      <c r="A305" s="229" t="s">
        <v>242</v>
      </c>
      <c r="B305" s="192">
        <v>0.1268</v>
      </c>
      <c r="C305" s="192">
        <v>0.12740000000000001</v>
      </c>
      <c r="D305" s="266">
        <v>578.30999999999995</v>
      </c>
      <c r="E305" s="266">
        <v>576.9</v>
      </c>
      <c r="F305" s="266">
        <v>576.62</v>
      </c>
    </row>
    <row r="306" spans="1:6">
      <c r="A306" s="229" t="s">
        <v>241</v>
      </c>
      <c r="B306" s="192">
        <v>0.12670000000000001</v>
      </c>
      <c r="C306" s="192">
        <v>0.1273</v>
      </c>
      <c r="D306" s="266">
        <v>578.82000000000005</v>
      </c>
      <c r="E306" s="266">
        <v>577.41</v>
      </c>
      <c r="F306" s="266">
        <v>577.13</v>
      </c>
    </row>
    <row r="307" spans="1:6">
      <c r="A307" s="229" t="s">
        <v>240</v>
      </c>
      <c r="B307" s="192">
        <v>0.128</v>
      </c>
      <c r="C307" s="192">
        <v>0.12859999999999999</v>
      </c>
      <c r="D307" s="266">
        <v>576.04</v>
      </c>
      <c r="E307" s="266">
        <v>574.64</v>
      </c>
      <c r="F307" s="266">
        <v>574.36</v>
      </c>
    </row>
    <row r="308" spans="1:6">
      <c r="A308" s="229" t="s">
        <v>239</v>
      </c>
      <c r="B308" s="192">
        <v>0.12970000000000001</v>
      </c>
      <c r="C308" s="192">
        <v>0.1303</v>
      </c>
      <c r="D308" s="266">
        <v>572.36</v>
      </c>
      <c r="E308" s="266">
        <v>570.97</v>
      </c>
      <c r="F308" s="266">
        <v>570.69000000000005</v>
      </c>
    </row>
    <row r="309" spans="1:6">
      <c r="A309" s="229" t="s">
        <v>238</v>
      </c>
      <c r="B309" s="192">
        <v>0.128</v>
      </c>
      <c r="C309" s="192">
        <v>0.12859999999999999</v>
      </c>
      <c r="D309" s="266">
        <v>576.59</v>
      </c>
      <c r="E309" s="266">
        <v>575.19000000000005</v>
      </c>
      <c r="F309" s="266">
        <v>574.91999999999996</v>
      </c>
    </row>
    <row r="310" spans="1:6">
      <c r="A310" s="229" t="s">
        <v>237</v>
      </c>
      <c r="B310" s="192">
        <v>0.129</v>
      </c>
      <c r="C310" s="192">
        <v>0.12960000000000002</v>
      </c>
      <c r="D310" s="266">
        <v>574.54</v>
      </c>
      <c r="E310" s="266">
        <v>573.15</v>
      </c>
      <c r="F310" s="266">
        <v>572.87</v>
      </c>
    </row>
    <row r="311" spans="1:6">
      <c r="A311" s="229" t="s">
        <v>236</v>
      </c>
      <c r="B311" s="192">
        <v>0.12809999999999999</v>
      </c>
      <c r="C311" s="192">
        <v>0.12869999999999998</v>
      </c>
      <c r="D311" s="266">
        <v>576.91</v>
      </c>
      <c r="E311" s="266">
        <v>575.51</v>
      </c>
      <c r="F311" s="266">
        <v>575.24</v>
      </c>
    </row>
    <row r="312" spans="1:6">
      <c r="A312" s="229" t="s">
        <v>235</v>
      </c>
      <c r="B312" s="192">
        <v>0.1268</v>
      </c>
      <c r="C312" s="192">
        <v>0.12740000000000001</v>
      </c>
      <c r="D312" s="266">
        <v>580.23</v>
      </c>
      <c r="E312" s="266">
        <v>578.82000000000005</v>
      </c>
      <c r="F312" s="266">
        <v>578.54999999999995</v>
      </c>
    </row>
    <row r="313" spans="1:6">
      <c r="A313" s="229" t="s">
        <v>234</v>
      </c>
      <c r="B313" s="192">
        <v>0.1244</v>
      </c>
      <c r="C313" s="192">
        <v>0.125</v>
      </c>
      <c r="D313" s="266">
        <v>586.16999999999996</v>
      </c>
      <c r="E313" s="266">
        <v>584.75</v>
      </c>
      <c r="F313" s="266">
        <v>584.47</v>
      </c>
    </row>
    <row r="314" spans="1:6">
      <c r="A314" s="229" t="s">
        <v>233</v>
      </c>
      <c r="B314" s="192">
        <v>0.1234</v>
      </c>
      <c r="C314" s="192">
        <v>0.124</v>
      </c>
      <c r="D314" s="266">
        <v>588.82000000000005</v>
      </c>
      <c r="E314" s="266">
        <v>587.39</v>
      </c>
      <c r="F314" s="266">
        <v>587.12</v>
      </c>
    </row>
    <row r="315" spans="1:6">
      <c r="A315" s="229" t="s">
        <v>232</v>
      </c>
      <c r="B315" s="192">
        <v>0.1242</v>
      </c>
      <c r="C315" s="192">
        <v>0.12480000000000001</v>
      </c>
      <c r="D315" s="266">
        <v>587.19000000000005</v>
      </c>
      <c r="E315" s="266">
        <v>585.77</v>
      </c>
      <c r="F315" s="266">
        <v>585.49</v>
      </c>
    </row>
    <row r="316" spans="1:6">
      <c r="A316" s="229" t="s">
        <v>231</v>
      </c>
      <c r="B316" s="192">
        <v>0.1234</v>
      </c>
      <c r="C316" s="192">
        <v>0.124</v>
      </c>
      <c r="D316" s="266">
        <v>589.37</v>
      </c>
      <c r="E316" s="266">
        <v>587.94000000000005</v>
      </c>
      <c r="F316" s="266">
        <v>587.66999999999996</v>
      </c>
    </row>
    <row r="317" spans="1:6">
      <c r="A317" s="229" t="s">
        <v>230</v>
      </c>
      <c r="B317" s="192">
        <v>0.12390000000000001</v>
      </c>
      <c r="C317" s="192">
        <v>0.1245</v>
      </c>
      <c r="D317" s="266">
        <v>588.45000000000005</v>
      </c>
      <c r="E317" s="266">
        <v>587.02</v>
      </c>
      <c r="F317" s="266">
        <v>586.75</v>
      </c>
    </row>
    <row r="318" spans="1:6">
      <c r="A318" s="229" t="s">
        <v>229</v>
      </c>
      <c r="B318" s="192">
        <v>0.12619999999999998</v>
      </c>
      <c r="C318" s="192">
        <v>0.1268</v>
      </c>
      <c r="D318" s="266">
        <v>583.29</v>
      </c>
      <c r="E318" s="266">
        <v>581.88</v>
      </c>
      <c r="F318" s="266">
        <v>581.6</v>
      </c>
    </row>
    <row r="319" spans="1:6">
      <c r="A319" s="229" t="s">
        <v>228</v>
      </c>
      <c r="B319" s="192">
        <v>0.127</v>
      </c>
      <c r="C319" s="192">
        <v>0.12759999999999999</v>
      </c>
      <c r="D319" s="266">
        <v>581.69000000000005</v>
      </c>
      <c r="E319" s="266">
        <v>580.29</v>
      </c>
      <c r="F319" s="266">
        <v>580.01</v>
      </c>
    </row>
    <row r="320" spans="1:6">
      <c r="A320" s="229" t="s">
        <v>227</v>
      </c>
      <c r="B320" s="192">
        <v>0.12670000000000001</v>
      </c>
      <c r="C320" s="192">
        <v>0.1273</v>
      </c>
      <c r="D320" s="266">
        <v>582.66999999999996</v>
      </c>
      <c r="E320" s="266">
        <v>581.26</v>
      </c>
      <c r="F320" s="266">
        <v>580.99</v>
      </c>
    </row>
    <row r="321" spans="1:6">
      <c r="A321" s="229" t="s">
        <v>226</v>
      </c>
      <c r="B321" s="192">
        <v>0.12710000000000002</v>
      </c>
      <c r="C321" s="192">
        <v>0.12770000000000001</v>
      </c>
      <c r="D321" s="266">
        <v>582.01</v>
      </c>
      <c r="E321" s="266">
        <v>580.61</v>
      </c>
      <c r="F321" s="266">
        <v>580.33000000000004</v>
      </c>
    </row>
    <row r="322" spans="1:6">
      <c r="A322" s="229" t="s">
        <v>195</v>
      </c>
      <c r="B322" s="192">
        <v>0.12740000000000001</v>
      </c>
      <c r="C322" s="192">
        <v>0.128</v>
      </c>
      <c r="D322" s="266">
        <v>581.58000000000004</v>
      </c>
      <c r="E322" s="266">
        <v>580.19000000000005</v>
      </c>
      <c r="F322" s="266">
        <v>579.91</v>
      </c>
    </row>
    <row r="323" spans="1:6">
      <c r="A323" s="229" t="s">
        <v>199</v>
      </c>
      <c r="B323" s="192">
        <v>0.1265</v>
      </c>
      <c r="C323" s="192">
        <v>0.12710000000000002</v>
      </c>
      <c r="D323" s="266">
        <v>583.96</v>
      </c>
      <c r="E323" s="266">
        <v>582.55999999999995</v>
      </c>
      <c r="F323" s="266">
        <v>582.28</v>
      </c>
    </row>
    <row r="324" spans="1:6">
      <c r="A324" s="229" t="s">
        <v>200</v>
      </c>
      <c r="B324" s="192">
        <v>0.12619999999999998</v>
      </c>
      <c r="C324" s="192">
        <v>0.1268</v>
      </c>
      <c r="D324" s="266">
        <v>584.94000000000005</v>
      </c>
      <c r="E324" s="266">
        <v>583.54</v>
      </c>
      <c r="F324" s="266">
        <v>583.26</v>
      </c>
    </row>
    <row r="325" spans="1:6">
      <c r="A325" s="229" t="s">
        <v>202</v>
      </c>
      <c r="B325" s="192">
        <v>0.1249</v>
      </c>
      <c r="C325" s="192">
        <v>0.1255</v>
      </c>
      <c r="D325" s="266">
        <v>588.27</v>
      </c>
      <c r="E325" s="266">
        <v>586.86</v>
      </c>
      <c r="F325" s="266">
        <v>586.58000000000004</v>
      </c>
    </row>
    <row r="326" spans="1:6">
      <c r="A326" s="229" t="s">
        <v>225</v>
      </c>
      <c r="B326" s="192">
        <v>0.125</v>
      </c>
      <c r="C326" s="192">
        <v>0.12560000000000002</v>
      </c>
      <c r="D326" s="266">
        <v>588.30999999999995</v>
      </c>
      <c r="E326" s="266">
        <v>586.9</v>
      </c>
      <c r="F326" s="266">
        <v>586.62</v>
      </c>
    </row>
    <row r="327" spans="1:6">
      <c r="A327" s="229" t="s">
        <v>224</v>
      </c>
      <c r="B327" s="192">
        <v>0.12509999999999999</v>
      </c>
      <c r="C327" s="192">
        <v>0.12570000000000001</v>
      </c>
      <c r="D327" s="266">
        <v>588.35</v>
      </c>
      <c r="E327" s="266">
        <v>586.94000000000005</v>
      </c>
      <c r="F327" s="266">
        <v>586.66999999999996</v>
      </c>
    </row>
    <row r="328" spans="1:6">
      <c r="A328" s="229" t="s">
        <v>223</v>
      </c>
      <c r="B328" s="192">
        <v>0.1245</v>
      </c>
      <c r="C328" s="192">
        <v>0.12509999999999999</v>
      </c>
      <c r="D328" s="266">
        <v>590.04</v>
      </c>
      <c r="E328" s="266">
        <v>588.63</v>
      </c>
      <c r="F328" s="266">
        <v>588.35</v>
      </c>
    </row>
    <row r="329" spans="1:6">
      <c r="A329" s="229" t="s">
        <v>222</v>
      </c>
      <c r="B329" s="192">
        <v>0.12269999999999999</v>
      </c>
      <c r="C329" s="192">
        <v>0.12330000000000001</v>
      </c>
      <c r="D329" s="266">
        <v>594.58000000000004</v>
      </c>
      <c r="E329" s="266">
        <v>593.15</v>
      </c>
      <c r="F329" s="266">
        <v>592.88</v>
      </c>
    </row>
    <row r="330" spans="1:6">
      <c r="A330" s="229" t="s">
        <v>221</v>
      </c>
      <c r="B330" s="192">
        <v>0.12089999999999999</v>
      </c>
      <c r="C330" s="192">
        <v>0.1215</v>
      </c>
      <c r="D330" s="266">
        <v>599.15</v>
      </c>
      <c r="E330" s="266">
        <v>597.71</v>
      </c>
      <c r="F330" s="266">
        <v>597.44000000000005</v>
      </c>
    </row>
    <row r="331" spans="1:6">
      <c r="A331" s="229" t="s">
        <v>220</v>
      </c>
      <c r="B331" s="192">
        <v>0.12230000000000001</v>
      </c>
      <c r="C331" s="192">
        <v>0.1229</v>
      </c>
      <c r="D331" s="266">
        <v>596.08000000000004</v>
      </c>
      <c r="E331" s="266">
        <v>594.65</v>
      </c>
      <c r="F331" s="266">
        <v>594.38</v>
      </c>
    </row>
    <row r="332" spans="1:6">
      <c r="A332" s="229" t="s">
        <v>219</v>
      </c>
      <c r="B332" s="192">
        <v>0.1216</v>
      </c>
      <c r="C332" s="192">
        <v>0.1222</v>
      </c>
      <c r="D332" s="266">
        <v>598.02</v>
      </c>
      <c r="E332" s="266">
        <v>596.59</v>
      </c>
      <c r="F332" s="266">
        <v>596.30999999999995</v>
      </c>
    </row>
    <row r="333" spans="1:6">
      <c r="A333" s="229" t="s">
        <v>204</v>
      </c>
      <c r="B333" s="192">
        <v>0.122</v>
      </c>
      <c r="C333" s="192">
        <v>0.1226</v>
      </c>
      <c r="D333" s="266">
        <v>597.34</v>
      </c>
      <c r="E333" s="266">
        <v>595.91</v>
      </c>
      <c r="F333" s="266">
        <v>595.64</v>
      </c>
    </row>
    <row r="334" spans="1:6">
      <c r="A334" s="229" t="s">
        <v>205</v>
      </c>
      <c r="B334" s="192">
        <v>0.12119999999999999</v>
      </c>
      <c r="C334" s="192">
        <v>0.12179999999999999</v>
      </c>
      <c r="D334" s="266">
        <v>599.52</v>
      </c>
      <c r="E334" s="266">
        <v>598.09</v>
      </c>
      <c r="F334" s="266">
        <v>597.80999999999995</v>
      </c>
    </row>
    <row r="335" spans="1:6">
      <c r="A335" s="229" t="s">
        <v>206</v>
      </c>
      <c r="B335" s="192">
        <v>0.12230000000000001</v>
      </c>
      <c r="C335" s="192">
        <v>0.1229</v>
      </c>
      <c r="D335" s="266">
        <v>597.16999999999996</v>
      </c>
      <c r="E335" s="266">
        <v>595.74</v>
      </c>
      <c r="F335" s="266">
        <v>595.47</v>
      </c>
    </row>
    <row r="336" spans="1:6">
      <c r="A336" s="229" t="s">
        <v>207</v>
      </c>
      <c r="B336" s="192">
        <v>0.1231</v>
      </c>
      <c r="C336" s="192">
        <v>0.12369999999999999</v>
      </c>
      <c r="D336" s="266">
        <v>595.54</v>
      </c>
      <c r="E336" s="266">
        <v>594.13</v>
      </c>
      <c r="F336" s="266">
        <v>593.85</v>
      </c>
    </row>
    <row r="337" spans="1:13">
      <c r="A337" s="229" t="s">
        <v>208</v>
      </c>
      <c r="B337" s="192">
        <v>0.1226</v>
      </c>
      <c r="C337" s="192">
        <v>0.1232</v>
      </c>
      <c r="D337" s="266">
        <v>597</v>
      </c>
      <c r="E337" s="266">
        <v>595.58000000000004</v>
      </c>
      <c r="F337" s="266">
        <v>595.30999999999995</v>
      </c>
    </row>
    <row r="338" spans="1:13">
      <c r="A338" s="229" t="s">
        <v>209</v>
      </c>
      <c r="B338" s="192">
        <v>0.12050000000000001</v>
      </c>
      <c r="C338" s="192">
        <v>0.1211</v>
      </c>
      <c r="D338" s="266">
        <v>602.28</v>
      </c>
      <c r="E338" s="266">
        <v>600.85</v>
      </c>
      <c r="F338" s="266">
        <v>600.57000000000005</v>
      </c>
    </row>
    <row r="339" spans="1:13">
      <c r="A339" s="229" t="s">
        <v>210</v>
      </c>
      <c r="B339" s="192">
        <v>0.11990000000000001</v>
      </c>
      <c r="C339" s="192">
        <v>0.12050000000000001</v>
      </c>
      <c r="D339" s="266">
        <v>603.99</v>
      </c>
      <c r="E339" s="266">
        <v>602.54999999999995</v>
      </c>
      <c r="F339" s="266">
        <v>602.28</v>
      </c>
    </row>
    <row r="340" spans="1:13">
      <c r="A340" s="229" t="s">
        <v>211</v>
      </c>
      <c r="B340" s="192">
        <v>0.1211</v>
      </c>
      <c r="C340" s="192">
        <v>0.1217</v>
      </c>
      <c r="D340" s="266">
        <v>601.39</v>
      </c>
      <c r="E340" s="266">
        <v>599.96</v>
      </c>
      <c r="F340" s="266">
        <v>599.69000000000005</v>
      </c>
    </row>
    <row r="341" spans="1:13">
      <c r="A341" s="229" t="s">
        <v>212</v>
      </c>
      <c r="B341" s="192">
        <v>0.1206</v>
      </c>
      <c r="C341" s="192">
        <v>0.12119999999999999</v>
      </c>
      <c r="D341" s="266">
        <v>602.86</v>
      </c>
      <c r="E341" s="266">
        <v>601.42999999999995</v>
      </c>
      <c r="F341" s="266">
        <v>601.15</v>
      </c>
    </row>
    <row r="342" spans="1:13">
      <c r="A342" s="229" t="s">
        <v>213</v>
      </c>
      <c r="B342" s="192">
        <v>0.12</v>
      </c>
      <c r="C342" s="192">
        <v>0.1206</v>
      </c>
      <c r="D342" s="266">
        <v>604.57000000000005</v>
      </c>
      <c r="E342" s="266">
        <v>603.13</v>
      </c>
      <c r="F342" s="266">
        <v>602.86</v>
      </c>
    </row>
    <row r="343" spans="1:13">
      <c r="A343" s="229" t="s">
        <v>214</v>
      </c>
      <c r="B343" s="192">
        <v>0.11990000000000001</v>
      </c>
      <c r="C343" s="192">
        <v>0.12050000000000001</v>
      </c>
      <c r="D343" s="266">
        <v>605.08000000000004</v>
      </c>
      <c r="E343" s="266">
        <v>603.64</v>
      </c>
      <c r="F343" s="266">
        <v>603.37</v>
      </c>
    </row>
    <row r="344" spans="1:13">
      <c r="A344" s="229" t="s">
        <v>216</v>
      </c>
      <c r="B344" s="192">
        <v>0.1197</v>
      </c>
      <c r="C344" s="192">
        <v>0.12029999999999999</v>
      </c>
      <c r="D344" s="266">
        <v>605.83000000000004</v>
      </c>
      <c r="E344" s="266">
        <v>604.39</v>
      </c>
      <c r="F344" s="266">
        <v>604.12</v>
      </c>
      <c r="M344" s="434"/>
    </row>
    <row r="345" spans="1:13">
      <c r="A345" s="229" t="s">
        <v>218</v>
      </c>
      <c r="B345" s="192">
        <v>0.1201</v>
      </c>
      <c r="C345" s="192">
        <v>0.1207</v>
      </c>
      <c r="D345" s="266">
        <v>605.14</v>
      </c>
      <c r="E345" s="266">
        <v>603.71</v>
      </c>
      <c r="F345" s="266">
        <v>603.44000000000005</v>
      </c>
    </row>
    <row r="346" spans="1:13">
      <c r="A346" s="229" t="s">
        <v>217</v>
      </c>
      <c r="B346" s="192">
        <v>0.11939999999999999</v>
      </c>
      <c r="C346" s="192">
        <v>0.12</v>
      </c>
      <c r="D346" s="266">
        <v>607.09</v>
      </c>
      <c r="E346" s="266">
        <v>605.66</v>
      </c>
      <c r="F346" s="266">
        <v>605.38</v>
      </c>
    </row>
    <row r="347" spans="1:13">
      <c r="A347" s="151" t="s">
        <v>472</v>
      </c>
      <c r="B347" s="193">
        <v>0.11990000000000001</v>
      </c>
      <c r="C347" s="194">
        <v>0.12050000000000001</v>
      </c>
      <c r="D347" s="166">
        <v>606.16999999999996</v>
      </c>
      <c r="E347" s="166">
        <v>604.73</v>
      </c>
      <c r="F347" s="195">
        <v>604.46</v>
      </c>
    </row>
    <row r="348" spans="1:13">
      <c r="A348" s="151" t="s">
        <v>1279</v>
      </c>
      <c r="B348" s="193">
        <v>0.12089999999999999</v>
      </c>
      <c r="C348" s="194">
        <v>0.1215</v>
      </c>
      <c r="D348" s="166">
        <v>604.04999999999995</v>
      </c>
      <c r="E348" s="166">
        <v>602.63</v>
      </c>
      <c r="F348" s="195">
        <v>602.35</v>
      </c>
    </row>
    <row r="349" spans="1:13">
      <c r="A349" s="151" t="s">
        <v>1281</v>
      </c>
      <c r="B349" s="193">
        <v>0.12130000000000001</v>
      </c>
      <c r="C349" s="194">
        <v>0.12189999999999999</v>
      </c>
      <c r="D349" s="166">
        <v>603.38</v>
      </c>
      <c r="E349" s="166">
        <v>601.95000000000005</v>
      </c>
      <c r="F349" s="195">
        <v>601.67999999999995</v>
      </c>
    </row>
    <row r="350" spans="1:13">
      <c r="A350" s="151" t="s">
        <v>1282</v>
      </c>
      <c r="B350" s="193">
        <v>0.1206</v>
      </c>
      <c r="C350" s="194">
        <v>0.12119999999999999</v>
      </c>
      <c r="D350" s="166">
        <v>605.32000000000005</v>
      </c>
      <c r="E350" s="166">
        <v>603.89</v>
      </c>
      <c r="F350" s="195">
        <v>603.61</v>
      </c>
    </row>
    <row r="351" spans="1:13">
      <c r="A351" s="151" t="s">
        <v>1300</v>
      </c>
      <c r="B351" s="193">
        <v>0.1207</v>
      </c>
      <c r="C351" s="194">
        <v>0.12130000000000001</v>
      </c>
      <c r="D351" s="166">
        <v>605.35</v>
      </c>
      <c r="E351" s="166">
        <v>603.92999999999995</v>
      </c>
      <c r="F351" s="195">
        <v>603.65</v>
      </c>
    </row>
    <row r="352" spans="1:13">
      <c r="A352" s="151" t="s">
        <v>1305</v>
      </c>
      <c r="B352" s="193">
        <v>0.121</v>
      </c>
      <c r="C352" s="194">
        <v>0.1216</v>
      </c>
      <c r="D352" s="166">
        <v>604.91</v>
      </c>
      <c r="E352" s="166">
        <v>603.49</v>
      </c>
      <c r="F352" s="195">
        <v>603.21</v>
      </c>
    </row>
    <row r="353" spans="1:12">
      <c r="A353" s="151" t="s">
        <v>1908</v>
      </c>
      <c r="B353" s="193">
        <v>0.11990000000000001</v>
      </c>
      <c r="C353" s="194">
        <v>0.12050000000000001</v>
      </c>
      <c r="D353" s="166">
        <v>607.79999999999995</v>
      </c>
      <c r="E353" s="166">
        <v>606.37</v>
      </c>
      <c r="F353" s="195">
        <v>606.1</v>
      </c>
    </row>
    <row r="354" spans="1:12">
      <c r="A354" s="151" t="s">
        <v>1821</v>
      </c>
      <c r="B354" s="193">
        <v>0.11939999999999999</v>
      </c>
      <c r="C354" s="194">
        <v>0.12</v>
      </c>
      <c r="D354" s="166">
        <v>609.27</v>
      </c>
      <c r="E354" s="166">
        <v>607.84</v>
      </c>
      <c r="F354" s="195">
        <v>607.57000000000005</v>
      </c>
    </row>
    <row r="355" spans="1:12">
      <c r="A355" s="151" t="s">
        <v>1902</v>
      </c>
      <c r="B355" s="193">
        <v>0.1206</v>
      </c>
      <c r="C355" s="194">
        <v>0.12119999999999999</v>
      </c>
      <c r="D355" s="428">
        <v>606.67999999999995</v>
      </c>
      <c r="E355" s="428">
        <v>605.26</v>
      </c>
      <c r="F355" s="195">
        <v>604.99</v>
      </c>
    </row>
    <row r="356" spans="1:12">
      <c r="A356" s="151" t="s">
        <v>1906</v>
      </c>
      <c r="B356" s="193">
        <v>0.12089999999999999</v>
      </c>
      <c r="C356" s="194">
        <v>0.1215</v>
      </c>
      <c r="D356" s="428">
        <v>606.25</v>
      </c>
      <c r="E356" s="428">
        <v>604.83000000000004</v>
      </c>
      <c r="F356" s="195">
        <v>604.54999999999995</v>
      </c>
    </row>
    <row r="357" spans="1:12">
      <c r="A357" s="151" t="s">
        <v>1907</v>
      </c>
      <c r="B357" s="193">
        <v>0.1198</v>
      </c>
      <c r="C357" s="194">
        <v>0.12039999999999999</v>
      </c>
      <c r="D357" s="428">
        <v>609.14</v>
      </c>
      <c r="E357" s="428">
        <v>607.71</v>
      </c>
      <c r="F357" s="195">
        <v>607.42999999999995</v>
      </c>
    </row>
    <row r="358" spans="1:12">
      <c r="A358" s="151" t="s">
        <v>1962</v>
      </c>
      <c r="B358" s="193">
        <v>0.1186</v>
      </c>
      <c r="C358" s="194">
        <v>0.1192</v>
      </c>
      <c r="D358" s="428">
        <v>612.28</v>
      </c>
      <c r="E358" s="428">
        <v>610.84</v>
      </c>
      <c r="F358" s="195">
        <v>610.57000000000005</v>
      </c>
    </row>
    <row r="359" spans="1:12">
      <c r="A359" s="539">
        <v>42591</v>
      </c>
      <c r="B359" s="193">
        <v>0.11960000000000001</v>
      </c>
      <c r="C359" s="194">
        <v>0.1202</v>
      </c>
      <c r="D359" s="428">
        <v>610.16</v>
      </c>
      <c r="E359" s="428">
        <v>608.73</v>
      </c>
      <c r="F359" s="195">
        <v>608.46</v>
      </c>
      <c r="L359" s="455"/>
    </row>
    <row r="360" spans="1:12">
      <c r="A360" s="539">
        <v>42592</v>
      </c>
      <c r="B360" s="193">
        <v>0.1186</v>
      </c>
      <c r="C360" s="194">
        <v>0.1192</v>
      </c>
      <c r="D360" s="428">
        <v>612.82000000000005</v>
      </c>
      <c r="E360" s="428">
        <v>611.39</v>
      </c>
      <c r="F360" s="195">
        <v>611.11</v>
      </c>
      <c r="L360" s="455"/>
    </row>
    <row r="361" spans="1:12">
      <c r="A361" s="539">
        <v>42593</v>
      </c>
      <c r="B361" s="193">
        <v>0.1186</v>
      </c>
      <c r="C361" s="194">
        <v>0.1192</v>
      </c>
      <c r="D361" s="428">
        <v>613.09</v>
      </c>
      <c r="E361" s="428">
        <v>611.66</v>
      </c>
      <c r="F361" s="195">
        <v>611.39</v>
      </c>
      <c r="L361" s="455"/>
    </row>
    <row r="362" spans="1:12">
      <c r="A362" s="539">
        <v>42594</v>
      </c>
      <c r="B362" s="193">
        <v>0.11890000000000001</v>
      </c>
      <c r="C362" s="194">
        <v>0.1195</v>
      </c>
      <c r="D362" s="428">
        <v>612.65</v>
      </c>
      <c r="E362" s="428">
        <v>611.22</v>
      </c>
      <c r="F362" s="195">
        <v>610.95000000000005</v>
      </c>
      <c r="L362" s="455"/>
    </row>
    <row r="363" spans="1:12">
      <c r="A363" s="539">
        <v>42597</v>
      </c>
      <c r="B363" s="193">
        <v>0.11900000000000001</v>
      </c>
      <c r="C363" s="194">
        <v>0.11960000000000001</v>
      </c>
      <c r="D363" s="428">
        <v>612.67999999999995</v>
      </c>
      <c r="E363" s="428">
        <v>611.26</v>
      </c>
      <c r="F363" s="195">
        <v>610.98</v>
      </c>
      <c r="L363" s="455"/>
    </row>
    <row r="364" spans="1:12">
      <c r="A364" s="539">
        <v>42598</v>
      </c>
      <c r="B364" s="193">
        <v>0.1186</v>
      </c>
      <c r="C364" s="194">
        <v>0.1192</v>
      </c>
      <c r="D364" s="428">
        <v>613.91</v>
      </c>
      <c r="E364" s="428">
        <v>612.48</v>
      </c>
      <c r="F364" s="195">
        <v>612.21</v>
      </c>
      <c r="L364" s="455"/>
    </row>
    <row r="365" spans="1:12">
      <c r="A365" s="539">
        <v>42599</v>
      </c>
      <c r="B365" s="193">
        <v>0.11840000000000001</v>
      </c>
      <c r="C365" s="194">
        <v>0.11900000000000001</v>
      </c>
      <c r="D365" s="428">
        <v>614.66</v>
      </c>
      <c r="E365" s="428">
        <v>613.23</v>
      </c>
      <c r="F365" s="195">
        <v>612.96</v>
      </c>
      <c r="L365" s="455"/>
    </row>
    <row r="366" spans="1:12">
      <c r="A366" s="539">
        <v>42600</v>
      </c>
      <c r="B366" s="193">
        <v>0.11890000000000001</v>
      </c>
      <c r="C366" s="194">
        <v>0.1195</v>
      </c>
      <c r="D366" s="428">
        <v>613.74</v>
      </c>
      <c r="E366" s="428">
        <v>612.32000000000005</v>
      </c>
      <c r="F366" s="195">
        <v>612.04</v>
      </c>
      <c r="G366"/>
      <c r="L366" s="455"/>
    </row>
    <row r="367" spans="1:12">
      <c r="A367" s="539">
        <v>42601</v>
      </c>
      <c r="B367" s="193">
        <v>0.1195</v>
      </c>
      <c r="C367" s="194">
        <v>0.1201</v>
      </c>
      <c r="D367" s="428">
        <v>612.59</v>
      </c>
      <c r="E367" s="428">
        <v>611.16999999999996</v>
      </c>
      <c r="F367" s="195">
        <v>610.89</v>
      </c>
      <c r="G367"/>
      <c r="L367" s="455"/>
    </row>
    <row r="368" spans="1:12">
      <c r="A368" s="539">
        <v>42604</v>
      </c>
      <c r="B368" s="193">
        <v>0.11869999999999999</v>
      </c>
      <c r="C368" s="194">
        <v>0.1193</v>
      </c>
      <c r="D368" s="428">
        <v>614.77</v>
      </c>
      <c r="E368" s="428">
        <v>613.34</v>
      </c>
      <c r="F368" s="195">
        <v>613.05999999999995</v>
      </c>
      <c r="G368"/>
      <c r="L368" s="455"/>
    </row>
    <row r="369" spans="1:12">
      <c r="A369" s="539">
        <v>42606</v>
      </c>
      <c r="B369" s="193">
        <v>0.11939999999999999</v>
      </c>
      <c r="C369" s="194">
        <v>0.12</v>
      </c>
      <c r="D369" s="428">
        <v>613.65</v>
      </c>
      <c r="E369" s="428">
        <v>612.23</v>
      </c>
      <c r="F369" s="195">
        <v>611.95000000000005</v>
      </c>
      <c r="G369"/>
      <c r="L369" s="455"/>
    </row>
    <row r="370" spans="1:12">
      <c r="A370" s="539">
        <v>42607</v>
      </c>
      <c r="B370" s="193">
        <v>0.1198</v>
      </c>
      <c r="C370" s="194">
        <v>0.12039999999999999</v>
      </c>
      <c r="D370" s="428">
        <v>612.98</v>
      </c>
      <c r="E370" s="428">
        <v>611.55999999999995</v>
      </c>
      <c r="F370" s="195">
        <v>611.28</v>
      </c>
      <c r="G370"/>
    </row>
    <row r="371" spans="1:12">
      <c r="A371" s="539">
        <v>42608</v>
      </c>
      <c r="B371" s="193">
        <v>0.1198</v>
      </c>
      <c r="C371" s="194">
        <v>0.12039999999999999</v>
      </c>
      <c r="D371" s="428">
        <v>613.25</v>
      </c>
      <c r="E371" s="428">
        <v>611.83000000000004</v>
      </c>
      <c r="F371" s="195">
        <v>611.55999999999995</v>
      </c>
      <c r="G371"/>
    </row>
    <row r="372" spans="1:12">
      <c r="A372" s="539">
        <v>42611</v>
      </c>
      <c r="B372" s="193">
        <v>0.1217</v>
      </c>
      <c r="C372" s="194">
        <v>0.12230000000000001</v>
      </c>
      <c r="D372" s="428">
        <v>609.04999999999995</v>
      </c>
      <c r="E372" s="428">
        <v>607.65</v>
      </c>
      <c r="F372" s="195">
        <v>607.37</v>
      </c>
      <c r="G372"/>
    </row>
    <row r="373" spans="1:12">
      <c r="A373" s="539">
        <v>42612</v>
      </c>
      <c r="B373" s="193">
        <v>0.12089999999999999</v>
      </c>
      <c r="C373" s="194">
        <v>0.1215</v>
      </c>
      <c r="D373" s="428">
        <v>611.21</v>
      </c>
      <c r="E373" s="428">
        <v>609.79999999999995</v>
      </c>
      <c r="F373" s="195">
        <v>609.52</v>
      </c>
      <c r="G373"/>
    </row>
    <row r="374" spans="1:12">
      <c r="A374" s="539">
        <v>42613</v>
      </c>
      <c r="B374" s="193">
        <v>0.1217</v>
      </c>
      <c r="C374" s="194">
        <v>0.12230000000000001</v>
      </c>
      <c r="D374" s="428">
        <v>609.61</v>
      </c>
      <c r="E374" s="428">
        <v>608.21</v>
      </c>
      <c r="F374" s="195">
        <v>607.92999999999995</v>
      </c>
      <c r="G374"/>
    </row>
    <row r="375" spans="1:12">
      <c r="A375" s="539">
        <v>42614</v>
      </c>
      <c r="B375" s="193">
        <v>0.12039999999999999</v>
      </c>
      <c r="C375" s="194">
        <v>0.121</v>
      </c>
      <c r="D375" s="428">
        <v>612.94000000000005</v>
      </c>
      <c r="E375" s="428">
        <v>611.53</v>
      </c>
      <c r="F375" s="195">
        <v>611.25</v>
      </c>
      <c r="G375"/>
    </row>
    <row r="376" spans="1:12">
      <c r="A376" s="539">
        <v>42615</v>
      </c>
      <c r="B376" s="193">
        <v>0.1197</v>
      </c>
      <c r="C376" s="194">
        <v>0.12029999999999999</v>
      </c>
      <c r="D376" s="428">
        <v>614.87</v>
      </c>
      <c r="E376" s="428">
        <v>613.45000000000005</v>
      </c>
      <c r="F376" s="195">
        <v>613.17999999999995</v>
      </c>
      <c r="G376"/>
    </row>
    <row r="377" spans="1:12">
      <c r="A377" s="539">
        <v>42618</v>
      </c>
      <c r="B377" s="193">
        <v>0.11890000000000001</v>
      </c>
      <c r="C377" s="194">
        <v>0.1195</v>
      </c>
      <c r="D377" s="428">
        <v>617.04</v>
      </c>
      <c r="E377" s="428">
        <v>615.62</v>
      </c>
      <c r="F377" s="195">
        <v>615.34</v>
      </c>
      <c r="G377"/>
    </row>
    <row r="378" spans="1:12">
      <c r="A378" s="539">
        <v>42619</v>
      </c>
      <c r="B378" s="193">
        <v>0.1193</v>
      </c>
      <c r="C378" s="194">
        <v>0.11990000000000001</v>
      </c>
      <c r="D378" s="428">
        <v>616.36</v>
      </c>
      <c r="E378" s="428">
        <v>614.95000000000005</v>
      </c>
      <c r="F378" s="195">
        <v>614.66999999999996</v>
      </c>
      <c r="G378"/>
    </row>
    <row r="379" spans="1:12">
      <c r="A379" s="539">
        <v>42621</v>
      </c>
      <c r="B379" s="193">
        <v>0.11869999999999999</v>
      </c>
      <c r="C379" s="194">
        <v>0.1193</v>
      </c>
      <c r="D379" s="428">
        <v>618.05999999999995</v>
      </c>
      <c r="E379" s="428">
        <v>616.64</v>
      </c>
      <c r="F379" s="195">
        <v>616.36</v>
      </c>
    </row>
    <row r="380" spans="1:12">
      <c r="A380" s="539">
        <v>42622</v>
      </c>
      <c r="B380" s="193">
        <v>0.11890000000000001</v>
      </c>
      <c r="C380" s="194">
        <v>0.1195</v>
      </c>
      <c r="D380" s="428">
        <v>617.86</v>
      </c>
      <c r="E380" s="428">
        <v>616.44000000000005</v>
      </c>
      <c r="F380" s="195">
        <v>616.16999999999996</v>
      </c>
    </row>
    <row r="381" spans="1:12">
      <c r="A381" s="539">
        <v>42625</v>
      </c>
      <c r="B381" s="193">
        <v>0.121</v>
      </c>
      <c r="C381" s="194">
        <v>0.1216</v>
      </c>
      <c r="D381" s="428">
        <v>613.19000000000005</v>
      </c>
      <c r="E381" s="428">
        <v>611.79</v>
      </c>
      <c r="F381" s="195">
        <v>611.51</v>
      </c>
    </row>
    <row r="382" spans="1:12">
      <c r="A382" s="539">
        <v>42626</v>
      </c>
      <c r="B382" s="193">
        <v>0.11990000000000001</v>
      </c>
      <c r="C382" s="194">
        <v>0.12050000000000001</v>
      </c>
      <c r="D382" s="428">
        <v>616.04999999999995</v>
      </c>
      <c r="E382" s="428">
        <v>614.64</v>
      </c>
      <c r="F382" s="195">
        <v>614.37</v>
      </c>
    </row>
    <row r="383" spans="1:12">
      <c r="A383" s="539">
        <v>42627</v>
      </c>
      <c r="B383" s="193">
        <v>0.12269999999999999</v>
      </c>
      <c r="C383" s="194">
        <v>0.12330000000000001</v>
      </c>
      <c r="D383" s="428">
        <v>609.79</v>
      </c>
      <c r="E383" s="428">
        <v>608.4</v>
      </c>
      <c r="F383" s="195">
        <v>608.12</v>
      </c>
    </row>
    <row r="384" spans="1:12">
      <c r="A384" s="539">
        <v>42628</v>
      </c>
      <c r="B384" s="193">
        <v>0.122</v>
      </c>
      <c r="C384" s="194">
        <v>0.1226</v>
      </c>
      <c r="D384" s="428">
        <v>611.69000000000005</v>
      </c>
      <c r="E384" s="428">
        <v>610.29999999999995</v>
      </c>
      <c r="F384" s="195">
        <v>610.02</v>
      </c>
    </row>
    <row r="385" spans="1:6">
      <c r="A385" s="539">
        <v>42629</v>
      </c>
      <c r="B385" s="193">
        <v>0.12119999999999999</v>
      </c>
      <c r="C385" s="194">
        <v>0.12179999999999999</v>
      </c>
      <c r="D385" s="428">
        <v>613.84</v>
      </c>
      <c r="E385" s="428">
        <v>612.44000000000005</v>
      </c>
      <c r="F385" s="195">
        <v>612.16</v>
      </c>
    </row>
    <row r="386" spans="1:6">
      <c r="A386" s="539">
        <v>42632</v>
      </c>
      <c r="B386" s="193">
        <v>0.1208</v>
      </c>
      <c r="C386" s="194">
        <v>0.12140000000000001</v>
      </c>
      <c r="D386" s="428">
        <v>615.04999999999995</v>
      </c>
      <c r="E386" s="428">
        <v>613.65</v>
      </c>
      <c r="F386" s="195">
        <v>613.37</v>
      </c>
    </row>
    <row r="387" spans="1:6">
      <c r="A387" s="539">
        <v>42633</v>
      </c>
      <c r="B387" s="193">
        <v>0.1207</v>
      </c>
      <c r="C387" s="194">
        <v>0.12130000000000001</v>
      </c>
      <c r="D387" s="428">
        <v>615.55999999999995</v>
      </c>
      <c r="E387" s="428">
        <v>614.16</v>
      </c>
      <c r="F387" s="195">
        <v>613.88</v>
      </c>
    </row>
    <row r="388" spans="1:6">
      <c r="A388" s="539">
        <v>42634</v>
      </c>
      <c r="B388" s="193">
        <v>0.1207</v>
      </c>
      <c r="C388" s="194">
        <v>0.12130000000000001</v>
      </c>
      <c r="D388" s="428">
        <v>615.84</v>
      </c>
      <c r="E388" s="428">
        <v>614.44000000000005</v>
      </c>
      <c r="F388" s="195">
        <v>614.16</v>
      </c>
    </row>
    <row r="389" spans="1:6">
      <c r="A389" s="539">
        <v>42635</v>
      </c>
      <c r="B389" s="193">
        <v>0.1188</v>
      </c>
      <c r="C389" s="194">
        <v>0.11939999999999999</v>
      </c>
      <c r="D389" s="428">
        <v>620.58000000000004</v>
      </c>
      <c r="E389" s="428">
        <v>619.16999999999996</v>
      </c>
      <c r="F389" s="195">
        <v>618.89</v>
      </c>
    </row>
    <row r="390" spans="1:6">
      <c r="A390" s="539">
        <v>42636</v>
      </c>
      <c r="B390" s="193">
        <v>0.11720000000000001</v>
      </c>
      <c r="C390" s="194">
        <v>0.11779999999999999</v>
      </c>
      <c r="D390" s="428">
        <v>624.64</v>
      </c>
      <c r="E390" s="428">
        <v>623.22</v>
      </c>
      <c r="F390" s="195">
        <v>622.94000000000005</v>
      </c>
    </row>
    <row r="391" spans="1:6">
      <c r="A391" s="539">
        <v>42639</v>
      </c>
      <c r="B391" s="193">
        <v>0.11710000000000001</v>
      </c>
      <c r="C391" s="194">
        <v>0.1177</v>
      </c>
      <c r="D391" s="428">
        <v>625.15</v>
      </c>
      <c r="E391" s="428">
        <v>623.73</v>
      </c>
      <c r="F391" s="195">
        <v>623.46</v>
      </c>
    </row>
    <row r="392" spans="1:6">
      <c r="A392" s="539">
        <v>42640</v>
      </c>
      <c r="B392" s="193">
        <v>0.1174</v>
      </c>
      <c r="C392" s="194">
        <v>0.11800000000000001</v>
      </c>
      <c r="D392" s="428">
        <v>624.72</v>
      </c>
      <c r="E392" s="428">
        <v>623.29999999999995</v>
      </c>
      <c r="F392" s="195">
        <v>623.02</v>
      </c>
    </row>
    <row r="393" spans="1:6">
      <c r="A393" s="539">
        <v>42641</v>
      </c>
      <c r="B393" s="193">
        <v>0.1159</v>
      </c>
      <c r="C393" s="194">
        <v>0.11650000000000001</v>
      </c>
      <c r="D393" s="428">
        <v>628.55999999999995</v>
      </c>
      <c r="E393" s="428">
        <v>627.13</v>
      </c>
      <c r="F393" s="195">
        <v>626.85</v>
      </c>
    </row>
    <row r="394" spans="1:6">
      <c r="A394" s="539">
        <v>42642</v>
      </c>
      <c r="B394" s="193">
        <v>0.11539999999999999</v>
      </c>
      <c r="C394" s="194">
        <v>0.11599999999999999</v>
      </c>
      <c r="D394" s="428">
        <v>630.02</v>
      </c>
      <c r="E394" s="428">
        <v>628.59</v>
      </c>
      <c r="F394" s="195">
        <v>628.32000000000005</v>
      </c>
    </row>
    <row r="395" spans="1:6">
      <c r="A395" s="539">
        <v>42643</v>
      </c>
      <c r="B395" s="193">
        <v>0.11630000000000001</v>
      </c>
      <c r="C395" s="194">
        <v>0.11689999999999999</v>
      </c>
      <c r="D395" s="428">
        <v>628.15</v>
      </c>
      <c r="E395" s="428">
        <v>626.73</v>
      </c>
      <c r="F395" s="195">
        <v>626.45000000000005</v>
      </c>
    </row>
    <row r="396" spans="1:6">
      <c r="A396" s="539">
        <v>42646</v>
      </c>
      <c r="B396" s="193">
        <v>0.11599999999999999</v>
      </c>
      <c r="C396" s="194">
        <v>0.1166</v>
      </c>
      <c r="D396" s="428">
        <v>629.14</v>
      </c>
      <c r="E396" s="428">
        <v>627.71</v>
      </c>
      <c r="F396" s="195">
        <v>627.44000000000005</v>
      </c>
    </row>
    <row r="397" spans="1:6">
      <c r="A397" s="539">
        <v>42647</v>
      </c>
      <c r="B397" s="193">
        <v>0.1139</v>
      </c>
      <c r="C397" s="194">
        <v>0.11449999999999999</v>
      </c>
      <c r="D397" s="428">
        <v>634.44000000000005</v>
      </c>
      <c r="E397" s="428">
        <v>633</v>
      </c>
      <c r="F397" s="195">
        <v>632.72</v>
      </c>
    </row>
    <row r="398" spans="1:6">
      <c r="A398" s="539">
        <v>42648</v>
      </c>
      <c r="B398" s="193">
        <v>0.1148</v>
      </c>
      <c r="C398" s="194">
        <v>0.11539999999999999</v>
      </c>
      <c r="D398" s="428">
        <v>632.54999999999995</v>
      </c>
      <c r="E398" s="428">
        <v>631.12</v>
      </c>
      <c r="F398" s="195">
        <v>630.84</v>
      </c>
    </row>
    <row r="399" spans="1:6">
      <c r="A399" s="539">
        <v>42649</v>
      </c>
      <c r="B399" s="193">
        <v>0.1134</v>
      </c>
      <c r="C399" s="194">
        <v>0.114</v>
      </c>
      <c r="D399" s="428">
        <v>636.17999999999995</v>
      </c>
      <c r="E399" s="428">
        <v>634.74</v>
      </c>
      <c r="F399" s="195">
        <v>634.47</v>
      </c>
    </row>
    <row r="400" spans="1:6">
      <c r="A400" s="542">
        <v>42650</v>
      </c>
      <c r="B400" s="193">
        <v>0.11349999999999999</v>
      </c>
      <c r="C400" s="194">
        <v>0.11410000000000001</v>
      </c>
      <c r="D400" s="428">
        <v>636.21</v>
      </c>
      <c r="E400" s="428">
        <v>634.77</v>
      </c>
      <c r="F400" s="195">
        <v>634.5</v>
      </c>
    </row>
    <row r="401" spans="1:6">
      <c r="A401" s="542">
        <v>42650</v>
      </c>
      <c r="B401" s="193">
        <v>0.11349999999999999</v>
      </c>
      <c r="C401" s="194">
        <v>0.11410000000000001</v>
      </c>
      <c r="D401" s="428">
        <v>636.21</v>
      </c>
      <c r="E401" s="428">
        <v>634.77</v>
      </c>
      <c r="F401" s="195">
        <v>634.5</v>
      </c>
    </row>
    <row r="402" spans="1:6">
      <c r="A402" s="542">
        <v>42650</v>
      </c>
      <c r="B402" s="193">
        <v>0.11349999999999999</v>
      </c>
      <c r="C402" s="194">
        <v>0.11410000000000001</v>
      </c>
      <c r="D402" s="428">
        <v>636.21</v>
      </c>
      <c r="E402" s="428">
        <v>634.77</v>
      </c>
      <c r="F402" s="195">
        <v>634.5</v>
      </c>
    </row>
    <row r="403" spans="1:6">
      <c r="A403" s="543">
        <v>42653</v>
      </c>
      <c r="B403" s="193">
        <v>0.11269999999999999</v>
      </c>
      <c r="C403" s="194">
        <v>0.1133</v>
      </c>
      <c r="D403" s="428">
        <v>638.41</v>
      </c>
      <c r="E403" s="428">
        <v>636.96</v>
      </c>
      <c r="F403" s="195">
        <v>636.69000000000005</v>
      </c>
    </row>
    <row r="404" spans="1:6">
      <c r="A404" s="544">
        <v>42654</v>
      </c>
      <c r="B404" s="193">
        <v>0.1124</v>
      </c>
      <c r="C404" s="194">
        <v>0.113</v>
      </c>
      <c r="D404" s="428">
        <v>639.4</v>
      </c>
      <c r="E404" s="428">
        <v>637.96</v>
      </c>
      <c r="F404" s="195">
        <v>637.69000000000005</v>
      </c>
    </row>
    <row r="405" spans="1:6">
      <c r="A405" s="545">
        <v>42656</v>
      </c>
      <c r="B405" s="193">
        <v>0.11289999999999999</v>
      </c>
      <c r="C405" s="194">
        <v>0.11349999999999999</v>
      </c>
      <c r="D405" s="428">
        <v>638.47</v>
      </c>
      <c r="E405" s="428">
        <v>637.03</v>
      </c>
      <c r="F405" s="195">
        <v>636.75</v>
      </c>
    </row>
    <row r="406" spans="1:6">
      <c r="A406" s="546">
        <v>42657</v>
      </c>
      <c r="B406" s="193">
        <v>0.11289999999999999</v>
      </c>
      <c r="C406" s="194">
        <v>0.11349999999999999</v>
      </c>
      <c r="D406" s="428">
        <v>638.74</v>
      </c>
      <c r="E406" s="428">
        <v>637.29999999999995</v>
      </c>
      <c r="F406" s="195">
        <v>637.03</v>
      </c>
    </row>
    <row r="407" spans="1:6">
      <c r="A407" s="548">
        <v>42660</v>
      </c>
      <c r="B407" s="193">
        <v>0.113</v>
      </c>
      <c r="C407" s="194">
        <v>0.11359999999999999</v>
      </c>
      <c r="D407" s="428">
        <v>638.77</v>
      </c>
      <c r="E407" s="428">
        <v>637.33000000000004</v>
      </c>
      <c r="F407" s="195">
        <v>637.05999999999995</v>
      </c>
    </row>
    <row r="408" spans="1:6">
      <c r="A408" s="550">
        <v>42661</v>
      </c>
      <c r="B408" s="193">
        <v>0.1128</v>
      </c>
      <c r="C408" s="194">
        <v>0.1134</v>
      </c>
      <c r="D408" s="428">
        <v>639.52</v>
      </c>
      <c r="E408" s="428">
        <v>638.08000000000004</v>
      </c>
      <c r="F408" s="195">
        <v>637.80999999999995</v>
      </c>
    </row>
    <row r="409" spans="1:6">
      <c r="A409" s="570">
        <v>42662</v>
      </c>
      <c r="B409" s="193">
        <v>0.11220000000000001</v>
      </c>
      <c r="C409" s="194">
        <v>0.1128</v>
      </c>
      <c r="D409" s="428">
        <v>641.24</v>
      </c>
      <c r="E409" s="428">
        <v>639.79</v>
      </c>
      <c r="F409" s="195">
        <v>639.52</v>
      </c>
    </row>
    <row r="410" spans="1:6">
      <c r="A410" s="571">
        <v>42663</v>
      </c>
      <c r="B410" s="193">
        <v>0.1118</v>
      </c>
      <c r="C410" s="194">
        <v>0.1124</v>
      </c>
      <c r="D410" s="428">
        <v>642.47</v>
      </c>
      <c r="E410" s="428">
        <v>641.03</v>
      </c>
      <c r="F410" s="195">
        <v>640.75</v>
      </c>
    </row>
    <row r="411" spans="1:6">
      <c r="A411" s="572">
        <v>42664</v>
      </c>
      <c r="B411" s="193">
        <v>0.111</v>
      </c>
      <c r="C411" s="194">
        <v>0.1116</v>
      </c>
      <c r="D411" s="428">
        <v>644.66999999999996</v>
      </c>
      <c r="E411" s="428">
        <v>643.22</v>
      </c>
      <c r="F411" s="195">
        <v>642.95000000000005</v>
      </c>
    </row>
    <row r="412" spans="1:6">
      <c r="A412" s="573">
        <v>42667</v>
      </c>
      <c r="B412" s="193">
        <v>0.1124</v>
      </c>
      <c r="C412" s="194">
        <v>0.113</v>
      </c>
      <c r="D412" s="428">
        <v>641.57000000000005</v>
      </c>
      <c r="E412" s="428">
        <v>640.13</v>
      </c>
      <c r="F412" s="195">
        <v>639.86</v>
      </c>
    </row>
    <row r="413" spans="1:6">
      <c r="A413" s="574">
        <v>42668</v>
      </c>
      <c r="B413" s="193">
        <v>0.11130000000000001</v>
      </c>
      <c r="C413" s="194">
        <v>0.1119</v>
      </c>
      <c r="D413" s="428">
        <v>644.49</v>
      </c>
      <c r="E413" s="428">
        <v>643.04</v>
      </c>
      <c r="F413" s="195">
        <v>642.77</v>
      </c>
    </row>
    <row r="414" spans="1:6">
      <c r="A414" s="576">
        <v>42669</v>
      </c>
      <c r="B414" s="193">
        <v>0.11220000000000001</v>
      </c>
      <c r="C414" s="194">
        <v>0.1128</v>
      </c>
      <c r="D414" s="428">
        <v>642.59</v>
      </c>
      <c r="E414" s="428">
        <v>641.15</v>
      </c>
      <c r="F414" s="195">
        <v>640.88</v>
      </c>
    </row>
    <row r="415" spans="1:6">
      <c r="A415" s="577">
        <v>42670</v>
      </c>
      <c r="B415" s="193">
        <v>0.11310000000000001</v>
      </c>
      <c r="C415" s="194">
        <v>0.1137</v>
      </c>
      <c r="D415" s="428">
        <v>640.71</v>
      </c>
      <c r="E415" s="428">
        <v>639.27</v>
      </c>
      <c r="F415" s="195">
        <v>639</v>
      </c>
    </row>
    <row r="416" spans="1:6">
      <c r="A416" s="578">
        <v>42671</v>
      </c>
      <c r="B416" s="193">
        <v>0.11380000000000001</v>
      </c>
      <c r="C416" s="194">
        <v>0.1144</v>
      </c>
      <c r="D416" s="428">
        <v>639.30999999999995</v>
      </c>
      <c r="E416" s="428">
        <v>637.88</v>
      </c>
      <c r="F416" s="195">
        <v>637.61</v>
      </c>
    </row>
    <row r="417" spans="1:6">
      <c r="A417" s="578">
        <v>42674</v>
      </c>
      <c r="B417" s="193">
        <v>0.1137</v>
      </c>
      <c r="C417" s="194">
        <v>0.1143</v>
      </c>
      <c r="D417" s="428">
        <v>639.82000000000005</v>
      </c>
      <c r="E417" s="428">
        <v>638.39</v>
      </c>
      <c r="F417" s="195">
        <v>638.12</v>
      </c>
    </row>
    <row r="418" spans="1:6">
      <c r="A418" s="578">
        <v>42675</v>
      </c>
      <c r="B418" s="193">
        <v>0.1134</v>
      </c>
      <c r="C418" s="194">
        <v>0.114</v>
      </c>
      <c r="D418" s="428">
        <v>640.80999999999995</v>
      </c>
      <c r="E418" s="428">
        <v>639.38</v>
      </c>
      <c r="F418" s="195">
        <v>639.1</v>
      </c>
    </row>
    <row r="419" spans="1:6">
      <c r="A419" s="578">
        <v>42677</v>
      </c>
      <c r="B419" s="193">
        <v>0.11460000000000001</v>
      </c>
      <c r="C419" s="194">
        <v>0.1152</v>
      </c>
      <c r="D419" s="428">
        <v>638.23</v>
      </c>
      <c r="E419" s="428">
        <v>636.80999999999995</v>
      </c>
      <c r="F419" s="195">
        <v>636.53</v>
      </c>
    </row>
    <row r="420" spans="1:6">
      <c r="A420" s="579">
        <v>42678</v>
      </c>
      <c r="B420" s="193">
        <v>0.1152</v>
      </c>
      <c r="C420" s="194">
        <v>0.1158</v>
      </c>
      <c r="D420" s="428">
        <v>637.08000000000004</v>
      </c>
      <c r="E420" s="428">
        <v>635.66999999999996</v>
      </c>
      <c r="F420" s="195">
        <v>635.39</v>
      </c>
    </row>
    <row r="421" spans="1:6">
      <c r="A421" s="580">
        <v>42681</v>
      </c>
      <c r="B421" s="193">
        <v>0.1143</v>
      </c>
      <c r="C421" s="194">
        <v>0.1149</v>
      </c>
      <c r="D421" s="428">
        <v>639.49</v>
      </c>
      <c r="E421" s="428">
        <v>638.07000000000005</v>
      </c>
      <c r="F421" s="195">
        <v>637.79</v>
      </c>
    </row>
    <row r="422" spans="1:6">
      <c r="A422" s="580">
        <v>42682</v>
      </c>
      <c r="B422" s="193">
        <v>0.11320000000000001</v>
      </c>
      <c r="C422" s="194">
        <v>0.11380000000000001</v>
      </c>
      <c r="D422" s="428">
        <v>642.38</v>
      </c>
      <c r="E422" s="428">
        <v>640.95000000000005</v>
      </c>
      <c r="F422" s="195">
        <v>640.67999999999995</v>
      </c>
    </row>
    <row r="423" spans="1:6">
      <c r="A423" s="581">
        <v>42683</v>
      </c>
      <c r="B423" s="193">
        <v>0.1144</v>
      </c>
      <c r="C423" s="194">
        <v>0.115</v>
      </c>
      <c r="D423" s="428">
        <v>639.79999999999995</v>
      </c>
      <c r="E423" s="428">
        <v>638.38</v>
      </c>
      <c r="F423" s="195">
        <v>638.11</v>
      </c>
    </row>
    <row r="424" spans="1:6">
      <c r="A424" s="581">
        <v>42684</v>
      </c>
      <c r="B424" s="193">
        <v>0.115</v>
      </c>
      <c r="C424" s="194">
        <v>0.11560000000000001</v>
      </c>
      <c r="D424" s="428">
        <v>638.66</v>
      </c>
      <c r="E424" s="428">
        <v>637.25</v>
      </c>
      <c r="F424" s="195">
        <v>636.97</v>
      </c>
    </row>
    <row r="425" spans="1:6">
      <c r="A425" s="582">
        <v>42685</v>
      </c>
      <c r="B425" s="193">
        <v>0.1226</v>
      </c>
      <c r="C425" s="194">
        <v>0.1232</v>
      </c>
      <c r="D425" s="428">
        <v>621.32000000000005</v>
      </c>
      <c r="E425" s="428">
        <v>619.96</v>
      </c>
      <c r="F425" s="195">
        <v>619.66999999999996</v>
      </c>
    </row>
    <row r="426" spans="1:6">
      <c r="A426" s="583">
        <v>42688</v>
      </c>
      <c r="B426" s="193">
        <v>0.1244</v>
      </c>
      <c r="C426" s="194">
        <v>0.125</v>
      </c>
      <c r="D426" s="428">
        <v>617.53</v>
      </c>
      <c r="E426" s="428">
        <v>616.16999999999996</v>
      </c>
      <c r="F426" s="195">
        <v>615.89</v>
      </c>
    </row>
    <row r="427" spans="1:6">
      <c r="A427" s="583">
        <v>42690</v>
      </c>
      <c r="B427" s="193">
        <v>0.12330000000000001</v>
      </c>
      <c r="C427" s="194">
        <v>0.12390000000000001</v>
      </c>
      <c r="D427" s="428">
        <v>620.29999999999995</v>
      </c>
      <c r="E427" s="428">
        <v>618.94000000000005</v>
      </c>
      <c r="F427" s="195">
        <v>618.66</v>
      </c>
    </row>
    <row r="428" spans="1:6">
      <c r="A428" s="584">
        <v>42691</v>
      </c>
      <c r="B428" s="193">
        <v>0.121</v>
      </c>
      <c r="C428" s="194">
        <v>0.1216</v>
      </c>
      <c r="D428" s="428">
        <v>625.83000000000004</v>
      </c>
      <c r="E428" s="428">
        <v>624.46</v>
      </c>
      <c r="F428" s="195">
        <v>624.16999999999996</v>
      </c>
    </row>
    <row r="429" spans="1:6">
      <c r="A429" s="585">
        <v>42692</v>
      </c>
      <c r="B429" s="193">
        <v>0.12189999999999999</v>
      </c>
      <c r="C429" s="194">
        <v>0.1225</v>
      </c>
      <c r="D429" s="428">
        <v>624.05999999999995</v>
      </c>
      <c r="E429" s="428">
        <v>622.69000000000005</v>
      </c>
      <c r="F429" s="195">
        <v>622.41</v>
      </c>
    </row>
    <row r="430" spans="1:6">
      <c r="A430" s="586">
        <v>42695</v>
      </c>
      <c r="B430" s="193">
        <v>0.1217</v>
      </c>
      <c r="C430" s="194">
        <v>0.12230000000000001</v>
      </c>
      <c r="D430" s="428">
        <v>624.79999999999995</v>
      </c>
      <c r="E430" s="428">
        <v>623.42999999999995</v>
      </c>
      <c r="F430" s="195">
        <v>623.15</v>
      </c>
    </row>
    <row r="431" spans="1:6">
      <c r="A431" s="587">
        <v>42696</v>
      </c>
      <c r="B431" s="193">
        <v>0.11849999999999999</v>
      </c>
      <c r="C431" s="194">
        <v>0.1191</v>
      </c>
      <c r="D431" s="428">
        <v>632.42999999999995</v>
      </c>
      <c r="E431" s="428">
        <v>631.04999999999995</v>
      </c>
      <c r="F431" s="195">
        <v>630.76</v>
      </c>
    </row>
    <row r="432" spans="1:6">
      <c r="A432" s="588">
        <v>42697</v>
      </c>
      <c r="B432" s="193">
        <v>0.11849999999999999</v>
      </c>
      <c r="C432" s="194">
        <v>0.1191</v>
      </c>
      <c r="D432" s="428">
        <v>632.71</v>
      </c>
      <c r="E432" s="428">
        <v>631.33000000000004</v>
      </c>
      <c r="F432" s="195">
        <v>631.04999999999995</v>
      </c>
    </row>
    <row r="433" spans="1:6">
      <c r="A433" s="589">
        <v>42698</v>
      </c>
      <c r="B433" s="193">
        <v>0.1186</v>
      </c>
      <c r="C433" s="194">
        <v>0.1192</v>
      </c>
      <c r="D433" s="428">
        <v>632.76</v>
      </c>
      <c r="E433" s="428">
        <v>631.38</v>
      </c>
      <c r="F433" s="195">
        <v>631.1</v>
      </c>
    </row>
    <row r="434" spans="1:6">
      <c r="A434" s="590">
        <v>42699</v>
      </c>
      <c r="B434" s="193">
        <v>0.1211</v>
      </c>
      <c r="C434" s="194">
        <v>0.1217</v>
      </c>
      <c r="D434" s="428">
        <v>627.30999999999995</v>
      </c>
      <c r="E434" s="428">
        <v>625.94000000000005</v>
      </c>
      <c r="F434" s="195">
        <v>625.65</v>
      </c>
    </row>
    <row r="435" spans="1:6">
      <c r="A435" s="590">
        <v>42702</v>
      </c>
      <c r="B435" s="193">
        <v>0.12089999999999999</v>
      </c>
      <c r="C435" s="194">
        <v>0.1215</v>
      </c>
      <c r="D435" s="428">
        <v>628.04999999999995</v>
      </c>
      <c r="E435" s="428">
        <v>626.67999999999995</v>
      </c>
      <c r="F435" s="195">
        <v>626.39</v>
      </c>
    </row>
    <row r="436" spans="1:6">
      <c r="A436" s="591">
        <v>42703</v>
      </c>
      <c r="B436" s="193">
        <v>0.1195</v>
      </c>
      <c r="C436" s="194">
        <v>0.1201</v>
      </c>
      <c r="D436" s="428">
        <v>631.54</v>
      </c>
      <c r="E436" s="428">
        <v>630.16</v>
      </c>
      <c r="F436" s="195">
        <v>629.88</v>
      </c>
    </row>
    <row r="437" spans="1:6">
      <c r="A437" s="592">
        <v>42704</v>
      </c>
      <c r="B437" s="193">
        <v>0.11900000000000001</v>
      </c>
      <c r="C437" s="194">
        <v>0.11960000000000001</v>
      </c>
      <c r="D437" s="428">
        <v>632.97</v>
      </c>
      <c r="E437" s="428">
        <v>631.59</v>
      </c>
      <c r="F437" s="195">
        <v>631.30999999999995</v>
      </c>
    </row>
    <row r="438" spans="1:6">
      <c r="A438" s="593">
        <v>42705</v>
      </c>
      <c r="B438" s="193">
        <v>0.11789999999999999</v>
      </c>
      <c r="C438" s="194">
        <v>0.11849999999999999</v>
      </c>
      <c r="D438" s="428">
        <v>635.79</v>
      </c>
      <c r="E438" s="428">
        <v>634.4</v>
      </c>
      <c r="F438" s="195">
        <v>634.12</v>
      </c>
    </row>
    <row r="439" spans="1:6">
      <c r="A439" s="594">
        <v>42706</v>
      </c>
      <c r="B439" s="193">
        <v>0.12470000000000001</v>
      </c>
      <c r="C439" s="194">
        <v>0.12529999999999999</v>
      </c>
      <c r="D439" s="428">
        <v>620.6</v>
      </c>
      <c r="E439" s="428">
        <v>619.26</v>
      </c>
      <c r="F439" s="195">
        <v>618.97</v>
      </c>
    </row>
    <row r="440" spans="1:6">
      <c r="A440" s="595">
        <v>42709</v>
      </c>
      <c r="B440" s="193">
        <v>0.12179999999999999</v>
      </c>
      <c r="C440" s="194">
        <v>0.12300000000000001</v>
      </c>
      <c r="D440" s="428">
        <v>627.41999999999996</v>
      </c>
      <c r="E440" s="428">
        <v>624.71</v>
      </c>
      <c r="F440" s="195">
        <v>624.41999999999996</v>
      </c>
    </row>
    <row r="441" spans="1:6">
      <c r="A441" s="596">
        <v>42710</v>
      </c>
      <c r="B441" s="193">
        <v>0.121</v>
      </c>
      <c r="C441" s="194">
        <v>0.1222</v>
      </c>
      <c r="D441" s="428">
        <v>629.53</v>
      </c>
      <c r="E441" s="428">
        <v>626.80999999999995</v>
      </c>
      <c r="F441" s="195">
        <v>626.52</v>
      </c>
    </row>
    <row r="442" spans="1:6">
      <c r="A442" s="597">
        <v>42711</v>
      </c>
      <c r="B442" s="193">
        <v>0.11900000000000001</v>
      </c>
      <c r="C442" s="194">
        <v>0.1202</v>
      </c>
      <c r="D442" s="428">
        <v>634.38</v>
      </c>
      <c r="E442" s="428">
        <v>631.64</v>
      </c>
      <c r="F442" s="195">
        <v>631.35</v>
      </c>
    </row>
    <row r="443" spans="1:6">
      <c r="A443" s="598">
        <v>42712</v>
      </c>
      <c r="B443" s="193">
        <v>0.11800000000000001</v>
      </c>
      <c r="C443" s="194">
        <v>0.1192</v>
      </c>
      <c r="D443" s="428">
        <v>636.96</v>
      </c>
      <c r="E443" s="428">
        <v>634.21</v>
      </c>
      <c r="F443" s="195">
        <v>633.91999999999996</v>
      </c>
    </row>
    <row r="444" spans="1:6">
      <c r="A444" s="600">
        <v>42713</v>
      </c>
      <c r="B444" s="193">
        <v>0.11650000000000001</v>
      </c>
      <c r="C444" s="194">
        <v>0.1177</v>
      </c>
      <c r="D444" s="428">
        <v>640.71</v>
      </c>
      <c r="E444" s="428">
        <v>637.94000000000005</v>
      </c>
      <c r="F444" s="195">
        <v>637.66</v>
      </c>
    </row>
    <row r="445" spans="1:6">
      <c r="A445" s="602">
        <v>42716</v>
      </c>
      <c r="B445" s="193">
        <v>0.11849999999999999</v>
      </c>
      <c r="C445" s="194">
        <v>0.1197</v>
      </c>
      <c r="D445" s="428">
        <v>636.38</v>
      </c>
      <c r="E445" s="428">
        <v>633.63</v>
      </c>
      <c r="F445" s="195">
        <v>633.35</v>
      </c>
    </row>
    <row r="446" spans="1:6">
      <c r="A446" s="602">
        <v>42717</v>
      </c>
      <c r="B446" s="193">
        <v>0.11779999999999999</v>
      </c>
      <c r="C446" s="194">
        <v>0.11900000000000001</v>
      </c>
      <c r="D446" s="428">
        <v>638.27</v>
      </c>
      <c r="E446" s="428">
        <v>635.52</v>
      </c>
      <c r="F446" s="195">
        <v>635.23</v>
      </c>
    </row>
    <row r="447" spans="1:6">
      <c r="A447" s="604">
        <v>42718</v>
      </c>
      <c r="B447" s="193">
        <v>0.1188</v>
      </c>
      <c r="C447" s="194">
        <v>0.12</v>
      </c>
      <c r="D447" s="428">
        <v>636.26</v>
      </c>
      <c r="E447" s="428">
        <v>633.52</v>
      </c>
      <c r="F447" s="195">
        <v>633.23</v>
      </c>
    </row>
    <row r="448" spans="1:6">
      <c r="A448" s="606">
        <v>42719</v>
      </c>
      <c r="B448" s="193">
        <v>0.12</v>
      </c>
      <c r="C448" s="194">
        <v>0.12119999999999999</v>
      </c>
      <c r="D448" s="428">
        <v>633.79999999999995</v>
      </c>
      <c r="E448" s="428">
        <v>631.08000000000004</v>
      </c>
      <c r="F448" s="195">
        <v>630.79</v>
      </c>
    </row>
    <row r="449" spans="1:15">
      <c r="A449" s="610">
        <v>42720</v>
      </c>
      <c r="B449" s="193">
        <v>0.11840000000000001</v>
      </c>
      <c r="C449" s="194">
        <v>0.11960000000000001</v>
      </c>
      <c r="D449" s="428">
        <v>637.74</v>
      </c>
      <c r="E449" s="428">
        <v>635</v>
      </c>
      <c r="F449" s="195">
        <v>634.71</v>
      </c>
    </row>
    <row r="450" spans="1:15">
      <c r="A450" s="612">
        <v>42723</v>
      </c>
      <c r="B450" s="193">
        <v>0.1186</v>
      </c>
      <c r="C450" s="194">
        <v>0.1198</v>
      </c>
      <c r="D450" s="428">
        <v>637.57000000000005</v>
      </c>
      <c r="E450" s="428">
        <v>634.83000000000004</v>
      </c>
      <c r="F450" s="195">
        <v>634.54</v>
      </c>
    </row>
    <row r="451" spans="1:15">
      <c r="A451" s="614">
        <v>42724</v>
      </c>
      <c r="B451" s="193">
        <v>0.1173</v>
      </c>
      <c r="C451" s="194">
        <v>0.11849999999999999</v>
      </c>
      <c r="D451" s="428">
        <v>640.83000000000004</v>
      </c>
      <c r="E451" s="428">
        <v>638.08000000000004</v>
      </c>
      <c r="F451" s="195">
        <v>637.79</v>
      </c>
    </row>
    <row r="452" spans="1:15">
      <c r="A452" s="616">
        <v>42725</v>
      </c>
      <c r="B452" s="193">
        <v>0.11609999999999999</v>
      </c>
      <c r="C452" s="194">
        <v>0.1173</v>
      </c>
      <c r="D452" s="428">
        <v>643.88</v>
      </c>
      <c r="E452" s="428">
        <v>641.11</v>
      </c>
      <c r="F452" s="195">
        <v>640.83000000000004</v>
      </c>
    </row>
    <row r="453" spans="1:15">
      <c r="A453" s="618">
        <v>42726</v>
      </c>
      <c r="B453" s="193">
        <v>0.1153</v>
      </c>
      <c r="C453" s="194">
        <v>0.11650000000000001</v>
      </c>
      <c r="D453" s="428">
        <v>646.01</v>
      </c>
      <c r="E453" s="428">
        <v>643.24</v>
      </c>
      <c r="F453" s="195">
        <v>642.96</v>
      </c>
      <c r="L453" s="628"/>
    </row>
    <row r="454" spans="1:15">
      <c r="A454" s="624">
        <v>42727</v>
      </c>
      <c r="B454" s="193">
        <v>0.1139</v>
      </c>
      <c r="C454" s="194">
        <v>0.11509999999999999</v>
      </c>
      <c r="D454" s="428">
        <v>649.54999999999995</v>
      </c>
      <c r="E454" s="428">
        <v>646.76</v>
      </c>
      <c r="F454" s="195">
        <v>646.48</v>
      </c>
    </row>
    <row r="455" spans="1:15">
      <c r="A455" s="624">
        <v>42730</v>
      </c>
      <c r="B455" s="193">
        <v>0.11410000000000001</v>
      </c>
      <c r="C455" s="194">
        <v>0.1153</v>
      </c>
      <c r="D455" s="428">
        <v>649.36</v>
      </c>
      <c r="E455" s="428">
        <v>646.57000000000005</v>
      </c>
      <c r="F455" s="195">
        <v>646.29</v>
      </c>
    </row>
    <row r="456" spans="1:15">
      <c r="A456" s="624">
        <v>42731</v>
      </c>
      <c r="B456" s="193">
        <v>0.11349999999999999</v>
      </c>
      <c r="C456" s="194">
        <v>0.11470000000000001</v>
      </c>
      <c r="D456" s="428">
        <v>651.04</v>
      </c>
      <c r="E456" s="428">
        <v>648.24</v>
      </c>
      <c r="F456" s="195">
        <v>647.97</v>
      </c>
    </row>
    <row r="457" spans="1:15">
      <c r="A457" s="624">
        <v>42732</v>
      </c>
      <c r="B457" s="193">
        <v>0.11359999999999999</v>
      </c>
      <c r="C457" s="194">
        <v>0.1148</v>
      </c>
      <c r="D457" s="428">
        <v>651.08000000000004</v>
      </c>
      <c r="E457" s="428">
        <v>648.29</v>
      </c>
      <c r="F457" s="195">
        <v>648.01</v>
      </c>
    </row>
    <row r="458" spans="1:15">
      <c r="A458" s="624">
        <v>42733</v>
      </c>
      <c r="B458" s="193">
        <v>0.1134</v>
      </c>
      <c r="C458" s="194">
        <v>0.11460000000000001</v>
      </c>
      <c r="D458" s="428">
        <v>652.38</v>
      </c>
      <c r="E458" s="428">
        <v>649.59</v>
      </c>
      <c r="F458" s="195">
        <v>648.76</v>
      </c>
      <c r="O458" s="628"/>
    </row>
    <row r="459" spans="1:15">
      <c r="A459" s="625">
        <v>42738</v>
      </c>
      <c r="B459" s="193">
        <v>0.11220000000000001</v>
      </c>
      <c r="C459" s="194">
        <v>0.1134</v>
      </c>
      <c r="D459" s="428">
        <v>655.46</v>
      </c>
      <c r="E459" s="428">
        <v>652.66</v>
      </c>
      <c r="F459" s="195">
        <v>652.38</v>
      </c>
    </row>
    <row r="460" spans="1:15">
      <c r="A460" s="625">
        <v>42739</v>
      </c>
      <c r="B460" s="193">
        <v>0.1118</v>
      </c>
      <c r="C460" s="194">
        <v>0.113</v>
      </c>
      <c r="D460" s="428">
        <v>656.68</v>
      </c>
      <c r="E460" s="428">
        <v>653.87</v>
      </c>
      <c r="F460" s="195">
        <v>653.59</v>
      </c>
    </row>
    <row r="461" spans="1:15">
      <c r="A461" s="625">
        <v>42740</v>
      </c>
      <c r="B461" s="193">
        <v>0.11269999999999999</v>
      </c>
      <c r="C461" s="194">
        <v>0.1139</v>
      </c>
      <c r="D461" s="428">
        <v>654.85</v>
      </c>
      <c r="E461" s="428">
        <v>652.05999999999995</v>
      </c>
      <c r="F461" s="195">
        <v>651.78</v>
      </c>
    </row>
    <row r="462" spans="1:15">
      <c r="A462" s="625">
        <v>42741</v>
      </c>
      <c r="B462" s="193">
        <v>0.1118</v>
      </c>
      <c r="C462" s="194">
        <v>0.113</v>
      </c>
      <c r="D462" s="428">
        <v>657.23</v>
      </c>
      <c r="E462" s="428">
        <v>654.42999999999995</v>
      </c>
      <c r="F462" s="195">
        <v>654.15</v>
      </c>
    </row>
    <row r="463" spans="1:15">
      <c r="A463" s="625">
        <v>42744</v>
      </c>
      <c r="B463" s="193">
        <v>0.11199999999999999</v>
      </c>
      <c r="C463" s="194">
        <v>0.11320000000000001</v>
      </c>
      <c r="D463" s="428">
        <v>657.04</v>
      </c>
      <c r="E463" s="428">
        <v>654.24</v>
      </c>
      <c r="F463" s="195">
        <v>653.96</v>
      </c>
    </row>
    <row r="464" spans="1:15">
      <c r="A464" s="625">
        <v>42745</v>
      </c>
      <c r="B464" s="193">
        <v>0.1116</v>
      </c>
      <c r="C464" s="194">
        <v>0.1128</v>
      </c>
      <c r="D464" s="428">
        <v>658.25</v>
      </c>
      <c r="E464" s="428">
        <v>655.45</v>
      </c>
      <c r="F464" s="195">
        <v>655.16999999999996</v>
      </c>
    </row>
    <row r="465" spans="1:6">
      <c r="A465" s="626">
        <v>42746</v>
      </c>
      <c r="B465" s="193">
        <v>0.111</v>
      </c>
      <c r="C465" s="194">
        <v>0.11220000000000001</v>
      </c>
      <c r="D465" s="428">
        <v>659.93</v>
      </c>
      <c r="E465" s="428">
        <v>657.12</v>
      </c>
      <c r="F465" s="195">
        <v>656.85</v>
      </c>
    </row>
    <row r="466" spans="1:6">
      <c r="A466" s="632">
        <v>42747</v>
      </c>
      <c r="B466" s="193">
        <v>0.1079</v>
      </c>
      <c r="C466" s="194">
        <v>0.1091</v>
      </c>
      <c r="D466" s="428">
        <v>667.52</v>
      </c>
      <c r="E466" s="428">
        <v>664.68</v>
      </c>
      <c r="F466" s="195">
        <v>664.41</v>
      </c>
    </row>
    <row r="467" spans="1:6">
      <c r="A467" s="634">
        <v>42748</v>
      </c>
      <c r="B467" s="193">
        <v>0.10769999999999999</v>
      </c>
      <c r="C467" s="194">
        <v>0.10890000000000001</v>
      </c>
      <c r="D467" s="428">
        <v>668.27</v>
      </c>
      <c r="E467" s="428">
        <v>665.43</v>
      </c>
      <c r="F467" s="195">
        <v>665.15</v>
      </c>
    </row>
    <row r="468" spans="1:6">
      <c r="A468" s="636">
        <v>42751</v>
      </c>
      <c r="B468" s="193">
        <v>0.10779999999999999</v>
      </c>
      <c r="C468" s="194">
        <v>0.109</v>
      </c>
      <c r="D468" s="428">
        <v>668.3</v>
      </c>
      <c r="E468" s="428">
        <v>665.46</v>
      </c>
      <c r="F468" s="195">
        <v>665.19</v>
      </c>
    </row>
    <row r="469" spans="1:6">
      <c r="A469" s="636">
        <v>42752</v>
      </c>
      <c r="B469" s="193">
        <v>0.1069</v>
      </c>
      <c r="C469" s="194">
        <v>0.1081</v>
      </c>
      <c r="D469" s="428">
        <v>670.72</v>
      </c>
      <c r="E469" s="428">
        <v>667.86</v>
      </c>
      <c r="F469" s="195">
        <v>667.59</v>
      </c>
    </row>
    <row r="470" spans="1:6">
      <c r="A470" s="636">
        <v>42753</v>
      </c>
      <c r="B470" s="193">
        <v>0.1075</v>
      </c>
      <c r="C470" s="194">
        <v>0.10869999999999999</v>
      </c>
      <c r="D470" s="428">
        <v>669.56</v>
      </c>
      <c r="E470" s="428">
        <v>666.72</v>
      </c>
      <c r="F470" s="195">
        <v>666.44</v>
      </c>
    </row>
    <row r="471" spans="1:6">
      <c r="A471" s="636">
        <v>42754</v>
      </c>
      <c r="B471" s="193">
        <v>0.1074</v>
      </c>
      <c r="C471" s="194">
        <v>0.10859999999999999</v>
      </c>
      <c r="D471" s="428">
        <v>670.07</v>
      </c>
      <c r="E471" s="428">
        <v>667.23</v>
      </c>
      <c r="F471" s="195">
        <v>666.95</v>
      </c>
    </row>
    <row r="472" spans="1:6">
      <c r="A472" s="638">
        <v>42755</v>
      </c>
      <c r="B472" s="193">
        <v>0.1061</v>
      </c>
      <c r="C472" s="194">
        <v>0.10730000000000001</v>
      </c>
      <c r="D472" s="428">
        <v>673.43</v>
      </c>
      <c r="E472" s="428">
        <v>670.58</v>
      </c>
      <c r="F472" s="195">
        <v>670.31</v>
      </c>
    </row>
    <row r="473" spans="1:6">
      <c r="A473" s="640">
        <v>42758</v>
      </c>
      <c r="B473" s="193">
        <v>0.1057</v>
      </c>
      <c r="C473" s="194">
        <v>0.1069</v>
      </c>
      <c r="D473" s="428">
        <v>674.66</v>
      </c>
      <c r="E473" s="428">
        <v>671.8</v>
      </c>
      <c r="F473" s="195">
        <v>671.53</v>
      </c>
    </row>
    <row r="474" spans="1:6">
      <c r="A474" s="640">
        <v>42759</v>
      </c>
      <c r="B474" s="193">
        <v>0.10539999999999999</v>
      </c>
      <c r="C474" s="194">
        <v>0.1066</v>
      </c>
      <c r="D474" s="428">
        <v>675.91</v>
      </c>
      <c r="E474" s="428">
        <v>673.05</v>
      </c>
      <c r="F474" s="195">
        <v>672.51</v>
      </c>
    </row>
    <row r="475" spans="1:6">
      <c r="A475" s="642">
        <v>42761</v>
      </c>
      <c r="B475" s="193">
        <v>0.10630000000000001</v>
      </c>
      <c r="C475" s="194">
        <v>0.1075</v>
      </c>
      <c r="D475" s="428">
        <v>674.04</v>
      </c>
      <c r="E475" s="428">
        <v>671.19</v>
      </c>
      <c r="F475" s="195">
        <v>670.92</v>
      </c>
    </row>
    <row r="476" spans="1:6">
      <c r="A476" s="644">
        <v>42762</v>
      </c>
      <c r="B476" s="193">
        <v>0.1069</v>
      </c>
      <c r="C476" s="194">
        <v>0.1081</v>
      </c>
      <c r="D476" s="428">
        <v>672.88</v>
      </c>
      <c r="E476" s="428">
        <v>670.04</v>
      </c>
      <c r="F476" s="195">
        <v>669.77</v>
      </c>
    </row>
    <row r="477" spans="1:6">
      <c r="A477" s="644">
        <v>42765</v>
      </c>
      <c r="B477" s="193">
        <v>0.1069</v>
      </c>
      <c r="C477" s="194">
        <v>0.1081</v>
      </c>
      <c r="D477" s="428">
        <v>673.15</v>
      </c>
      <c r="E477" s="428">
        <v>670.32</v>
      </c>
      <c r="F477" s="195">
        <v>670.04</v>
      </c>
    </row>
    <row r="478" spans="1:6">
      <c r="A478" s="646">
        <v>42766</v>
      </c>
      <c r="B478" s="193">
        <v>0.1067</v>
      </c>
      <c r="C478" s="194">
        <v>0.1079</v>
      </c>
      <c r="D478" s="428">
        <v>673.9</v>
      </c>
      <c r="E478" s="428">
        <v>671.06</v>
      </c>
      <c r="F478" s="195">
        <v>670.79</v>
      </c>
    </row>
    <row r="479" spans="1:6">
      <c r="A479" s="648">
        <v>42767</v>
      </c>
      <c r="B479" s="193">
        <v>0.10640000000000001</v>
      </c>
      <c r="C479" s="194">
        <v>0.1076</v>
      </c>
      <c r="D479" s="428">
        <v>674.88</v>
      </c>
      <c r="E479" s="428">
        <v>672.04</v>
      </c>
      <c r="F479" s="195">
        <v>671.77</v>
      </c>
    </row>
    <row r="480" spans="1:6">
      <c r="A480" s="648">
        <v>42768</v>
      </c>
      <c r="B480" s="193">
        <v>0.10619999999999999</v>
      </c>
      <c r="C480" s="194">
        <v>0.1074</v>
      </c>
      <c r="D480" s="428">
        <v>675.63</v>
      </c>
      <c r="E480" s="428">
        <v>672.79</v>
      </c>
      <c r="F480" s="195">
        <v>672.51</v>
      </c>
    </row>
    <row r="481" spans="1:6">
      <c r="A481" s="650">
        <v>42769</v>
      </c>
      <c r="B481" s="193">
        <v>0.1057</v>
      </c>
      <c r="C481" s="194">
        <v>0.1069</v>
      </c>
      <c r="D481" s="428">
        <v>677.08</v>
      </c>
      <c r="E481" s="428">
        <v>674.24</v>
      </c>
      <c r="F481" s="195">
        <v>673.97</v>
      </c>
    </row>
    <row r="482" spans="1:6">
      <c r="A482" s="652">
        <v>42772</v>
      </c>
      <c r="B482" s="193">
        <v>0.10439999999999999</v>
      </c>
      <c r="C482" s="194">
        <v>0.1056</v>
      </c>
      <c r="D482" s="428">
        <v>680.45</v>
      </c>
      <c r="E482" s="428">
        <v>677.59</v>
      </c>
      <c r="F482" s="195">
        <v>677.32</v>
      </c>
    </row>
    <row r="483" spans="1:6">
      <c r="A483" s="654">
        <v>42773</v>
      </c>
      <c r="B483" s="193">
        <v>0.1047</v>
      </c>
      <c r="C483" s="194">
        <v>0.10589999999999999</v>
      </c>
      <c r="D483" s="428">
        <v>680</v>
      </c>
      <c r="E483" s="428">
        <v>677.15</v>
      </c>
      <c r="F483" s="195">
        <v>676.88</v>
      </c>
    </row>
    <row r="484" spans="1:6">
      <c r="A484" s="672">
        <v>42775</v>
      </c>
      <c r="B484" s="193">
        <v>0.1033</v>
      </c>
      <c r="C484" s="194">
        <v>0.1045</v>
      </c>
      <c r="D484" s="428">
        <v>683.88</v>
      </c>
      <c r="E484" s="428">
        <v>681.02</v>
      </c>
      <c r="F484" s="195">
        <v>680.75</v>
      </c>
    </row>
    <row r="485" spans="1:6">
      <c r="A485" s="672">
        <v>42776</v>
      </c>
      <c r="B485" s="193">
        <v>0.1026</v>
      </c>
      <c r="C485" s="194">
        <v>0.1038</v>
      </c>
      <c r="D485" s="428">
        <v>685.83</v>
      </c>
      <c r="E485" s="428">
        <v>682.96</v>
      </c>
      <c r="F485" s="195">
        <v>682.69</v>
      </c>
    </row>
    <row r="486" spans="1:6">
      <c r="A486" s="672">
        <v>42779</v>
      </c>
      <c r="B486" s="193">
        <v>0.1024</v>
      </c>
      <c r="C486" s="194">
        <v>0.1036</v>
      </c>
      <c r="D486" s="428">
        <v>686.58</v>
      </c>
      <c r="E486" s="428">
        <v>683.7</v>
      </c>
      <c r="F486" s="195">
        <v>683.43</v>
      </c>
    </row>
    <row r="487" spans="1:6">
      <c r="A487" s="675">
        <v>42780</v>
      </c>
      <c r="B487" s="193">
        <v>0.10210000000000001</v>
      </c>
      <c r="C487" s="194">
        <v>0.1033</v>
      </c>
      <c r="D487" s="428">
        <v>687.56</v>
      </c>
      <c r="E487" s="428">
        <v>684.69</v>
      </c>
      <c r="F487" s="195">
        <v>684.42</v>
      </c>
    </row>
    <row r="488" spans="1:6">
      <c r="A488" s="677">
        <v>42781</v>
      </c>
      <c r="B488" s="193">
        <v>0.1023</v>
      </c>
      <c r="C488" s="194">
        <v>0.10349999999999999</v>
      </c>
      <c r="D488" s="428">
        <v>687.35</v>
      </c>
      <c r="E488" s="428">
        <v>684.47</v>
      </c>
      <c r="F488" s="195">
        <v>684.21</v>
      </c>
    </row>
    <row r="489" spans="1:6">
      <c r="A489" s="679">
        <v>42782</v>
      </c>
      <c r="B489" s="193">
        <v>0.1026</v>
      </c>
      <c r="C489" s="194">
        <v>0.1038</v>
      </c>
      <c r="D489" s="428">
        <v>686.89</v>
      </c>
      <c r="E489" s="428">
        <v>684.03</v>
      </c>
      <c r="F489" s="195">
        <v>683.76</v>
      </c>
    </row>
    <row r="490" spans="1:6">
      <c r="A490" s="681">
        <v>42783</v>
      </c>
      <c r="B490" s="193">
        <v>0.10349999999999999</v>
      </c>
      <c r="C490" s="194">
        <v>0.1047</v>
      </c>
      <c r="D490" s="428">
        <v>685.01</v>
      </c>
      <c r="E490" s="428">
        <v>682.16</v>
      </c>
      <c r="F490" s="195">
        <v>681.89</v>
      </c>
    </row>
    <row r="491" spans="1:6">
      <c r="A491" s="681">
        <v>42786</v>
      </c>
      <c r="B491" s="193">
        <v>0.10279999999999999</v>
      </c>
      <c r="C491" s="194">
        <v>0.10400000000000001</v>
      </c>
      <c r="D491" s="428">
        <v>686.95</v>
      </c>
      <c r="E491" s="428">
        <v>684.09</v>
      </c>
      <c r="F491" s="195">
        <v>683.82</v>
      </c>
    </row>
    <row r="492" spans="1:6">
      <c r="A492" s="683">
        <v>42787</v>
      </c>
      <c r="B492" s="193">
        <v>0.1024</v>
      </c>
      <c r="C492" s="194">
        <v>0.1036</v>
      </c>
      <c r="D492" s="428">
        <v>688.17</v>
      </c>
      <c r="E492" s="428">
        <v>685.31</v>
      </c>
      <c r="F492" s="195">
        <v>685.04</v>
      </c>
    </row>
    <row r="493" spans="1:6">
      <c r="A493" s="685">
        <v>42788</v>
      </c>
      <c r="B493" s="193">
        <v>0.1018</v>
      </c>
      <c r="C493" s="194">
        <v>0.10300000000000001</v>
      </c>
      <c r="D493" s="428">
        <v>689.87</v>
      </c>
      <c r="E493" s="428">
        <v>687</v>
      </c>
      <c r="F493" s="195">
        <v>686.74</v>
      </c>
    </row>
    <row r="494" spans="1:6">
      <c r="A494" s="687">
        <v>42789</v>
      </c>
      <c r="B494" s="193">
        <v>0.1008</v>
      </c>
      <c r="C494" s="194">
        <v>0.10199999999999999</v>
      </c>
      <c r="D494" s="428">
        <v>692.54</v>
      </c>
      <c r="E494" s="428">
        <v>689.66</v>
      </c>
      <c r="F494" s="195">
        <v>689.39</v>
      </c>
    </row>
    <row r="495" spans="1:6">
      <c r="A495" s="689">
        <v>42790</v>
      </c>
      <c r="B495" s="193">
        <v>0.1008</v>
      </c>
      <c r="C495" s="194">
        <v>0.10199999999999999</v>
      </c>
      <c r="D495" s="428">
        <v>692.81</v>
      </c>
      <c r="E495" s="428">
        <v>689.93</v>
      </c>
      <c r="F495" s="195">
        <v>689.66</v>
      </c>
    </row>
    <row r="496" spans="1:6">
      <c r="A496" s="689">
        <v>42795</v>
      </c>
      <c r="B496" s="193">
        <v>0.1008</v>
      </c>
      <c r="C496" s="194">
        <v>0.10199999999999999</v>
      </c>
      <c r="D496" s="428">
        <v>693.07</v>
      </c>
      <c r="E496" s="428">
        <v>690.19</v>
      </c>
      <c r="F496" s="195">
        <v>689.93</v>
      </c>
    </row>
    <row r="497" spans="1:6">
      <c r="A497" s="691">
        <v>42796</v>
      </c>
      <c r="B497" s="193">
        <v>0.10009999999999999</v>
      </c>
      <c r="C497" s="194">
        <v>0.1013</v>
      </c>
      <c r="D497" s="428">
        <v>695.02</v>
      </c>
      <c r="E497" s="428">
        <v>692.13</v>
      </c>
      <c r="F497" s="195">
        <v>691.87</v>
      </c>
    </row>
    <row r="498" spans="1:6">
      <c r="A498" s="693">
        <v>42797</v>
      </c>
      <c r="B498" s="193">
        <v>0.1011</v>
      </c>
      <c r="C498" s="194">
        <v>0.1023</v>
      </c>
      <c r="D498" s="428">
        <v>692.88</v>
      </c>
      <c r="E498" s="428">
        <v>690.01</v>
      </c>
      <c r="F498" s="195">
        <v>689.74</v>
      </c>
    </row>
    <row r="499" spans="1:6">
      <c r="A499" s="708">
        <v>42800</v>
      </c>
      <c r="B499" s="193">
        <v>9.9600000000000008E-2</v>
      </c>
      <c r="C499" s="194">
        <v>0.1008</v>
      </c>
      <c r="D499" s="428">
        <v>696.75</v>
      </c>
      <c r="E499" s="428">
        <v>693.86</v>
      </c>
      <c r="F499" s="195">
        <v>693.6</v>
      </c>
    </row>
    <row r="500" spans="1:6">
      <c r="A500" s="710">
        <v>42801</v>
      </c>
      <c r="B500" s="193">
        <v>9.9600000000000008E-2</v>
      </c>
      <c r="C500" s="194">
        <v>0.1008</v>
      </c>
      <c r="D500" s="428">
        <v>697.01</v>
      </c>
      <c r="E500" s="428">
        <v>694.13</v>
      </c>
      <c r="F500" s="195">
        <v>693.86</v>
      </c>
    </row>
    <row r="501" spans="1:6">
      <c r="A501" s="712">
        <v>42802</v>
      </c>
      <c r="B501" s="193">
        <v>0.1003</v>
      </c>
      <c r="C501" s="194">
        <v>0.10150000000000001</v>
      </c>
      <c r="D501" s="428">
        <v>695.59</v>
      </c>
      <c r="E501" s="428">
        <v>692.72</v>
      </c>
      <c r="F501" s="195">
        <v>692.45</v>
      </c>
    </row>
    <row r="502" spans="1:6">
      <c r="A502" s="714">
        <v>42803</v>
      </c>
      <c r="B502" s="193">
        <v>0.10150000000000001</v>
      </c>
      <c r="C502" s="194">
        <v>0.1027</v>
      </c>
      <c r="D502" s="428">
        <v>692.98</v>
      </c>
      <c r="E502" s="428">
        <v>690.13</v>
      </c>
      <c r="F502" s="195">
        <v>689.86</v>
      </c>
    </row>
    <row r="503" spans="1:6">
      <c r="A503" s="716">
        <v>42804</v>
      </c>
      <c r="B503" s="193">
        <v>0.1007</v>
      </c>
      <c r="C503" s="194">
        <v>0.10189999999999999</v>
      </c>
      <c r="D503" s="428">
        <v>695.16</v>
      </c>
      <c r="E503" s="428">
        <v>692.3</v>
      </c>
      <c r="F503" s="195">
        <v>692.03</v>
      </c>
    </row>
    <row r="504" spans="1:6">
      <c r="A504" s="716">
        <v>42807</v>
      </c>
      <c r="B504" s="193">
        <v>9.9600000000000008E-2</v>
      </c>
      <c r="C504" s="194">
        <v>0.1008</v>
      </c>
      <c r="D504" s="428">
        <v>698.06</v>
      </c>
      <c r="E504" s="428">
        <v>695.19</v>
      </c>
      <c r="F504" s="195">
        <v>694.92</v>
      </c>
    </row>
    <row r="505" spans="1:6">
      <c r="A505" s="718">
        <v>42808</v>
      </c>
      <c r="B505" s="193">
        <v>9.9900000000000003E-2</v>
      </c>
      <c r="C505" s="194">
        <v>0.1011</v>
      </c>
      <c r="D505" s="428">
        <v>697.6</v>
      </c>
      <c r="E505" s="428">
        <v>694.73</v>
      </c>
      <c r="F505" s="195">
        <v>694.47</v>
      </c>
    </row>
    <row r="506" spans="1:6">
      <c r="A506" s="720">
        <v>42809</v>
      </c>
      <c r="B506" s="193">
        <v>0.1011</v>
      </c>
      <c r="C506" s="194">
        <v>0.1023</v>
      </c>
      <c r="D506" s="428">
        <v>695</v>
      </c>
      <c r="E506" s="428">
        <v>692.15</v>
      </c>
      <c r="F506" s="195">
        <v>691.88</v>
      </c>
    </row>
    <row r="507" spans="1:6">
      <c r="A507" s="722">
        <v>42810</v>
      </c>
      <c r="B507" s="193">
        <v>0.1</v>
      </c>
      <c r="C507" s="194">
        <v>0.1012</v>
      </c>
      <c r="D507" s="428">
        <v>697.89</v>
      </c>
      <c r="E507" s="428">
        <v>695.03</v>
      </c>
      <c r="F507" s="195">
        <v>694.76</v>
      </c>
    </row>
    <row r="508" spans="1:6">
      <c r="A508" s="724">
        <v>42811</v>
      </c>
      <c r="B508" s="193">
        <v>0.10039999999999999</v>
      </c>
      <c r="C508" s="194">
        <v>0.1016</v>
      </c>
      <c r="D508" s="428">
        <v>697.2</v>
      </c>
      <c r="E508" s="428">
        <v>694.34</v>
      </c>
      <c r="F508" s="195">
        <v>694.08</v>
      </c>
    </row>
    <row r="509" spans="1:6">
      <c r="A509" s="724">
        <v>42814</v>
      </c>
      <c r="B509" s="193">
        <v>0.10009999999999999</v>
      </c>
      <c r="C509" s="194">
        <v>0.1013</v>
      </c>
      <c r="D509" s="428">
        <v>698.18</v>
      </c>
      <c r="E509" s="428">
        <v>695.32</v>
      </c>
      <c r="F509" s="195">
        <v>695.06</v>
      </c>
    </row>
    <row r="510" spans="1:6">
      <c r="A510" s="726">
        <v>42815</v>
      </c>
      <c r="B510" s="193">
        <v>9.9499999999999991E-2</v>
      </c>
      <c r="C510" s="194">
        <v>0.1007</v>
      </c>
      <c r="D510" s="428">
        <v>699.88</v>
      </c>
      <c r="E510" s="428">
        <v>697.02</v>
      </c>
      <c r="F510" s="195">
        <v>696.75</v>
      </c>
    </row>
    <row r="511" spans="1:6">
      <c r="A511" s="728">
        <v>42816</v>
      </c>
      <c r="B511" s="193">
        <v>0.1003</v>
      </c>
      <c r="C511" s="194">
        <v>0.10150000000000001</v>
      </c>
      <c r="D511" s="428">
        <v>698.23</v>
      </c>
      <c r="E511" s="428">
        <v>695.38</v>
      </c>
      <c r="F511" s="195">
        <v>695.11</v>
      </c>
    </row>
    <row r="512" spans="1:6">
      <c r="A512" s="730">
        <v>42817</v>
      </c>
      <c r="B512" s="193">
        <v>0.1008</v>
      </c>
      <c r="C512" s="194">
        <v>0.10199999999999999</v>
      </c>
      <c r="D512" s="428">
        <v>697.31</v>
      </c>
      <c r="E512" s="428">
        <v>694.46</v>
      </c>
      <c r="F512" s="195">
        <v>694.19</v>
      </c>
    </row>
    <row r="513" spans="1:6">
      <c r="A513" s="732">
        <v>42818</v>
      </c>
      <c r="B513" s="193">
        <v>9.9900000000000003E-2</v>
      </c>
      <c r="C513" s="194">
        <v>0.1011</v>
      </c>
      <c r="D513" s="428">
        <v>699.72</v>
      </c>
      <c r="E513" s="428">
        <v>696.86</v>
      </c>
      <c r="F513" s="195">
        <v>696.6</v>
      </c>
    </row>
    <row r="514" spans="1:6">
      <c r="A514" s="734">
        <v>42821</v>
      </c>
      <c r="B514" s="193">
        <v>9.8800000000000013E-2</v>
      </c>
      <c r="C514" s="194">
        <v>0.1</v>
      </c>
      <c r="D514" s="428">
        <v>702.61</v>
      </c>
      <c r="E514" s="428">
        <v>699.74</v>
      </c>
      <c r="F514" s="195">
        <v>699.48</v>
      </c>
    </row>
    <row r="515" spans="1:6">
      <c r="A515" s="736">
        <v>42822</v>
      </c>
      <c r="B515" s="193">
        <v>9.8599999999999993E-2</v>
      </c>
      <c r="C515" s="194">
        <v>9.98E-2</v>
      </c>
      <c r="D515" s="428">
        <v>703.35</v>
      </c>
      <c r="E515" s="428">
        <v>700.48</v>
      </c>
      <c r="F515" s="195">
        <v>700.22</v>
      </c>
    </row>
    <row r="516" spans="1:6">
      <c r="A516" s="738">
        <v>42823</v>
      </c>
      <c r="B516" s="193">
        <v>9.8699999999999996E-2</v>
      </c>
      <c r="C516" s="194">
        <v>9.9900000000000003E-2</v>
      </c>
      <c r="D516" s="428">
        <v>703.37</v>
      </c>
      <c r="E516" s="428">
        <v>700.51</v>
      </c>
      <c r="F516" s="195">
        <v>700.25</v>
      </c>
    </row>
    <row r="517" spans="1:6">
      <c r="A517" s="740">
        <v>42824</v>
      </c>
      <c r="B517" s="193">
        <v>9.9000000000000005E-2</v>
      </c>
      <c r="C517" s="194">
        <v>0.1002</v>
      </c>
      <c r="D517" s="428">
        <v>702.92</v>
      </c>
      <c r="E517" s="428">
        <v>700.06</v>
      </c>
      <c r="F517" s="195">
        <v>699.8</v>
      </c>
    </row>
    <row r="518" spans="1:6">
      <c r="A518" s="742">
        <v>42825</v>
      </c>
      <c r="B518" s="193">
        <v>9.9100000000000008E-2</v>
      </c>
      <c r="C518" s="194">
        <v>0.1003</v>
      </c>
      <c r="D518" s="428">
        <v>702.95</v>
      </c>
      <c r="E518" s="428">
        <v>700.09</v>
      </c>
      <c r="F518" s="195">
        <v>699.82</v>
      </c>
    </row>
    <row r="519" spans="1:6">
      <c r="A519" s="744">
        <v>42828</v>
      </c>
      <c r="B519" s="193">
        <v>9.8699999999999996E-2</v>
      </c>
      <c r="C519" s="194">
        <v>9.9900000000000003E-2</v>
      </c>
      <c r="D519" s="428">
        <v>704.16</v>
      </c>
      <c r="E519" s="428">
        <v>701.31</v>
      </c>
      <c r="F519" s="195">
        <v>701.04</v>
      </c>
    </row>
    <row r="520" spans="1:6">
      <c r="A520" s="746">
        <v>42829</v>
      </c>
      <c r="B520" s="193">
        <v>9.8599999999999993E-2</v>
      </c>
      <c r="C520" s="194">
        <v>9.98E-2</v>
      </c>
      <c r="D520" s="428">
        <v>704.67</v>
      </c>
      <c r="E520" s="428">
        <v>701.81</v>
      </c>
      <c r="F520" s="195">
        <v>701.54</v>
      </c>
    </row>
    <row r="521" spans="1:6">
      <c r="A521" s="746">
        <v>42830</v>
      </c>
      <c r="B521" s="193">
        <v>9.7799999999999998E-2</v>
      </c>
      <c r="C521" s="194">
        <v>9.9000000000000005E-2</v>
      </c>
      <c r="D521" s="428">
        <v>706.84</v>
      </c>
      <c r="E521" s="428">
        <v>703.97</v>
      </c>
      <c r="F521" s="195">
        <v>703.71</v>
      </c>
    </row>
    <row r="522" spans="1:6">
      <c r="A522" s="748">
        <v>42831</v>
      </c>
      <c r="B522" s="193">
        <v>9.9000000000000005E-2</v>
      </c>
      <c r="C522" s="194">
        <v>0.1002</v>
      </c>
      <c r="D522" s="428">
        <v>704.24</v>
      </c>
      <c r="E522" s="428">
        <v>701.39</v>
      </c>
      <c r="F522" s="195">
        <v>701.12</v>
      </c>
    </row>
    <row r="523" spans="1:6">
      <c r="A523" s="750">
        <v>42832</v>
      </c>
      <c r="B523" s="193">
        <v>9.9700000000000011E-2</v>
      </c>
      <c r="C523" s="194">
        <v>0.1009</v>
      </c>
      <c r="D523" s="428">
        <v>702.84</v>
      </c>
      <c r="E523" s="428">
        <v>700</v>
      </c>
      <c r="F523" s="195">
        <v>699.73</v>
      </c>
    </row>
    <row r="524" spans="1:6">
      <c r="A524" s="752">
        <v>42835</v>
      </c>
      <c r="B524" s="193">
        <v>9.8599999999999993E-2</v>
      </c>
      <c r="C524" s="194">
        <v>9.98E-2</v>
      </c>
      <c r="D524" s="428">
        <v>705.72</v>
      </c>
      <c r="E524" s="428">
        <v>702.87</v>
      </c>
      <c r="F524" s="195">
        <v>702.6</v>
      </c>
    </row>
    <row r="525" spans="1:6">
      <c r="A525" s="754">
        <v>42836</v>
      </c>
      <c r="B525" s="193">
        <v>9.7899999999999987E-2</v>
      </c>
      <c r="C525" s="194">
        <v>9.9100000000000008E-2</v>
      </c>
      <c r="D525" s="428">
        <v>707.65</v>
      </c>
      <c r="E525" s="428">
        <v>704.79</v>
      </c>
      <c r="F525" s="195">
        <v>704.53</v>
      </c>
    </row>
    <row r="526" spans="1:6">
      <c r="A526" s="756">
        <v>42837</v>
      </c>
      <c r="B526" s="193">
        <v>9.8699999999999996E-2</v>
      </c>
      <c r="C526" s="194">
        <v>9.9900000000000003E-2</v>
      </c>
      <c r="D526" s="428">
        <v>706.01</v>
      </c>
      <c r="E526" s="428">
        <v>703.16</v>
      </c>
      <c r="F526" s="195">
        <v>702.9</v>
      </c>
    </row>
    <row r="527" spans="1:6">
      <c r="A527" s="756">
        <v>42838</v>
      </c>
      <c r="B527" s="193">
        <v>9.9199999999999997E-2</v>
      </c>
      <c r="C527" s="194">
        <v>0.10039999999999999</v>
      </c>
      <c r="D527" s="428">
        <v>705.08</v>
      </c>
      <c r="E527" s="428">
        <v>702.25</v>
      </c>
      <c r="F527" s="195">
        <v>701.98</v>
      </c>
    </row>
    <row r="528" spans="1:6">
      <c r="A528" s="756">
        <v>42842</v>
      </c>
      <c r="B528" s="193">
        <v>9.9100000000000008E-2</v>
      </c>
      <c r="C528" s="194">
        <v>0.1003</v>
      </c>
      <c r="D528" s="428">
        <v>705.59</v>
      </c>
      <c r="E528" s="428">
        <v>702.75</v>
      </c>
      <c r="F528" s="195">
        <v>702.48</v>
      </c>
    </row>
    <row r="529" spans="1:6">
      <c r="A529" s="758">
        <v>42843</v>
      </c>
      <c r="B529" s="193">
        <v>9.8699999999999996E-2</v>
      </c>
      <c r="C529" s="194">
        <v>9.9900000000000003E-2</v>
      </c>
      <c r="D529" s="428">
        <v>706.8</v>
      </c>
      <c r="E529" s="428">
        <v>703.96</v>
      </c>
      <c r="F529" s="195">
        <v>703.69</v>
      </c>
    </row>
    <row r="530" spans="1:6">
      <c r="A530" s="758">
        <v>42844</v>
      </c>
      <c r="B530" s="193">
        <v>9.9000000000000005E-2</v>
      </c>
      <c r="C530" s="194">
        <v>0.1002</v>
      </c>
      <c r="D530" s="428">
        <v>706.35</v>
      </c>
      <c r="E530" s="428">
        <v>703.52</v>
      </c>
      <c r="F530" s="195">
        <v>703.25</v>
      </c>
    </row>
    <row r="531" spans="1:6">
      <c r="A531" s="758">
        <v>42845</v>
      </c>
      <c r="B531" s="193">
        <v>9.9399999999999988E-2</v>
      </c>
      <c r="C531" s="194">
        <v>0.10060000000000001</v>
      </c>
      <c r="D531" s="428">
        <v>705.67</v>
      </c>
      <c r="E531" s="428">
        <v>702.85</v>
      </c>
      <c r="F531" s="195">
        <v>702.58</v>
      </c>
    </row>
    <row r="532" spans="1:6">
      <c r="A532" s="760">
        <v>42849</v>
      </c>
      <c r="B532" s="193">
        <v>9.8900000000000002E-2</v>
      </c>
      <c r="C532" s="194">
        <v>0.10009999999999999</v>
      </c>
      <c r="D532" s="428">
        <v>707.12</v>
      </c>
      <c r="E532" s="428">
        <v>704.29</v>
      </c>
      <c r="F532" s="195">
        <v>704.02</v>
      </c>
    </row>
    <row r="533" spans="1:6">
      <c r="A533" s="760">
        <v>42850</v>
      </c>
      <c r="B533" s="193">
        <v>0.1002</v>
      </c>
      <c r="C533" s="194">
        <v>0.1014</v>
      </c>
      <c r="D533" s="428">
        <v>704.32</v>
      </c>
      <c r="E533" s="428">
        <v>701.51</v>
      </c>
      <c r="F533" s="195">
        <v>701.24</v>
      </c>
    </row>
    <row r="534" spans="1:6">
      <c r="A534" s="762">
        <v>42851</v>
      </c>
      <c r="B534" s="193">
        <v>0.1012</v>
      </c>
      <c r="C534" s="194">
        <v>0.1024</v>
      </c>
      <c r="D534" s="428">
        <v>702.24</v>
      </c>
      <c r="E534" s="428">
        <v>699.44</v>
      </c>
      <c r="F534" s="195">
        <v>699.17</v>
      </c>
    </row>
    <row r="535" spans="1:6">
      <c r="A535" s="764">
        <v>42852</v>
      </c>
      <c r="B535" s="193">
        <v>0.1002</v>
      </c>
      <c r="C535" s="194">
        <v>0.1014</v>
      </c>
      <c r="D535" s="428">
        <v>704.85</v>
      </c>
      <c r="E535" s="428">
        <v>702.04</v>
      </c>
      <c r="F535" s="195">
        <v>701.78</v>
      </c>
    </row>
    <row r="536" spans="1:6">
      <c r="A536" s="766">
        <v>42855</v>
      </c>
      <c r="B536" s="193">
        <v>0.1009</v>
      </c>
      <c r="C536" s="194">
        <v>0.10210000000000001</v>
      </c>
      <c r="D536" s="428">
        <v>703.48</v>
      </c>
      <c r="E536" s="428">
        <v>700.68</v>
      </c>
      <c r="F536" s="195">
        <v>700.41</v>
      </c>
    </row>
    <row r="537" spans="1:6">
      <c r="A537" s="768">
        <v>42857</v>
      </c>
      <c r="B537" s="193">
        <v>0.1</v>
      </c>
      <c r="C537" s="194">
        <v>0.1012</v>
      </c>
      <c r="D537" s="428">
        <v>705.86</v>
      </c>
      <c r="E537" s="428">
        <v>703.05</v>
      </c>
      <c r="F537" s="195">
        <v>702.78</v>
      </c>
    </row>
    <row r="538" spans="1:6">
      <c r="A538" s="770">
        <v>42858</v>
      </c>
      <c r="B538" s="193">
        <v>9.9100000000000008E-2</v>
      </c>
      <c r="C538" s="194">
        <v>0.1003</v>
      </c>
      <c r="D538" s="428">
        <v>708.24</v>
      </c>
      <c r="E538" s="428">
        <v>705.42</v>
      </c>
      <c r="F538" s="195">
        <v>705.15</v>
      </c>
    </row>
    <row r="539" spans="1:6">
      <c r="A539" s="773">
        <v>42859</v>
      </c>
      <c r="B539" s="193">
        <v>0.1002</v>
      </c>
      <c r="C539" s="194">
        <v>0.1014</v>
      </c>
      <c r="D539" s="428">
        <v>705.92</v>
      </c>
      <c r="E539" s="428">
        <v>703.12</v>
      </c>
      <c r="F539" s="195">
        <v>702.85</v>
      </c>
    </row>
    <row r="540" spans="1:6">
      <c r="A540" s="776">
        <v>42860</v>
      </c>
      <c r="B540" s="193">
        <v>0.10039999999999999</v>
      </c>
      <c r="C540" s="194">
        <v>0.1016</v>
      </c>
      <c r="D540" s="428">
        <v>705.72</v>
      </c>
      <c r="E540" s="428">
        <v>702.93</v>
      </c>
      <c r="F540" s="195">
        <v>702.66</v>
      </c>
    </row>
    <row r="541" spans="1:6">
      <c r="A541" s="776">
        <v>42863</v>
      </c>
      <c r="B541" s="193">
        <v>9.9900000000000003E-2</v>
      </c>
      <c r="C541" s="194">
        <v>0.1011</v>
      </c>
      <c r="D541" s="428">
        <v>707.16</v>
      </c>
      <c r="E541" s="428">
        <v>704.36</v>
      </c>
      <c r="F541" s="195">
        <v>704.09</v>
      </c>
    </row>
    <row r="542" spans="1:6">
      <c r="A542" s="778">
        <v>42864</v>
      </c>
      <c r="B542" s="193">
        <v>9.9199999999999997E-2</v>
      </c>
      <c r="C542" s="194">
        <v>0.10039999999999999</v>
      </c>
      <c r="D542" s="428">
        <v>709.07</v>
      </c>
      <c r="E542" s="428">
        <v>706.26</v>
      </c>
      <c r="F542" s="195">
        <v>705.99</v>
      </c>
    </row>
    <row r="543" spans="1:6">
      <c r="A543" s="780">
        <v>42865</v>
      </c>
      <c r="B543" s="193">
        <v>9.8299999999999998E-2</v>
      </c>
      <c r="C543" s="194">
        <v>9.9499999999999991E-2</v>
      </c>
      <c r="D543" s="428">
        <v>711.44</v>
      </c>
      <c r="E543" s="428">
        <v>708.63</v>
      </c>
      <c r="F543" s="195">
        <v>708.36</v>
      </c>
    </row>
    <row r="544" spans="1:6">
      <c r="A544" s="782">
        <v>42866</v>
      </c>
      <c r="B544" s="193">
        <v>9.7799999999999998E-2</v>
      </c>
      <c r="C544" s="194">
        <v>9.9000000000000005E-2</v>
      </c>
      <c r="D544" s="428">
        <v>712.89</v>
      </c>
      <c r="E544" s="428">
        <v>710.07</v>
      </c>
      <c r="F544" s="195">
        <v>709.8</v>
      </c>
    </row>
    <row r="545" spans="1:6">
      <c r="A545" s="782">
        <v>42867</v>
      </c>
      <c r="B545" s="193">
        <v>9.74E-2</v>
      </c>
      <c r="C545" s="194">
        <v>9.8599999999999993E-2</v>
      </c>
      <c r="D545" s="428">
        <v>714.09</v>
      </c>
      <c r="E545" s="428">
        <v>711.27</v>
      </c>
      <c r="F545" s="195">
        <v>711</v>
      </c>
    </row>
    <row r="546" spans="1:6">
      <c r="A546" s="784">
        <v>42870</v>
      </c>
      <c r="B546" s="193">
        <v>9.6799999999999997E-2</v>
      </c>
      <c r="C546" s="194">
        <v>9.8000000000000004E-2</v>
      </c>
      <c r="D546" s="428">
        <v>715.77</v>
      </c>
      <c r="E546" s="428">
        <v>712.94</v>
      </c>
      <c r="F546" s="195">
        <v>712.68</v>
      </c>
    </row>
    <row r="547" spans="1:6">
      <c r="A547" s="784">
        <v>42871</v>
      </c>
      <c r="B547" s="193">
        <v>9.6199999999999994E-2</v>
      </c>
      <c r="C547" s="194">
        <v>9.74E-2</v>
      </c>
      <c r="D547" s="428">
        <v>717.45</v>
      </c>
      <c r="E547" s="428">
        <v>714.62</v>
      </c>
      <c r="F547" s="195">
        <v>714.36</v>
      </c>
    </row>
    <row r="548" spans="1:6">
      <c r="A548" s="786">
        <v>42872</v>
      </c>
      <c r="B548" s="193">
        <v>9.5399999999999985E-2</v>
      </c>
      <c r="C548" s="194">
        <v>9.6600000000000005E-2</v>
      </c>
      <c r="D548" s="428">
        <v>719.61</v>
      </c>
      <c r="E548" s="428">
        <v>716.77</v>
      </c>
      <c r="F548" s="195">
        <v>716.51</v>
      </c>
    </row>
    <row r="549" spans="1:6">
      <c r="A549" s="788">
        <v>42873</v>
      </c>
      <c r="B549" s="193">
        <v>0.1139</v>
      </c>
      <c r="C549" s="194">
        <v>0.11509999999999999</v>
      </c>
      <c r="D549" s="428">
        <v>677.67</v>
      </c>
      <c r="E549" s="428">
        <v>675.04</v>
      </c>
      <c r="F549" s="195">
        <v>674.75</v>
      </c>
    </row>
    <row r="550" spans="1:6">
      <c r="A550" s="790">
        <v>42874</v>
      </c>
      <c r="B550" s="193">
        <v>0.11449999999999999</v>
      </c>
      <c r="C550" s="194">
        <v>0.1157</v>
      </c>
      <c r="D550" s="428">
        <v>676.64</v>
      </c>
      <c r="E550" s="428">
        <v>674.02</v>
      </c>
      <c r="F550" s="195">
        <v>673.73</v>
      </c>
    </row>
    <row r="551" spans="1:6">
      <c r="A551" s="790">
        <v>42877</v>
      </c>
      <c r="B551" s="193">
        <v>0.11359999999999999</v>
      </c>
      <c r="C551" s="194">
        <v>0.1148</v>
      </c>
      <c r="D551" s="428">
        <v>678.9</v>
      </c>
      <c r="E551" s="428">
        <v>676.28</v>
      </c>
      <c r="F551" s="195">
        <v>675.99</v>
      </c>
    </row>
    <row r="552" spans="1:6">
      <c r="A552" s="792">
        <v>42878</v>
      </c>
      <c r="B552" s="193">
        <v>0.1133</v>
      </c>
      <c r="C552" s="194">
        <v>0.11449999999999999</v>
      </c>
      <c r="D552" s="428">
        <v>679.85</v>
      </c>
      <c r="E552" s="428">
        <v>677.22</v>
      </c>
      <c r="F552" s="195">
        <v>676.93</v>
      </c>
    </row>
    <row r="553" spans="1:6">
      <c r="A553" s="794">
        <v>42879</v>
      </c>
      <c r="B553" s="193">
        <v>0.1079</v>
      </c>
      <c r="C553" s="194">
        <v>0.1091</v>
      </c>
      <c r="D553" s="428">
        <v>692.12</v>
      </c>
      <c r="E553" s="428">
        <v>689.44</v>
      </c>
      <c r="F553" s="195">
        <v>689.15</v>
      </c>
    </row>
    <row r="554" spans="1:6">
      <c r="A554" s="794">
        <v>42880</v>
      </c>
      <c r="B554" s="193">
        <v>0.10640000000000001</v>
      </c>
      <c r="C554" s="194">
        <v>0.1076</v>
      </c>
      <c r="D554" s="428">
        <v>695.78</v>
      </c>
      <c r="E554" s="428">
        <v>693.08</v>
      </c>
      <c r="F554" s="195">
        <v>692.8</v>
      </c>
    </row>
    <row r="555" spans="1:6">
      <c r="A555" s="796">
        <v>42881</v>
      </c>
      <c r="B555" s="193">
        <v>0.10529999999999999</v>
      </c>
      <c r="C555" s="194">
        <v>0.1065</v>
      </c>
      <c r="D555" s="428">
        <v>698.54</v>
      </c>
      <c r="E555" s="428">
        <v>695.83</v>
      </c>
      <c r="F555" s="195">
        <v>695.55</v>
      </c>
    </row>
    <row r="556" spans="1:6">
      <c r="A556" s="798">
        <v>42884</v>
      </c>
      <c r="B556" s="193">
        <v>0.10529999999999999</v>
      </c>
      <c r="C556" s="194">
        <v>0.1065</v>
      </c>
      <c r="D556" s="428">
        <v>698.82</v>
      </c>
      <c r="E556" s="428">
        <v>696.11</v>
      </c>
      <c r="F556" s="195">
        <v>695.83</v>
      </c>
    </row>
    <row r="557" spans="1:6">
      <c r="A557" s="800">
        <v>42885</v>
      </c>
      <c r="B557" s="193">
        <v>0.10349999999999999</v>
      </c>
      <c r="C557" s="194">
        <v>0.1047</v>
      </c>
      <c r="D557" s="428">
        <v>703.18</v>
      </c>
      <c r="E557" s="428">
        <v>700.46</v>
      </c>
      <c r="F557" s="195">
        <v>700.18</v>
      </c>
    </row>
    <row r="558" spans="1:6">
      <c r="A558" s="803">
        <v>42886</v>
      </c>
      <c r="B558" s="193">
        <v>0.10339999999999999</v>
      </c>
      <c r="C558" s="194">
        <v>0.10460000000000001</v>
      </c>
      <c r="D558" s="428">
        <v>703.69</v>
      </c>
      <c r="E558" s="428">
        <v>700.96</v>
      </c>
      <c r="F558" s="195">
        <v>700.68</v>
      </c>
    </row>
    <row r="559" spans="1:6">
      <c r="A559" s="805">
        <v>42887</v>
      </c>
      <c r="B559" s="193">
        <v>0.1036</v>
      </c>
      <c r="C559" s="194">
        <v>0.1048</v>
      </c>
      <c r="D559" s="428">
        <v>703.51</v>
      </c>
      <c r="E559" s="428">
        <v>700.78</v>
      </c>
      <c r="F559" s="195">
        <v>700.51</v>
      </c>
    </row>
    <row r="560" spans="1:6">
      <c r="A560" s="807">
        <v>42888</v>
      </c>
      <c r="B560" s="193">
        <v>0.1043</v>
      </c>
      <c r="C560" s="194">
        <v>0.10550000000000001</v>
      </c>
      <c r="D560" s="428">
        <v>702.19</v>
      </c>
      <c r="E560" s="428">
        <v>699.48</v>
      </c>
      <c r="F560" s="195">
        <v>699.2</v>
      </c>
    </row>
    <row r="561" spans="1:6">
      <c r="A561" s="809">
        <v>42891</v>
      </c>
      <c r="B561" s="193">
        <v>0.10589999999999999</v>
      </c>
      <c r="C561" s="194">
        <v>0.10710000000000001</v>
      </c>
      <c r="D561" s="428">
        <v>698.86</v>
      </c>
      <c r="E561" s="428">
        <v>696.17</v>
      </c>
      <c r="F561" s="195">
        <v>695.88</v>
      </c>
    </row>
    <row r="562" spans="1:6">
      <c r="A562" s="811">
        <v>42892</v>
      </c>
      <c r="B562" s="193">
        <v>0.10490000000000001</v>
      </c>
      <c r="C562" s="194">
        <v>0.1061</v>
      </c>
      <c r="D562" s="428">
        <v>701.39</v>
      </c>
      <c r="E562" s="428">
        <v>698.69</v>
      </c>
      <c r="F562" s="195">
        <v>698.41</v>
      </c>
    </row>
    <row r="563" spans="1:6">
      <c r="A563" s="813">
        <v>42893</v>
      </c>
      <c r="B563" s="193">
        <v>0.10369999999999999</v>
      </c>
      <c r="C563" s="194">
        <v>0.10490000000000001</v>
      </c>
      <c r="D563" s="428">
        <v>704.38</v>
      </c>
      <c r="E563" s="428">
        <v>701.67</v>
      </c>
      <c r="F563" s="195">
        <v>701.39</v>
      </c>
    </row>
    <row r="564" spans="1:6">
      <c r="A564" s="815">
        <v>42894</v>
      </c>
      <c r="B564" s="193">
        <v>0.105</v>
      </c>
      <c r="C564" s="194">
        <v>0.10619999999999999</v>
      </c>
      <c r="D564" s="428">
        <v>701.72</v>
      </c>
      <c r="E564" s="428">
        <v>699.02</v>
      </c>
      <c r="F564" s="195">
        <v>698.74</v>
      </c>
    </row>
    <row r="565" spans="1:6">
      <c r="A565" s="817">
        <v>42895</v>
      </c>
      <c r="B565" s="193">
        <v>0.1038</v>
      </c>
      <c r="C565" s="194">
        <v>0.105</v>
      </c>
      <c r="D565" s="428">
        <v>704.71</v>
      </c>
      <c r="E565" s="428">
        <v>702</v>
      </c>
      <c r="F565" s="195">
        <v>701.72</v>
      </c>
    </row>
    <row r="566" spans="1:6">
      <c r="A566" s="819">
        <v>42898</v>
      </c>
      <c r="B566" s="193">
        <v>0.10249999999999999</v>
      </c>
      <c r="C566" s="194">
        <v>0.10369999999999999</v>
      </c>
      <c r="D566" s="428">
        <v>707.93</v>
      </c>
      <c r="E566" s="428">
        <v>705.21</v>
      </c>
      <c r="F566" s="195">
        <v>704.93</v>
      </c>
    </row>
    <row r="567" spans="1:6">
      <c r="A567" s="821">
        <v>42899</v>
      </c>
      <c r="B567" s="193">
        <v>0.1018</v>
      </c>
      <c r="C567" s="194">
        <v>0.10300000000000001</v>
      </c>
      <c r="D567" s="428">
        <v>709.8</v>
      </c>
      <c r="E567" s="428">
        <v>707.07</v>
      </c>
      <c r="F567" s="195">
        <v>706.79</v>
      </c>
    </row>
    <row r="568" spans="1:6">
      <c r="A568" s="823">
        <v>42900</v>
      </c>
      <c r="B568" s="193">
        <v>0.10339999999999999</v>
      </c>
      <c r="C568" s="194">
        <v>0.10460000000000001</v>
      </c>
      <c r="D568" s="428">
        <v>706.44</v>
      </c>
      <c r="E568" s="428">
        <v>703.73</v>
      </c>
      <c r="F568" s="195">
        <v>703.45</v>
      </c>
    </row>
    <row r="569" spans="1:6">
      <c r="A569" s="825">
        <v>42905</v>
      </c>
      <c r="B569" s="193">
        <v>0.10099999999999999</v>
      </c>
      <c r="C569" s="194">
        <v>0.10220000000000001</v>
      </c>
      <c r="D569" s="428">
        <v>712.44</v>
      </c>
      <c r="E569" s="428">
        <v>709.71</v>
      </c>
      <c r="F569" s="195">
        <v>709.43</v>
      </c>
    </row>
    <row r="570" spans="1:6">
      <c r="A570" s="827">
        <v>42906</v>
      </c>
      <c r="B570" s="193">
        <v>9.9700000000000011E-2</v>
      </c>
      <c r="C570" s="194">
        <v>0.1009</v>
      </c>
      <c r="D570" s="428">
        <v>715.68</v>
      </c>
      <c r="E570" s="428">
        <v>712.94</v>
      </c>
      <c r="F570" s="195">
        <v>712.66</v>
      </c>
    </row>
    <row r="571" spans="1:6">
      <c r="A571" s="829">
        <v>42907</v>
      </c>
      <c r="B571" s="193">
        <v>0.1007</v>
      </c>
      <c r="C571" s="194">
        <v>0.10189999999999999</v>
      </c>
      <c r="D571" s="428">
        <v>713.66</v>
      </c>
      <c r="E571" s="428">
        <v>710.94</v>
      </c>
      <c r="F571" s="195">
        <v>710.66</v>
      </c>
    </row>
    <row r="572" spans="1:6">
      <c r="A572" s="831">
        <v>42908</v>
      </c>
      <c r="B572" s="193">
        <v>0.1008</v>
      </c>
      <c r="C572" s="194">
        <v>0.10199999999999999</v>
      </c>
      <c r="D572" s="428">
        <v>713.71</v>
      </c>
      <c r="E572" s="428">
        <v>710.98</v>
      </c>
      <c r="F572" s="195">
        <v>710.71</v>
      </c>
    </row>
    <row r="573" spans="1:6">
      <c r="A573" s="831">
        <v>42909</v>
      </c>
      <c r="B573" s="193">
        <v>0.10189999999999999</v>
      </c>
      <c r="C573" s="194">
        <v>0.10310000000000001</v>
      </c>
      <c r="D573" s="428">
        <v>711.48</v>
      </c>
      <c r="E573" s="428">
        <v>708.77</v>
      </c>
      <c r="F573" s="195">
        <v>708.5</v>
      </c>
    </row>
    <row r="574" spans="1:6">
      <c r="A574" s="833">
        <v>42912</v>
      </c>
      <c r="B574" s="193">
        <v>0.10189999999999999</v>
      </c>
      <c r="C574" s="194">
        <v>0.10310000000000001</v>
      </c>
      <c r="D574" s="428">
        <v>711.76</v>
      </c>
      <c r="E574" s="428">
        <v>709.05</v>
      </c>
      <c r="F574" s="195">
        <v>708.77</v>
      </c>
    </row>
    <row r="575" spans="1:6">
      <c r="A575" s="835">
        <v>42913</v>
      </c>
      <c r="B575" s="193">
        <v>0.10199999999999999</v>
      </c>
      <c r="C575" s="194">
        <v>0.1032</v>
      </c>
      <c r="D575" s="428">
        <v>711.81</v>
      </c>
      <c r="E575" s="428">
        <v>709.1</v>
      </c>
      <c r="F575" s="195">
        <v>708.82</v>
      </c>
    </row>
    <row r="576" spans="1:6">
      <c r="A576" s="837">
        <v>42914</v>
      </c>
      <c r="B576" s="193">
        <v>0.1026</v>
      </c>
      <c r="C576" s="194">
        <v>0.1038</v>
      </c>
      <c r="D576" s="428">
        <v>710.73</v>
      </c>
      <c r="E576" s="428">
        <v>708.03</v>
      </c>
      <c r="F576" s="195">
        <v>707.75</v>
      </c>
    </row>
    <row r="577" spans="1:6">
      <c r="A577" s="839">
        <v>42915</v>
      </c>
      <c r="B577" s="193">
        <v>0.10050000000000001</v>
      </c>
      <c r="C577" s="194">
        <v>0.1017</v>
      </c>
      <c r="D577" s="428">
        <v>715.75</v>
      </c>
      <c r="E577" s="428">
        <v>713.03</v>
      </c>
      <c r="F577" s="195">
        <v>712.76</v>
      </c>
    </row>
    <row r="578" spans="1:6">
      <c r="A578" s="841">
        <v>42916</v>
      </c>
      <c r="B578" s="193">
        <v>0.1013</v>
      </c>
      <c r="C578" s="194">
        <v>0.10249999999999999</v>
      </c>
      <c r="D578" s="428">
        <v>714.21</v>
      </c>
      <c r="E578" s="428">
        <v>711.5</v>
      </c>
      <c r="F578" s="195">
        <v>711.23</v>
      </c>
    </row>
    <row r="579" spans="1:6">
      <c r="A579" s="843">
        <v>42919</v>
      </c>
      <c r="B579" s="193">
        <v>0.1</v>
      </c>
      <c r="C579" s="194">
        <v>0.1012</v>
      </c>
      <c r="D579" s="428">
        <v>717.43</v>
      </c>
      <c r="E579" s="428">
        <v>714.71</v>
      </c>
      <c r="F579" s="195">
        <v>714.44</v>
      </c>
    </row>
    <row r="580" spans="1:6">
      <c r="A580" s="845">
        <v>42920</v>
      </c>
      <c r="B580" s="193">
        <v>9.9900000000000003E-2</v>
      </c>
      <c r="C580" s="194">
        <v>0.1011</v>
      </c>
      <c r="D580" s="428">
        <v>717.93</v>
      </c>
      <c r="E580" s="428">
        <v>715.21</v>
      </c>
      <c r="F580" s="195">
        <v>714.94</v>
      </c>
    </row>
    <row r="581" spans="1:6">
      <c r="A581" s="847">
        <v>42921</v>
      </c>
      <c r="B581" s="193">
        <v>9.9600000000000008E-2</v>
      </c>
      <c r="C581" s="194">
        <v>0.1008</v>
      </c>
      <c r="D581" s="428">
        <v>718.88</v>
      </c>
      <c r="E581" s="428">
        <v>716.16</v>
      </c>
      <c r="F581" s="195">
        <v>715.89</v>
      </c>
    </row>
    <row r="582" spans="1:6">
      <c r="A582" s="849">
        <v>42922</v>
      </c>
      <c r="B582" s="193">
        <v>0.10009999999999999</v>
      </c>
      <c r="C582" s="194">
        <v>0.1013</v>
      </c>
      <c r="D582" s="428">
        <v>718.02</v>
      </c>
      <c r="E582" s="428">
        <v>715.31</v>
      </c>
      <c r="F582" s="195">
        <v>715.03</v>
      </c>
    </row>
    <row r="583" spans="1:6">
      <c r="A583" s="849">
        <v>42923</v>
      </c>
      <c r="B583" s="193">
        <v>9.9100000000000008E-2</v>
      </c>
      <c r="C583" s="194">
        <v>0.1003</v>
      </c>
      <c r="D583" s="428">
        <v>720.56</v>
      </c>
      <c r="E583" s="428">
        <v>717.84</v>
      </c>
      <c r="F583" s="195">
        <v>717.56</v>
      </c>
    </row>
    <row r="584" spans="1:6">
      <c r="A584" s="851">
        <v>42926</v>
      </c>
      <c r="B584" s="193">
        <v>9.9299999999999999E-2</v>
      </c>
      <c r="C584" s="194">
        <v>0.10050000000000001</v>
      </c>
      <c r="D584" s="428">
        <v>720.37</v>
      </c>
      <c r="E584" s="428">
        <v>717.66</v>
      </c>
      <c r="F584" s="195">
        <v>717.38</v>
      </c>
    </row>
    <row r="585" spans="1:6">
      <c r="A585" s="853">
        <v>42927</v>
      </c>
      <c r="B585" s="193">
        <v>9.9299999999999999E-2</v>
      </c>
      <c r="C585" s="194">
        <v>0.10050000000000001</v>
      </c>
      <c r="D585" s="428">
        <v>720.65</v>
      </c>
      <c r="E585" s="428">
        <v>717.93</v>
      </c>
      <c r="F585" s="195">
        <v>717.66</v>
      </c>
    </row>
    <row r="586" spans="1:6">
      <c r="A586" s="855">
        <v>42928</v>
      </c>
      <c r="B586" s="193">
        <v>9.8400000000000001E-2</v>
      </c>
      <c r="C586" s="194">
        <v>9.9600000000000008E-2</v>
      </c>
      <c r="D586" s="428">
        <v>722.96</v>
      </c>
      <c r="E586" s="428">
        <v>720.24</v>
      </c>
      <c r="F586" s="195">
        <v>719.97</v>
      </c>
    </row>
    <row r="587" spans="1:6">
      <c r="A587" s="857">
        <v>42929</v>
      </c>
      <c r="B587" s="193">
        <v>9.74E-2</v>
      </c>
      <c r="C587" s="194">
        <v>9.8599999999999993E-2</v>
      </c>
      <c r="D587" s="428">
        <v>725.51</v>
      </c>
      <c r="E587" s="428">
        <v>722.78</v>
      </c>
      <c r="F587" s="195">
        <v>722.51</v>
      </c>
    </row>
    <row r="588" spans="1:6">
      <c r="A588" s="859">
        <v>42930</v>
      </c>
      <c r="B588" s="193">
        <v>9.7500000000000003E-2</v>
      </c>
      <c r="C588" s="194">
        <v>9.8699999999999996E-2</v>
      </c>
      <c r="D588" s="428">
        <v>725.55</v>
      </c>
      <c r="E588" s="428">
        <v>722.82</v>
      </c>
      <c r="F588" s="195">
        <v>722.55</v>
      </c>
    </row>
    <row r="589" spans="1:6">
      <c r="A589" s="859">
        <v>42933</v>
      </c>
      <c r="B589" s="193">
        <v>9.6600000000000005E-2</v>
      </c>
      <c r="C589" s="194">
        <v>9.7799999999999998E-2</v>
      </c>
      <c r="D589" s="428">
        <v>727.87</v>
      </c>
      <c r="E589" s="428">
        <v>725.13</v>
      </c>
      <c r="F589" s="195">
        <v>724.86</v>
      </c>
    </row>
    <row r="590" spans="1:6">
      <c r="A590" s="861">
        <v>42934</v>
      </c>
      <c r="B590" s="193">
        <v>9.6000000000000002E-2</v>
      </c>
      <c r="C590" s="194">
        <v>9.7200000000000009E-2</v>
      </c>
      <c r="D590" s="428">
        <v>729.51</v>
      </c>
      <c r="E590" s="428">
        <v>726.77</v>
      </c>
      <c r="F590" s="195">
        <v>726.5</v>
      </c>
    </row>
    <row r="591" spans="1:6">
      <c r="A591" s="863">
        <v>42935</v>
      </c>
      <c r="B591" s="193">
        <v>9.5199999999999993E-2</v>
      </c>
      <c r="C591" s="194">
        <v>9.64E-2</v>
      </c>
      <c r="D591" s="428">
        <v>731.61</v>
      </c>
      <c r="E591" s="428">
        <v>728.86</v>
      </c>
      <c r="F591" s="195">
        <v>728.59</v>
      </c>
    </row>
    <row r="592" spans="1:6">
      <c r="A592" s="865">
        <v>42936</v>
      </c>
      <c r="B592" s="193">
        <v>9.4299999999999995E-2</v>
      </c>
      <c r="C592" s="194">
        <v>9.5500000000000002E-2</v>
      </c>
      <c r="D592" s="428">
        <v>733.94</v>
      </c>
      <c r="E592" s="428">
        <v>731.18</v>
      </c>
      <c r="F592" s="195">
        <v>730.92</v>
      </c>
    </row>
    <row r="593" spans="1:6">
      <c r="A593" s="865">
        <v>42937</v>
      </c>
      <c r="B593" s="193">
        <v>9.4299999999999995E-2</v>
      </c>
      <c r="C593" s="194">
        <v>9.5500000000000002E-2</v>
      </c>
      <c r="D593" s="428">
        <v>734.2</v>
      </c>
      <c r="E593" s="428">
        <v>731.45</v>
      </c>
      <c r="F593" s="195">
        <v>731.18</v>
      </c>
    </row>
    <row r="594" spans="1:6">
      <c r="A594" s="865">
        <v>42940</v>
      </c>
      <c r="B594" s="193">
        <v>9.4E-2</v>
      </c>
      <c r="C594" s="194">
        <v>9.5199999999999993E-2</v>
      </c>
      <c r="D594" s="428">
        <v>735.15</v>
      </c>
      <c r="E594" s="428">
        <v>732.4</v>
      </c>
      <c r="F594" s="195">
        <v>732.13</v>
      </c>
    </row>
    <row r="595" spans="1:6">
      <c r="A595" s="867">
        <v>42941</v>
      </c>
      <c r="B595" s="193">
        <v>9.4200000000000006E-2</v>
      </c>
      <c r="C595" s="194">
        <v>9.5399999999999985E-2</v>
      </c>
      <c r="D595" s="428">
        <v>734.96</v>
      </c>
      <c r="E595" s="428">
        <v>732.21</v>
      </c>
      <c r="F595" s="195">
        <v>731.94</v>
      </c>
    </row>
    <row r="596" spans="1:6">
      <c r="A596" s="870">
        <v>42942</v>
      </c>
      <c r="B596" s="193">
        <v>9.4899999999999998E-2</v>
      </c>
      <c r="C596" s="194">
        <v>9.6099999999999991E-2</v>
      </c>
      <c r="D596" s="428">
        <v>733.61</v>
      </c>
      <c r="E596" s="428">
        <v>730.87</v>
      </c>
      <c r="F596" s="195">
        <v>730.61</v>
      </c>
    </row>
    <row r="597" spans="1:6">
      <c r="A597" s="920">
        <v>42943</v>
      </c>
      <c r="B597" s="193">
        <v>9.2799999999999994E-2</v>
      </c>
      <c r="C597" s="194">
        <v>9.4E-2</v>
      </c>
      <c r="D597" s="428">
        <v>738.7</v>
      </c>
      <c r="E597" s="428">
        <v>735.94</v>
      </c>
      <c r="F597" s="195">
        <v>735.68</v>
      </c>
    </row>
    <row r="598" spans="1:6">
      <c r="A598" s="920">
        <v>42944</v>
      </c>
      <c r="B598" s="193">
        <v>9.3299999999999994E-2</v>
      </c>
      <c r="C598" s="194">
        <v>9.4499999999999987E-2</v>
      </c>
      <c r="D598" s="428">
        <v>737.81</v>
      </c>
      <c r="E598" s="428">
        <v>735.06</v>
      </c>
      <c r="F598" s="195">
        <v>734.79</v>
      </c>
    </row>
    <row r="599" spans="1:6">
      <c r="A599" s="920">
        <v>42947</v>
      </c>
      <c r="B599" s="193">
        <v>9.3200000000000005E-2</v>
      </c>
      <c r="C599" s="194">
        <v>9.4399999999999998E-2</v>
      </c>
      <c r="D599" s="428">
        <v>738.3</v>
      </c>
      <c r="E599" s="428">
        <v>735.55</v>
      </c>
      <c r="F599" s="195">
        <v>735.29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:AU897"/>
  <sheetViews>
    <sheetView topLeftCell="A816" workbookViewId="0">
      <selection activeCell="G894" sqref="G894:G897"/>
    </sheetView>
  </sheetViews>
  <sheetFormatPr defaultRowHeight="12.75"/>
  <cols>
    <col min="1" max="1" width="20.7109375" style="151" customWidth="1"/>
    <col min="2" max="3" width="9.140625" style="264"/>
    <col min="4" max="4" width="16.85546875" style="264" bestFit="1" customWidth="1"/>
    <col min="5" max="5" width="15.7109375" style="264" bestFit="1" customWidth="1"/>
    <col min="6" max="6" width="9.140625" style="264"/>
    <col min="40" max="40" width="22.42578125" bestFit="1" customWidth="1"/>
    <col min="41" max="41" width="28" bestFit="1" customWidth="1"/>
  </cols>
  <sheetData>
    <row r="1" spans="1:47">
      <c r="A1" s="151" t="s">
        <v>95</v>
      </c>
      <c r="B1" s="264" t="s">
        <v>188</v>
      </c>
      <c r="J1" s="152" t="s">
        <v>1799</v>
      </c>
      <c r="K1" s="344"/>
      <c r="L1" s="152" t="s">
        <v>1827</v>
      </c>
      <c r="M1" s="344"/>
      <c r="N1" s="151" t="s">
        <v>2023</v>
      </c>
      <c r="O1" s="152" t="s">
        <v>1304</v>
      </c>
      <c r="P1" s="344" t="e">
        <v>#N/A</v>
      </c>
      <c r="Q1" s="344"/>
      <c r="R1" s="152" t="s">
        <v>1830</v>
      </c>
      <c r="S1" s="303">
        <v>2</v>
      </c>
      <c r="T1" s="344"/>
      <c r="U1" s="344"/>
      <c r="V1" s="344"/>
      <c r="W1" s="344"/>
      <c r="X1" s="344"/>
      <c r="Y1" s="344"/>
      <c r="Z1" s="344"/>
      <c r="AA1" s="344"/>
      <c r="AB1" s="152" t="s">
        <v>1829</v>
      </c>
      <c r="AC1" s="152" t="s">
        <v>1828</v>
      </c>
      <c r="AD1" s="344"/>
      <c r="AE1" s="152" t="s">
        <v>1827</v>
      </c>
      <c r="AF1" s="344" t="s">
        <v>2023</v>
      </c>
      <c r="AG1" s="344"/>
      <c r="AH1" s="152" t="s">
        <v>1304</v>
      </c>
      <c r="AI1" s="344" t="e">
        <v>#N/A</v>
      </c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</row>
    <row r="2" spans="1:47" ht="13.5" thickBot="1">
      <c r="A2" s="151" t="s">
        <v>97</v>
      </c>
      <c r="B2" s="264" t="s">
        <v>98</v>
      </c>
      <c r="C2" s="264" t="s">
        <v>99</v>
      </c>
      <c r="D2" s="264" t="s">
        <v>100</v>
      </c>
      <c r="E2" s="264" t="s">
        <v>101</v>
      </c>
      <c r="F2" s="264" t="s">
        <v>102</v>
      </c>
      <c r="J2" s="152" t="s">
        <v>1800</v>
      </c>
      <c r="K2" s="152" t="s">
        <v>1801</v>
      </c>
      <c r="L2" s="152" t="s">
        <v>1802</v>
      </c>
      <c r="M2" s="152" t="s">
        <v>1803</v>
      </c>
      <c r="N2" s="152" t="s">
        <v>1804</v>
      </c>
      <c r="O2" s="152" t="s">
        <v>1805</v>
      </c>
      <c r="P2" s="152" t="s">
        <v>1806</v>
      </c>
      <c r="Q2" s="152" t="s">
        <v>1807</v>
      </c>
      <c r="R2" s="152" t="s">
        <v>1808</v>
      </c>
      <c r="S2" s="152" t="s">
        <v>1809</v>
      </c>
      <c r="T2" s="152" t="s">
        <v>1810</v>
      </c>
      <c r="U2" s="152" t="s">
        <v>1811</v>
      </c>
      <c r="V2" s="152" t="s">
        <v>1812</v>
      </c>
      <c r="W2" s="152" t="s">
        <v>1813</v>
      </c>
      <c r="X2" s="152" t="s">
        <v>1814</v>
      </c>
      <c r="Y2" s="152" t="s">
        <v>1298</v>
      </c>
      <c r="Z2" s="152" t="s">
        <v>1815</v>
      </c>
      <c r="AA2" s="344"/>
      <c r="AB2" s="317">
        <v>2</v>
      </c>
      <c r="AC2" s="344" t="s">
        <v>1283</v>
      </c>
      <c r="AD2" s="344" t="s">
        <v>1284</v>
      </c>
      <c r="AE2" s="344" t="s">
        <v>1285</v>
      </c>
      <c r="AF2" s="344" t="s">
        <v>1286</v>
      </c>
      <c r="AG2" s="344" t="s">
        <v>1287</v>
      </c>
      <c r="AH2" s="344" t="s">
        <v>1288</v>
      </c>
      <c r="AI2" s="344" t="s">
        <v>1289</v>
      </c>
      <c r="AJ2" s="344" t="s">
        <v>1826</v>
      </c>
      <c r="AK2" s="344" t="s">
        <v>1825</v>
      </c>
      <c r="AL2" s="344" t="s">
        <v>1295</v>
      </c>
      <c r="AM2" s="344" t="s">
        <v>1299</v>
      </c>
      <c r="AN2" s="268" t="s">
        <v>1306</v>
      </c>
      <c r="AO2" s="268" t="s">
        <v>1302</v>
      </c>
      <c r="AP2" s="344"/>
      <c r="AQ2" s="344"/>
      <c r="AR2" s="344"/>
      <c r="AS2" s="344"/>
      <c r="AT2" s="152" t="s">
        <v>1896</v>
      </c>
      <c r="AU2" s="344"/>
    </row>
    <row r="3" spans="1:47">
      <c r="A3" s="229" t="s">
        <v>980</v>
      </c>
      <c r="B3" s="254">
        <v>4.2000000000000003E-2</v>
      </c>
      <c r="C3" s="253">
        <v>4.2199999999999994E-2</v>
      </c>
      <c r="D3" s="255">
        <v>2426.91</v>
      </c>
      <c r="E3" s="255">
        <v>2426.29</v>
      </c>
      <c r="F3" s="256">
        <v>2425.2600000000002</v>
      </c>
      <c r="J3" s="305">
        <v>42492</v>
      </c>
      <c r="K3" s="306">
        <v>1</v>
      </c>
      <c r="L3" s="307">
        <v>2928.8</v>
      </c>
      <c r="M3" s="307">
        <v>3001.42</v>
      </c>
      <c r="N3" s="307">
        <v>2928.8</v>
      </c>
      <c r="O3" s="306">
        <v>6.07</v>
      </c>
      <c r="P3" s="306">
        <v>95</v>
      </c>
      <c r="Q3" s="306">
        <v>22.5</v>
      </c>
      <c r="R3" s="306">
        <v>16.329999999999998</v>
      </c>
      <c r="S3" s="306">
        <v>0</v>
      </c>
      <c r="T3" s="306">
        <v>0.86</v>
      </c>
      <c r="U3" s="306">
        <v>0</v>
      </c>
      <c r="V3" s="307">
        <v>2984.23</v>
      </c>
      <c r="W3" s="306">
        <v>0.1</v>
      </c>
      <c r="X3" s="306">
        <v>0</v>
      </c>
      <c r="Y3" s="306">
        <v>0</v>
      </c>
      <c r="Z3" s="308">
        <v>5.46</v>
      </c>
      <c r="AA3" s="344"/>
      <c r="AB3" s="344"/>
      <c r="AC3" s="151">
        <v>42492</v>
      </c>
      <c r="AD3" s="259">
        <v>1</v>
      </c>
      <c r="AE3" s="259">
        <v>2928.8</v>
      </c>
      <c r="AF3" s="259">
        <v>3001.42</v>
      </c>
      <c r="AG3" s="259">
        <v>2928.8</v>
      </c>
      <c r="AH3" s="149">
        <v>6.07</v>
      </c>
      <c r="AI3" s="303">
        <v>95</v>
      </c>
      <c r="AJ3" s="273">
        <v>22.5</v>
      </c>
      <c r="AK3" s="273">
        <v>17.189999999999998</v>
      </c>
      <c r="AL3" s="273">
        <v>2984.23</v>
      </c>
      <c r="AM3" s="344">
        <v>5.46</v>
      </c>
      <c r="AN3" s="344" t="s">
        <v>2030</v>
      </c>
      <c r="AO3" s="261" t="e">
        <v>#N/A</v>
      </c>
      <c r="AP3" s="304" t="e">
        <v>#N/A</v>
      </c>
      <c r="AQ3" s="149" t="e">
        <v>#N/A</v>
      </c>
      <c r="AR3" s="190" t="e">
        <v>#N/A</v>
      </c>
      <c r="AS3" s="262" t="e">
        <v>#N/A</v>
      </c>
      <c r="AT3" s="152" t="s">
        <v>1914</v>
      </c>
      <c r="AU3" s="344"/>
    </row>
    <row r="4" spans="1:47">
      <c r="A4" s="229" t="s">
        <v>981</v>
      </c>
      <c r="B4" s="254">
        <v>4.2500000000000003E-2</v>
      </c>
      <c r="C4" s="253">
        <v>4.2699999999999995E-2</v>
      </c>
      <c r="D4" s="255">
        <v>2427.69</v>
      </c>
      <c r="E4" s="255">
        <v>2427.08</v>
      </c>
      <c r="F4" s="256">
        <v>2424.7600000000002</v>
      </c>
      <c r="J4" s="309">
        <v>42514</v>
      </c>
      <c r="K4" s="291">
        <v>0.2</v>
      </c>
      <c r="L4" s="295">
        <v>570.26</v>
      </c>
      <c r="M4" s="295">
        <v>600.28</v>
      </c>
      <c r="N4" s="295">
        <v>2851.31</v>
      </c>
      <c r="O4" s="291">
        <v>6.13</v>
      </c>
      <c r="P4" s="291">
        <v>73</v>
      </c>
      <c r="Q4" s="291">
        <v>22.5</v>
      </c>
      <c r="R4" s="291">
        <v>6.75</v>
      </c>
      <c r="S4" s="291">
        <v>0</v>
      </c>
      <c r="T4" s="291">
        <v>0.17</v>
      </c>
      <c r="U4" s="291">
        <v>0</v>
      </c>
      <c r="V4" s="295">
        <v>593.36</v>
      </c>
      <c r="W4" s="291">
        <v>0.1</v>
      </c>
      <c r="X4" s="291">
        <v>0</v>
      </c>
      <c r="Y4" s="291">
        <v>0</v>
      </c>
      <c r="Z4" s="310">
        <v>5.26</v>
      </c>
      <c r="AA4" s="344"/>
      <c r="AB4" s="273"/>
      <c r="AC4" s="151">
        <v>42514</v>
      </c>
      <c r="AD4" s="259">
        <v>0.2</v>
      </c>
      <c r="AE4" s="259">
        <v>570.26</v>
      </c>
      <c r="AF4" s="259">
        <v>600.28</v>
      </c>
      <c r="AG4" s="259">
        <v>2851.31</v>
      </c>
      <c r="AH4" s="149">
        <v>6.13</v>
      </c>
      <c r="AI4" s="303">
        <v>73</v>
      </c>
      <c r="AJ4" s="273">
        <v>22.5</v>
      </c>
      <c r="AK4" s="273">
        <v>6.92</v>
      </c>
      <c r="AL4" s="273">
        <v>593.36</v>
      </c>
      <c r="AM4" s="344">
        <v>5.26</v>
      </c>
      <c r="AN4" s="344" t="s">
        <v>2031</v>
      </c>
      <c r="AO4" s="261" t="e">
        <v>#N/A</v>
      </c>
      <c r="AP4" s="304" t="e">
        <v>#N/A</v>
      </c>
      <c r="AQ4" s="149" t="e">
        <v>#N/A</v>
      </c>
      <c r="AR4" s="190" t="e">
        <v>#N/A</v>
      </c>
      <c r="AS4" s="262" t="e">
        <v>#N/A</v>
      </c>
      <c r="AT4" s="152" t="s">
        <v>1914</v>
      </c>
      <c r="AU4" s="344"/>
    </row>
    <row r="5" spans="1:47">
      <c r="A5" s="229" t="s">
        <v>982</v>
      </c>
      <c r="B5" s="254">
        <v>4.2599999999999999E-2</v>
      </c>
      <c r="C5" s="253">
        <v>4.2800000000000005E-2</v>
      </c>
      <c r="D5" s="255">
        <v>2428.4299999999998</v>
      </c>
      <c r="E5" s="255">
        <v>2427.8200000000002</v>
      </c>
      <c r="F5" s="256">
        <v>2426.7800000000002</v>
      </c>
      <c r="J5" s="309"/>
      <c r="K5" s="291"/>
      <c r="L5" s="291"/>
      <c r="M5" s="291"/>
      <c r="N5" s="295"/>
      <c r="O5" s="291"/>
      <c r="P5" s="291"/>
      <c r="Q5" s="291"/>
      <c r="R5" s="291"/>
      <c r="S5" s="291"/>
      <c r="T5" s="291"/>
      <c r="U5" s="291"/>
      <c r="V5" s="291"/>
      <c r="W5" s="291"/>
      <c r="X5" s="291"/>
      <c r="Y5" s="291"/>
      <c r="Z5" s="310"/>
      <c r="AA5" s="344"/>
      <c r="AB5" s="273"/>
      <c r="AC5" s="151">
        <v>0</v>
      </c>
      <c r="AD5" s="259">
        <v>0</v>
      </c>
      <c r="AE5" s="259">
        <v>0</v>
      </c>
      <c r="AF5" s="259">
        <v>0</v>
      </c>
      <c r="AG5" s="259">
        <v>0</v>
      </c>
      <c r="AH5" s="149">
        <v>0</v>
      </c>
      <c r="AI5" s="303">
        <v>0</v>
      </c>
      <c r="AJ5" s="273">
        <v>0</v>
      </c>
      <c r="AK5" s="273">
        <v>0</v>
      </c>
      <c r="AL5" s="273">
        <v>0</v>
      </c>
      <c r="AM5" s="344">
        <v>0</v>
      </c>
      <c r="AN5" s="344" t="s">
        <v>2024</v>
      </c>
      <c r="AO5" s="261" t="e">
        <v>#N/A</v>
      </c>
      <c r="AP5" s="304" t="e">
        <v>#N/A</v>
      </c>
      <c r="AQ5" s="149" t="e">
        <v>#N/A</v>
      </c>
      <c r="AR5" s="190" t="e">
        <v>#N/A</v>
      </c>
      <c r="AS5" s="262" t="e">
        <v>#N/A</v>
      </c>
      <c r="AT5" s="152" t="s">
        <v>1914</v>
      </c>
      <c r="AU5" s="344"/>
    </row>
    <row r="6" spans="1:47">
      <c r="A6" s="229" t="s">
        <v>983</v>
      </c>
      <c r="B6" s="254">
        <v>4.2699999999999995E-2</v>
      </c>
      <c r="C6" s="253">
        <v>4.2900000000000001E-2</v>
      </c>
      <c r="D6" s="255">
        <v>2429.17</v>
      </c>
      <c r="E6" s="255">
        <v>2428.56</v>
      </c>
      <c r="F6" s="256">
        <v>2427.52</v>
      </c>
      <c r="J6" s="309"/>
      <c r="K6" s="291"/>
      <c r="L6" s="295"/>
      <c r="M6" s="295"/>
      <c r="N6" s="295"/>
      <c r="O6" s="291"/>
      <c r="P6" s="291"/>
      <c r="Q6" s="291"/>
      <c r="R6" s="291"/>
      <c r="S6" s="291"/>
      <c r="T6" s="291"/>
      <c r="U6" s="291"/>
      <c r="V6" s="295"/>
      <c r="W6" s="291"/>
      <c r="X6" s="291"/>
      <c r="Y6" s="291"/>
      <c r="Z6" s="310"/>
      <c r="AA6" s="344"/>
      <c r="AB6" s="273"/>
      <c r="AC6" s="151">
        <v>0</v>
      </c>
      <c r="AD6" s="259">
        <v>0</v>
      </c>
      <c r="AE6" s="259">
        <v>0</v>
      </c>
      <c r="AF6" s="259">
        <v>0</v>
      </c>
      <c r="AG6" s="259">
        <v>0</v>
      </c>
      <c r="AH6" s="149">
        <v>0</v>
      </c>
      <c r="AI6" s="303">
        <v>0</v>
      </c>
      <c r="AJ6" s="273">
        <v>0</v>
      </c>
      <c r="AK6" s="273">
        <v>0</v>
      </c>
      <c r="AL6" s="273">
        <v>0</v>
      </c>
      <c r="AM6" s="344">
        <v>0</v>
      </c>
      <c r="AN6" s="344" t="s">
        <v>2024</v>
      </c>
      <c r="AO6" s="261" t="e">
        <v>#N/A</v>
      </c>
      <c r="AP6" s="304" t="e">
        <v>#N/A</v>
      </c>
      <c r="AQ6" s="149" t="e">
        <v>#N/A</v>
      </c>
      <c r="AR6" s="190" t="e">
        <v>#N/A</v>
      </c>
      <c r="AS6" s="262" t="e">
        <v>#N/A</v>
      </c>
      <c r="AT6" s="152" t="s">
        <v>1914</v>
      </c>
      <c r="AU6" s="344"/>
    </row>
    <row r="7" spans="1:47">
      <c r="A7" s="229" t="s">
        <v>984</v>
      </c>
      <c r="B7" s="254">
        <v>4.2599999999999999E-2</v>
      </c>
      <c r="C7" s="253">
        <v>4.2800000000000005E-2</v>
      </c>
      <c r="D7" s="255">
        <v>2430.5100000000002</v>
      </c>
      <c r="E7" s="255">
        <v>2429.91</v>
      </c>
      <c r="F7" s="256">
        <v>2428.86</v>
      </c>
      <c r="J7" s="309"/>
      <c r="K7" s="291"/>
      <c r="L7" s="295"/>
      <c r="M7" s="295"/>
      <c r="N7" s="295"/>
      <c r="O7" s="291"/>
      <c r="P7" s="291"/>
      <c r="Q7" s="291"/>
      <c r="R7" s="291"/>
      <c r="S7" s="291"/>
      <c r="T7" s="291"/>
      <c r="U7" s="291"/>
      <c r="V7" s="295"/>
      <c r="W7" s="291"/>
      <c r="X7" s="291"/>
      <c r="Y7" s="291"/>
      <c r="Z7" s="310"/>
      <c r="AA7" s="344"/>
      <c r="AB7" s="273"/>
      <c r="AC7" s="151">
        <v>0</v>
      </c>
      <c r="AD7" s="259">
        <v>0</v>
      </c>
      <c r="AE7" s="259">
        <v>0</v>
      </c>
      <c r="AF7" s="259">
        <v>0</v>
      </c>
      <c r="AG7" s="259">
        <v>0</v>
      </c>
      <c r="AH7" s="149">
        <v>0</v>
      </c>
      <c r="AI7" s="303">
        <v>0</v>
      </c>
      <c r="AJ7" s="273">
        <v>0</v>
      </c>
      <c r="AK7" s="273">
        <v>0</v>
      </c>
      <c r="AL7" s="273">
        <v>0</v>
      </c>
      <c r="AM7" s="344">
        <v>0</v>
      </c>
      <c r="AN7" s="344" t="s">
        <v>2024</v>
      </c>
      <c r="AO7" s="261" t="e">
        <v>#N/A</v>
      </c>
      <c r="AP7" s="304" t="e">
        <v>#N/A</v>
      </c>
      <c r="AQ7" s="149" t="e">
        <v>#N/A</v>
      </c>
      <c r="AR7" s="190" t="e">
        <v>#N/A</v>
      </c>
      <c r="AS7" s="262" t="e">
        <v>#N/A</v>
      </c>
      <c r="AT7" s="152" t="s">
        <v>1914</v>
      </c>
      <c r="AU7" s="344"/>
    </row>
    <row r="8" spans="1:47">
      <c r="A8" s="229" t="s">
        <v>985</v>
      </c>
      <c r="B8" s="254">
        <v>4.2699999999999995E-2</v>
      </c>
      <c r="C8" s="253">
        <v>4.2900000000000001E-2</v>
      </c>
      <c r="D8" s="255">
        <v>2431.2600000000002</v>
      </c>
      <c r="E8" s="255">
        <v>2430.65</v>
      </c>
      <c r="F8" s="256">
        <v>2429.61</v>
      </c>
      <c r="J8" s="309"/>
      <c r="K8" s="291"/>
      <c r="L8" s="291"/>
      <c r="M8" s="291"/>
      <c r="N8" s="295"/>
      <c r="O8" s="291"/>
      <c r="P8" s="291"/>
      <c r="Q8" s="291"/>
      <c r="R8" s="291"/>
      <c r="S8" s="291"/>
      <c r="T8" s="291"/>
      <c r="U8" s="291"/>
      <c r="V8" s="291"/>
      <c r="W8" s="291"/>
      <c r="X8" s="291"/>
      <c r="Y8" s="291"/>
      <c r="Z8" s="310"/>
      <c r="AA8" s="344"/>
      <c r="AB8" s="273"/>
      <c r="AC8" s="151">
        <v>0</v>
      </c>
      <c r="AD8" s="259">
        <v>0</v>
      </c>
      <c r="AE8" s="259">
        <v>0</v>
      </c>
      <c r="AF8" s="259">
        <v>0</v>
      </c>
      <c r="AG8" s="259">
        <v>0</v>
      </c>
      <c r="AH8" s="149">
        <v>0</v>
      </c>
      <c r="AI8" s="303">
        <v>0</v>
      </c>
      <c r="AJ8" s="273">
        <v>0</v>
      </c>
      <c r="AK8" s="273">
        <v>0</v>
      </c>
      <c r="AL8" s="273">
        <v>0</v>
      </c>
      <c r="AM8" s="344">
        <v>0</v>
      </c>
      <c r="AN8" s="344" t="s">
        <v>2024</v>
      </c>
      <c r="AO8" s="261" t="e">
        <v>#N/A</v>
      </c>
      <c r="AP8" s="304" t="e">
        <v>#N/A</v>
      </c>
      <c r="AQ8" s="149" t="e">
        <v>#N/A</v>
      </c>
      <c r="AR8" s="190" t="e">
        <v>#N/A</v>
      </c>
      <c r="AS8" s="262" t="e">
        <v>#N/A</v>
      </c>
      <c r="AT8" s="152" t="s">
        <v>1914</v>
      </c>
      <c r="AU8" s="344"/>
    </row>
    <row r="9" spans="1:47">
      <c r="A9" s="229" t="s">
        <v>986</v>
      </c>
      <c r="B9" s="254">
        <v>4.2599999999999999E-2</v>
      </c>
      <c r="C9" s="253">
        <v>4.2800000000000005E-2</v>
      </c>
      <c r="D9" s="255">
        <v>2436.14</v>
      </c>
      <c r="E9" s="255">
        <v>2435.54</v>
      </c>
      <c r="F9" s="256">
        <v>2432.98</v>
      </c>
      <c r="J9" s="309"/>
      <c r="K9" s="291"/>
      <c r="L9" s="295"/>
      <c r="M9" s="295"/>
      <c r="N9" s="295"/>
      <c r="O9" s="291"/>
      <c r="P9" s="291"/>
      <c r="Q9" s="291"/>
      <c r="R9" s="291"/>
      <c r="S9" s="291"/>
      <c r="T9" s="291"/>
      <c r="U9" s="291"/>
      <c r="V9" s="295"/>
      <c r="W9" s="291"/>
      <c r="X9" s="291"/>
      <c r="Y9" s="291"/>
      <c r="Z9" s="310"/>
      <c r="AA9" s="344"/>
      <c r="AB9" s="273"/>
      <c r="AC9" s="151">
        <v>0</v>
      </c>
      <c r="AD9" s="259">
        <v>0</v>
      </c>
      <c r="AE9" s="259">
        <v>0</v>
      </c>
      <c r="AF9" s="259">
        <v>0</v>
      </c>
      <c r="AG9" s="259">
        <v>0</v>
      </c>
      <c r="AH9" s="149">
        <v>0</v>
      </c>
      <c r="AI9" s="303">
        <v>0</v>
      </c>
      <c r="AJ9" s="273">
        <v>0</v>
      </c>
      <c r="AK9" s="273">
        <v>0</v>
      </c>
      <c r="AL9" s="273">
        <v>0</v>
      </c>
      <c r="AM9" s="344">
        <v>0</v>
      </c>
      <c r="AN9" s="344" t="s">
        <v>2024</v>
      </c>
      <c r="AO9" s="261" t="e">
        <v>#N/A</v>
      </c>
      <c r="AP9" s="304" t="e">
        <v>#N/A</v>
      </c>
      <c r="AQ9" s="149" t="e">
        <v>#N/A</v>
      </c>
      <c r="AR9" s="190" t="e">
        <v>#N/A</v>
      </c>
      <c r="AS9" s="262" t="e">
        <v>#N/A</v>
      </c>
      <c r="AT9" s="152" t="s">
        <v>1914</v>
      </c>
      <c r="AU9" s="344"/>
    </row>
    <row r="10" spans="1:47">
      <c r="A10" s="229" t="s">
        <v>987</v>
      </c>
      <c r="B10" s="254">
        <v>4.2800000000000005E-2</v>
      </c>
      <c r="C10" s="253">
        <v>4.2999999999999997E-2</v>
      </c>
      <c r="D10" s="255">
        <v>2436.66</v>
      </c>
      <c r="E10" s="255">
        <v>2436.06</v>
      </c>
      <c r="F10" s="256">
        <v>2434.9299999999998</v>
      </c>
      <c r="J10" s="309"/>
      <c r="K10" s="291"/>
      <c r="L10" s="291"/>
      <c r="M10" s="291"/>
      <c r="N10" s="295"/>
      <c r="O10" s="291"/>
      <c r="P10" s="291"/>
      <c r="Q10" s="291"/>
      <c r="R10" s="291"/>
      <c r="S10" s="291"/>
      <c r="T10" s="291"/>
      <c r="U10" s="291"/>
      <c r="V10" s="291"/>
      <c r="W10" s="291"/>
      <c r="X10" s="291"/>
      <c r="Y10" s="291"/>
      <c r="Z10" s="310"/>
      <c r="AA10" s="344"/>
      <c r="AB10" s="273"/>
      <c r="AC10" s="151">
        <v>0</v>
      </c>
      <c r="AD10" s="259">
        <v>0</v>
      </c>
      <c r="AE10" s="259">
        <v>0</v>
      </c>
      <c r="AF10" s="259">
        <v>0</v>
      </c>
      <c r="AG10" s="259">
        <v>0</v>
      </c>
      <c r="AH10" s="149">
        <v>0</v>
      </c>
      <c r="AI10" s="303">
        <v>0</v>
      </c>
      <c r="AJ10" s="273">
        <v>0</v>
      </c>
      <c r="AK10" s="273">
        <v>0</v>
      </c>
      <c r="AL10" s="273">
        <v>0</v>
      </c>
      <c r="AM10" s="344">
        <v>0</v>
      </c>
      <c r="AN10" s="344" t="s">
        <v>2024</v>
      </c>
      <c r="AO10" s="261" t="e">
        <v>#N/A</v>
      </c>
      <c r="AP10" s="304" t="e">
        <v>#N/A</v>
      </c>
      <c r="AQ10" s="149" t="e">
        <v>#N/A</v>
      </c>
      <c r="AR10" s="190" t="e">
        <v>#N/A</v>
      </c>
      <c r="AS10" s="262" t="e">
        <v>#N/A</v>
      </c>
      <c r="AT10" s="152" t="s">
        <v>1914</v>
      </c>
      <c r="AU10" s="344"/>
    </row>
    <row r="11" spans="1:47">
      <c r="A11" s="229" t="s">
        <v>988</v>
      </c>
      <c r="B11" s="254">
        <v>4.3700000000000003E-2</v>
      </c>
      <c r="C11" s="253">
        <v>4.3899999999999995E-2</v>
      </c>
      <c r="D11" s="255">
        <v>2435.09</v>
      </c>
      <c r="E11" s="255">
        <v>2434.4899999999998</v>
      </c>
      <c r="F11" s="256">
        <v>2433.36</v>
      </c>
      <c r="J11" s="309"/>
      <c r="K11" s="291"/>
      <c r="L11" s="295"/>
      <c r="M11" s="295"/>
      <c r="N11" s="295"/>
      <c r="O11" s="291"/>
      <c r="P11" s="291"/>
      <c r="Q11" s="291"/>
      <c r="R11" s="291"/>
      <c r="S11" s="291"/>
      <c r="T11" s="291"/>
      <c r="U11" s="291"/>
      <c r="V11" s="295"/>
      <c r="W11" s="291"/>
      <c r="X11" s="291"/>
      <c r="Y11" s="291"/>
      <c r="Z11" s="310"/>
      <c r="AA11" s="344"/>
      <c r="AB11" s="273"/>
      <c r="AC11" s="151">
        <v>0</v>
      </c>
      <c r="AD11" s="259">
        <v>0</v>
      </c>
      <c r="AE11" s="259">
        <v>0</v>
      </c>
      <c r="AF11" s="259">
        <v>0</v>
      </c>
      <c r="AG11" s="259">
        <v>0</v>
      </c>
      <c r="AH11" s="149">
        <v>0</v>
      </c>
      <c r="AI11" s="303">
        <v>0</v>
      </c>
      <c r="AJ11" s="273">
        <v>0</v>
      </c>
      <c r="AK11" s="273">
        <v>0</v>
      </c>
      <c r="AL11" s="273">
        <v>0</v>
      </c>
      <c r="AM11" s="344">
        <v>0</v>
      </c>
      <c r="AN11" s="344" t="s">
        <v>2024</v>
      </c>
      <c r="AO11" s="261" t="e">
        <v>#N/A</v>
      </c>
      <c r="AP11" s="304" t="e">
        <v>#N/A</v>
      </c>
      <c r="AQ11" s="149" t="e">
        <v>#N/A</v>
      </c>
      <c r="AR11" s="190" t="e">
        <v>#N/A</v>
      </c>
      <c r="AS11" s="262" t="e">
        <v>#N/A</v>
      </c>
      <c r="AT11" s="152" t="s">
        <v>1914</v>
      </c>
      <c r="AU11" s="344"/>
    </row>
    <row r="12" spans="1:47">
      <c r="A12" s="229" t="s">
        <v>989</v>
      </c>
      <c r="B12" s="254">
        <v>4.4500000000000005E-2</v>
      </c>
      <c r="C12" s="253">
        <v>4.4699999999999997E-2</v>
      </c>
      <c r="D12" s="255">
        <v>2433.69</v>
      </c>
      <c r="E12" s="255">
        <v>2433.09</v>
      </c>
      <c r="F12" s="256">
        <v>2432.1</v>
      </c>
      <c r="J12" s="309"/>
      <c r="K12" s="291"/>
      <c r="L12" s="295"/>
      <c r="M12" s="295"/>
      <c r="N12" s="295"/>
      <c r="O12" s="291"/>
      <c r="P12" s="291"/>
      <c r="Q12" s="291"/>
      <c r="R12" s="291"/>
      <c r="S12" s="291"/>
      <c r="T12" s="291"/>
      <c r="U12" s="291"/>
      <c r="V12" s="295"/>
      <c r="W12" s="291"/>
      <c r="X12" s="291"/>
      <c r="Y12" s="291"/>
      <c r="Z12" s="310"/>
      <c r="AA12" s="344"/>
      <c r="AB12" s="273"/>
      <c r="AC12" s="151">
        <v>0</v>
      </c>
      <c r="AD12" s="259">
        <v>0</v>
      </c>
      <c r="AE12" s="259">
        <v>0</v>
      </c>
      <c r="AF12" s="259">
        <v>0</v>
      </c>
      <c r="AG12" s="259">
        <v>0</v>
      </c>
      <c r="AH12" s="149">
        <v>0</v>
      </c>
      <c r="AI12" s="303">
        <v>0</v>
      </c>
      <c r="AJ12" s="273">
        <v>0</v>
      </c>
      <c r="AK12" s="273">
        <v>0</v>
      </c>
      <c r="AL12" s="273">
        <v>0</v>
      </c>
      <c r="AM12" s="344">
        <v>0</v>
      </c>
      <c r="AN12" s="344" t="s">
        <v>2024</v>
      </c>
      <c r="AO12" s="261" t="e">
        <v>#N/A</v>
      </c>
      <c r="AP12" s="304" t="e">
        <v>#N/A</v>
      </c>
      <c r="AQ12" s="149" t="e">
        <v>#N/A</v>
      </c>
      <c r="AR12" s="190" t="e">
        <v>#N/A</v>
      </c>
      <c r="AS12" s="262" t="e">
        <v>#N/A</v>
      </c>
      <c r="AT12" s="152" t="s">
        <v>1914</v>
      </c>
      <c r="AU12" s="344"/>
    </row>
    <row r="13" spans="1:47">
      <c r="A13" s="229" t="s">
        <v>990</v>
      </c>
      <c r="B13" s="254">
        <v>4.4299999999999999E-2</v>
      </c>
      <c r="C13" s="253">
        <v>4.4500000000000005E-2</v>
      </c>
      <c r="D13" s="255">
        <v>2435.27</v>
      </c>
      <c r="E13" s="255">
        <v>2434.6799999999998</v>
      </c>
      <c r="F13" s="256">
        <v>2433.69</v>
      </c>
      <c r="J13" s="309"/>
      <c r="K13" s="291"/>
      <c r="L13" s="295"/>
      <c r="M13" s="295"/>
      <c r="N13" s="295"/>
      <c r="O13" s="291"/>
      <c r="P13" s="291"/>
      <c r="Q13" s="291"/>
      <c r="R13" s="291"/>
      <c r="S13" s="291"/>
      <c r="T13" s="291"/>
      <c r="U13" s="291"/>
      <c r="V13" s="295"/>
      <c r="W13" s="291"/>
      <c r="X13" s="291"/>
      <c r="Y13" s="291"/>
      <c r="Z13" s="310"/>
      <c r="AA13" s="344"/>
      <c r="AB13" s="273"/>
      <c r="AC13" s="151">
        <v>0</v>
      </c>
      <c r="AD13" s="259">
        <v>0</v>
      </c>
      <c r="AE13" s="259">
        <v>0</v>
      </c>
      <c r="AF13" s="259">
        <v>0</v>
      </c>
      <c r="AG13" s="259">
        <v>0</v>
      </c>
      <c r="AH13" s="149">
        <v>0</v>
      </c>
      <c r="AI13" s="303">
        <v>0</v>
      </c>
      <c r="AJ13" s="273">
        <v>0</v>
      </c>
      <c r="AK13" s="273">
        <v>0</v>
      </c>
      <c r="AL13" s="273">
        <v>0</v>
      </c>
      <c r="AM13" s="344">
        <v>0</v>
      </c>
      <c r="AN13" s="344" t="s">
        <v>2024</v>
      </c>
      <c r="AO13" s="261" t="e">
        <v>#N/A</v>
      </c>
      <c r="AP13" s="304" t="e">
        <v>#N/A</v>
      </c>
      <c r="AQ13" s="149" t="e">
        <v>#N/A</v>
      </c>
      <c r="AR13" s="190" t="e">
        <v>#N/A</v>
      </c>
      <c r="AS13" s="262" t="e">
        <v>#N/A</v>
      </c>
      <c r="AT13" s="152" t="s">
        <v>1914</v>
      </c>
      <c r="AU13" s="344"/>
    </row>
    <row r="14" spans="1:47">
      <c r="A14" s="229" t="s">
        <v>991</v>
      </c>
      <c r="B14" s="254">
        <v>4.5700000000000005E-2</v>
      </c>
      <c r="C14" s="253">
        <v>4.5899999999999996E-2</v>
      </c>
      <c r="D14" s="255">
        <v>2433.2600000000002</v>
      </c>
      <c r="E14" s="255">
        <v>2432.66</v>
      </c>
      <c r="F14" s="256">
        <v>2430.52</v>
      </c>
      <c r="J14" s="309"/>
      <c r="K14" s="291"/>
      <c r="L14" s="291"/>
      <c r="M14" s="291"/>
      <c r="N14" s="295"/>
      <c r="O14" s="291"/>
      <c r="P14" s="291"/>
      <c r="Q14" s="291"/>
      <c r="R14" s="291"/>
      <c r="S14" s="291"/>
      <c r="T14" s="291"/>
      <c r="U14" s="291"/>
      <c r="V14" s="291"/>
      <c r="W14" s="291"/>
      <c r="X14" s="291"/>
      <c r="Y14" s="291"/>
      <c r="Z14" s="310"/>
      <c r="AA14" s="344"/>
      <c r="AB14" s="273"/>
      <c r="AC14" s="151">
        <v>0</v>
      </c>
      <c r="AD14" s="259">
        <v>0</v>
      </c>
      <c r="AE14" s="259">
        <v>0</v>
      </c>
      <c r="AF14" s="259">
        <v>0</v>
      </c>
      <c r="AG14" s="259">
        <v>0</v>
      </c>
      <c r="AH14" s="149">
        <v>0</v>
      </c>
      <c r="AI14" s="303">
        <v>0</v>
      </c>
      <c r="AJ14" s="273">
        <v>0</v>
      </c>
      <c r="AK14" s="273">
        <v>0</v>
      </c>
      <c r="AL14" s="273">
        <v>0</v>
      </c>
      <c r="AM14" s="344">
        <v>0</v>
      </c>
      <c r="AN14" s="344" t="s">
        <v>2024</v>
      </c>
      <c r="AO14" s="261" t="e">
        <v>#N/A</v>
      </c>
      <c r="AP14" s="304" t="e">
        <v>#N/A</v>
      </c>
      <c r="AQ14" s="149" t="e">
        <v>#N/A</v>
      </c>
      <c r="AR14" s="190" t="e">
        <v>#N/A</v>
      </c>
      <c r="AS14" s="262" t="e">
        <v>#N/A</v>
      </c>
      <c r="AT14" s="152" t="s">
        <v>1914</v>
      </c>
      <c r="AU14" s="344"/>
    </row>
    <row r="15" spans="1:47">
      <c r="A15" s="229" t="s">
        <v>992</v>
      </c>
      <c r="B15" s="254">
        <v>4.5400000000000003E-2</v>
      </c>
      <c r="C15" s="253">
        <v>4.5599999999999995E-2</v>
      </c>
      <c r="D15" s="255">
        <v>2435.15</v>
      </c>
      <c r="E15" s="255">
        <v>2434.56</v>
      </c>
      <c r="F15" s="256">
        <v>2433.5500000000002</v>
      </c>
      <c r="J15" s="309"/>
      <c r="K15" s="291"/>
      <c r="L15" s="295"/>
      <c r="M15" s="295"/>
      <c r="N15" s="295"/>
      <c r="O15" s="291"/>
      <c r="P15" s="291"/>
      <c r="Q15" s="291"/>
      <c r="R15" s="291"/>
      <c r="S15" s="291"/>
      <c r="T15" s="291"/>
      <c r="U15" s="291"/>
      <c r="V15" s="295"/>
      <c r="W15" s="291"/>
      <c r="X15" s="291"/>
      <c r="Y15" s="291"/>
      <c r="Z15" s="310"/>
      <c r="AA15" s="344"/>
      <c r="AB15" s="273"/>
      <c r="AC15" s="151">
        <v>0</v>
      </c>
      <c r="AD15" s="259">
        <v>0</v>
      </c>
      <c r="AE15" s="259">
        <v>0</v>
      </c>
      <c r="AF15" s="259">
        <v>0</v>
      </c>
      <c r="AG15" s="259">
        <v>0</v>
      </c>
      <c r="AH15" s="149">
        <v>0</v>
      </c>
      <c r="AI15" s="303">
        <v>0</v>
      </c>
      <c r="AJ15" s="273">
        <v>0</v>
      </c>
      <c r="AK15" s="273">
        <v>0</v>
      </c>
      <c r="AL15" s="273">
        <v>0</v>
      </c>
      <c r="AM15" s="344">
        <v>0</v>
      </c>
      <c r="AN15" s="344" t="s">
        <v>2024</v>
      </c>
      <c r="AO15" s="261" t="e">
        <v>#N/A</v>
      </c>
      <c r="AP15" s="304" t="e">
        <v>#N/A</v>
      </c>
      <c r="AQ15" s="149" t="e">
        <v>#N/A</v>
      </c>
      <c r="AR15" s="190" t="e">
        <v>#N/A</v>
      </c>
      <c r="AS15" s="262" t="e">
        <v>#N/A</v>
      </c>
      <c r="AT15" s="152" t="s">
        <v>1914</v>
      </c>
      <c r="AU15" s="344"/>
    </row>
    <row r="16" spans="1:47">
      <c r="A16" s="229" t="s">
        <v>993</v>
      </c>
      <c r="B16" s="254">
        <v>4.6399999999999997E-2</v>
      </c>
      <c r="C16" s="253">
        <v>4.6600000000000003E-2</v>
      </c>
      <c r="D16" s="255">
        <v>2433.21</v>
      </c>
      <c r="E16" s="255">
        <v>2432.62</v>
      </c>
      <c r="F16" s="256">
        <v>2431.61</v>
      </c>
      <c r="J16" s="309"/>
      <c r="K16" s="291"/>
      <c r="L16" s="291"/>
      <c r="M16" s="291"/>
      <c r="N16" s="295"/>
      <c r="O16" s="291"/>
      <c r="P16" s="291"/>
      <c r="Q16" s="291"/>
      <c r="R16" s="291"/>
      <c r="S16" s="291"/>
      <c r="T16" s="291"/>
      <c r="U16" s="291"/>
      <c r="V16" s="291"/>
      <c r="W16" s="291"/>
      <c r="X16" s="291"/>
      <c r="Y16" s="291"/>
      <c r="Z16" s="310"/>
      <c r="AA16" s="344"/>
      <c r="AB16" s="273"/>
      <c r="AC16" s="151">
        <v>0</v>
      </c>
      <c r="AD16" s="259">
        <v>0</v>
      </c>
      <c r="AE16" s="259">
        <v>0</v>
      </c>
      <c r="AF16" s="259">
        <v>0</v>
      </c>
      <c r="AG16" s="259">
        <v>0</v>
      </c>
      <c r="AH16" s="149">
        <v>0</v>
      </c>
      <c r="AI16" s="303">
        <v>0</v>
      </c>
      <c r="AJ16" s="273">
        <v>0</v>
      </c>
      <c r="AK16" s="273">
        <v>0</v>
      </c>
      <c r="AL16" s="273">
        <v>0</v>
      </c>
      <c r="AM16" s="344">
        <v>0</v>
      </c>
      <c r="AN16" s="344" t="s">
        <v>2024</v>
      </c>
      <c r="AO16" s="261" t="e">
        <v>#N/A</v>
      </c>
      <c r="AP16" s="304" t="e">
        <v>#N/A</v>
      </c>
      <c r="AQ16" s="149" t="e">
        <v>#N/A</v>
      </c>
      <c r="AR16" s="190" t="e">
        <v>#N/A</v>
      </c>
      <c r="AS16" s="262" t="e">
        <v>#N/A</v>
      </c>
      <c r="AT16" s="152" t="s">
        <v>1914</v>
      </c>
      <c r="AU16" s="344"/>
    </row>
    <row r="17" spans="1:47">
      <c r="A17" s="229" t="s">
        <v>994</v>
      </c>
      <c r="B17" s="254">
        <v>4.7300000000000002E-2</v>
      </c>
      <c r="C17" s="253">
        <v>4.7500000000000001E-2</v>
      </c>
      <c r="D17" s="255">
        <v>2431.58</v>
      </c>
      <c r="E17" s="255">
        <v>2430.9899999999998</v>
      </c>
      <c r="F17" s="256">
        <v>2429.98</v>
      </c>
      <c r="J17" s="309"/>
      <c r="K17" s="291"/>
      <c r="L17" s="291"/>
      <c r="M17" s="291"/>
      <c r="N17" s="295"/>
      <c r="O17" s="291"/>
      <c r="P17" s="291"/>
      <c r="Q17" s="291"/>
      <c r="R17" s="291"/>
      <c r="S17" s="291"/>
      <c r="T17" s="291"/>
      <c r="U17" s="291"/>
      <c r="V17" s="291"/>
      <c r="W17" s="291"/>
      <c r="X17" s="291"/>
      <c r="Y17" s="291"/>
      <c r="Z17" s="310"/>
      <c r="AA17" s="344"/>
      <c r="AB17" s="273"/>
      <c r="AC17" s="151">
        <v>0</v>
      </c>
      <c r="AD17" s="259">
        <v>0</v>
      </c>
      <c r="AE17" s="259">
        <v>0</v>
      </c>
      <c r="AF17" s="259">
        <v>0</v>
      </c>
      <c r="AG17" s="259">
        <v>0</v>
      </c>
      <c r="AH17" s="149">
        <v>0</v>
      </c>
      <c r="AI17" s="303">
        <v>0</v>
      </c>
      <c r="AJ17" s="273">
        <v>0</v>
      </c>
      <c r="AK17" s="273">
        <v>0</v>
      </c>
      <c r="AL17" s="273">
        <v>0</v>
      </c>
      <c r="AM17" s="344">
        <v>0</v>
      </c>
      <c r="AN17" s="344" t="s">
        <v>2024</v>
      </c>
      <c r="AO17" s="261" t="e">
        <v>#N/A</v>
      </c>
      <c r="AP17" s="304" t="e">
        <v>#N/A</v>
      </c>
      <c r="AQ17" s="149" t="e">
        <v>#N/A</v>
      </c>
      <c r="AR17" s="190" t="e">
        <v>#N/A</v>
      </c>
      <c r="AS17" s="262" t="e">
        <v>#N/A</v>
      </c>
      <c r="AT17" s="152" t="s">
        <v>1914</v>
      </c>
      <c r="AU17" s="344"/>
    </row>
    <row r="18" spans="1:47">
      <c r="A18" s="229" t="s">
        <v>995</v>
      </c>
      <c r="B18" s="254">
        <v>4.7599999999999996E-2</v>
      </c>
      <c r="C18" s="253">
        <v>4.7800000000000002E-2</v>
      </c>
      <c r="D18" s="255">
        <v>2431.7199999999998</v>
      </c>
      <c r="E18" s="255">
        <v>2431.14</v>
      </c>
      <c r="F18" s="256">
        <v>2430.12</v>
      </c>
      <c r="J18" s="309"/>
      <c r="K18" s="291"/>
      <c r="L18" s="291"/>
      <c r="M18" s="291"/>
      <c r="N18" s="295"/>
      <c r="O18" s="291"/>
      <c r="P18" s="291"/>
      <c r="Q18" s="291"/>
      <c r="R18" s="291"/>
      <c r="S18" s="291"/>
      <c r="T18" s="291"/>
      <c r="U18" s="291"/>
      <c r="V18" s="291"/>
      <c r="W18" s="291"/>
      <c r="X18" s="291"/>
      <c r="Y18" s="291"/>
      <c r="Z18" s="310"/>
      <c r="AA18" s="344"/>
      <c r="AB18" s="273"/>
      <c r="AC18" s="151">
        <v>0</v>
      </c>
      <c r="AD18" s="259">
        <v>0</v>
      </c>
      <c r="AE18" s="259">
        <v>0</v>
      </c>
      <c r="AF18" s="259">
        <v>0</v>
      </c>
      <c r="AG18" s="259">
        <v>0</v>
      </c>
      <c r="AH18" s="149">
        <v>0</v>
      </c>
      <c r="AI18" s="303">
        <v>0</v>
      </c>
      <c r="AJ18" s="273">
        <v>0</v>
      </c>
      <c r="AK18" s="273">
        <v>0</v>
      </c>
      <c r="AL18" s="273">
        <v>0</v>
      </c>
      <c r="AM18" s="344">
        <v>0</v>
      </c>
      <c r="AN18" s="344" t="s">
        <v>2024</v>
      </c>
      <c r="AO18" s="261" t="e">
        <v>#N/A</v>
      </c>
      <c r="AP18" s="304" t="e">
        <v>#N/A</v>
      </c>
      <c r="AQ18" s="149" t="e">
        <v>#N/A</v>
      </c>
      <c r="AR18" s="190" t="e">
        <v>#N/A</v>
      </c>
      <c r="AS18" s="262" t="e">
        <v>#N/A</v>
      </c>
      <c r="AT18" s="152" t="s">
        <v>1914</v>
      </c>
      <c r="AU18" s="344"/>
    </row>
    <row r="19" spans="1:47">
      <c r="A19" s="229" t="s">
        <v>996</v>
      </c>
      <c r="B19" s="254">
        <v>5.0499999999999996E-2</v>
      </c>
      <c r="C19" s="253">
        <v>5.0700000000000002E-2</v>
      </c>
      <c r="D19" s="255">
        <v>2424.64</v>
      </c>
      <c r="E19" s="255">
        <v>2424.06</v>
      </c>
      <c r="F19" s="256">
        <v>2422.09</v>
      </c>
      <c r="J19" s="309"/>
      <c r="K19" s="291"/>
      <c r="L19" s="291"/>
      <c r="M19" s="291"/>
      <c r="N19" s="295"/>
      <c r="O19" s="291"/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310"/>
      <c r="AA19" s="344"/>
      <c r="AB19" s="273"/>
      <c r="AC19" s="151">
        <v>0</v>
      </c>
      <c r="AD19" s="259">
        <v>0</v>
      </c>
      <c r="AE19" s="259">
        <v>0</v>
      </c>
      <c r="AF19" s="259">
        <v>0</v>
      </c>
      <c r="AG19" s="259">
        <v>0</v>
      </c>
      <c r="AH19" s="149">
        <v>0</v>
      </c>
      <c r="AI19" s="303">
        <v>0</v>
      </c>
      <c r="AJ19" s="273">
        <v>0</v>
      </c>
      <c r="AK19" s="273">
        <v>0</v>
      </c>
      <c r="AL19" s="273">
        <v>0</v>
      </c>
      <c r="AM19" s="344">
        <v>0</v>
      </c>
      <c r="AN19" s="344" t="s">
        <v>2024</v>
      </c>
      <c r="AO19" s="261" t="e">
        <v>#N/A</v>
      </c>
      <c r="AP19" s="304" t="e">
        <v>#N/A</v>
      </c>
      <c r="AQ19" s="149" t="e">
        <v>#N/A</v>
      </c>
      <c r="AR19" s="190" t="e">
        <v>#N/A</v>
      </c>
      <c r="AS19" s="262" t="e">
        <v>#N/A</v>
      </c>
      <c r="AT19" s="152" t="s">
        <v>1914</v>
      </c>
      <c r="AU19" s="344"/>
    </row>
    <row r="20" spans="1:47">
      <c r="A20" s="229" t="s">
        <v>997</v>
      </c>
      <c r="B20" s="254">
        <v>4.9699999999999994E-2</v>
      </c>
      <c r="C20" s="253">
        <v>4.99E-2</v>
      </c>
      <c r="D20" s="255">
        <v>2427.92</v>
      </c>
      <c r="E20" s="255">
        <v>2427.34</v>
      </c>
      <c r="F20" s="256">
        <v>2426.37</v>
      </c>
      <c r="J20" s="309"/>
      <c r="K20" s="291"/>
      <c r="L20" s="295"/>
      <c r="M20" s="295"/>
      <c r="N20" s="295"/>
      <c r="O20" s="291"/>
      <c r="P20" s="291"/>
      <c r="Q20" s="291"/>
      <c r="R20" s="291"/>
      <c r="S20" s="291"/>
      <c r="T20" s="291"/>
      <c r="U20" s="291"/>
      <c r="V20" s="295"/>
      <c r="W20" s="291"/>
      <c r="X20" s="291"/>
      <c r="Y20" s="291"/>
      <c r="Z20" s="310"/>
      <c r="AA20" s="344"/>
      <c r="AB20" s="273"/>
      <c r="AC20" s="151">
        <v>0</v>
      </c>
      <c r="AD20" s="259">
        <v>0</v>
      </c>
      <c r="AE20" s="259">
        <v>0</v>
      </c>
      <c r="AF20" s="259">
        <v>0</v>
      </c>
      <c r="AG20" s="259">
        <v>0</v>
      </c>
      <c r="AH20" s="149">
        <v>0</v>
      </c>
      <c r="AI20" s="303">
        <v>0</v>
      </c>
      <c r="AJ20" s="273">
        <v>0</v>
      </c>
      <c r="AK20" s="273">
        <v>0</v>
      </c>
      <c r="AL20" s="273">
        <v>0</v>
      </c>
      <c r="AM20" s="344">
        <v>0</v>
      </c>
      <c r="AN20" s="344" t="s">
        <v>2024</v>
      </c>
      <c r="AO20" s="261" t="e">
        <v>#N/A</v>
      </c>
      <c r="AP20" s="304" t="e">
        <v>#N/A</v>
      </c>
      <c r="AQ20" s="149" t="e">
        <v>#N/A</v>
      </c>
      <c r="AR20" s="190" t="e">
        <v>#N/A</v>
      </c>
      <c r="AS20" s="262" t="e">
        <v>#N/A</v>
      </c>
      <c r="AT20" s="152" t="s">
        <v>1914</v>
      </c>
      <c r="AU20" s="344"/>
    </row>
    <row r="21" spans="1:47">
      <c r="A21" s="229" t="s">
        <v>998</v>
      </c>
      <c r="B21" s="254">
        <v>5.0799999999999998E-2</v>
      </c>
      <c r="C21" s="253">
        <v>5.0999999999999997E-2</v>
      </c>
      <c r="D21" s="255">
        <v>2425.7199999999998</v>
      </c>
      <c r="E21" s="255">
        <v>2425.15</v>
      </c>
      <c r="F21" s="256">
        <v>2424.17</v>
      </c>
      <c r="J21" s="309"/>
      <c r="K21" s="288"/>
      <c r="L21" s="288"/>
      <c r="M21" s="288"/>
      <c r="N21" s="288"/>
      <c r="O21" s="288"/>
      <c r="P21" s="288"/>
      <c r="Q21" s="288"/>
      <c r="R21" s="288"/>
      <c r="S21" s="288"/>
      <c r="T21" s="288"/>
      <c r="U21" s="288"/>
      <c r="V21" s="288"/>
      <c r="W21" s="288"/>
      <c r="X21" s="288"/>
      <c r="Y21" s="288"/>
      <c r="Z21" s="311"/>
      <c r="AA21" s="344"/>
      <c r="AB21" s="273"/>
      <c r="AC21" s="151">
        <v>0</v>
      </c>
      <c r="AD21" s="259">
        <v>0</v>
      </c>
      <c r="AE21" s="259">
        <v>0</v>
      </c>
      <c r="AF21" s="259">
        <v>0</v>
      </c>
      <c r="AG21" s="259">
        <v>0</v>
      </c>
      <c r="AH21" s="149">
        <v>0</v>
      </c>
      <c r="AI21" s="303">
        <v>0</v>
      </c>
      <c r="AJ21" s="273">
        <v>0</v>
      </c>
      <c r="AK21" s="273">
        <v>0</v>
      </c>
      <c r="AL21" s="273">
        <v>0</v>
      </c>
      <c r="AM21" s="344">
        <v>0</v>
      </c>
      <c r="AN21" s="344" t="s">
        <v>2024</v>
      </c>
      <c r="AO21" s="261" t="e">
        <v>#N/A</v>
      </c>
      <c r="AP21" s="304" t="e">
        <v>#N/A</v>
      </c>
      <c r="AQ21" s="149" t="e">
        <v>#N/A</v>
      </c>
      <c r="AR21" s="190" t="e">
        <v>#N/A</v>
      </c>
      <c r="AS21" s="262" t="e">
        <v>#N/A</v>
      </c>
      <c r="AT21" s="152" t="s">
        <v>1914</v>
      </c>
      <c r="AU21" s="344"/>
    </row>
    <row r="22" spans="1:47">
      <c r="A22" s="229" t="s">
        <v>999</v>
      </c>
      <c r="B22" s="254">
        <v>5.16E-2</v>
      </c>
      <c r="C22" s="253">
        <v>5.1799999999999999E-2</v>
      </c>
      <c r="D22" s="255">
        <v>2424.41</v>
      </c>
      <c r="E22" s="255">
        <v>2423.84</v>
      </c>
      <c r="F22" s="256">
        <v>2422.85</v>
      </c>
      <c r="J22" s="309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311"/>
      <c r="AA22" s="344"/>
      <c r="AB22" s="273"/>
      <c r="AC22" s="151">
        <v>0</v>
      </c>
      <c r="AD22" s="259">
        <v>0</v>
      </c>
      <c r="AE22" s="259">
        <v>0</v>
      </c>
      <c r="AF22" s="259">
        <v>0</v>
      </c>
      <c r="AG22" s="259">
        <v>0</v>
      </c>
      <c r="AH22" s="149">
        <v>0</v>
      </c>
      <c r="AI22" s="303">
        <v>0</v>
      </c>
      <c r="AJ22" s="273">
        <v>0</v>
      </c>
      <c r="AK22" s="273">
        <v>0</v>
      </c>
      <c r="AL22" s="273">
        <v>0</v>
      </c>
      <c r="AM22" s="344">
        <v>0</v>
      </c>
      <c r="AN22" s="344" t="s">
        <v>2024</v>
      </c>
      <c r="AO22" s="261" t="e">
        <v>#N/A</v>
      </c>
      <c r="AP22" s="304" t="e">
        <v>#N/A</v>
      </c>
      <c r="AQ22" s="149" t="e">
        <v>#N/A</v>
      </c>
      <c r="AR22" s="190" t="e">
        <v>#N/A</v>
      </c>
      <c r="AS22" s="262" t="e">
        <v>#N/A</v>
      </c>
      <c r="AT22" s="152" t="s">
        <v>1914</v>
      </c>
      <c r="AU22" s="344"/>
    </row>
    <row r="23" spans="1:47">
      <c r="A23" s="229" t="s">
        <v>1000</v>
      </c>
      <c r="B23" s="254">
        <v>5.3499999999999999E-2</v>
      </c>
      <c r="C23" s="253">
        <v>5.3699999999999998E-2</v>
      </c>
      <c r="D23" s="255">
        <v>2419.9899999999998</v>
      </c>
      <c r="E23" s="255">
        <v>2419.42</v>
      </c>
      <c r="F23" s="256">
        <v>2418.42</v>
      </c>
      <c r="J23" s="309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  <c r="V23" s="275"/>
      <c r="W23" s="275"/>
      <c r="X23" s="275"/>
      <c r="Y23" s="275"/>
      <c r="Z23" s="312"/>
      <c r="AA23" s="344"/>
      <c r="AB23" s="273"/>
      <c r="AC23" s="151">
        <v>0</v>
      </c>
      <c r="AD23" s="259">
        <v>0</v>
      </c>
      <c r="AE23" s="259">
        <v>0</v>
      </c>
      <c r="AF23" s="259">
        <v>0</v>
      </c>
      <c r="AG23" s="259">
        <v>0</v>
      </c>
      <c r="AH23" s="149">
        <v>0</v>
      </c>
      <c r="AI23" s="303">
        <v>0</v>
      </c>
      <c r="AJ23" s="273">
        <v>0</v>
      </c>
      <c r="AK23" s="273">
        <v>0</v>
      </c>
      <c r="AL23" s="273">
        <v>0</v>
      </c>
      <c r="AM23" s="344">
        <v>0</v>
      </c>
      <c r="AN23" s="344" t="s">
        <v>2024</v>
      </c>
      <c r="AO23" s="261" t="e">
        <v>#N/A</v>
      </c>
      <c r="AP23" s="304" t="e">
        <v>#N/A</v>
      </c>
      <c r="AQ23" s="149" t="e">
        <v>#N/A</v>
      </c>
      <c r="AR23" s="190" t="e">
        <v>#N/A</v>
      </c>
      <c r="AS23" s="262" t="e">
        <v>#N/A</v>
      </c>
      <c r="AT23" s="152" t="s">
        <v>1914</v>
      </c>
      <c r="AU23" s="344"/>
    </row>
    <row r="24" spans="1:47">
      <c r="A24" s="229" t="s">
        <v>1001</v>
      </c>
      <c r="B24" s="254">
        <v>5.5899999999999998E-2</v>
      </c>
      <c r="C24" s="253">
        <v>5.6100000000000004E-2</v>
      </c>
      <c r="D24" s="255">
        <v>2415.21</v>
      </c>
      <c r="E24" s="255">
        <v>2414.64</v>
      </c>
      <c r="F24" s="256">
        <v>2412.63</v>
      </c>
      <c r="J24" s="309"/>
      <c r="K24" s="275"/>
      <c r="L24" s="275"/>
      <c r="M24" s="275"/>
      <c r="N24" s="275"/>
      <c r="O24" s="275"/>
      <c r="P24" s="275"/>
      <c r="Q24" s="275"/>
      <c r="R24" s="275"/>
      <c r="S24" s="275"/>
      <c r="T24" s="275"/>
      <c r="U24" s="275"/>
      <c r="V24" s="275"/>
      <c r="W24" s="275"/>
      <c r="X24" s="275"/>
      <c r="Y24" s="275"/>
      <c r="Z24" s="312"/>
      <c r="AA24" s="344"/>
      <c r="AB24" s="273"/>
      <c r="AC24" s="151">
        <v>0</v>
      </c>
      <c r="AD24" s="259">
        <v>0</v>
      </c>
      <c r="AE24" s="259">
        <v>0</v>
      </c>
      <c r="AF24" s="259">
        <v>0</v>
      </c>
      <c r="AG24" s="259">
        <v>0</v>
      </c>
      <c r="AH24" s="149">
        <v>0</v>
      </c>
      <c r="AI24" s="303">
        <v>0</v>
      </c>
      <c r="AJ24" s="273">
        <v>0</v>
      </c>
      <c r="AK24" s="273">
        <v>0</v>
      </c>
      <c r="AL24" s="273">
        <v>0</v>
      </c>
      <c r="AM24" s="344">
        <v>0</v>
      </c>
      <c r="AN24" s="344" t="s">
        <v>2024</v>
      </c>
      <c r="AO24" s="261" t="e">
        <v>#N/A</v>
      </c>
      <c r="AP24" s="304" t="e">
        <v>#N/A</v>
      </c>
      <c r="AQ24" s="149" t="e">
        <v>#N/A</v>
      </c>
      <c r="AR24" s="190" t="e">
        <v>#N/A</v>
      </c>
      <c r="AS24" s="262" t="e">
        <v>#N/A</v>
      </c>
      <c r="AT24" s="152" t="s">
        <v>1914</v>
      </c>
      <c r="AU24" s="344"/>
    </row>
    <row r="25" spans="1:47">
      <c r="A25" s="229" t="s">
        <v>1002</v>
      </c>
      <c r="B25" s="254">
        <v>5.5899999999999998E-2</v>
      </c>
      <c r="C25" s="253">
        <v>5.6100000000000004E-2</v>
      </c>
      <c r="D25" s="255">
        <v>2416.2199999999998</v>
      </c>
      <c r="E25" s="255">
        <v>2415.66</v>
      </c>
      <c r="F25" s="256">
        <v>2414.64</v>
      </c>
      <c r="J25" s="309"/>
      <c r="K25" s="275"/>
      <c r="L25" s="275"/>
      <c r="M25" s="275"/>
      <c r="N25" s="275"/>
      <c r="O25" s="275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312"/>
      <c r="AA25" s="344"/>
      <c r="AB25" s="273"/>
      <c r="AC25" s="151">
        <v>0</v>
      </c>
      <c r="AD25" s="259">
        <v>0</v>
      </c>
      <c r="AE25" s="259">
        <v>0</v>
      </c>
      <c r="AF25" s="259">
        <v>0</v>
      </c>
      <c r="AG25" s="259">
        <v>0</v>
      </c>
      <c r="AH25" s="149">
        <v>0</v>
      </c>
      <c r="AI25" s="303">
        <v>0</v>
      </c>
      <c r="AJ25" s="273">
        <v>0</v>
      </c>
      <c r="AK25" s="273">
        <v>0</v>
      </c>
      <c r="AL25" s="273">
        <v>0</v>
      </c>
      <c r="AM25" s="344">
        <v>0</v>
      </c>
      <c r="AN25" s="344" t="s">
        <v>2024</v>
      </c>
      <c r="AO25" s="261" t="e">
        <v>#N/A</v>
      </c>
      <c r="AP25" s="304" t="e">
        <v>#N/A</v>
      </c>
      <c r="AQ25" s="149" t="e">
        <v>#N/A</v>
      </c>
      <c r="AR25" s="190" t="e">
        <v>#N/A</v>
      </c>
      <c r="AS25" s="262" t="e">
        <v>#N/A</v>
      </c>
      <c r="AT25" s="152" t="s">
        <v>1914</v>
      </c>
      <c r="AU25" s="344"/>
    </row>
    <row r="26" spans="1:47">
      <c r="A26" s="229" t="s">
        <v>1003</v>
      </c>
      <c r="B26" s="254">
        <v>5.6100000000000004E-2</v>
      </c>
      <c r="C26" s="253">
        <v>5.6299999999999996E-2</v>
      </c>
      <c r="D26" s="255">
        <v>2416.6799999999998</v>
      </c>
      <c r="E26" s="255">
        <v>2416.12</v>
      </c>
      <c r="F26" s="256">
        <v>2415.1</v>
      </c>
      <c r="J26" s="309"/>
      <c r="K26" s="275"/>
      <c r="L26" s="275"/>
      <c r="M26" s="275"/>
      <c r="N26" s="275"/>
      <c r="O26" s="275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312"/>
      <c r="AA26" s="344"/>
      <c r="AB26" s="273"/>
      <c r="AC26" s="151">
        <v>0</v>
      </c>
      <c r="AD26" s="259">
        <v>0</v>
      </c>
      <c r="AE26" s="259">
        <v>0</v>
      </c>
      <c r="AF26" s="259">
        <v>0</v>
      </c>
      <c r="AG26" s="259">
        <v>0</v>
      </c>
      <c r="AH26" s="149">
        <v>0</v>
      </c>
      <c r="AI26" s="303">
        <v>0</v>
      </c>
      <c r="AJ26" s="273">
        <v>0</v>
      </c>
      <c r="AK26" s="273">
        <v>0</v>
      </c>
      <c r="AL26" s="273">
        <v>0</v>
      </c>
      <c r="AM26" s="344">
        <v>0</v>
      </c>
      <c r="AN26" s="344" t="s">
        <v>2024</v>
      </c>
      <c r="AO26" s="261" t="e">
        <v>#N/A</v>
      </c>
      <c r="AP26" s="304" t="e">
        <v>#N/A</v>
      </c>
      <c r="AQ26" s="149" t="e">
        <v>#N/A</v>
      </c>
      <c r="AR26" s="190" t="e">
        <v>#N/A</v>
      </c>
      <c r="AS26" s="262" t="e">
        <v>#N/A</v>
      </c>
      <c r="AT26" s="152" t="s">
        <v>1914</v>
      </c>
      <c r="AU26" s="344"/>
    </row>
    <row r="27" spans="1:47">
      <c r="A27" s="229" t="s">
        <v>1004</v>
      </c>
      <c r="B27" s="254">
        <v>5.4800000000000001E-2</v>
      </c>
      <c r="C27" s="253">
        <v>5.5E-2</v>
      </c>
      <c r="D27" s="255">
        <v>2421.34</v>
      </c>
      <c r="E27" s="255">
        <v>2420.7800000000002</v>
      </c>
      <c r="F27" s="256">
        <v>2419.77</v>
      </c>
      <c r="J27" s="309"/>
      <c r="K27" s="275"/>
      <c r="L27" s="275"/>
      <c r="M27" s="275"/>
      <c r="N27" s="275"/>
      <c r="O27" s="275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312"/>
      <c r="AA27" s="344"/>
      <c r="AB27" s="273"/>
      <c r="AC27" s="151">
        <v>0</v>
      </c>
      <c r="AD27" s="259">
        <v>0</v>
      </c>
      <c r="AE27" s="259">
        <v>0</v>
      </c>
      <c r="AF27" s="259">
        <v>0</v>
      </c>
      <c r="AG27" s="259">
        <v>0</v>
      </c>
      <c r="AH27" s="149">
        <v>0</v>
      </c>
      <c r="AI27" s="303">
        <v>0</v>
      </c>
      <c r="AJ27" s="273">
        <v>0</v>
      </c>
      <c r="AK27" s="273">
        <v>0</v>
      </c>
      <c r="AL27" s="273">
        <v>0</v>
      </c>
      <c r="AM27" s="344">
        <v>0</v>
      </c>
      <c r="AN27" s="344" t="s">
        <v>2024</v>
      </c>
      <c r="AO27" s="261" t="e">
        <v>#N/A</v>
      </c>
      <c r="AP27" s="304" t="e">
        <v>#N/A</v>
      </c>
      <c r="AQ27" s="149" t="e">
        <v>#N/A</v>
      </c>
      <c r="AR27" s="190" t="e">
        <v>#N/A</v>
      </c>
      <c r="AS27" s="262" t="e">
        <v>#N/A</v>
      </c>
      <c r="AT27" s="152" t="s">
        <v>1914</v>
      </c>
      <c r="AU27" s="344"/>
    </row>
    <row r="28" spans="1:47">
      <c r="A28" s="229" t="s">
        <v>1005</v>
      </c>
      <c r="B28" s="254">
        <v>5.33E-2</v>
      </c>
      <c r="C28" s="253">
        <v>5.3499999999999999E-2</v>
      </c>
      <c r="D28" s="255">
        <v>2426.54</v>
      </c>
      <c r="E28" s="255">
        <v>2425.98</v>
      </c>
      <c r="F28" s="256">
        <v>2424.98</v>
      </c>
      <c r="J28" s="309"/>
      <c r="K28" s="275"/>
      <c r="L28" s="275"/>
      <c r="M28" s="275"/>
      <c r="N28" s="275"/>
      <c r="O28" s="275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312"/>
      <c r="AA28" s="344"/>
      <c r="AB28" s="344"/>
      <c r="AC28" s="344"/>
      <c r="AD28" s="344"/>
      <c r="AE28" s="344"/>
      <c r="AF28" s="344"/>
      <c r="AG28" s="344"/>
      <c r="AH28" s="344"/>
      <c r="AI28" s="344"/>
      <c r="AJ28" s="344"/>
      <c r="AK28" s="344"/>
      <c r="AL28" s="344"/>
      <c r="AM28" s="344"/>
      <c r="AN28" s="344"/>
      <c r="AO28" s="344"/>
      <c r="AP28" s="344"/>
      <c r="AQ28" s="344"/>
      <c r="AR28" s="344"/>
      <c r="AS28" s="344"/>
      <c r="AT28" s="344"/>
      <c r="AU28" s="344"/>
    </row>
    <row r="29" spans="1:47">
      <c r="A29" s="229" t="s">
        <v>1006</v>
      </c>
      <c r="B29" s="254">
        <v>5.3200000000000004E-2</v>
      </c>
      <c r="C29" s="253">
        <v>5.3399999999999996E-2</v>
      </c>
      <c r="D29" s="255">
        <v>2427</v>
      </c>
      <c r="E29" s="255">
        <v>2426.44</v>
      </c>
      <c r="F29" s="256">
        <v>2424.65</v>
      </c>
      <c r="J29" s="309"/>
      <c r="K29" s="275"/>
      <c r="L29" s="275"/>
      <c r="M29" s="275"/>
      <c r="N29" s="275"/>
      <c r="O29" s="275"/>
      <c r="P29" s="275"/>
      <c r="Q29" s="275"/>
      <c r="R29" s="275"/>
      <c r="S29" s="275"/>
      <c r="T29" s="275"/>
      <c r="U29" s="275"/>
      <c r="V29" s="275"/>
      <c r="W29" s="275"/>
      <c r="X29" s="275"/>
      <c r="Y29" s="275"/>
      <c r="Z29" s="312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4"/>
      <c r="AR29" s="344"/>
      <c r="AS29" s="344"/>
      <c r="AT29" s="344"/>
      <c r="AU29" s="344"/>
    </row>
    <row r="30" spans="1:47">
      <c r="A30" s="229" t="s">
        <v>1007</v>
      </c>
      <c r="B30" s="254">
        <v>5.0599999999999999E-2</v>
      </c>
      <c r="C30" s="253">
        <v>5.0799999999999998E-2</v>
      </c>
      <c r="D30" s="255">
        <v>2435.19</v>
      </c>
      <c r="E30" s="255">
        <v>2434.63</v>
      </c>
      <c r="F30" s="256">
        <v>2433.7199999999998</v>
      </c>
      <c r="J30" s="313"/>
      <c r="K30" s="275"/>
      <c r="L30" s="275"/>
      <c r="M30" s="275"/>
      <c r="N30" s="275"/>
      <c r="O30" s="275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312"/>
      <c r="AA30" s="344"/>
      <c r="AB30" s="344"/>
      <c r="AC30" s="344"/>
      <c r="AD30" s="344"/>
      <c r="AE30" s="344"/>
      <c r="AF30" s="344"/>
      <c r="AG30" s="344"/>
      <c r="AH30" s="344"/>
      <c r="AI30" s="344"/>
      <c r="AJ30" s="344"/>
      <c r="AK30" s="344"/>
      <c r="AL30" s="344"/>
      <c r="AM30" s="344"/>
      <c r="AN30" s="344"/>
      <c r="AO30" s="344"/>
      <c r="AP30" s="344"/>
      <c r="AQ30" s="344"/>
      <c r="AR30" s="344"/>
      <c r="AS30" s="344"/>
      <c r="AT30" s="344"/>
      <c r="AU30" s="344"/>
    </row>
    <row r="31" spans="1:47">
      <c r="A31" s="229" t="s">
        <v>1008</v>
      </c>
      <c r="B31" s="254">
        <v>4.9400000000000006E-2</v>
      </c>
      <c r="C31" s="253">
        <v>4.9599999999999998E-2</v>
      </c>
      <c r="D31" s="255">
        <v>2439.4499999999998</v>
      </c>
      <c r="E31" s="255">
        <v>2438.89</v>
      </c>
      <c r="F31" s="256">
        <v>2437.9899999999998</v>
      </c>
      <c r="J31" s="313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312"/>
      <c r="AA31" s="344"/>
      <c r="AB31" s="344"/>
      <c r="AC31" s="344"/>
      <c r="AD31" s="344"/>
      <c r="AE31" s="344"/>
      <c r="AF31" s="344"/>
      <c r="AG31" s="344"/>
      <c r="AH31" s="344"/>
      <c r="AI31" s="344"/>
      <c r="AJ31" s="344"/>
      <c r="AK31" s="344"/>
      <c r="AL31" s="344"/>
      <c r="AM31" s="344"/>
      <c r="AN31" s="344"/>
      <c r="AO31" s="344"/>
      <c r="AP31" s="344"/>
      <c r="AQ31" s="344"/>
      <c r="AR31" s="344"/>
      <c r="AS31" s="344"/>
      <c r="AT31" s="344"/>
      <c r="AU31" s="344"/>
    </row>
    <row r="32" spans="1:47" ht="13.5" thickBot="1">
      <c r="A32" s="229" t="s">
        <v>1009</v>
      </c>
      <c r="B32" s="254">
        <v>4.9500000000000002E-2</v>
      </c>
      <c r="C32" s="253">
        <v>4.9699999999999994E-2</v>
      </c>
      <c r="D32" s="255">
        <v>2440.0700000000002</v>
      </c>
      <c r="E32" s="255">
        <v>2439.5100000000002</v>
      </c>
      <c r="F32" s="256">
        <v>2438.61</v>
      </c>
      <c r="J32" s="314"/>
      <c r="K32" s="315"/>
      <c r="L32" s="315"/>
      <c r="M32" s="315"/>
      <c r="N32" s="315"/>
      <c r="O32" s="315"/>
      <c r="P32" s="315"/>
      <c r="Q32" s="315"/>
      <c r="R32" s="315"/>
      <c r="S32" s="315"/>
      <c r="T32" s="315"/>
      <c r="U32" s="315"/>
      <c r="V32" s="315"/>
      <c r="W32" s="315"/>
      <c r="X32" s="315"/>
      <c r="Y32" s="315"/>
      <c r="Z32" s="316"/>
      <c r="AA32" s="344"/>
      <c r="AB32" s="344"/>
      <c r="AC32" s="344"/>
      <c r="AD32" s="344"/>
      <c r="AE32" s="344"/>
      <c r="AF32" s="344"/>
      <c r="AG32" s="344"/>
      <c r="AH32" s="344"/>
      <c r="AI32" s="344"/>
      <c r="AJ32" s="344"/>
      <c r="AK32" s="344"/>
      <c r="AL32" s="344"/>
      <c r="AM32" s="344"/>
      <c r="AN32" s="344"/>
      <c r="AO32" s="344"/>
      <c r="AP32" s="344"/>
      <c r="AQ32" s="344"/>
      <c r="AR32" s="344"/>
      <c r="AS32" s="344"/>
      <c r="AT32" s="344"/>
      <c r="AU32" s="344"/>
    </row>
    <row r="33" spans="1:6">
      <c r="A33" s="229" t="s">
        <v>1010</v>
      </c>
      <c r="B33" s="254">
        <v>5.04E-2</v>
      </c>
      <c r="C33" s="253">
        <v>5.0599999999999999E-2</v>
      </c>
      <c r="D33" s="255">
        <v>2438.4699999999998</v>
      </c>
      <c r="E33" s="255">
        <v>2437.91</v>
      </c>
      <c r="F33" s="256">
        <v>2437.0100000000002</v>
      </c>
    </row>
    <row r="34" spans="1:6">
      <c r="A34" s="229" t="s">
        <v>1011</v>
      </c>
      <c r="B34" s="254">
        <v>5.0700000000000002E-2</v>
      </c>
      <c r="C34" s="253">
        <v>5.0900000000000001E-2</v>
      </c>
      <c r="D34" s="255">
        <v>2439.6799999999998</v>
      </c>
      <c r="E34" s="255">
        <v>2439.13</v>
      </c>
      <c r="F34" s="256">
        <v>2437.08</v>
      </c>
    </row>
    <row r="35" spans="1:6">
      <c r="A35" s="229" t="s">
        <v>1012</v>
      </c>
      <c r="B35" s="254">
        <v>0.05</v>
      </c>
      <c r="C35" s="253">
        <v>5.0199999999999995E-2</v>
      </c>
      <c r="D35" s="255">
        <v>2442.66</v>
      </c>
      <c r="E35" s="255">
        <v>2442.1</v>
      </c>
      <c r="F35" s="256">
        <v>2441.06</v>
      </c>
    </row>
    <row r="36" spans="1:6">
      <c r="A36" s="229" t="s">
        <v>1013</v>
      </c>
      <c r="B36" s="254">
        <v>4.8600000000000004E-2</v>
      </c>
      <c r="C36" s="253">
        <v>4.8799999999999996E-2</v>
      </c>
      <c r="D36" s="255">
        <v>2447.56</v>
      </c>
      <c r="E36" s="255">
        <v>2447.0100000000002</v>
      </c>
      <c r="F36" s="256">
        <v>2445.98</v>
      </c>
    </row>
    <row r="37" spans="1:6">
      <c r="A37" s="229" t="s">
        <v>1014</v>
      </c>
      <c r="B37" s="254">
        <v>4.7100000000000003E-2</v>
      </c>
      <c r="C37" s="253">
        <v>4.7300000000000002E-2</v>
      </c>
      <c r="D37" s="255">
        <v>2452.73</v>
      </c>
      <c r="E37" s="255">
        <v>2452.17</v>
      </c>
      <c r="F37" s="256">
        <v>2451.16</v>
      </c>
    </row>
    <row r="38" spans="1:6">
      <c r="A38" s="229" t="s">
        <v>1015</v>
      </c>
      <c r="B38" s="254">
        <v>4.7300000000000002E-2</v>
      </c>
      <c r="C38" s="253">
        <v>4.7500000000000001E-2</v>
      </c>
      <c r="D38" s="255">
        <v>2453.19</v>
      </c>
      <c r="E38" s="255">
        <v>2452.64</v>
      </c>
      <c r="F38" s="256">
        <v>2451.62</v>
      </c>
    </row>
    <row r="39" spans="1:6">
      <c r="A39" s="229" t="s">
        <v>1016</v>
      </c>
      <c r="B39" s="254">
        <v>4.6300000000000001E-2</v>
      </c>
      <c r="C39" s="253">
        <v>4.6500000000000007E-2</v>
      </c>
      <c r="D39" s="255">
        <v>2458.1</v>
      </c>
      <c r="E39" s="255">
        <v>2457.54</v>
      </c>
      <c r="F39" s="256">
        <v>2455.4</v>
      </c>
    </row>
    <row r="40" spans="1:6">
      <c r="A40" s="229" t="s">
        <v>1017</v>
      </c>
      <c r="B40" s="254">
        <v>4.58E-2</v>
      </c>
      <c r="C40" s="253">
        <v>4.5999999999999999E-2</v>
      </c>
      <c r="D40" s="255">
        <v>2460.39</v>
      </c>
      <c r="E40" s="255">
        <v>2459.84</v>
      </c>
      <c r="F40" s="256">
        <v>2458.84</v>
      </c>
    </row>
    <row r="41" spans="1:6">
      <c r="A41" s="229" t="s">
        <v>1018</v>
      </c>
      <c r="B41" s="254">
        <v>4.5400000000000003E-2</v>
      </c>
      <c r="C41" s="253">
        <v>4.5599999999999995E-2</v>
      </c>
      <c r="D41" s="255">
        <v>2462.4899999999998</v>
      </c>
      <c r="E41" s="255">
        <v>2461.94</v>
      </c>
      <c r="F41" s="256">
        <v>2460.94</v>
      </c>
    </row>
    <row r="42" spans="1:6">
      <c r="A42" s="229" t="s">
        <v>1019</v>
      </c>
      <c r="B42" s="254">
        <v>4.5400000000000003E-2</v>
      </c>
      <c r="C42" s="253">
        <v>4.5599999999999995E-2</v>
      </c>
      <c r="D42" s="255">
        <v>2463.48</v>
      </c>
      <c r="E42" s="255">
        <v>2462.94</v>
      </c>
      <c r="F42" s="256">
        <v>2461.94</v>
      </c>
    </row>
    <row r="43" spans="1:6">
      <c r="A43" s="229" t="s">
        <v>1020</v>
      </c>
      <c r="B43" s="254">
        <v>4.53E-2</v>
      </c>
      <c r="C43" s="253">
        <v>4.5499999999999999E-2</v>
      </c>
      <c r="D43" s="255">
        <v>2464.75</v>
      </c>
      <c r="E43" s="255">
        <v>2464.21</v>
      </c>
      <c r="F43" s="256">
        <v>2463.21</v>
      </c>
    </row>
    <row r="44" spans="1:6">
      <c r="A44" s="229" t="s">
        <v>1021</v>
      </c>
      <c r="B44" s="254">
        <v>4.4600000000000001E-2</v>
      </c>
      <c r="C44" s="253">
        <v>4.4800000000000006E-2</v>
      </c>
      <c r="D44" s="255">
        <v>2469.9</v>
      </c>
      <c r="E44" s="255">
        <v>2469.36</v>
      </c>
      <c r="F44" s="256">
        <v>2466.12</v>
      </c>
    </row>
    <row r="45" spans="1:6">
      <c r="A45" s="229" t="s">
        <v>1022</v>
      </c>
      <c r="B45" s="254">
        <v>4.5199999999999997E-2</v>
      </c>
      <c r="C45" s="253">
        <v>4.5400000000000003E-2</v>
      </c>
      <c r="D45" s="255">
        <v>2469.2600000000002</v>
      </c>
      <c r="E45" s="255">
        <v>2468.7199999999998</v>
      </c>
      <c r="F45" s="256">
        <v>2467.7199999999998</v>
      </c>
    </row>
    <row r="46" spans="1:6">
      <c r="A46" s="229" t="s">
        <v>1023</v>
      </c>
      <c r="B46" s="254">
        <v>4.53E-2</v>
      </c>
      <c r="C46" s="253">
        <v>4.5499999999999999E-2</v>
      </c>
      <c r="D46" s="255">
        <v>2469.9899999999998</v>
      </c>
      <c r="E46" s="255">
        <v>2469.4499999999998</v>
      </c>
      <c r="F46" s="256">
        <v>2468.4499999999998</v>
      </c>
    </row>
    <row r="47" spans="1:6">
      <c r="A47" s="229" t="s">
        <v>1024</v>
      </c>
      <c r="B47" s="254">
        <v>4.5499999999999999E-2</v>
      </c>
      <c r="C47" s="253">
        <v>4.5700000000000005E-2</v>
      </c>
      <c r="D47" s="255">
        <v>2471.5700000000002</v>
      </c>
      <c r="E47" s="255">
        <v>2471.0300000000002</v>
      </c>
      <c r="F47" s="256">
        <v>2468.91</v>
      </c>
    </row>
    <row r="48" spans="1:6">
      <c r="A48" s="229" t="s">
        <v>1025</v>
      </c>
      <c r="B48" s="254">
        <v>4.53E-2</v>
      </c>
      <c r="C48" s="253">
        <v>4.5499999999999999E-2</v>
      </c>
      <c r="D48" s="255">
        <v>2473.11</v>
      </c>
      <c r="E48" s="255">
        <v>2472.5700000000002</v>
      </c>
      <c r="F48" s="256">
        <v>2471.5700000000002</v>
      </c>
    </row>
    <row r="49" spans="1:6">
      <c r="A49" s="229" t="s">
        <v>1026</v>
      </c>
      <c r="B49" s="254">
        <v>4.5499999999999999E-2</v>
      </c>
      <c r="C49" s="253">
        <v>4.5700000000000005E-2</v>
      </c>
      <c r="D49" s="255">
        <v>2473.5700000000002</v>
      </c>
      <c r="E49" s="255">
        <v>2473.04</v>
      </c>
      <c r="F49" s="256">
        <v>2472.0300000000002</v>
      </c>
    </row>
    <row r="50" spans="1:6">
      <c r="A50" s="229" t="s">
        <v>1027</v>
      </c>
      <c r="B50" s="254">
        <v>4.5999999999999999E-2</v>
      </c>
      <c r="C50" s="253">
        <v>4.6199999999999998E-2</v>
      </c>
      <c r="D50" s="255">
        <v>2474.38</v>
      </c>
      <c r="E50" s="255">
        <v>2473.84</v>
      </c>
      <c r="F50" s="256">
        <v>2472.79</v>
      </c>
    </row>
    <row r="51" spans="1:6">
      <c r="A51" s="229" t="s">
        <v>1028</v>
      </c>
      <c r="B51" s="254">
        <v>4.5199999999999997E-2</v>
      </c>
      <c r="C51" s="253">
        <v>4.5400000000000003E-2</v>
      </c>
      <c r="D51" s="255">
        <v>2477.56</v>
      </c>
      <c r="E51" s="255">
        <v>2477.0300000000002</v>
      </c>
      <c r="F51" s="256">
        <v>2475.98</v>
      </c>
    </row>
    <row r="52" spans="1:6">
      <c r="A52" s="229" t="s">
        <v>1029</v>
      </c>
      <c r="B52" s="254">
        <v>4.4900000000000002E-2</v>
      </c>
      <c r="C52" s="253">
        <v>4.5100000000000001E-2</v>
      </c>
      <c r="D52" s="255">
        <v>2480.6</v>
      </c>
      <c r="E52" s="255">
        <v>2480.0700000000002</v>
      </c>
      <c r="F52" s="256">
        <v>2477.83</v>
      </c>
    </row>
    <row r="53" spans="1:6">
      <c r="A53" s="229" t="s">
        <v>1030</v>
      </c>
      <c r="B53" s="254">
        <v>4.4800000000000006E-2</v>
      </c>
      <c r="C53" s="253">
        <v>4.4999999999999998E-2</v>
      </c>
      <c r="D53" s="255">
        <v>2481.91</v>
      </c>
      <c r="E53" s="255">
        <v>2481.38</v>
      </c>
      <c r="F53" s="256">
        <v>2480.34</v>
      </c>
    </row>
    <row r="54" spans="1:6">
      <c r="A54" s="229" t="s">
        <v>1031</v>
      </c>
      <c r="B54" s="254">
        <v>4.41E-2</v>
      </c>
      <c r="C54" s="253">
        <v>4.4299999999999999E-2</v>
      </c>
      <c r="D54" s="255">
        <v>2484.8000000000002</v>
      </c>
      <c r="E54" s="255">
        <v>2484.27</v>
      </c>
      <c r="F54" s="256">
        <v>2483.2399999999998</v>
      </c>
    </row>
    <row r="55" spans="1:6">
      <c r="A55" s="229" t="s">
        <v>1032</v>
      </c>
      <c r="B55" s="254">
        <v>4.4400000000000002E-2</v>
      </c>
      <c r="C55" s="253">
        <v>4.4600000000000001E-2</v>
      </c>
      <c r="D55" s="255">
        <v>2485.04</v>
      </c>
      <c r="E55" s="255">
        <v>2484.5100000000002</v>
      </c>
      <c r="F55" s="256">
        <v>2483.48</v>
      </c>
    </row>
    <row r="56" spans="1:6">
      <c r="A56" s="229" t="s">
        <v>1033</v>
      </c>
      <c r="B56" s="254">
        <v>4.53E-2</v>
      </c>
      <c r="C56" s="253">
        <v>4.5499999999999999E-2</v>
      </c>
      <c r="D56" s="255">
        <v>2483.71</v>
      </c>
      <c r="E56" s="255">
        <v>2483.1799999999998</v>
      </c>
      <c r="F56" s="256">
        <v>2482.14</v>
      </c>
    </row>
    <row r="57" spans="1:6">
      <c r="A57" s="229" t="s">
        <v>1034</v>
      </c>
      <c r="B57" s="254">
        <v>4.5499999999999999E-2</v>
      </c>
      <c r="C57" s="253">
        <v>4.5700000000000005E-2</v>
      </c>
      <c r="D57" s="255">
        <v>2485.44</v>
      </c>
      <c r="E57" s="255">
        <v>2484.92</v>
      </c>
      <c r="F57" s="256">
        <v>2482.66</v>
      </c>
    </row>
    <row r="58" spans="1:6">
      <c r="A58" s="229" t="s">
        <v>1035</v>
      </c>
      <c r="B58" s="254">
        <v>4.5599999999999995E-2</v>
      </c>
      <c r="C58" s="253">
        <v>4.58E-2</v>
      </c>
      <c r="D58" s="255">
        <v>2486.87</v>
      </c>
      <c r="E58" s="255">
        <v>2486.34</v>
      </c>
      <c r="F58" s="256">
        <v>2485.23</v>
      </c>
    </row>
    <row r="59" spans="1:6">
      <c r="A59" s="229" t="s">
        <v>1036</v>
      </c>
      <c r="B59" s="254">
        <v>4.5499999999999999E-2</v>
      </c>
      <c r="C59" s="253">
        <v>4.5700000000000005E-2</v>
      </c>
      <c r="D59" s="255">
        <v>2488.2399999999998</v>
      </c>
      <c r="E59" s="255">
        <v>2487.7199999999998</v>
      </c>
      <c r="F59" s="256">
        <v>2486.61</v>
      </c>
    </row>
    <row r="60" spans="1:6">
      <c r="A60" s="229" t="s">
        <v>1037</v>
      </c>
      <c r="B60" s="254">
        <v>4.53E-2</v>
      </c>
      <c r="C60" s="253">
        <v>4.5499999999999999E-2</v>
      </c>
      <c r="D60" s="255">
        <v>2489.87</v>
      </c>
      <c r="E60" s="255">
        <v>2489.35</v>
      </c>
      <c r="F60" s="256">
        <v>2488.2399999999998</v>
      </c>
    </row>
    <row r="61" spans="1:6">
      <c r="A61" s="229" t="s">
        <v>1038</v>
      </c>
      <c r="B61" s="254">
        <v>4.5199999999999997E-2</v>
      </c>
      <c r="C61" s="253">
        <v>4.5400000000000003E-2</v>
      </c>
      <c r="D61" s="255">
        <v>2491.2399999999998</v>
      </c>
      <c r="E61" s="255">
        <v>2490.7199999999998</v>
      </c>
      <c r="F61" s="256">
        <v>2489.61</v>
      </c>
    </row>
    <row r="62" spans="1:6">
      <c r="A62" s="229" t="s">
        <v>1039</v>
      </c>
      <c r="B62" s="254">
        <v>4.5400000000000003E-2</v>
      </c>
      <c r="C62" s="253">
        <v>4.5599999999999995E-2</v>
      </c>
      <c r="D62" s="255">
        <v>2493.17</v>
      </c>
      <c r="E62" s="255">
        <v>2492.66</v>
      </c>
      <c r="F62" s="256">
        <v>2490.1999999999998</v>
      </c>
    </row>
    <row r="63" spans="1:6">
      <c r="A63" s="229" t="s">
        <v>1040</v>
      </c>
      <c r="B63" s="254">
        <v>4.53E-2</v>
      </c>
      <c r="C63" s="253">
        <v>4.5499999999999999E-2</v>
      </c>
      <c r="D63" s="255">
        <v>2494.54</v>
      </c>
      <c r="E63" s="255">
        <v>2494.0300000000002</v>
      </c>
      <c r="F63" s="256">
        <v>2492.92</v>
      </c>
    </row>
    <row r="64" spans="1:6">
      <c r="A64" s="229" t="s">
        <v>1041</v>
      </c>
      <c r="B64" s="254">
        <v>4.5400000000000003E-2</v>
      </c>
      <c r="C64" s="253">
        <v>4.5599999999999995E-2</v>
      </c>
      <c r="D64" s="255">
        <v>2495.4</v>
      </c>
      <c r="E64" s="255">
        <v>2494.89</v>
      </c>
      <c r="F64" s="256">
        <v>2493.77</v>
      </c>
    </row>
    <row r="65" spans="1:6">
      <c r="A65" s="229" t="s">
        <v>1042</v>
      </c>
      <c r="B65" s="254">
        <v>4.5400000000000003E-2</v>
      </c>
      <c r="C65" s="253">
        <v>4.5599999999999995E-2</v>
      </c>
      <c r="D65" s="255">
        <v>2496.5100000000002</v>
      </c>
      <c r="E65" s="255">
        <v>2496</v>
      </c>
      <c r="F65" s="256">
        <v>2494.89</v>
      </c>
    </row>
    <row r="66" spans="1:6">
      <c r="A66" s="229" t="s">
        <v>1043</v>
      </c>
      <c r="B66" s="254">
        <v>4.5100000000000001E-2</v>
      </c>
      <c r="C66" s="253">
        <v>4.53E-2</v>
      </c>
      <c r="D66" s="255">
        <v>2498.39</v>
      </c>
      <c r="E66" s="255">
        <v>2497.88</v>
      </c>
      <c r="F66" s="256">
        <v>2496.77</v>
      </c>
    </row>
    <row r="67" spans="1:6">
      <c r="A67" s="229" t="s">
        <v>1044</v>
      </c>
      <c r="B67" s="254">
        <v>4.4500000000000005E-2</v>
      </c>
      <c r="C67" s="253">
        <v>4.4699999999999997E-2</v>
      </c>
      <c r="D67" s="255">
        <v>2502.38</v>
      </c>
      <c r="E67" s="255">
        <v>2501.87</v>
      </c>
      <c r="F67" s="256">
        <v>2499.41</v>
      </c>
    </row>
    <row r="68" spans="1:6">
      <c r="A68" s="229" t="s">
        <v>1045</v>
      </c>
      <c r="B68" s="254">
        <v>4.4800000000000006E-2</v>
      </c>
      <c r="C68" s="253">
        <v>4.4999999999999998E-2</v>
      </c>
      <c r="D68" s="255">
        <v>2502.7199999999998</v>
      </c>
      <c r="E68" s="255">
        <v>2502.2199999999998</v>
      </c>
      <c r="F68" s="256">
        <v>2501.11</v>
      </c>
    </row>
    <row r="69" spans="1:6">
      <c r="A69" s="229" t="s">
        <v>1046</v>
      </c>
      <c r="B69" s="254">
        <v>4.4800000000000006E-2</v>
      </c>
      <c r="C69" s="253">
        <v>4.4999999999999998E-2</v>
      </c>
      <c r="D69" s="255">
        <v>2503.83</v>
      </c>
      <c r="E69" s="255">
        <v>2503.33</v>
      </c>
      <c r="F69" s="256">
        <v>2502.2199999999998</v>
      </c>
    </row>
    <row r="70" spans="1:6">
      <c r="A70" s="229" t="s">
        <v>1047</v>
      </c>
      <c r="B70" s="254">
        <v>4.5400000000000003E-2</v>
      </c>
      <c r="C70" s="253">
        <v>4.5599999999999995E-2</v>
      </c>
      <c r="D70" s="255">
        <v>2505.1</v>
      </c>
      <c r="E70" s="255">
        <v>2504.6</v>
      </c>
      <c r="F70" s="256">
        <v>2503.42</v>
      </c>
    </row>
    <row r="71" spans="1:6">
      <c r="A71" s="229" t="s">
        <v>1048</v>
      </c>
      <c r="B71" s="254">
        <v>4.53E-2</v>
      </c>
      <c r="C71" s="253">
        <v>4.5499999999999999E-2</v>
      </c>
      <c r="D71" s="255">
        <v>2506.54</v>
      </c>
      <c r="E71" s="255">
        <v>2506.0300000000002</v>
      </c>
      <c r="F71" s="256">
        <v>2504.85</v>
      </c>
    </row>
    <row r="72" spans="1:6">
      <c r="A72" s="229" t="s">
        <v>1049</v>
      </c>
      <c r="B72" s="254">
        <v>4.4999999999999998E-2</v>
      </c>
      <c r="C72" s="253">
        <v>4.5199999999999997E-2</v>
      </c>
      <c r="D72" s="255">
        <v>2509.9499999999998</v>
      </c>
      <c r="E72" s="255">
        <v>2509.4499999999998</v>
      </c>
      <c r="F72" s="256">
        <v>2506.79</v>
      </c>
    </row>
    <row r="73" spans="1:6">
      <c r="A73" s="229" t="s">
        <v>1050</v>
      </c>
      <c r="B73" s="254">
        <v>4.5599999999999995E-2</v>
      </c>
      <c r="C73" s="253">
        <v>4.58E-2</v>
      </c>
      <c r="D73" s="255">
        <v>2509.64</v>
      </c>
      <c r="E73" s="255">
        <v>2509.14</v>
      </c>
      <c r="F73" s="256">
        <v>2507.9499999999998</v>
      </c>
    </row>
    <row r="74" spans="1:6">
      <c r="A74" s="229" t="s">
        <v>1051</v>
      </c>
      <c r="B74" s="254">
        <v>4.5899999999999996E-2</v>
      </c>
      <c r="C74" s="253">
        <v>4.6100000000000002E-2</v>
      </c>
      <c r="D74" s="255">
        <v>2509.9899999999998</v>
      </c>
      <c r="E74" s="255">
        <v>2509.4899999999998</v>
      </c>
      <c r="F74" s="256">
        <v>2508.39</v>
      </c>
    </row>
    <row r="75" spans="1:6">
      <c r="A75" s="229" t="s">
        <v>1052</v>
      </c>
      <c r="B75" s="254">
        <v>4.58E-2</v>
      </c>
      <c r="C75" s="253">
        <v>4.5999999999999999E-2</v>
      </c>
      <c r="D75" s="255">
        <v>2511.33</v>
      </c>
      <c r="E75" s="255">
        <v>2510.83</v>
      </c>
      <c r="F75" s="256">
        <v>2509.7399999999998</v>
      </c>
    </row>
    <row r="76" spans="1:6">
      <c r="A76" s="229" t="s">
        <v>1053</v>
      </c>
      <c r="B76" s="254">
        <v>4.5599999999999995E-2</v>
      </c>
      <c r="C76" s="253">
        <v>4.58E-2</v>
      </c>
      <c r="D76" s="255">
        <v>2515.5300000000002</v>
      </c>
      <c r="E76" s="255">
        <v>2515.0300000000002</v>
      </c>
      <c r="F76" s="256">
        <v>2511.33</v>
      </c>
    </row>
    <row r="77" spans="1:6">
      <c r="A77" s="229" t="s">
        <v>1054</v>
      </c>
      <c r="B77" s="254">
        <v>4.5999999999999999E-2</v>
      </c>
      <c r="C77" s="253">
        <v>4.6199999999999998E-2</v>
      </c>
      <c r="D77" s="255">
        <v>2515.6999999999998</v>
      </c>
      <c r="E77" s="255">
        <v>2515.21</v>
      </c>
      <c r="F77" s="256">
        <v>2514.1</v>
      </c>
    </row>
    <row r="78" spans="1:6">
      <c r="A78" s="229" t="s">
        <v>1055</v>
      </c>
      <c r="B78" s="254">
        <v>4.6900000000000004E-2</v>
      </c>
      <c r="C78" s="253">
        <v>4.7100000000000003E-2</v>
      </c>
      <c r="D78" s="255">
        <v>2514.61</v>
      </c>
      <c r="E78" s="255">
        <v>2514.12</v>
      </c>
      <c r="F78" s="256">
        <v>2513.0100000000002</v>
      </c>
    </row>
    <row r="79" spans="1:6">
      <c r="A79" s="229" t="s">
        <v>1056</v>
      </c>
      <c r="B79" s="254">
        <v>4.7400000000000005E-2</v>
      </c>
      <c r="C79" s="253">
        <v>4.7599999999999996E-2</v>
      </c>
      <c r="D79" s="255">
        <v>2514.5100000000002</v>
      </c>
      <c r="E79" s="255">
        <v>2514.02</v>
      </c>
      <c r="F79" s="256">
        <v>2512.9</v>
      </c>
    </row>
    <row r="80" spans="1:6">
      <c r="A80" s="229" t="s">
        <v>1057</v>
      </c>
      <c r="B80" s="254">
        <v>4.7400000000000005E-2</v>
      </c>
      <c r="C80" s="253">
        <v>4.7599999999999996E-2</v>
      </c>
      <c r="D80" s="255">
        <v>2516.9499999999998</v>
      </c>
      <c r="E80" s="255">
        <v>2516.4699999999998</v>
      </c>
      <c r="F80" s="256">
        <v>2514.02</v>
      </c>
    </row>
    <row r="81" spans="1:6">
      <c r="A81" s="229" t="s">
        <v>1058</v>
      </c>
      <c r="B81" s="254">
        <v>4.7599999999999996E-2</v>
      </c>
      <c r="C81" s="253">
        <v>4.7800000000000002E-2</v>
      </c>
      <c r="D81" s="255">
        <v>2517.59</v>
      </c>
      <c r="E81" s="255">
        <v>2517.11</v>
      </c>
      <c r="F81" s="256">
        <v>2515.98</v>
      </c>
    </row>
    <row r="82" spans="1:6">
      <c r="A82" s="229" t="s">
        <v>1059</v>
      </c>
      <c r="B82" s="254">
        <v>4.7800000000000002E-2</v>
      </c>
      <c r="C82" s="253">
        <v>4.8000000000000001E-2</v>
      </c>
      <c r="D82" s="255">
        <v>2518.2399999999998</v>
      </c>
      <c r="E82" s="255">
        <v>2517.7600000000002</v>
      </c>
      <c r="F82" s="256">
        <v>2516.63</v>
      </c>
    </row>
    <row r="83" spans="1:6">
      <c r="A83" s="229" t="s">
        <v>1060</v>
      </c>
      <c r="B83" s="254">
        <v>4.7199999999999999E-2</v>
      </c>
      <c r="C83" s="253">
        <v>4.7400000000000005E-2</v>
      </c>
      <c r="D83" s="255">
        <v>2521.4699999999998</v>
      </c>
      <c r="E83" s="255">
        <v>2520.9899999999998</v>
      </c>
      <c r="F83" s="256">
        <v>2519.1999999999998</v>
      </c>
    </row>
    <row r="84" spans="1:6">
      <c r="A84" s="229" t="s">
        <v>1061</v>
      </c>
      <c r="B84" s="254">
        <v>4.6500000000000007E-2</v>
      </c>
      <c r="C84" s="253">
        <v>4.6699999999999998E-2</v>
      </c>
      <c r="D84" s="255">
        <v>2525.59</v>
      </c>
      <c r="E84" s="255">
        <v>2525.11</v>
      </c>
      <c r="F84" s="256">
        <v>2522.67</v>
      </c>
    </row>
    <row r="85" spans="1:6">
      <c r="A85" s="229" t="s">
        <v>1062</v>
      </c>
      <c r="B85" s="254">
        <v>4.6100000000000002E-2</v>
      </c>
      <c r="C85" s="253">
        <v>4.6300000000000001E-2</v>
      </c>
      <c r="D85" s="255">
        <v>2527.66</v>
      </c>
      <c r="E85" s="255">
        <v>2527.19</v>
      </c>
      <c r="F85" s="256">
        <v>2526.0700000000002</v>
      </c>
    </row>
    <row r="86" spans="1:6">
      <c r="A86" s="229" t="s">
        <v>1063</v>
      </c>
      <c r="B86" s="254">
        <v>4.6399999999999997E-2</v>
      </c>
      <c r="C86" s="253">
        <v>4.6600000000000003E-2</v>
      </c>
      <c r="D86" s="255">
        <v>2528.06</v>
      </c>
      <c r="E86" s="255">
        <v>2527.59</v>
      </c>
      <c r="F86" s="256">
        <v>2526.4699999999998</v>
      </c>
    </row>
    <row r="87" spans="1:6">
      <c r="A87" s="229" t="s">
        <v>1064</v>
      </c>
      <c r="B87" s="254">
        <v>4.6799999999999994E-2</v>
      </c>
      <c r="C87" s="253">
        <v>4.7E-2</v>
      </c>
      <c r="D87" s="255">
        <v>2528.23</v>
      </c>
      <c r="E87" s="255">
        <v>2527.7600000000002</v>
      </c>
      <c r="F87" s="256">
        <v>2526.64</v>
      </c>
    </row>
    <row r="88" spans="1:6">
      <c r="A88" s="229" t="s">
        <v>1065</v>
      </c>
      <c r="B88" s="254">
        <v>4.6900000000000004E-2</v>
      </c>
      <c r="C88" s="253">
        <v>4.7100000000000003E-2</v>
      </c>
      <c r="D88" s="255">
        <v>2529.12</v>
      </c>
      <c r="E88" s="255">
        <v>2528.65</v>
      </c>
      <c r="F88" s="256">
        <v>2527.52</v>
      </c>
    </row>
    <row r="89" spans="1:6">
      <c r="A89" s="229" t="s">
        <v>1066</v>
      </c>
      <c r="B89" s="254">
        <v>4.7300000000000002E-2</v>
      </c>
      <c r="C89" s="253">
        <v>4.7500000000000001E-2</v>
      </c>
      <c r="D89" s="255">
        <v>2527.92</v>
      </c>
      <c r="E89" s="255">
        <v>2527.4499999999998</v>
      </c>
      <c r="F89" s="256">
        <v>2525.3000000000002</v>
      </c>
    </row>
    <row r="90" spans="1:6">
      <c r="A90" s="229" t="s">
        <v>1067</v>
      </c>
      <c r="B90" s="254">
        <v>4.8399999999999999E-2</v>
      </c>
      <c r="C90" s="253">
        <v>4.8600000000000004E-2</v>
      </c>
      <c r="D90" s="255">
        <v>2526.37</v>
      </c>
      <c r="E90" s="255">
        <v>2525.9</v>
      </c>
      <c r="F90" s="256">
        <v>2524.87</v>
      </c>
    </row>
    <row r="91" spans="1:6">
      <c r="A91" s="229" t="s">
        <v>1068</v>
      </c>
      <c r="B91" s="254">
        <v>4.8499999999999995E-2</v>
      </c>
      <c r="C91" s="253">
        <v>4.87E-2</v>
      </c>
      <c r="D91" s="255">
        <v>2527.1799999999998</v>
      </c>
      <c r="E91" s="255">
        <v>2526.71</v>
      </c>
      <c r="F91" s="256">
        <v>2525.67</v>
      </c>
    </row>
    <row r="92" spans="1:6">
      <c r="A92" s="229" t="s">
        <v>1069</v>
      </c>
      <c r="B92" s="254">
        <v>4.87E-2</v>
      </c>
      <c r="C92" s="253">
        <v>4.8899999999999999E-2</v>
      </c>
      <c r="D92" s="255">
        <v>2455.89</v>
      </c>
      <c r="E92" s="255">
        <v>2455.4299999999998</v>
      </c>
      <c r="F92" s="256">
        <v>2526.2399999999998</v>
      </c>
    </row>
    <row r="93" spans="1:6">
      <c r="A93" s="229" t="s">
        <v>1070</v>
      </c>
      <c r="B93" s="254">
        <v>4.8099999999999997E-2</v>
      </c>
      <c r="C93" s="253">
        <v>4.8300000000000003E-2</v>
      </c>
      <c r="D93" s="255">
        <v>2458.11</v>
      </c>
      <c r="E93" s="255">
        <v>2457.65</v>
      </c>
      <c r="F93" s="256">
        <v>2456.8200000000002</v>
      </c>
    </row>
    <row r="94" spans="1:6">
      <c r="A94" s="229" t="s">
        <v>1071</v>
      </c>
      <c r="B94" s="254">
        <v>4.8099999999999997E-2</v>
      </c>
      <c r="C94" s="253">
        <v>4.8300000000000003E-2</v>
      </c>
      <c r="D94" s="255">
        <v>2459.69</v>
      </c>
      <c r="E94" s="255">
        <v>2459.23</v>
      </c>
      <c r="F94" s="256">
        <v>2457.65</v>
      </c>
    </row>
    <row r="95" spans="1:6">
      <c r="A95" s="229" t="s">
        <v>1072</v>
      </c>
      <c r="B95" s="254">
        <v>4.7899999999999998E-2</v>
      </c>
      <c r="C95" s="253">
        <v>4.8099999999999997E-2</v>
      </c>
      <c r="D95" s="255">
        <v>2460.98</v>
      </c>
      <c r="E95" s="255">
        <v>2460.52</v>
      </c>
      <c r="F95" s="256">
        <v>2459.69</v>
      </c>
    </row>
    <row r="96" spans="1:6">
      <c r="A96" s="229" t="s">
        <v>1073</v>
      </c>
      <c r="B96" s="254">
        <v>4.7899999999999998E-2</v>
      </c>
      <c r="C96" s="253">
        <v>4.8099999999999997E-2</v>
      </c>
      <c r="D96" s="255">
        <v>2461.81</v>
      </c>
      <c r="E96" s="255">
        <v>2461.35</v>
      </c>
      <c r="F96" s="256">
        <v>2460.52</v>
      </c>
    </row>
    <row r="97" spans="1:6">
      <c r="A97" s="229" t="s">
        <v>1074</v>
      </c>
      <c r="B97" s="254">
        <v>4.8399999999999999E-2</v>
      </c>
      <c r="C97" s="253">
        <v>4.8600000000000004E-2</v>
      </c>
      <c r="D97" s="255">
        <v>2461.5</v>
      </c>
      <c r="E97" s="255">
        <v>2461.04</v>
      </c>
      <c r="F97" s="256">
        <v>2460.21</v>
      </c>
    </row>
    <row r="98" spans="1:6">
      <c r="A98" s="229" t="s">
        <v>1075</v>
      </c>
      <c r="B98" s="254">
        <v>4.8099999999999997E-2</v>
      </c>
      <c r="C98" s="253">
        <v>4.8300000000000003E-2</v>
      </c>
      <c r="D98" s="255">
        <v>2463.0100000000002</v>
      </c>
      <c r="E98" s="255">
        <v>2462.56</v>
      </c>
      <c r="F98" s="256">
        <v>2461.73</v>
      </c>
    </row>
    <row r="99" spans="1:6">
      <c r="A99" s="229" t="s">
        <v>1076</v>
      </c>
      <c r="B99" s="254">
        <v>4.7300000000000002E-2</v>
      </c>
      <c r="C99" s="253">
        <v>4.7500000000000001E-2</v>
      </c>
      <c r="D99" s="255">
        <v>2466.4</v>
      </c>
      <c r="E99" s="255">
        <v>2465.9499999999998</v>
      </c>
      <c r="F99" s="256">
        <v>2464.38</v>
      </c>
    </row>
    <row r="100" spans="1:6">
      <c r="A100" s="229" t="s">
        <v>1077</v>
      </c>
      <c r="B100" s="254">
        <v>4.7199999999999999E-2</v>
      </c>
      <c r="C100" s="253">
        <v>4.7400000000000005E-2</v>
      </c>
      <c r="D100" s="255">
        <v>2467.46</v>
      </c>
      <c r="E100" s="255">
        <v>2467</v>
      </c>
      <c r="F100" s="256">
        <v>2466.1799999999998</v>
      </c>
    </row>
    <row r="101" spans="1:6">
      <c r="A101" s="229" t="s">
        <v>1078</v>
      </c>
      <c r="B101" s="254">
        <v>4.7100000000000003E-2</v>
      </c>
      <c r="C101" s="253">
        <v>4.7300000000000002E-2</v>
      </c>
      <c r="D101" s="255">
        <v>2468.5100000000002</v>
      </c>
      <c r="E101" s="255">
        <v>2468.06</v>
      </c>
      <c r="F101" s="256">
        <v>2467.23</v>
      </c>
    </row>
    <row r="102" spans="1:6">
      <c r="A102" s="229" t="s">
        <v>1079</v>
      </c>
      <c r="B102" s="254">
        <v>4.7E-2</v>
      </c>
      <c r="C102" s="253">
        <v>4.7199999999999999E-2</v>
      </c>
      <c r="D102" s="255">
        <v>2469.5500000000002</v>
      </c>
      <c r="E102" s="255">
        <v>2469.11</v>
      </c>
      <c r="F102" s="256">
        <v>2468.2800000000002</v>
      </c>
    </row>
    <row r="103" spans="1:6">
      <c r="A103" s="229" t="s">
        <v>1080</v>
      </c>
      <c r="B103" s="254">
        <v>4.6300000000000001E-2</v>
      </c>
      <c r="C103" s="253">
        <v>4.6500000000000007E-2</v>
      </c>
      <c r="D103" s="255">
        <v>2471.94</v>
      </c>
      <c r="E103" s="255">
        <v>2471.4899999999998</v>
      </c>
      <c r="F103" s="256">
        <v>2470.67</v>
      </c>
    </row>
    <row r="104" spans="1:6">
      <c r="A104" s="229" t="s">
        <v>1081</v>
      </c>
      <c r="B104" s="254">
        <v>4.6399999999999997E-2</v>
      </c>
      <c r="C104" s="253">
        <v>4.6600000000000003E-2</v>
      </c>
      <c r="D104" s="255">
        <v>2473.29</v>
      </c>
      <c r="E104" s="255">
        <v>2472.84</v>
      </c>
      <c r="F104" s="256">
        <v>2471.27</v>
      </c>
    </row>
    <row r="105" spans="1:6">
      <c r="A105" s="229" t="s">
        <v>1082</v>
      </c>
      <c r="B105" s="254">
        <v>4.6600000000000003E-2</v>
      </c>
      <c r="C105" s="253">
        <v>4.6799999999999994E-2</v>
      </c>
      <c r="D105" s="255">
        <v>2473.66</v>
      </c>
      <c r="E105" s="255">
        <v>2473.2199999999998</v>
      </c>
      <c r="F105" s="256">
        <v>2472.39</v>
      </c>
    </row>
    <row r="106" spans="1:6">
      <c r="A106" s="229" t="s">
        <v>1083</v>
      </c>
      <c r="B106" s="254">
        <v>4.7699999999999992E-2</v>
      </c>
      <c r="C106" s="253">
        <v>4.7899999999999998E-2</v>
      </c>
      <c r="D106" s="255">
        <v>2472.0500000000002</v>
      </c>
      <c r="E106" s="255">
        <v>2471.61</v>
      </c>
      <c r="F106" s="256">
        <v>2470.7800000000002</v>
      </c>
    </row>
    <row r="107" spans="1:6">
      <c r="A107" s="229" t="s">
        <v>1084</v>
      </c>
      <c r="B107" s="254">
        <v>4.7599999999999996E-2</v>
      </c>
      <c r="C107" s="253">
        <v>4.7800000000000002E-2</v>
      </c>
      <c r="D107" s="255">
        <v>2473.1</v>
      </c>
      <c r="E107" s="255">
        <v>2472.66</v>
      </c>
      <c r="F107" s="256">
        <v>2471.83</v>
      </c>
    </row>
    <row r="108" spans="1:6">
      <c r="A108" s="229" t="s">
        <v>1085</v>
      </c>
      <c r="B108" s="254">
        <v>4.7400000000000005E-2</v>
      </c>
      <c r="C108" s="253">
        <v>4.7599999999999996E-2</v>
      </c>
      <c r="D108" s="255">
        <v>2474.37</v>
      </c>
      <c r="E108" s="255">
        <v>2473.9299999999998</v>
      </c>
      <c r="F108" s="256">
        <v>2473.1</v>
      </c>
    </row>
    <row r="109" spans="1:6">
      <c r="A109" s="229" t="s">
        <v>1086</v>
      </c>
      <c r="B109" s="254">
        <v>4.7199999999999999E-2</v>
      </c>
      <c r="C109" s="253">
        <v>4.7400000000000005E-2</v>
      </c>
      <c r="D109" s="255">
        <v>2476.19</v>
      </c>
      <c r="E109" s="255">
        <v>2475.75</v>
      </c>
      <c r="F109" s="256">
        <v>2474.1999999999998</v>
      </c>
    </row>
    <row r="110" spans="1:6">
      <c r="A110" s="229" t="s">
        <v>1087</v>
      </c>
      <c r="B110" s="254">
        <v>4.6300000000000001E-2</v>
      </c>
      <c r="C110" s="253">
        <v>4.6500000000000007E-2</v>
      </c>
      <c r="D110" s="255">
        <v>2478.9699999999998</v>
      </c>
      <c r="E110" s="255">
        <v>2478.5300000000002</v>
      </c>
      <c r="F110" s="256">
        <v>2477.7199999999998</v>
      </c>
    </row>
    <row r="111" spans="1:6">
      <c r="A111" s="229" t="s">
        <v>1088</v>
      </c>
      <c r="B111" s="254">
        <v>4.6600000000000003E-2</v>
      </c>
      <c r="C111" s="253">
        <v>4.6799999999999994E-2</v>
      </c>
      <c r="D111" s="255">
        <v>2479.13</v>
      </c>
      <c r="E111" s="255">
        <v>2478.6999999999998</v>
      </c>
      <c r="F111" s="256">
        <v>2477.88</v>
      </c>
    </row>
    <row r="112" spans="1:6">
      <c r="A112" s="229" t="s">
        <v>1089</v>
      </c>
      <c r="B112" s="254">
        <v>4.6799999999999994E-2</v>
      </c>
      <c r="C112" s="253">
        <v>4.7E-2</v>
      </c>
      <c r="D112" s="255">
        <v>2480.33</v>
      </c>
      <c r="E112" s="255">
        <v>2479.9</v>
      </c>
      <c r="F112" s="256">
        <v>2478.2600000000002</v>
      </c>
    </row>
    <row r="113" spans="1:6">
      <c r="A113" s="229" t="s">
        <v>1090</v>
      </c>
      <c r="B113" s="254">
        <v>4.6500000000000007E-2</v>
      </c>
      <c r="C113" s="253">
        <v>4.6699999999999998E-2</v>
      </c>
      <c r="D113" s="255">
        <v>2480.9699999999998</v>
      </c>
      <c r="E113" s="255">
        <v>2480.54</v>
      </c>
      <c r="F113" s="256">
        <v>2479.73</v>
      </c>
    </row>
    <row r="114" spans="1:6">
      <c r="A114" s="229" t="s">
        <v>1091</v>
      </c>
      <c r="B114" s="254">
        <v>4.6500000000000007E-2</v>
      </c>
      <c r="C114" s="253">
        <v>4.6699999999999998E-2</v>
      </c>
      <c r="D114" s="255">
        <v>2482.44</v>
      </c>
      <c r="E114" s="255">
        <v>2482.02</v>
      </c>
      <c r="F114" s="256">
        <v>2480.54</v>
      </c>
    </row>
    <row r="115" spans="1:6">
      <c r="A115" s="229" t="s">
        <v>1092</v>
      </c>
      <c r="B115" s="254">
        <v>4.58E-2</v>
      </c>
      <c r="C115" s="253">
        <v>4.5999999999999999E-2</v>
      </c>
      <c r="D115" s="255">
        <v>2485.41</v>
      </c>
      <c r="E115" s="255">
        <v>2484.98</v>
      </c>
      <c r="F115" s="256">
        <v>2483.52</v>
      </c>
    </row>
    <row r="116" spans="1:6">
      <c r="A116" s="229" t="s">
        <v>1093</v>
      </c>
      <c r="B116" s="254">
        <v>4.5899999999999996E-2</v>
      </c>
      <c r="C116" s="253">
        <v>4.6100000000000002E-2</v>
      </c>
      <c r="D116" s="255">
        <v>2485.19</v>
      </c>
      <c r="E116" s="255">
        <v>2484.77</v>
      </c>
      <c r="F116" s="256">
        <v>2484.0300000000002</v>
      </c>
    </row>
    <row r="117" spans="1:6">
      <c r="A117" s="229" t="s">
        <v>1094</v>
      </c>
      <c r="B117" s="254">
        <v>4.5899999999999996E-2</v>
      </c>
      <c r="C117" s="253">
        <v>4.6100000000000002E-2</v>
      </c>
      <c r="D117" s="255">
        <v>2486.21</v>
      </c>
      <c r="E117" s="255">
        <v>2485.79</v>
      </c>
      <c r="F117" s="256">
        <v>2484.77</v>
      </c>
    </row>
    <row r="118" spans="1:6">
      <c r="A118" s="229" t="s">
        <v>1095</v>
      </c>
      <c r="B118" s="254">
        <v>4.5100000000000001E-2</v>
      </c>
      <c r="C118" s="253">
        <v>4.53E-2</v>
      </c>
      <c r="D118" s="255">
        <v>2490.17</v>
      </c>
      <c r="E118" s="255">
        <v>2489.7399999999998</v>
      </c>
      <c r="F118" s="256">
        <v>2487.61</v>
      </c>
    </row>
    <row r="119" spans="1:6">
      <c r="A119" s="229" t="s">
        <v>1096</v>
      </c>
      <c r="B119" s="254">
        <v>4.5100000000000001E-2</v>
      </c>
      <c r="C119" s="253">
        <v>4.53E-2</v>
      </c>
      <c r="D119" s="255">
        <v>2490.17</v>
      </c>
      <c r="E119" s="255">
        <v>2489.7399999999998</v>
      </c>
      <c r="F119" s="256">
        <v>2488.9899999999998</v>
      </c>
    </row>
    <row r="120" spans="1:6">
      <c r="A120" s="229" t="s">
        <v>1097</v>
      </c>
      <c r="B120" s="254">
        <v>4.4999999999999998E-2</v>
      </c>
      <c r="C120" s="253">
        <v>4.5199999999999997E-2</v>
      </c>
      <c r="D120" s="255">
        <v>2491.13</v>
      </c>
      <c r="E120" s="255">
        <v>2490.6999999999998</v>
      </c>
      <c r="F120" s="256">
        <v>2489.9499999999998</v>
      </c>
    </row>
    <row r="121" spans="1:6">
      <c r="A121" s="229" t="s">
        <v>1098</v>
      </c>
      <c r="B121" s="254">
        <v>4.4600000000000001E-2</v>
      </c>
      <c r="C121" s="253">
        <v>4.4800000000000006E-2</v>
      </c>
      <c r="D121" s="255">
        <v>2493.46</v>
      </c>
      <c r="E121" s="255">
        <v>2493.04</v>
      </c>
      <c r="F121" s="256">
        <v>2491.54</v>
      </c>
    </row>
    <row r="122" spans="1:6">
      <c r="A122" s="229" t="s">
        <v>1099</v>
      </c>
      <c r="B122" s="254">
        <v>4.4600000000000001E-2</v>
      </c>
      <c r="C122" s="253">
        <v>4.4800000000000006E-2</v>
      </c>
      <c r="D122" s="255">
        <v>2493.46</v>
      </c>
      <c r="E122" s="255">
        <v>2493.04</v>
      </c>
      <c r="F122" s="256">
        <v>2492.29</v>
      </c>
    </row>
    <row r="123" spans="1:6">
      <c r="A123" s="229" t="s">
        <v>1100</v>
      </c>
      <c r="B123" s="254">
        <v>4.4400000000000002E-2</v>
      </c>
      <c r="C123" s="253">
        <v>4.4600000000000001E-2</v>
      </c>
      <c r="D123" s="255">
        <v>2495.9899999999998</v>
      </c>
      <c r="E123" s="255">
        <v>2495.58</v>
      </c>
      <c r="F123" s="256">
        <v>2493.46</v>
      </c>
    </row>
    <row r="124" spans="1:6">
      <c r="A124" s="229" t="s">
        <v>1101</v>
      </c>
      <c r="B124" s="254">
        <v>4.4500000000000005E-2</v>
      </c>
      <c r="C124" s="253">
        <v>4.4699999999999997E-2</v>
      </c>
      <c r="D124" s="255">
        <v>2495.79</v>
      </c>
      <c r="E124" s="255">
        <v>2495.37</v>
      </c>
      <c r="F124" s="256">
        <v>2494.63</v>
      </c>
    </row>
    <row r="125" spans="1:6">
      <c r="A125" s="229" t="s">
        <v>1102</v>
      </c>
      <c r="B125" s="254">
        <v>4.4800000000000006E-2</v>
      </c>
      <c r="C125" s="253">
        <v>4.4999999999999998E-2</v>
      </c>
      <c r="D125" s="255">
        <v>2495.92</v>
      </c>
      <c r="E125" s="255">
        <v>2495.5100000000002</v>
      </c>
      <c r="F125" s="256">
        <v>2494.7600000000002</v>
      </c>
    </row>
    <row r="126" spans="1:6">
      <c r="A126" s="229" t="s">
        <v>1103</v>
      </c>
      <c r="B126" s="254">
        <v>4.4600000000000001E-2</v>
      </c>
      <c r="C126" s="253">
        <v>4.4800000000000006E-2</v>
      </c>
      <c r="D126" s="255">
        <v>2497.08</v>
      </c>
      <c r="E126" s="255">
        <v>2496.67</v>
      </c>
      <c r="F126" s="256">
        <v>2495.92</v>
      </c>
    </row>
    <row r="127" spans="1:6">
      <c r="A127" s="229" t="s">
        <v>1104</v>
      </c>
      <c r="B127" s="254">
        <v>4.4800000000000006E-2</v>
      </c>
      <c r="C127" s="253">
        <v>4.4999999999999998E-2</v>
      </c>
      <c r="D127" s="255">
        <v>2498.8000000000002</v>
      </c>
      <c r="E127" s="255">
        <v>2498.39</v>
      </c>
      <c r="F127" s="256">
        <v>2496.2600000000002</v>
      </c>
    </row>
    <row r="128" spans="1:6">
      <c r="A128" s="229" t="s">
        <v>1105</v>
      </c>
      <c r="B128" s="254">
        <v>4.41E-2</v>
      </c>
      <c r="C128" s="253">
        <v>4.4299999999999999E-2</v>
      </c>
      <c r="D128" s="255">
        <v>2500.2199999999998</v>
      </c>
      <c r="E128" s="255">
        <v>2499.81</v>
      </c>
      <c r="F128" s="256">
        <v>2498.44</v>
      </c>
    </row>
    <row r="129" spans="1:6">
      <c r="A129" s="229" t="s">
        <v>1106</v>
      </c>
      <c r="B129" s="254">
        <v>4.41E-2</v>
      </c>
      <c r="C129" s="253">
        <v>4.4299999999999999E-2</v>
      </c>
      <c r="D129" s="255">
        <v>2502.4499999999998</v>
      </c>
      <c r="E129" s="255">
        <v>2502.0500000000002</v>
      </c>
      <c r="F129" s="256">
        <v>2499.81</v>
      </c>
    </row>
    <row r="130" spans="1:6">
      <c r="A130" s="229" t="s">
        <v>1107</v>
      </c>
      <c r="B130" s="254">
        <v>4.4000000000000004E-2</v>
      </c>
      <c r="C130" s="253">
        <v>4.4199999999999996E-2</v>
      </c>
      <c r="D130" s="255">
        <v>2503.0700000000002</v>
      </c>
      <c r="E130" s="255">
        <v>2502.67</v>
      </c>
      <c r="F130" s="256">
        <v>2501.14</v>
      </c>
    </row>
    <row r="131" spans="1:6">
      <c r="A131" s="229" t="s">
        <v>1108</v>
      </c>
      <c r="B131" s="254">
        <v>4.3799999999999999E-2</v>
      </c>
      <c r="C131" s="253">
        <v>4.4000000000000004E-2</v>
      </c>
      <c r="D131" s="255">
        <v>2503.4699999999998</v>
      </c>
      <c r="E131" s="255">
        <v>2503.0700000000002</v>
      </c>
      <c r="F131" s="256">
        <v>2502.31</v>
      </c>
    </row>
    <row r="132" spans="1:6">
      <c r="A132" s="229" t="s">
        <v>1109</v>
      </c>
      <c r="B132" s="254">
        <v>4.3799999999999999E-2</v>
      </c>
      <c r="C132" s="253">
        <v>4.4000000000000004E-2</v>
      </c>
      <c r="D132" s="255">
        <v>2504.23</v>
      </c>
      <c r="E132" s="255">
        <v>2503.83</v>
      </c>
      <c r="F132" s="256">
        <v>2503.0700000000002</v>
      </c>
    </row>
    <row r="133" spans="1:6">
      <c r="A133" s="229" t="s">
        <v>1110</v>
      </c>
      <c r="B133" s="254">
        <v>4.4000000000000004E-2</v>
      </c>
      <c r="C133" s="253">
        <v>4.4199999999999996E-2</v>
      </c>
      <c r="D133" s="255">
        <v>2505.2600000000002</v>
      </c>
      <c r="E133" s="255">
        <v>2504.86</v>
      </c>
      <c r="F133" s="256">
        <v>2503.4299999999998</v>
      </c>
    </row>
    <row r="134" spans="1:6">
      <c r="A134" s="229" t="s">
        <v>1111</v>
      </c>
      <c r="B134" s="254">
        <v>4.4600000000000001E-2</v>
      </c>
      <c r="C134" s="253">
        <v>4.4800000000000006E-2</v>
      </c>
      <c r="D134" s="255">
        <v>2504.83</v>
      </c>
      <c r="E134" s="255">
        <v>2504.44</v>
      </c>
      <c r="F134" s="256">
        <v>2503.67</v>
      </c>
    </row>
    <row r="135" spans="1:6">
      <c r="A135" s="229" t="s">
        <v>1112</v>
      </c>
      <c r="B135" s="254">
        <v>4.4699999999999997E-2</v>
      </c>
      <c r="C135" s="253">
        <v>4.4900000000000002E-2</v>
      </c>
      <c r="D135" s="255">
        <v>2505.27</v>
      </c>
      <c r="E135" s="255">
        <v>2504.88</v>
      </c>
      <c r="F135" s="256">
        <v>2504.2399999999998</v>
      </c>
    </row>
    <row r="136" spans="1:6">
      <c r="A136" s="229" t="s">
        <v>1113</v>
      </c>
      <c r="B136" s="254">
        <v>4.4900000000000002E-2</v>
      </c>
      <c r="C136" s="253">
        <v>4.5100000000000001E-2</v>
      </c>
      <c r="D136" s="255">
        <v>2505.52</v>
      </c>
      <c r="E136" s="255">
        <v>2505.13</v>
      </c>
      <c r="F136" s="256">
        <v>2504.4899999999998</v>
      </c>
    </row>
    <row r="137" spans="1:6">
      <c r="A137" s="229" t="s">
        <v>1114</v>
      </c>
      <c r="B137" s="254">
        <v>4.4999999999999998E-2</v>
      </c>
      <c r="C137" s="253">
        <v>4.5199999999999997E-2</v>
      </c>
      <c r="D137" s="255">
        <v>2505.96</v>
      </c>
      <c r="E137" s="255">
        <v>2505.5700000000002</v>
      </c>
      <c r="F137" s="256">
        <v>2504.9299999999998</v>
      </c>
    </row>
    <row r="138" spans="1:6">
      <c r="A138" s="229" t="s">
        <v>1115</v>
      </c>
      <c r="B138" s="254">
        <v>4.4199999999999996E-2</v>
      </c>
      <c r="C138" s="253">
        <v>4.4400000000000002E-2</v>
      </c>
      <c r="D138" s="255">
        <v>2508.56</v>
      </c>
      <c r="E138" s="255">
        <v>2508.17</v>
      </c>
      <c r="F138" s="256">
        <v>2507.13</v>
      </c>
    </row>
    <row r="139" spans="1:6">
      <c r="A139" s="229" t="s">
        <v>1116</v>
      </c>
      <c r="B139" s="254">
        <v>4.4400000000000002E-2</v>
      </c>
      <c r="C139" s="253">
        <v>4.4600000000000001E-2</v>
      </c>
      <c r="D139" s="255">
        <v>2508.8000000000002</v>
      </c>
      <c r="E139" s="255">
        <v>2508.42</v>
      </c>
      <c r="F139" s="256">
        <v>2507.7800000000002</v>
      </c>
    </row>
    <row r="140" spans="1:6">
      <c r="A140" s="229" t="s">
        <v>1117</v>
      </c>
      <c r="B140" s="254">
        <v>4.4999999999999998E-2</v>
      </c>
      <c r="C140" s="253">
        <v>4.5199999999999997E-2</v>
      </c>
      <c r="D140" s="255">
        <v>2508.29</v>
      </c>
      <c r="E140" s="255">
        <v>2507.9</v>
      </c>
      <c r="F140" s="256">
        <v>2507.2600000000002</v>
      </c>
    </row>
    <row r="141" spans="1:6">
      <c r="A141" s="229" t="s">
        <v>1118</v>
      </c>
      <c r="B141" s="254">
        <v>4.4900000000000002E-2</v>
      </c>
      <c r="C141" s="253">
        <v>4.5100000000000001E-2</v>
      </c>
      <c r="D141" s="255">
        <v>2508.17</v>
      </c>
      <c r="E141" s="255">
        <v>2507.79</v>
      </c>
      <c r="F141" s="256">
        <v>2507.25</v>
      </c>
    </row>
    <row r="142" spans="1:6">
      <c r="A142" s="229" t="s">
        <v>1119</v>
      </c>
      <c r="B142" s="254">
        <v>4.4900000000000002E-2</v>
      </c>
      <c r="C142" s="253">
        <v>4.5100000000000001E-2</v>
      </c>
      <c r="D142" s="255">
        <v>2508.71</v>
      </c>
      <c r="E142" s="255">
        <v>2508.33</v>
      </c>
      <c r="F142" s="256">
        <v>2507.79</v>
      </c>
    </row>
    <row r="143" spans="1:6">
      <c r="A143" s="229" t="s">
        <v>1120</v>
      </c>
      <c r="B143" s="254">
        <v>4.5199999999999997E-2</v>
      </c>
      <c r="C143" s="253">
        <v>4.5400000000000003E-2</v>
      </c>
      <c r="D143" s="255">
        <v>2508.87</v>
      </c>
      <c r="E143" s="255">
        <v>2508.4899999999998</v>
      </c>
      <c r="F143" s="256">
        <v>2507.7600000000002</v>
      </c>
    </row>
    <row r="144" spans="1:6">
      <c r="A144" s="229" t="s">
        <v>1121</v>
      </c>
      <c r="B144" s="254">
        <v>4.41E-2</v>
      </c>
      <c r="C144" s="253">
        <v>4.4299999999999999E-2</v>
      </c>
      <c r="D144" s="255">
        <v>2511.48</v>
      </c>
      <c r="E144" s="255">
        <v>2511.1</v>
      </c>
      <c r="F144" s="256">
        <v>2510.5700000000002</v>
      </c>
    </row>
    <row r="145" spans="1:12">
      <c r="A145" s="229" t="s">
        <v>1122</v>
      </c>
      <c r="B145" s="254">
        <v>4.3700000000000003E-2</v>
      </c>
      <c r="C145" s="253">
        <v>4.3899999999999995E-2</v>
      </c>
      <c r="D145" s="255">
        <v>2512.7600000000002</v>
      </c>
      <c r="E145" s="255">
        <v>2512.38</v>
      </c>
      <c r="F145" s="256">
        <v>2511.85</v>
      </c>
      <c r="L145" s="276"/>
    </row>
    <row r="146" spans="1:12">
      <c r="A146" s="229" t="s">
        <v>1123</v>
      </c>
      <c r="B146" s="254">
        <v>4.3200000000000002E-2</v>
      </c>
      <c r="C146" s="253">
        <v>4.3400000000000001E-2</v>
      </c>
      <c r="D146" s="255">
        <v>2514.21</v>
      </c>
      <c r="E146" s="255">
        <v>2513.84</v>
      </c>
      <c r="F146" s="256">
        <v>2513.3200000000002</v>
      </c>
    </row>
    <row r="147" spans="1:12">
      <c r="A147" s="229" t="s">
        <v>1124</v>
      </c>
      <c r="B147" s="254">
        <v>4.3099999999999999E-2</v>
      </c>
      <c r="C147" s="253">
        <v>4.3299999999999998E-2</v>
      </c>
      <c r="D147" s="255">
        <v>2514.92</v>
      </c>
      <c r="E147" s="255">
        <v>2514.5500000000002</v>
      </c>
      <c r="F147" s="256">
        <v>2514.0300000000002</v>
      </c>
    </row>
    <row r="148" spans="1:12">
      <c r="A148" s="229" t="s">
        <v>1125</v>
      </c>
      <c r="B148" s="254">
        <v>4.2599999999999999E-2</v>
      </c>
      <c r="C148" s="253">
        <v>4.2800000000000005E-2</v>
      </c>
      <c r="D148" s="255">
        <v>2516.56</v>
      </c>
      <c r="E148" s="255">
        <v>2516.19</v>
      </c>
      <c r="F148" s="256">
        <v>2515.48</v>
      </c>
    </row>
    <row r="149" spans="1:12">
      <c r="A149" s="229" t="s">
        <v>1126</v>
      </c>
      <c r="B149" s="254">
        <v>4.3400000000000001E-2</v>
      </c>
      <c r="C149" s="253">
        <v>4.36E-2</v>
      </c>
      <c r="D149" s="255">
        <v>2515.6</v>
      </c>
      <c r="E149" s="255">
        <v>2515.23</v>
      </c>
      <c r="F149" s="256">
        <v>2514.71</v>
      </c>
    </row>
    <row r="150" spans="1:12">
      <c r="A150" s="229" t="s">
        <v>1127</v>
      </c>
      <c r="B150" s="254">
        <v>4.3400000000000001E-2</v>
      </c>
      <c r="C150" s="253">
        <v>4.36E-2</v>
      </c>
      <c r="D150" s="255">
        <v>2516.12</v>
      </c>
      <c r="E150" s="255">
        <v>2515.75</v>
      </c>
      <c r="F150" s="256">
        <v>2515.23</v>
      </c>
    </row>
    <row r="151" spans="1:12">
      <c r="A151" s="229" t="s">
        <v>1128</v>
      </c>
      <c r="B151" s="254">
        <v>4.3899999999999995E-2</v>
      </c>
      <c r="C151" s="253">
        <v>4.41E-2</v>
      </c>
      <c r="D151" s="255">
        <v>2515.73</v>
      </c>
      <c r="E151" s="255">
        <v>2515.36</v>
      </c>
      <c r="F151" s="256">
        <v>2514.84</v>
      </c>
    </row>
    <row r="152" spans="1:12">
      <c r="A152" s="229" t="s">
        <v>1129</v>
      </c>
      <c r="B152" s="254">
        <v>4.2800000000000005E-2</v>
      </c>
      <c r="C152" s="253">
        <v>4.2999999999999997E-2</v>
      </c>
      <c r="D152" s="255">
        <v>2518.25</v>
      </c>
      <c r="E152" s="255">
        <v>2517.89</v>
      </c>
      <c r="F152" s="256">
        <v>2517.37</v>
      </c>
    </row>
    <row r="153" spans="1:12">
      <c r="A153" s="229" t="s">
        <v>1130</v>
      </c>
      <c r="B153" s="254">
        <v>4.2800000000000005E-2</v>
      </c>
      <c r="C153" s="253">
        <v>4.2999999999999997E-2</v>
      </c>
      <c r="D153" s="255">
        <v>2516.5500000000002</v>
      </c>
      <c r="E153" s="255">
        <v>2516.19</v>
      </c>
      <c r="F153" s="256">
        <v>2515.75</v>
      </c>
    </row>
    <row r="154" spans="1:12">
      <c r="A154" s="229" t="s">
        <v>1131</v>
      </c>
      <c r="B154" s="254">
        <v>4.1700000000000001E-2</v>
      </c>
      <c r="C154" s="253">
        <v>4.1900000000000007E-2</v>
      </c>
      <c r="D154" s="255">
        <v>2518.96</v>
      </c>
      <c r="E154" s="255">
        <v>2518.6</v>
      </c>
      <c r="F154" s="256">
        <v>2518.1799999999998</v>
      </c>
    </row>
    <row r="155" spans="1:12">
      <c r="A155" s="229" t="s">
        <v>1132</v>
      </c>
      <c r="B155" s="254">
        <v>4.1200000000000001E-2</v>
      </c>
      <c r="C155" s="253">
        <v>4.1399999999999999E-2</v>
      </c>
      <c r="D155" s="255">
        <v>2520.27</v>
      </c>
      <c r="E155" s="255">
        <v>2519.91</v>
      </c>
      <c r="F155" s="256">
        <v>2519.5</v>
      </c>
    </row>
    <row r="156" spans="1:12">
      <c r="A156" s="229" t="s">
        <v>1133</v>
      </c>
      <c r="B156" s="254">
        <v>4.0399999999999998E-2</v>
      </c>
      <c r="C156" s="253">
        <v>4.0599999999999997E-2</v>
      </c>
      <c r="D156" s="255">
        <v>2522.11</v>
      </c>
      <c r="E156" s="255">
        <v>2521.75</v>
      </c>
      <c r="F156" s="256">
        <v>2521.34</v>
      </c>
    </row>
    <row r="157" spans="1:12">
      <c r="A157" s="229" t="s">
        <v>1134</v>
      </c>
      <c r="B157" s="254">
        <v>4.0300000000000002E-2</v>
      </c>
      <c r="C157" s="253">
        <v>4.0500000000000001E-2</v>
      </c>
      <c r="D157" s="255">
        <v>2522.69</v>
      </c>
      <c r="E157" s="255">
        <v>2522.34</v>
      </c>
      <c r="F157" s="256">
        <v>2521.9299999999998</v>
      </c>
    </row>
    <row r="158" spans="1:12">
      <c r="A158" s="229" t="s">
        <v>1135</v>
      </c>
      <c r="B158" s="254">
        <v>3.9300000000000002E-2</v>
      </c>
      <c r="C158" s="253">
        <v>3.95E-2</v>
      </c>
      <c r="D158" s="255">
        <v>2525.42</v>
      </c>
      <c r="E158" s="255">
        <v>2525.06</v>
      </c>
      <c r="F158" s="256">
        <v>2524.11</v>
      </c>
    </row>
    <row r="159" spans="1:12">
      <c r="A159" s="229" t="s">
        <v>1136</v>
      </c>
      <c r="B159" s="254">
        <v>3.8699999999999998E-2</v>
      </c>
      <c r="C159" s="253">
        <v>3.8900000000000004E-2</v>
      </c>
      <c r="D159" s="255">
        <v>2527.0500000000002</v>
      </c>
      <c r="E159" s="255">
        <v>2526.6999999999998</v>
      </c>
      <c r="F159" s="256">
        <v>2526.13</v>
      </c>
    </row>
    <row r="160" spans="1:12">
      <c r="A160" s="229" t="s">
        <v>1137</v>
      </c>
      <c r="B160" s="254">
        <v>3.8199999999999998E-2</v>
      </c>
      <c r="C160" s="253">
        <v>3.8399999999999997E-2</v>
      </c>
      <c r="D160" s="255">
        <v>2528.4899999999998</v>
      </c>
      <c r="E160" s="255">
        <v>2528.14</v>
      </c>
      <c r="F160" s="256">
        <v>2527.58</v>
      </c>
    </row>
    <row r="161" spans="1:6">
      <c r="A161" s="229" t="s">
        <v>1138</v>
      </c>
      <c r="B161" s="254">
        <v>3.78E-2</v>
      </c>
      <c r="C161" s="253">
        <v>3.7999999999999999E-2</v>
      </c>
      <c r="D161" s="255">
        <v>2529.75</v>
      </c>
      <c r="E161" s="255">
        <v>2529.4</v>
      </c>
      <c r="F161" s="256">
        <v>2528.84</v>
      </c>
    </row>
    <row r="162" spans="1:6">
      <c r="A162" s="229" t="s">
        <v>1139</v>
      </c>
      <c r="B162" s="254">
        <v>3.7400000000000003E-2</v>
      </c>
      <c r="C162" s="253">
        <v>3.7599999999999995E-2</v>
      </c>
      <c r="D162" s="255">
        <v>2531.12</v>
      </c>
      <c r="E162" s="255">
        <v>2530.7800000000002</v>
      </c>
      <c r="F162" s="256">
        <v>2530.1999999999998</v>
      </c>
    </row>
    <row r="163" spans="1:6">
      <c r="A163" s="229" t="s">
        <v>1140</v>
      </c>
      <c r="B163" s="254">
        <v>3.6799999999999999E-2</v>
      </c>
      <c r="C163" s="253">
        <v>3.7000000000000005E-2</v>
      </c>
      <c r="D163" s="255">
        <v>2533.14</v>
      </c>
      <c r="E163" s="255">
        <v>2532.8000000000002</v>
      </c>
      <c r="F163" s="256">
        <v>2531.8200000000002</v>
      </c>
    </row>
    <row r="164" spans="1:6">
      <c r="A164" s="229" t="s">
        <v>1141</v>
      </c>
      <c r="B164" s="254">
        <v>3.6200000000000003E-2</v>
      </c>
      <c r="C164" s="253">
        <v>3.6400000000000002E-2</v>
      </c>
      <c r="D164" s="255">
        <v>2534.7399999999998</v>
      </c>
      <c r="E164" s="255">
        <v>2534.4</v>
      </c>
      <c r="F164" s="256">
        <v>2533.83</v>
      </c>
    </row>
    <row r="165" spans="1:6">
      <c r="A165" s="229" t="s">
        <v>1142</v>
      </c>
      <c r="B165" s="254">
        <v>3.5900000000000001E-2</v>
      </c>
      <c r="C165" s="253">
        <v>3.61E-2</v>
      </c>
      <c r="D165" s="255">
        <v>2535.8200000000002</v>
      </c>
      <c r="E165" s="255">
        <v>2535.48</v>
      </c>
      <c r="F165" s="256">
        <v>2534.91</v>
      </c>
    </row>
    <row r="166" spans="1:6">
      <c r="A166" s="229" t="s">
        <v>1143</v>
      </c>
      <c r="B166" s="254">
        <v>3.5000000000000003E-2</v>
      </c>
      <c r="C166" s="253">
        <v>3.5200000000000002E-2</v>
      </c>
      <c r="D166" s="255">
        <v>2537.91</v>
      </c>
      <c r="E166" s="255">
        <v>2537.5700000000002</v>
      </c>
      <c r="F166" s="256">
        <v>2537.02</v>
      </c>
    </row>
    <row r="167" spans="1:6">
      <c r="A167" s="229" t="s">
        <v>1144</v>
      </c>
      <c r="B167" s="254">
        <v>3.4500000000000003E-2</v>
      </c>
      <c r="C167" s="253">
        <v>3.4700000000000002E-2</v>
      </c>
      <c r="D167" s="255">
        <v>2539.31</v>
      </c>
      <c r="E167" s="255">
        <v>2538.98</v>
      </c>
      <c r="F167" s="256">
        <v>2538.4299999999998</v>
      </c>
    </row>
    <row r="168" spans="1:6">
      <c r="A168" s="229" t="s">
        <v>1145</v>
      </c>
      <c r="B168" s="254">
        <v>3.3799999999999997E-2</v>
      </c>
      <c r="C168" s="253">
        <v>3.4000000000000002E-2</v>
      </c>
      <c r="D168" s="255">
        <v>2541.4499999999998</v>
      </c>
      <c r="E168" s="255">
        <v>2541.12</v>
      </c>
      <c r="F168" s="256">
        <v>2540.17</v>
      </c>
    </row>
    <row r="169" spans="1:6">
      <c r="A169" s="229" t="s">
        <v>1146</v>
      </c>
      <c r="B169" s="254">
        <v>3.3000000000000002E-2</v>
      </c>
      <c r="C169" s="253">
        <v>3.32E-2</v>
      </c>
      <c r="D169" s="255">
        <v>2543.34</v>
      </c>
      <c r="E169" s="255">
        <v>2543.0100000000002</v>
      </c>
      <c r="F169" s="256">
        <v>2542.4699999999998</v>
      </c>
    </row>
    <row r="170" spans="1:6">
      <c r="A170" s="229" t="s">
        <v>1147</v>
      </c>
      <c r="B170" s="254">
        <v>3.32E-2</v>
      </c>
      <c r="C170" s="253">
        <v>3.3399999999999999E-2</v>
      </c>
      <c r="D170" s="255">
        <v>2543.54</v>
      </c>
      <c r="E170" s="255">
        <v>2543.1999999999998</v>
      </c>
      <c r="F170" s="256">
        <v>2542.67</v>
      </c>
    </row>
    <row r="171" spans="1:6">
      <c r="A171" s="229" t="s">
        <v>1148</v>
      </c>
      <c r="B171" s="254">
        <v>3.27E-2</v>
      </c>
      <c r="C171" s="253">
        <v>3.2899999999999999E-2</v>
      </c>
      <c r="D171" s="255">
        <v>2544.91</v>
      </c>
      <c r="E171" s="255">
        <v>2544.5700000000002</v>
      </c>
      <c r="F171" s="256">
        <v>2544.04</v>
      </c>
    </row>
    <row r="172" spans="1:6">
      <c r="A172" s="229" t="s">
        <v>1149</v>
      </c>
      <c r="B172" s="254">
        <v>3.2199999999999999E-2</v>
      </c>
      <c r="C172" s="253">
        <v>3.2400000000000005E-2</v>
      </c>
      <c r="D172" s="255">
        <v>2546.27</v>
      </c>
      <c r="E172" s="255">
        <v>2545.94</v>
      </c>
      <c r="F172" s="256">
        <v>2545.41</v>
      </c>
    </row>
    <row r="173" spans="1:6">
      <c r="A173" s="229" t="s">
        <v>1150</v>
      </c>
      <c r="B173" s="254">
        <v>3.2000000000000001E-2</v>
      </c>
      <c r="C173" s="253">
        <v>3.2199999999999999E-2</v>
      </c>
      <c r="D173" s="255">
        <v>2547.5300000000002</v>
      </c>
      <c r="E173" s="255">
        <v>2547.1999999999998</v>
      </c>
      <c r="F173" s="256">
        <v>2546.27</v>
      </c>
    </row>
    <row r="174" spans="1:6">
      <c r="A174" s="229" t="s">
        <v>1151</v>
      </c>
      <c r="B174" s="254">
        <v>3.1600000000000003E-2</v>
      </c>
      <c r="C174" s="253">
        <v>3.1800000000000002E-2</v>
      </c>
      <c r="D174" s="255">
        <v>2548.71</v>
      </c>
      <c r="E174" s="255">
        <v>2548.38</v>
      </c>
      <c r="F174" s="256">
        <v>2547.86</v>
      </c>
    </row>
    <row r="175" spans="1:6">
      <c r="A175" s="229" t="s">
        <v>1152</v>
      </c>
      <c r="B175" s="254">
        <v>3.1300000000000001E-2</v>
      </c>
      <c r="C175" s="253">
        <v>3.15E-2</v>
      </c>
      <c r="D175" s="255">
        <v>2549.7199999999998</v>
      </c>
      <c r="E175" s="255">
        <v>2549.4</v>
      </c>
      <c r="F175" s="256">
        <v>2548.88</v>
      </c>
    </row>
    <row r="176" spans="1:6">
      <c r="A176" s="229" t="s">
        <v>1153</v>
      </c>
      <c r="B176" s="254">
        <v>3.1E-2</v>
      </c>
      <c r="C176" s="253">
        <v>3.1200000000000002E-2</v>
      </c>
      <c r="D176" s="255">
        <v>2550.73</v>
      </c>
      <c r="E176" s="255">
        <v>2550.4</v>
      </c>
      <c r="F176" s="256">
        <v>2549.89</v>
      </c>
    </row>
    <row r="177" spans="1:6">
      <c r="A177" s="229" t="s">
        <v>1154</v>
      </c>
      <c r="B177" s="254">
        <v>3.1200000000000002E-2</v>
      </c>
      <c r="C177" s="253">
        <v>3.1400000000000004E-2</v>
      </c>
      <c r="D177" s="255">
        <v>2550.92</v>
      </c>
      <c r="E177" s="255">
        <v>2550.6</v>
      </c>
      <c r="F177" s="256">
        <v>2550.08</v>
      </c>
    </row>
    <row r="178" spans="1:6">
      <c r="A178" s="229" t="s">
        <v>1155</v>
      </c>
      <c r="B178" s="254">
        <v>3.0499999999999999E-2</v>
      </c>
      <c r="C178" s="253">
        <v>3.0699999999999998E-2</v>
      </c>
      <c r="D178" s="255">
        <v>2552.9699999999998</v>
      </c>
      <c r="E178" s="255">
        <v>2552.65</v>
      </c>
      <c r="F178" s="256">
        <v>2551.73</v>
      </c>
    </row>
    <row r="179" spans="1:6">
      <c r="A179" s="229" t="s">
        <v>1156</v>
      </c>
      <c r="B179" s="254">
        <v>3.0200000000000001E-2</v>
      </c>
      <c r="C179" s="253">
        <v>3.04E-2</v>
      </c>
      <c r="D179" s="255">
        <v>2554.11</v>
      </c>
      <c r="E179" s="255">
        <v>2553.79</v>
      </c>
      <c r="F179" s="256">
        <v>2553.14</v>
      </c>
    </row>
    <row r="180" spans="1:6">
      <c r="A180" s="229" t="s">
        <v>1157</v>
      </c>
      <c r="B180" s="254">
        <v>2.9500000000000002E-2</v>
      </c>
      <c r="C180" s="253">
        <v>2.9700000000000001E-2</v>
      </c>
      <c r="D180" s="255">
        <v>2555.87</v>
      </c>
      <c r="E180" s="255">
        <v>2555.5500000000002</v>
      </c>
      <c r="F180" s="256">
        <v>2554.91</v>
      </c>
    </row>
    <row r="181" spans="1:6">
      <c r="A181" s="229" t="s">
        <v>1158</v>
      </c>
      <c r="B181" s="254">
        <v>2.9300000000000003E-2</v>
      </c>
      <c r="C181" s="253">
        <v>2.9500000000000002E-2</v>
      </c>
      <c r="D181" s="255">
        <v>2556.83</v>
      </c>
      <c r="E181" s="255">
        <v>2556.5100000000002</v>
      </c>
      <c r="F181" s="256">
        <v>2555.87</v>
      </c>
    </row>
    <row r="182" spans="1:6">
      <c r="A182" s="229" t="s">
        <v>1159</v>
      </c>
      <c r="B182" s="254">
        <v>2.92E-2</v>
      </c>
      <c r="C182" s="253">
        <v>2.9399999999999999E-2</v>
      </c>
      <c r="D182" s="255">
        <v>2557.63</v>
      </c>
      <c r="E182" s="255">
        <v>2557.3200000000002</v>
      </c>
      <c r="F182" s="256">
        <v>2556.67</v>
      </c>
    </row>
    <row r="183" spans="1:6">
      <c r="A183" s="229" t="s">
        <v>1160</v>
      </c>
      <c r="B183" s="254">
        <v>2.9100000000000001E-2</v>
      </c>
      <c r="C183" s="253">
        <v>2.9300000000000003E-2</v>
      </c>
      <c r="D183" s="255">
        <v>2559.12</v>
      </c>
      <c r="E183" s="255">
        <v>2558.81</v>
      </c>
      <c r="F183" s="256">
        <v>2557.4699999999998</v>
      </c>
    </row>
    <row r="184" spans="1:6">
      <c r="A184" s="229" t="s">
        <v>1161</v>
      </c>
      <c r="B184" s="254">
        <v>2.7999999999999997E-2</v>
      </c>
      <c r="C184" s="253">
        <v>2.8199999999999999E-2</v>
      </c>
      <c r="D184" s="255">
        <v>2561.88</v>
      </c>
      <c r="E184" s="255">
        <v>2561.5700000000002</v>
      </c>
      <c r="F184" s="256">
        <v>2560.89</v>
      </c>
    </row>
    <row r="185" spans="1:6">
      <c r="A185" s="229" t="s">
        <v>1162</v>
      </c>
      <c r="B185" s="254">
        <v>2.8199999999999999E-2</v>
      </c>
      <c r="C185" s="253">
        <v>2.8399999999999998E-2</v>
      </c>
      <c r="D185" s="255">
        <v>2562.2600000000002</v>
      </c>
      <c r="E185" s="255">
        <v>2561.9499999999998</v>
      </c>
      <c r="F185" s="256">
        <v>2561.2600000000002</v>
      </c>
    </row>
    <row r="186" spans="1:6">
      <c r="A186" s="229" t="s">
        <v>1163</v>
      </c>
      <c r="B186" s="254">
        <v>2.7799999999999998E-2</v>
      </c>
      <c r="C186" s="253">
        <v>2.7999999999999997E-2</v>
      </c>
      <c r="D186" s="255">
        <v>2563.5500000000002</v>
      </c>
      <c r="E186" s="255">
        <v>2563.25</v>
      </c>
      <c r="F186" s="256">
        <v>2562.5700000000002</v>
      </c>
    </row>
    <row r="187" spans="1:6">
      <c r="A187" s="229" t="s">
        <v>1164</v>
      </c>
      <c r="B187" s="254">
        <v>2.7099999999999999E-2</v>
      </c>
      <c r="C187" s="253">
        <v>2.7300000000000001E-2</v>
      </c>
      <c r="D187" s="255">
        <v>2565.31</v>
      </c>
      <c r="E187" s="255">
        <v>2565</v>
      </c>
      <c r="F187" s="256">
        <v>2564.33</v>
      </c>
    </row>
    <row r="188" spans="1:6">
      <c r="A188" s="229" t="s">
        <v>1165</v>
      </c>
      <c r="B188" s="254">
        <v>2.6800000000000001E-2</v>
      </c>
      <c r="C188" s="253">
        <v>2.7000000000000003E-2</v>
      </c>
      <c r="D188" s="255">
        <v>2567.2399999999998</v>
      </c>
      <c r="E188" s="255">
        <v>2566.9299999999998</v>
      </c>
      <c r="F188" s="256">
        <v>2565.46</v>
      </c>
    </row>
    <row r="189" spans="1:6">
      <c r="A189" s="229" t="s">
        <v>1166</v>
      </c>
      <c r="B189" s="254">
        <v>2.5399999999999999E-2</v>
      </c>
      <c r="C189" s="253">
        <v>2.5600000000000001E-2</v>
      </c>
      <c r="D189" s="255">
        <v>2570.0300000000002</v>
      </c>
      <c r="E189" s="255">
        <v>2569.73</v>
      </c>
      <c r="F189" s="256">
        <v>2569.0700000000002</v>
      </c>
    </row>
    <row r="190" spans="1:6">
      <c r="A190" s="229" t="s">
        <v>1167</v>
      </c>
      <c r="B190" s="254">
        <v>2.7200000000000002E-2</v>
      </c>
      <c r="C190" s="253">
        <v>2.7400000000000001E-2</v>
      </c>
      <c r="D190" s="255">
        <v>2567.98</v>
      </c>
      <c r="E190" s="255">
        <v>2567.6799999999998</v>
      </c>
      <c r="F190" s="256">
        <v>2567</v>
      </c>
    </row>
    <row r="191" spans="1:6">
      <c r="A191" s="229" t="s">
        <v>1168</v>
      </c>
      <c r="B191" s="254">
        <v>2.7400000000000001E-2</v>
      </c>
      <c r="C191" s="253">
        <v>2.76E-2</v>
      </c>
      <c r="D191" s="255">
        <v>2568.35</v>
      </c>
      <c r="E191" s="255">
        <v>2568.06</v>
      </c>
      <c r="F191" s="256">
        <v>2567.38</v>
      </c>
    </row>
    <row r="192" spans="1:6">
      <c r="A192" s="229" t="s">
        <v>1169</v>
      </c>
      <c r="B192" s="254">
        <v>2.7699999999999999E-2</v>
      </c>
      <c r="C192" s="253">
        <v>2.7900000000000001E-2</v>
      </c>
      <c r="D192" s="255">
        <v>2568.59</v>
      </c>
      <c r="E192" s="255">
        <v>2568.29</v>
      </c>
      <c r="F192" s="256">
        <v>2567.61</v>
      </c>
    </row>
    <row r="193" spans="1:6">
      <c r="A193" s="229" t="s">
        <v>1170</v>
      </c>
      <c r="B193" s="254">
        <v>2.81E-2</v>
      </c>
      <c r="C193" s="253">
        <v>2.8300000000000002E-2</v>
      </c>
      <c r="D193" s="255">
        <v>2569.48</v>
      </c>
      <c r="E193" s="255">
        <v>2569.19</v>
      </c>
      <c r="F193" s="256">
        <v>2567.6999999999998</v>
      </c>
    </row>
    <row r="194" spans="1:6">
      <c r="A194" s="229" t="s">
        <v>1171</v>
      </c>
      <c r="B194" s="254">
        <v>2.6499999999999999E-2</v>
      </c>
      <c r="C194" s="253">
        <v>2.6699999999999998E-2</v>
      </c>
      <c r="D194" s="255">
        <v>2572.5100000000002</v>
      </c>
      <c r="E194" s="255">
        <v>2572.2199999999998</v>
      </c>
      <c r="F194" s="256">
        <v>2571.5500000000002</v>
      </c>
    </row>
    <row r="195" spans="1:6">
      <c r="A195" s="229" t="s">
        <v>1172</v>
      </c>
      <c r="B195" s="254">
        <v>2.8500000000000001E-2</v>
      </c>
      <c r="C195" s="253">
        <v>2.87E-2</v>
      </c>
      <c r="D195" s="255">
        <v>2570.27</v>
      </c>
      <c r="E195" s="255">
        <v>2569.98</v>
      </c>
      <c r="F195" s="256">
        <v>2569.29</v>
      </c>
    </row>
    <row r="196" spans="1:6">
      <c r="A196" s="229" t="s">
        <v>1173</v>
      </c>
      <c r="B196" s="254">
        <v>2.8300000000000002E-2</v>
      </c>
      <c r="C196" s="253">
        <v>2.8500000000000001E-2</v>
      </c>
      <c r="D196" s="255">
        <v>2573.29</v>
      </c>
      <c r="E196" s="255">
        <v>2573</v>
      </c>
      <c r="F196" s="256">
        <v>2572.23</v>
      </c>
    </row>
    <row r="197" spans="1:6">
      <c r="A197" s="229" t="s">
        <v>1174</v>
      </c>
      <c r="B197" s="254">
        <v>2.7900000000000001E-2</v>
      </c>
      <c r="C197" s="253">
        <v>2.81E-2</v>
      </c>
      <c r="D197" s="255">
        <v>2574.64</v>
      </c>
      <c r="E197" s="255">
        <v>2574.35</v>
      </c>
      <c r="F197" s="256">
        <v>2573.58</v>
      </c>
    </row>
    <row r="198" spans="1:6">
      <c r="A198" s="229" t="s">
        <v>1175</v>
      </c>
      <c r="B198" s="254">
        <v>2.7900000000000001E-2</v>
      </c>
      <c r="C198" s="253">
        <v>2.81E-2</v>
      </c>
      <c r="D198" s="255">
        <v>2576.39</v>
      </c>
      <c r="E198" s="255">
        <v>2576.1</v>
      </c>
      <c r="F198" s="256">
        <v>2574.35</v>
      </c>
    </row>
    <row r="199" spans="1:6">
      <c r="A199" s="229" t="s">
        <v>1176</v>
      </c>
      <c r="B199" s="254">
        <v>2.76E-2</v>
      </c>
      <c r="C199" s="253">
        <v>2.7799999999999998E-2</v>
      </c>
      <c r="D199" s="255">
        <v>2577.58</v>
      </c>
      <c r="E199" s="255">
        <v>2577.3000000000002</v>
      </c>
      <c r="F199" s="256">
        <v>2576.5300000000002</v>
      </c>
    </row>
    <row r="200" spans="1:6">
      <c r="A200" s="229" t="s">
        <v>1177</v>
      </c>
      <c r="B200" s="254">
        <v>2.8199999999999999E-2</v>
      </c>
      <c r="C200" s="253">
        <v>2.8399999999999998E-2</v>
      </c>
      <c r="D200" s="255">
        <v>2577.5</v>
      </c>
      <c r="E200" s="255">
        <v>2577.2199999999998</v>
      </c>
      <c r="F200" s="256">
        <v>2576.4499999999998</v>
      </c>
    </row>
    <row r="201" spans="1:6">
      <c r="A201" s="229" t="s">
        <v>1178</v>
      </c>
      <c r="B201" s="254">
        <v>2.8999999999999998E-2</v>
      </c>
      <c r="C201" s="253">
        <v>2.92E-2</v>
      </c>
      <c r="D201" s="255">
        <v>2577.09</v>
      </c>
      <c r="E201" s="255">
        <v>2576.81</v>
      </c>
      <c r="F201" s="256">
        <v>2576.1</v>
      </c>
    </row>
    <row r="202" spans="1:6">
      <c r="A202" s="229" t="s">
        <v>1179</v>
      </c>
      <c r="B202" s="254">
        <v>2.9500000000000002E-2</v>
      </c>
      <c r="C202" s="253">
        <v>2.9700000000000001E-2</v>
      </c>
      <c r="D202" s="255">
        <v>2577.11</v>
      </c>
      <c r="E202" s="255">
        <v>2576.84</v>
      </c>
      <c r="F202" s="256">
        <v>2576.11</v>
      </c>
    </row>
    <row r="203" spans="1:6">
      <c r="A203" s="229" t="s">
        <v>1180</v>
      </c>
      <c r="B203" s="254">
        <v>2.9500000000000002E-2</v>
      </c>
      <c r="C203" s="253">
        <v>2.9700000000000001E-2</v>
      </c>
      <c r="D203" s="255">
        <v>2578.6799999999998</v>
      </c>
      <c r="E203" s="255">
        <v>2578.41</v>
      </c>
      <c r="F203" s="256">
        <v>2576.84</v>
      </c>
    </row>
    <row r="204" spans="1:6">
      <c r="A204" s="229" t="s">
        <v>1181</v>
      </c>
      <c r="B204" s="254">
        <v>2.9399999999999999E-2</v>
      </c>
      <c r="C204" s="253">
        <v>2.9600000000000001E-2</v>
      </c>
      <c r="D204" s="255">
        <v>2579.54</v>
      </c>
      <c r="E204" s="255">
        <v>2579.2600000000002</v>
      </c>
      <c r="F204" s="256">
        <v>2578.54</v>
      </c>
    </row>
    <row r="205" spans="1:6">
      <c r="A205" s="229" t="s">
        <v>1182</v>
      </c>
      <c r="B205" s="254">
        <v>2.9500000000000002E-2</v>
      </c>
      <c r="C205" s="253">
        <v>2.9700000000000001E-2</v>
      </c>
      <c r="D205" s="255">
        <v>2580.12</v>
      </c>
      <c r="E205" s="255">
        <v>2579.85</v>
      </c>
      <c r="F205" s="256">
        <v>2579.13</v>
      </c>
    </row>
    <row r="206" spans="1:6">
      <c r="A206" s="229" t="s">
        <v>1183</v>
      </c>
      <c r="B206" s="254">
        <v>2.9600000000000001E-2</v>
      </c>
      <c r="C206" s="253">
        <v>2.98E-2</v>
      </c>
      <c r="D206" s="255">
        <v>2580.5100000000002</v>
      </c>
      <c r="E206" s="255">
        <v>2580.2399999999998</v>
      </c>
      <c r="F206" s="256">
        <v>2579.54</v>
      </c>
    </row>
    <row r="207" spans="1:6">
      <c r="A207" s="229" t="s">
        <v>1184</v>
      </c>
      <c r="B207" s="254">
        <v>2.9399999999999999E-2</v>
      </c>
      <c r="C207" s="253">
        <v>2.9600000000000001E-2</v>
      </c>
      <c r="D207" s="255">
        <v>2581.4699999999998</v>
      </c>
      <c r="E207" s="255">
        <v>2581.21</v>
      </c>
      <c r="F207" s="256">
        <v>2580.5100000000002</v>
      </c>
    </row>
    <row r="208" spans="1:6">
      <c r="A208" s="229" t="s">
        <v>1185</v>
      </c>
      <c r="B208" s="254">
        <v>2.9600000000000001E-2</v>
      </c>
      <c r="C208" s="253">
        <v>2.98E-2</v>
      </c>
      <c r="D208" s="255">
        <v>2582.6999999999998</v>
      </c>
      <c r="E208" s="255">
        <v>2582.4299999999998</v>
      </c>
      <c r="F208" s="256">
        <v>2580.94</v>
      </c>
    </row>
    <row r="209" spans="1:6">
      <c r="A209" s="229" t="s">
        <v>1186</v>
      </c>
      <c r="B209" s="254">
        <v>2.7000000000000003E-2</v>
      </c>
      <c r="C209" s="253">
        <v>2.7200000000000002E-2</v>
      </c>
      <c r="D209" s="255">
        <v>2586.84</v>
      </c>
      <c r="E209" s="255">
        <v>2586.5700000000002</v>
      </c>
      <c r="F209" s="256">
        <v>2585.9</v>
      </c>
    </row>
    <row r="210" spans="1:6">
      <c r="A210" s="229" t="s">
        <v>1187</v>
      </c>
      <c r="B210" s="254">
        <v>2.8500000000000001E-2</v>
      </c>
      <c r="C210" s="253">
        <v>2.87E-2</v>
      </c>
      <c r="D210" s="255">
        <v>2585.54</v>
      </c>
      <c r="E210" s="255">
        <v>2585.2800000000002</v>
      </c>
      <c r="F210" s="256">
        <v>2584.59</v>
      </c>
    </row>
    <row r="211" spans="1:6">
      <c r="A211" s="229" t="s">
        <v>1188</v>
      </c>
      <c r="B211" s="254">
        <v>2.87E-2</v>
      </c>
      <c r="C211" s="253">
        <v>2.8900000000000002E-2</v>
      </c>
      <c r="D211" s="255">
        <v>2585.9699999999998</v>
      </c>
      <c r="E211" s="255">
        <v>2585.71</v>
      </c>
      <c r="F211" s="256">
        <v>2585.02</v>
      </c>
    </row>
    <row r="212" spans="1:6">
      <c r="A212" s="229" t="s">
        <v>1189</v>
      </c>
      <c r="B212" s="254">
        <v>0.03</v>
      </c>
      <c r="C212" s="253">
        <v>3.0200000000000001E-2</v>
      </c>
      <c r="D212" s="255">
        <v>2584.98</v>
      </c>
      <c r="E212" s="255">
        <v>2584.7199999999998</v>
      </c>
      <c r="F212" s="256">
        <v>2584.02</v>
      </c>
    </row>
    <row r="213" spans="1:6">
      <c r="A213" s="229" t="s">
        <v>1190</v>
      </c>
      <c r="B213" s="254">
        <v>3.1600000000000003E-2</v>
      </c>
      <c r="C213" s="253">
        <v>3.1800000000000002E-2</v>
      </c>
      <c r="D213" s="255">
        <v>2584.4299999999998</v>
      </c>
      <c r="E213" s="255">
        <v>2584.1799999999998</v>
      </c>
      <c r="F213" s="256">
        <v>2582.66</v>
      </c>
    </row>
    <row r="214" spans="1:6">
      <c r="A214" s="229" t="s">
        <v>1191</v>
      </c>
      <c r="B214" s="254">
        <v>2.9700000000000001E-2</v>
      </c>
      <c r="C214" s="253">
        <v>2.9900000000000003E-2</v>
      </c>
      <c r="D214" s="255">
        <v>2587.56</v>
      </c>
      <c r="E214" s="255">
        <v>2587.31</v>
      </c>
      <c r="F214" s="256">
        <v>2586.61</v>
      </c>
    </row>
    <row r="215" spans="1:6">
      <c r="A215" s="229" t="s">
        <v>1192</v>
      </c>
      <c r="B215" s="254">
        <v>2.8900000000000002E-2</v>
      </c>
      <c r="C215" s="253">
        <v>2.9100000000000001E-2</v>
      </c>
      <c r="D215" s="255">
        <v>2589.2800000000002</v>
      </c>
      <c r="E215" s="255">
        <v>2589.02</v>
      </c>
      <c r="F215" s="256">
        <v>2588.33</v>
      </c>
    </row>
    <row r="216" spans="1:6">
      <c r="A216" s="229" t="s">
        <v>1193</v>
      </c>
      <c r="B216" s="254">
        <v>2.92E-2</v>
      </c>
      <c r="C216" s="253">
        <v>2.9399999999999999E-2</v>
      </c>
      <c r="D216" s="255">
        <v>2589.59</v>
      </c>
      <c r="E216" s="255">
        <v>2589.34</v>
      </c>
      <c r="F216" s="256">
        <v>2588.64</v>
      </c>
    </row>
    <row r="217" spans="1:6">
      <c r="A217" s="229" t="s">
        <v>1194</v>
      </c>
      <c r="B217" s="254">
        <v>2.87E-2</v>
      </c>
      <c r="C217" s="253">
        <v>2.8900000000000002E-2</v>
      </c>
      <c r="D217" s="255">
        <v>2590.91</v>
      </c>
      <c r="E217" s="255">
        <v>2590.66</v>
      </c>
      <c r="F217" s="256">
        <v>2589.9699999999998</v>
      </c>
    </row>
    <row r="218" spans="1:6">
      <c r="A218" s="229" t="s">
        <v>1195</v>
      </c>
      <c r="B218" s="254">
        <v>2.9900000000000003E-2</v>
      </c>
      <c r="C218" s="253">
        <v>3.0099999999999998E-2</v>
      </c>
      <c r="D218" s="255">
        <v>2589.62</v>
      </c>
      <c r="E218" s="255">
        <v>2589.38</v>
      </c>
      <c r="F218" s="256">
        <v>2588.02</v>
      </c>
    </row>
    <row r="219" spans="1:6">
      <c r="A219" s="229" t="s">
        <v>1196</v>
      </c>
      <c r="B219" s="254">
        <v>2.98E-2</v>
      </c>
      <c r="C219" s="253">
        <v>0.03</v>
      </c>
      <c r="D219" s="255">
        <v>2590.4</v>
      </c>
      <c r="E219" s="255">
        <v>2590.15</v>
      </c>
      <c r="F219" s="256">
        <v>2589.5</v>
      </c>
    </row>
    <row r="220" spans="1:6">
      <c r="A220" s="229" t="s">
        <v>1197</v>
      </c>
      <c r="B220" s="254">
        <v>2.9399999999999999E-2</v>
      </c>
      <c r="C220" s="253">
        <v>2.9600000000000001E-2</v>
      </c>
      <c r="D220" s="255">
        <v>2591.54</v>
      </c>
      <c r="E220" s="255">
        <v>2591.29</v>
      </c>
      <c r="F220" s="256">
        <v>2590.64</v>
      </c>
    </row>
    <row r="221" spans="1:6">
      <c r="A221" s="229" t="s">
        <v>1198</v>
      </c>
      <c r="B221" s="254">
        <v>2.87E-2</v>
      </c>
      <c r="C221" s="253">
        <v>2.8900000000000002E-2</v>
      </c>
      <c r="D221" s="255">
        <v>2593.0300000000002</v>
      </c>
      <c r="E221" s="255">
        <v>2592.79</v>
      </c>
      <c r="F221" s="256">
        <v>2592.14</v>
      </c>
    </row>
    <row r="222" spans="1:6">
      <c r="A222" s="229" t="s">
        <v>1199</v>
      </c>
      <c r="B222" s="254">
        <v>2.7799999999999998E-2</v>
      </c>
      <c r="C222" s="253">
        <v>2.7999999999999997E-2</v>
      </c>
      <c r="D222" s="255">
        <v>2594.75</v>
      </c>
      <c r="E222" s="255">
        <v>2594.5100000000002</v>
      </c>
      <c r="F222" s="256">
        <v>2593.87</v>
      </c>
    </row>
    <row r="223" spans="1:6">
      <c r="A223" s="229" t="s">
        <v>1200</v>
      </c>
      <c r="B223" s="254">
        <v>2.7999999999999997E-2</v>
      </c>
      <c r="C223" s="253">
        <v>2.8199999999999999E-2</v>
      </c>
      <c r="D223" s="255">
        <v>2522.7800000000002</v>
      </c>
      <c r="E223" s="255">
        <v>2522.54</v>
      </c>
      <c r="F223" s="256">
        <v>2594.27</v>
      </c>
    </row>
    <row r="224" spans="1:6">
      <c r="A224" s="229" t="s">
        <v>1201</v>
      </c>
      <c r="B224" s="254">
        <v>2.7999999999999997E-2</v>
      </c>
      <c r="C224" s="253">
        <v>2.8199999999999999E-2</v>
      </c>
      <c r="D224" s="255">
        <v>2523.5700000000002</v>
      </c>
      <c r="E224" s="255">
        <v>2523.33</v>
      </c>
      <c r="F224" s="256">
        <v>2522.54</v>
      </c>
    </row>
    <row r="225" spans="1:6">
      <c r="A225" s="229" t="s">
        <v>1202</v>
      </c>
      <c r="B225" s="254">
        <v>2.7799999999999998E-2</v>
      </c>
      <c r="C225" s="253">
        <v>2.7999999999999997E-2</v>
      </c>
      <c r="D225" s="255">
        <v>2524.59</v>
      </c>
      <c r="E225" s="255">
        <v>2524.35</v>
      </c>
      <c r="F225" s="256">
        <v>2523.5700000000002</v>
      </c>
    </row>
    <row r="226" spans="1:6">
      <c r="A226" s="229" t="s">
        <v>1203</v>
      </c>
      <c r="B226" s="254">
        <v>2.75E-2</v>
      </c>
      <c r="C226" s="253">
        <v>2.7699999999999999E-2</v>
      </c>
      <c r="D226" s="255">
        <v>2526.5100000000002</v>
      </c>
      <c r="E226" s="255">
        <v>2526.2800000000002</v>
      </c>
      <c r="F226" s="256">
        <v>2524.71</v>
      </c>
    </row>
    <row r="227" spans="1:6">
      <c r="A227" s="229" t="s">
        <v>1204</v>
      </c>
      <c r="B227" s="254">
        <v>2.7999999999999997E-2</v>
      </c>
      <c r="C227" s="253">
        <v>2.8199999999999999E-2</v>
      </c>
      <c r="D227" s="255">
        <v>2525.5300000000002</v>
      </c>
      <c r="E227" s="255">
        <v>2525.3000000000002</v>
      </c>
      <c r="F227" s="256">
        <v>2524.58</v>
      </c>
    </row>
    <row r="228" spans="1:6">
      <c r="A228" s="229" t="s">
        <v>1205</v>
      </c>
      <c r="B228" s="254">
        <v>2.8300000000000002E-2</v>
      </c>
      <c r="C228" s="253">
        <v>2.8500000000000001E-2</v>
      </c>
      <c r="D228" s="255">
        <v>2526.8000000000002</v>
      </c>
      <c r="E228" s="255">
        <v>2526.5700000000002</v>
      </c>
      <c r="F228" s="256">
        <v>2524.96</v>
      </c>
    </row>
    <row r="229" spans="1:6">
      <c r="A229" s="229" t="s">
        <v>1206</v>
      </c>
      <c r="B229" s="254">
        <v>2.7699999999999999E-2</v>
      </c>
      <c r="C229" s="253">
        <v>2.7900000000000001E-2</v>
      </c>
      <c r="D229" s="255">
        <v>2528.1999999999998</v>
      </c>
      <c r="E229" s="255">
        <v>2527.98</v>
      </c>
      <c r="F229" s="256">
        <v>2527.2600000000002</v>
      </c>
    </row>
    <row r="230" spans="1:6">
      <c r="A230" s="229" t="s">
        <v>1207</v>
      </c>
      <c r="B230" s="254">
        <v>2.7000000000000003E-2</v>
      </c>
      <c r="C230" s="253">
        <v>2.7200000000000002E-2</v>
      </c>
      <c r="D230" s="255">
        <v>2529.71</v>
      </c>
      <c r="E230" s="255">
        <v>2529.48</v>
      </c>
      <c r="F230" s="256">
        <v>2528.77</v>
      </c>
    </row>
    <row r="231" spans="1:6">
      <c r="A231" s="229" t="s">
        <v>1208</v>
      </c>
      <c r="B231" s="254">
        <v>2.6000000000000002E-2</v>
      </c>
      <c r="C231" s="253">
        <v>2.6200000000000001E-2</v>
      </c>
      <c r="D231" s="255">
        <v>2531.54</v>
      </c>
      <c r="E231" s="255">
        <v>2531.3200000000002</v>
      </c>
      <c r="F231" s="256">
        <v>2530.61</v>
      </c>
    </row>
    <row r="232" spans="1:6">
      <c r="A232" s="229" t="s">
        <v>1209</v>
      </c>
      <c r="B232" s="254">
        <v>2.53E-2</v>
      </c>
      <c r="C232" s="253">
        <v>2.5499999999999998E-2</v>
      </c>
      <c r="D232" s="255">
        <v>2533.02</v>
      </c>
      <c r="E232" s="255">
        <v>2532.8000000000002</v>
      </c>
      <c r="F232" s="256">
        <v>2532.1</v>
      </c>
    </row>
    <row r="233" spans="1:6">
      <c r="A233" s="229" t="s">
        <v>1210</v>
      </c>
      <c r="B233" s="254">
        <v>2.52E-2</v>
      </c>
      <c r="C233" s="253">
        <v>2.5399999999999999E-2</v>
      </c>
      <c r="D233" s="255">
        <v>2534.7199999999998</v>
      </c>
      <c r="E233" s="255">
        <v>2534.5</v>
      </c>
      <c r="F233" s="256">
        <v>2532.91</v>
      </c>
    </row>
    <row r="234" spans="1:6">
      <c r="A234" s="229" t="s">
        <v>1211</v>
      </c>
      <c r="B234" s="254">
        <v>2.5399999999999999E-2</v>
      </c>
      <c r="C234" s="253">
        <v>2.5600000000000001E-2</v>
      </c>
      <c r="D234" s="255">
        <v>2535.1999999999998</v>
      </c>
      <c r="E234" s="255">
        <v>2534.98</v>
      </c>
      <c r="F234" s="256">
        <v>2534.2800000000002</v>
      </c>
    </row>
    <row r="235" spans="1:6">
      <c r="A235" s="229" t="s">
        <v>1212</v>
      </c>
      <c r="B235" s="254">
        <v>2.5099999999999997E-2</v>
      </c>
      <c r="C235" s="253">
        <v>2.53E-2</v>
      </c>
      <c r="D235" s="255">
        <v>2536.2199999999998</v>
      </c>
      <c r="E235" s="255">
        <v>2536.0100000000002</v>
      </c>
      <c r="F235" s="256">
        <v>2535.31</v>
      </c>
    </row>
    <row r="236" spans="1:6">
      <c r="A236" s="229" t="s">
        <v>1213</v>
      </c>
      <c r="B236" s="254">
        <v>2.4799999999999999E-2</v>
      </c>
      <c r="C236" s="253">
        <v>2.5000000000000001E-2</v>
      </c>
      <c r="D236" s="255">
        <v>2537.2399999999998</v>
      </c>
      <c r="E236" s="255">
        <v>2537.0300000000002</v>
      </c>
      <c r="F236" s="256">
        <v>2536.33</v>
      </c>
    </row>
    <row r="237" spans="1:6">
      <c r="A237" s="229" t="s">
        <v>1214</v>
      </c>
      <c r="B237" s="254">
        <v>2.3E-2</v>
      </c>
      <c r="C237" s="253">
        <v>2.3199999999999998E-2</v>
      </c>
      <c r="D237" s="255">
        <v>2539.85</v>
      </c>
      <c r="E237" s="255">
        <v>2539.63</v>
      </c>
      <c r="F237" s="256">
        <v>2538.9499999999998</v>
      </c>
    </row>
    <row r="238" spans="1:6">
      <c r="A238" s="229" t="s">
        <v>1215</v>
      </c>
      <c r="B238" s="254">
        <v>2.35E-2</v>
      </c>
      <c r="C238" s="253">
        <v>2.3700000000000002E-2</v>
      </c>
      <c r="D238" s="255">
        <v>2540.5</v>
      </c>
      <c r="E238" s="255">
        <v>2540.29</v>
      </c>
      <c r="F238" s="256">
        <v>2538.7600000000002</v>
      </c>
    </row>
    <row r="239" spans="1:6">
      <c r="A239" s="229" t="s">
        <v>1216</v>
      </c>
      <c r="B239" s="254">
        <v>2.3900000000000001E-2</v>
      </c>
      <c r="C239" s="253">
        <v>2.41E-2</v>
      </c>
      <c r="D239" s="255">
        <v>2540.75</v>
      </c>
      <c r="E239" s="255">
        <v>2540.54</v>
      </c>
      <c r="F239" s="256">
        <v>2539.87</v>
      </c>
    </row>
    <row r="240" spans="1:6">
      <c r="A240" s="229" t="s">
        <v>1217</v>
      </c>
      <c r="B240" s="254">
        <v>2.3599999999999999E-2</v>
      </c>
      <c r="C240" s="253">
        <v>2.3799999999999998E-2</v>
      </c>
      <c r="D240" s="255">
        <v>2541.73</v>
      </c>
      <c r="E240" s="255">
        <v>2541.52</v>
      </c>
      <c r="F240" s="256">
        <v>2540.85</v>
      </c>
    </row>
    <row r="241" spans="1:6">
      <c r="A241" s="229" t="s">
        <v>1218</v>
      </c>
      <c r="B241" s="254">
        <v>2.2700000000000001E-2</v>
      </c>
      <c r="C241" s="253">
        <v>2.29E-2</v>
      </c>
      <c r="D241" s="255">
        <v>2543.3200000000002</v>
      </c>
      <c r="E241" s="255">
        <v>2543.11</v>
      </c>
      <c r="F241" s="256">
        <v>2542.4499999999998</v>
      </c>
    </row>
    <row r="242" spans="1:6">
      <c r="A242" s="229" t="s">
        <v>1219</v>
      </c>
      <c r="B242" s="254">
        <v>2.2400000000000003E-2</v>
      </c>
      <c r="C242" s="253">
        <v>2.2599999999999999E-2</v>
      </c>
      <c r="D242" s="255">
        <v>2544.2800000000002</v>
      </c>
      <c r="E242" s="255">
        <v>2544.08</v>
      </c>
      <c r="F242" s="256">
        <v>2543.42</v>
      </c>
    </row>
    <row r="243" spans="1:6">
      <c r="A243" s="229" t="s">
        <v>1220</v>
      </c>
      <c r="B243" s="254">
        <v>2.23E-2</v>
      </c>
      <c r="C243" s="253">
        <v>2.2499999999999999E-2</v>
      </c>
      <c r="D243" s="255">
        <v>2545.9</v>
      </c>
      <c r="E243" s="255">
        <v>2545.6999999999998</v>
      </c>
      <c r="F243" s="256">
        <v>2544.1799999999998</v>
      </c>
    </row>
    <row r="244" spans="1:6">
      <c r="A244" s="229" t="s">
        <v>1221</v>
      </c>
      <c r="B244" s="254">
        <v>2.2499999999999999E-2</v>
      </c>
      <c r="C244" s="253">
        <v>2.2700000000000001E-2</v>
      </c>
      <c r="D244" s="255">
        <v>2546.5700000000002</v>
      </c>
      <c r="E244" s="255">
        <v>2546.37</v>
      </c>
      <c r="F244" s="256">
        <v>2545.5</v>
      </c>
    </row>
    <row r="245" spans="1:6">
      <c r="A245" s="229" t="s">
        <v>1222</v>
      </c>
      <c r="B245" s="254">
        <v>2.3700000000000002E-2</v>
      </c>
      <c r="C245" s="253">
        <v>2.3900000000000001E-2</v>
      </c>
      <c r="D245" s="255">
        <v>2546.2600000000002</v>
      </c>
      <c r="E245" s="255">
        <v>2546.06</v>
      </c>
      <c r="F245" s="256">
        <v>2545.17</v>
      </c>
    </row>
    <row r="246" spans="1:6">
      <c r="A246" s="229" t="s">
        <v>1223</v>
      </c>
      <c r="B246" s="254">
        <v>2.52E-2</v>
      </c>
      <c r="C246" s="253">
        <v>2.5399999999999999E-2</v>
      </c>
      <c r="D246" s="255">
        <v>2545.67</v>
      </c>
      <c r="E246" s="255">
        <v>2545.48</v>
      </c>
      <c r="F246" s="256">
        <v>2544.58</v>
      </c>
    </row>
    <row r="247" spans="1:6">
      <c r="A247" s="229" t="s">
        <v>1224</v>
      </c>
      <c r="B247" s="254">
        <v>2.6000000000000002E-2</v>
      </c>
      <c r="C247" s="253">
        <v>2.6200000000000001E-2</v>
      </c>
      <c r="D247" s="255">
        <v>2545.8000000000002</v>
      </c>
      <c r="E247" s="255">
        <v>2545.61</v>
      </c>
      <c r="F247" s="256">
        <v>2544.6999999999998</v>
      </c>
    </row>
    <row r="248" spans="1:6">
      <c r="A248" s="229" t="s">
        <v>1225</v>
      </c>
      <c r="B248" s="254">
        <v>2.5899999999999999E-2</v>
      </c>
      <c r="C248" s="253">
        <v>2.6099999999999998E-2</v>
      </c>
      <c r="D248" s="255">
        <v>2548.1</v>
      </c>
      <c r="E248" s="255">
        <v>2547.9</v>
      </c>
      <c r="F248" s="256">
        <v>2545.6999999999998</v>
      </c>
    </row>
    <row r="249" spans="1:6">
      <c r="A249" s="229" t="s">
        <v>1226</v>
      </c>
      <c r="B249" s="254">
        <v>2.63E-2</v>
      </c>
      <c r="C249" s="253">
        <v>2.6499999999999999E-2</v>
      </c>
      <c r="D249" s="255">
        <v>2548.62</v>
      </c>
      <c r="E249" s="255">
        <v>2548.4299999999998</v>
      </c>
      <c r="F249" s="256">
        <v>2547.52</v>
      </c>
    </row>
    <row r="250" spans="1:6">
      <c r="A250" s="229" t="s">
        <v>1227</v>
      </c>
      <c r="B250" s="254">
        <v>2.6200000000000001E-2</v>
      </c>
      <c r="C250" s="253">
        <v>2.64E-2</v>
      </c>
      <c r="D250" s="255">
        <v>2551.1799999999998</v>
      </c>
      <c r="E250" s="255">
        <v>2551</v>
      </c>
      <c r="F250" s="256">
        <v>2548.5300000000002</v>
      </c>
    </row>
    <row r="251" spans="1:6">
      <c r="A251" s="229" t="s">
        <v>1228</v>
      </c>
      <c r="B251" s="254">
        <v>2.6000000000000002E-2</v>
      </c>
      <c r="C251" s="253">
        <v>2.6200000000000001E-2</v>
      </c>
      <c r="D251" s="255">
        <v>2551.37</v>
      </c>
      <c r="E251" s="255">
        <v>2551.1799999999998</v>
      </c>
      <c r="F251" s="256">
        <v>2549.62</v>
      </c>
    </row>
    <row r="252" spans="1:6">
      <c r="A252" s="229" t="s">
        <v>1229</v>
      </c>
      <c r="B252" s="254">
        <v>2.6000000000000002E-2</v>
      </c>
      <c r="C252" s="253">
        <v>2.6200000000000001E-2</v>
      </c>
      <c r="D252" s="255">
        <v>2553.5700000000002</v>
      </c>
      <c r="E252" s="255">
        <v>2553.39</v>
      </c>
      <c r="F252" s="256">
        <v>2551.1799999999998</v>
      </c>
    </row>
    <row r="253" spans="1:6">
      <c r="A253" s="229" t="s">
        <v>1230</v>
      </c>
      <c r="B253" s="254">
        <v>2.6000000000000002E-2</v>
      </c>
      <c r="C253" s="253">
        <v>2.6200000000000001E-2</v>
      </c>
      <c r="D253" s="255">
        <v>2554.48</v>
      </c>
      <c r="E253" s="255">
        <v>2554.3000000000002</v>
      </c>
      <c r="F253" s="256">
        <v>2553.39</v>
      </c>
    </row>
    <row r="254" spans="1:6">
      <c r="A254" s="229" t="s">
        <v>1231</v>
      </c>
      <c r="B254" s="254">
        <v>2.6099999999999998E-2</v>
      </c>
      <c r="C254" s="253">
        <v>2.63E-2</v>
      </c>
      <c r="D254" s="255">
        <v>2559.0700000000002</v>
      </c>
      <c r="E254" s="255">
        <v>2558.89</v>
      </c>
      <c r="F254" s="256">
        <v>2554.21</v>
      </c>
    </row>
    <row r="255" spans="1:6">
      <c r="A255" s="229" t="s">
        <v>1232</v>
      </c>
      <c r="B255" s="254">
        <v>2.5499999999999998E-2</v>
      </c>
      <c r="C255" s="253">
        <v>2.5699999999999997E-2</v>
      </c>
      <c r="D255" s="255">
        <v>2559.59</v>
      </c>
      <c r="E255" s="255">
        <v>2559.42</v>
      </c>
      <c r="F255" s="256">
        <v>2555.66</v>
      </c>
    </row>
    <row r="256" spans="1:6">
      <c r="A256" s="229" t="s">
        <v>1233</v>
      </c>
      <c r="B256" s="254">
        <v>6.1699999999999998E-2</v>
      </c>
      <c r="C256" s="253">
        <v>6.2699999999999992E-2</v>
      </c>
      <c r="D256" s="255">
        <v>2488.27</v>
      </c>
      <c r="E256" s="255">
        <v>2460.66</v>
      </c>
      <c r="F256" s="256">
        <v>2458.19</v>
      </c>
    </row>
    <row r="257" spans="1:6">
      <c r="A257" s="229" t="s">
        <v>1234</v>
      </c>
      <c r="B257" s="254">
        <v>6.1699999999999998E-2</v>
      </c>
      <c r="C257" s="253">
        <v>6.2699999999999992E-2</v>
      </c>
      <c r="D257" s="255">
        <v>2489.4899999999998</v>
      </c>
      <c r="E257" s="255">
        <v>2461.88</v>
      </c>
      <c r="F257" s="256">
        <v>2460.66</v>
      </c>
    </row>
    <row r="258" spans="1:6">
      <c r="A258" s="229" t="s">
        <v>1235</v>
      </c>
      <c r="B258" s="254">
        <v>6.13E-2</v>
      </c>
      <c r="C258" s="253">
        <v>6.2300000000000001E-2</v>
      </c>
      <c r="D258" s="255">
        <v>2501.88</v>
      </c>
      <c r="E258" s="255">
        <v>2474.09</v>
      </c>
      <c r="F258" s="256">
        <v>2472.87</v>
      </c>
    </row>
    <row r="259" spans="1:6">
      <c r="A259" s="229" t="s">
        <v>1236</v>
      </c>
      <c r="B259" s="254">
        <v>6.0400000000000002E-2</v>
      </c>
      <c r="C259" s="253">
        <v>6.1399999999999996E-2</v>
      </c>
      <c r="D259" s="255">
        <v>2528.5300000000002</v>
      </c>
      <c r="E259" s="255">
        <v>2500.31</v>
      </c>
      <c r="F259" s="256">
        <v>2499.09</v>
      </c>
    </row>
    <row r="260" spans="1:6">
      <c r="A260" s="229" t="s">
        <v>1237</v>
      </c>
      <c r="B260" s="254">
        <v>6.0599999999999994E-2</v>
      </c>
      <c r="C260" s="253">
        <v>6.1600000000000002E-2</v>
      </c>
      <c r="D260" s="255">
        <v>2524.08</v>
      </c>
      <c r="E260" s="255">
        <v>2495.9499999999998</v>
      </c>
      <c r="F260" s="256">
        <v>2494.7199999999998</v>
      </c>
    </row>
    <row r="261" spans="1:6">
      <c r="A261" s="229" t="s">
        <v>1238</v>
      </c>
      <c r="B261" s="254">
        <v>6.0499999999999998E-2</v>
      </c>
      <c r="C261" s="253">
        <v>6.1500000000000006E-2</v>
      </c>
      <c r="D261" s="255">
        <v>2529.1999999999998</v>
      </c>
      <c r="E261" s="255">
        <v>2501.0100000000002</v>
      </c>
      <c r="F261" s="256">
        <v>2498.54</v>
      </c>
    </row>
    <row r="262" spans="1:6">
      <c r="A262" s="229" t="s">
        <v>1239</v>
      </c>
      <c r="B262" s="254">
        <v>5.96E-2</v>
      </c>
      <c r="C262" s="253">
        <v>6.0599999999999994E-2</v>
      </c>
      <c r="D262" s="255">
        <v>2556.19</v>
      </c>
      <c r="E262" s="255">
        <v>2527.58</v>
      </c>
      <c r="F262" s="256">
        <v>2526.36</v>
      </c>
    </row>
    <row r="263" spans="1:6">
      <c r="A263" s="229" t="s">
        <v>1240</v>
      </c>
      <c r="B263" s="254">
        <v>6.0400000000000002E-2</v>
      </c>
      <c r="C263" s="253">
        <v>6.1399999999999996E-2</v>
      </c>
      <c r="D263" s="255">
        <v>2534.4899999999998</v>
      </c>
      <c r="E263" s="255">
        <v>2506.25</v>
      </c>
      <c r="F263" s="256">
        <v>2505.0300000000002</v>
      </c>
    </row>
    <row r="264" spans="1:6">
      <c r="A264" s="229" t="s">
        <v>1241</v>
      </c>
      <c r="B264" s="254">
        <v>6.0100000000000001E-2</v>
      </c>
      <c r="C264" s="253">
        <v>6.1100000000000002E-2</v>
      </c>
      <c r="D264" s="255">
        <v>2544.2800000000002</v>
      </c>
      <c r="E264" s="255">
        <v>2515.9</v>
      </c>
      <c r="F264" s="256">
        <v>2514.6799999999998</v>
      </c>
    </row>
    <row r="265" spans="1:6">
      <c r="A265" s="229" t="s">
        <v>1242</v>
      </c>
      <c r="B265" s="254">
        <v>6.0100000000000001E-2</v>
      </c>
      <c r="C265" s="253">
        <v>6.1100000000000002E-2</v>
      </c>
      <c r="D265" s="255">
        <v>2545.8000000000002</v>
      </c>
      <c r="E265" s="255">
        <v>2517.41</v>
      </c>
      <c r="F265" s="256">
        <v>2515.9</v>
      </c>
    </row>
    <row r="266" spans="1:6">
      <c r="A266" s="229" t="s">
        <v>1243</v>
      </c>
      <c r="B266" s="254">
        <v>5.9900000000000002E-2</v>
      </c>
      <c r="C266" s="253">
        <v>6.0899999999999996E-2</v>
      </c>
      <c r="D266" s="255">
        <v>2554.9299999999998</v>
      </c>
      <c r="E266" s="255">
        <v>2526.41</v>
      </c>
      <c r="F266" s="256">
        <v>2523.0500000000002</v>
      </c>
    </row>
    <row r="267" spans="1:6">
      <c r="A267" s="229" t="s">
        <v>1244</v>
      </c>
      <c r="B267" s="254">
        <v>5.9400000000000001E-2</v>
      </c>
      <c r="C267" s="253">
        <v>6.0400000000000002E-2</v>
      </c>
      <c r="D267" s="255">
        <v>2570.89</v>
      </c>
      <c r="E267" s="255">
        <v>2542.13</v>
      </c>
      <c r="F267" s="256">
        <v>2540.61</v>
      </c>
    </row>
    <row r="268" spans="1:6">
      <c r="A268" s="229" t="s">
        <v>1245</v>
      </c>
      <c r="B268" s="254">
        <v>5.9800000000000006E-2</v>
      </c>
      <c r="C268" s="253">
        <v>6.08E-2</v>
      </c>
      <c r="D268" s="255">
        <v>2560.86</v>
      </c>
      <c r="E268" s="255">
        <v>2532.2800000000002</v>
      </c>
      <c r="F268" s="256">
        <v>2530.7600000000002</v>
      </c>
    </row>
    <row r="269" spans="1:6">
      <c r="A269" s="229" t="s">
        <v>1246</v>
      </c>
      <c r="B269" s="254">
        <v>5.8799999999999998E-2</v>
      </c>
      <c r="C269" s="253">
        <v>5.9800000000000006E-2</v>
      </c>
      <c r="D269" s="255">
        <v>2591.44</v>
      </c>
      <c r="E269" s="255">
        <v>2562.38</v>
      </c>
      <c r="F269" s="256">
        <v>2560.86</v>
      </c>
    </row>
    <row r="270" spans="1:6">
      <c r="A270" s="229" t="s">
        <v>1247</v>
      </c>
      <c r="B270" s="254">
        <v>5.8700000000000002E-2</v>
      </c>
      <c r="C270" s="253">
        <v>5.9699999999999996E-2</v>
      </c>
      <c r="D270" s="255">
        <v>2595.91</v>
      </c>
      <c r="E270" s="255">
        <v>2566.79</v>
      </c>
      <c r="F270" s="256">
        <v>2565.27</v>
      </c>
    </row>
    <row r="271" spans="1:6">
      <c r="A271" s="229" t="s">
        <v>1248</v>
      </c>
      <c r="B271" s="254">
        <v>5.9400000000000001E-2</v>
      </c>
      <c r="C271" s="253">
        <v>6.0400000000000002E-2</v>
      </c>
      <c r="D271" s="255">
        <v>2578.89</v>
      </c>
      <c r="E271" s="255">
        <v>2550.09</v>
      </c>
      <c r="F271" s="256">
        <v>2546.6999999999998</v>
      </c>
    </row>
    <row r="272" spans="1:6">
      <c r="A272" s="229" t="s">
        <v>1249</v>
      </c>
      <c r="B272" s="254">
        <v>5.8499999999999996E-2</v>
      </c>
      <c r="C272" s="253">
        <v>5.9500000000000004E-2</v>
      </c>
      <c r="D272" s="255">
        <v>2607.77</v>
      </c>
      <c r="E272" s="255">
        <v>2578.5100000000002</v>
      </c>
      <c r="F272" s="256">
        <v>2576.9</v>
      </c>
    </row>
    <row r="273" spans="1:6">
      <c r="A273" s="229" t="s">
        <v>1250</v>
      </c>
      <c r="B273" s="254">
        <v>5.8899999999999994E-2</v>
      </c>
      <c r="C273" s="253">
        <v>5.9900000000000002E-2</v>
      </c>
      <c r="D273" s="255">
        <v>2597.63</v>
      </c>
      <c r="E273" s="255">
        <v>2568.56</v>
      </c>
      <c r="F273" s="256">
        <v>2566.94</v>
      </c>
    </row>
    <row r="274" spans="1:6">
      <c r="A274" s="229" t="s">
        <v>1251</v>
      </c>
      <c r="B274" s="254">
        <v>5.91E-2</v>
      </c>
      <c r="C274" s="253">
        <v>6.0100000000000001E-2</v>
      </c>
      <c r="D274" s="255">
        <v>2593.4</v>
      </c>
      <c r="E274" s="255">
        <v>2564.41</v>
      </c>
      <c r="F274" s="256">
        <v>2562.8000000000002</v>
      </c>
    </row>
    <row r="275" spans="1:6">
      <c r="A275" s="229" t="s">
        <v>1252</v>
      </c>
      <c r="B275" s="254">
        <v>5.9299999999999999E-2</v>
      </c>
      <c r="C275" s="253">
        <v>6.0299999999999999E-2</v>
      </c>
      <c r="D275" s="255">
        <v>2589.1799999999998</v>
      </c>
      <c r="E275" s="255">
        <v>2560.2800000000002</v>
      </c>
      <c r="F275" s="256">
        <v>2558.67</v>
      </c>
    </row>
    <row r="276" spans="1:6">
      <c r="A276" s="229" t="s">
        <v>1253</v>
      </c>
      <c r="B276" s="254">
        <v>5.9000000000000004E-2</v>
      </c>
      <c r="C276" s="253">
        <v>0.06</v>
      </c>
      <c r="D276" s="255">
        <v>2601.64</v>
      </c>
      <c r="E276" s="255">
        <v>2572.5700000000002</v>
      </c>
      <c r="F276" s="256">
        <v>2568.9</v>
      </c>
    </row>
    <row r="277" spans="1:6">
      <c r="A277" s="229" t="s">
        <v>1254</v>
      </c>
      <c r="B277" s="254">
        <v>5.9699999999999996E-2</v>
      </c>
      <c r="C277" s="253">
        <v>6.0700000000000004E-2</v>
      </c>
      <c r="D277" s="255">
        <v>2582.86</v>
      </c>
      <c r="E277" s="255">
        <v>2554.11</v>
      </c>
      <c r="F277" s="256">
        <v>2552.5</v>
      </c>
    </row>
    <row r="278" spans="1:6">
      <c r="A278" s="229" t="s">
        <v>1255</v>
      </c>
      <c r="B278" s="254">
        <v>6.0499999999999998E-2</v>
      </c>
      <c r="C278" s="253">
        <v>6.1500000000000006E-2</v>
      </c>
      <c r="D278" s="255">
        <v>2561.44</v>
      </c>
      <c r="E278" s="255">
        <v>2533.0500000000002</v>
      </c>
      <c r="F278" s="256">
        <v>2531.44</v>
      </c>
    </row>
    <row r="279" spans="1:6">
      <c r="A279" s="229" t="s">
        <v>1256</v>
      </c>
      <c r="B279" s="254">
        <v>6.0400000000000002E-2</v>
      </c>
      <c r="C279" s="253">
        <v>6.1399999999999996E-2</v>
      </c>
      <c r="D279" s="255">
        <v>2565.92</v>
      </c>
      <c r="E279" s="255">
        <v>2537.48</v>
      </c>
      <c r="F279" s="256">
        <v>2535.87</v>
      </c>
    </row>
    <row r="280" spans="1:6">
      <c r="A280" s="229" t="s">
        <v>1257</v>
      </c>
      <c r="B280" s="254">
        <v>6.1100000000000002E-2</v>
      </c>
      <c r="C280" s="253">
        <v>6.2100000000000002E-2</v>
      </c>
      <c r="D280" s="255">
        <v>2547.5700000000002</v>
      </c>
      <c r="E280" s="255">
        <v>2519.44</v>
      </c>
      <c r="F280" s="256">
        <v>2517.84</v>
      </c>
    </row>
    <row r="281" spans="1:6">
      <c r="A281" s="229" t="s">
        <v>1258</v>
      </c>
      <c r="B281" s="254">
        <v>6.1600000000000002E-2</v>
      </c>
      <c r="C281" s="253">
        <v>6.2600000000000003E-2</v>
      </c>
      <c r="D281" s="255">
        <v>2537.08</v>
      </c>
      <c r="E281" s="255">
        <v>2509.15</v>
      </c>
      <c r="F281" s="256">
        <v>2505.5500000000002</v>
      </c>
    </row>
    <row r="282" spans="1:6">
      <c r="A282" s="229" t="s">
        <v>1259</v>
      </c>
      <c r="B282" s="254">
        <v>6.25E-2</v>
      </c>
      <c r="C282" s="253">
        <v>6.3500000000000001E-2</v>
      </c>
      <c r="D282" s="255">
        <v>2513.52</v>
      </c>
      <c r="E282" s="255">
        <v>2485.9899999999998</v>
      </c>
      <c r="F282" s="256">
        <v>2484.39</v>
      </c>
    </row>
    <row r="283" spans="1:6">
      <c r="A283" s="229" t="s">
        <v>1260</v>
      </c>
      <c r="B283" s="254">
        <v>6.2600000000000003E-2</v>
      </c>
      <c r="C283" s="253">
        <v>6.3600000000000004E-2</v>
      </c>
      <c r="D283" s="255">
        <v>2512.35</v>
      </c>
      <c r="E283" s="255">
        <v>2484.86</v>
      </c>
      <c r="F283" s="256">
        <v>2483.2600000000002</v>
      </c>
    </row>
    <row r="284" spans="1:6">
      <c r="A284" s="229" t="s">
        <v>1261</v>
      </c>
      <c r="B284" s="254">
        <v>6.2899999999999998E-2</v>
      </c>
      <c r="C284" s="253">
        <v>6.3899999999999998E-2</v>
      </c>
      <c r="D284" s="255">
        <v>2505.66</v>
      </c>
      <c r="E284" s="255">
        <v>2478.29</v>
      </c>
      <c r="F284" s="256">
        <v>2476.69</v>
      </c>
    </row>
    <row r="285" spans="1:6">
      <c r="A285" s="229" t="s">
        <v>1262</v>
      </c>
      <c r="B285" s="254">
        <v>6.3799999999999996E-2</v>
      </c>
      <c r="C285" s="253">
        <v>6.480000000000001E-2</v>
      </c>
      <c r="D285" s="255">
        <v>2482.6</v>
      </c>
      <c r="E285" s="255">
        <v>2455.61</v>
      </c>
      <c r="F285" s="256">
        <v>2454.0300000000002</v>
      </c>
    </row>
    <row r="286" spans="1:6">
      <c r="A286" s="229" t="s">
        <v>1263</v>
      </c>
      <c r="B286" s="254">
        <v>6.3E-2</v>
      </c>
      <c r="C286" s="253">
        <v>6.4000000000000001E-2</v>
      </c>
      <c r="D286" s="255">
        <v>2509.86</v>
      </c>
      <c r="E286" s="255">
        <v>2482.4699999999998</v>
      </c>
      <c r="F286" s="256">
        <v>2477.17</v>
      </c>
    </row>
    <row r="287" spans="1:6">
      <c r="A287" s="229" t="s">
        <v>1264</v>
      </c>
      <c r="B287" s="254">
        <v>6.3099999999999989E-2</v>
      </c>
      <c r="C287" s="253">
        <v>6.4100000000000004E-2</v>
      </c>
      <c r="D287" s="255">
        <v>2508.63</v>
      </c>
      <c r="E287" s="255">
        <v>2481.2800000000002</v>
      </c>
      <c r="F287" s="256">
        <v>2479.7600000000002</v>
      </c>
    </row>
    <row r="288" spans="1:6">
      <c r="A288" s="229" t="s">
        <v>1265</v>
      </c>
      <c r="B288" s="254">
        <v>6.3500000000000001E-2</v>
      </c>
      <c r="C288" s="253">
        <v>6.4500000000000002E-2</v>
      </c>
      <c r="D288" s="255">
        <v>2499.16</v>
      </c>
      <c r="E288" s="255">
        <v>2471.98</v>
      </c>
      <c r="F288" s="256">
        <v>2470.46</v>
      </c>
    </row>
    <row r="289" spans="1:6">
      <c r="A289" s="229" t="s">
        <v>1266</v>
      </c>
      <c r="B289" s="254">
        <v>6.3200000000000006E-2</v>
      </c>
      <c r="C289" s="253">
        <v>6.4199999999999993E-2</v>
      </c>
      <c r="D289" s="255">
        <v>2510.7600000000002</v>
      </c>
      <c r="E289" s="255">
        <v>2483.42</v>
      </c>
      <c r="F289" s="256">
        <v>2480.09</v>
      </c>
    </row>
    <row r="290" spans="1:6">
      <c r="A290" s="229" t="s">
        <v>1267</v>
      </c>
      <c r="B290" s="254">
        <v>6.3200000000000006E-2</v>
      </c>
      <c r="C290" s="253">
        <v>6.4199999999999993E-2</v>
      </c>
      <c r="D290" s="255">
        <v>2512.29</v>
      </c>
      <c r="E290" s="255">
        <v>2484.94</v>
      </c>
      <c r="F290" s="256">
        <v>2483.42</v>
      </c>
    </row>
    <row r="291" spans="1:6">
      <c r="A291" s="229" t="s">
        <v>1268</v>
      </c>
      <c r="B291" s="254">
        <v>6.3099999999999989E-2</v>
      </c>
      <c r="C291" s="253">
        <v>6.4100000000000004E-2</v>
      </c>
      <c r="D291" s="255">
        <v>2516.58</v>
      </c>
      <c r="E291" s="255">
        <v>2489.1799999999998</v>
      </c>
      <c r="F291" s="256">
        <v>2487.66</v>
      </c>
    </row>
    <row r="292" spans="1:6">
      <c r="A292" s="229" t="s">
        <v>1269</v>
      </c>
      <c r="B292" s="254">
        <v>6.3600000000000004E-2</v>
      </c>
      <c r="C292" s="253">
        <v>6.4600000000000005E-2</v>
      </c>
      <c r="D292" s="255">
        <v>2504.84</v>
      </c>
      <c r="E292" s="255">
        <v>2477.65</v>
      </c>
      <c r="F292" s="256">
        <v>2476.09</v>
      </c>
    </row>
    <row r="293" spans="1:6">
      <c r="A293" s="229" t="s">
        <v>1270</v>
      </c>
      <c r="B293" s="254">
        <v>6.3E-2</v>
      </c>
      <c r="C293" s="253">
        <v>6.4000000000000001E-2</v>
      </c>
      <c r="D293" s="255">
        <v>2522.9499999999998</v>
      </c>
      <c r="E293" s="255">
        <v>2495.4899999999998</v>
      </c>
      <c r="F293" s="256">
        <v>2493.91</v>
      </c>
    </row>
    <row r="294" spans="1:6">
      <c r="A294" s="229" t="s">
        <v>1271</v>
      </c>
      <c r="B294" s="254">
        <v>6.2800000000000009E-2</v>
      </c>
      <c r="C294" s="253">
        <v>6.3799999999999996E-2</v>
      </c>
      <c r="D294" s="255">
        <v>2532.02</v>
      </c>
      <c r="E294" s="255">
        <v>2504.44</v>
      </c>
      <c r="F294" s="256">
        <v>2500.94</v>
      </c>
    </row>
    <row r="295" spans="1:6">
      <c r="A295" s="229" t="s">
        <v>1272</v>
      </c>
      <c r="B295" s="254">
        <v>6.0400000000000002E-2</v>
      </c>
      <c r="C295" s="253">
        <v>6.1399999999999996E-2</v>
      </c>
      <c r="D295" s="255">
        <v>2601.67</v>
      </c>
      <c r="E295" s="255">
        <v>2572.98</v>
      </c>
      <c r="F295" s="256">
        <v>2571.39</v>
      </c>
    </row>
    <row r="296" spans="1:6">
      <c r="A296" s="229" t="s">
        <v>1273</v>
      </c>
      <c r="B296" s="254">
        <v>6.1799999999999994E-2</v>
      </c>
      <c r="C296" s="253">
        <v>6.2800000000000009E-2</v>
      </c>
      <c r="D296" s="255">
        <v>2563.23</v>
      </c>
      <c r="E296" s="255">
        <v>2535.19</v>
      </c>
      <c r="F296" s="256">
        <v>2533.6</v>
      </c>
    </row>
    <row r="297" spans="1:6">
      <c r="A297" s="229" t="s">
        <v>1274</v>
      </c>
      <c r="B297" s="254">
        <v>6.2899999999999998E-2</v>
      </c>
      <c r="C297" s="253">
        <v>6.3899999999999998E-2</v>
      </c>
      <c r="D297" s="255">
        <v>2533.9899999999998</v>
      </c>
      <c r="E297" s="255">
        <v>2506.4299999999998</v>
      </c>
      <c r="F297" s="256">
        <v>2504.86</v>
      </c>
    </row>
    <row r="298" spans="1:6">
      <c r="A298" s="229" t="s">
        <v>1275</v>
      </c>
      <c r="B298" s="254">
        <v>6.2600000000000003E-2</v>
      </c>
      <c r="C298" s="253">
        <v>6.3600000000000004E-2</v>
      </c>
      <c r="D298" s="255">
        <v>2543.94</v>
      </c>
      <c r="E298" s="255">
        <v>2516.2399999999998</v>
      </c>
      <c r="F298" s="256">
        <v>2514.66</v>
      </c>
    </row>
    <row r="299" spans="1:6">
      <c r="A299" s="229" t="s">
        <v>1276</v>
      </c>
      <c r="B299" s="254">
        <v>6.3399999999999998E-2</v>
      </c>
      <c r="C299" s="253">
        <v>6.4399999999999999E-2</v>
      </c>
      <c r="D299" s="255">
        <v>2528.0100000000002</v>
      </c>
      <c r="E299" s="255">
        <v>2500.6</v>
      </c>
      <c r="F299" s="256">
        <v>2496.7399999999998</v>
      </c>
    </row>
    <row r="300" spans="1:6">
      <c r="A300" s="229" t="s">
        <v>1277</v>
      </c>
      <c r="B300" s="254">
        <v>6.4600000000000005E-2</v>
      </c>
      <c r="C300" s="253">
        <v>6.5599999999999992E-2</v>
      </c>
      <c r="D300" s="255">
        <v>2496.88</v>
      </c>
      <c r="E300" s="255">
        <v>2469.9899999999998</v>
      </c>
      <c r="F300" s="256">
        <v>2468.29</v>
      </c>
    </row>
    <row r="301" spans="1:6">
      <c r="A301" s="229" t="s">
        <v>471</v>
      </c>
      <c r="B301" s="254">
        <v>6.4899999999999999E-2</v>
      </c>
      <c r="C301" s="253">
        <v>6.59E-2</v>
      </c>
      <c r="D301" s="255">
        <v>2490.46</v>
      </c>
      <c r="E301" s="255">
        <v>2463.69</v>
      </c>
      <c r="F301" s="256">
        <v>2462</v>
      </c>
    </row>
    <row r="302" spans="1:6">
      <c r="A302" s="229" t="s">
        <v>470</v>
      </c>
      <c r="B302" s="254">
        <v>6.4699999999999994E-2</v>
      </c>
      <c r="C302" s="253">
        <v>6.5700000000000008E-2</v>
      </c>
      <c r="D302" s="255">
        <v>2497.5700000000002</v>
      </c>
      <c r="E302" s="255">
        <v>2470.71</v>
      </c>
      <c r="F302" s="256">
        <v>2469.0100000000002</v>
      </c>
    </row>
    <row r="303" spans="1:6">
      <c r="A303" s="229" t="s">
        <v>469</v>
      </c>
      <c r="B303" s="254">
        <v>6.4199999999999993E-2</v>
      </c>
      <c r="C303" s="253">
        <v>6.5199999999999994E-2</v>
      </c>
      <c r="D303" s="255">
        <v>2512.87</v>
      </c>
      <c r="E303" s="255">
        <v>2485.7800000000002</v>
      </c>
      <c r="F303" s="256">
        <v>2484.09</v>
      </c>
    </row>
    <row r="304" spans="1:6">
      <c r="A304" s="229" t="s">
        <v>468</v>
      </c>
      <c r="B304" s="254">
        <v>6.5799999999999997E-2</v>
      </c>
      <c r="C304" s="253">
        <v>6.6799999999999998E-2</v>
      </c>
      <c r="D304" s="255">
        <v>2473.6</v>
      </c>
      <c r="E304" s="255">
        <v>2447.16</v>
      </c>
      <c r="F304" s="256">
        <v>2443.33</v>
      </c>
    </row>
    <row r="305" spans="1:6">
      <c r="A305" s="229" t="s">
        <v>467</v>
      </c>
      <c r="B305" s="254">
        <v>6.4600000000000005E-2</v>
      </c>
      <c r="C305" s="253">
        <v>6.5599999999999992E-2</v>
      </c>
      <c r="D305" s="255">
        <v>2507.63</v>
      </c>
      <c r="E305" s="255">
        <v>2480.67</v>
      </c>
      <c r="F305" s="256">
        <v>2478.94</v>
      </c>
    </row>
    <row r="306" spans="1:6">
      <c r="A306" s="229" t="s">
        <v>466</v>
      </c>
      <c r="B306" s="254">
        <v>6.4699999999999994E-2</v>
      </c>
      <c r="C306" s="253">
        <v>6.5700000000000008E-2</v>
      </c>
      <c r="D306" s="255">
        <v>2506.65</v>
      </c>
      <c r="E306" s="255">
        <v>2479.73</v>
      </c>
      <c r="F306" s="256">
        <v>2478</v>
      </c>
    </row>
    <row r="307" spans="1:6">
      <c r="A307" s="229" t="s">
        <v>465</v>
      </c>
      <c r="B307" s="254">
        <v>6.3399999999999998E-2</v>
      </c>
      <c r="C307" s="253">
        <v>6.4399999999999999E-2</v>
      </c>
      <c r="D307" s="255">
        <v>2544.06</v>
      </c>
      <c r="E307" s="255">
        <v>2516.56</v>
      </c>
      <c r="F307" s="256">
        <v>2514.81</v>
      </c>
    </row>
    <row r="308" spans="1:6">
      <c r="A308" s="229" t="s">
        <v>464</v>
      </c>
      <c r="B308" s="254">
        <v>6.3299999999999995E-2</v>
      </c>
      <c r="C308" s="253">
        <v>6.4299999999999996E-2</v>
      </c>
      <c r="D308" s="255">
        <v>2548.59</v>
      </c>
      <c r="E308" s="255">
        <v>2521.0300000000002</v>
      </c>
      <c r="F308" s="256">
        <v>2519.29</v>
      </c>
    </row>
    <row r="309" spans="1:6">
      <c r="A309" s="229" t="s">
        <v>463</v>
      </c>
      <c r="B309" s="254">
        <v>6.5000000000000002E-2</v>
      </c>
      <c r="C309" s="253">
        <v>6.6000000000000003E-2</v>
      </c>
      <c r="D309" s="255">
        <v>2505.98</v>
      </c>
      <c r="E309" s="255">
        <v>2479.13</v>
      </c>
      <c r="F309" s="256">
        <v>2475.19</v>
      </c>
    </row>
    <row r="310" spans="1:6">
      <c r="A310" s="229" t="s">
        <v>462</v>
      </c>
      <c r="B310" s="254">
        <v>6.4600000000000005E-2</v>
      </c>
      <c r="C310" s="253">
        <v>6.5599999999999992E-2</v>
      </c>
      <c r="D310" s="255">
        <v>2518.73</v>
      </c>
      <c r="E310" s="255">
        <v>2491.69</v>
      </c>
      <c r="F310" s="256">
        <v>2489.94</v>
      </c>
    </row>
    <row r="311" spans="1:6">
      <c r="A311" s="229" t="s">
        <v>461</v>
      </c>
      <c r="B311" s="254">
        <v>6.4299999999999996E-2</v>
      </c>
      <c r="C311" s="253">
        <v>6.5299999999999997E-2</v>
      </c>
      <c r="D311" s="255">
        <v>2528.69</v>
      </c>
      <c r="E311" s="255">
        <v>2501.5100000000002</v>
      </c>
      <c r="F311" s="256">
        <v>2499.7600000000002</v>
      </c>
    </row>
    <row r="312" spans="1:6">
      <c r="A312" s="229" t="s">
        <v>460</v>
      </c>
      <c r="B312" s="254">
        <v>6.4399999999999999E-2</v>
      </c>
      <c r="C312" s="253">
        <v>6.54E-2</v>
      </c>
      <c r="D312" s="255">
        <v>2527.7199999999998</v>
      </c>
      <c r="E312" s="255">
        <v>2500.58</v>
      </c>
      <c r="F312" s="256">
        <v>2498.8200000000002</v>
      </c>
    </row>
    <row r="313" spans="1:6">
      <c r="A313" s="229" t="s">
        <v>459</v>
      </c>
      <c r="B313" s="254">
        <v>6.4500000000000002E-2</v>
      </c>
      <c r="C313" s="253">
        <v>6.5500000000000003E-2</v>
      </c>
      <c r="D313" s="255">
        <v>2526.75</v>
      </c>
      <c r="E313" s="255">
        <v>2499.65</v>
      </c>
      <c r="F313" s="256">
        <v>2497.89</v>
      </c>
    </row>
    <row r="314" spans="1:6">
      <c r="A314" s="229" t="s">
        <v>458</v>
      </c>
      <c r="B314" s="254">
        <v>6.4600000000000005E-2</v>
      </c>
      <c r="C314" s="253">
        <v>6.5599999999999992E-2</v>
      </c>
      <c r="D314" s="255">
        <v>2528.0700000000002</v>
      </c>
      <c r="E314" s="255">
        <v>2500.98</v>
      </c>
      <c r="F314" s="256">
        <v>2496.96</v>
      </c>
    </row>
    <row r="315" spans="1:6">
      <c r="A315" s="229" t="s">
        <v>457</v>
      </c>
      <c r="B315" s="254">
        <v>6.4899999999999999E-2</v>
      </c>
      <c r="C315" s="253">
        <v>6.59E-2</v>
      </c>
      <c r="D315" s="255">
        <v>2521.67</v>
      </c>
      <c r="E315" s="255">
        <v>2494.69</v>
      </c>
      <c r="F315" s="256">
        <v>2492.9299999999998</v>
      </c>
    </row>
    <row r="316" spans="1:6">
      <c r="A316" s="229" t="s">
        <v>456</v>
      </c>
      <c r="B316" s="254">
        <v>6.4600000000000005E-2</v>
      </c>
      <c r="C316" s="253">
        <v>6.5599999999999992E-2</v>
      </c>
      <c r="D316" s="255">
        <v>2531.61</v>
      </c>
      <c r="E316" s="255">
        <v>2504.5</v>
      </c>
      <c r="F316" s="256">
        <v>2502.7399999999998</v>
      </c>
    </row>
    <row r="317" spans="1:6">
      <c r="A317" s="229" t="s">
        <v>455</v>
      </c>
      <c r="B317" s="254">
        <v>6.3899999999999998E-2</v>
      </c>
      <c r="C317" s="253">
        <v>6.4899999999999999E-2</v>
      </c>
      <c r="D317" s="255">
        <v>2552.63</v>
      </c>
      <c r="E317" s="255">
        <v>2525.21</v>
      </c>
      <c r="F317" s="256">
        <v>2523.4299999999998</v>
      </c>
    </row>
    <row r="318" spans="1:6">
      <c r="A318" s="229" t="s">
        <v>454</v>
      </c>
      <c r="B318" s="254">
        <v>6.2899999999999998E-2</v>
      </c>
      <c r="C318" s="253">
        <v>6.3899999999999998E-2</v>
      </c>
      <c r="D318" s="255">
        <v>2585.8000000000002</v>
      </c>
      <c r="E318" s="255">
        <v>2557.88</v>
      </c>
      <c r="F318" s="256">
        <v>2552.63</v>
      </c>
    </row>
    <row r="319" spans="1:6">
      <c r="A319" s="229" t="s">
        <v>453</v>
      </c>
      <c r="B319" s="254">
        <v>6.3099999999999989E-2</v>
      </c>
      <c r="C319" s="253">
        <v>6.4100000000000004E-2</v>
      </c>
      <c r="D319" s="255">
        <v>2581.9699999999998</v>
      </c>
      <c r="E319" s="255">
        <v>2554.13</v>
      </c>
      <c r="F319" s="256">
        <v>2552.35</v>
      </c>
    </row>
    <row r="320" spans="1:6">
      <c r="A320" s="229" t="s">
        <v>452</v>
      </c>
      <c r="B320" s="254">
        <v>6.2899999999999998E-2</v>
      </c>
      <c r="C320" s="253">
        <v>6.3899999999999998E-2</v>
      </c>
      <c r="D320" s="255">
        <v>2589.39</v>
      </c>
      <c r="E320" s="255">
        <v>2561.4499999999998</v>
      </c>
      <c r="F320" s="256">
        <v>2559.66</v>
      </c>
    </row>
    <row r="321" spans="1:6">
      <c r="A321" s="229" t="s">
        <v>451</v>
      </c>
      <c r="B321" s="254">
        <v>6.2899999999999998E-2</v>
      </c>
      <c r="C321" s="253">
        <v>6.3899999999999998E-2</v>
      </c>
      <c r="D321" s="255">
        <v>2589.33</v>
      </c>
      <c r="E321" s="255">
        <v>2561.4</v>
      </c>
      <c r="F321" s="256">
        <v>2559.69</v>
      </c>
    </row>
    <row r="322" spans="1:6">
      <c r="A322" s="229" t="s">
        <v>450</v>
      </c>
      <c r="B322" s="254">
        <v>6.1600000000000002E-2</v>
      </c>
      <c r="C322" s="253">
        <v>6.2600000000000003E-2</v>
      </c>
      <c r="D322" s="255">
        <v>2628.06</v>
      </c>
      <c r="E322" s="255">
        <v>2599.5300000000002</v>
      </c>
      <c r="F322" s="256">
        <v>2597.8000000000002</v>
      </c>
    </row>
    <row r="323" spans="1:6">
      <c r="A323" s="229" t="s">
        <v>449</v>
      </c>
      <c r="B323" s="254">
        <v>6.1900000000000004E-2</v>
      </c>
      <c r="C323" s="253">
        <v>6.2899999999999998E-2</v>
      </c>
      <c r="D323" s="255">
        <v>2623.4</v>
      </c>
      <c r="E323" s="255">
        <v>2594.98</v>
      </c>
      <c r="F323" s="256">
        <v>2591.06</v>
      </c>
    </row>
    <row r="324" spans="1:6">
      <c r="A324" s="229" t="s">
        <v>448</v>
      </c>
      <c r="B324" s="254">
        <v>6.1500000000000006E-2</v>
      </c>
      <c r="C324" s="253">
        <v>6.25E-2</v>
      </c>
      <c r="D324" s="255">
        <v>2636.64</v>
      </c>
      <c r="E324" s="255">
        <v>2608.02</v>
      </c>
      <c r="F324" s="256">
        <v>2606.29</v>
      </c>
    </row>
    <row r="325" spans="1:6">
      <c r="A325" s="229" t="s">
        <v>447</v>
      </c>
      <c r="B325" s="254">
        <v>6.1500000000000006E-2</v>
      </c>
      <c r="C325" s="253">
        <v>6.25E-2</v>
      </c>
      <c r="D325" s="255">
        <v>2638.39</v>
      </c>
      <c r="E325" s="255">
        <v>2609.7600000000002</v>
      </c>
      <c r="F325" s="256">
        <v>2608.02</v>
      </c>
    </row>
    <row r="326" spans="1:6">
      <c r="A326" s="229" t="s">
        <v>446</v>
      </c>
      <c r="B326" s="254">
        <v>6.0400000000000002E-2</v>
      </c>
      <c r="C326" s="253">
        <v>6.1399999999999996E-2</v>
      </c>
      <c r="D326" s="255">
        <v>2671.63</v>
      </c>
      <c r="E326" s="255">
        <v>2642.48</v>
      </c>
      <c r="F326" s="256">
        <v>2641.27</v>
      </c>
    </row>
    <row r="327" spans="1:6">
      <c r="A327" s="229" t="s">
        <v>445</v>
      </c>
      <c r="B327" s="254">
        <v>0.06</v>
      </c>
      <c r="C327" s="253">
        <v>6.0999999999999999E-2</v>
      </c>
      <c r="D327" s="255">
        <v>2684.63</v>
      </c>
      <c r="E327" s="255">
        <v>2655.29</v>
      </c>
      <c r="F327" s="256">
        <v>2654.08</v>
      </c>
    </row>
    <row r="328" spans="1:6">
      <c r="A328" s="229" t="s">
        <v>444</v>
      </c>
      <c r="B328" s="254">
        <v>6.0100000000000001E-2</v>
      </c>
      <c r="C328" s="253">
        <v>6.1100000000000002E-2</v>
      </c>
      <c r="D328" s="255">
        <v>2684.06</v>
      </c>
      <c r="E328" s="255">
        <v>2654.75</v>
      </c>
      <c r="F328" s="256">
        <v>2652.38</v>
      </c>
    </row>
    <row r="329" spans="1:6">
      <c r="A329" s="229" t="s">
        <v>443</v>
      </c>
      <c r="B329" s="254">
        <v>6.0599999999999994E-2</v>
      </c>
      <c r="C329" s="253">
        <v>6.1600000000000002E-2</v>
      </c>
      <c r="D329" s="255">
        <v>2671.63</v>
      </c>
      <c r="E329" s="255">
        <v>2642.55</v>
      </c>
      <c r="F329" s="256">
        <v>2640.62</v>
      </c>
    </row>
    <row r="330" spans="1:6">
      <c r="A330" s="229" t="s">
        <v>442</v>
      </c>
      <c r="B330" s="254">
        <v>6.1500000000000006E-2</v>
      </c>
      <c r="C330" s="253">
        <v>6.25E-2</v>
      </c>
      <c r="D330" s="255">
        <v>2646.71</v>
      </c>
      <c r="E330" s="255">
        <v>2618.04</v>
      </c>
      <c r="F330" s="256">
        <v>2616.77</v>
      </c>
    </row>
    <row r="331" spans="1:6">
      <c r="A331" s="229" t="s">
        <v>441</v>
      </c>
      <c r="B331" s="254">
        <v>6.13E-2</v>
      </c>
      <c r="C331" s="253">
        <v>6.2300000000000001E-2</v>
      </c>
      <c r="D331" s="255">
        <v>2653.78</v>
      </c>
      <c r="E331" s="255">
        <v>2625.01</v>
      </c>
      <c r="F331" s="256">
        <v>2623.74</v>
      </c>
    </row>
    <row r="332" spans="1:6">
      <c r="A332" s="229" t="s">
        <v>440</v>
      </c>
      <c r="B332" s="254">
        <v>6.1600000000000002E-2</v>
      </c>
      <c r="C332" s="253">
        <v>6.2600000000000003E-2</v>
      </c>
      <c r="D332" s="255">
        <v>2647.68</v>
      </c>
      <c r="E332" s="255">
        <v>2619.0300000000002</v>
      </c>
      <c r="F332" s="256">
        <v>2616.4699999999998</v>
      </c>
    </row>
    <row r="333" spans="1:6">
      <c r="A333" s="229" t="s">
        <v>439</v>
      </c>
      <c r="B333" s="254">
        <v>6.1699999999999998E-2</v>
      </c>
      <c r="C333" s="253">
        <v>6.2699999999999992E-2</v>
      </c>
      <c r="D333" s="255">
        <v>2646.07</v>
      </c>
      <c r="E333" s="255">
        <v>2617.4699999999998</v>
      </c>
      <c r="F333" s="256">
        <v>2616.19</v>
      </c>
    </row>
    <row r="334" spans="1:6">
      <c r="A334" s="229" t="s">
        <v>438</v>
      </c>
      <c r="B334" s="254">
        <v>6.0999999999999999E-2</v>
      </c>
      <c r="C334" s="253">
        <v>6.2E-2</v>
      </c>
      <c r="D334" s="255">
        <v>2667.65</v>
      </c>
      <c r="E334" s="255">
        <v>2638.72</v>
      </c>
      <c r="F334" s="256">
        <v>2637.44</v>
      </c>
    </row>
    <row r="335" spans="1:6">
      <c r="A335" s="229" t="s">
        <v>437</v>
      </c>
      <c r="B335" s="254">
        <v>6.1100000000000002E-2</v>
      </c>
      <c r="C335" s="253">
        <v>6.2100000000000002E-2</v>
      </c>
      <c r="D335" s="255">
        <v>2666.02</v>
      </c>
      <c r="E335" s="255">
        <v>2637.13</v>
      </c>
      <c r="F335" s="256">
        <v>2635.85</v>
      </c>
    </row>
    <row r="336" spans="1:6">
      <c r="A336" s="229" t="s">
        <v>436</v>
      </c>
      <c r="B336" s="254">
        <v>6.0700000000000004E-2</v>
      </c>
      <c r="C336" s="253">
        <v>6.1699999999999998E-2</v>
      </c>
      <c r="D336" s="255">
        <v>2680.97</v>
      </c>
      <c r="E336" s="255">
        <v>2651.87</v>
      </c>
      <c r="F336" s="256">
        <v>2648.63</v>
      </c>
    </row>
    <row r="337" spans="1:6">
      <c r="A337" s="229" t="s">
        <v>435</v>
      </c>
      <c r="B337" s="254">
        <v>6.1500000000000006E-2</v>
      </c>
      <c r="C337" s="253">
        <v>6.25E-2</v>
      </c>
      <c r="D337" s="255">
        <v>2658.93</v>
      </c>
      <c r="E337" s="255">
        <v>2630.2</v>
      </c>
      <c r="F337" s="256">
        <v>2628.92</v>
      </c>
    </row>
    <row r="338" spans="1:6">
      <c r="A338" s="229" t="s">
        <v>434</v>
      </c>
      <c r="B338" s="254">
        <v>6.1699999999999998E-2</v>
      </c>
      <c r="C338" s="253">
        <v>6.2699999999999992E-2</v>
      </c>
      <c r="D338" s="255">
        <v>2654.43</v>
      </c>
      <c r="E338" s="255">
        <v>2625.78</v>
      </c>
      <c r="F338" s="256">
        <v>2624.5</v>
      </c>
    </row>
    <row r="339" spans="1:6">
      <c r="A339" s="229" t="s">
        <v>433</v>
      </c>
      <c r="B339" s="254">
        <v>6.1600000000000002E-2</v>
      </c>
      <c r="C339" s="253">
        <v>6.2600000000000003E-2</v>
      </c>
      <c r="D339" s="255">
        <v>2658.6</v>
      </c>
      <c r="E339" s="255">
        <v>2629.91</v>
      </c>
      <c r="F339" s="256">
        <v>2628.63</v>
      </c>
    </row>
    <row r="340" spans="1:6">
      <c r="A340" s="229" t="s">
        <v>432</v>
      </c>
      <c r="B340" s="254">
        <v>6.1500000000000006E-2</v>
      </c>
      <c r="C340" s="253">
        <v>6.25E-2</v>
      </c>
      <c r="D340" s="255">
        <v>2662.78</v>
      </c>
      <c r="E340" s="255">
        <v>2634.04</v>
      </c>
      <c r="F340" s="256">
        <v>2632.76</v>
      </c>
    </row>
    <row r="341" spans="1:6">
      <c r="A341" s="229" t="s">
        <v>431</v>
      </c>
      <c r="B341" s="254">
        <v>6.1399999999999996E-2</v>
      </c>
      <c r="C341" s="253">
        <v>6.2400000000000004E-2</v>
      </c>
      <c r="D341" s="255">
        <v>2667.59</v>
      </c>
      <c r="E341" s="255">
        <v>2638.79</v>
      </c>
      <c r="F341" s="256">
        <v>2636.29</v>
      </c>
    </row>
    <row r="342" spans="1:6">
      <c r="A342" s="229" t="s">
        <v>430</v>
      </c>
      <c r="B342" s="254">
        <v>6.0400000000000002E-2</v>
      </c>
      <c r="C342" s="253">
        <v>6.1399999999999996E-2</v>
      </c>
      <c r="D342" s="255">
        <v>2698.13</v>
      </c>
      <c r="E342" s="255">
        <v>2668.85</v>
      </c>
      <c r="F342" s="256">
        <v>2667.59</v>
      </c>
    </row>
    <row r="343" spans="1:6">
      <c r="A343" s="229" t="s">
        <v>429</v>
      </c>
      <c r="B343" s="254">
        <v>6.0899999999999996E-2</v>
      </c>
      <c r="C343" s="253">
        <v>6.1900000000000004E-2</v>
      </c>
      <c r="D343" s="255">
        <v>2684.7</v>
      </c>
      <c r="E343" s="255">
        <v>2655.65</v>
      </c>
      <c r="F343" s="256">
        <v>2654.39</v>
      </c>
    </row>
    <row r="344" spans="1:6">
      <c r="A344" s="229" t="s">
        <v>428</v>
      </c>
      <c r="B344" s="254">
        <v>6.1200000000000004E-2</v>
      </c>
      <c r="C344" s="253">
        <v>6.2199999999999998E-2</v>
      </c>
      <c r="D344" s="255">
        <v>2677.2</v>
      </c>
      <c r="E344" s="255">
        <v>2648.29</v>
      </c>
      <c r="F344" s="256">
        <v>2647.03</v>
      </c>
    </row>
    <row r="345" spans="1:6">
      <c r="A345" s="229" t="s">
        <v>427</v>
      </c>
      <c r="B345" s="254">
        <v>6.0999999999999999E-2</v>
      </c>
      <c r="C345" s="253">
        <v>6.2E-2</v>
      </c>
      <c r="D345" s="255">
        <v>2606.5700000000002</v>
      </c>
      <c r="E345" s="255">
        <v>2577.56</v>
      </c>
      <c r="F345" s="256">
        <v>2654.03</v>
      </c>
    </row>
    <row r="346" spans="1:6">
      <c r="A346" s="229" t="s">
        <v>426</v>
      </c>
      <c r="B346" s="254">
        <v>5.9299999999999999E-2</v>
      </c>
      <c r="C346" s="253">
        <v>6.0299999999999999E-2</v>
      </c>
      <c r="D346" s="255">
        <v>2658.96</v>
      </c>
      <c r="E346" s="255">
        <v>2629.14</v>
      </c>
      <c r="F346" s="256">
        <v>2627.16</v>
      </c>
    </row>
    <row r="347" spans="1:6">
      <c r="A347" s="229" t="s">
        <v>425</v>
      </c>
      <c r="B347" s="254">
        <v>5.8700000000000002E-2</v>
      </c>
      <c r="C347" s="253">
        <v>5.9699999999999996E-2</v>
      </c>
      <c r="D347" s="255">
        <v>2678.16</v>
      </c>
      <c r="E347" s="255">
        <v>2648.04</v>
      </c>
      <c r="F347" s="256">
        <v>2646.97</v>
      </c>
    </row>
    <row r="348" spans="1:6">
      <c r="A348" s="229" t="s">
        <v>424</v>
      </c>
      <c r="B348" s="254">
        <v>5.96E-2</v>
      </c>
      <c r="C348" s="253">
        <v>6.0599999999999994E-2</v>
      </c>
      <c r="D348" s="255">
        <v>2652.1</v>
      </c>
      <c r="E348" s="255">
        <v>2622.42</v>
      </c>
      <c r="F348" s="256">
        <v>2621.35</v>
      </c>
    </row>
    <row r="349" spans="1:6">
      <c r="A349" s="229" t="s">
        <v>423</v>
      </c>
      <c r="B349" s="254">
        <v>5.9800000000000006E-2</v>
      </c>
      <c r="C349" s="253">
        <v>6.08E-2</v>
      </c>
      <c r="D349" s="255">
        <v>2647.2</v>
      </c>
      <c r="E349" s="255">
        <v>2617.6</v>
      </c>
      <c r="F349" s="256">
        <v>2616.54</v>
      </c>
    </row>
    <row r="350" spans="1:6">
      <c r="A350" s="229" t="s">
        <v>422</v>
      </c>
      <c r="B350" s="254">
        <v>5.8600000000000006E-2</v>
      </c>
      <c r="C350" s="253">
        <v>5.96E-2</v>
      </c>
      <c r="D350" s="255">
        <v>2684.42</v>
      </c>
      <c r="E350" s="255">
        <v>2654.24</v>
      </c>
      <c r="F350" s="256">
        <v>2653.17</v>
      </c>
    </row>
    <row r="351" spans="1:6">
      <c r="A351" s="229" t="s">
        <v>421</v>
      </c>
      <c r="B351" s="254">
        <v>5.8499999999999996E-2</v>
      </c>
      <c r="C351" s="253">
        <v>5.9500000000000004E-2</v>
      </c>
      <c r="D351" s="255">
        <v>2689.47</v>
      </c>
      <c r="E351" s="255">
        <v>2659.23</v>
      </c>
      <c r="F351" s="256">
        <v>2657.24</v>
      </c>
    </row>
    <row r="352" spans="1:6">
      <c r="A352" s="229" t="s">
        <v>420</v>
      </c>
      <c r="B352" s="254">
        <v>5.8099999999999999E-2</v>
      </c>
      <c r="C352" s="253">
        <v>5.91E-2</v>
      </c>
      <c r="D352" s="255">
        <v>2702.97</v>
      </c>
      <c r="E352" s="255">
        <v>2672.53</v>
      </c>
      <c r="F352" s="256">
        <v>2671.44</v>
      </c>
    </row>
    <row r="353" spans="1:6">
      <c r="A353" s="229" t="s">
        <v>419</v>
      </c>
      <c r="B353" s="254">
        <v>5.8799999999999998E-2</v>
      </c>
      <c r="C353" s="253">
        <v>5.9800000000000006E-2</v>
      </c>
      <c r="D353" s="255">
        <v>2682.7</v>
      </c>
      <c r="E353" s="255">
        <v>2652.61</v>
      </c>
      <c r="F353" s="256">
        <v>2651.52</v>
      </c>
    </row>
    <row r="354" spans="1:6">
      <c r="A354" s="229" t="s">
        <v>418</v>
      </c>
      <c r="B354" s="254">
        <v>5.91E-2</v>
      </c>
      <c r="C354" s="253">
        <v>6.0100000000000001E-2</v>
      </c>
      <c r="D354" s="255">
        <v>2674.71</v>
      </c>
      <c r="E354" s="255">
        <v>2644.76</v>
      </c>
      <c r="F354" s="256">
        <v>2643.67</v>
      </c>
    </row>
    <row r="355" spans="1:6">
      <c r="A355" s="229" t="s">
        <v>417</v>
      </c>
      <c r="B355" s="254">
        <v>5.9699999999999996E-2</v>
      </c>
      <c r="C355" s="253">
        <v>6.0700000000000004E-2</v>
      </c>
      <c r="D355" s="255">
        <v>2657.77</v>
      </c>
      <c r="E355" s="255">
        <v>2628.11</v>
      </c>
      <c r="F355" s="256">
        <v>2627.02</v>
      </c>
    </row>
    <row r="356" spans="1:6">
      <c r="A356" s="229" t="s">
        <v>416</v>
      </c>
      <c r="B356" s="254">
        <v>5.9000000000000004E-2</v>
      </c>
      <c r="C356" s="253">
        <v>0.06</v>
      </c>
      <c r="D356" s="255">
        <v>2680.88</v>
      </c>
      <c r="E356" s="255">
        <v>2650.87</v>
      </c>
      <c r="F356" s="256">
        <v>2648.82</v>
      </c>
    </row>
    <row r="357" spans="1:6">
      <c r="A357" s="229" t="s">
        <v>415</v>
      </c>
      <c r="B357" s="254">
        <v>5.9500000000000004E-2</v>
      </c>
      <c r="C357" s="253">
        <v>6.0499999999999998E-2</v>
      </c>
      <c r="D357" s="255">
        <v>2666.91</v>
      </c>
      <c r="E357" s="255">
        <v>2637.13</v>
      </c>
      <c r="F357" s="256">
        <v>2636.04</v>
      </c>
    </row>
    <row r="358" spans="1:6">
      <c r="A358" s="229" t="s">
        <v>414</v>
      </c>
      <c r="B358" s="254">
        <v>5.96E-2</v>
      </c>
      <c r="C358" s="253">
        <v>6.0599999999999994E-2</v>
      </c>
      <c r="D358" s="255">
        <v>2665</v>
      </c>
      <c r="E358" s="255">
        <v>2635.27</v>
      </c>
      <c r="F358" s="256">
        <v>2634.18</v>
      </c>
    </row>
    <row r="359" spans="1:6">
      <c r="A359" s="229" t="s">
        <v>413</v>
      </c>
      <c r="B359" s="254">
        <v>6.0100000000000001E-2</v>
      </c>
      <c r="C359" s="253">
        <v>6.1100000000000002E-2</v>
      </c>
      <c r="D359" s="255">
        <v>2651.64</v>
      </c>
      <c r="E359" s="255">
        <v>2622.14</v>
      </c>
      <c r="F359" s="256">
        <v>2620.58</v>
      </c>
    </row>
    <row r="360" spans="1:6">
      <c r="A360" s="229" t="s">
        <v>412</v>
      </c>
      <c r="B360" s="254">
        <v>6.0199999999999997E-2</v>
      </c>
      <c r="C360" s="253">
        <v>6.1200000000000004E-2</v>
      </c>
      <c r="D360" s="255">
        <v>2650.72</v>
      </c>
      <c r="E360" s="255">
        <v>2621.25</v>
      </c>
      <c r="F360" s="256">
        <v>2619.2199999999998</v>
      </c>
    </row>
    <row r="361" spans="1:6">
      <c r="A361" s="229" t="s">
        <v>411</v>
      </c>
      <c r="B361" s="254">
        <v>6.0400000000000002E-2</v>
      </c>
      <c r="C361" s="253">
        <v>6.1399999999999996E-2</v>
      </c>
      <c r="D361" s="255">
        <v>2645.88</v>
      </c>
      <c r="E361" s="255">
        <v>2616.5</v>
      </c>
      <c r="F361" s="256">
        <v>2615.41</v>
      </c>
    </row>
    <row r="362" spans="1:6">
      <c r="A362" s="229" t="s">
        <v>410</v>
      </c>
      <c r="B362" s="254">
        <v>5.9699999999999996E-2</v>
      </c>
      <c r="C362" s="253">
        <v>6.0700000000000004E-2</v>
      </c>
      <c r="D362" s="255">
        <v>2667.82</v>
      </c>
      <c r="E362" s="255">
        <v>2638.11</v>
      </c>
      <c r="F362" s="256">
        <v>2637.02</v>
      </c>
    </row>
    <row r="363" spans="1:6">
      <c r="A363" s="229" t="s">
        <v>409</v>
      </c>
      <c r="B363" s="254">
        <v>5.96E-2</v>
      </c>
      <c r="C363" s="253">
        <v>6.0599999999999994E-2</v>
      </c>
      <c r="D363" s="255">
        <v>2676.07</v>
      </c>
      <c r="E363" s="255">
        <v>2646.27</v>
      </c>
      <c r="F363" s="256">
        <v>2645.02</v>
      </c>
    </row>
    <row r="364" spans="1:6">
      <c r="A364" s="229" t="s">
        <v>408</v>
      </c>
      <c r="B364" s="254">
        <v>6.0199999999999997E-2</v>
      </c>
      <c r="C364" s="253">
        <v>6.1200000000000004E-2</v>
      </c>
      <c r="D364" s="255">
        <v>2659.38</v>
      </c>
      <c r="E364" s="255">
        <v>2629.86</v>
      </c>
      <c r="F364" s="256">
        <v>2628.62</v>
      </c>
    </row>
    <row r="365" spans="1:6">
      <c r="A365" s="229" t="s">
        <v>407</v>
      </c>
      <c r="B365" s="254">
        <v>6.0299999999999999E-2</v>
      </c>
      <c r="C365" s="253">
        <v>6.13E-2</v>
      </c>
      <c r="D365" s="255">
        <v>2658.92</v>
      </c>
      <c r="E365" s="255">
        <v>2629.43</v>
      </c>
      <c r="F365" s="256">
        <v>2626.93</v>
      </c>
    </row>
    <row r="366" spans="1:6">
      <c r="A366" s="229" t="s">
        <v>406</v>
      </c>
      <c r="B366" s="254">
        <v>5.9900000000000002E-2</v>
      </c>
      <c r="C366" s="253">
        <v>6.0899999999999996E-2</v>
      </c>
      <c r="D366" s="255">
        <v>2672.03</v>
      </c>
      <c r="E366" s="255">
        <v>2642.34</v>
      </c>
      <c r="F366" s="256">
        <v>2641.17</v>
      </c>
    </row>
    <row r="367" spans="1:6">
      <c r="A367" s="229" t="s">
        <v>405</v>
      </c>
      <c r="B367" s="254">
        <v>6.0499999999999998E-2</v>
      </c>
      <c r="C367" s="253">
        <v>6.1500000000000006E-2</v>
      </c>
      <c r="D367" s="255">
        <v>2655.33</v>
      </c>
      <c r="E367" s="255">
        <v>2625.93</v>
      </c>
      <c r="F367" s="256">
        <v>2624.75</v>
      </c>
    </row>
    <row r="368" spans="1:6">
      <c r="A368" s="229" t="s">
        <v>404</v>
      </c>
      <c r="B368" s="254">
        <v>6.0299999999999999E-2</v>
      </c>
      <c r="C368" s="253">
        <v>6.13E-2</v>
      </c>
      <c r="D368" s="255">
        <v>2662.45</v>
      </c>
      <c r="E368" s="255">
        <v>2632.94</v>
      </c>
      <c r="F368" s="256">
        <v>2631.77</v>
      </c>
    </row>
    <row r="369" spans="1:6">
      <c r="A369" s="229" t="s">
        <v>403</v>
      </c>
      <c r="B369" s="254">
        <v>0.06</v>
      </c>
      <c r="C369" s="253">
        <v>6.0999999999999999E-2</v>
      </c>
      <c r="D369" s="255">
        <v>2672.57</v>
      </c>
      <c r="E369" s="255">
        <v>2642.92</v>
      </c>
      <c r="F369" s="256">
        <v>2641.74</v>
      </c>
    </row>
    <row r="370" spans="1:6">
      <c r="A370" s="229" t="s">
        <v>402</v>
      </c>
      <c r="B370" s="254">
        <v>0.06</v>
      </c>
      <c r="C370" s="253">
        <v>6.0999999999999999E-2</v>
      </c>
      <c r="D370" s="255">
        <v>2674.87</v>
      </c>
      <c r="E370" s="255">
        <v>2645.2</v>
      </c>
      <c r="F370" s="256">
        <v>2642.92</v>
      </c>
    </row>
    <row r="371" spans="1:6">
      <c r="A371" s="229" t="s">
        <v>401</v>
      </c>
      <c r="B371" s="254">
        <v>5.9900000000000002E-2</v>
      </c>
      <c r="C371" s="253">
        <v>6.0899999999999996E-2</v>
      </c>
      <c r="D371" s="255">
        <v>2680.24</v>
      </c>
      <c r="E371" s="255">
        <v>2650.51</v>
      </c>
      <c r="F371" s="256">
        <v>2649.19</v>
      </c>
    </row>
    <row r="372" spans="1:6">
      <c r="A372" s="229" t="s">
        <v>400</v>
      </c>
      <c r="B372" s="254">
        <v>5.9699999999999996E-2</v>
      </c>
      <c r="C372" s="253">
        <v>6.0700000000000004E-2</v>
      </c>
      <c r="D372" s="255">
        <v>2687.58</v>
      </c>
      <c r="E372" s="255">
        <v>2657.75</v>
      </c>
      <c r="F372" s="256">
        <v>2656.42</v>
      </c>
    </row>
    <row r="373" spans="1:6">
      <c r="A373" s="229" t="s">
        <v>399</v>
      </c>
      <c r="B373" s="254">
        <v>5.9800000000000006E-2</v>
      </c>
      <c r="C373" s="253">
        <v>6.08E-2</v>
      </c>
      <c r="D373" s="255">
        <v>2685.9</v>
      </c>
      <c r="E373" s="255">
        <v>2656.12</v>
      </c>
      <c r="F373" s="256">
        <v>2654.79</v>
      </c>
    </row>
    <row r="374" spans="1:6">
      <c r="A374" s="229" t="s">
        <v>398</v>
      </c>
      <c r="B374" s="254">
        <v>5.9900000000000002E-2</v>
      </c>
      <c r="C374" s="253">
        <v>6.0899999999999996E-2</v>
      </c>
      <c r="D374" s="255">
        <v>2684.24</v>
      </c>
      <c r="E374" s="255">
        <v>2654.49</v>
      </c>
      <c r="F374" s="256">
        <v>2653.17</v>
      </c>
    </row>
    <row r="375" spans="1:6">
      <c r="A375" s="229" t="s">
        <v>397</v>
      </c>
      <c r="B375" s="254">
        <v>6.0899999999999996E-2</v>
      </c>
      <c r="C375" s="253">
        <v>6.1900000000000004E-2</v>
      </c>
      <c r="D375" s="255">
        <v>2657.23</v>
      </c>
      <c r="E375" s="255">
        <v>2627.94</v>
      </c>
      <c r="F375" s="256">
        <v>2625.22</v>
      </c>
    </row>
    <row r="376" spans="1:6">
      <c r="A376" s="229" t="s">
        <v>396</v>
      </c>
      <c r="B376" s="254">
        <v>6.0700000000000004E-2</v>
      </c>
      <c r="C376" s="253">
        <v>6.1699999999999998E-2</v>
      </c>
      <c r="D376" s="255">
        <v>2664.48</v>
      </c>
      <c r="E376" s="255">
        <v>2635.09</v>
      </c>
      <c r="F376" s="256">
        <v>2633.76</v>
      </c>
    </row>
    <row r="377" spans="1:6">
      <c r="A377" s="229" t="s">
        <v>395</v>
      </c>
      <c r="B377" s="254">
        <v>6.1500000000000006E-2</v>
      </c>
      <c r="C377" s="253">
        <v>6.25E-2</v>
      </c>
      <c r="D377" s="255">
        <v>2642.26</v>
      </c>
      <c r="E377" s="255">
        <v>2613.2399999999998</v>
      </c>
      <c r="F377" s="256">
        <v>2611.91</v>
      </c>
    </row>
    <row r="378" spans="1:6">
      <c r="A378" s="229" t="s">
        <v>394</v>
      </c>
      <c r="B378" s="254">
        <v>6.1699999999999998E-2</v>
      </c>
      <c r="C378" s="253">
        <v>6.2699999999999992E-2</v>
      </c>
      <c r="D378" s="255">
        <v>2637.74</v>
      </c>
      <c r="E378" s="255">
        <v>2608.81</v>
      </c>
      <c r="F378" s="256">
        <v>2607.4899999999998</v>
      </c>
    </row>
    <row r="379" spans="1:6">
      <c r="A379" s="229" t="s">
        <v>393</v>
      </c>
      <c r="B379" s="254">
        <v>6.2100000000000002E-2</v>
      </c>
      <c r="C379" s="253">
        <v>6.3099999999999989E-2</v>
      </c>
      <c r="D379" s="255">
        <v>2627.44</v>
      </c>
      <c r="E379" s="255">
        <v>2598.69</v>
      </c>
      <c r="F379" s="256">
        <v>2597.37</v>
      </c>
    </row>
    <row r="380" spans="1:6">
      <c r="A380" s="229" t="s">
        <v>392</v>
      </c>
      <c r="B380" s="254">
        <v>6.1699999999999998E-2</v>
      </c>
      <c r="C380" s="253">
        <v>6.2699999999999992E-2</v>
      </c>
      <c r="D380" s="255">
        <v>2641.8</v>
      </c>
      <c r="E380" s="255">
        <v>2612.84</v>
      </c>
      <c r="F380" s="256">
        <v>2610.14</v>
      </c>
    </row>
    <row r="381" spans="1:6">
      <c r="A381" s="229" t="s">
        <v>391</v>
      </c>
      <c r="B381" s="254">
        <v>6.1699999999999998E-2</v>
      </c>
      <c r="C381" s="253">
        <v>6.2699999999999992E-2</v>
      </c>
      <c r="D381" s="255">
        <v>2643.13</v>
      </c>
      <c r="E381" s="255">
        <v>2614.17</v>
      </c>
      <c r="F381" s="256">
        <v>2612.84</v>
      </c>
    </row>
    <row r="382" spans="1:6">
      <c r="A382" s="229" t="s">
        <v>390</v>
      </c>
      <c r="B382" s="254">
        <v>6.2199999999999998E-2</v>
      </c>
      <c r="C382" s="253">
        <v>6.3200000000000006E-2</v>
      </c>
      <c r="D382" s="255">
        <v>2629.92</v>
      </c>
      <c r="E382" s="255">
        <v>2601.19</v>
      </c>
      <c r="F382" s="256">
        <v>2599.86</v>
      </c>
    </row>
    <row r="383" spans="1:6">
      <c r="A383" s="229" t="s">
        <v>389</v>
      </c>
      <c r="B383" s="254">
        <v>6.2400000000000004E-2</v>
      </c>
      <c r="C383" s="253">
        <v>6.3399999999999998E-2</v>
      </c>
      <c r="D383" s="255">
        <v>2626.58</v>
      </c>
      <c r="E383" s="255">
        <v>2597.92</v>
      </c>
      <c r="F383" s="256">
        <v>2595.3000000000002</v>
      </c>
    </row>
    <row r="384" spans="1:6">
      <c r="A384" s="229" t="s">
        <v>388</v>
      </c>
      <c r="B384" s="254">
        <v>6.2899999999999998E-2</v>
      </c>
      <c r="C384" s="253">
        <v>6.3899999999999998E-2</v>
      </c>
      <c r="D384" s="255">
        <v>2612.19</v>
      </c>
      <c r="E384" s="255">
        <v>2583.77</v>
      </c>
      <c r="F384" s="256">
        <v>2582.46</v>
      </c>
    </row>
    <row r="385" spans="1:6">
      <c r="A385" s="229" t="s">
        <v>387</v>
      </c>
      <c r="B385" s="254">
        <v>6.2899999999999998E-2</v>
      </c>
      <c r="C385" s="253">
        <v>6.3899999999999998E-2</v>
      </c>
      <c r="D385" s="255">
        <v>2614.88</v>
      </c>
      <c r="E385" s="255">
        <v>2586.44</v>
      </c>
      <c r="F385" s="256">
        <v>2583.77</v>
      </c>
    </row>
    <row r="386" spans="1:6">
      <c r="A386" s="229" t="s">
        <v>386</v>
      </c>
      <c r="B386" s="254">
        <v>6.3E-2</v>
      </c>
      <c r="C386" s="253">
        <v>6.4000000000000001E-2</v>
      </c>
      <c r="D386" s="255">
        <v>2613.34</v>
      </c>
      <c r="E386" s="255">
        <v>2584.9299999999998</v>
      </c>
      <c r="F386" s="256">
        <v>2583.62</v>
      </c>
    </row>
    <row r="387" spans="1:6">
      <c r="A387" s="229" t="s">
        <v>385</v>
      </c>
      <c r="B387" s="254">
        <v>6.3200000000000006E-2</v>
      </c>
      <c r="C387" s="253">
        <v>6.4199999999999993E-2</v>
      </c>
      <c r="D387" s="255">
        <v>2608.94</v>
      </c>
      <c r="E387" s="255">
        <v>2580.63</v>
      </c>
      <c r="F387" s="256">
        <v>2579.31</v>
      </c>
    </row>
    <row r="388" spans="1:6">
      <c r="A388" s="229" t="s">
        <v>384</v>
      </c>
      <c r="B388" s="254">
        <v>6.3399999999999998E-2</v>
      </c>
      <c r="C388" s="253">
        <v>6.4399999999999999E-2</v>
      </c>
      <c r="D388" s="255">
        <v>2604.31</v>
      </c>
      <c r="E388" s="255">
        <v>2576.09</v>
      </c>
      <c r="F388" s="256">
        <v>2575.02</v>
      </c>
    </row>
    <row r="389" spans="1:6">
      <c r="A389" s="229" t="s">
        <v>383</v>
      </c>
      <c r="B389" s="254">
        <v>6.3200000000000006E-2</v>
      </c>
      <c r="C389" s="253">
        <v>6.4199999999999993E-2</v>
      </c>
      <c r="D389" s="255">
        <v>2611.08</v>
      </c>
      <c r="E389" s="255">
        <v>2582.7600000000002</v>
      </c>
      <c r="F389" s="256">
        <v>2581.69</v>
      </c>
    </row>
    <row r="390" spans="1:6">
      <c r="A390" s="229" t="s">
        <v>382</v>
      </c>
      <c r="B390" s="254">
        <v>6.3E-2</v>
      </c>
      <c r="C390" s="253">
        <v>6.4000000000000001E-2</v>
      </c>
      <c r="D390" s="255">
        <v>2618.75</v>
      </c>
      <c r="E390" s="255">
        <v>2590.33</v>
      </c>
      <c r="F390" s="256">
        <v>2588.39</v>
      </c>
    </row>
    <row r="391" spans="1:6">
      <c r="A391" s="229" t="s">
        <v>381</v>
      </c>
      <c r="B391" s="254">
        <v>6.3299999999999995E-2</v>
      </c>
      <c r="C391" s="253">
        <v>6.4299999999999996E-2</v>
      </c>
      <c r="D391" s="255">
        <v>2611.25</v>
      </c>
      <c r="E391" s="255">
        <v>2582.96</v>
      </c>
      <c r="F391" s="256">
        <v>2581.89</v>
      </c>
    </row>
    <row r="392" spans="1:6">
      <c r="A392" s="229" t="s">
        <v>380</v>
      </c>
      <c r="B392" s="254">
        <v>6.2899999999999998E-2</v>
      </c>
      <c r="C392" s="253">
        <v>6.3899999999999998E-2</v>
      </c>
      <c r="D392" s="255">
        <v>2623.76</v>
      </c>
      <c r="E392" s="255">
        <v>2595.29</v>
      </c>
      <c r="F392" s="256">
        <v>2594.2199999999998</v>
      </c>
    </row>
    <row r="393" spans="1:6">
      <c r="A393" s="229" t="s">
        <v>379</v>
      </c>
      <c r="B393" s="254">
        <v>6.2400000000000004E-2</v>
      </c>
      <c r="C393" s="253">
        <v>6.3399999999999998E-2</v>
      </c>
      <c r="D393" s="255">
        <v>2639.25</v>
      </c>
      <c r="E393" s="255">
        <v>2610.5500000000002</v>
      </c>
      <c r="F393" s="256">
        <v>2609.4699999999998</v>
      </c>
    </row>
    <row r="394" spans="1:6">
      <c r="A394" s="229" t="s">
        <v>378</v>
      </c>
      <c r="B394" s="254">
        <v>6.4600000000000005E-2</v>
      </c>
      <c r="C394" s="253">
        <v>6.5599999999999992E-2</v>
      </c>
      <c r="D394" s="255">
        <v>2578.37</v>
      </c>
      <c r="E394" s="255">
        <v>2550.65</v>
      </c>
      <c r="F394" s="256">
        <v>2549.5100000000002</v>
      </c>
    </row>
    <row r="395" spans="1:6">
      <c r="A395" s="229" t="s">
        <v>377</v>
      </c>
      <c r="B395" s="254">
        <v>6.6600000000000006E-2</v>
      </c>
      <c r="C395" s="253">
        <v>6.7599999999999993E-2</v>
      </c>
      <c r="D395" s="255">
        <v>2525.4699999999998</v>
      </c>
      <c r="E395" s="255">
        <v>2498.6</v>
      </c>
      <c r="F395" s="256">
        <v>2496.5</v>
      </c>
    </row>
    <row r="396" spans="1:6">
      <c r="A396" s="229" t="s">
        <v>376</v>
      </c>
      <c r="B396" s="254">
        <v>6.6400000000000001E-2</v>
      </c>
      <c r="C396" s="253">
        <v>6.7400000000000002E-2</v>
      </c>
      <c r="D396" s="255">
        <v>2532.0300000000002</v>
      </c>
      <c r="E396" s="255">
        <v>2505.0700000000002</v>
      </c>
      <c r="F396" s="256">
        <v>2503.94</v>
      </c>
    </row>
    <row r="397" spans="1:6">
      <c r="A397" s="229" t="s">
        <v>375</v>
      </c>
      <c r="B397" s="254">
        <v>6.6199999999999995E-2</v>
      </c>
      <c r="C397" s="253">
        <v>6.7199999999999996E-2</v>
      </c>
      <c r="D397" s="255">
        <v>2538.61</v>
      </c>
      <c r="E397" s="255">
        <v>2511.56</v>
      </c>
      <c r="F397" s="256">
        <v>2510.4299999999998</v>
      </c>
    </row>
    <row r="398" spans="1:6">
      <c r="A398" s="229" t="s">
        <v>374</v>
      </c>
      <c r="B398" s="254">
        <v>6.6199999999999995E-2</v>
      </c>
      <c r="C398" s="253">
        <v>6.7199999999999996E-2</v>
      </c>
      <c r="D398" s="255">
        <v>2539.7399999999998</v>
      </c>
      <c r="E398" s="255">
        <v>2512.69</v>
      </c>
      <c r="F398" s="256">
        <v>2511.56</v>
      </c>
    </row>
    <row r="399" spans="1:6">
      <c r="A399" s="229" t="s">
        <v>373</v>
      </c>
      <c r="B399" s="254">
        <v>6.5000000000000002E-2</v>
      </c>
      <c r="C399" s="253">
        <v>6.6000000000000003E-2</v>
      </c>
      <c r="D399" s="255">
        <v>2573.91</v>
      </c>
      <c r="E399" s="255">
        <v>2546.34</v>
      </c>
      <c r="F399" s="256">
        <v>2545.1999999999998</v>
      </c>
    </row>
    <row r="400" spans="1:6">
      <c r="A400" s="229" t="s">
        <v>372</v>
      </c>
      <c r="B400" s="254">
        <v>6.59E-2</v>
      </c>
      <c r="C400" s="253">
        <v>6.6900000000000001E-2</v>
      </c>
      <c r="D400" s="255">
        <v>2551.1999999999998</v>
      </c>
      <c r="E400" s="255">
        <v>2524.0100000000002</v>
      </c>
      <c r="F400" s="256">
        <v>2521.9</v>
      </c>
    </row>
    <row r="401" spans="1:6">
      <c r="A401" s="229" t="s">
        <v>371</v>
      </c>
      <c r="B401" s="254">
        <v>6.5700000000000008E-2</v>
      </c>
      <c r="C401" s="253">
        <v>6.6699999999999995E-2</v>
      </c>
      <c r="D401" s="255">
        <v>2557.83</v>
      </c>
      <c r="E401" s="255">
        <v>2530.5500000000002</v>
      </c>
      <c r="F401" s="256">
        <v>2529.41</v>
      </c>
    </row>
    <row r="402" spans="1:6">
      <c r="A402" s="229" t="s">
        <v>370</v>
      </c>
      <c r="B402" s="254">
        <v>6.6799999999999998E-2</v>
      </c>
      <c r="C402" s="253">
        <v>6.7799999999999999E-2</v>
      </c>
      <c r="D402" s="255">
        <v>2528.98</v>
      </c>
      <c r="E402" s="255">
        <v>2502.16</v>
      </c>
      <c r="F402" s="256">
        <v>2501.0300000000002</v>
      </c>
    </row>
    <row r="403" spans="1:6">
      <c r="A403" s="229" t="s">
        <v>369</v>
      </c>
      <c r="B403" s="254">
        <v>6.6500000000000004E-2</v>
      </c>
      <c r="C403" s="253">
        <v>6.7500000000000004E-2</v>
      </c>
      <c r="D403" s="255">
        <v>2538.25</v>
      </c>
      <c r="E403" s="255">
        <v>2511.3000000000002</v>
      </c>
      <c r="F403" s="256">
        <v>2510.16</v>
      </c>
    </row>
    <row r="404" spans="1:6">
      <c r="A404" s="229" t="s">
        <v>368</v>
      </c>
      <c r="B404" s="254">
        <v>6.7599999999999993E-2</v>
      </c>
      <c r="C404" s="253">
        <v>6.8600000000000008E-2</v>
      </c>
      <c r="D404" s="255">
        <v>2509.7600000000002</v>
      </c>
      <c r="E404" s="255">
        <v>2483.27</v>
      </c>
      <c r="F404" s="256">
        <v>2482.14</v>
      </c>
    </row>
    <row r="405" spans="1:6">
      <c r="A405" s="229" t="s">
        <v>367</v>
      </c>
      <c r="B405" s="254">
        <v>6.9400000000000003E-2</v>
      </c>
      <c r="C405" s="253">
        <v>7.0400000000000004E-2</v>
      </c>
      <c r="D405" s="255">
        <v>2464.87</v>
      </c>
      <c r="E405" s="255">
        <v>2439.11</v>
      </c>
      <c r="F405" s="256">
        <v>2436.9899999999998</v>
      </c>
    </row>
    <row r="406" spans="1:6">
      <c r="A406" s="229" t="s">
        <v>366</v>
      </c>
      <c r="B406" s="254">
        <v>7.0099999999999996E-2</v>
      </c>
      <c r="C406" s="253">
        <v>7.1099999999999997E-2</v>
      </c>
      <c r="D406" s="255">
        <v>2447.94</v>
      </c>
      <c r="E406" s="255">
        <v>2422.4499999999998</v>
      </c>
      <c r="F406" s="256">
        <v>2421.31</v>
      </c>
    </row>
    <row r="407" spans="1:6">
      <c r="A407" s="229" t="s">
        <v>365</v>
      </c>
      <c r="B407" s="254">
        <v>6.9500000000000006E-2</v>
      </c>
      <c r="C407" s="253">
        <v>7.0499999999999993E-2</v>
      </c>
      <c r="D407" s="255">
        <v>2464.58</v>
      </c>
      <c r="E407" s="255">
        <v>2438.84</v>
      </c>
      <c r="F407" s="256">
        <v>2437.6999999999998</v>
      </c>
    </row>
    <row r="408" spans="1:6">
      <c r="A408" s="229" t="s">
        <v>364</v>
      </c>
      <c r="B408" s="254">
        <v>6.9400000000000003E-2</v>
      </c>
      <c r="C408" s="253">
        <v>7.0400000000000004E-2</v>
      </c>
      <c r="D408" s="255">
        <v>2468.3200000000002</v>
      </c>
      <c r="E408" s="255">
        <v>2442.5500000000002</v>
      </c>
      <c r="F408" s="256">
        <v>2441.4</v>
      </c>
    </row>
    <row r="409" spans="1:6">
      <c r="A409" s="229" t="s">
        <v>363</v>
      </c>
      <c r="B409" s="254">
        <v>6.8699999999999997E-2</v>
      </c>
      <c r="C409" s="253">
        <v>6.9699999999999998E-2</v>
      </c>
      <c r="D409" s="255">
        <v>2487.7600000000002</v>
      </c>
      <c r="E409" s="255">
        <v>2461.6999999999998</v>
      </c>
      <c r="F409" s="256">
        <v>2460.5500000000002</v>
      </c>
    </row>
    <row r="410" spans="1:6">
      <c r="A410" s="229" t="s">
        <v>362</v>
      </c>
      <c r="B410" s="254">
        <v>6.8699999999999997E-2</v>
      </c>
      <c r="C410" s="253">
        <v>6.9699999999999998E-2</v>
      </c>
      <c r="D410" s="255">
        <v>2489.37</v>
      </c>
      <c r="E410" s="255">
        <v>2463.3000000000002</v>
      </c>
      <c r="F410" s="256">
        <v>2461.6999999999998</v>
      </c>
    </row>
    <row r="411" spans="1:6">
      <c r="A411" s="229" t="s">
        <v>361</v>
      </c>
      <c r="B411" s="254">
        <v>6.8499999999999991E-2</v>
      </c>
      <c r="C411" s="253">
        <v>6.9500000000000006E-2</v>
      </c>
      <c r="D411" s="255">
        <v>2495.5300000000002</v>
      </c>
      <c r="E411" s="255">
        <v>2469.37</v>
      </c>
      <c r="F411" s="256">
        <v>2468.48</v>
      </c>
    </row>
    <row r="412" spans="1:6">
      <c r="A412" s="229" t="s">
        <v>360</v>
      </c>
      <c r="B412" s="254">
        <v>6.8199999999999997E-2</v>
      </c>
      <c r="C412" s="253">
        <v>6.9199999999999998E-2</v>
      </c>
      <c r="D412" s="255">
        <v>2504.34</v>
      </c>
      <c r="E412" s="255">
        <v>2478.06</v>
      </c>
      <c r="F412" s="256">
        <v>2477.17</v>
      </c>
    </row>
    <row r="413" spans="1:6">
      <c r="A413" s="229" t="s">
        <v>359</v>
      </c>
      <c r="B413" s="254">
        <v>6.7400000000000002E-2</v>
      </c>
      <c r="C413" s="253">
        <v>6.8400000000000002E-2</v>
      </c>
      <c r="D413" s="255">
        <v>2526.5500000000002</v>
      </c>
      <c r="E413" s="255">
        <v>2499.94</v>
      </c>
      <c r="F413" s="256">
        <v>2499.0500000000002</v>
      </c>
    </row>
    <row r="414" spans="1:6">
      <c r="A414" s="229" t="s">
        <v>358</v>
      </c>
      <c r="B414" s="254">
        <v>6.8000000000000005E-2</v>
      </c>
      <c r="C414" s="253">
        <v>6.9000000000000006E-2</v>
      </c>
      <c r="D414" s="255">
        <v>2511.42</v>
      </c>
      <c r="E414" s="255">
        <v>2485.0700000000002</v>
      </c>
      <c r="F414" s="256">
        <v>2484.17</v>
      </c>
    </row>
    <row r="415" spans="1:6">
      <c r="A415" s="229" t="s">
        <v>357</v>
      </c>
      <c r="B415" s="254">
        <v>6.88E-2</v>
      </c>
      <c r="C415" s="253">
        <v>6.9800000000000001E-2</v>
      </c>
      <c r="D415" s="255">
        <v>2491.66</v>
      </c>
      <c r="E415" s="255">
        <v>2465.63</v>
      </c>
      <c r="F415" s="256">
        <v>2464.27</v>
      </c>
    </row>
    <row r="416" spans="1:6">
      <c r="A416" s="229" t="s">
        <v>356</v>
      </c>
      <c r="B416" s="254">
        <v>7.1500000000000008E-2</v>
      </c>
      <c r="C416" s="253">
        <v>7.2499999999999995E-2</v>
      </c>
      <c r="D416" s="255">
        <v>2422.71</v>
      </c>
      <c r="E416" s="255">
        <v>2397.75</v>
      </c>
      <c r="F416" s="256">
        <v>2396.91</v>
      </c>
    </row>
    <row r="417" spans="1:6">
      <c r="A417" s="229" t="s">
        <v>355</v>
      </c>
      <c r="B417" s="254">
        <v>7.1099999999999997E-2</v>
      </c>
      <c r="C417" s="253">
        <v>7.2099999999999997E-2</v>
      </c>
      <c r="D417" s="255">
        <v>2433.65</v>
      </c>
      <c r="E417" s="255">
        <v>2408.5300000000002</v>
      </c>
      <c r="F417" s="256">
        <v>2407.69</v>
      </c>
    </row>
    <row r="418" spans="1:6">
      <c r="A418" s="229" t="s">
        <v>354</v>
      </c>
      <c r="B418" s="254">
        <v>7.0999999999999994E-2</v>
      </c>
      <c r="C418" s="253">
        <v>7.2000000000000008E-2</v>
      </c>
      <c r="D418" s="255">
        <v>2437.02</v>
      </c>
      <c r="E418" s="255">
        <v>2411.87</v>
      </c>
      <c r="F418" s="256">
        <v>2411.0300000000002</v>
      </c>
    </row>
    <row r="419" spans="1:6">
      <c r="A419" s="229" t="s">
        <v>353</v>
      </c>
      <c r="B419" s="254">
        <v>7.0400000000000004E-2</v>
      </c>
      <c r="C419" s="253">
        <v>7.1399999999999991E-2</v>
      </c>
      <c r="D419" s="255">
        <v>2453.15</v>
      </c>
      <c r="E419" s="255">
        <v>2427.7600000000002</v>
      </c>
      <c r="F419" s="256">
        <v>2426.91</v>
      </c>
    </row>
    <row r="420" spans="1:6">
      <c r="A420" s="229" t="s">
        <v>352</v>
      </c>
      <c r="B420" s="254">
        <v>7.0999999999999994E-2</v>
      </c>
      <c r="C420" s="253">
        <v>7.1800000000000003E-2</v>
      </c>
      <c r="D420" s="255">
        <v>2439.0700000000002</v>
      </c>
      <c r="E420" s="255">
        <v>2418.92</v>
      </c>
      <c r="F420" s="256">
        <v>2417.71</v>
      </c>
    </row>
    <row r="421" spans="1:6">
      <c r="A421" s="229" t="s">
        <v>351</v>
      </c>
      <c r="B421" s="254">
        <v>7.1500000000000008E-2</v>
      </c>
      <c r="C421" s="253">
        <v>7.2300000000000003E-2</v>
      </c>
      <c r="D421" s="255">
        <v>2427.29</v>
      </c>
      <c r="E421" s="255">
        <v>2407.29</v>
      </c>
      <c r="F421" s="256">
        <v>2406.4499999999998</v>
      </c>
    </row>
    <row r="422" spans="1:6">
      <c r="A422" s="229" t="s">
        <v>350</v>
      </c>
      <c r="B422" s="254">
        <v>7.1599999999999997E-2</v>
      </c>
      <c r="C422" s="253">
        <v>7.2400000000000006E-2</v>
      </c>
      <c r="D422" s="255">
        <v>2425.62</v>
      </c>
      <c r="E422" s="255">
        <v>2405.66</v>
      </c>
      <c r="F422" s="256">
        <v>2404.81</v>
      </c>
    </row>
    <row r="423" spans="1:6">
      <c r="A423" s="229" t="s">
        <v>349</v>
      </c>
      <c r="B423" s="254">
        <v>7.3399999999999993E-2</v>
      </c>
      <c r="C423" s="253">
        <v>7.4200000000000002E-2</v>
      </c>
      <c r="D423" s="255">
        <v>2381.89</v>
      </c>
      <c r="E423" s="255">
        <v>2362.4699999999998</v>
      </c>
      <c r="F423" s="256">
        <v>2361.62</v>
      </c>
    </row>
    <row r="424" spans="1:6">
      <c r="A424" s="229" t="s">
        <v>348</v>
      </c>
      <c r="B424" s="254">
        <v>7.51E-2</v>
      </c>
      <c r="C424" s="253">
        <v>7.5899999999999995E-2</v>
      </c>
      <c r="D424" s="255">
        <v>2341.75</v>
      </c>
      <c r="E424" s="255">
        <v>2322.84</v>
      </c>
      <c r="F424" s="256">
        <v>2321.9899999999998</v>
      </c>
    </row>
    <row r="425" spans="1:6">
      <c r="A425" s="229" t="s">
        <v>347</v>
      </c>
      <c r="B425" s="254">
        <v>7.4200000000000002E-2</v>
      </c>
      <c r="C425" s="253">
        <v>7.4999999999999997E-2</v>
      </c>
      <c r="D425" s="255">
        <v>2364.69</v>
      </c>
      <c r="E425" s="255">
        <v>2345.5</v>
      </c>
      <c r="F425" s="256">
        <v>2344.13</v>
      </c>
    </row>
    <row r="426" spans="1:6">
      <c r="A426" s="229" t="s">
        <v>346</v>
      </c>
      <c r="B426" s="254">
        <v>7.4900000000000008E-2</v>
      </c>
      <c r="C426" s="253">
        <v>7.5700000000000003E-2</v>
      </c>
      <c r="D426" s="255">
        <v>2348.7399999999998</v>
      </c>
      <c r="E426" s="255">
        <v>2329.75</v>
      </c>
      <c r="F426" s="256">
        <v>2328.91</v>
      </c>
    </row>
    <row r="427" spans="1:6">
      <c r="A427" s="229" t="s">
        <v>345</v>
      </c>
      <c r="B427" s="254">
        <v>7.51E-2</v>
      </c>
      <c r="C427" s="253">
        <v>7.5899999999999995E-2</v>
      </c>
      <c r="D427" s="255">
        <v>2344.8200000000002</v>
      </c>
      <c r="E427" s="255">
        <v>2325.9</v>
      </c>
      <c r="F427" s="256">
        <v>2325.0500000000002</v>
      </c>
    </row>
    <row r="428" spans="1:6">
      <c r="A428" s="229" t="s">
        <v>344</v>
      </c>
      <c r="B428" s="254">
        <v>7.5800000000000006E-2</v>
      </c>
      <c r="C428" s="253">
        <v>7.6600000000000001E-2</v>
      </c>
      <c r="D428" s="255">
        <v>2328.89</v>
      </c>
      <c r="E428" s="255">
        <v>2310.1799999999998</v>
      </c>
      <c r="F428" s="256">
        <v>2309.34</v>
      </c>
    </row>
    <row r="429" spans="1:6">
      <c r="A429" s="229" t="s">
        <v>343</v>
      </c>
      <c r="B429" s="254">
        <v>7.5499999999999998E-2</v>
      </c>
      <c r="C429" s="253">
        <v>7.6299999999999993E-2</v>
      </c>
      <c r="D429" s="255">
        <v>2337.14</v>
      </c>
      <c r="E429" s="255">
        <v>2318.34</v>
      </c>
      <c r="F429" s="256">
        <v>2317.17</v>
      </c>
    </row>
    <row r="430" spans="1:6">
      <c r="A430" s="229" t="s">
        <v>342</v>
      </c>
      <c r="B430" s="254">
        <v>7.4800000000000005E-2</v>
      </c>
      <c r="C430" s="253">
        <v>7.5600000000000001E-2</v>
      </c>
      <c r="D430" s="255">
        <v>2354.63</v>
      </c>
      <c r="E430" s="255">
        <v>2335.62</v>
      </c>
      <c r="F430" s="256">
        <v>2334.7800000000002</v>
      </c>
    </row>
    <row r="431" spans="1:6">
      <c r="A431" s="229" t="s">
        <v>341</v>
      </c>
      <c r="B431" s="254">
        <v>7.3599999999999999E-2</v>
      </c>
      <c r="C431" s="253">
        <v>7.4400000000000008E-2</v>
      </c>
      <c r="D431" s="255">
        <v>2384.61</v>
      </c>
      <c r="E431" s="255">
        <v>2365.2399999999998</v>
      </c>
      <c r="F431" s="256">
        <v>2364.2199999999998</v>
      </c>
    </row>
    <row r="432" spans="1:6">
      <c r="A432" s="229" t="s">
        <v>340</v>
      </c>
      <c r="B432" s="254">
        <v>7.3300000000000004E-2</v>
      </c>
      <c r="C432" s="253">
        <v>7.4099999999999999E-2</v>
      </c>
      <c r="D432" s="255">
        <v>2392.9499999999998</v>
      </c>
      <c r="E432" s="255">
        <v>2373.4899999999998</v>
      </c>
      <c r="F432" s="256">
        <v>2372.4699999999998</v>
      </c>
    </row>
    <row r="433" spans="1:6">
      <c r="A433" s="229" t="s">
        <v>339</v>
      </c>
      <c r="B433" s="254">
        <v>7.3700000000000002E-2</v>
      </c>
      <c r="C433" s="253">
        <v>7.4499999999999997E-2</v>
      </c>
      <c r="D433" s="255">
        <v>2384.21</v>
      </c>
      <c r="E433" s="255">
        <v>2364.87</v>
      </c>
      <c r="F433" s="256">
        <v>2363.86</v>
      </c>
    </row>
    <row r="434" spans="1:6">
      <c r="A434" s="229" t="s">
        <v>338</v>
      </c>
      <c r="B434" s="254">
        <v>7.2999999999999995E-2</v>
      </c>
      <c r="C434" s="253">
        <v>7.3800000000000004E-2</v>
      </c>
      <c r="D434" s="255">
        <v>2403.06</v>
      </c>
      <c r="E434" s="255">
        <v>2383.5</v>
      </c>
      <c r="F434" s="256">
        <v>2381.7800000000002</v>
      </c>
    </row>
    <row r="435" spans="1:6">
      <c r="A435" s="229" t="s">
        <v>337</v>
      </c>
      <c r="B435" s="254">
        <v>7.51E-2</v>
      </c>
      <c r="C435" s="253">
        <v>7.5899999999999995E-2</v>
      </c>
      <c r="D435" s="255">
        <v>2353.2600000000002</v>
      </c>
      <c r="E435" s="255">
        <v>2334.3200000000002</v>
      </c>
      <c r="F435" s="256">
        <v>2333.31</v>
      </c>
    </row>
    <row r="436" spans="1:6">
      <c r="A436" s="229" t="s">
        <v>336</v>
      </c>
      <c r="B436" s="254">
        <v>7.6600000000000001E-2</v>
      </c>
      <c r="C436" s="253">
        <v>7.7399999999999997E-2</v>
      </c>
      <c r="D436" s="255">
        <v>2318.9699999999998</v>
      </c>
      <c r="E436" s="255">
        <v>2300.46</v>
      </c>
      <c r="F436" s="256">
        <v>2299.44</v>
      </c>
    </row>
    <row r="437" spans="1:6">
      <c r="A437" s="229" t="s">
        <v>335</v>
      </c>
      <c r="B437" s="254">
        <v>7.6499999999999999E-2</v>
      </c>
      <c r="C437" s="253">
        <v>7.7300000000000008E-2</v>
      </c>
      <c r="D437" s="255">
        <v>2322.8000000000002</v>
      </c>
      <c r="E437" s="255">
        <v>2304.2600000000002</v>
      </c>
      <c r="F437" s="256">
        <v>2303.19</v>
      </c>
    </row>
    <row r="438" spans="1:6">
      <c r="A438" s="229" t="s">
        <v>334</v>
      </c>
      <c r="B438" s="254">
        <v>7.8299999999999995E-2</v>
      </c>
      <c r="C438" s="253">
        <v>7.9100000000000004E-2</v>
      </c>
      <c r="D438" s="255">
        <v>2282.4699999999998</v>
      </c>
      <c r="E438" s="255">
        <v>2264.44</v>
      </c>
      <c r="F438" s="256">
        <v>2263.37</v>
      </c>
    </row>
    <row r="439" spans="1:6">
      <c r="A439" s="229" t="s">
        <v>333</v>
      </c>
      <c r="B439" s="254">
        <v>7.0699999999999999E-2</v>
      </c>
      <c r="C439" s="253">
        <v>7.1500000000000008E-2</v>
      </c>
      <c r="D439" s="255">
        <v>2467.25</v>
      </c>
      <c r="E439" s="255">
        <v>2446.9699999999998</v>
      </c>
      <c r="F439" s="256">
        <v>2445.06</v>
      </c>
    </row>
    <row r="440" spans="1:6">
      <c r="A440" s="229" t="s">
        <v>332</v>
      </c>
      <c r="B440" s="254">
        <v>7.1900000000000006E-2</v>
      </c>
      <c r="C440" s="253">
        <v>7.2700000000000001E-2</v>
      </c>
      <c r="D440" s="255">
        <v>2438.0100000000002</v>
      </c>
      <c r="E440" s="255">
        <v>2418.1</v>
      </c>
      <c r="F440" s="256">
        <v>2417.02</v>
      </c>
    </row>
    <row r="441" spans="1:6">
      <c r="A441" s="229" t="s">
        <v>331</v>
      </c>
      <c r="B441" s="254">
        <v>7.6100000000000001E-2</v>
      </c>
      <c r="C441" s="253">
        <v>7.690000000000001E-2</v>
      </c>
      <c r="D441" s="255">
        <v>2337.25</v>
      </c>
      <c r="E441" s="255">
        <v>2318.58</v>
      </c>
      <c r="F441" s="256">
        <v>2317.5100000000002</v>
      </c>
    </row>
    <row r="442" spans="1:6">
      <c r="A442" s="229" t="s">
        <v>330</v>
      </c>
      <c r="B442" s="254">
        <v>7.3300000000000004E-2</v>
      </c>
      <c r="C442" s="253">
        <v>7.4099999999999999E-2</v>
      </c>
      <c r="D442" s="255">
        <v>2405.4899999999998</v>
      </c>
      <c r="E442" s="255">
        <v>2386</v>
      </c>
      <c r="F442" s="256">
        <v>2384.92</v>
      </c>
    </row>
    <row r="443" spans="1:6">
      <c r="A443" s="229" t="s">
        <v>329</v>
      </c>
      <c r="B443" s="254">
        <v>7.3899999999999993E-2</v>
      </c>
      <c r="C443" s="253">
        <v>7.4700000000000003E-2</v>
      </c>
      <c r="D443" s="255">
        <v>2391.94</v>
      </c>
      <c r="E443" s="255">
        <v>2372.63</v>
      </c>
      <c r="F443" s="256">
        <v>2371.5500000000002</v>
      </c>
    </row>
    <row r="444" spans="1:6">
      <c r="A444" s="229" t="s">
        <v>328</v>
      </c>
      <c r="B444" s="254">
        <v>7.3800000000000004E-2</v>
      </c>
      <c r="C444" s="253">
        <v>7.46E-2</v>
      </c>
      <c r="D444" s="255">
        <v>2396.2600000000002</v>
      </c>
      <c r="E444" s="255">
        <v>2376.91</v>
      </c>
      <c r="F444" s="256">
        <v>2375.0300000000002</v>
      </c>
    </row>
    <row r="445" spans="1:6">
      <c r="A445" s="229" t="s">
        <v>327</v>
      </c>
      <c r="B445" s="254">
        <v>7.1900000000000006E-2</v>
      </c>
      <c r="C445" s="253">
        <v>7.2700000000000001E-2</v>
      </c>
      <c r="D445" s="255">
        <v>2444.27</v>
      </c>
      <c r="E445" s="255">
        <v>2424.34</v>
      </c>
      <c r="F445" s="256">
        <v>2423.2600000000002</v>
      </c>
    </row>
    <row r="446" spans="1:6">
      <c r="A446" s="229" t="s">
        <v>326</v>
      </c>
      <c r="B446" s="254">
        <v>7.2499999999999995E-2</v>
      </c>
      <c r="C446" s="253">
        <v>7.3300000000000004E-2</v>
      </c>
      <c r="D446" s="255">
        <v>2430.39</v>
      </c>
      <c r="E446" s="255">
        <v>2410.64</v>
      </c>
      <c r="F446" s="256">
        <v>2409.56</v>
      </c>
    </row>
    <row r="447" spans="1:6">
      <c r="A447" s="229" t="s">
        <v>325</v>
      </c>
      <c r="B447" s="254">
        <v>7.22E-2</v>
      </c>
      <c r="C447" s="253">
        <v>7.2999999999999995E-2</v>
      </c>
      <c r="D447" s="255">
        <v>2439.5</v>
      </c>
      <c r="E447" s="255">
        <v>2419.66</v>
      </c>
      <c r="F447" s="256">
        <v>2418.5500000000002</v>
      </c>
    </row>
    <row r="448" spans="1:6">
      <c r="A448" s="229" t="s">
        <v>324</v>
      </c>
      <c r="B448" s="254">
        <v>7.3499999999999996E-2</v>
      </c>
      <c r="C448" s="253">
        <v>7.4299999999999991E-2</v>
      </c>
      <c r="D448" s="255">
        <v>2408.4899999999998</v>
      </c>
      <c r="E448" s="255">
        <v>2389.0500000000002</v>
      </c>
      <c r="F448" s="256">
        <v>2387.94</v>
      </c>
    </row>
    <row r="449" spans="1:6">
      <c r="A449" s="229" t="s">
        <v>323</v>
      </c>
      <c r="B449" s="254">
        <v>7.2800000000000004E-2</v>
      </c>
      <c r="C449" s="253">
        <v>7.3599999999999999E-2</v>
      </c>
      <c r="D449" s="255">
        <v>2428.13</v>
      </c>
      <c r="E449" s="255">
        <v>2408.46</v>
      </c>
      <c r="F449" s="256">
        <v>2406.0500000000002</v>
      </c>
    </row>
    <row r="450" spans="1:6">
      <c r="A450" s="229" t="s">
        <v>322</v>
      </c>
      <c r="B450" s="254">
        <v>7.3899999999999993E-2</v>
      </c>
      <c r="C450" s="253">
        <v>7.4700000000000003E-2</v>
      </c>
      <c r="D450" s="255">
        <v>2402.25</v>
      </c>
      <c r="E450" s="255">
        <v>2382.91</v>
      </c>
      <c r="F450" s="256">
        <v>2381.8000000000002</v>
      </c>
    </row>
    <row r="451" spans="1:6">
      <c r="A451" s="229" t="s">
        <v>321</v>
      </c>
      <c r="B451" s="254">
        <v>7.51E-2</v>
      </c>
      <c r="C451" s="253">
        <v>7.5899999999999995E-2</v>
      </c>
      <c r="D451" s="255">
        <v>2374.4299999999998</v>
      </c>
      <c r="E451" s="255">
        <v>2355.44</v>
      </c>
      <c r="F451" s="256">
        <v>2354.33</v>
      </c>
    </row>
    <row r="452" spans="1:6">
      <c r="A452" s="229" t="s">
        <v>320</v>
      </c>
      <c r="B452" s="254">
        <v>7.4099999999999999E-2</v>
      </c>
      <c r="C452" s="253">
        <v>7.4900000000000008E-2</v>
      </c>
      <c r="D452" s="255">
        <v>2399.75</v>
      </c>
      <c r="E452" s="255">
        <v>2380.46</v>
      </c>
      <c r="F452" s="256">
        <v>2379.2199999999998</v>
      </c>
    </row>
    <row r="453" spans="1:6">
      <c r="A453" s="229" t="s">
        <v>319</v>
      </c>
      <c r="B453" s="254">
        <v>7.3899999999999993E-2</v>
      </c>
      <c r="C453" s="253">
        <v>7.4700000000000003E-2</v>
      </c>
      <c r="D453" s="255">
        <v>2406.98</v>
      </c>
      <c r="E453" s="255">
        <v>2387.62</v>
      </c>
      <c r="F453" s="256">
        <v>2385.2600000000002</v>
      </c>
    </row>
    <row r="454" spans="1:6">
      <c r="A454" s="229" t="s">
        <v>318</v>
      </c>
      <c r="B454" s="254">
        <v>7.46E-2</v>
      </c>
      <c r="C454" s="253">
        <v>7.5399999999999995E-2</v>
      </c>
      <c r="D454" s="255">
        <v>2391.27</v>
      </c>
      <c r="E454" s="255">
        <v>2372.11</v>
      </c>
      <c r="F454" s="256">
        <v>2370.87</v>
      </c>
    </row>
    <row r="455" spans="1:6">
      <c r="A455" s="229" t="s">
        <v>317</v>
      </c>
      <c r="B455" s="254">
        <v>7.4700000000000003E-2</v>
      </c>
      <c r="C455" s="253">
        <v>7.5499999999999998E-2</v>
      </c>
      <c r="D455" s="255">
        <v>2390.11</v>
      </c>
      <c r="E455" s="255">
        <v>2370.98</v>
      </c>
      <c r="F455" s="256">
        <v>2369.7399999999998</v>
      </c>
    </row>
    <row r="456" spans="1:6">
      <c r="A456" s="229" t="s">
        <v>316</v>
      </c>
      <c r="B456" s="254">
        <v>7.4400000000000008E-2</v>
      </c>
      <c r="C456" s="253">
        <v>7.5199999999999989E-2</v>
      </c>
      <c r="D456" s="255">
        <v>2398.59</v>
      </c>
      <c r="E456" s="255">
        <v>2379.37</v>
      </c>
      <c r="F456" s="256">
        <v>2378.12</v>
      </c>
    </row>
    <row r="457" spans="1:6">
      <c r="A457" s="229" t="s">
        <v>315</v>
      </c>
      <c r="B457" s="254">
        <v>7.4400000000000008E-2</v>
      </c>
      <c r="C457" s="253">
        <v>7.5199999999999989E-2</v>
      </c>
      <c r="D457" s="255">
        <v>2400.14</v>
      </c>
      <c r="E457" s="255">
        <v>2380.92</v>
      </c>
      <c r="F457" s="256">
        <v>2379.63</v>
      </c>
    </row>
    <row r="458" spans="1:6">
      <c r="A458" s="229" t="s">
        <v>314</v>
      </c>
      <c r="B458" s="254">
        <v>7.3300000000000004E-2</v>
      </c>
      <c r="C458" s="253">
        <v>7.4099999999999999E-2</v>
      </c>
      <c r="D458" s="255">
        <v>2429.4699999999998</v>
      </c>
      <c r="E458" s="255">
        <v>2409.91</v>
      </c>
      <c r="F458" s="256">
        <v>2407.41</v>
      </c>
    </row>
    <row r="459" spans="1:6">
      <c r="A459" s="229" t="s">
        <v>313</v>
      </c>
      <c r="B459" s="254">
        <v>7.3499999999999996E-2</v>
      </c>
      <c r="C459" s="253">
        <v>7.4299999999999991E-2</v>
      </c>
      <c r="D459" s="255">
        <v>2425.85</v>
      </c>
      <c r="E459" s="255">
        <v>2406.34</v>
      </c>
      <c r="F459" s="256">
        <v>2405.0500000000002</v>
      </c>
    </row>
    <row r="460" spans="1:6">
      <c r="A460" s="229" t="s">
        <v>312</v>
      </c>
      <c r="B460" s="254">
        <v>7.2800000000000004E-2</v>
      </c>
      <c r="C460" s="253">
        <v>7.3599999999999999E-2</v>
      </c>
      <c r="D460" s="255">
        <v>2444.41</v>
      </c>
      <c r="E460" s="255">
        <v>2424.69</v>
      </c>
      <c r="F460" s="256">
        <v>2423.4</v>
      </c>
    </row>
    <row r="461" spans="1:6">
      <c r="A461" s="229" t="s">
        <v>311</v>
      </c>
      <c r="B461" s="254">
        <v>7.2000000000000008E-2</v>
      </c>
      <c r="C461" s="253">
        <v>7.2800000000000004E-2</v>
      </c>
      <c r="D461" s="255">
        <v>2465.6799999999998</v>
      </c>
      <c r="E461" s="255">
        <v>2445.71</v>
      </c>
      <c r="F461" s="256">
        <v>2444.41</v>
      </c>
    </row>
    <row r="462" spans="1:6">
      <c r="A462" s="229" t="s">
        <v>310</v>
      </c>
      <c r="B462" s="254">
        <v>7.1900000000000006E-2</v>
      </c>
      <c r="C462" s="253">
        <v>7.2700000000000001E-2</v>
      </c>
      <c r="D462" s="255">
        <v>2469.5</v>
      </c>
      <c r="E462" s="255">
        <v>2449.4899999999998</v>
      </c>
      <c r="F462" s="256">
        <v>2448.19</v>
      </c>
    </row>
    <row r="463" spans="1:6">
      <c r="A463" s="229" t="s">
        <v>309</v>
      </c>
      <c r="B463" s="254">
        <v>7.2499999999999995E-2</v>
      </c>
      <c r="C463" s="253">
        <v>7.3300000000000004E-2</v>
      </c>
      <c r="D463" s="255">
        <v>2457.61</v>
      </c>
      <c r="E463" s="255">
        <v>2437.77</v>
      </c>
      <c r="F463" s="256">
        <v>2434.64</v>
      </c>
    </row>
    <row r="464" spans="1:6">
      <c r="A464" s="229" t="s">
        <v>308</v>
      </c>
      <c r="B464" s="254">
        <v>7.2300000000000003E-2</v>
      </c>
      <c r="C464" s="253">
        <v>7.3099999999999998E-2</v>
      </c>
      <c r="D464" s="255">
        <v>2463.91</v>
      </c>
      <c r="E464" s="255">
        <v>2444</v>
      </c>
      <c r="F464" s="256">
        <v>2442.71</v>
      </c>
    </row>
    <row r="465" spans="1:6">
      <c r="A465" s="229" t="s">
        <v>307</v>
      </c>
      <c r="B465" s="254">
        <v>7.0800000000000002E-2</v>
      </c>
      <c r="C465" s="253">
        <v>7.1599999999999997E-2</v>
      </c>
      <c r="D465" s="255">
        <v>2503.21</v>
      </c>
      <c r="E465" s="255">
        <v>2482.83</v>
      </c>
      <c r="F465" s="256">
        <v>2481.5300000000002</v>
      </c>
    </row>
    <row r="466" spans="1:6">
      <c r="A466" s="229" t="s">
        <v>306</v>
      </c>
      <c r="B466" s="254">
        <v>6.9699999999999998E-2</v>
      </c>
      <c r="C466" s="253">
        <v>7.0499999999999993E-2</v>
      </c>
      <c r="D466" s="255">
        <v>2532.9499999999998</v>
      </c>
      <c r="E466" s="255">
        <v>2512.2199999999998</v>
      </c>
      <c r="F466" s="256">
        <v>2510.91</v>
      </c>
    </row>
    <row r="467" spans="1:6">
      <c r="A467" s="229" t="s">
        <v>305</v>
      </c>
      <c r="B467" s="254">
        <v>7.0000000000000007E-2</v>
      </c>
      <c r="C467" s="253">
        <v>7.0800000000000002E-2</v>
      </c>
      <c r="D467" s="255">
        <v>2528.5300000000002</v>
      </c>
      <c r="E467" s="255">
        <v>2507.88</v>
      </c>
      <c r="F467" s="256">
        <v>2505.2199999999998</v>
      </c>
    </row>
    <row r="468" spans="1:6">
      <c r="A468" s="229" t="s">
        <v>304</v>
      </c>
      <c r="B468" s="254">
        <v>7.0599999999999996E-2</v>
      </c>
      <c r="C468" s="253">
        <v>7.1399999999999991E-2</v>
      </c>
      <c r="D468" s="255">
        <v>2514.36</v>
      </c>
      <c r="E468" s="255">
        <v>2493.9</v>
      </c>
      <c r="F468" s="256">
        <v>2492.56</v>
      </c>
    </row>
    <row r="469" spans="1:6">
      <c r="A469" s="229" t="s">
        <v>303</v>
      </c>
      <c r="B469" s="254">
        <v>7.0099999999999996E-2</v>
      </c>
      <c r="C469" s="253">
        <v>7.0900000000000005E-2</v>
      </c>
      <c r="D469" s="255">
        <v>2528.63</v>
      </c>
      <c r="E469" s="255">
        <v>2508</v>
      </c>
      <c r="F469" s="256">
        <v>2506.66</v>
      </c>
    </row>
    <row r="470" spans="1:6">
      <c r="A470" s="229" t="s">
        <v>302</v>
      </c>
      <c r="B470" s="254">
        <v>6.9500000000000006E-2</v>
      </c>
      <c r="C470" s="253">
        <v>7.0300000000000001E-2</v>
      </c>
      <c r="D470" s="255">
        <v>2545.62</v>
      </c>
      <c r="E470" s="255">
        <v>2524.79</v>
      </c>
      <c r="F470" s="256">
        <v>2523.4499999999998</v>
      </c>
    </row>
    <row r="471" spans="1:6">
      <c r="A471" s="229" t="s">
        <v>301</v>
      </c>
      <c r="B471" s="254">
        <v>6.9099999999999995E-2</v>
      </c>
      <c r="C471" s="253">
        <v>6.9900000000000004E-2</v>
      </c>
      <c r="D471" s="255">
        <v>2557.48</v>
      </c>
      <c r="E471" s="255">
        <v>2536.52</v>
      </c>
      <c r="F471" s="256">
        <v>2535.17</v>
      </c>
    </row>
    <row r="472" spans="1:6">
      <c r="A472" s="229" t="s">
        <v>300</v>
      </c>
      <c r="B472" s="254">
        <v>6.88E-2</v>
      </c>
      <c r="C472" s="253">
        <v>6.9599999999999995E-2</v>
      </c>
      <c r="D472" s="255">
        <v>2487.3000000000002</v>
      </c>
      <c r="E472" s="255">
        <v>2466.23</v>
      </c>
      <c r="F472" s="256">
        <v>2544.35</v>
      </c>
    </row>
    <row r="473" spans="1:6">
      <c r="A473" s="229" t="s">
        <v>299</v>
      </c>
      <c r="B473" s="254">
        <v>6.8900000000000003E-2</v>
      </c>
      <c r="C473" s="253">
        <v>6.9699999999999998E-2</v>
      </c>
      <c r="D473" s="255">
        <v>2485.85</v>
      </c>
      <c r="E473" s="255">
        <v>2464.81</v>
      </c>
      <c r="F473" s="256">
        <v>2463.62</v>
      </c>
    </row>
    <row r="474" spans="1:6">
      <c r="A474" s="229" t="s">
        <v>298</v>
      </c>
      <c r="B474" s="254">
        <v>6.8699999999999997E-2</v>
      </c>
      <c r="C474" s="253">
        <v>6.9500000000000006E-2</v>
      </c>
      <c r="D474" s="255">
        <v>2492.34</v>
      </c>
      <c r="E474" s="255">
        <v>2471.23</v>
      </c>
      <c r="F474" s="256">
        <v>2470.04</v>
      </c>
    </row>
    <row r="475" spans="1:6">
      <c r="A475" s="229" t="s">
        <v>297</v>
      </c>
      <c r="B475" s="254">
        <v>6.8699999999999997E-2</v>
      </c>
      <c r="C475" s="253">
        <v>6.9500000000000006E-2</v>
      </c>
      <c r="D475" s="255">
        <v>2493.54</v>
      </c>
      <c r="E475" s="255">
        <v>2472.42</v>
      </c>
      <c r="F475" s="256">
        <v>2471.23</v>
      </c>
    </row>
    <row r="476" spans="1:6">
      <c r="A476" s="229" t="s">
        <v>296</v>
      </c>
      <c r="B476" s="254">
        <v>6.8699999999999997E-2</v>
      </c>
      <c r="C476" s="253">
        <v>6.9500000000000006E-2</v>
      </c>
      <c r="D476" s="255">
        <v>2497.0100000000002</v>
      </c>
      <c r="E476" s="255">
        <v>2475.88</v>
      </c>
      <c r="F476" s="256">
        <v>2472.42</v>
      </c>
    </row>
    <row r="477" spans="1:6">
      <c r="A477" s="229" t="s">
        <v>295</v>
      </c>
      <c r="B477" s="254">
        <v>6.8099999999999994E-2</v>
      </c>
      <c r="C477" s="253">
        <v>6.8900000000000003E-2</v>
      </c>
      <c r="D477" s="255">
        <v>2514.62</v>
      </c>
      <c r="E477" s="255">
        <v>2493.2800000000002</v>
      </c>
      <c r="F477" s="256">
        <v>2490.42</v>
      </c>
    </row>
    <row r="478" spans="1:6">
      <c r="A478" s="229" t="s">
        <v>294</v>
      </c>
      <c r="B478" s="254">
        <v>6.8099999999999994E-2</v>
      </c>
      <c r="C478" s="253">
        <v>6.8900000000000003E-2</v>
      </c>
      <c r="D478" s="255">
        <v>2516.02</v>
      </c>
      <c r="E478" s="255">
        <v>2494.6799999999998</v>
      </c>
      <c r="F478" s="256">
        <v>2493.2800000000002</v>
      </c>
    </row>
    <row r="479" spans="1:6">
      <c r="A479" s="229" t="s">
        <v>293</v>
      </c>
      <c r="B479" s="254">
        <v>6.8199999999999997E-2</v>
      </c>
      <c r="C479" s="253">
        <v>6.9000000000000006E-2</v>
      </c>
      <c r="D479" s="255">
        <v>2514.7399999999998</v>
      </c>
      <c r="E479" s="255">
        <v>2493.4299999999998</v>
      </c>
      <c r="F479" s="256">
        <v>2492.0300000000002</v>
      </c>
    </row>
    <row r="480" spans="1:6">
      <c r="A480" s="229" t="s">
        <v>292</v>
      </c>
      <c r="B480" s="254">
        <v>7.0000000000000007E-2</v>
      </c>
      <c r="C480" s="253">
        <v>7.0800000000000002E-2</v>
      </c>
      <c r="D480" s="255">
        <v>2468.5500000000002</v>
      </c>
      <c r="E480" s="255">
        <v>2447.8200000000002</v>
      </c>
      <c r="F480" s="256">
        <v>2446.4299999999998</v>
      </c>
    </row>
    <row r="481" spans="1:6">
      <c r="A481" s="229" t="s">
        <v>291</v>
      </c>
      <c r="B481" s="254">
        <v>7.1199999999999999E-2</v>
      </c>
      <c r="C481" s="253">
        <v>7.2000000000000008E-2</v>
      </c>
      <c r="D481" s="255">
        <v>2438.94</v>
      </c>
      <c r="E481" s="255">
        <v>2418.58</v>
      </c>
      <c r="F481" s="256">
        <v>2417.1999999999998</v>
      </c>
    </row>
    <row r="482" spans="1:6">
      <c r="A482" s="229" t="s">
        <v>290</v>
      </c>
      <c r="B482" s="254">
        <v>7.1099999999999997E-2</v>
      </c>
      <c r="C482" s="253">
        <v>7.1900000000000006E-2</v>
      </c>
      <c r="D482" s="255">
        <v>2444.33</v>
      </c>
      <c r="E482" s="255">
        <v>2423.9299999999998</v>
      </c>
      <c r="F482" s="256">
        <v>2421.11</v>
      </c>
    </row>
    <row r="483" spans="1:6">
      <c r="A483" s="229" t="s">
        <v>289</v>
      </c>
      <c r="B483" s="254">
        <v>7.2300000000000003E-2</v>
      </c>
      <c r="C483" s="253">
        <v>7.3099999999999998E-2</v>
      </c>
      <c r="D483" s="255">
        <v>2415.1999999999998</v>
      </c>
      <c r="E483" s="255">
        <v>2395.17</v>
      </c>
      <c r="F483" s="256">
        <v>2393.79</v>
      </c>
    </row>
    <row r="484" spans="1:6">
      <c r="A484" s="229" t="s">
        <v>288</v>
      </c>
      <c r="B484" s="254">
        <v>7.2400000000000006E-2</v>
      </c>
      <c r="C484" s="253">
        <v>7.3200000000000001E-2</v>
      </c>
      <c r="D484" s="255">
        <v>2414.0700000000002</v>
      </c>
      <c r="E484" s="255">
        <v>2394.06</v>
      </c>
      <c r="F484" s="256">
        <v>2392.6799999999998</v>
      </c>
    </row>
    <row r="485" spans="1:6">
      <c r="A485" s="229" t="s">
        <v>287</v>
      </c>
      <c r="B485" s="254">
        <v>7.2000000000000008E-2</v>
      </c>
      <c r="C485" s="253">
        <v>7.2800000000000004E-2</v>
      </c>
      <c r="D485" s="255">
        <v>2425.5500000000002</v>
      </c>
      <c r="E485" s="255">
        <v>2405.41</v>
      </c>
      <c r="F485" s="256">
        <v>2404.0300000000002</v>
      </c>
    </row>
    <row r="486" spans="1:6">
      <c r="A486" s="229" t="s">
        <v>286</v>
      </c>
      <c r="B486" s="254">
        <v>7.1300000000000002E-2</v>
      </c>
      <c r="C486" s="253">
        <v>7.2099999999999997E-2</v>
      </c>
      <c r="D486" s="255">
        <v>2444.7600000000002</v>
      </c>
      <c r="E486" s="255">
        <v>2424.4</v>
      </c>
      <c r="F486" s="256">
        <v>2423.02</v>
      </c>
    </row>
    <row r="487" spans="1:6">
      <c r="A487" s="229" t="s">
        <v>285</v>
      </c>
      <c r="B487" s="254">
        <v>7.2000000000000008E-2</v>
      </c>
      <c r="C487" s="253">
        <v>7.2800000000000004E-2</v>
      </c>
      <c r="D487" s="255">
        <v>2429.75</v>
      </c>
      <c r="E487" s="255">
        <v>2409.6</v>
      </c>
      <c r="F487" s="256">
        <v>2406.8000000000002</v>
      </c>
    </row>
    <row r="488" spans="1:6">
      <c r="A488" s="229" t="s">
        <v>284</v>
      </c>
      <c r="B488" s="254">
        <v>7.2000000000000008E-2</v>
      </c>
      <c r="C488" s="253">
        <v>7.2800000000000004E-2</v>
      </c>
      <c r="D488" s="255">
        <v>2431.14</v>
      </c>
      <c r="E488" s="255">
        <v>2410.98</v>
      </c>
      <c r="F488" s="256">
        <v>2409.6</v>
      </c>
    </row>
    <row r="489" spans="1:6">
      <c r="A489" s="229" t="s">
        <v>283</v>
      </c>
      <c r="B489" s="254">
        <v>7.2099999999999997E-2</v>
      </c>
      <c r="C489" s="253">
        <v>7.2900000000000006E-2</v>
      </c>
      <c r="D489" s="255">
        <v>2430</v>
      </c>
      <c r="E489" s="255">
        <v>2409.87</v>
      </c>
      <c r="F489" s="256">
        <v>2408.48</v>
      </c>
    </row>
    <row r="490" spans="1:6">
      <c r="A490" s="229" t="s">
        <v>282</v>
      </c>
      <c r="B490" s="254">
        <v>7.2300000000000003E-2</v>
      </c>
      <c r="C490" s="253">
        <v>7.3099999999999998E-2</v>
      </c>
      <c r="D490" s="255">
        <v>2428.73</v>
      </c>
      <c r="E490" s="255">
        <v>2408.64</v>
      </c>
      <c r="F490" s="256">
        <v>2407.16</v>
      </c>
    </row>
    <row r="491" spans="1:6">
      <c r="A491" s="229" t="s">
        <v>281</v>
      </c>
      <c r="B491" s="254">
        <v>7.2300000000000003E-2</v>
      </c>
      <c r="C491" s="253">
        <v>7.3099999999999998E-2</v>
      </c>
      <c r="D491" s="255">
        <v>2430.2199999999998</v>
      </c>
      <c r="E491" s="255">
        <v>2410.12</v>
      </c>
      <c r="F491" s="256">
        <v>2408.64</v>
      </c>
    </row>
    <row r="492" spans="1:6">
      <c r="A492" s="229" t="s">
        <v>280</v>
      </c>
      <c r="B492" s="254">
        <v>7.2900000000000006E-2</v>
      </c>
      <c r="C492" s="253">
        <v>7.3700000000000002E-2</v>
      </c>
      <c r="D492" s="255">
        <v>2418.23</v>
      </c>
      <c r="E492" s="255">
        <v>2398.29</v>
      </c>
      <c r="F492" s="256">
        <v>2395.21</v>
      </c>
    </row>
    <row r="493" spans="1:6">
      <c r="A493" s="229" t="s">
        <v>279</v>
      </c>
      <c r="B493" s="254">
        <v>7.3200000000000001E-2</v>
      </c>
      <c r="C493" s="253">
        <v>7.400000000000001E-2</v>
      </c>
      <c r="D493" s="255">
        <v>2412.21</v>
      </c>
      <c r="E493" s="255">
        <v>2392.36</v>
      </c>
      <c r="F493" s="256">
        <v>2390.88</v>
      </c>
    </row>
    <row r="494" spans="1:6">
      <c r="A494" s="229" t="s">
        <v>278</v>
      </c>
      <c r="B494" s="254">
        <v>7.3700000000000002E-2</v>
      </c>
      <c r="C494" s="253">
        <v>7.4499999999999997E-2</v>
      </c>
      <c r="D494" s="255">
        <v>2401.17</v>
      </c>
      <c r="E494" s="255">
        <v>2381.4699999999998</v>
      </c>
      <c r="F494" s="256">
        <v>2380.08</v>
      </c>
    </row>
    <row r="495" spans="1:6">
      <c r="A495" s="229" t="s">
        <v>277</v>
      </c>
      <c r="B495" s="254">
        <v>7.4999999999999997E-2</v>
      </c>
      <c r="C495" s="253">
        <v>7.5800000000000006E-2</v>
      </c>
      <c r="D495" s="255">
        <v>2370.6799999999998</v>
      </c>
      <c r="E495" s="255">
        <v>2351.36</v>
      </c>
      <c r="F495" s="256">
        <v>2349.9699999999998</v>
      </c>
    </row>
    <row r="496" spans="1:6">
      <c r="A496" s="229" t="s">
        <v>276</v>
      </c>
      <c r="B496" s="254">
        <v>7.4499999999999997E-2</v>
      </c>
      <c r="C496" s="253">
        <v>7.5300000000000006E-2</v>
      </c>
      <c r="D496" s="255">
        <v>2384.27</v>
      </c>
      <c r="E496" s="255">
        <v>2364.8000000000002</v>
      </c>
      <c r="F496" s="256">
        <v>2363.4</v>
      </c>
    </row>
    <row r="497" spans="1:6">
      <c r="A497" s="229" t="s">
        <v>275</v>
      </c>
      <c r="B497" s="254">
        <v>7.4499999999999997E-2</v>
      </c>
      <c r="C497" s="253">
        <v>7.5300000000000006E-2</v>
      </c>
      <c r="D497" s="255">
        <v>2387.11</v>
      </c>
      <c r="E497" s="255">
        <v>2367.62</v>
      </c>
      <c r="F497" s="256">
        <v>2364.8000000000002</v>
      </c>
    </row>
    <row r="498" spans="1:6">
      <c r="A498" s="229" t="s">
        <v>274</v>
      </c>
      <c r="B498" s="254">
        <v>7.4400000000000008E-2</v>
      </c>
      <c r="C498" s="253">
        <v>7.5199999999999989E-2</v>
      </c>
      <c r="D498" s="255">
        <v>2391.39</v>
      </c>
      <c r="E498" s="255">
        <v>2371.87</v>
      </c>
      <c r="F498" s="256">
        <v>2370.41</v>
      </c>
    </row>
    <row r="499" spans="1:6">
      <c r="A499" s="229" t="s">
        <v>273</v>
      </c>
      <c r="B499" s="254">
        <v>7.4299999999999991E-2</v>
      </c>
      <c r="C499" s="253">
        <v>7.51E-2</v>
      </c>
      <c r="D499" s="255">
        <v>2395.3200000000002</v>
      </c>
      <c r="E499" s="255">
        <v>2375.7600000000002</v>
      </c>
      <c r="F499" s="256">
        <v>2374.3000000000002</v>
      </c>
    </row>
    <row r="500" spans="1:6">
      <c r="A500" s="229" t="s">
        <v>272</v>
      </c>
      <c r="B500" s="254">
        <v>7.400000000000001E-2</v>
      </c>
      <c r="C500" s="253">
        <v>7.4800000000000005E-2</v>
      </c>
      <c r="D500" s="255">
        <v>2408.0100000000002</v>
      </c>
      <c r="E500" s="255">
        <v>2388.33</v>
      </c>
      <c r="F500" s="256">
        <v>2383.06</v>
      </c>
    </row>
    <row r="501" spans="1:6">
      <c r="A501" s="229" t="s">
        <v>271</v>
      </c>
      <c r="B501" s="254">
        <v>7.3700000000000002E-2</v>
      </c>
      <c r="C501" s="253">
        <v>7.4499999999999997E-2</v>
      </c>
      <c r="D501" s="255">
        <v>2415.4499999999998</v>
      </c>
      <c r="E501" s="255">
        <v>2395.69</v>
      </c>
      <c r="F501" s="256">
        <v>2391.87</v>
      </c>
    </row>
    <row r="502" spans="1:6">
      <c r="A502" s="229" t="s">
        <v>270</v>
      </c>
      <c r="B502" s="254">
        <v>7.3700000000000002E-2</v>
      </c>
      <c r="C502" s="253">
        <v>7.4499999999999997E-2</v>
      </c>
      <c r="D502" s="255">
        <v>2416.9299999999998</v>
      </c>
      <c r="E502" s="255">
        <v>2397.15</v>
      </c>
      <c r="F502" s="256">
        <v>2395.69</v>
      </c>
    </row>
    <row r="503" spans="1:6">
      <c r="A503" s="229" t="s">
        <v>269</v>
      </c>
      <c r="B503" s="254">
        <v>7.3399999999999993E-2</v>
      </c>
      <c r="C503" s="253">
        <v>7.4200000000000002E-2</v>
      </c>
      <c r="D503" s="255">
        <v>2425.88</v>
      </c>
      <c r="E503" s="255">
        <v>2406.0100000000002</v>
      </c>
      <c r="F503" s="256">
        <v>2404.54</v>
      </c>
    </row>
    <row r="504" spans="1:6">
      <c r="A504" s="229" t="s">
        <v>268</v>
      </c>
      <c r="B504" s="254">
        <v>7.3399999999999993E-2</v>
      </c>
      <c r="C504" s="253">
        <v>7.4200000000000002E-2</v>
      </c>
      <c r="D504" s="255">
        <v>2432.6999999999998</v>
      </c>
      <c r="E504" s="255">
        <v>2412.8000000000002</v>
      </c>
      <c r="F504" s="256">
        <v>2406.0100000000002</v>
      </c>
    </row>
    <row r="505" spans="1:6">
      <c r="A505" s="229" t="s">
        <v>267</v>
      </c>
      <c r="B505" s="254">
        <v>7.3700000000000002E-2</v>
      </c>
      <c r="C505" s="253">
        <v>7.4499999999999997E-2</v>
      </c>
      <c r="D505" s="255">
        <v>2425.21</v>
      </c>
      <c r="E505" s="255">
        <v>2405.39</v>
      </c>
      <c r="F505" s="256">
        <v>2400.09</v>
      </c>
    </row>
    <row r="506" spans="1:6">
      <c r="A506" s="151" t="s">
        <v>103</v>
      </c>
      <c r="B506" s="264">
        <v>7.3700000000000002E-2</v>
      </c>
      <c r="C506" s="264">
        <v>7.4499999999999997E-2</v>
      </c>
      <c r="D506" s="264">
        <v>2425.21</v>
      </c>
      <c r="E506" s="264">
        <v>2405.39</v>
      </c>
      <c r="F506" s="264">
        <v>2403.92</v>
      </c>
    </row>
    <row r="507" spans="1:6">
      <c r="A507" s="151" t="s">
        <v>104</v>
      </c>
      <c r="B507" s="264">
        <v>7.3499999999999996E-2</v>
      </c>
      <c r="C507" s="264">
        <v>7.4299999999999991E-2</v>
      </c>
      <c r="D507" s="264">
        <v>2431.6799999999998</v>
      </c>
      <c r="E507" s="264">
        <v>2411.8000000000002</v>
      </c>
      <c r="F507" s="264">
        <v>2410.33</v>
      </c>
    </row>
    <row r="508" spans="1:6">
      <c r="A508" s="151" t="s">
        <v>105</v>
      </c>
      <c r="B508" s="264">
        <v>7.2700000000000001E-2</v>
      </c>
      <c r="C508" s="264">
        <v>7.3499999999999996E-2</v>
      </c>
      <c r="D508" s="264">
        <v>2453.29</v>
      </c>
      <c r="E508" s="264">
        <v>2433.16</v>
      </c>
      <c r="F508" s="264">
        <v>2431.6799999999998</v>
      </c>
    </row>
    <row r="509" spans="1:6">
      <c r="A509" s="151" t="s">
        <v>106</v>
      </c>
      <c r="B509" s="264">
        <v>7.2400000000000006E-2</v>
      </c>
      <c r="C509" s="264">
        <v>7.3200000000000001E-2</v>
      </c>
      <c r="D509" s="264">
        <v>2462.39</v>
      </c>
      <c r="E509" s="264">
        <v>2442.16</v>
      </c>
      <c r="F509" s="264">
        <v>2440.6799999999998</v>
      </c>
    </row>
    <row r="510" spans="1:6">
      <c r="A510" s="151" t="s">
        <v>107</v>
      </c>
      <c r="B510" s="264">
        <v>7.3200000000000001E-2</v>
      </c>
      <c r="C510" s="264">
        <v>7.400000000000001E-2</v>
      </c>
      <c r="D510" s="264">
        <v>2443.98</v>
      </c>
      <c r="E510" s="264">
        <v>2424</v>
      </c>
      <c r="F510" s="264">
        <v>2421.0700000000002</v>
      </c>
    </row>
    <row r="511" spans="1:6">
      <c r="A511" s="151" t="s">
        <v>108</v>
      </c>
      <c r="B511" s="264">
        <v>7.3700000000000002E-2</v>
      </c>
      <c r="C511" s="264">
        <v>7.4499999999999997E-2</v>
      </c>
      <c r="D511" s="264">
        <v>2432.9</v>
      </c>
      <c r="E511" s="264">
        <v>2413.06</v>
      </c>
      <c r="F511" s="264">
        <v>2411.63</v>
      </c>
    </row>
    <row r="512" spans="1:6">
      <c r="A512" s="151" t="s">
        <v>109</v>
      </c>
      <c r="B512" s="264">
        <v>7.3499999999999996E-2</v>
      </c>
      <c r="C512" s="264">
        <v>7.4299999999999991E-2</v>
      </c>
      <c r="D512" s="264">
        <v>2439.33</v>
      </c>
      <c r="E512" s="264">
        <v>2419.4299999999998</v>
      </c>
      <c r="F512" s="264">
        <v>2418</v>
      </c>
    </row>
    <row r="513" spans="1:6">
      <c r="A513" s="151" t="s">
        <v>110</v>
      </c>
      <c r="B513" s="264">
        <v>7.3399999999999993E-2</v>
      </c>
      <c r="C513" s="264">
        <v>7.4200000000000002E-2</v>
      </c>
      <c r="D513" s="264">
        <v>2443.2800000000002</v>
      </c>
      <c r="E513" s="264">
        <v>2423.34</v>
      </c>
      <c r="F513" s="264">
        <v>2421.9</v>
      </c>
    </row>
    <row r="514" spans="1:6">
      <c r="A514" s="151" t="s">
        <v>111</v>
      </c>
      <c r="B514" s="264">
        <v>7.3800000000000004E-2</v>
      </c>
      <c r="C514" s="264">
        <v>7.46E-2</v>
      </c>
      <c r="D514" s="264">
        <v>2434.71</v>
      </c>
      <c r="E514" s="264">
        <v>2414.89</v>
      </c>
      <c r="F514" s="264">
        <v>2413.46</v>
      </c>
    </row>
    <row r="515" spans="1:6">
      <c r="A515" s="151" t="s">
        <v>112</v>
      </c>
      <c r="B515" s="264">
        <v>7.3700000000000002E-2</v>
      </c>
      <c r="C515" s="264">
        <v>7.4499999999999997E-2</v>
      </c>
      <c r="D515" s="264">
        <v>2440.13</v>
      </c>
      <c r="E515" s="264">
        <v>2420.2600000000002</v>
      </c>
      <c r="F515" s="264">
        <v>2417.36</v>
      </c>
    </row>
    <row r="516" spans="1:6">
      <c r="A516" s="151" t="s">
        <v>113</v>
      </c>
      <c r="B516" s="264">
        <v>7.400000000000001E-2</v>
      </c>
      <c r="C516" s="264">
        <v>7.4800000000000005E-2</v>
      </c>
      <c r="D516" s="264">
        <v>2434.08</v>
      </c>
      <c r="E516" s="264">
        <v>2414.3000000000002</v>
      </c>
      <c r="F516" s="264">
        <v>2412.87</v>
      </c>
    </row>
    <row r="517" spans="1:6">
      <c r="A517" s="151" t="s">
        <v>114</v>
      </c>
      <c r="B517" s="264">
        <v>7.3800000000000004E-2</v>
      </c>
      <c r="C517" s="264">
        <v>7.46E-2</v>
      </c>
      <c r="D517" s="264">
        <v>2440.5</v>
      </c>
      <c r="E517" s="264">
        <v>2420.65</v>
      </c>
      <c r="F517" s="264">
        <v>2419.2199999999998</v>
      </c>
    </row>
    <row r="518" spans="1:6">
      <c r="A518" s="151" t="s">
        <v>115</v>
      </c>
      <c r="B518" s="264">
        <v>7.4800000000000005E-2</v>
      </c>
      <c r="C518" s="264">
        <v>7.5600000000000001E-2</v>
      </c>
      <c r="D518" s="264">
        <v>2417.15</v>
      </c>
      <c r="E518" s="264">
        <v>2397.6</v>
      </c>
      <c r="F518" s="264">
        <v>2396.17</v>
      </c>
    </row>
    <row r="519" spans="1:6">
      <c r="A519" s="151" t="s">
        <v>116</v>
      </c>
      <c r="B519" s="264">
        <v>7.5700000000000003E-2</v>
      </c>
      <c r="C519" s="264">
        <v>7.6499999999999999E-2</v>
      </c>
      <c r="D519" s="264">
        <v>2396.59</v>
      </c>
      <c r="E519" s="264">
        <v>2377.3000000000002</v>
      </c>
      <c r="F519" s="264">
        <v>2375.88</v>
      </c>
    </row>
    <row r="520" spans="1:6">
      <c r="A520" s="151" t="s">
        <v>117</v>
      </c>
      <c r="B520" s="264">
        <v>7.5899999999999995E-2</v>
      </c>
      <c r="C520" s="264">
        <v>7.6700000000000004E-2</v>
      </c>
      <c r="D520" s="264">
        <v>2396.06</v>
      </c>
      <c r="E520" s="264">
        <v>2376.8000000000002</v>
      </c>
      <c r="F520" s="264">
        <v>2372.5100000000002</v>
      </c>
    </row>
    <row r="521" spans="1:6">
      <c r="A521" s="151" t="s">
        <v>118</v>
      </c>
      <c r="B521" s="264">
        <v>7.5800000000000006E-2</v>
      </c>
      <c r="C521" s="264">
        <v>7.6600000000000001E-2</v>
      </c>
      <c r="D521" s="264">
        <v>2399.58</v>
      </c>
      <c r="E521" s="264">
        <v>2380.29</v>
      </c>
      <c r="F521" s="264">
        <v>2378.7600000000002</v>
      </c>
    </row>
    <row r="522" spans="1:6">
      <c r="A522" s="151" t="s">
        <v>119</v>
      </c>
      <c r="B522" s="264">
        <v>7.5800000000000006E-2</v>
      </c>
      <c r="C522" s="264">
        <v>7.6600000000000001E-2</v>
      </c>
      <c r="D522" s="264">
        <v>2401.11</v>
      </c>
      <c r="E522" s="264">
        <v>2381.81</v>
      </c>
      <c r="F522" s="264">
        <v>2380.29</v>
      </c>
    </row>
    <row r="523" spans="1:6">
      <c r="A523" s="151" t="s">
        <v>120</v>
      </c>
      <c r="B523" s="264">
        <v>7.5199999999999989E-2</v>
      </c>
      <c r="C523" s="264">
        <v>7.5999999999999998E-2</v>
      </c>
      <c r="D523" s="264">
        <v>2417.27</v>
      </c>
      <c r="E523" s="264">
        <v>2397.79</v>
      </c>
      <c r="F523" s="264">
        <v>2396.2600000000002</v>
      </c>
    </row>
    <row r="524" spans="1:6">
      <c r="A524" s="151" t="s">
        <v>121</v>
      </c>
      <c r="B524" s="264">
        <v>7.5300000000000006E-2</v>
      </c>
      <c r="C524" s="264">
        <v>7.6100000000000001E-2</v>
      </c>
      <c r="D524" s="264">
        <v>2416.35</v>
      </c>
      <c r="E524" s="264">
        <v>2396.9</v>
      </c>
      <c r="F524" s="264">
        <v>2395.37</v>
      </c>
    </row>
    <row r="525" spans="1:6">
      <c r="A525" s="151" t="s">
        <v>122</v>
      </c>
      <c r="B525" s="264">
        <v>7.4299999999999991E-2</v>
      </c>
      <c r="C525" s="264">
        <v>7.51E-2</v>
      </c>
      <c r="D525" s="264">
        <v>2444.2399999999998</v>
      </c>
      <c r="E525" s="264">
        <v>2424.4699999999998</v>
      </c>
      <c r="F525" s="264">
        <v>2421.25</v>
      </c>
    </row>
    <row r="526" spans="1:6">
      <c r="A526" s="151" t="s">
        <v>123</v>
      </c>
      <c r="B526" s="264">
        <v>7.4299999999999991E-2</v>
      </c>
      <c r="C526" s="264">
        <v>7.51E-2</v>
      </c>
      <c r="D526" s="264">
        <v>2445.7800000000002</v>
      </c>
      <c r="E526" s="264">
        <v>2426.0100000000002</v>
      </c>
      <c r="F526" s="264">
        <v>2424.4699999999998</v>
      </c>
    </row>
    <row r="527" spans="1:6">
      <c r="A527" s="151" t="s">
        <v>124</v>
      </c>
      <c r="B527" s="264">
        <v>7.3300000000000004E-2</v>
      </c>
      <c r="C527" s="264">
        <v>7.4099999999999999E-2</v>
      </c>
      <c r="D527" s="264">
        <v>2472.4</v>
      </c>
      <c r="E527" s="264">
        <v>2452.31</v>
      </c>
      <c r="F527" s="264">
        <v>2450.77</v>
      </c>
    </row>
    <row r="528" spans="1:6">
      <c r="A528" s="151" t="s">
        <v>125</v>
      </c>
      <c r="B528" s="264">
        <v>7.46E-2</v>
      </c>
      <c r="C528" s="264">
        <v>7.5399999999999995E-2</v>
      </c>
      <c r="D528" s="264">
        <v>2441.42</v>
      </c>
      <c r="E528" s="264">
        <v>2421.7199999999998</v>
      </c>
      <c r="F528" s="264">
        <v>2420.19</v>
      </c>
    </row>
    <row r="529" spans="1:6">
      <c r="A529" s="151" t="s">
        <v>126</v>
      </c>
      <c r="B529" s="264">
        <v>7.4400000000000008E-2</v>
      </c>
      <c r="C529" s="264">
        <v>7.5199999999999989E-2</v>
      </c>
      <c r="D529" s="264">
        <v>2447.9299999999998</v>
      </c>
      <c r="E529" s="264">
        <v>2428.16</v>
      </c>
      <c r="F529" s="264">
        <v>2426.63</v>
      </c>
    </row>
    <row r="530" spans="1:6">
      <c r="A530" s="151" t="s">
        <v>127</v>
      </c>
      <c r="B530" s="264">
        <v>7.4700000000000003E-2</v>
      </c>
      <c r="C530" s="264">
        <v>7.5499999999999998E-2</v>
      </c>
      <c r="D530" s="264">
        <v>2449.2800000000002</v>
      </c>
      <c r="E530" s="264">
        <v>2429.54</v>
      </c>
      <c r="F530" s="264">
        <v>2423.9</v>
      </c>
    </row>
    <row r="531" spans="1:6">
      <c r="A531" s="151" t="s">
        <v>128</v>
      </c>
      <c r="B531" s="264">
        <v>7.4299999999999991E-2</v>
      </c>
      <c r="C531" s="264">
        <v>7.51E-2</v>
      </c>
      <c r="D531" s="264">
        <v>2460.94</v>
      </c>
      <c r="E531" s="264">
        <v>2441.0700000000002</v>
      </c>
      <c r="F531" s="264">
        <v>2439.38</v>
      </c>
    </row>
    <row r="532" spans="1:6">
      <c r="A532" s="151" t="s">
        <v>129</v>
      </c>
      <c r="B532" s="264">
        <v>7.3899999999999993E-2</v>
      </c>
      <c r="C532" s="264">
        <v>7.4700000000000003E-2</v>
      </c>
      <c r="D532" s="264">
        <v>2472.67</v>
      </c>
      <c r="E532" s="264">
        <v>2452.67</v>
      </c>
      <c r="F532" s="264">
        <v>2450.9699999999998</v>
      </c>
    </row>
    <row r="533" spans="1:6">
      <c r="A533" s="151" t="s">
        <v>130</v>
      </c>
      <c r="B533" s="264">
        <v>7.400000000000001E-2</v>
      </c>
      <c r="C533" s="264">
        <v>7.4800000000000005E-2</v>
      </c>
      <c r="D533" s="264">
        <v>2473.87</v>
      </c>
      <c r="E533" s="264">
        <v>2453.89</v>
      </c>
      <c r="F533" s="264">
        <v>2450.19</v>
      </c>
    </row>
    <row r="534" spans="1:6">
      <c r="A534" s="151" t="s">
        <v>131</v>
      </c>
      <c r="B534" s="264">
        <v>7.3200000000000001E-2</v>
      </c>
      <c r="C534" s="264">
        <v>7.400000000000001E-2</v>
      </c>
      <c r="D534" s="264">
        <v>2495.59</v>
      </c>
      <c r="E534" s="264">
        <v>2475.36</v>
      </c>
      <c r="F534" s="264">
        <v>2473.87</v>
      </c>
    </row>
    <row r="535" spans="1:6">
      <c r="A535" s="151" t="s">
        <v>132</v>
      </c>
      <c r="B535" s="264">
        <v>7.2499999999999995E-2</v>
      </c>
      <c r="C535" s="264">
        <v>7.3300000000000004E-2</v>
      </c>
      <c r="D535" s="264">
        <v>2515.0100000000002</v>
      </c>
      <c r="E535" s="264">
        <v>2494.5500000000002</v>
      </c>
      <c r="F535" s="264">
        <v>2493.0500000000002</v>
      </c>
    </row>
    <row r="536" spans="1:6">
      <c r="A536" s="151" t="s">
        <v>133</v>
      </c>
      <c r="B536" s="264">
        <v>7.2900000000000006E-2</v>
      </c>
      <c r="C536" s="264">
        <v>7.3700000000000002E-2</v>
      </c>
      <c r="D536" s="264">
        <v>2506.25</v>
      </c>
      <c r="E536" s="264">
        <v>2485.91</v>
      </c>
      <c r="F536" s="264">
        <v>2484.42</v>
      </c>
    </row>
    <row r="537" spans="1:6">
      <c r="A537" s="151" t="s">
        <v>134</v>
      </c>
      <c r="B537" s="264">
        <v>7.2700000000000001E-2</v>
      </c>
      <c r="C537" s="264">
        <v>7.3499999999999996E-2</v>
      </c>
      <c r="D537" s="264">
        <v>2512.87</v>
      </c>
      <c r="E537" s="264">
        <v>2492.4699999999998</v>
      </c>
      <c r="F537" s="264">
        <v>2490.9699999999998</v>
      </c>
    </row>
    <row r="538" spans="1:6">
      <c r="A538" s="151" t="s">
        <v>135</v>
      </c>
      <c r="B538" s="264">
        <v>7.3800000000000004E-2</v>
      </c>
      <c r="C538" s="264">
        <v>7.46E-2</v>
      </c>
      <c r="D538" s="264">
        <v>2487.96</v>
      </c>
      <c r="E538" s="264">
        <v>2467.88</v>
      </c>
      <c r="F538" s="264">
        <v>2464.81</v>
      </c>
    </row>
    <row r="539" spans="1:6">
      <c r="A539" s="151" t="s">
        <v>136</v>
      </c>
      <c r="B539" s="264">
        <v>7.3399999999999993E-2</v>
      </c>
      <c r="C539" s="264">
        <v>7.4200000000000002E-2</v>
      </c>
      <c r="D539" s="264">
        <v>2499.6</v>
      </c>
      <c r="E539" s="264">
        <v>2479.39</v>
      </c>
      <c r="F539" s="264">
        <v>2477.89</v>
      </c>
    </row>
    <row r="540" spans="1:6">
      <c r="A540" s="151" t="s">
        <v>137</v>
      </c>
      <c r="B540" s="264">
        <v>7.2700000000000001E-2</v>
      </c>
      <c r="C540" s="264">
        <v>7.3499999999999996E-2</v>
      </c>
      <c r="D540" s="264">
        <v>2518.9899999999998</v>
      </c>
      <c r="E540" s="264">
        <v>2498.56</v>
      </c>
      <c r="F540" s="264">
        <v>2497.06</v>
      </c>
    </row>
    <row r="541" spans="1:6">
      <c r="A541" s="151" t="s">
        <v>138</v>
      </c>
      <c r="B541" s="264">
        <v>7.2800000000000004E-2</v>
      </c>
      <c r="C541" s="264">
        <v>7.3599999999999999E-2</v>
      </c>
      <c r="D541" s="264">
        <v>2518.36</v>
      </c>
      <c r="E541" s="264">
        <v>2497.9499999999998</v>
      </c>
      <c r="F541" s="264">
        <v>2496.4</v>
      </c>
    </row>
    <row r="542" spans="1:6">
      <c r="A542" s="151" t="s">
        <v>139</v>
      </c>
      <c r="B542" s="264">
        <v>7.2400000000000006E-2</v>
      </c>
      <c r="C542" s="264">
        <v>7.3200000000000001E-2</v>
      </c>
      <c r="D542" s="264">
        <v>2530.21</v>
      </c>
      <c r="E542" s="264">
        <v>2509.67</v>
      </c>
      <c r="F542" s="264">
        <v>2508.12</v>
      </c>
    </row>
    <row r="543" spans="1:6">
      <c r="A543" s="151" t="s">
        <v>140</v>
      </c>
      <c r="B543" s="264">
        <v>7.2599999999999998E-2</v>
      </c>
      <c r="C543" s="264">
        <v>7.3399999999999993E-2</v>
      </c>
      <c r="D543" s="264">
        <v>2528.3000000000002</v>
      </c>
      <c r="E543" s="264">
        <v>2507.81</v>
      </c>
      <c r="F543" s="264">
        <v>2504.5700000000002</v>
      </c>
    </row>
    <row r="544" spans="1:6">
      <c r="A544" s="151" t="s">
        <v>141</v>
      </c>
      <c r="B544" s="264">
        <v>7.2800000000000004E-2</v>
      </c>
      <c r="C544" s="264">
        <v>7.3599999999999999E-2</v>
      </c>
      <c r="D544" s="264">
        <v>2524.6999999999998</v>
      </c>
      <c r="E544" s="264">
        <v>2504.27</v>
      </c>
      <c r="F544" s="264">
        <v>2502.7199999999998</v>
      </c>
    </row>
    <row r="545" spans="1:6">
      <c r="A545" s="151" t="s">
        <v>142</v>
      </c>
      <c r="B545" s="264">
        <v>7.2599999999999998E-2</v>
      </c>
      <c r="C545" s="264">
        <v>7.3399999999999993E-2</v>
      </c>
      <c r="D545" s="264">
        <v>2531.41</v>
      </c>
      <c r="E545" s="264">
        <v>2510.9</v>
      </c>
      <c r="F545" s="264">
        <v>2509.35</v>
      </c>
    </row>
    <row r="546" spans="1:6">
      <c r="A546" s="151" t="s">
        <v>143</v>
      </c>
      <c r="B546" s="264">
        <v>7.2599999999999998E-2</v>
      </c>
      <c r="C546" s="264">
        <v>7.3399999999999993E-2</v>
      </c>
      <c r="D546" s="264">
        <v>2532.96</v>
      </c>
      <c r="E546" s="264">
        <v>2512.4499999999998</v>
      </c>
      <c r="F546" s="264">
        <v>2510.9</v>
      </c>
    </row>
    <row r="547" spans="1:6">
      <c r="A547" s="151" t="s">
        <v>144</v>
      </c>
      <c r="B547" s="264">
        <v>7.22E-2</v>
      </c>
      <c r="C547" s="264">
        <v>7.2999999999999995E-2</v>
      </c>
      <c r="D547" s="264">
        <v>2544.87</v>
      </c>
      <c r="E547" s="264">
        <v>2524.23</v>
      </c>
      <c r="F547" s="264">
        <v>2522.6799999999998</v>
      </c>
    </row>
    <row r="548" spans="1:6">
      <c r="A548" s="151" t="s">
        <v>145</v>
      </c>
      <c r="B548" s="264">
        <v>6.59E-2</v>
      </c>
      <c r="C548" s="264">
        <v>6.6699999999999995E-2</v>
      </c>
      <c r="D548" s="264">
        <v>2719.99</v>
      </c>
      <c r="E548" s="264">
        <v>2697.23</v>
      </c>
      <c r="F548" s="264">
        <v>2693.83</v>
      </c>
    </row>
    <row r="549" spans="1:6">
      <c r="A549" s="151" t="s">
        <v>146</v>
      </c>
      <c r="B549" s="264">
        <v>6.7799999999999999E-2</v>
      </c>
      <c r="C549" s="264">
        <v>6.8600000000000008E-2</v>
      </c>
      <c r="D549" s="264">
        <v>2667.99</v>
      </c>
      <c r="E549" s="264">
        <v>2645.89</v>
      </c>
      <c r="F549" s="264">
        <v>2644.3</v>
      </c>
    </row>
    <row r="550" spans="1:6">
      <c r="A550" s="151" t="s">
        <v>147</v>
      </c>
      <c r="B550" s="264">
        <v>6.9000000000000006E-2</v>
      </c>
      <c r="C550" s="264">
        <v>6.9800000000000001E-2</v>
      </c>
      <c r="D550" s="264">
        <v>2636.52</v>
      </c>
      <c r="E550" s="264">
        <v>2614.8200000000002</v>
      </c>
      <c r="F550" s="264">
        <v>2613.2399999999998</v>
      </c>
    </row>
    <row r="551" spans="1:6">
      <c r="A551" s="151" t="s">
        <v>148</v>
      </c>
      <c r="B551" s="264">
        <v>6.6600000000000006E-2</v>
      </c>
      <c r="C551" s="264">
        <v>6.7400000000000002E-2</v>
      </c>
      <c r="D551" s="264">
        <v>2703.09</v>
      </c>
      <c r="E551" s="264">
        <v>2680.58</v>
      </c>
      <c r="F551" s="264">
        <v>2679.06</v>
      </c>
    </row>
    <row r="552" spans="1:6">
      <c r="A552" s="151" t="s">
        <v>149</v>
      </c>
      <c r="B552" s="264">
        <v>6.5700000000000008E-2</v>
      </c>
      <c r="C552" s="264">
        <v>6.6500000000000004E-2</v>
      </c>
      <c r="D552" s="264">
        <v>2730.29</v>
      </c>
      <c r="E552" s="264">
        <v>2707.45</v>
      </c>
      <c r="F552" s="264">
        <v>2705.92</v>
      </c>
    </row>
    <row r="553" spans="1:6">
      <c r="A553" s="151" t="s">
        <v>150</v>
      </c>
      <c r="B553" s="264">
        <v>6.6000000000000003E-2</v>
      </c>
      <c r="C553" s="264">
        <v>6.6799999999999998E-2</v>
      </c>
      <c r="D553" s="264">
        <v>2724.9</v>
      </c>
      <c r="E553" s="264">
        <v>2702.16</v>
      </c>
      <c r="F553" s="264">
        <v>2698.96</v>
      </c>
    </row>
    <row r="554" spans="1:6">
      <c r="A554" s="151" t="s">
        <v>151</v>
      </c>
      <c r="B554" s="264">
        <v>6.5099999999999991E-2</v>
      </c>
      <c r="C554" s="264">
        <v>6.59E-2</v>
      </c>
      <c r="D554" s="264">
        <v>2752.37</v>
      </c>
      <c r="E554" s="264">
        <v>2729.3</v>
      </c>
      <c r="F554" s="264">
        <v>2727.77</v>
      </c>
    </row>
    <row r="555" spans="1:6">
      <c r="A555" s="151" t="s">
        <v>152</v>
      </c>
      <c r="B555" s="264">
        <v>6.7599999999999993E-2</v>
      </c>
      <c r="C555" s="264">
        <v>6.8400000000000002E-2</v>
      </c>
      <c r="D555" s="264">
        <v>2682.36</v>
      </c>
      <c r="E555" s="264">
        <v>2660.16</v>
      </c>
      <c r="F555" s="264">
        <v>2659.02</v>
      </c>
    </row>
    <row r="556" spans="1:6">
      <c r="A556" s="151" t="s">
        <v>153</v>
      </c>
      <c r="B556" s="264">
        <v>6.9800000000000001E-2</v>
      </c>
      <c r="C556" s="264">
        <v>7.0599999999999996E-2</v>
      </c>
      <c r="D556" s="264">
        <v>2623.11</v>
      </c>
      <c r="E556" s="264">
        <v>2601.64</v>
      </c>
      <c r="F556" s="264">
        <v>2600.5100000000002</v>
      </c>
    </row>
    <row r="557" spans="1:6">
      <c r="A557" s="151" t="s">
        <v>154</v>
      </c>
      <c r="B557" s="264">
        <v>6.6699999999999995E-2</v>
      </c>
      <c r="C557" s="264">
        <v>6.7500000000000004E-2</v>
      </c>
      <c r="D557" s="264">
        <v>2709.96</v>
      </c>
      <c r="E557" s="264">
        <v>2687.45</v>
      </c>
      <c r="F557" s="264">
        <v>2686.3</v>
      </c>
    </row>
    <row r="558" spans="1:6">
      <c r="A558" s="151" t="s">
        <v>155</v>
      </c>
      <c r="B558" s="264">
        <v>6.5199999999999994E-2</v>
      </c>
      <c r="C558" s="264">
        <v>6.6000000000000003E-2</v>
      </c>
      <c r="D558" s="264">
        <v>2754.99</v>
      </c>
      <c r="E558" s="264">
        <v>2731.95</v>
      </c>
      <c r="F558" s="264">
        <v>2729.88</v>
      </c>
    </row>
    <row r="559" spans="1:6">
      <c r="A559" s="151" t="s">
        <v>156</v>
      </c>
      <c r="B559" s="264">
        <v>6.4399999999999999E-2</v>
      </c>
      <c r="C559" s="264">
        <v>6.5199999999999994E-2</v>
      </c>
      <c r="D559" s="264">
        <v>2779.48</v>
      </c>
      <c r="E559" s="264">
        <v>2756.14</v>
      </c>
      <c r="F559" s="264">
        <v>2754.99</v>
      </c>
    </row>
    <row r="560" spans="1:6">
      <c r="A560" s="151" t="s">
        <v>157</v>
      </c>
      <c r="B560" s="264">
        <v>6.3799999999999996E-2</v>
      </c>
      <c r="C560" s="264">
        <v>6.4600000000000005E-2</v>
      </c>
      <c r="D560" s="264">
        <v>2798.33</v>
      </c>
      <c r="E560" s="264">
        <v>2774.77</v>
      </c>
      <c r="F560" s="264">
        <v>2773.62</v>
      </c>
    </row>
    <row r="561" spans="1:6">
      <c r="A561" s="151" t="s">
        <v>158</v>
      </c>
      <c r="B561" s="264">
        <v>6.2300000000000001E-2</v>
      </c>
      <c r="C561" s="264">
        <v>6.3099999999999989E-2</v>
      </c>
      <c r="D561" s="264">
        <v>2844.45</v>
      </c>
      <c r="E561" s="264">
        <v>2820.34</v>
      </c>
      <c r="F561" s="264">
        <v>2819.18</v>
      </c>
    </row>
    <row r="562" spans="1:6">
      <c r="A562" s="151" t="s">
        <v>159</v>
      </c>
      <c r="B562" s="264">
        <v>6.4500000000000002E-2</v>
      </c>
      <c r="C562" s="264">
        <v>6.5299999999999997E-2</v>
      </c>
      <c r="D562" s="264">
        <v>2780.82</v>
      </c>
      <c r="E562" s="264">
        <v>2757.51</v>
      </c>
      <c r="F562" s="264">
        <v>2755.15</v>
      </c>
    </row>
    <row r="563" spans="1:6">
      <c r="A563" s="151" t="s">
        <v>160</v>
      </c>
      <c r="B563" s="264">
        <v>6.4100000000000004E-2</v>
      </c>
      <c r="C563" s="264">
        <v>6.4899999999999999E-2</v>
      </c>
      <c r="D563" s="264">
        <v>2793.7</v>
      </c>
      <c r="E563" s="264">
        <v>2770.24</v>
      </c>
      <c r="F563" s="264">
        <v>2769.13</v>
      </c>
    </row>
    <row r="564" spans="1:6">
      <c r="A564" s="151" t="s">
        <v>161</v>
      </c>
      <c r="B564" s="264">
        <v>6.3700000000000007E-2</v>
      </c>
      <c r="C564" s="264">
        <v>6.4500000000000002E-2</v>
      </c>
      <c r="D564" s="264">
        <v>2806.65</v>
      </c>
      <c r="E564" s="264">
        <v>2783.05</v>
      </c>
      <c r="F564" s="264">
        <v>2781.93</v>
      </c>
    </row>
    <row r="565" spans="1:6">
      <c r="A565" s="151" t="s">
        <v>162</v>
      </c>
      <c r="B565" s="264">
        <v>6.3200000000000006E-2</v>
      </c>
      <c r="C565" s="264">
        <v>6.4000000000000001E-2</v>
      </c>
      <c r="D565" s="264">
        <v>2822.66</v>
      </c>
      <c r="E565" s="264">
        <v>2798.87</v>
      </c>
      <c r="F565" s="264">
        <v>2797.76</v>
      </c>
    </row>
    <row r="566" spans="1:6">
      <c r="A566" s="151" t="s">
        <v>163</v>
      </c>
      <c r="B566" s="264">
        <v>6.4000000000000001E-2</v>
      </c>
      <c r="C566" s="264">
        <v>6.480000000000001E-2</v>
      </c>
      <c r="D566" s="264">
        <v>2799.99</v>
      </c>
      <c r="E566" s="264">
        <v>2776.49</v>
      </c>
      <c r="F566" s="264">
        <v>2775.38</v>
      </c>
    </row>
    <row r="567" spans="1:6">
      <c r="A567" s="151" t="s">
        <v>164</v>
      </c>
      <c r="B567" s="264">
        <v>6.4500000000000002E-2</v>
      </c>
      <c r="C567" s="264">
        <v>6.5299999999999997E-2</v>
      </c>
      <c r="D567" s="264">
        <v>2787.22</v>
      </c>
      <c r="E567" s="264">
        <v>2763.9</v>
      </c>
      <c r="F567" s="264">
        <v>2761.96</v>
      </c>
    </row>
    <row r="568" spans="1:6">
      <c r="A568" s="151" t="s">
        <v>165</v>
      </c>
      <c r="B568" s="264">
        <v>6.4000000000000001E-2</v>
      </c>
      <c r="C568" s="264">
        <v>6.480000000000001E-2</v>
      </c>
      <c r="D568" s="264">
        <v>2803.06</v>
      </c>
      <c r="E568" s="264">
        <v>2779.56</v>
      </c>
      <c r="F568" s="264">
        <v>2778.44</v>
      </c>
    </row>
    <row r="569" spans="1:6">
      <c r="A569" s="151" t="s">
        <v>166</v>
      </c>
      <c r="B569" s="264">
        <v>6.5099999999999991E-2</v>
      </c>
      <c r="C569" s="264">
        <v>6.59E-2</v>
      </c>
      <c r="D569" s="264">
        <v>2771.93</v>
      </c>
      <c r="E569" s="264">
        <v>2748.82</v>
      </c>
      <c r="F569" s="264">
        <v>2747.71</v>
      </c>
    </row>
    <row r="570" spans="1:6">
      <c r="A570" s="151" t="s">
        <v>167</v>
      </c>
      <c r="B570" s="264">
        <v>6.5099999999999991E-2</v>
      </c>
      <c r="C570" s="264">
        <v>6.59E-2</v>
      </c>
      <c r="D570" s="264">
        <v>2773.04</v>
      </c>
      <c r="E570" s="264">
        <v>2749.93</v>
      </c>
      <c r="F570" s="264">
        <v>2748.82</v>
      </c>
    </row>
    <row r="571" spans="1:6">
      <c r="A571" s="151" t="s">
        <v>168</v>
      </c>
      <c r="B571" s="264">
        <v>6.5500000000000003E-2</v>
      </c>
      <c r="C571" s="264">
        <v>6.6299999999999998E-2</v>
      </c>
      <c r="D571" s="264">
        <v>2762.57</v>
      </c>
      <c r="E571" s="264">
        <v>2739.6</v>
      </c>
      <c r="F571" s="264">
        <v>2738.48</v>
      </c>
    </row>
    <row r="572" spans="1:6">
      <c r="A572" s="151" t="s">
        <v>169</v>
      </c>
      <c r="B572" s="264">
        <v>6.480000000000001E-2</v>
      </c>
      <c r="C572" s="264">
        <v>6.5599999999999992E-2</v>
      </c>
      <c r="D572" s="264">
        <v>2783.89</v>
      </c>
      <c r="E572" s="264">
        <v>2760.67</v>
      </c>
      <c r="F572" s="264">
        <v>2758.83</v>
      </c>
    </row>
    <row r="573" spans="1:6">
      <c r="A573" s="151" t="s">
        <v>170</v>
      </c>
      <c r="B573" s="264">
        <v>6.4100000000000004E-2</v>
      </c>
      <c r="C573" s="264">
        <v>6.4899999999999999E-2</v>
      </c>
      <c r="D573" s="264">
        <v>2805.52</v>
      </c>
      <c r="E573" s="264">
        <v>2782.05</v>
      </c>
      <c r="F573" s="264">
        <v>2780.97</v>
      </c>
    </row>
    <row r="574" spans="1:6">
      <c r="A574" s="151" t="s">
        <v>171</v>
      </c>
      <c r="B574" s="264">
        <v>6.3700000000000007E-2</v>
      </c>
      <c r="C574" s="264">
        <v>6.4500000000000002E-2</v>
      </c>
      <c r="D574" s="264">
        <v>2818.45</v>
      </c>
      <c r="E574" s="264">
        <v>2794.83</v>
      </c>
      <c r="F574" s="264">
        <v>2793.75</v>
      </c>
    </row>
    <row r="575" spans="1:6">
      <c r="A575" s="151" t="s">
        <v>172</v>
      </c>
      <c r="B575" s="264">
        <v>6.3399999999999998E-2</v>
      </c>
      <c r="C575" s="264">
        <v>6.4199999999999993E-2</v>
      </c>
      <c r="D575" s="264">
        <v>2828.47</v>
      </c>
      <c r="E575" s="264">
        <v>2804.74</v>
      </c>
      <c r="F575" s="264">
        <v>2803.65</v>
      </c>
    </row>
    <row r="576" spans="1:6">
      <c r="A576" s="151" t="s">
        <v>173</v>
      </c>
      <c r="B576" s="264">
        <v>6.1900000000000004E-2</v>
      </c>
      <c r="C576" s="264">
        <v>6.2699999999999992E-2</v>
      </c>
      <c r="D576" s="264">
        <v>2874.84</v>
      </c>
      <c r="E576" s="264">
        <v>2850.55</v>
      </c>
      <c r="F576" s="264">
        <v>2849.47</v>
      </c>
    </row>
    <row r="577" spans="1:6">
      <c r="A577" s="151" t="s">
        <v>174</v>
      </c>
      <c r="B577" s="264">
        <v>6.2E-2</v>
      </c>
      <c r="C577" s="264">
        <v>6.2800000000000009E-2</v>
      </c>
      <c r="D577" s="264">
        <v>2874.14</v>
      </c>
      <c r="E577" s="264">
        <v>2849.87</v>
      </c>
      <c r="F577" s="264">
        <v>2847.54</v>
      </c>
    </row>
    <row r="578" spans="1:6">
      <c r="A578" s="151" t="s">
        <v>175</v>
      </c>
      <c r="B578" s="264">
        <v>6.08E-2</v>
      </c>
      <c r="C578" s="264">
        <v>6.1600000000000002E-2</v>
      </c>
      <c r="D578" s="264">
        <v>2912.35</v>
      </c>
      <c r="E578" s="264">
        <v>2887.62</v>
      </c>
      <c r="F578" s="264">
        <v>2886.38</v>
      </c>
    </row>
    <row r="579" spans="1:6">
      <c r="A579" s="151" t="s">
        <v>266</v>
      </c>
      <c r="B579" s="264">
        <v>6.1100000000000002E-2</v>
      </c>
      <c r="C579" s="264">
        <v>6.1900000000000004E-2</v>
      </c>
      <c r="D579" s="264">
        <v>2904.28</v>
      </c>
      <c r="E579" s="264">
        <v>2879.67</v>
      </c>
      <c r="F579" s="264">
        <v>2878.43</v>
      </c>
    </row>
    <row r="580" spans="1:6">
      <c r="A580" s="151" t="s">
        <v>265</v>
      </c>
      <c r="B580" s="264">
        <v>6.2300000000000001E-2</v>
      </c>
      <c r="C580" s="264">
        <v>6.3099999999999989E-2</v>
      </c>
      <c r="D580" s="264">
        <v>2869.28</v>
      </c>
      <c r="E580" s="264">
        <v>2845.12</v>
      </c>
      <c r="F580" s="264">
        <v>2843.33</v>
      </c>
    </row>
    <row r="581" spans="1:6">
      <c r="A581" s="151" t="s">
        <v>264</v>
      </c>
      <c r="B581" s="264">
        <v>6.2600000000000003E-2</v>
      </c>
      <c r="C581" s="264">
        <v>6.3399999999999998E-2</v>
      </c>
      <c r="D581" s="264">
        <v>2862.14</v>
      </c>
      <c r="E581" s="264">
        <v>2838.09</v>
      </c>
      <c r="F581" s="264">
        <v>2835.87</v>
      </c>
    </row>
    <row r="582" spans="1:6">
      <c r="A582" s="151" t="s">
        <v>263</v>
      </c>
      <c r="B582" s="264">
        <v>6.3099999999999989E-2</v>
      </c>
      <c r="C582" s="264">
        <v>6.3899999999999998E-2</v>
      </c>
      <c r="D582" s="264">
        <v>2848.28</v>
      </c>
      <c r="E582" s="264">
        <v>2824.4</v>
      </c>
      <c r="F582" s="264">
        <v>2823.2</v>
      </c>
    </row>
    <row r="583" spans="1:6">
      <c r="A583" s="151" t="s">
        <v>262</v>
      </c>
      <c r="B583" s="264">
        <v>6.2800000000000009E-2</v>
      </c>
      <c r="C583" s="264">
        <v>6.3600000000000004E-2</v>
      </c>
      <c r="D583" s="264">
        <v>2858.51</v>
      </c>
      <c r="E583" s="264">
        <v>2834.52</v>
      </c>
      <c r="F583" s="264">
        <v>2833.32</v>
      </c>
    </row>
    <row r="584" spans="1:6">
      <c r="A584" s="151" t="s">
        <v>261</v>
      </c>
      <c r="B584" s="264">
        <v>6.2800000000000009E-2</v>
      </c>
      <c r="C584" s="264">
        <v>6.3600000000000004E-2</v>
      </c>
      <c r="D584" s="264">
        <v>2859.72</v>
      </c>
      <c r="E584" s="264">
        <v>2835.73</v>
      </c>
      <c r="F584" s="264">
        <v>2834.52</v>
      </c>
    </row>
    <row r="585" spans="1:6">
      <c r="A585" s="151" t="s">
        <v>260</v>
      </c>
      <c r="B585" s="264">
        <v>6.1799999999999994E-2</v>
      </c>
      <c r="C585" s="264">
        <v>6.2600000000000003E-2</v>
      </c>
      <c r="D585" s="264">
        <v>2891.33</v>
      </c>
      <c r="E585" s="264">
        <v>2866.96</v>
      </c>
      <c r="F585" s="264">
        <v>2865.76</v>
      </c>
    </row>
    <row r="586" spans="1:6">
      <c r="A586" s="151" t="s">
        <v>259</v>
      </c>
      <c r="B586" s="264">
        <v>6.2E-2</v>
      </c>
      <c r="C586" s="264">
        <v>6.2800000000000009E-2</v>
      </c>
      <c r="D586" s="264">
        <v>2887.45</v>
      </c>
      <c r="E586" s="264">
        <v>2863.15</v>
      </c>
      <c r="F586" s="264">
        <v>2860.92</v>
      </c>
    </row>
    <row r="587" spans="1:6">
      <c r="A587" s="151" t="s">
        <v>258</v>
      </c>
      <c r="B587" s="264">
        <v>6.0700000000000004E-2</v>
      </c>
      <c r="C587" s="264">
        <v>6.1500000000000006E-2</v>
      </c>
      <c r="D587" s="264">
        <v>2928.8</v>
      </c>
      <c r="E587" s="264">
        <v>2904</v>
      </c>
      <c r="F587" s="264">
        <v>2902.79</v>
      </c>
    </row>
    <row r="588" spans="1:6">
      <c r="A588" s="151" t="s">
        <v>257</v>
      </c>
      <c r="B588" s="264">
        <v>6.1200000000000004E-2</v>
      </c>
      <c r="C588" s="264">
        <v>6.2E-2</v>
      </c>
      <c r="D588" s="264">
        <v>2914.47</v>
      </c>
      <c r="E588" s="264">
        <v>2889.87</v>
      </c>
      <c r="F588" s="264">
        <v>2888.66</v>
      </c>
    </row>
    <row r="589" spans="1:6">
      <c r="A589" s="151" t="s">
        <v>256</v>
      </c>
      <c r="B589" s="264">
        <v>6.0899999999999996E-2</v>
      </c>
      <c r="C589" s="264">
        <v>6.1699999999999998E-2</v>
      </c>
      <c r="D589" s="264">
        <v>2924.99</v>
      </c>
      <c r="E589" s="264">
        <v>2900.27</v>
      </c>
      <c r="F589" s="264">
        <v>2899.06</v>
      </c>
    </row>
    <row r="590" spans="1:6">
      <c r="A590" s="151" t="s">
        <v>255</v>
      </c>
      <c r="B590" s="264">
        <v>6.0899999999999996E-2</v>
      </c>
      <c r="C590" s="264">
        <v>6.1699999999999998E-2</v>
      </c>
      <c r="D590" s="264">
        <v>2926.2</v>
      </c>
      <c r="E590" s="264">
        <v>2901.48</v>
      </c>
      <c r="F590" s="264">
        <v>2900.27</v>
      </c>
    </row>
    <row r="591" spans="1:6">
      <c r="A591" s="151" t="s">
        <v>254</v>
      </c>
      <c r="B591" s="264">
        <v>5.9900000000000002E-2</v>
      </c>
      <c r="C591" s="264">
        <v>6.0700000000000004E-2</v>
      </c>
      <c r="D591" s="264">
        <v>2961.47</v>
      </c>
      <c r="E591" s="264">
        <v>2936.33</v>
      </c>
      <c r="F591" s="264">
        <v>2933.86</v>
      </c>
    </row>
    <row r="592" spans="1:6">
      <c r="A592" s="151" t="s">
        <v>253</v>
      </c>
      <c r="B592" s="264">
        <v>6.0299999999999999E-2</v>
      </c>
      <c r="C592" s="264">
        <v>6.1100000000000002E-2</v>
      </c>
      <c r="D592" s="264">
        <v>2950.14</v>
      </c>
      <c r="E592" s="264">
        <v>2925.16</v>
      </c>
      <c r="F592" s="264">
        <v>2923.88</v>
      </c>
    </row>
    <row r="593" spans="1:6">
      <c r="A593" s="151" t="s">
        <v>252</v>
      </c>
      <c r="B593" s="264">
        <v>6.08E-2</v>
      </c>
      <c r="C593" s="264">
        <v>6.1600000000000002E-2</v>
      </c>
      <c r="D593" s="264">
        <v>2935.78</v>
      </c>
      <c r="E593" s="264">
        <v>2910.99</v>
      </c>
      <c r="F593" s="264">
        <v>2909.7</v>
      </c>
    </row>
    <row r="594" spans="1:6">
      <c r="A594" s="151" t="s">
        <v>251</v>
      </c>
      <c r="B594" s="264">
        <v>5.8899999999999994E-2</v>
      </c>
      <c r="C594" s="264">
        <v>5.9699999999999996E-2</v>
      </c>
      <c r="D594" s="264">
        <v>2997.2</v>
      </c>
      <c r="E594" s="264">
        <v>2971.66</v>
      </c>
      <c r="F594" s="264">
        <v>2970.37</v>
      </c>
    </row>
    <row r="595" spans="1:6">
      <c r="A595" s="151" t="s">
        <v>250</v>
      </c>
      <c r="B595" s="264">
        <v>5.9500000000000004E-2</v>
      </c>
      <c r="C595" s="264">
        <v>6.0299999999999999E-2</v>
      </c>
      <c r="D595" s="264">
        <v>2979.3</v>
      </c>
      <c r="E595" s="264">
        <v>2954</v>
      </c>
      <c r="F595" s="264">
        <v>2952.71</v>
      </c>
    </row>
    <row r="596" spans="1:6">
      <c r="A596" s="151" t="s">
        <v>249</v>
      </c>
      <c r="B596" s="264">
        <v>5.8600000000000006E-2</v>
      </c>
      <c r="C596" s="264">
        <v>5.9400000000000001E-2</v>
      </c>
      <c r="D596" s="264">
        <v>2925.74</v>
      </c>
      <c r="E596" s="264">
        <v>2900.06</v>
      </c>
      <c r="F596" s="264">
        <v>2982.48</v>
      </c>
    </row>
    <row r="597" spans="1:6">
      <c r="A597" s="151" t="s">
        <v>248</v>
      </c>
      <c r="B597" s="264">
        <v>5.8499999999999996E-2</v>
      </c>
      <c r="C597" s="264">
        <v>5.9299999999999999E-2</v>
      </c>
      <c r="D597" s="264">
        <v>2930.26</v>
      </c>
      <c r="E597" s="264">
        <v>2904.54</v>
      </c>
      <c r="F597" s="264">
        <v>2903.25</v>
      </c>
    </row>
    <row r="598" spans="1:6">
      <c r="A598" s="151" t="s">
        <v>247</v>
      </c>
      <c r="B598" s="264">
        <v>5.8400000000000001E-2</v>
      </c>
      <c r="C598" s="264">
        <v>5.9200000000000003E-2</v>
      </c>
      <c r="D598" s="264">
        <v>2934.79</v>
      </c>
      <c r="E598" s="264">
        <v>2909.03</v>
      </c>
      <c r="F598" s="264">
        <v>2907.74</v>
      </c>
    </row>
    <row r="599" spans="1:6">
      <c r="A599" s="151" t="s">
        <v>246</v>
      </c>
      <c r="B599" s="264">
        <v>5.8700000000000002E-2</v>
      </c>
      <c r="C599" s="264">
        <v>5.9500000000000004E-2</v>
      </c>
      <c r="D599" s="264">
        <v>2926.39</v>
      </c>
      <c r="E599" s="264">
        <v>2900.75</v>
      </c>
      <c r="F599" s="264">
        <v>2899.45</v>
      </c>
    </row>
    <row r="600" spans="1:6">
      <c r="A600" s="151" t="s">
        <v>245</v>
      </c>
      <c r="B600" s="264">
        <v>6.0199999999999997E-2</v>
      </c>
      <c r="C600" s="264">
        <v>6.0999999999999999E-2</v>
      </c>
      <c r="D600" s="264">
        <v>2879.86</v>
      </c>
      <c r="E600" s="264">
        <v>2854.81</v>
      </c>
      <c r="F600" s="264">
        <v>2853.52</v>
      </c>
    </row>
    <row r="601" spans="1:6">
      <c r="A601" s="151" t="s">
        <v>244</v>
      </c>
      <c r="B601" s="264">
        <v>5.96E-2</v>
      </c>
      <c r="C601" s="264">
        <v>6.0400000000000002E-2</v>
      </c>
      <c r="D601" s="264">
        <v>2901.39</v>
      </c>
      <c r="E601" s="264">
        <v>2876.09</v>
      </c>
      <c r="F601" s="264">
        <v>2873.57</v>
      </c>
    </row>
    <row r="602" spans="1:6">
      <c r="A602" s="151" t="s">
        <v>243</v>
      </c>
      <c r="B602" s="264">
        <v>6.0400000000000002E-2</v>
      </c>
      <c r="C602" s="264">
        <v>6.1200000000000004E-2</v>
      </c>
      <c r="D602" s="264">
        <v>2878.05</v>
      </c>
      <c r="E602" s="264">
        <v>2853.05</v>
      </c>
      <c r="F602" s="264">
        <v>2851.69</v>
      </c>
    </row>
    <row r="603" spans="1:6">
      <c r="A603" s="151" t="s">
        <v>242</v>
      </c>
      <c r="B603" s="264">
        <v>6.13E-2</v>
      </c>
      <c r="C603" s="264">
        <v>6.2100000000000002E-2</v>
      </c>
      <c r="D603" s="264">
        <v>2851.31</v>
      </c>
      <c r="E603" s="264">
        <v>2826.66</v>
      </c>
      <c r="F603" s="264">
        <v>2825.3</v>
      </c>
    </row>
    <row r="604" spans="1:6">
      <c r="A604" s="151" t="s">
        <v>241</v>
      </c>
      <c r="B604" s="264">
        <v>6.1200000000000004E-2</v>
      </c>
      <c r="C604" s="264">
        <v>6.2E-2</v>
      </c>
      <c r="D604" s="264">
        <v>2856.46</v>
      </c>
      <c r="E604" s="264">
        <v>2831.76</v>
      </c>
      <c r="F604" s="264">
        <v>2829.72</v>
      </c>
    </row>
    <row r="605" spans="1:6">
      <c r="A605" s="151" t="s">
        <v>240</v>
      </c>
      <c r="B605" s="264">
        <v>6.1500000000000006E-2</v>
      </c>
      <c r="C605" s="264">
        <v>6.2300000000000001E-2</v>
      </c>
      <c r="D605" s="264">
        <v>2849.9</v>
      </c>
      <c r="E605" s="264">
        <v>2825.3</v>
      </c>
      <c r="F605" s="264">
        <v>2822.58</v>
      </c>
    </row>
    <row r="606" spans="1:6">
      <c r="A606" s="151" t="s">
        <v>239</v>
      </c>
      <c r="B606" s="264">
        <v>6.2300000000000001E-2</v>
      </c>
      <c r="C606" s="264">
        <v>6.3099999999999989E-2</v>
      </c>
      <c r="D606" s="264">
        <v>2826.66</v>
      </c>
      <c r="E606" s="264">
        <v>2802.36</v>
      </c>
      <c r="F606" s="264">
        <v>2801</v>
      </c>
    </row>
    <row r="607" spans="1:6">
      <c r="A607" s="151" t="s">
        <v>238</v>
      </c>
      <c r="B607" s="264">
        <v>6.1799999999999994E-2</v>
      </c>
      <c r="C607" s="264">
        <v>6.2600000000000003E-2</v>
      </c>
      <c r="D607" s="264">
        <v>2843.36</v>
      </c>
      <c r="E607" s="264">
        <v>2818.87</v>
      </c>
      <c r="F607" s="264">
        <v>2817.51</v>
      </c>
    </row>
    <row r="608" spans="1:6">
      <c r="A608" s="151" t="s">
        <v>237</v>
      </c>
      <c r="B608" s="264">
        <v>6.2300000000000001E-2</v>
      </c>
      <c r="C608" s="264">
        <v>6.3099999999999989E-2</v>
      </c>
      <c r="D608" s="264">
        <v>2829.38</v>
      </c>
      <c r="E608" s="264">
        <v>2805.07</v>
      </c>
      <c r="F608" s="264">
        <v>2803.71</v>
      </c>
    </row>
    <row r="609" spans="1:6">
      <c r="A609" s="151" t="s">
        <v>236</v>
      </c>
      <c r="B609" s="264">
        <v>6.2E-2</v>
      </c>
      <c r="C609" s="264">
        <v>6.2800000000000009E-2</v>
      </c>
      <c r="D609" s="264">
        <v>2839.93</v>
      </c>
      <c r="E609" s="264">
        <v>2815.51</v>
      </c>
      <c r="F609" s="264">
        <v>2814.15</v>
      </c>
    </row>
    <row r="610" spans="1:6">
      <c r="A610" s="151" t="s">
        <v>235</v>
      </c>
      <c r="B610" s="264">
        <v>6.1699999999999998E-2</v>
      </c>
      <c r="C610" s="264">
        <v>6.25E-2</v>
      </c>
      <c r="D610" s="264">
        <v>2851.91</v>
      </c>
      <c r="E610" s="264">
        <v>2827.36</v>
      </c>
      <c r="F610" s="264">
        <v>2824.63</v>
      </c>
    </row>
    <row r="611" spans="1:6">
      <c r="A611" s="151" t="s">
        <v>234</v>
      </c>
      <c r="B611" s="264">
        <v>6.0999999999999999E-2</v>
      </c>
      <c r="C611" s="264">
        <v>6.1799999999999994E-2</v>
      </c>
      <c r="D611" s="264">
        <v>2875.01</v>
      </c>
      <c r="E611" s="264">
        <v>2850.19</v>
      </c>
      <c r="F611" s="264">
        <v>2848.82</v>
      </c>
    </row>
    <row r="612" spans="1:6">
      <c r="A612" s="151" t="s">
        <v>233</v>
      </c>
      <c r="B612" s="264">
        <v>6.0899999999999996E-2</v>
      </c>
      <c r="C612" s="264">
        <v>6.1699999999999998E-2</v>
      </c>
      <c r="D612" s="264">
        <v>2879.5</v>
      </c>
      <c r="E612" s="264">
        <v>2854.64</v>
      </c>
      <c r="F612" s="264">
        <v>2853.27</v>
      </c>
    </row>
    <row r="613" spans="1:6">
      <c r="A613" s="151" t="s">
        <v>232</v>
      </c>
      <c r="B613" s="264">
        <v>6.1200000000000004E-2</v>
      </c>
      <c r="C613" s="264">
        <v>6.2E-2</v>
      </c>
      <c r="D613" s="264">
        <v>2872.2</v>
      </c>
      <c r="E613" s="264">
        <v>2847.44</v>
      </c>
      <c r="F613" s="264">
        <v>2846.05</v>
      </c>
    </row>
    <row r="614" spans="1:6">
      <c r="A614" s="151" t="s">
        <v>231</v>
      </c>
      <c r="B614" s="264">
        <v>6.08E-2</v>
      </c>
      <c r="C614" s="264">
        <v>6.1600000000000002E-2</v>
      </c>
      <c r="D614" s="264">
        <v>2886.1</v>
      </c>
      <c r="E614" s="264">
        <v>2861.18</v>
      </c>
      <c r="F614" s="264">
        <v>2859.78</v>
      </c>
    </row>
    <row r="615" spans="1:6">
      <c r="A615" s="151" t="s">
        <v>230</v>
      </c>
      <c r="B615" s="264">
        <v>6.0899999999999996E-2</v>
      </c>
      <c r="C615" s="264">
        <v>6.1699999999999998E-2</v>
      </c>
      <c r="D615" s="264">
        <v>2885.81</v>
      </c>
      <c r="E615" s="264">
        <v>2860.91</v>
      </c>
      <c r="F615" s="264">
        <v>2858.09</v>
      </c>
    </row>
    <row r="616" spans="1:6">
      <c r="A616" s="151" t="s">
        <v>229</v>
      </c>
      <c r="B616" s="264">
        <v>6.1500000000000006E-2</v>
      </c>
      <c r="C616" s="264">
        <v>6.2300000000000001E-2</v>
      </c>
      <c r="D616" s="264">
        <v>2868.51</v>
      </c>
      <c r="E616" s="264">
        <v>2843.84</v>
      </c>
      <c r="F616" s="264">
        <v>2842.45</v>
      </c>
    </row>
    <row r="617" spans="1:6">
      <c r="A617" s="151" t="s">
        <v>228</v>
      </c>
      <c r="B617" s="264">
        <v>6.13E-2</v>
      </c>
      <c r="C617" s="264">
        <v>6.2100000000000002E-2</v>
      </c>
      <c r="D617" s="264">
        <v>2876.12</v>
      </c>
      <c r="E617" s="264">
        <v>2851.37</v>
      </c>
      <c r="F617" s="264">
        <v>2849.98</v>
      </c>
    </row>
    <row r="618" spans="1:6">
      <c r="A618" s="151" t="s">
        <v>227</v>
      </c>
      <c r="B618" s="264">
        <v>6.0999999999999999E-2</v>
      </c>
      <c r="C618" s="264">
        <v>6.1799999999999994E-2</v>
      </c>
      <c r="D618" s="264">
        <v>2886.48</v>
      </c>
      <c r="E618" s="264">
        <v>2861.62</v>
      </c>
      <c r="F618" s="264">
        <v>2860.62</v>
      </c>
    </row>
    <row r="619" spans="1:6">
      <c r="A619" s="151" t="s">
        <v>226</v>
      </c>
      <c r="B619" s="264">
        <v>6.1100000000000002E-2</v>
      </c>
      <c r="C619" s="264">
        <v>6.1900000000000004E-2</v>
      </c>
      <c r="D619" s="264">
        <v>2884.37</v>
      </c>
      <c r="E619" s="264">
        <v>2859.54</v>
      </c>
      <c r="F619" s="264">
        <v>2858.53</v>
      </c>
    </row>
    <row r="620" spans="1:6">
      <c r="A620" s="151" t="s">
        <v>195</v>
      </c>
      <c r="B620" s="264">
        <v>6.1200000000000004E-2</v>
      </c>
      <c r="C620" s="264">
        <v>6.2E-2</v>
      </c>
      <c r="D620" s="264">
        <v>2882.9</v>
      </c>
      <c r="E620" s="264">
        <v>2858.11</v>
      </c>
      <c r="F620" s="264">
        <v>2856.46</v>
      </c>
    </row>
    <row r="621" spans="1:6">
      <c r="A621" s="151" t="s">
        <v>199</v>
      </c>
      <c r="B621" s="264">
        <v>6.1100000000000002E-2</v>
      </c>
      <c r="C621" s="264">
        <v>6.1900000000000004E-2</v>
      </c>
      <c r="D621" s="264">
        <v>2887.03</v>
      </c>
      <c r="E621" s="264">
        <v>2862.2</v>
      </c>
      <c r="F621" s="264">
        <v>2861.19</v>
      </c>
    </row>
    <row r="622" spans="1:6">
      <c r="A622" s="151" t="s">
        <v>200</v>
      </c>
      <c r="B622" s="264">
        <v>6.1100000000000002E-2</v>
      </c>
      <c r="C622" s="264">
        <v>6.1900000000000004E-2</v>
      </c>
      <c r="D622" s="264">
        <v>2888.03</v>
      </c>
      <c r="E622" s="264">
        <v>2863.21</v>
      </c>
      <c r="F622" s="264">
        <v>2862.2</v>
      </c>
    </row>
    <row r="623" spans="1:6">
      <c r="A623" s="151" t="s">
        <v>202</v>
      </c>
      <c r="B623" s="264">
        <v>6.0899999999999996E-2</v>
      </c>
      <c r="C623" s="264">
        <v>6.1699999999999998E-2</v>
      </c>
      <c r="D623" s="264">
        <v>2895.45</v>
      </c>
      <c r="E623" s="264">
        <v>2870.54</v>
      </c>
      <c r="F623" s="264">
        <v>2869.52</v>
      </c>
    </row>
    <row r="624" spans="1:6">
      <c r="A624" s="151" t="s">
        <v>225</v>
      </c>
      <c r="B624" s="264">
        <v>6.0999999999999999E-2</v>
      </c>
      <c r="C624" s="264">
        <v>6.1799999999999994E-2</v>
      </c>
      <c r="D624" s="264">
        <v>2893.35</v>
      </c>
      <c r="E624" s="264">
        <v>2868.48</v>
      </c>
      <c r="F624" s="264">
        <v>2867.45</v>
      </c>
    </row>
    <row r="625" spans="1:6">
      <c r="A625" s="151" t="s">
        <v>224</v>
      </c>
      <c r="B625" s="264">
        <v>6.0700000000000004E-2</v>
      </c>
      <c r="C625" s="264">
        <v>6.1500000000000006E-2</v>
      </c>
      <c r="D625" s="264">
        <v>2904.47</v>
      </c>
      <c r="E625" s="264">
        <v>2879.48</v>
      </c>
      <c r="F625" s="264">
        <v>2877.77</v>
      </c>
    </row>
    <row r="626" spans="1:6">
      <c r="A626" s="151" t="s">
        <v>223</v>
      </c>
      <c r="B626" s="264">
        <v>6.0400000000000002E-2</v>
      </c>
      <c r="C626" s="264">
        <v>6.1200000000000004E-2</v>
      </c>
      <c r="D626" s="264">
        <v>2914.95</v>
      </c>
      <c r="E626" s="264">
        <v>2889.85</v>
      </c>
      <c r="F626" s="264">
        <v>2888.82</v>
      </c>
    </row>
    <row r="627" spans="1:6">
      <c r="A627" s="151" t="s">
        <v>222</v>
      </c>
      <c r="B627" s="264">
        <v>5.9699999999999996E-2</v>
      </c>
      <c r="C627" s="264">
        <v>6.0499999999999998E-2</v>
      </c>
      <c r="D627" s="264">
        <v>2938.21</v>
      </c>
      <c r="E627" s="264">
        <v>2912.83</v>
      </c>
      <c r="F627" s="264">
        <v>2911.8</v>
      </c>
    </row>
    <row r="628" spans="1:6">
      <c r="A628" s="151" t="s">
        <v>221</v>
      </c>
      <c r="B628" s="264">
        <v>5.96E-2</v>
      </c>
      <c r="C628" s="264">
        <v>6.0400000000000002E-2</v>
      </c>
      <c r="D628" s="264">
        <v>2942.43</v>
      </c>
      <c r="E628" s="264">
        <v>2917.01</v>
      </c>
      <c r="F628" s="264">
        <v>2915.98</v>
      </c>
    </row>
    <row r="629" spans="1:6">
      <c r="A629" s="151" t="s">
        <v>220</v>
      </c>
      <c r="B629" s="264">
        <v>6.0299999999999999E-2</v>
      </c>
      <c r="C629" s="264">
        <v>6.1100000000000002E-2</v>
      </c>
      <c r="D629" s="264">
        <v>2921.2</v>
      </c>
      <c r="E629" s="264">
        <v>2896.05</v>
      </c>
      <c r="F629" s="264">
        <v>2895.02</v>
      </c>
    </row>
    <row r="630" spans="1:6">
      <c r="A630" s="151" t="s">
        <v>219</v>
      </c>
      <c r="B630" s="264">
        <v>6.0499999999999998E-2</v>
      </c>
      <c r="C630" s="264">
        <v>6.13E-2</v>
      </c>
      <c r="D630" s="264">
        <v>2916.61</v>
      </c>
      <c r="E630" s="264">
        <v>2891.53</v>
      </c>
      <c r="F630" s="264">
        <v>2889.81</v>
      </c>
    </row>
    <row r="631" spans="1:6">
      <c r="A631" s="151" t="s">
        <v>204</v>
      </c>
      <c r="B631" s="264">
        <v>6.0400000000000002E-2</v>
      </c>
      <c r="C631" s="264">
        <v>6.1200000000000004E-2</v>
      </c>
      <c r="D631" s="264">
        <v>2920.8</v>
      </c>
      <c r="E631" s="264">
        <v>2895.68</v>
      </c>
      <c r="F631" s="264">
        <v>2894.65</v>
      </c>
    </row>
    <row r="632" spans="1:6">
      <c r="A632" s="151" t="s">
        <v>205</v>
      </c>
      <c r="B632" s="264">
        <v>6.0700000000000004E-2</v>
      </c>
      <c r="C632" s="264">
        <v>6.1500000000000006E-2</v>
      </c>
      <c r="D632" s="264">
        <v>2912.37</v>
      </c>
      <c r="E632" s="264">
        <v>2887.37</v>
      </c>
      <c r="F632" s="264">
        <v>2886.34</v>
      </c>
    </row>
    <row r="633" spans="1:6">
      <c r="A633" s="151" t="s">
        <v>206</v>
      </c>
      <c r="B633" s="264">
        <v>6.1399999999999996E-2</v>
      </c>
      <c r="C633" s="264">
        <v>6.2199999999999998E-2</v>
      </c>
      <c r="D633" s="264">
        <v>2891.51</v>
      </c>
      <c r="E633" s="264">
        <v>2866.78</v>
      </c>
      <c r="F633" s="264">
        <v>2865.75</v>
      </c>
    </row>
    <row r="634" spans="1:6">
      <c r="A634" s="151" t="s">
        <v>207</v>
      </c>
      <c r="B634" s="264">
        <v>6.1699999999999998E-2</v>
      </c>
      <c r="C634" s="264">
        <v>6.25E-2</v>
      </c>
      <c r="D634" s="264">
        <v>2883.23</v>
      </c>
      <c r="E634" s="264">
        <v>2858.61</v>
      </c>
      <c r="F634" s="264">
        <v>2857.58</v>
      </c>
    </row>
    <row r="635" spans="1:6">
      <c r="A635" s="151" t="s">
        <v>208</v>
      </c>
      <c r="B635" s="264">
        <v>6.1799999999999994E-2</v>
      </c>
      <c r="C635" s="264">
        <v>6.2600000000000003E-2</v>
      </c>
      <c r="D635" s="264">
        <v>2881.61</v>
      </c>
      <c r="E635" s="264">
        <v>2857.02</v>
      </c>
      <c r="F635" s="264">
        <v>2855.34</v>
      </c>
    </row>
    <row r="636" spans="1:6">
      <c r="A636" s="151" t="s">
        <v>209</v>
      </c>
      <c r="B636" s="264">
        <v>6.0999999999999999E-2</v>
      </c>
      <c r="C636" s="264">
        <v>6.1799999999999994E-2</v>
      </c>
      <c r="D636" s="264">
        <v>2907.52</v>
      </c>
      <c r="E636" s="264">
        <v>2882.63</v>
      </c>
      <c r="F636" s="264">
        <v>2881.61</v>
      </c>
    </row>
    <row r="637" spans="1:6">
      <c r="A637" s="151" t="s">
        <v>210</v>
      </c>
      <c r="B637" s="264">
        <v>6.0700000000000004E-2</v>
      </c>
      <c r="C637" s="264">
        <v>6.1500000000000006E-2</v>
      </c>
      <c r="D637" s="264">
        <v>2917.95</v>
      </c>
      <c r="E637" s="264">
        <v>2892.95</v>
      </c>
      <c r="F637" s="264">
        <v>2891.93</v>
      </c>
    </row>
    <row r="638" spans="1:6">
      <c r="A638" s="151" t="s">
        <v>211</v>
      </c>
      <c r="B638" s="264">
        <v>6.0499999999999998E-2</v>
      </c>
      <c r="C638" s="264">
        <v>6.13E-2</v>
      </c>
      <c r="D638" s="264">
        <v>2925.27</v>
      </c>
      <c r="E638" s="264">
        <v>2900.19</v>
      </c>
      <c r="F638" s="264">
        <v>2899.17</v>
      </c>
    </row>
    <row r="639" spans="1:6">
      <c r="A639" s="151" t="s">
        <v>212</v>
      </c>
      <c r="B639" s="264">
        <v>0.06</v>
      </c>
      <c r="C639" s="264">
        <v>6.08E-2</v>
      </c>
      <c r="D639" s="264">
        <v>2942.13</v>
      </c>
      <c r="E639" s="264">
        <v>2916.85</v>
      </c>
      <c r="F639" s="264">
        <v>2915.83</v>
      </c>
    </row>
    <row r="640" spans="1:6">
      <c r="A640" s="151" t="s">
        <v>213</v>
      </c>
      <c r="B640" s="264">
        <v>5.9400000000000001E-2</v>
      </c>
      <c r="C640" s="264">
        <v>6.0199999999999997E-2</v>
      </c>
      <c r="D640" s="264">
        <v>2963.26</v>
      </c>
      <c r="E640" s="264">
        <v>2937.74</v>
      </c>
      <c r="F640" s="264">
        <v>2935.78</v>
      </c>
    </row>
    <row r="641" spans="1:6">
      <c r="A641" s="151" t="s">
        <v>214</v>
      </c>
      <c r="B641" s="264">
        <v>5.9000000000000004E-2</v>
      </c>
      <c r="C641" s="264">
        <v>5.9800000000000006E-2</v>
      </c>
      <c r="D641" s="264">
        <v>2977.24</v>
      </c>
      <c r="E641" s="264">
        <v>2951.56</v>
      </c>
      <c r="F641" s="264">
        <v>2950.46</v>
      </c>
    </row>
    <row r="642" spans="1:6">
      <c r="A642" s="151" t="s">
        <v>216</v>
      </c>
      <c r="B642" s="264">
        <v>5.8700000000000002E-2</v>
      </c>
      <c r="C642" s="264">
        <v>5.9500000000000004E-2</v>
      </c>
      <c r="D642" s="264">
        <v>2988.07</v>
      </c>
      <c r="E642" s="264">
        <v>2962.26</v>
      </c>
      <c r="F642" s="264">
        <v>2961.16</v>
      </c>
    </row>
    <row r="643" spans="1:6">
      <c r="A643" s="151" t="s">
        <v>218</v>
      </c>
      <c r="B643" s="264">
        <v>5.9299999999999999E-2</v>
      </c>
      <c r="C643" s="264">
        <v>6.0100000000000001E-2</v>
      </c>
      <c r="D643" s="264">
        <v>2969.8</v>
      </c>
      <c r="E643" s="264">
        <v>2944.23</v>
      </c>
      <c r="F643" s="264">
        <v>2943.13</v>
      </c>
    </row>
    <row r="644" spans="1:6">
      <c r="A644" s="151" t="s">
        <v>217</v>
      </c>
      <c r="B644" s="264">
        <v>5.91E-2</v>
      </c>
      <c r="C644" s="264">
        <v>5.9900000000000002E-2</v>
      </c>
      <c r="D644" s="264">
        <v>2977.34</v>
      </c>
      <c r="E644" s="264">
        <v>2951.7</v>
      </c>
      <c r="F644" s="264">
        <v>2950.59</v>
      </c>
    </row>
    <row r="645" spans="1:6">
      <c r="A645" s="151" t="s">
        <v>472</v>
      </c>
      <c r="B645" s="264">
        <v>5.9299999999999999E-2</v>
      </c>
      <c r="C645" s="264">
        <v>6.0100000000000001E-2</v>
      </c>
      <c r="D645" s="264">
        <v>2972.68</v>
      </c>
      <c r="E645" s="264">
        <v>2947.11</v>
      </c>
      <c r="F645" s="264">
        <v>2945.21</v>
      </c>
    </row>
    <row r="646" spans="1:6">
      <c r="A646" s="151" t="s">
        <v>1279</v>
      </c>
      <c r="B646" s="193">
        <v>5.96E-2</v>
      </c>
      <c r="C646" s="194">
        <v>6.0400000000000002E-2</v>
      </c>
      <c r="D646" s="166">
        <v>2964.15</v>
      </c>
      <c r="E646" s="166">
        <v>2938.7</v>
      </c>
      <c r="F646" s="195">
        <v>2937.61</v>
      </c>
    </row>
    <row r="647" spans="1:6">
      <c r="A647" s="151" t="s">
        <v>1281</v>
      </c>
      <c r="B647" s="193">
        <v>5.9699999999999996E-2</v>
      </c>
      <c r="C647" s="194">
        <v>6.0499999999999998E-2</v>
      </c>
      <c r="D647" s="166">
        <v>2962.04</v>
      </c>
      <c r="E647" s="166">
        <v>2936.63</v>
      </c>
      <c r="F647" s="195">
        <v>2935.54</v>
      </c>
    </row>
    <row r="648" spans="1:6">
      <c r="A648" s="151" t="s">
        <v>1282</v>
      </c>
      <c r="B648" s="193">
        <v>5.9200000000000003E-2</v>
      </c>
      <c r="C648" s="194">
        <v>0.06</v>
      </c>
      <c r="D648" s="166">
        <v>2979.18</v>
      </c>
      <c r="E648" s="166">
        <v>2953.57</v>
      </c>
      <c r="F648" s="195">
        <v>2952.48</v>
      </c>
    </row>
    <row r="649" spans="1:6">
      <c r="A649" s="151" t="s">
        <v>1300</v>
      </c>
      <c r="B649" s="193">
        <v>5.9000000000000004E-2</v>
      </c>
      <c r="C649" s="194">
        <v>5.9800000000000006E-2</v>
      </c>
      <c r="D649" s="166">
        <v>2986.72</v>
      </c>
      <c r="E649" s="166">
        <v>2961.03</v>
      </c>
      <c r="F649" s="195">
        <v>2959.94</v>
      </c>
    </row>
    <row r="650" spans="1:6">
      <c r="A650" s="151" t="s">
        <v>1305</v>
      </c>
      <c r="B650" s="193">
        <v>5.8700000000000002E-2</v>
      </c>
      <c r="C650" s="194">
        <v>5.9500000000000004E-2</v>
      </c>
      <c r="D650" s="166">
        <v>2998.36</v>
      </c>
      <c r="E650" s="166">
        <v>2972.54</v>
      </c>
      <c r="F650" s="195">
        <v>2970.63</v>
      </c>
    </row>
    <row r="651" spans="1:6">
      <c r="A651" s="151" t="s">
        <v>1908</v>
      </c>
      <c r="B651" s="193">
        <v>5.8799999999999998E-2</v>
      </c>
      <c r="C651" s="194">
        <v>5.96E-2</v>
      </c>
      <c r="D651" s="166">
        <v>2996.21</v>
      </c>
      <c r="E651" s="166">
        <v>2970.43</v>
      </c>
      <c r="F651" s="195">
        <v>2969.34</v>
      </c>
    </row>
    <row r="652" spans="1:6">
      <c r="A652" s="151" t="s">
        <v>1821</v>
      </c>
      <c r="B652" s="193">
        <v>5.8600000000000006E-2</v>
      </c>
      <c r="C652" s="194">
        <v>5.9400000000000001E-2</v>
      </c>
      <c r="D652" s="166">
        <v>3003.8</v>
      </c>
      <c r="E652" s="166">
        <v>2977.94</v>
      </c>
      <c r="F652" s="195">
        <v>2976.85</v>
      </c>
    </row>
    <row r="653" spans="1:6">
      <c r="A653" s="151" t="s">
        <v>1902</v>
      </c>
      <c r="B653" s="193">
        <v>5.8700000000000002E-2</v>
      </c>
      <c r="C653" s="194">
        <v>5.9500000000000004E-2</v>
      </c>
      <c r="D653" s="428">
        <v>3001.64</v>
      </c>
      <c r="E653" s="428">
        <v>2975.83</v>
      </c>
      <c r="F653" s="195">
        <v>2974.73</v>
      </c>
    </row>
    <row r="654" spans="1:6">
      <c r="A654" s="151" t="s">
        <v>1906</v>
      </c>
      <c r="B654" s="193">
        <v>5.8200000000000002E-2</v>
      </c>
      <c r="C654" s="194">
        <v>5.9000000000000004E-2</v>
      </c>
      <c r="D654" s="428">
        <v>3019.04</v>
      </c>
      <c r="E654" s="428">
        <v>2993.02</v>
      </c>
      <c r="F654" s="195">
        <v>2991.92</v>
      </c>
    </row>
    <row r="655" spans="1:6">
      <c r="A655" s="151" t="s">
        <v>1907</v>
      </c>
      <c r="B655" s="193">
        <v>5.7999999999999996E-2</v>
      </c>
      <c r="C655" s="194">
        <v>5.8799999999999998E-2</v>
      </c>
      <c r="D655" s="428">
        <v>3027.53</v>
      </c>
      <c r="E655" s="428">
        <v>3001.42</v>
      </c>
      <c r="F655" s="195">
        <v>2999.49</v>
      </c>
    </row>
    <row r="656" spans="1:6">
      <c r="A656" s="151" t="s">
        <v>1962</v>
      </c>
      <c r="B656" s="193">
        <v>5.7800000000000004E-2</v>
      </c>
      <c r="C656" s="194">
        <v>5.8600000000000006E-2</v>
      </c>
      <c r="D656" s="428">
        <v>3035.2</v>
      </c>
      <c r="E656" s="428">
        <v>3009.01</v>
      </c>
      <c r="F656" s="195">
        <v>3007.92</v>
      </c>
    </row>
    <row r="657" spans="1:12">
      <c r="A657" s="539">
        <v>42591</v>
      </c>
      <c r="B657" s="193">
        <v>5.8099999999999999E-2</v>
      </c>
      <c r="C657" s="194">
        <v>5.8899999999999994E-2</v>
      </c>
      <c r="D657" s="428">
        <v>3026.44</v>
      </c>
      <c r="E657" s="428">
        <v>3000.37</v>
      </c>
      <c r="F657" s="195">
        <v>2999.28</v>
      </c>
      <c r="L657" s="456"/>
    </row>
    <row r="658" spans="1:12">
      <c r="A658" s="539">
        <v>42592</v>
      </c>
      <c r="B658" s="193">
        <v>5.7599999999999998E-2</v>
      </c>
      <c r="C658" s="194">
        <v>5.8400000000000001E-2</v>
      </c>
      <c r="D658" s="428">
        <v>3044</v>
      </c>
      <c r="E658" s="428">
        <v>3017.72</v>
      </c>
      <c r="F658" s="195">
        <v>3016.63</v>
      </c>
      <c r="L658" s="456"/>
    </row>
    <row r="659" spans="1:12">
      <c r="A659" s="539">
        <v>42593</v>
      </c>
      <c r="B659" s="193">
        <v>5.7500000000000002E-2</v>
      </c>
      <c r="C659" s="194">
        <v>5.8299999999999998E-2</v>
      </c>
      <c r="D659" s="428">
        <v>3050.87</v>
      </c>
      <c r="E659" s="428">
        <v>3024.53</v>
      </c>
      <c r="F659" s="195">
        <v>3023.35</v>
      </c>
      <c r="L659" s="456"/>
    </row>
    <row r="660" spans="1:12">
      <c r="A660" s="539">
        <v>42594</v>
      </c>
      <c r="B660" s="193">
        <v>5.6799999999999996E-2</v>
      </c>
      <c r="C660" s="194">
        <v>5.7599999999999998E-2</v>
      </c>
      <c r="D660" s="428">
        <v>3076.4</v>
      </c>
      <c r="E660" s="428">
        <v>3049.77</v>
      </c>
      <c r="F660" s="195">
        <v>3063.41</v>
      </c>
      <c r="L660" s="456"/>
    </row>
    <row r="661" spans="1:12">
      <c r="A661" s="539">
        <v>42597</v>
      </c>
      <c r="B661" s="193">
        <v>5.6799999999999996E-2</v>
      </c>
      <c r="C661" s="194">
        <v>5.7599999999999998E-2</v>
      </c>
      <c r="D661" s="428">
        <v>3077.46</v>
      </c>
      <c r="E661" s="428">
        <v>3050.83</v>
      </c>
      <c r="F661" s="195">
        <v>3049.77</v>
      </c>
      <c r="L661" s="456"/>
    </row>
    <row r="662" spans="1:12">
      <c r="A662" s="539">
        <v>42598</v>
      </c>
      <c r="B662" s="193">
        <v>5.67E-2</v>
      </c>
      <c r="C662" s="194">
        <v>5.7500000000000002E-2</v>
      </c>
      <c r="D662" s="428">
        <v>3081.87</v>
      </c>
      <c r="E662" s="428">
        <v>3055.2</v>
      </c>
      <c r="F662" s="195">
        <v>3054.14</v>
      </c>
      <c r="L662" s="456"/>
    </row>
    <row r="663" spans="1:12">
      <c r="A663" s="539">
        <v>42599</v>
      </c>
      <c r="B663" s="193">
        <v>5.6799999999999996E-2</v>
      </c>
      <c r="C663" s="194">
        <v>5.7599999999999998E-2</v>
      </c>
      <c r="D663" s="428">
        <v>3079.58</v>
      </c>
      <c r="E663" s="428">
        <v>3052.95</v>
      </c>
      <c r="F663" s="195">
        <v>3051.89</v>
      </c>
      <c r="L663" s="456"/>
    </row>
    <row r="664" spans="1:12">
      <c r="A664" s="539">
        <v>42600</v>
      </c>
      <c r="B664" s="193">
        <v>5.6600000000000004E-2</v>
      </c>
      <c r="C664" s="194">
        <v>5.74E-2</v>
      </c>
      <c r="D664" s="428">
        <v>3087.36</v>
      </c>
      <c r="E664" s="428">
        <v>3060.64</v>
      </c>
      <c r="F664" s="195">
        <v>3059.58</v>
      </c>
      <c r="L664" s="456"/>
    </row>
    <row r="665" spans="1:12">
      <c r="A665" s="539">
        <v>42601</v>
      </c>
      <c r="B665" s="193">
        <v>5.6799999999999996E-2</v>
      </c>
      <c r="C665" s="194">
        <v>5.7599999999999998E-2</v>
      </c>
      <c r="D665" s="428">
        <v>3082.48</v>
      </c>
      <c r="E665" s="428">
        <v>3055.84</v>
      </c>
      <c r="F665" s="195">
        <v>3054.01</v>
      </c>
    </row>
    <row r="666" spans="1:12">
      <c r="A666" s="539">
        <v>42604</v>
      </c>
      <c r="B666" s="193">
        <v>5.67E-2</v>
      </c>
      <c r="C666" s="194">
        <v>5.7500000000000002E-2</v>
      </c>
      <c r="D666" s="428">
        <v>3086.9</v>
      </c>
      <c r="E666" s="428">
        <v>3060.22</v>
      </c>
      <c r="F666" s="195">
        <v>3059.15</v>
      </c>
    </row>
    <row r="667" spans="1:12">
      <c r="A667" s="539">
        <v>42606</v>
      </c>
      <c r="B667" s="193">
        <v>5.7200000000000001E-2</v>
      </c>
      <c r="C667" s="194">
        <v>5.7999999999999996E-2</v>
      </c>
      <c r="D667" s="428">
        <v>3072.31</v>
      </c>
      <c r="E667" s="428">
        <v>3045.84</v>
      </c>
      <c r="F667" s="195">
        <v>3044.77</v>
      </c>
    </row>
    <row r="668" spans="1:12">
      <c r="A668" s="539">
        <v>42607</v>
      </c>
      <c r="B668" s="193">
        <v>5.7800000000000004E-2</v>
      </c>
      <c r="C668" s="194">
        <v>5.8600000000000006E-2</v>
      </c>
      <c r="D668" s="428">
        <v>3053.92</v>
      </c>
      <c r="E668" s="428">
        <v>3027.69</v>
      </c>
      <c r="F668" s="195">
        <v>3026.59</v>
      </c>
    </row>
    <row r="669" spans="1:12">
      <c r="A669" s="539">
        <v>42608</v>
      </c>
      <c r="B669" s="193">
        <v>5.7999999999999996E-2</v>
      </c>
      <c r="C669" s="194">
        <v>5.8799999999999998E-2</v>
      </c>
      <c r="D669" s="428">
        <v>3049.28</v>
      </c>
      <c r="E669" s="428">
        <v>3023.12</v>
      </c>
      <c r="F669" s="195">
        <v>3021.18</v>
      </c>
    </row>
    <row r="670" spans="1:12">
      <c r="A670" s="539">
        <v>42611</v>
      </c>
      <c r="B670" s="193">
        <v>5.8700000000000002E-2</v>
      </c>
      <c r="C670" s="194">
        <v>5.9500000000000004E-2</v>
      </c>
      <c r="D670" s="428">
        <v>3027.48</v>
      </c>
      <c r="E670" s="428">
        <v>3001.6</v>
      </c>
      <c r="F670" s="195">
        <v>3000.5</v>
      </c>
    </row>
    <row r="671" spans="1:12">
      <c r="A671" s="539">
        <v>42612</v>
      </c>
      <c r="B671" s="193">
        <v>5.8299999999999998E-2</v>
      </c>
      <c r="C671" s="194">
        <v>5.91E-2</v>
      </c>
      <c r="D671" s="428">
        <v>3041.64</v>
      </c>
      <c r="E671" s="428">
        <v>3015.6</v>
      </c>
      <c r="F671" s="195">
        <v>3014.5</v>
      </c>
    </row>
    <row r="672" spans="1:12">
      <c r="A672" s="539">
        <v>42613</v>
      </c>
      <c r="B672" s="193">
        <v>5.8700000000000002E-2</v>
      </c>
      <c r="C672" s="194">
        <v>5.9500000000000004E-2</v>
      </c>
      <c r="D672" s="428">
        <v>3029.69</v>
      </c>
      <c r="E672" s="428">
        <v>3003.81</v>
      </c>
      <c r="F672" s="195">
        <v>3002.7</v>
      </c>
    </row>
    <row r="673" spans="1:6">
      <c r="A673" s="539">
        <v>42614</v>
      </c>
      <c r="B673" s="193">
        <v>5.8600000000000006E-2</v>
      </c>
      <c r="C673" s="194">
        <v>5.9400000000000001E-2</v>
      </c>
      <c r="D673" s="428">
        <v>3034.05</v>
      </c>
      <c r="E673" s="428">
        <v>3008.13</v>
      </c>
      <c r="F673" s="195">
        <v>3007.02</v>
      </c>
    </row>
    <row r="674" spans="1:6">
      <c r="A674" s="539">
        <v>42615</v>
      </c>
      <c r="B674" s="193">
        <v>5.8700000000000002E-2</v>
      </c>
      <c r="C674" s="194">
        <v>5.9500000000000004E-2</v>
      </c>
      <c r="D674" s="428">
        <v>3030.49</v>
      </c>
      <c r="E674" s="428">
        <v>3004.62</v>
      </c>
      <c r="F674" s="195">
        <v>3003</v>
      </c>
    </row>
    <row r="675" spans="1:6">
      <c r="A675" s="539">
        <v>42618</v>
      </c>
      <c r="B675" s="193">
        <v>5.8299999999999998E-2</v>
      </c>
      <c r="C675" s="194">
        <v>5.91E-2</v>
      </c>
      <c r="D675" s="428">
        <v>3044.54</v>
      </c>
      <c r="E675" s="428">
        <v>3018.51</v>
      </c>
      <c r="F675" s="195">
        <v>3017.51</v>
      </c>
    </row>
    <row r="676" spans="1:6">
      <c r="A676" s="539">
        <v>42619</v>
      </c>
      <c r="B676" s="193">
        <v>5.8400000000000001E-2</v>
      </c>
      <c r="C676" s="194">
        <v>5.9200000000000003E-2</v>
      </c>
      <c r="D676" s="428">
        <v>3045.16</v>
      </c>
      <c r="E676" s="428">
        <v>3019.15</v>
      </c>
      <c r="F676" s="195">
        <v>3017.63</v>
      </c>
    </row>
    <row r="677" spans="1:6">
      <c r="A677" s="539">
        <v>42621</v>
      </c>
      <c r="B677" s="193">
        <v>5.8299999999999998E-2</v>
      </c>
      <c r="C677" s="194">
        <v>5.91E-2</v>
      </c>
      <c r="D677" s="428">
        <v>3049.54</v>
      </c>
      <c r="E677" s="428">
        <v>3023.49</v>
      </c>
      <c r="F677" s="195">
        <v>3022.38</v>
      </c>
    </row>
    <row r="678" spans="1:6">
      <c r="A678" s="539">
        <v>42622</v>
      </c>
      <c r="B678" s="193">
        <v>5.8600000000000006E-2</v>
      </c>
      <c r="C678" s="194">
        <v>5.9400000000000001E-2</v>
      </c>
      <c r="D678" s="428">
        <v>3041.96</v>
      </c>
      <c r="E678" s="428">
        <v>3016.02</v>
      </c>
      <c r="F678" s="195">
        <v>3014.05</v>
      </c>
    </row>
    <row r="679" spans="1:6">
      <c r="A679" s="539">
        <v>42625</v>
      </c>
      <c r="B679" s="193">
        <v>5.9400000000000001E-2</v>
      </c>
      <c r="C679" s="194">
        <v>6.0199999999999997E-2</v>
      </c>
      <c r="D679" s="428">
        <v>3017.14</v>
      </c>
      <c r="E679" s="428">
        <v>2991.51</v>
      </c>
      <c r="F679" s="195">
        <v>2990.39</v>
      </c>
    </row>
    <row r="680" spans="1:6">
      <c r="A680" s="539">
        <v>42626</v>
      </c>
      <c r="B680" s="193">
        <v>5.91E-2</v>
      </c>
      <c r="C680" s="194">
        <v>5.9900000000000002E-2</v>
      </c>
      <c r="D680" s="428">
        <v>3027.94</v>
      </c>
      <c r="E680" s="428">
        <v>3002.2</v>
      </c>
      <c r="F680" s="195">
        <v>3001.09</v>
      </c>
    </row>
    <row r="681" spans="1:6">
      <c r="A681" s="539">
        <v>42627</v>
      </c>
      <c r="B681" s="193">
        <v>0.06</v>
      </c>
      <c r="C681" s="194">
        <v>6.08E-2</v>
      </c>
      <c r="D681" s="428">
        <v>3000.12</v>
      </c>
      <c r="E681" s="428">
        <v>2974.73</v>
      </c>
      <c r="F681" s="195">
        <v>2973.61</v>
      </c>
    </row>
    <row r="682" spans="1:6">
      <c r="A682" s="539">
        <v>42628</v>
      </c>
      <c r="B682" s="193">
        <v>5.9900000000000002E-2</v>
      </c>
      <c r="C682" s="194">
        <v>6.0700000000000004E-2</v>
      </c>
      <c r="D682" s="428">
        <v>3004.32</v>
      </c>
      <c r="E682" s="428">
        <v>2978.89</v>
      </c>
      <c r="F682" s="195">
        <v>2977.89</v>
      </c>
    </row>
    <row r="683" spans="1:6">
      <c r="A683" s="539">
        <v>42629</v>
      </c>
      <c r="B683" s="193">
        <v>6.0100000000000001E-2</v>
      </c>
      <c r="C683" s="194">
        <v>6.0899999999999996E-2</v>
      </c>
      <c r="D683" s="428">
        <v>2999.56</v>
      </c>
      <c r="E683" s="428">
        <v>2974.2</v>
      </c>
      <c r="F683" s="195">
        <v>2972.59</v>
      </c>
    </row>
    <row r="684" spans="1:6">
      <c r="A684" s="539">
        <v>42632</v>
      </c>
      <c r="B684" s="193">
        <v>6.0100000000000001E-2</v>
      </c>
      <c r="C684" s="194">
        <v>6.0899999999999996E-2</v>
      </c>
      <c r="D684" s="428">
        <v>3000.56</v>
      </c>
      <c r="E684" s="428">
        <v>2975.21</v>
      </c>
      <c r="F684" s="195">
        <v>2974.2</v>
      </c>
    </row>
    <row r="685" spans="1:6">
      <c r="A685" s="539">
        <v>42633</v>
      </c>
      <c r="B685" s="193">
        <v>6.0100000000000001E-2</v>
      </c>
      <c r="C685" s="194">
        <v>6.0899999999999996E-2</v>
      </c>
      <c r="D685" s="428">
        <v>3001.57</v>
      </c>
      <c r="E685" s="428">
        <v>2976.21</v>
      </c>
      <c r="F685" s="195">
        <v>2975.21</v>
      </c>
    </row>
    <row r="686" spans="1:6">
      <c r="A686" s="539">
        <v>42634</v>
      </c>
      <c r="B686" s="193">
        <v>6.0299999999999999E-2</v>
      </c>
      <c r="C686" s="194">
        <v>6.1100000000000002E-2</v>
      </c>
      <c r="D686" s="428">
        <v>2996.21</v>
      </c>
      <c r="E686" s="428">
        <v>2970.93</v>
      </c>
      <c r="F686" s="195">
        <v>2969.92</v>
      </c>
    </row>
    <row r="687" spans="1:6">
      <c r="A687" s="539">
        <v>42635</v>
      </c>
      <c r="B687" s="193">
        <v>5.96E-2</v>
      </c>
      <c r="C687" s="194">
        <v>6.0400000000000002E-2</v>
      </c>
      <c r="D687" s="428">
        <v>3019.58</v>
      </c>
      <c r="E687" s="428">
        <v>2994.03</v>
      </c>
      <c r="F687" s="195">
        <v>2993.03</v>
      </c>
    </row>
    <row r="688" spans="1:6">
      <c r="A688" s="539">
        <v>42636</v>
      </c>
      <c r="B688" s="193">
        <v>5.8799999999999998E-2</v>
      </c>
      <c r="C688" s="194">
        <v>5.96E-2</v>
      </c>
      <c r="D688" s="428">
        <v>3045.86</v>
      </c>
      <c r="E688" s="428">
        <v>3020</v>
      </c>
      <c r="F688" s="195">
        <v>3018.7</v>
      </c>
    </row>
    <row r="689" spans="1:6">
      <c r="A689" s="539">
        <v>42639</v>
      </c>
      <c r="B689" s="193">
        <v>5.8499999999999996E-2</v>
      </c>
      <c r="C689" s="194">
        <v>5.9299999999999999E-2</v>
      </c>
      <c r="D689" s="428">
        <v>3056.53</v>
      </c>
      <c r="E689" s="428">
        <v>3030.55</v>
      </c>
      <c r="F689" s="195">
        <v>3029.66</v>
      </c>
    </row>
    <row r="690" spans="1:6">
      <c r="A690" s="539">
        <v>42640</v>
      </c>
      <c r="B690" s="193">
        <v>5.8600000000000006E-2</v>
      </c>
      <c r="C690" s="194">
        <v>5.9400000000000001E-2</v>
      </c>
      <c r="D690" s="428">
        <v>3054.16</v>
      </c>
      <c r="E690" s="428">
        <v>3028.22</v>
      </c>
      <c r="F690" s="195">
        <v>3027.33</v>
      </c>
    </row>
    <row r="691" spans="1:6">
      <c r="A691" s="539">
        <v>42641</v>
      </c>
      <c r="B691" s="193">
        <v>5.8400000000000001E-2</v>
      </c>
      <c r="C691" s="194">
        <v>5.9200000000000003E-2</v>
      </c>
      <c r="D691" s="428">
        <v>3061.59</v>
      </c>
      <c r="E691" s="428">
        <v>3035.57</v>
      </c>
      <c r="F691" s="195">
        <v>3034.68</v>
      </c>
    </row>
    <row r="692" spans="1:6">
      <c r="A692" s="539">
        <v>42642</v>
      </c>
      <c r="B692" s="193">
        <v>5.7999999999999996E-2</v>
      </c>
      <c r="C692" s="194">
        <v>5.8799999999999998E-2</v>
      </c>
      <c r="D692" s="428">
        <v>3075.61</v>
      </c>
      <c r="E692" s="428">
        <v>3049.43</v>
      </c>
      <c r="F692" s="195">
        <v>3048.54</v>
      </c>
    </row>
    <row r="693" spans="1:6">
      <c r="A693" s="539">
        <v>42643</v>
      </c>
      <c r="B693" s="193">
        <v>5.8200000000000002E-2</v>
      </c>
      <c r="C693" s="194">
        <v>5.9000000000000004E-2</v>
      </c>
      <c r="D693" s="428">
        <v>3070.34</v>
      </c>
      <c r="E693" s="428">
        <v>3044.24</v>
      </c>
      <c r="F693" s="195">
        <v>3042.94</v>
      </c>
    </row>
    <row r="694" spans="1:6">
      <c r="A694" s="539">
        <v>42646</v>
      </c>
      <c r="B694" s="193">
        <v>5.7800000000000004E-2</v>
      </c>
      <c r="C694" s="194">
        <v>5.8600000000000006E-2</v>
      </c>
      <c r="D694" s="428">
        <v>3084.4</v>
      </c>
      <c r="E694" s="428">
        <v>3058.14</v>
      </c>
      <c r="F694" s="195">
        <v>3057.25</v>
      </c>
    </row>
    <row r="695" spans="1:6">
      <c r="A695" s="539">
        <v>42647</v>
      </c>
      <c r="B695" s="193">
        <v>5.6799999999999996E-2</v>
      </c>
      <c r="C695" s="194">
        <v>5.7599999999999998E-2</v>
      </c>
      <c r="D695" s="428">
        <v>3118.57</v>
      </c>
      <c r="E695" s="428">
        <v>3091.91</v>
      </c>
      <c r="F695" s="195">
        <v>3091.01</v>
      </c>
    </row>
    <row r="696" spans="1:6">
      <c r="A696" s="539">
        <v>42648</v>
      </c>
      <c r="B696" s="193">
        <v>5.7300000000000004E-2</v>
      </c>
      <c r="C696" s="194">
        <v>5.8099999999999999E-2</v>
      </c>
      <c r="D696" s="428">
        <v>3102.76</v>
      </c>
      <c r="E696" s="428">
        <v>3076.3</v>
      </c>
      <c r="F696" s="195">
        <v>3075.41</v>
      </c>
    </row>
    <row r="697" spans="1:6">
      <c r="A697" s="539">
        <v>42649</v>
      </c>
      <c r="B697" s="193">
        <v>5.67E-2</v>
      </c>
      <c r="C697" s="194">
        <v>5.7500000000000002E-2</v>
      </c>
      <c r="D697" s="428">
        <v>3123.71</v>
      </c>
      <c r="E697" s="428">
        <v>3097.01</v>
      </c>
      <c r="F697" s="195">
        <v>3096.11</v>
      </c>
    </row>
    <row r="698" spans="1:6">
      <c r="A698" s="542">
        <v>42650</v>
      </c>
      <c r="B698" s="193">
        <v>5.6900000000000006E-2</v>
      </c>
      <c r="C698" s="194">
        <v>5.7699999999999994E-2</v>
      </c>
      <c r="D698" s="428">
        <v>3115.2</v>
      </c>
      <c r="E698" s="428">
        <v>3088.61</v>
      </c>
      <c r="F698" s="195">
        <v>3087.67</v>
      </c>
    </row>
    <row r="699" spans="1:6">
      <c r="A699" s="542">
        <v>42650</v>
      </c>
      <c r="B699" s="193">
        <v>5.6900000000000006E-2</v>
      </c>
      <c r="C699" s="194">
        <v>5.7699999999999994E-2</v>
      </c>
      <c r="D699" s="428">
        <v>3115.2</v>
      </c>
      <c r="E699" s="428">
        <v>3088.61</v>
      </c>
      <c r="F699" s="195">
        <v>3087.67</v>
      </c>
    </row>
    <row r="700" spans="1:6">
      <c r="A700" s="542">
        <v>42650</v>
      </c>
      <c r="B700" s="193">
        <v>5.6900000000000006E-2</v>
      </c>
      <c r="C700" s="194">
        <v>5.7699999999999994E-2</v>
      </c>
      <c r="D700" s="428">
        <v>3115.2</v>
      </c>
      <c r="E700" s="428">
        <v>3088.61</v>
      </c>
      <c r="F700" s="195">
        <v>3087.67</v>
      </c>
    </row>
    <row r="701" spans="1:6">
      <c r="A701" s="543">
        <v>42653</v>
      </c>
      <c r="B701" s="193">
        <v>5.6799999999999996E-2</v>
      </c>
      <c r="C701" s="194">
        <v>5.7599999999999998E-2</v>
      </c>
      <c r="D701" s="428">
        <v>3119.31</v>
      </c>
      <c r="E701" s="428">
        <v>3092.68</v>
      </c>
      <c r="F701" s="195">
        <v>3091.91</v>
      </c>
    </row>
    <row r="702" spans="1:6">
      <c r="A702" s="544">
        <v>42654</v>
      </c>
      <c r="B702" s="193">
        <v>5.6799999999999996E-2</v>
      </c>
      <c r="C702" s="194">
        <v>5.7599999999999998E-2</v>
      </c>
      <c r="D702" s="428">
        <v>3120.16</v>
      </c>
      <c r="E702" s="428">
        <v>3093.53</v>
      </c>
      <c r="F702" s="195">
        <v>3092.68</v>
      </c>
    </row>
    <row r="703" spans="1:6">
      <c r="A703" s="545">
        <v>42656</v>
      </c>
      <c r="B703" s="193">
        <v>5.6900000000000006E-2</v>
      </c>
      <c r="C703" s="194">
        <v>5.7699999999999994E-2</v>
      </c>
      <c r="D703" s="428">
        <v>3117.58</v>
      </c>
      <c r="E703" s="428">
        <v>3091</v>
      </c>
      <c r="F703" s="195">
        <v>3090.23</v>
      </c>
    </row>
    <row r="704" spans="1:6">
      <c r="A704" s="546">
        <v>42657</v>
      </c>
      <c r="B704" s="193">
        <v>5.67E-2</v>
      </c>
      <c r="C704" s="194">
        <v>5.7500000000000002E-2</v>
      </c>
      <c r="D704" s="428">
        <v>3125.73</v>
      </c>
      <c r="E704" s="428">
        <v>3099.06</v>
      </c>
      <c r="F704" s="195">
        <v>3097.61</v>
      </c>
    </row>
    <row r="705" spans="1:6">
      <c r="A705" s="548">
        <v>42660</v>
      </c>
      <c r="B705" s="193">
        <v>5.67E-2</v>
      </c>
      <c r="C705" s="194">
        <v>5.7500000000000002E-2</v>
      </c>
      <c r="D705" s="428">
        <v>3126.76</v>
      </c>
      <c r="E705" s="428">
        <v>3100.09</v>
      </c>
      <c r="F705" s="195">
        <v>3099.06</v>
      </c>
    </row>
    <row r="706" spans="1:6">
      <c r="A706" s="550">
        <v>42661</v>
      </c>
      <c r="B706" s="193">
        <v>5.6500000000000002E-2</v>
      </c>
      <c r="C706" s="194">
        <v>5.7300000000000004E-2</v>
      </c>
      <c r="D706" s="428">
        <v>3134.5</v>
      </c>
      <c r="E706" s="428">
        <v>3107.75</v>
      </c>
      <c r="F706" s="195">
        <v>3106.73</v>
      </c>
    </row>
    <row r="707" spans="1:6">
      <c r="A707" s="570">
        <v>42662</v>
      </c>
      <c r="B707" s="193">
        <v>5.6399999999999999E-2</v>
      </c>
      <c r="C707" s="194">
        <v>5.7200000000000001E-2</v>
      </c>
      <c r="D707" s="428">
        <v>3138.9</v>
      </c>
      <c r="E707" s="428">
        <v>3112.11</v>
      </c>
      <c r="F707" s="195">
        <v>3111.08</v>
      </c>
    </row>
    <row r="708" spans="1:6">
      <c r="A708" s="571">
        <v>42663</v>
      </c>
      <c r="B708" s="193">
        <v>5.62E-2</v>
      </c>
      <c r="C708" s="194">
        <v>5.7000000000000002E-2</v>
      </c>
      <c r="D708" s="428">
        <v>3146.67</v>
      </c>
      <c r="E708" s="428">
        <v>3119.8</v>
      </c>
      <c r="F708" s="195">
        <v>3118.77</v>
      </c>
    </row>
    <row r="709" spans="1:6">
      <c r="A709" s="572">
        <v>42664</v>
      </c>
      <c r="B709" s="193">
        <v>5.5800000000000002E-2</v>
      </c>
      <c r="C709" s="194">
        <v>5.6600000000000004E-2</v>
      </c>
      <c r="D709" s="428">
        <v>3161.96</v>
      </c>
      <c r="E709" s="428">
        <v>3134.91</v>
      </c>
      <c r="F709" s="195">
        <v>3133.2</v>
      </c>
    </row>
    <row r="710" spans="1:6">
      <c r="A710" s="573">
        <v>42667</v>
      </c>
      <c r="B710" s="193">
        <v>5.62E-2</v>
      </c>
      <c r="C710" s="194">
        <v>5.7000000000000002E-2</v>
      </c>
      <c r="D710" s="428">
        <v>3148.91</v>
      </c>
      <c r="E710" s="428">
        <v>3122.04</v>
      </c>
      <c r="F710" s="195">
        <v>3121.06</v>
      </c>
    </row>
    <row r="711" spans="1:6">
      <c r="A711" s="574">
        <v>42668</v>
      </c>
      <c r="B711" s="193">
        <v>5.5899999999999998E-2</v>
      </c>
      <c r="C711" s="194">
        <v>5.67E-2</v>
      </c>
      <c r="D711" s="428">
        <v>3160.05</v>
      </c>
      <c r="E711" s="428">
        <v>3133.06</v>
      </c>
      <c r="F711" s="195">
        <v>3132.08</v>
      </c>
    </row>
    <row r="712" spans="1:6">
      <c r="A712" s="576">
        <v>42669</v>
      </c>
      <c r="B712" s="193">
        <v>5.6500000000000002E-2</v>
      </c>
      <c r="C712" s="194">
        <v>5.7300000000000004E-2</v>
      </c>
      <c r="D712" s="428">
        <v>3140.75</v>
      </c>
      <c r="E712" s="428">
        <v>3114</v>
      </c>
      <c r="F712" s="195">
        <v>3113.02</v>
      </c>
    </row>
    <row r="713" spans="1:6">
      <c r="A713" s="577">
        <v>42670</v>
      </c>
      <c r="B713" s="193">
        <v>5.7300000000000004E-2</v>
      </c>
      <c r="C713" s="194">
        <v>5.8099999999999999E-2</v>
      </c>
      <c r="D713" s="428">
        <v>3114.98</v>
      </c>
      <c r="E713" s="428">
        <v>3088.56</v>
      </c>
      <c r="F713" s="195">
        <v>3087.58</v>
      </c>
    </row>
    <row r="714" spans="1:6">
      <c r="A714" s="578">
        <v>42671</v>
      </c>
      <c r="B714" s="193">
        <v>5.79E-2</v>
      </c>
      <c r="C714" s="194">
        <v>5.8700000000000002E-2</v>
      </c>
      <c r="D714" s="428">
        <v>3096.7</v>
      </c>
      <c r="E714" s="428">
        <v>3070.51</v>
      </c>
      <c r="F714" s="195">
        <v>3068.96</v>
      </c>
    </row>
    <row r="715" spans="1:6">
      <c r="A715" s="578">
        <v>42674</v>
      </c>
      <c r="B715" s="193">
        <v>5.8099999999999999E-2</v>
      </c>
      <c r="C715" s="194">
        <v>5.8899999999999994E-2</v>
      </c>
      <c r="D715" s="428">
        <v>3091.1</v>
      </c>
      <c r="E715" s="428">
        <v>3065</v>
      </c>
      <c r="F715" s="195">
        <v>3064.02</v>
      </c>
    </row>
    <row r="716" spans="1:6">
      <c r="A716" s="578">
        <v>42675</v>
      </c>
      <c r="B716" s="193">
        <v>5.79E-2</v>
      </c>
      <c r="C716" s="194">
        <v>5.8700000000000002E-2</v>
      </c>
      <c r="D716" s="428">
        <v>3098.95</v>
      </c>
      <c r="E716" s="428">
        <v>3072.77</v>
      </c>
      <c r="F716" s="195">
        <v>3071.5</v>
      </c>
    </row>
    <row r="717" spans="1:6">
      <c r="A717" s="578">
        <v>42677</v>
      </c>
      <c r="B717" s="193">
        <v>5.8099999999999999E-2</v>
      </c>
      <c r="C717" s="194">
        <v>5.8899999999999994E-2</v>
      </c>
      <c r="D717" s="428">
        <v>3093.36</v>
      </c>
      <c r="E717" s="428">
        <v>3067.25</v>
      </c>
      <c r="F717" s="195">
        <v>3066.27</v>
      </c>
    </row>
    <row r="718" spans="1:6">
      <c r="A718" s="579">
        <v>42678</v>
      </c>
      <c r="B718" s="193">
        <v>5.7999999999999996E-2</v>
      </c>
      <c r="C718" s="194">
        <v>5.8799999999999998E-2</v>
      </c>
      <c r="D718" s="428">
        <v>3098.2</v>
      </c>
      <c r="E718" s="428">
        <v>3072.05</v>
      </c>
      <c r="F718" s="195">
        <v>3070.5</v>
      </c>
    </row>
    <row r="719" spans="1:6">
      <c r="A719" s="580">
        <v>42681</v>
      </c>
      <c r="B719" s="193">
        <v>5.7800000000000004E-2</v>
      </c>
      <c r="C719" s="194">
        <v>5.8600000000000006E-2</v>
      </c>
      <c r="D719" s="428">
        <v>3105.77</v>
      </c>
      <c r="E719" s="428">
        <v>3079.55</v>
      </c>
      <c r="F719" s="195">
        <v>3078.56</v>
      </c>
    </row>
    <row r="720" spans="1:6">
      <c r="A720" s="580">
        <v>42682</v>
      </c>
      <c r="B720" s="193">
        <v>5.7500000000000002E-2</v>
      </c>
      <c r="C720" s="194">
        <v>5.8299999999999998E-2</v>
      </c>
      <c r="D720" s="428">
        <v>3116.67</v>
      </c>
      <c r="E720" s="428">
        <v>3090.32</v>
      </c>
      <c r="F720" s="195">
        <v>3089.34</v>
      </c>
    </row>
    <row r="721" spans="1:6">
      <c r="A721" s="581">
        <v>42683</v>
      </c>
      <c r="B721" s="193">
        <v>5.8200000000000002E-2</v>
      </c>
      <c r="C721" s="194">
        <v>5.9000000000000004E-2</v>
      </c>
      <c r="D721" s="428">
        <v>3093.81</v>
      </c>
      <c r="E721" s="428">
        <v>3067.75</v>
      </c>
      <c r="F721" s="195">
        <v>3066.8</v>
      </c>
    </row>
    <row r="722" spans="1:6">
      <c r="A722" s="581">
        <v>42684</v>
      </c>
      <c r="B722" s="193">
        <v>5.8299999999999998E-2</v>
      </c>
      <c r="C722" s="194">
        <v>5.91E-2</v>
      </c>
      <c r="D722" s="428">
        <v>3091.49</v>
      </c>
      <c r="E722" s="428">
        <v>3065.47</v>
      </c>
      <c r="F722" s="195">
        <v>3064.52</v>
      </c>
    </row>
    <row r="723" spans="1:6">
      <c r="A723" s="582">
        <v>42685</v>
      </c>
      <c r="B723" s="193">
        <v>6.1699999999999998E-2</v>
      </c>
      <c r="C723" s="194">
        <v>6.25E-2</v>
      </c>
      <c r="D723" s="428">
        <v>2984.55</v>
      </c>
      <c r="E723" s="428">
        <v>2959.84</v>
      </c>
      <c r="F723" s="195">
        <v>2958.39</v>
      </c>
    </row>
    <row r="724" spans="1:6">
      <c r="A724" s="583">
        <v>42688</v>
      </c>
      <c r="B724" s="193">
        <v>6.2800000000000009E-2</v>
      </c>
      <c r="C724" s="194">
        <v>6.3600000000000004E-2</v>
      </c>
      <c r="D724" s="428">
        <v>2864.97</v>
      </c>
      <c r="E724" s="428">
        <v>2840.67</v>
      </c>
      <c r="F724" s="195">
        <v>2926.36</v>
      </c>
    </row>
    <row r="725" spans="1:6">
      <c r="A725" s="583">
        <v>42690</v>
      </c>
      <c r="B725" s="193">
        <v>6.2699999999999992E-2</v>
      </c>
      <c r="C725" s="194">
        <v>6.3500000000000001E-2</v>
      </c>
      <c r="D725" s="428">
        <v>2869.09</v>
      </c>
      <c r="E725" s="428">
        <v>2844.76</v>
      </c>
      <c r="F725" s="195">
        <v>2843.69</v>
      </c>
    </row>
    <row r="726" spans="1:6">
      <c r="A726" s="584">
        <v>42691</v>
      </c>
      <c r="B726" s="193">
        <v>6.1600000000000002E-2</v>
      </c>
      <c r="C726" s="194">
        <v>6.2400000000000004E-2</v>
      </c>
      <c r="D726" s="428">
        <v>2904.1</v>
      </c>
      <c r="E726" s="428">
        <v>2879.36</v>
      </c>
      <c r="F726" s="195">
        <v>2878.29</v>
      </c>
    </row>
    <row r="727" spans="1:6">
      <c r="A727" s="585">
        <v>42692</v>
      </c>
      <c r="B727" s="193">
        <v>6.13E-2</v>
      </c>
      <c r="C727" s="194">
        <v>6.2100000000000002E-2</v>
      </c>
      <c r="D727" s="428">
        <v>2915.28</v>
      </c>
      <c r="E727" s="428">
        <v>2890.41</v>
      </c>
      <c r="F727" s="195">
        <v>2888.6</v>
      </c>
    </row>
    <row r="728" spans="1:6">
      <c r="A728" s="586">
        <v>42695</v>
      </c>
      <c r="B728" s="193">
        <v>6.13E-2</v>
      </c>
      <c r="C728" s="194">
        <v>6.2100000000000002E-2</v>
      </c>
      <c r="D728" s="428">
        <v>2916.35</v>
      </c>
      <c r="E728" s="428">
        <v>2891.48</v>
      </c>
      <c r="F728" s="195">
        <v>2890.41</v>
      </c>
    </row>
    <row r="729" spans="1:6">
      <c r="A729" s="587">
        <v>42696</v>
      </c>
      <c r="B729" s="193">
        <v>6.0299999999999999E-2</v>
      </c>
      <c r="C729" s="194">
        <v>6.1100000000000002E-2</v>
      </c>
      <c r="D729" s="428">
        <v>2948.92</v>
      </c>
      <c r="E729" s="428">
        <v>2923.68</v>
      </c>
      <c r="F729" s="195">
        <v>2922.61</v>
      </c>
    </row>
    <row r="730" spans="1:6">
      <c r="A730" s="588">
        <v>42697</v>
      </c>
      <c r="B730" s="193">
        <v>6.0400000000000002E-2</v>
      </c>
      <c r="C730" s="194">
        <v>6.1200000000000004E-2</v>
      </c>
      <c r="D730" s="428">
        <v>2946.82</v>
      </c>
      <c r="E730" s="428">
        <v>2921.61</v>
      </c>
      <c r="F730" s="195">
        <v>2920.54</v>
      </c>
    </row>
    <row r="731" spans="1:6">
      <c r="A731" s="589">
        <v>42698</v>
      </c>
      <c r="B731" s="193">
        <v>6.0700000000000004E-2</v>
      </c>
      <c r="C731" s="194">
        <v>6.1500000000000006E-2</v>
      </c>
      <c r="D731" s="428">
        <v>2937.62</v>
      </c>
      <c r="E731" s="428">
        <v>2912.53</v>
      </c>
      <c r="F731" s="195">
        <v>2911.54</v>
      </c>
    </row>
    <row r="732" spans="1:6">
      <c r="A732" s="590">
        <v>42699</v>
      </c>
      <c r="B732" s="193">
        <v>6.1500000000000006E-2</v>
      </c>
      <c r="C732" s="194">
        <v>6.2300000000000001E-2</v>
      </c>
      <c r="D732" s="428">
        <v>2914.12</v>
      </c>
      <c r="E732" s="428">
        <v>2889.33</v>
      </c>
      <c r="F732" s="195">
        <v>2887.75</v>
      </c>
    </row>
    <row r="733" spans="1:6">
      <c r="A733" s="590">
        <v>42702</v>
      </c>
      <c r="B733" s="193">
        <v>6.1500000000000006E-2</v>
      </c>
      <c r="C733" s="194">
        <v>6.2300000000000001E-2</v>
      </c>
      <c r="D733" s="428">
        <v>2915.11</v>
      </c>
      <c r="E733" s="428">
        <v>2890.32</v>
      </c>
      <c r="F733" s="195">
        <v>2889.33</v>
      </c>
    </row>
    <row r="734" spans="1:6">
      <c r="A734" s="591">
        <v>42703</v>
      </c>
      <c r="B734" s="193">
        <v>6.1100000000000002E-2</v>
      </c>
      <c r="C734" s="194">
        <v>6.1900000000000004E-2</v>
      </c>
      <c r="D734" s="428">
        <v>2928.61</v>
      </c>
      <c r="E734" s="428">
        <v>2903.67</v>
      </c>
      <c r="F734" s="195">
        <v>2902.68</v>
      </c>
    </row>
    <row r="735" spans="1:6">
      <c r="A735" s="592">
        <v>42704</v>
      </c>
      <c r="B735" s="193">
        <v>6.0700000000000004E-2</v>
      </c>
      <c r="C735" s="194">
        <v>6.1500000000000006E-2</v>
      </c>
      <c r="D735" s="428">
        <v>2942.19</v>
      </c>
      <c r="E735" s="428">
        <v>2917.1</v>
      </c>
      <c r="F735" s="195">
        <v>2916.1</v>
      </c>
    </row>
    <row r="736" spans="1:6">
      <c r="A736" s="593">
        <v>42705</v>
      </c>
      <c r="B736" s="193">
        <v>6.0700000000000004E-2</v>
      </c>
      <c r="C736" s="194">
        <v>6.1500000000000006E-2</v>
      </c>
      <c r="D736" s="428">
        <v>2943.18</v>
      </c>
      <c r="E736" s="428">
        <v>2918.09</v>
      </c>
      <c r="F736" s="195">
        <v>2917.1</v>
      </c>
    </row>
    <row r="737" spans="1:6">
      <c r="A737" s="594">
        <v>42706</v>
      </c>
      <c r="B737" s="193">
        <v>6.3299999999999995E-2</v>
      </c>
      <c r="C737" s="194">
        <v>6.4100000000000004E-2</v>
      </c>
      <c r="D737" s="428">
        <v>2864.32</v>
      </c>
      <c r="E737" s="428">
        <v>2840.19</v>
      </c>
      <c r="F737" s="195">
        <v>2838.61</v>
      </c>
    </row>
    <row r="738" spans="1:6">
      <c r="A738" s="595">
        <v>42709</v>
      </c>
      <c r="B738" s="193">
        <v>6.1900000000000004E-2</v>
      </c>
      <c r="C738" s="194">
        <v>6.3099999999999989E-2</v>
      </c>
      <c r="D738" s="428">
        <v>2908.24</v>
      </c>
      <c r="E738" s="428">
        <v>2871.39</v>
      </c>
      <c r="F738" s="195">
        <v>2870.39</v>
      </c>
    </row>
    <row r="739" spans="1:6">
      <c r="A739" s="596">
        <v>42710</v>
      </c>
      <c r="B739" s="193">
        <v>6.2199999999999998E-2</v>
      </c>
      <c r="C739" s="194">
        <v>6.3399999999999998E-2</v>
      </c>
      <c r="D739" s="428">
        <v>2899.96</v>
      </c>
      <c r="E739" s="428">
        <v>2863.27</v>
      </c>
      <c r="F739" s="195">
        <v>2862.28</v>
      </c>
    </row>
    <row r="740" spans="1:6">
      <c r="A740" s="597">
        <v>42711</v>
      </c>
      <c r="B740" s="193">
        <v>6.1600000000000002E-2</v>
      </c>
      <c r="C740" s="194">
        <v>6.2800000000000009E-2</v>
      </c>
      <c r="D740" s="428">
        <v>2919.55</v>
      </c>
      <c r="E740" s="428">
        <v>2882.53</v>
      </c>
      <c r="F740" s="195">
        <v>2881.53</v>
      </c>
    </row>
    <row r="741" spans="1:6">
      <c r="A741" s="598">
        <v>42712</v>
      </c>
      <c r="B741" s="193">
        <v>6.0899999999999996E-2</v>
      </c>
      <c r="C741" s="194">
        <v>6.2100000000000002E-2</v>
      </c>
      <c r="D741" s="428">
        <v>2942.45</v>
      </c>
      <c r="E741" s="428">
        <v>2905.03</v>
      </c>
      <c r="F741" s="195">
        <v>2904.04</v>
      </c>
    </row>
    <row r="742" spans="1:6">
      <c r="A742" s="600">
        <v>42713</v>
      </c>
      <c r="B742" s="193">
        <v>0.06</v>
      </c>
      <c r="C742" s="194">
        <v>6.1200000000000004E-2</v>
      </c>
      <c r="D742" s="428">
        <v>2969.1</v>
      </c>
      <c r="E742" s="428">
        <v>2931.21</v>
      </c>
      <c r="F742" s="195">
        <v>2929.99</v>
      </c>
    </row>
    <row r="743" spans="1:6">
      <c r="A743" s="602">
        <v>42716</v>
      </c>
      <c r="B743" s="193">
        <v>6.0999999999999999E-2</v>
      </c>
      <c r="C743" s="194">
        <v>6.2199999999999998E-2</v>
      </c>
      <c r="D743" s="428">
        <v>2938.34</v>
      </c>
      <c r="E743" s="428">
        <v>2901.02</v>
      </c>
      <c r="F743" s="195">
        <v>2900.15</v>
      </c>
    </row>
    <row r="744" spans="1:6">
      <c r="A744" s="602">
        <v>42717</v>
      </c>
      <c r="B744" s="193">
        <v>6.0499999999999998E-2</v>
      </c>
      <c r="C744" s="194">
        <v>6.1699999999999998E-2</v>
      </c>
      <c r="D744" s="428">
        <v>2954.96</v>
      </c>
      <c r="E744" s="428">
        <v>2917.36</v>
      </c>
      <c r="F744" s="195">
        <v>2916.49</v>
      </c>
    </row>
    <row r="745" spans="1:6">
      <c r="A745" s="604">
        <v>42718</v>
      </c>
      <c r="B745" s="193">
        <v>6.0299999999999999E-2</v>
      </c>
      <c r="C745" s="194">
        <v>6.1500000000000006E-2</v>
      </c>
      <c r="D745" s="428">
        <v>2962.16</v>
      </c>
      <c r="E745" s="428">
        <v>2924.45</v>
      </c>
      <c r="F745" s="195">
        <v>2923.58</v>
      </c>
    </row>
    <row r="746" spans="1:6">
      <c r="A746" s="606">
        <v>42719</v>
      </c>
      <c r="B746" s="193">
        <v>6.0899999999999996E-2</v>
      </c>
      <c r="C746" s="194">
        <v>6.2100000000000002E-2</v>
      </c>
      <c r="D746" s="428">
        <v>2944.36</v>
      </c>
      <c r="E746" s="428">
        <v>2906.99</v>
      </c>
      <c r="F746" s="195">
        <v>2905.85</v>
      </c>
    </row>
    <row r="747" spans="1:6">
      <c r="A747" s="610">
        <v>42720</v>
      </c>
      <c r="B747" s="193">
        <v>5.9400000000000001E-2</v>
      </c>
      <c r="C747" s="194">
        <v>6.0599999999999994E-2</v>
      </c>
      <c r="D747" s="428">
        <v>2994.12</v>
      </c>
      <c r="E747" s="428">
        <v>2955.87</v>
      </c>
      <c r="F747" s="195">
        <v>2953.81</v>
      </c>
    </row>
    <row r="748" spans="1:6">
      <c r="A748" s="612">
        <v>42723</v>
      </c>
      <c r="B748" s="193">
        <v>6.0199999999999997E-2</v>
      </c>
      <c r="C748" s="194">
        <v>6.1399999999999996E-2</v>
      </c>
      <c r="D748" s="428">
        <v>2969.69</v>
      </c>
      <c r="E748" s="428">
        <v>2931.91</v>
      </c>
      <c r="F748" s="195">
        <v>2930.76</v>
      </c>
    </row>
    <row r="749" spans="1:6">
      <c r="A749" s="614">
        <v>42724</v>
      </c>
      <c r="B749" s="193">
        <v>5.9500000000000004E-2</v>
      </c>
      <c r="C749" s="194">
        <v>6.0700000000000004E-2</v>
      </c>
      <c r="D749" s="428">
        <v>2993.2</v>
      </c>
      <c r="E749" s="428">
        <v>2955.01</v>
      </c>
      <c r="F749" s="195">
        <v>2953.86</v>
      </c>
    </row>
    <row r="750" spans="1:6">
      <c r="A750" s="616">
        <v>42725</v>
      </c>
      <c r="B750" s="193">
        <v>5.9400000000000001E-2</v>
      </c>
      <c r="C750" s="194">
        <v>6.0599999999999994E-2</v>
      </c>
      <c r="D750" s="428">
        <v>2997.57</v>
      </c>
      <c r="E750" s="428">
        <v>2959.32</v>
      </c>
      <c r="F750" s="195">
        <v>2958.17</v>
      </c>
    </row>
    <row r="751" spans="1:6">
      <c r="A751" s="618">
        <v>42726</v>
      </c>
      <c r="B751" s="193">
        <v>5.96E-2</v>
      </c>
      <c r="C751" s="194">
        <v>6.08E-2</v>
      </c>
      <c r="D751" s="428">
        <v>2990.98</v>
      </c>
      <c r="E751" s="428">
        <v>2952.86</v>
      </c>
      <c r="F751" s="195">
        <v>2951.88</v>
      </c>
    </row>
    <row r="752" spans="1:6">
      <c r="A752" s="624">
        <v>42727</v>
      </c>
      <c r="B752" s="193">
        <v>5.8600000000000006E-2</v>
      </c>
      <c r="C752" s="194">
        <v>5.9800000000000006E-2</v>
      </c>
      <c r="D752" s="428">
        <v>3024.88</v>
      </c>
      <c r="E752" s="428">
        <v>2986.17</v>
      </c>
      <c r="F752" s="195">
        <v>2984.58</v>
      </c>
    </row>
    <row r="753" spans="1:6">
      <c r="A753" s="624">
        <v>42730</v>
      </c>
      <c r="B753" s="193">
        <v>5.8799999999999998E-2</v>
      </c>
      <c r="C753" s="194">
        <v>0.06</v>
      </c>
      <c r="D753" s="428">
        <v>3019.36</v>
      </c>
      <c r="E753" s="428">
        <v>2980.77</v>
      </c>
      <c r="F753" s="195">
        <v>2979.78</v>
      </c>
    </row>
    <row r="754" spans="1:6">
      <c r="A754" s="624">
        <v>42731</v>
      </c>
      <c r="B754" s="193">
        <v>5.8499999999999996E-2</v>
      </c>
      <c r="C754" s="194">
        <v>5.9699999999999996E-2</v>
      </c>
      <c r="D754" s="428">
        <v>3030.11</v>
      </c>
      <c r="E754" s="428">
        <v>2991.34</v>
      </c>
      <c r="F754" s="195">
        <v>2990.35</v>
      </c>
    </row>
    <row r="755" spans="1:6">
      <c r="A755" s="624">
        <v>42732</v>
      </c>
      <c r="B755" s="193">
        <v>5.8499999999999996E-2</v>
      </c>
      <c r="C755" s="194">
        <v>5.9699999999999996E-2</v>
      </c>
      <c r="D755" s="428">
        <v>3031.09</v>
      </c>
      <c r="E755" s="428">
        <v>2992.33</v>
      </c>
      <c r="F755" s="195">
        <v>2991.34</v>
      </c>
    </row>
    <row r="756" spans="1:6">
      <c r="A756" s="624">
        <v>42733</v>
      </c>
      <c r="B756" s="193">
        <v>5.7800000000000004E-2</v>
      </c>
      <c r="C756" s="194">
        <v>5.9000000000000004E-2</v>
      </c>
      <c r="D756" s="428">
        <v>3057.61</v>
      </c>
      <c r="E756" s="428">
        <v>3018.42</v>
      </c>
      <c r="F756" s="195">
        <v>3014.85</v>
      </c>
    </row>
    <row r="757" spans="1:6">
      <c r="A757" s="625">
        <v>42738</v>
      </c>
      <c r="B757" s="193">
        <v>5.6299999999999996E-2</v>
      </c>
      <c r="C757" s="194">
        <v>5.7500000000000002E-2</v>
      </c>
      <c r="D757" s="428">
        <v>3108.6</v>
      </c>
      <c r="E757" s="428">
        <v>3068.5</v>
      </c>
      <c r="F757" s="195">
        <v>3067.52</v>
      </c>
    </row>
    <row r="758" spans="1:6">
      <c r="A758" s="625">
        <v>42739</v>
      </c>
      <c r="B758" s="193">
        <v>5.6299999999999996E-2</v>
      </c>
      <c r="C758" s="194">
        <v>5.7500000000000002E-2</v>
      </c>
      <c r="D758" s="428">
        <v>3109.59</v>
      </c>
      <c r="E758" s="428">
        <v>3069.49</v>
      </c>
      <c r="F758" s="195">
        <v>3068.5</v>
      </c>
    </row>
    <row r="759" spans="1:6">
      <c r="A759" s="625">
        <v>42740</v>
      </c>
      <c r="B759" s="193">
        <v>5.6399999999999999E-2</v>
      </c>
      <c r="C759" s="194">
        <v>5.7599999999999998E-2</v>
      </c>
      <c r="D759" s="428">
        <v>3107.2</v>
      </c>
      <c r="E759" s="428">
        <v>3067.17</v>
      </c>
      <c r="F759" s="195">
        <v>3066.18</v>
      </c>
    </row>
    <row r="760" spans="1:6">
      <c r="A760" s="625">
        <v>42741</v>
      </c>
      <c r="B760" s="193">
        <v>5.62E-2</v>
      </c>
      <c r="C760" s="194">
        <v>5.74E-2</v>
      </c>
      <c r="D760" s="428">
        <v>3115.56</v>
      </c>
      <c r="E760" s="428">
        <v>3075.39</v>
      </c>
      <c r="F760" s="195">
        <v>3073.79</v>
      </c>
    </row>
    <row r="761" spans="1:6">
      <c r="A761" s="625">
        <v>42744</v>
      </c>
      <c r="B761" s="193">
        <v>5.6900000000000006E-2</v>
      </c>
      <c r="C761" s="194">
        <v>5.8099999999999999E-2</v>
      </c>
      <c r="D761" s="428">
        <v>3093.03</v>
      </c>
      <c r="E761" s="428">
        <v>3053.29</v>
      </c>
      <c r="F761" s="195">
        <v>3052.3</v>
      </c>
    </row>
    <row r="762" spans="1:6">
      <c r="A762" s="625">
        <v>42745</v>
      </c>
      <c r="B762" s="193">
        <v>5.7000000000000002E-2</v>
      </c>
      <c r="C762" s="194">
        <v>5.8200000000000002E-2</v>
      </c>
      <c r="D762" s="428">
        <v>3090.68</v>
      </c>
      <c r="E762" s="428">
        <v>3051</v>
      </c>
      <c r="F762" s="195">
        <v>3050.02</v>
      </c>
    </row>
    <row r="763" spans="1:6">
      <c r="A763" s="626">
        <v>42746</v>
      </c>
      <c r="B763" s="193">
        <v>5.7500000000000002E-2</v>
      </c>
      <c r="C763" s="194">
        <v>5.8700000000000002E-2</v>
      </c>
      <c r="D763" s="428">
        <v>3074.77</v>
      </c>
      <c r="E763" s="428">
        <v>3035.4</v>
      </c>
      <c r="F763" s="195">
        <v>3034.42</v>
      </c>
    </row>
    <row r="764" spans="1:6">
      <c r="A764" s="632">
        <v>42747</v>
      </c>
      <c r="B764" s="193">
        <v>5.62E-2</v>
      </c>
      <c r="C764" s="194">
        <v>5.74E-2</v>
      </c>
      <c r="D764" s="428">
        <v>3119.22</v>
      </c>
      <c r="E764" s="428">
        <v>3079.06</v>
      </c>
      <c r="F764" s="195">
        <v>3078.08</v>
      </c>
    </row>
    <row r="765" spans="1:6">
      <c r="A765" s="634">
        <v>42748</v>
      </c>
      <c r="B765" s="193">
        <v>5.5599999999999997E-2</v>
      </c>
      <c r="C765" s="194">
        <v>5.6799999999999996E-2</v>
      </c>
      <c r="D765" s="428">
        <v>3141.42</v>
      </c>
      <c r="E765" s="428">
        <v>3100.88</v>
      </c>
      <c r="F765" s="195">
        <v>3099.05</v>
      </c>
    </row>
    <row r="766" spans="1:6">
      <c r="A766" s="636">
        <v>42751</v>
      </c>
      <c r="B766" s="193">
        <v>5.5E-2</v>
      </c>
      <c r="C766" s="194">
        <v>5.62E-2</v>
      </c>
      <c r="D766" s="428">
        <v>3163.2</v>
      </c>
      <c r="E766" s="428">
        <v>3122.29</v>
      </c>
      <c r="F766" s="195">
        <v>3121.06</v>
      </c>
    </row>
    <row r="767" spans="1:6">
      <c r="A767" s="636">
        <v>42752</v>
      </c>
      <c r="B767" s="193">
        <v>5.4199999999999998E-2</v>
      </c>
      <c r="C767" s="194">
        <v>5.5399999999999998E-2</v>
      </c>
      <c r="D767" s="428">
        <v>3192.14</v>
      </c>
      <c r="E767" s="428">
        <v>3150.72</v>
      </c>
      <c r="F767" s="195">
        <v>3149.48</v>
      </c>
    </row>
    <row r="768" spans="1:6">
      <c r="A768" s="636">
        <v>42753</v>
      </c>
      <c r="B768" s="193">
        <v>5.4900000000000004E-2</v>
      </c>
      <c r="C768" s="194">
        <v>5.6100000000000004E-2</v>
      </c>
      <c r="D768" s="428">
        <v>3169.13</v>
      </c>
      <c r="E768" s="428">
        <v>3128.16</v>
      </c>
      <c r="F768" s="195">
        <v>3126.92</v>
      </c>
    </row>
    <row r="769" spans="1:6">
      <c r="A769" s="636">
        <v>42754</v>
      </c>
      <c r="B769" s="193">
        <v>5.5199999999999999E-2</v>
      </c>
      <c r="C769" s="194">
        <v>5.6399999999999999E-2</v>
      </c>
      <c r="D769" s="428">
        <v>3160.06</v>
      </c>
      <c r="E769" s="428">
        <v>3119.27</v>
      </c>
      <c r="F769" s="195">
        <v>3118.03</v>
      </c>
    </row>
    <row r="770" spans="1:6">
      <c r="A770" s="638">
        <v>42755</v>
      </c>
      <c r="B770" s="193">
        <v>5.5E-2</v>
      </c>
      <c r="C770" s="194">
        <v>5.62E-2</v>
      </c>
      <c r="D770" s="428">
        <v>3168.75</v>
      </c>
      <c r="E770" s="428">
        <v>3127.82</v>
      </c>
      <c r="F770" s="195">
        <v>3125.67</v>
      </c>
    </row>
    <row r="771" spans="1:6">
      <c r="A771" s="640">
        <v>42758</v>
      </c>
      <c r="B771" s="193">
        <v>5.5300000000000002E-2</v>
      </c>
      <c r="C771" s="194">
        <v>5.6500000000000002E-2</v>
      </c>
      <c r="D771" s="428">
        <v>3159.62</v>
      </c>
      <c r="E771" s="428">
        <v>3118.88</v>
      </c>
      <c r="F771" s="195">
        <v>3117.71</v>
      </c>
    </row>
    <row r="772" spans="1:6">
      <c r="A772" s="640">
        <v>42759</v>
      </c>
      <c r="B772" s="193">
        <v>5.5199999999999999E-2</v>
      </c>
      <c r="C772" s="194">
        <v>5.6399999999999999E-2</v>
      </c>
      <c r="D772" s="428">
        <v>3165.4</v>
      </c>
      <c r="E772" s="428">
        <v>3124.59</v>
      </c>
      <c r="F772" s="195">
        <v>3122.25</v>
      </c>
    </row>
    <row r="773" spans="1:6">
      <c r="A773" s="642">
        <v>42761</v>
      </c>
      <c r="B773" s="193">
        <v>5.5300000000000002E-2</v>
      </c>
      <c r="C773" s="194">
        <v>5.6500000000000002E-2</v>
      </c>
      <c r="D773" s="428">
        <v>3163.14</v>
      </c>
      <c r="E773" s="428">
        <v>3122.4</v>
      </c>
      <c r="F773" s="195">
        <v>3121.22</v>
      </c>
    </row>
    <row r="774" spans="1:6">
      <c r="A774" s="644">
        <v>42762</v>
      </c>
      <c r="B774" s="193">
        <v>5.5500000000000001E-2</v>
      </c>
      <c r="C774" s="194">
        <v>5.67E-2</v>
      </c>
      <c r="D774" s="428">
        <v>3158.47</v>
      </c>
      <c r="E774" s="428">
        <v>3117.84</v>
      </c>
      <c r="F774" s="195">
        <v>3115.68</v>
      </c>
    </row>
    <row r="775" spans="1:6">
      <c r="A775" s="644">
        <v>42765</v>
      </c>
      <c r="B775" s="193">
        <v>5.5800000000000002E-2</v>
      </c>
      <c r="C775" s="194">
        <v>5.7000000000000002E-2</v>
      </c>
      <c r="D775" s="428">
        <v>3149.42</v>
      </c>
      <c r="E775" s="428">
        <v>3108.97</v>
      </c>
      <c r="F775" s="195">
        <v>3107.79</v>
      </c>
    </row>
    <row r="776" spans="1:6">
      <c r="A776" s="646">
        <v>42766</v>
      </c>
      <c r="B776" s="193">
        <v>5.57E-2</v>
      </c>
      <c r="C776" s="194">
        <v>5.6900000000000006E-2</v>
      </c>
      <c r="D776" s="428">
        <v>3154</v>
      </c>
      <c r="E776" s="428">
        <v>3113.49</v>
      </c>
      <c r="F776" s="195">
        <v>3112.31</v>
      </c>
    </row>
    <row r="777" spans="1:6">
      <c r="A777" s="648">
        <v>42767</v>
      </c>
      <c r="B777" s="193">
        <v>5.5399999999999998E-2</v>
      </c>
      <c r="C777" s="194">
        <v>5.6600000000000004E-2</v>
      </c>
      <c r="D777" s="428">
        <v>3165.41</v>
      </c>
      <c r="E777" s="428">
        <v>3124.72</v>
      </c>
      <c r="F777" s="195">
        <v>3123.54</v>
      </c>
    </row>
    <row r="778" spans="1:6">
      <c r="A778" s="648">
        <v>42768</v>
      </c>
      <c r="B778" s="193">
        <v>5.4900000000000004E-2</v>
      </c>
      <c r="C778" s="194">
        <v>5.6100000000000004E-2</v>
      </c>
      <c r="D778" s="428">
        <v>3183.77</v>
      </c>
      <c r="E778" s="428">
        <v>3142.76</v>
      </c>
      <c r="F778" s="195">
        <v>3141.58</v>
      </c>
    </row>
    <row r="779" spans="1:6">
      <c r="A779" s="650">
        <v>42769</v>
      </c>
      <c r="B779" s="193">
        <v>5.4600000000000003E-2</v>
      </c>
      <c r="C779" s="194">
        <v>5.5800000000000002E-2</v>
      </c>
      <c r="D779" s="428">
        <v>3196.33</v>
      </c>
      <c r="E779" s="428">
        <v>3155.12</v>
      </c>
      <c r="F779" s="195">
        <v>3152.94</v>
      </c>
    </row>
    <row r="780" spans="1:6">
      <c r="A780" s="652">
        <v>42772</v>
      </c>
      <c r="B780" s="193">
        <v>5.4400000000000004E-2</v>
      </c>
      <c r="C780" s="194">
        <v>5.5599999999999997E-2</v>
      </c>
      <c r="D780" s="428">
        <v>3204.45</v>
      </c>
      <c r="E780" s="428">
        <v>3163.11</v>
      </c>
      <c r="F780" s="195">
        <v>3161.93</v>
      </c>
    </row>
    <row r="781" spans="1:6">
      <c r="A781" s="654">
        <v>42773</v>
      </c>
      <c r="B781" s="193">
        <v>5.45E-2</v>
      </c>
      <c r="C781" s="194">
        <v>5.57E-2</v>
      </c>
      <c r="D781" s="428">
        <v>3202.15</v>
      </c>
      <c r="E781" s="428">
        <v>3160.88</v>
      </c>
      <c r="F781" s="195">
        <v>3159.7</v>
      </c>
    </row>
    <row r="782" spans="1:6">
      <c r="A782" s="672">
        <v>42775</v>
      </c>
      <c r="B782" s="193">
        <v>5.2999999999999999E-2</v>
      </c>
      <c r="C782" s="194">
        <v>5.4199999999999998E-2</v>
      </c>
      <c r="D782" s="428">
        <v>3254.2</v>
      </c>
      <c r="E782" s="428">
        <v>3212</v>
      </c>
      <c r="F782" s="195">
        <v>3210.93</v>
      </c>
    </row>
    <row r="783" spans="1:6">
      <c r="A783" s="672">
        <v>42776</v>
      </c>
      <c r="B783" s="193">
        <v>5.2300000000000006E-2</v>
      </c>
      <c r="C783" s="194">
        <v>5.3499999999999999E-2</v>
      </c>
      <c r="D783" s="428">
        <v>3281.04</v>
      </c>
      <c r="E783" s="428">
        <v>3238.38</v>
      </c>
      <c r="F783" s="195">
        <v>3236.52</v>
      </c>
    </row>
    <row r="784" spans="1:6">
      <c r="A784" s="672">
        <v>42779</v>
      </c>
      <c r="B784" s="193">
        <v>5.2300000000000006E-2</v>
      </c>
      <c r="C784" s="194">
        <v>5.3499999999999999E-2</v>
      </c>
      <c r="D784" s="428">
        <v>3282.11</v>
      </c>
      <c r="E784" s="428">
        <v>3239.44</v>
      </c>
      <c r="F784" s="195">
        <v>3238.38</v>
      </c>
    </row>
    <row r="785" spans="1:6">
      <c r="A785" s="675">
        <v>42780</v>
      </c>
      <c r="B785" s="193">
        <v>5.2400000000000002E-2</v>
      </c>
      <c r="C785" s="194">
        <v>5.3600000000000002E-2</v>
      </c>
      <c r="D785" s="428">
        <v>3279.59</v>
      </c>
      <c r="E785" s="428">
        <v>3236.99</v>
      </c>
      <c r="F785" s="195">
        <v>3235.92</v>
      </c>
    </row>
    <row r="786" spans="1:6">
      <c r="A786" s="677">
        <v>42781</v>
      </c>
      <c r="B786" s="193">
        <v>5.2400000000000002E-2</v>
      </c>
      <c r="C786" s="194">
        <v>5.3600000000000002E-2</v>
      </c>
      <c r="D786" s="428">
        <v>3280.8</v>
      </c>
      <c r="E786" s="428">
        <v>3238.2</v>
      </c>
      <c r="F786" s="195">
        <v>3236.99</v>
      </c>
    </row>
    <row r="787" spans="1:6">
      <c r="A787" s="679">
        <v>42782</v>
      </c>
      <c r="B787" s="193">
        <v>5.2699999999999997E-2</v>
      </c>
      <c r="C787" s="194">
        <v>5.3899999999999997E-2</v>
      </c>
      <c r="D787" s="428">
        <v>3271.29</v>
      </c>
      <c r="E787" s="428">
        <v>3228.89</v>
      </c>
      <c r="F787" s="195">
        <v>3227.68</v>
      </c>
    </row>
    <row r="788" spans="1:6">
      <c r="A788" s="681">
        <v>42783</v>
      </c>
      <c r="B788" s="193">
        <v>5.3399999999999996E-2</v>
      </c>
      <c r="C788" s="194">
        <v>5.4600000000000003E-2</v>
      </c>
      <c r="D788" s="428">
        <v>3248.77</v>
      </c>
      <c r="E788" s="428">
        <v>3206.8</v>
      </c>
      <c r="F788" s="195">
        <v>3204.51</v>
      </c>
    </row>
    <row r="789" spans="1:6">
      <c r="A789" s="681">
        <v>42786</v>
      </c>
      <c r="B789" s="193">
        <v>5.3099999999999994E-2</v>
      </c>
      <c r="C789" s="194">
        <v>5.4299999999999994E-2</v>
      </c>
      <c r="D789" s="428">
        <v>3260.59</v>
      </c>
      <c r="E789" s="428">
        <v>3218.43</v>
      </c>
      <c r="F789" s="195">
        <v>3217.22</v>
      </c>
    </row>
    <row r="790" spans="1:6">
      <c r="A790" s="683">
        <v>42787</v>
      </c>
      <c r="B790" s="193">
        <v>5.2900000000000003E-2</v>
      </c>
      <c r="C790" s="194">
        <v>5.4100000000000002E-2</v>
      </c>
      <c r="D790" s="428">
        <v>3268.91</v>
      </c>
      <c r="E790" s="428">
        <v>3226.62</v>
      </c>
      <c r="F790" s="195">
        <v>3225.41</v>
      </c>
    </row>
    <row r="791" spans="1:6">
      <c r="A791" s="685">
        <v>42788</v>
      </c>
      <c r="B791" s="193">
        <v>5.2199999999999996E-2</v>
      </c>
      <c r="C791" s="194">
        <v>5.3399999999999996E-2</v>
      </c>
      <c r="D791" s="428">
        <v>3295.16</v>
      </c>
      <c r="E791" s="428">
        <v>3252.41</v>
      </c>
      <c r="F791" s="195">
        <v>3251.19</v>
      </c>
    </row>
    <row r="792" spans="1:6">
      <c r="A792" s="687">
        <v>42789</v>
      </c>
      <c r="B792" s="193">
        <v>5.16E-2</v>
      </c>
      <c r="C792" s="194">
        <v>5.28E-2</v>
      </c>
      <c r="D792" s="428">
        <v>3317.73</v>
      </c>
      <c r="E792" s="428">
        <v>3274.59</v>
      </c>
      <c r="F792" s="195">
        <v>3273.41</v>
      </c>
    </row>
    <row r="793" spans="1:6">
      <c r="A793" s="689">
        <v>42790</v>
      </c>
      <c r="B793" s="193">
        <v>5.16E-2</v>
      </c>
      <c r="C793" s="194">
        <v>5.28E-2</v>
      </c>
      <c r="D793" s="428">
        <v>3321</v>
      </c>
      <c r="E793" s="428">
        <v>3277.83</v>
      </c>
      <c r="F793" s="195">
        <v>3274.59</v>
      </c>
    </row>
    <row r="794" spans="1:6">
      <c r="A794" s="689">
        <v>42795</v>
      </c>
      <c r="B794" s="193">
        <v>5.1500000000000004E-2</v>
      </c>
      <c r="C794" s="194">
        <v>5.2699999999999997E-2</v>
      </c>
      <c r="D794" s="428">
        <v>3325.81</v>
      </c>
      <c r="E794" s="428">
        <v>3282.58</v>
      </c>
      <c r="F794" s="195">
        <v>3281.39</v>
      </c>
    </row>
    <row r="795" spans="1:6">
      <c r="A795" s="691">
        <v>42796</v>
      </c>
      <c r="B795" s="193">
        <v>5.1100000000000007E-2</v>
      </c>
      <c r="C795" s="194">
        <v>5.2300000000000006E-2</v>
      </c>
      <c r="D795" s="428">
        <v>3341.59</v>
      </c>
      <c r="E795" s="428">
        <v>3298.09</v>
      </c>
      <c r="F795" s="195">
        <v>3296.9</v>
      </c>
    </row>
    <row r="796" spans="1:6">
      <c r="A796" s="693">
        <v>42797</v>
      </c>
      <c r="B796" s="193">
        <v>5.1399999999999994E-2</v>
      </c>
      <c r="C796" s="194">
        <v>5.2600000000000001E-2</v>
      </c>
      <c r="D796" s="428">
        <v>3332.86</v>
      </c>
      <c r="E796" s="428">
        <v>3289.55</v>
      </c>
      <c r="F796" s="195">
        <v>3287.33</v>
      </c>
    </row>
    <row r="797" spans="1:6">
      <c r="A797" s="708">
        <v>42800</v>
      </c>
      <c r="B797" s="193">
        <v>5.1100000000000007E-2</v>
      </c>
      <c r="C797" s="194">
        <v>5.2300000000000006E-2</v>
      </c>
      <c r="D797" s="428">
        <v>3345.01</v>
      </c>
      <c r="E797" s="428">
        <v>3301.49</v>
      </c>
      <c r="F797" s="195">
        <v>3300.3</v>
      </c>
    </row>
    <row r="798" spans="1:6">
      <c r="A798" s="710">
        <v>42801</v>
      </c>
      <c r="B798" s="193">
        <v>5.1299999999999998E-2</v>
      </c>
      <c r="C798" s="194">
        <v>5.2499999999999998E-2</v>
      </c>
      <c r="D798" s="428">
        <v>3338.88</v>
      </c>
      <c r="E798" s="428">
        <v>3295.5</v>
      </c>
      <c r="F798" s="195">
        <v>3294.31</v>
      </c>
    </row>
    <row r="799" spans="1:6">
      <c r="A799" s="712">
        <v>42802</v>
      </c>
      <c r="B799" s="193">
        <v>5.1500000000000004E-2</v>
      </c>
      <c r="C799" s="194">
        <v>5.2699999999999997E-2</v>
      </c>
      <c r="D799" s="428">
        <v>3332.78</v>
      </c>
      <c r="E799" s="428">
        <v>3289.53</v>
      </c>
      <c r="F799" s="195">
        <v>3288.35</v>
      </c>
    </row>
    <row r="800" spans="1:6">
      <c r="A800" s="714">
        <v>42803</v>
      </c>
      <c r="B800" s="193">
        <v>5.2000000000000005E-2</v>
      </c>
      <c r="C800" s="194">
        <v>5.3200000000000004E-2</v>
      </c>
      <c r="D800" s="428">
        <v>3315.85</v>
      </c>
      <c r="E800" s="428">
        <v>3272.93</v>
      </c>
      <c r="F800" s="195">
        <v>3271.75</v>
      </c>
    </row>
    <row r="801" spans="1:6">
      <c r="A801" s="716">
        <v>42804</v>
      </c>
      <c r="B801" s="193">
        <v>5.16E-2</v>
      </c>
      <c r="C801" s="194">
        <v>5.28E-2</v>
      </c>
      <c r="D801" s="428">
        <v>3329.18</v>
      </c>
      <c r="E801" s="428">
        <v>3286.02</v>
      </c>
      <c r="F801" s="195">
        <v>3284.19</v>
      </c>
    </row>
    <row r="802" spans="1:6">
      <c r="A802" s="716">
        <v>42807</v>
      </c>
      <c r="B802" s="193">
        <v>5.1100000000000007E-2</v>
      </c>
      <c r="C802" s="194">
        <v>5.2300000000000006E-2</v>
      </c>
      <c r="D802" s="428">
        <v>3348.45</v>
      </c>
      <c r="E802" s="428">
        <v>3304.97</v>
      </c>
      <c r="F802" s="195">
        <v>3303.91</v>
      </c>
    </row>
    <row r="803" spans="1:6">
      <c r="A803" s="718">
        <v>42808</v>
      </c>
      <c r="B803" s="193">
        <v>5.1699999999999996E-2</v>
      </c>
      <c r="C803" s="194">
        <v>5.2900000000000003E-2</v>
      </c>
      <c r="D803" s="428">
        <v>3327.67</v>
      </c>
      <c r="E803" s="428">
        <v>3284.58</v>
      </c>
      <c r="F803" s="195">
        <v>3283.52</v>
      </c>
    </row>
    <row r="804" spans="1:6">
      <c r="A804" s="720">
        <v>42809</v>
      </c>
      <c r="B804" s="193">
        <v>5.2300000000000006E-2</v>
      </c>
      <c r="C804" s="194">
        <v>5.3499999999999999E-2</v>
      </c>
      <c r="D804" s="428">
        <v>3306.93</v>
      </c>
      <c r="E804" s="428">
        <v>3264.24</v>
      </c>
      <c r="F804" s="195">
        <v>3263.33</v>
      </c>
    </row>
    <row r="805" spans="1:6">
      <c r="A805" s="722">
        <v>42810</v>
      </c>
      <c r="B805" s="193">
        <v>5.1799999999999999E-2</v>
      </c>
      <c r="C805" s="194">
        <v>5.2999999999999999E-2</v>
      </c>
      <c r="D805" s="428">
        <v>3325.85</v>
      </c>
      <c r="E805" s="428">
        <v>3282.83</v>
      </c>
      <c r="F805" s="195">
        <v>3281.93</v>
      </c>
    </row>
    <row r="806" spans="1:6">
      <c r="A806" s="724">
        <v>42811</v>
      </c>
      <c r="B806" s="193">
        <v>5.1699999999999996E-2</v>
      </c>
      <c r="C806" s="194">
        <v>5.2900000000000003E-2</v>
      </c>
      <c r="D806" s="428">
        <v>3330.84</v>
      </c>
      <c r="E806" s="428">
        <v>3287.76</v>
      </c>
      <c r="F806" s="195">
        <v>3286.39</v>
      </c>
    </row>
    <row r="807" spans="1:6">
      <c r="A807" s="724">
        <v>42814</v>
      </c>
      <c r="B807" s="193">
        <v>5.1500000000000004E-2</v>
      </c>
      <c r="C807" s="194">
        <v>5.2699999999999997E-2</v>
      </c>
      <c r="D807" s="428">
        <v>3339</v>
      </c>
      <c r="E807" s="428">
        <v>3295.79</v>
      </c>
      <c r="F807" s="195">
        <v>3294.88</v>
      </c>
    </row>
    <row r="808" spans="1:6">
      <c r="A808" s="726">
        <v>42815</v>
      </c>
      <c r="B808" s="193">
        <v>5.0900000000000001E-2</v>
      </c>
      <c r="C808" s="194">
        <v>5.21E-2</v>
      </c>
      <c r="D808" s="428">
        <v>3361.81</v>
      </c>
      <c r="E808" s="428">
        <v>3318.2</v>
      </c>
      <c r="F808" s="195">
        <v>3317.3</v>
      </c>
    </row>
    <row r="809" spans="1:6">
      <c r="A809" s="728">
        <v>42816</v>
      </c>
      <c r="B809" s="193">
        <v>5.1799999999999999E-2</v>
      </c>
      <c r="C809" s="194">
        <v>5.2999999999999999E-2</v>
      </c>
      <c r="D809" s="428">
        <v>3329.93</v>
      </c>
      <c r="E809" s="428">
        <v>3286.92</v>
      </c>
      <c r="F809" s="195">
        <v>3286.02</v>
      </c>
    </row>
    <row r="810" spans="1:6">
      <c r="A810" s="730">
        <v>42817</v>
      </c>
      <c r="B810" s="193">
        <v>5.21E-2</v>
      </c>
      <c r="C810" s="194">
        <v>5.33E-2</v>
      </c>
      <c r="D810" s="428">
        <v>3320.2</v>
      </c>
      <c r="E810" s="428">
        <v>3277.39</v>
      </c>
      <c r="F810" s="195">
        <v>3276.46</v>
      </c>
    </row>
    <row r="811" spans="1:6">
      <c r="A811" s="732">
        <v>42818</v>
      </c>
      <c r="B811" s="193">
        <v>5.1699999999999996E-2</v>
      </c>
      <c r="C811" s="194">
        <v>5.2900000000000003E-2</v>
      </c>
      <c r="D811" s="428">
        <v>3336.09</v>
      </c>
      <c r="E811" s="428">
        <v>3293.01</v>
      </c>
      <c r="F811" s="195">
        <v>3291.57</v>
      </c>
    </row>
    <row r="812" spans="1:6">
      <c r="A812" s="734">
        <v>42821</v>
      </c>
      <c r="B812" s="193">
        <v>5.1799999999999999E-2</v>
      </c>
      <c r="C812" s="194">
        <v>5.2999999999999999E-2</v>
      </c>
      <c r="D812" s="428">
        <v>3333.4</v>
      </c>
      <c r="E812" s="428">
        <v>3290.39</v>
      </c>
      <c r="F812" s="195">
        <v>3289.46</v>
      </c>
    </row>
    <row r="813" spans="1:6">
      <c r="A813" s="736">
        <v>42822</v>
      </c>
      <c r="B813" s="193">
        <v>5.1399999999999994E-2</v>
      </c>
      <c r="C813" s="194">
        <v>5.2600000000000001E-2</v>
      </c>
      <c r="D813" s="428">
        <v>3348.83</v>
      </c>
      <c r="E813" s="428">
        <v>3305.56</v>
      </c>
      <c r="F813" s="195">
        <v>3304.64</v>
      </c>
    </row>
    <row r="814" spans="1:6">
      <c r="A814" s="738">
        <v>42823</v>
      </c>
      <c r="B814" s="193">
        <v>5.1399999999999994E-2</v>
      </c>
      <c r="C814" s="194">
        <v>5.2600000000000001E-2</v>
      </c>
      <c r="D814" s="428">
        <v>3349.76</v>
      </c>
      <c r="E814" s="428">
        <v>3306.49</v>
      </c>
      <c r="F814" s="195">
        <v>3305.56</v>
      </c>
    </row>
    <row r="815" spans="1:6">
      <c r="A815" s="740">
        <v>42824</v>
      </c>
      <c r="B815" s="193">
        <v>5.16E-2</v>
      </c>
      <c r="C815" s="194">
        <v>5.28E-2</v>
      </c>
      <c r="D815" s="428">
        <v>3343.42</v>
      </c>
      <c r="E815" s="428">
        <v>3300.29</v>
      </c>
      <c r="F815" s="195">
        <v>3299.36</v>
      </c>
    </row>
    <row r="816" spans="1:6">
      <c r="A816" s="742">
        <v>42825</v>
      </c>
      <c r="B816" s="193">
        <v>5.1799999999999999E-2</v>
      </c>
      <c r="C816" s="194">
        <v>5.2999999999999999E-2</v>
      </c>
      <c r="D816" s="428">
        <v>3337.62</v>
      </c>
      <c r="E816" s="428">
        <v>3294.61</v>
      </c>
      <c r="F816" s="195">
        <v>3293.17</v>
      </c>
    </row>
    <row r="817" spans="1:6">
      <c r="A817" s="744">
        <v>42828</v>
      </c>
      <c r="B817" s="193">
        <v>5.1299999999999998E-2</v>
      </c>
      <c r="C817" s="194">
        <v>5.2499999999999998E-2</v>
      </c>
      <c r="D817" s="428">
        <v>3356.69</v>
      </c>
      <c r="E817" s="428">
        <v>3313.37</v>
      </c>
      <c r="F817" s="195">
        <v>3312.43</v>
      </c>
    </row>
    <row r="818" spans="1:6">
      <c r="A818" s="746">
        <v>42829</v>
      </c>
      <c r="B818" s="193">
        <v>5.16E-2</v>
      </c>
      <c r="C818" s="194">
        <v>5.28E-2</v>
      </c>
      <c r="D818" s="428">
        <v>3346.71</v>
      </c>
      <c r="E818" s="428">
        <v>3303.58</v>
      </c>
      <c r="F818" s="195">
        <v>3302.65</v>
      </c>
    </row>
    <row r="819" spans="1:6">
      <c r="A819" s="746">
        <v>42830</v>
      </c>
      <c r="B819" s="193">
        <v>5.1399999999999994E-2</v>
      </c>
      <c r="C819" s="194">
        <v>5.2600000000000001E-2</v>
      </c>
      <c r="D819" s="428">
        <v>3354.91</v>
      </c>
      <c r="E819" s="428">
        <v>3311.65</v>
      </c>
      <c r="F819" s="195">
        <v>3310.72</v>
      </c>
    </row>
    <row r="820" spans="1:6">
      <c r="A820" s="748">
        <v>42831</v>
      </c>
      <c r="B820" s="193">
        <v>5.1900000000000002E-2</v>
      </c>
      <c r="C820" s="194">
        <v>5.3099999999999994E-2</v>
      </c>
      <c r="D820" s="428">
        <v>3337.71</v>
      </c>
      <c r="E820" s="428">
        <v>3294.79</v>
      </c>
      <c r="F820" s="195">
        <v>3293.86</v>
      </c>
    </row>
    <row r="821" spans="1:6">
      <c r="A821" s="750">
        <v>42832</v>
      </c>
      <c r="B821" s="193">
        <v>5.2300000000000006E-2</v>
      </c>
      <c r="C821" s="194">
        <v>5.3499999999999999E-2</v>
      </c>
      <c r="D821" s="428">
        <v>3325.04</v>
      </c>
      <c r="E821" s="428">
        <v>3282.37</v>
      </c>
      <c r="F821" s="195">
        <v>3280.9</v>
      </c>
    </row>
    <row r="822" spans="1:6">
      <c r="A822" s="752">
        <v>42835</v>
      </c>
      <c r="B822" s="193">
        <v>5.2000000000000005E-2</v>
      </c>
      <c r="C822" s="194">
        <v>5.3200000000000004E-2</v>
      </c>
      <c r="D822" s="428">
        <v>3336.77</v>
      </c>
      <c r="E822" s="428">
        <v>3293.91</v>
      </c>
      <c r="F822" s="195">
        <v>3292.96</v>
      </c>
    </row>
    <row r="823" spans="1:6">
      <c r="A823" s="754">
        <v>42836</v>
      </c>
      <c r="B823" s="193">
        <v>5.1799999999999999E-2</v>
      </c>
      <c r="C823" s="194">
        <v>5.2999999999999999E-2</v>
      </c>
      <c r="D823" s="428">
        <v>3344.93</v>
      </c>
      <c r="E823" s="428">
        <v>3301.94</v>
      </c>
      <c r="F823" s="195">
        <v>3301</v>
      </c>
    </row>
    <row r="824" spans="1:6">
      <c r="A824" s="756">
        <v>42837</v>
      </c>
      <c r="B824" s="193">
        <v>5.2400000000000002E-2</v>
      </c>
      <c r="C824" s="194">
        <v>5.3600000000000002E-2</v>
      </c>
      <c r="D824" s="428">
        <v>3324.28</v>
      </c>
      <c r="E824" s="428">
        <v>3281.68</v>
      </c>
      <c r="F824" s="195">
        <v>3280.74</v>
      </c>
    </row>
    <row r="825" spans="1:6">
      <c r="A825" s="756">
        <v>42838</v>
      </c>
      <c r="B825" s="193">
        <v>5.2300000000000006E-2</v>
      </c>
      <c r="C825" s="194">
        <v>5.3499999999999999E-2</v>
      </c>
      <c r="D825" s="428">
        <v>3329.56</v>
      </c>
      <c r="E825" s="428">
        <v>3286.89</v>
      </c>
      <c r="F825" s="195">
        <v>3285.2</v>
      </c>
    </row>
    <row r="826" spans="1:6">
      <c r="A826" s="756">
        <v>42842</v>
      </c>
      <c r="B826" s="193">
        <v>5.2400000000000002E-2</v>
      </c>
      <c r="C826" s="194">
        <v>5.3600000000000002E-2</v>
      </c>
      <c r="D826" s="428">
        <v>3326.89</v>
      </c>
      <c r="E826" s="428">
        <v>3284.29</v>
      </c>
      <c r="F826" s="195">
        <v>3283.37</v>
      </c>
    </row>
    <row r="827" spans="1:6">
      <c r="A827" s="758">
        <v>42843</v>
      </c>
      <c r="B827" s="193">
        <v>5.2300000000000006E-2</v>
      </c>
      <c r="C827" s="194">
        <v>5.3499999999999999E-2</v>
      </c>
      <c r="D827" s="428">
        <v>3331.39</v>
      </c>
      <c r="E827" s="428">
        <v>3288.73</v>
      </c>
      <c r="F827" s="195">
        <v>3287.81</v>
      </c>
    </row>
    <row r="828" spans="1:6">
      <c r="A828" s="758">
        <v>42844</v>
      </c>
      <c r="B828" s="193">
        <v>5.2499999999999998E-2</v>
      </c>
      <c r="C828" s="194">
        <v>5.3699999999999998E-2</v>
      </c>
      <c r="D828" s="428">
        <v>3325.15</v>
      </c>
      <c r="E828" s="428">
        <v>3282.61</v>
      </c>
      <c r="F828" s="195">
        <v>3281.69</v>
      </c>
    </row>
    <row r="829" spans="1:6">
      <c r="A829" s="758">
        <v>42845</v>
      </c>
      <c r="B829" s="193">
        <v>5.2499999999999998E-2</v>
      </c>
      <c r="C829" s="194">
        <v>5.3699999999999998E-2</v>
      </c>
      <c r="D829" s="428">
        <v>3326.8</v>
      </c>
      <c r="E829" s="428">
        <v>3284.26</v>
      </c>
      <c r="F829" s="195">
        <v>3282.61</v>
      </c>
    </row>
    <row r="830" spans="1:6">
      <c r="A830" s="760">
        <v>42849</v>
      </c>
      <c r="B830" s="193">
        <v>5.2499999999999998E-2</v>
      </c>
      <c r="C830" s="194">
        <v>5.3699999999999998E-2</v>
      </c>
      <c r="D830" s="428">
        <v>3327.05</v>
      </c>
      <c r="E830" s="428">
        <v>3284.53</v>
      </c>
      <c r="F830" s="195">
        <v>3283.67</v>
      </c>
    </row>
    <row r="831" spans="1:6">
      <c r="A831" s="760">
        <v>42850</v>
      </c>
      <c r="B831" s="193">
        <v>5.3399999999999996E-2</v>
      </c>
      <c r="C831" s="194">
        <v>5.4600000000000003E-2</v>
      </c>
      <c r="D831" s="428">
        <v>3295.94</v>
      </c>
      <c r="E831" s="428">
        <v>3254</v>
      </c>
      <c r="F831" s="195">
        <v>3253.14</v>
      </c>
    </row>
    <row r="832" spans="1:6">
      <c r="A832" s="762">
        <v>42851</v>
      </c>
      <c r="B832" s="193">
        <v>5.4000000000000006E-2</v>
      </c>
      <c r="C832" s="194">
        <v>5.5199999999999999E-2</v>
      </c>
      <c r="D832" s="428">
        <v>3275.73</v>
      </c>
      <c r="E832" s="428">
        <v>3234.17</v>
      </c>
      <c r="F832" s="195">
        <v>3233.31</v>
      </c>
    </row>
    <row r="833" spans="1:6">
      <c r="A833" s="764">
        <v>42852</v>
      </c>
      <c r="B833" s="193">
        <v>5.3399999999999996E-2</v>
      </c>
      <c r="C833" s="194">
        <v>5.4600000000000003E-2</v>
      </c>
      <c r="D833" s="428">
        <v>3297.65</v>
      </c>
      <c r="E833" s="428">
        <v>3255.72</v>
      </c>
      <c r="F833" s="195">
        <v>3254.86</v>
      </c>
    </row>
    <row r="834" spans="1:6">
      <c r="A834" s="766">
        <v>42855</v>
      </c>
      <c r="B834" s="193">
        <v>5.3699999999999998E-2</v>
      </c>
      <c r="C834" s="194">
        <v>5.4900000000000004E-2</v>
      </c>
      <c r="D834" s="428">
        <v>3288.48</v>
      </c>
      <c r="E834" s="428">
        <v>3246.73</v>
      </c>
      <c r="F834" s="195">
        <v>3245.35</v>
      </c>
    </row>
    <row r="835" spans="1:6">
      <c r="A835" s="768">
        <v>42857</v>
      </c>
      <c r="B835" s="193">
        <v>5.3499999999999999E-2</v>
      </c>
      <c r="C835" s="194">
        <v>5.4699999999999999E-2</v>
      </c>
      <c r="D835" s="428">
        <v>3296.37</v>
      </c>
      <c r="E835" s="428">
        <v>3254.5</v>
      </c>
      <c r="F835" s="195">
        <v>3253.64</v>
      </c>
    </row>
    <row r="836" spans="1:6">
      <c r="A836" s="770">
        <v>42858</v>
      </c>
      <c r="B836" s="193">
        <v>5.3099999999999994E-2</v>
      </c>
      <c r="C836" s="194">
        <v>5.4299999999999994E-2</v>
      </c>
      <c r="D836" s="428">
        <v>3311.35</v>
      </c>
      <c r="E836" s="428">
        <v>3269.23</v>
      </c>
      <c r="F836" s="195">
        <v>3268.37</v>
      </c>
    </row>
    <row r="837" spans="1:6">
      <c r="A837" s="773">
        <v>42859</v>
      </c>
      <c r="B837" s="193">
        <v>5.33E-2</v>
      </c>
      <c r="C837" s="194">
        <v>5.45E-2</v>
      </c>
      <c r="D837" s="428">
        <v>3305.14</v>
      </c>
      <c r="E837" s="428">
        <v>3263.15</v>
      </c>
      <c r="F837" s="195">
        <v>3262.28</v>
      </c>
    </row>
    <row r="838" spans="1:6">
      <c r="A838" s="776">
        <v>42860</v>
      </c>
      <c r="B838" s="193">
        <v>5.33E-2</v>
      </c>
      <c r="C838" s="194">
        <v>5.45E-2</v>
      </c>
      <c r="D838" s="428">
        <v>3306.35</v>
      </c>
      <c r="E838" s="428">
        <v>3264.35</v>
      </c>
      <c r="F838" s="195">
        <v>3263.15</v>
      </c>
    </row>
    <row r="839" spans="1:6">
      <c r="A839" s="776">
        <v>42863</v>
      </c>
      <c r="B839" s="193">
        <v>5.3200000000000004E-2</v>
      </c>
      <c r="C839" s="194">
        <v>5.4400000000000004E-2</v>
      </c>
      <c r="D839" s="428">
        <v>3310.74</v>
      </c>
      <c r="E839" s="428">
        <v>3268.69</v>
      </c>
      <c r="F839" s="195">
        <v>3267.83</v>
      </c>
    </row>
    <row r="840" spans="1:6">
      <c r="A840" s="778">
        <v>42864</v>
      </c>
      <c r="B840" s="193">
        <v>5.2900000000000003E-2</v>
      </c>
      <c r="C840" s="194">
        <v>5.4100000000000002E-2</v>
      </c>
      <c r="D840" s="428">
        <v>3322.23</v>
      </c>
      <c r="E840" s="428">
        <v>3279.99</v>
      </c>
      <c r="F840" s="195">
        <v>3279.13</v>
      </c>
    </row>
    <row r="841" spans="1:6">
      <c r="A841" s="780">
        <v>42865</v>
      </c>
      <c r="B841" s="193">
        <v>5.2699999999999997E-2</v>
      </c>
      <c r="C841" s="194">
        <v>5.3899999999999997E-2</v>
      </c>
      <c r="D841" s="428">
        <v>3329.62</v>
      </c>
      <c r="E841" s="428">
        <v>3287.26</v>
      </c>
      <c r="F841" s="195">
        <v>3286.43</v>
      </c>
    </row>
    <row r="842" spans="1:6">
      <c r="A842" s="782">
        <v>42866</v>
      </c>
      <c r="B842" s="193">
        <v>5.2300000000000006E-2</v>
      </c>
      <c r="C842" s="194">
        <v>5.3499999999999999E-2</v>
      </c>
      <c r="D842" s="428">
        <v>3344.75</v>
      </c>
      <c r="E842" s="428">
        <v>3302.14</v>
      </c>
      <c r="F842" s="195">
        <v>3301.3</v>
      </c>
    </row>
    <row r="843" spans="1:6">
      <c r="A843" s="782">
        <v>42867</v>
      </c>
      <c r="B843" s="193">
        <v>5.1799999999999999E-2</v>
      </c>
      <c r="C843" s="194">
        <v>5.2999999999999999E-2</v>
      </c>
      <c r="D843" s="428">
        <v>3275.47</v>
      </c>
      <c r="E843" s="428">
        <v>3232.53</v>
      </c>
      <c r="F843" s="195">
        <v>3319.79</v>
      </c>
    </row>
    <row r="844" spans="1:6">
      <c r="A844" s="784">
        <v>42870</v>
      </c>
      <c r="B844" s="193">
        <v>5.1200000000000002E-2</v>
      </c>
      <c r="C844" s="194">
        <v>5.2400000000000002E-2</v>
      </c>
      <c r="D844" s="428">
        <v>3298.42</v>
      </c>
      <c r="E844" s="428">
        <v>3255.09</v>
      </c>
      <c r="F844" s="195">
        <v>3253.9</v>
      </c>
    </row>
    <row r="845" spans="1:6">
      <c r="A845" s="784">
        <v>42871</v>
      </c>
      <c r="B845" s="193">
        <v>5.0499999999999996E-2</v>
      </c>
      <c r="C845" s="194">
        <v>5.1699999999999996E-2</v>
      </c>
      <c r="D845" s="428">
        <v>3325.25</v>
      </c>
      <c r="E845" s="428">
        <v>3281.45</v>
      </c>
      <c r="F845" s="195">
        <v>3280.27</v>
      </c>
    </row>
    <row r="846" spans="1:6">
      <c r="A846" s="786">
        <v>42872</v>
      </c>
      <c r="B846" s="193">
        <v>4.9699999999999994E-2</v>
      </c>
      <c r="C846" s="194">
        <v>5.0900000000000001E-2</v>
      </c>
      <c r="D846" s="428">
        <v>3356.08</v>
      </c>
      <c r="E846" s="428">
        <v>3311.74</v>
      </c>
      <c r="F846" s="195">
        <v>3310.56</v>
      </c>
    </row>
    <row r="847" spans="1:6">
      <c r="A847" s="788">
        <v>42873</v>
      </c>
      <c r="B847" s="193">
        <v>5.9699999999999996E-2</v>
      </c>
      <c r="C847" s="194">
        <v>6.0899999999999996E-2</v>
      </c>
      <c r="D847" s="428">
        <v>3011.34</v>
      </c>
      <c r="E847" s="428">
        <v>2973.22</v>
      </c>
      <c r="F847" s="195">
        <v>2972.04</v>
      </c>
    </row>
    <row r="848" spans="1:6">
      <c r="A848" s="790">
        <v>42874</v>
      </c>
      <c r="B848" s="193">
        <v>6.0299999999999999E-2</v>
      </c>
      <c r="C848" s="194">
        <v>6.1500000000000006E-2</v>
      </c>
      <c r="D848" s="428">
        <v>2994.33</v>
      </c>
      <c r="E848" s="428">
        <v>2956.54</v>
      </c>
      <c r="F848" s="195">
        <v>2954.41</v>
      </c>
    </row>
    <row r="849" spans="1:6">
      <c r="A849" s="790">
        <v>42877</v>
      </c>
      <c r="B849" s="193">
        <v>5.7500000000000002E-2</v>
      </c>
      <c r="C849" s="194">
        <v>5.8700000000000002E-2</v>
      </c>
      <c r="D849" s="428">
        <v>3086.38</v>
      </c>
      <c r="E849" s="428">
        <v>3046.97</v>
      </c>
      <c r="F849" s="195">
        <v>3045.79</v>
      </c>
    </row>
    <row r="850" spans="1:6">
      <c r="A850" s="792">
        <v>42878</v>
      </c>
      <c r="B850" s="193">
        <v>5.6600000000000004E-2</v>
      </c>
      <c r="C850" s="194">
        <v>5.7800000000000004E-2</v>
      </c>
      <c r="D850" s="428">
        <v>3117.59</v>
      </c>
      <c r="E850" s="428">
        <v>3077.64</v>
      </c>
      <c r="F850" s="195">
        <v>3076.46</v>
      </c>
    </row>
    <row r="851" spans="1:6">
      <c r="A851" s="794">
        <v>42879</v>
      </c>
      <c r="B851" s="193">
        <v>5.5E-2</v>
      </c>
      <c r="C851" s="194">
        <v>5.62E-2</v>
      </c>
      <c r="D851" s="428">
        <v>3172.97</v>
      </c>
      <c r="E851" s="428">
        <v>3132.05</v>
      </c>
      <c r="F851" s="195">
        <v>3130.88</v>
      </c>
    </row>
    <row r="852" spans="1:6">
      <c r="A852" s="794">
        <v>42880</v>
      </c>
      <c r="B852" s="193">
        <v>5.5599999999999997E-2</v>
      </c>
      <c r="C852" s="194">
        <v>5.6799999999999996E-2</v>
      </c>
      <c r="D852" s="428">
        <v>3153.58</v>
      </c>
      <c r="E852" s="428">
        <v>3113.02</v>
      </c>
      <c r="F852" s="195">
        <v>3111.86</v>
      </c>
    </row>
    <row r="853" spans="1:6">
      <c r="A853" s="796">
        <v>42881</v>
      </c>
      <c r="B853" s="193">
        <v>5.5199999999999999E-2</v>
      </c>
      <c r="C853" s="194">
        <v>5.6399999999999999E-2</v>
      </c>
      <c r="D853" s="428">
        <v>3169.4</v>
      </c>
      <c r="E853" s="428">
        <v>3128.59</v>
      </c>
      <c r="F853" s="195">
        <v>3126.46</v>
      </c>
    </row>
    <row r="854" spans="1:6">
      <c r="A854" s="798">
        <v>42884</v>
      </c>
      <c r="B854" s="193">
        <v>5.5599999999999997E-2</v>
      </c>
      <c r="C854" s="194">
        <v>5.6799999999999996E-2</v>
      </c>
      <c r="D854" s="428">
        <v>3156.88</v>
      </c>
      <c r="E854" s="428">
        <v>3116.32</v>
      </c>
      <c r="F854" s="195">
        <v>3115.15</v>
      </c>
    </row>
    <row r="855" spans="1:6">
      <c r="A855" s="800">
        <v>42885</v>
      </c>
      <c r="B855" s="193">
        <v>5.4900000000000004E-2</v>
      </c>
      <c r="C855" s="194">
        <v>5.6100000000000004E-2</v>
      </c>
      <c r="D855" s="428">
        <v>3182.06</v>
      </c>
      <c r="E855" s="428">
        <v>3141.06</v>
      </c>
      <c r="F855" s="195">
        <v>3139.89</v>
      </c>
    </row>
    <row r="856" spans="1:6">
      <c r="A856" s="803">
        <v>42886</v>
      </c>
      <c r="B856" s="193">
        <v>5.4900000000000004E-2</v>
      </c>
      <c r="C856" s="194">
        <v>5.6100000000000004E-2</v>
      </c>
      <c r="D856" s="428">
        <v>3183.22</v>
      </c>
      <c r="E856" s="428">
        <v>3142.22</v>
      </c>
      <c r="F856" s="195">
        <v>3141.06</v>
      </c>
    </row>
    <row r="857" spans="1:6">
      <c r="A857" s="805">
        <v>42887</v>
      </c>
      <c r="B857" s="193">
        <v>5.5199999999999999E-2</v>
      </c>
      <c r="C857" s="194">
        <v>5.6399999999999999E-2</v>
      </c>
      <c r="D857" s="428">
        <v>3174.07</v>
      </c>
      <c r="E857" s="428">
        <v>3133.25</v>
      </c>
      <c r="F857" s="195">
        <v>3132.09</v>
      </c>
    </row>
    <row r="858" spans="1:6">
      <c r="A858" s="807">
        <v>42888</v>
      </c>
      <c r="B858" s="193">
        <v>5.5999999999999994E-2</v>
      </c>
      <c r="C858" s="194">
        <v>5.7200000000000001E-2</v>
      </c>
      <c r="D858" s="428">
        <v>3148.92</v>
      </c>
      <c r="E858" s="428">
        <v>3108.58</v>
      </c>
      <c r="F858" s="195">
        <v>3106.45</v>
      </c>
    </row>
    <row r="859" spans="1:6">
      <c r="A859" s="809">
        <v>42891</v>
      </c>
      <c r="B859" s="193">
        <v>5.7000000000000002E-2</v>
      </c>
      <c r="C859" s="194">
        <v>5.8200000000000002E-2</v>
      </c>
      <c r="D859" s="428">
        <v>3116.42</v>
      </c>
      <c r="E859" s="428">
        <v>3076.68</v>
      </c>
      <c r="F859" s="195">
        <v>3075.51</v>
      </c>
    </row>
    <row r="860" spans="1:6">
      <c r="A860" s="811">
        <v>42892</v>
      </c>
      <c r="B860" s="193">
        <v>5.7000000000000002E-2</v>
      </c>
      <c r="C860" s="194">
        <v>5.8200000000000002E-2</v>
      </c>
      <c r="D860" s="428">
        <v>3117.58</v>
      </c>
      <c r="E860" s="428">
        <v>3077.84</v>
      </c>
      <c r="F860" s="195">
        <v>3076.68</v>
      </c>
    </row>
    <row r="861" spans="1:6">
      <c r="A861" s="813">
        <v>42893</v>
      </c>
      <c r="B861" s="193">
        <v>5.6500000000000002E-2</v>
      </c>
      <c r="C861" s="194">
        <v>5.7699999999999994E-2</v>
      </c>
      <c r="D861" s="428">
        <v>3135.52</v>
      </c>
      <c r="E861" s="428">
        <v>3095.48</v>
      </c>
      <c r="F861" s="195">
        <v>3094.31</v>
      </c>
    </row>
    <row r="862" spans="1:6">
      <c r="A862" s="815">
        <v>42894</v>
      </c>
      <c r="B862" s="193">
        <v>5.74E-2</v>
      </c>
      <c r="C862" s="194">
        <v>5.8600000000000006E-2</v>
      </c>
      <c r="D862" s="428">
        <v>3106.59</v>
      </c>
      <c r="E862" s="428">
        <v>3067.08</v>
      </c>
      <c r="F862" s="195">
        <v>3065.92</v>
      </c>
    </row>
    <row r="863" spans="1:6">
      <c r="A863" s="817">
        <v>42895</v>
      </c>
      <c r="B863" s="193">
        <v>5.6500000000000002E-2</v>
      </c>
      <c r="C863" s="194">
        <v>5.7699999999999994E-2</v>
      </c>
      <c r="D863" s="428">
        <v>3134.03</v>
      </c>
      <c r="E863" s="428">
        <v>3094.04</v>
      </c>
      <c r="F863" s="195">
        <v>3092.42</v>
      </c>
    </row>
    <row r="864" spans="1:6">
      <c r="A864" s="819">
        <v>42898</v>
      </c>
      <c r="B864" s="193">
        <v>5.6500000000000002E-2</v>
      </c>
      <c r="C864" s="194">
        <v>5.7699999999999994E-2</v>
      </c>
      <c r="D864" s="428">
        <v>3135.03</v>
      </c>
      <c r="E864" s="428">
        <v>3095.03</v>
      </c>
      <c r="F864" s="195">
        <v>3094.04</v>
      </c>
    </row>
    <row r="865" spans="1:6">
      <c r="A865" s="821">
        <v>42899</v>
      </c>
      <c r="B865" s="193">
        <v>5.6100000000000004E-2</v>
      </c>
      <c r="C865" s="194">
        <v>5.7300000000000004E-2</v>
      </c>
      <c r="D865" s="428">
        <v>3149.52</v>
      </c>
      <c r="E865" s="428">
        <v>3109.28</v>
      </c>
      <c r="F865" s="195">
        <v>3108.28</v>
      </c>
    </row>
    <row r="866" spans="1:6">
      <c r="A866" s="823">
        <v>42900</v>
      </c>
      <c r="B866" s="193">
        <v>5.67E-2</v>
      </c>
      <c r="C866" s="194">
        <v>5.79E-2</v>
      </c>
      <c r="D866" s="428">
        <v>3130.18</v>
      </c>
      <c r="E866" s="428">
        <v>3090.31</v>
      </c>
      <c r="F866" s="195">
        <v>3089.44</v>
      </c>
    </row>
    <row r="867" spans="1:6">
      <c r="A867" s="825">
        <v>42905</v>
      </c>
      <c r="B867" s="193">
        <v>5.5300000000000002E-2</v>
      </c>
      <c r="C867" s="194">
        <v>5.6500000000000002E-2</v>
      </c>
      <c r="D867" s="428">
        <v>3178.46</v>
      </c>
      <c r="E867" s="428">
        <v>3137.76</v>
      </c>
      <c r="F867" s="195">
        <v>3137.2</v>
      </c>
    </row>
    <row r="868" spans="1:6">
      <c r="A868" s="827">
        <v>42906</v>
      </c>
      <c r="B868" s="193">
        <v>5.5E-2</v>
      </c>
      <c r="C868" s="194">
        <v>5.62E-2</v>
      </c>
      <c r="D868" s="428">
        <v>3189.3</v>
      </c>
      <c r="E868" s="428">
        <v>3148.43</v>
      </c>
      <c r="F868" s="195">
        <v>3147.87</v>
      </c>
    </row>
    <row r="869" spans="1:6">
      <c r="A869" s="829">
        <v>42907</v>
      </c>
      <c r="B869" s="193">
        <v>5.5300000000000002E-2</v>
      </c>
      <c r="C869" s="194">
        <v>5.6500000000000002E-2</v>
      </c>
      <c r="D869" s="428">
        <v>3179.57</v>
      </c>
      <c r="E869" s="428">
        <v>3138.88</v>
      </c>
      <c r="F869" s="195">
        <v>3138.32</v>
      </c>
    </row>
    <row r="870" spans="1:6">
      <c r="A870" s="831">
        <v>42908</v>
      </c>
      <c r="B870" s="193">
        <v>5.5500000000000001E-2</v>
      </c>
      <c r="C870" s="194">
        <v>5.67E-2</v>
      </c>
      <c r="D870" s="428">
        <v>3173.29</v>
      </c>
      <c r="E870" s="428">
        <v>3132.73</v>
      </c>
      <c r="F870" s="195">
        <v>3132.17</v>
      </c>
    </row>
    <row r="871" spans="1:6">
      <c r="A871" s="831">
        <v>42909</v>
      </c>
      <c r="B871" s="193">
        <v>5.5899999999999998E-2</v>
      </c>
      <c r="C871" s="194">
        <v>5.7099999999999998E-2</v>
      </c>
      <c r="D871" s="428">
        <v>3159.99</v>
      </c>
      <c r="E871" s="428">
        <v>3119.69</v>
      </c>
      <c r="F871" s="195">
        <v>3119.38</v>
      </c>
    </row>
    <row r="872" spans="1:6">
      <c r="A872" s="833">
        <v>42912</v>
      </c>
      <c r="B872" s="193">
        <v>5.5899999999999998E-2</v>
      </c>
      <c r="C872" s="194">
        <v>5.7099999999999998E-2</v>
      </c>
      <c r="D872" s="428">
        <v>3159.91</v>
      </c>
      <c r="E872" s="428">
        <v>3119.62</v>
      </c>
      <c r="F872" s="195">
        <v>3119.11</v>
      </c>
    </row>
    <row r="873" spans="1:6">
      <c r="A873" s="835">
        <v>42913</v>
      </c>
      <c r="B873" s="193">
        <v>5.5999999999999994E-2</v>
      </c>
      <c r="C873" s="194">
        <v>5.7200000000000001E-2</v>
      </c>
      <c r="D873" s="428">
        <v>3157.03</v>
      </c>
      <c r="E873" s="428">
        <v>3116.81</v>
      </c>
      <c r="F873" s="195">
        <v>3116.3</v>
      </c>
    </row>
    <row r="874" spans="1:6">
      <c r="A874" s="837">
        <v>42914</v>
      </c>
      <c r="B874" s="193">
        <v>5.6399999999999999E-2</v>
      </c>
      <c r="C874" s="194">
        <v>5.7599999999999998E-2</v>
      </c>
      <c r="D874" s="428">
        <v>3144.05</v>
      </c>
      <c r="E874" s="428">
        <v>3104.08</v>
      </c>
      <c r="F874" s="195">
        <v>3103.56</v>
      </c>
    </row>
    <row r="875" spans="1:6">
      <c r="A875" s="839">
        <v>42915</v>
      </c>
      <c r="B875" s="193">
        <v>5.4800000000000001E-2</v>
      </c>
      <c r="C875" s="194">
        <v>5.5999999999999994E-2</v>
      </c>
      <c r="D875" s="428">
        <v>3198.97</v>
      </c>
      <c r="E875" s="428">
        <v>3158.04</v>
      </c>
      <c r="F875" s="195">
        <v>3157.53</v>
      </c>
    </row>
    <row r="876" spans="1:6">
      <c r="A876" s="841">
        <v>42916</v>
      </c>
      <c r="B876" s="193">
        <v>5.5500000000000001E-2</v>
      </c>
      <c r="C876" s="194">
        <v>5.67E-2</v>
      </c>
      <c r="D876" s="428">
        <v>3175.15</v>
      </c>
      <c r="E876" s="428">
        <v>3134.65</v>
      </c>
      <c r="F876" s="195">
        <v>3134.5</v>
      </c>
    </row>
    <row r="877" spans="1:6">
      <c r="A877" s="843">
        <v>42919</v>
      </c>
      <c r="B877" s="193">
        <v>5.5399999999999998E-2</v>
      </c>
      <c r="C877" s="194">
        <v>5.6600000000000004E-2</v>
      </c>
      <c r="D877" s="428">
        <v>3179.05</v>
      </c>
      <c r="E877" s="428">
        <v>3138.5</v>
      </c>
      <c r="F877" s="195">
        <v>3138</v>
      </c>
    </row>
    <row r="878" spans="1:6">
      <c r="A878" s="845">
        <v>42920</v>
      </c>
      <c r="B878" s="193">
        <v>5.5800000000000002E-2</v>
      </c>
      <c r="C878" s="194">
        <v>5.7000000000000002E-2</v>
      </c>
      <c r="D878" s="428">
        <v>3165.96</v>
      </c>
      <c r="E878" s="428">
        <v>3125.66</v>
      </c>
      <c r="F878" s="195">
        <v>3125.15</v>
      </c>
    </row>
    <row r="879" spans="1:6">
      <c r="A879" s="847">
        <v>42921</v>
      </c>
      <c r="B879" s="193">
        <v>5.5599999999999997E-2</v>
      </c>
      <c r="C879" s="194">
        <v>5.6799999999999996E-2</v>
      </c>
      <c r="D879" s="428">
        <v>3173.25</v>
      </c>
      <c r="E879" s="428">
        <v>3132.84</v>
      </c>
      <c r="F879" s="195">
        <v>3132.33</v>
      </c>
    </row>
    <row r="880" spans="1:6">
      <c r="A880" s="849">
        <v>42922</v>
      </c>
      <c r="B880" s="193">
        <v>5.5999999999999994E-2</v>
      </c>
      <c r="C880" s="194">
        <v>5.7200000000000001E-2</v>
      </c>
      <c r="D880" s="428">
        <v>3160.2</v>
      </c>
      <c r="E880" s="428">
        <v>3120.04</v>
      </c>
      <c r="F880" s="195">
        <v>3119.53</v>
      </c>
    </row>
    <row r="881" spans="1:6">
      <c r="A881" s="849">
        <v>42923</v>
      </c>
      <c r="B881" s="193">
        <v>5.5800000000000002E-2</v>
      </c>
      <c r="C881" s="194">
        <v>5.7000000000000002E-2</v>
      </c>
      <c r="D881" s="428">
        <v>3165.52</v>
      </c>
      <c r="E881" s="428">
        <v>3125.27</v>
      </c>
      <c r="F881" s="195">
        <v>3125.3</v>
      </c>
    </row>
    <row r="882" spans="1:6">
      <c r="A882" s="851">
        <v>42926</v>
      </c>
      <c r="B882" s="193">
        <v>5.5500000000000001E-2</v>
      </c>
      <c r="C882" s="194">
        <v>5.67E-2</v>
      </c>
      <c r="D882" s="428">
        <v>3176.14</v>
      </c>
      <c r="E882" s="428">
        <v>3135.71</v>
      </c>
      <c r="F882" s="195">
        <v>3135.27</v>
      </c>
    </row>
    <row r="883" spans="1:6">
      <c r="A883" s="853">
        <v>42927</v>
      </c>
      <c r="B883" s="193">
        <v>5.5899999999999998E-2</v>
      </c>
      <c r="C883" s="194">
        <v>5.7099999999999998E-2</v>
      </c>
      <c r="D883" s="428">
        <v>3163.02</v>
      </c>
      <c r="E883" s="428">
        <v>3122.85</v>
      </c>
      <c r="F883" s="195">
        <v>3122.4</v>
      </c>
    </row>
    <row r="884" spans="1:6">
      <c r="A884" s="855">
        <v>42928</v>
      </c>
      <c r="B884" s="193">
        <v>5.5300000000000002E-2</v>
      </c>
      <c r="C884" s="194">
        <v>5.6500000000000002E-2</v>
      </c>
      <c r="D884" s="428">
        <v>3183.81</v>
      </c>
      <c r="E884" s="428">
        <v>3143.29</v>
      </c>
      <c r="F884" s="195">
        <v>3142.84</v>
      </c>
    </row>
    <row r="885" spans="1:6">
      <c r="A885" s="857">
        <v>42929</v>
      </c>
      <c r="B885" s="193">
        <v>5.5099999999999996E-2</v>
      </c>
      <c r="C885" s="194">
        <v>5.6299999999999996E-2</v>
      </c>
      <c r="D885" s="428">
        <v>3191.08</v>
      </c>
      <c r="E885" s="428">
        <v>3150.43</v>
      </c>
      <c r="F885" s="195">
        <v>3149.99</v>
      </c>
    </row>
    <row r="886" spans="1:6">
      <c r="A886" s="859">
        <v>42930</v>
      </c>
      <c r="B886" s="193">
        <v>5.4900000000000004E-2</v>
      </c>
      <c r="C886" s="194">
        <v>5.6100000000000004E-2</v>
      </c>
      <c r="D886" s="428">
        <v>3198.72</v>
      </c>
      <c r="E886" s="428">
        <v>3157.96</v>
      </c>
      <c r="F886" s="195">
        <v>3157.16</v>
      </c>
    </row>
    <row r="887" spans="1:6">
      <c r="A887" s="859">
        <v>42933</v>
      </c>
      <c r="B887" s="193">
        <v>5.45E-2</v>
      </c>
      <c r="C887" s="194">
        <v>5.57E-2</v>
      </c>
      <c r="D887" s="428">
        <v>3213.34</v>
      </c>
      <c r="E887" s="428">
        <v>3172.34</v>
      </c>
      <c r="F887" s="195">
        <v>3171.47</v>
      </c>
    </row>
    <row r="888" spans="1:6">
      <c r="A888" s="861">
        <v>42934</v>
      </c>
      <c r="B888" s="193">
        <v>5.4000000000000006E-2</v>
      </c>
      <c r="C888" s="194">
        <v>5.5199999999999999E-2</v>
      </c>
      <c r="D888" s="428">
        <v>3231.5</v>
      </c>
      <c r="E888" s="428">
        <v>3190.19</v>
      </c>
      <c r="F888" s="195">
        <v>3189.33</v>
      </c>
    </row>
    <row r="889" spans="1:6">
      <c r="A889" s="863">
        <v>42935</v>
      </c>
      <c r="B889" s="193">
        <v>5.3099999999999994E-2</v>
      </c>
      <c r="C889" s="194">
        <v>5.4299999999999994E-2</v>
      </c>
      <c r="D889" s="428">
        <v>3263.83</v>
      </c>
      <c r="E889" s="428">
        <v>3221.97</v>
      </c>
      <c r="F889" s="195">
        <v>3221.11</v>
      </c>
    </row>
    <row r="890" spans="1:6">
      <c r="A890" s="865">
        <v>42936</v>
      </c>
      <c r="B890" s="193">
        <v>5.2600000000000001E-2</v>
      </c>
      <c r="C890" s="194">
        <v>5.3800000000000001E-2</v>
      </c>
      <c r="D890" s="428">
        <v>3282.36</v>
      </c>
      <c r="E890" s="428">
        <v>3240.18</v>
      </c>
      <c r="F890" s="195">
        <v>3239.32</v>
      </c>
    </row>
    <row r="891" spans="1:6">
      <c r="A891" s="865">
        <v>42937</v>
      </c>
      <c r="B891" s="193">
        <v>5.21E-2</v>
      </c>
      <c r="C891" s="194">
        <v>5.33E-2</v>
      </c>
      <c r="D891" s="428">
        <v>3300.63</v>
      </c>
      <c r="E891" s="428">
        <v>3258.15</v>
      </c>
      <c r="F891" s="195">
        <v>3257.16</v>
      </c>
    </row>
    <row r="892" spans="1:6">
      <c r="A892" s="865">
        <v>42940</v>
      </c>
      <c r="B892" s="193">
        <v>5.21E-2</v>
      </c>
      <c r="C892" s="194">
        <v>5.33E-2</v>
      </c>
      <c r="D892" s="428">
        <v>3301.41</v>
      </c>
      <c r="E892" s="428">
        <v>3258.92</v>
      </c>
      <c r="F892" s="195">
        <v>3258.15</v>
      </c>
    </row>
    <row r="893" spans="1:6">
      <c r="A893" s="867">
        <v>42941</v>
      </c>
      <c r="B893" s="193">
        <v>5.2300000000000006E-2</v>
      </c>
      <c r="C893" s="194">
        <v>5.3499999999999999E-2</v>
      </c>
      <c r="D893" s="428">
        <v>3295.05</v>
      </c>
      <c r="E893" s="428">
        <v>3252.69</v>
      </c>
      <c r="F893" s="195">
        <v>3251.92</v>
      </c>
    </row>
    <row r="894" spans="1:6">
      <c r="A894" s="870">
        <v>42942</v>
      </c>
      <c r="B894" s="193">
        <v>5.2699999999999997E-2</v>
      </c>
      <c r="C894" s="194">
        <v>5.3899999999999997E-2</v>
      </c>
      <c r="D894" s="428">
        <v>3281.62</v>
      </c>
      <c r="E894" s="428">
        <v>3239.52</v>
      </c>
      <c r="F894" s="195">
        <v>3238.75</v>
      </c>
    </row>
    <row r="895" spans="1:6">
      <c r="A895" s="920">
        <v>42943</v>
      </c>
      <c r="B895" s="193">
        <v>5.21E-2</v>
      </c>
      <c r="C895" s="194">
        <v>5.33E-2</v>
      </c>
      <c r="D895" s="428">
        <v>3303.72</v>
      </c>
      <c r="E895" s="428">
        <v>3261.25</v>
      </c>
      <c r="F895" s="195">
        <v>3260.48</v>
      </c>
    </row>
    <row r="896" spans="1:6">
      <c r="A896" s="920">
        <v>42944</v>
      </c>
      <c r="B896" s="193">
        <v>5.2000000000000005E-2</v>
      </c>
      <c r="C896" s="194">
        <v>5.3200000000000004E-2</v>
      </c>
      <c r="D896" s="428">
        <v>3308.28</v>
      </c>
      <c r="E896" s="428">
        <v>3265.75</v>
      </c>
      <c r="F896" s="195">
        <v>3264.76</v>
      </c>
    </row>
    <row r="897" spans="1:6">
      <c r="A897" s="920">
        <v>42947</v>
      </c>
      <c r="B897" s="193">
        <v>5.2199999999999996E-2</v>
      </c>
      <c r="C897" s="194">
        <v>5.3399999999999996E-2</v>
      </c>
      <c r="D897" s="428">
        <v>3301.91</v>
      </c>
      <c r="E897" s="428">
        <v>3259.51</v>
      </c>
      <c r="F897" s="195">
        <v>3258.74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F118"/>
  <sheetViews>
    <sheetView topLeftCell="A37" workbookViewId="0">
      <selection activeCell="G115" sqref="G115:G118"/>
    </sheetView>
  </sheetViews>
  <sheetFormatPr defaultRowHeight="12.75"/>
  <cols>
    <col min="1" max="1" width="10.140625" bestFit="1" customWidth="1"/>
  </cols>
  <sheetData>
    <row r="1" spans="1:6">
      <c r="A1" s="229" t="s">
        <v>95</v>
      </c>
      <c r="B1" s="894">
        <v>45519</v>
      </c>
      <c r="C1" s="895"/>
      <c r="D1" s="895"/>
      <c r="E1" s="895"/>
      <c r="F1" s="896"/>
    </row>
    <row r="2" spans="1:6" ht="38.25">
      <c r="A2" s="279" t="s">
        <v>97</v>
      </c>
      <c r="B2" s="223" t="s">
        <v>474</v>
      </c>
      <c r="C2" s="201" t="s">
        <v>475</v>
      </c>
      <c r="D2" s="222" t="s">
        <v>476</v>
      </c>
      <c r="E2" s="222" t="s">
        <v>477</v>
      </c>
      <c r="F2" s="224" t="s">
        <v>478</v>
      </c>
    </row>
    <row r="3" spans="1:6">
      <c r="A3" s="672">
        <v>42775</v>
      </c>
      <c r="B3" s="193">
        <v>5.2699999999999997E-2</v>
      </c>
      <c r="C3" s="194">
        <v>5.3899999999999997E-2</v>
      </c>
      <c r="D3" s="428">
        <v>698.96</v>
      </c>
      <c r="E3" s="428">
        <v>676.9</v>
      </c>
      <c r="F3" s="195">
        <v>676.67</v>
      </c>
    </row>
    <row r="4" spans="1:6">
      <c r="A4" s="672">
        <v>42776</v>
      </c>
      <c r="B4" s="193">
        <v>5.21E-2</v>
      </c>
      <c r="C4" s="194">
        <v>5.33E-2</v>
      </c>
      <c r="D4" s="428">
        <v>710.67</v>
      </c>
      <c r="E4" s="428">
        <v>688.23</v>
      </c>
      <c r="F4" s="195">
        <v>687.84</v>
      </c>
    </row>
    <row r="5" spans="1:6">
      <c r="A5" s="672">
        <v>42779</v>
      </c>
      <c r="B5" s="193">
        <v>5.21E-2</v>
      </c>
      <c r="C5" s="194">
        <v>5.33E-2</v>
      </c>
      <c r="D5" s="428">
        <v>710.9</v>
      </c>
      <c r="E5" s="428">
        <v>688.46</v>
      </c>
      <c r="F5" s="195">
        <v>688.23</v>
      </c>
    </row>
    <row r="6" spans="1:6">
      <c r="A6" s="675">
        <v>42780</v>
      </c>
      <c r="B6" s="193">
        <v>5.2199999999999996E-2</v>
      </c>
      <c r="C6" s="194">
        <v>5.3399999999999996E-2</v>
      </c>
      <c r="D6" s="428">
        <v>709.23</v>
      </c>
      <c r="E6" s="428">
        <v>686.85</v>
      </c>
      <c r="F6" s="195">
        <v>686.62</v>
      </c>
    </row>
    <row r="7" spans="1:6">
      <c r="A7" s="677">
        <v>42781</v>
      </c>
      <c r="B7" s="193">
        <v>5.2199999999999996E-2</v>
      </c>
      <c r="C7" s="194">
        <v>5.3399999999999996E-2</v>
      </c>
      <c r="D7" s="428">
        <v>709.49</v>
      </c>
      <c r="E7" s="428">
        <v>687.1</v>
      </c>
      <c r="F7" s="195">
        <v>686.85</v>
      </c>
    </row>
    <row r="8" spans="1:6">
      <c r="A8" s="679">
        <v>42782</v>
      </c>
      <c r="B8" s="193">
        <v>5.2499999999999998E-2</v>
      </c>
      <c r="C8" s="194">
        <v>5.3699999999999998E-2</v>
      </c>
      <c r="D8" s="428">
        <v>704.09</v>
      </c>
      <c r="E8" s="428">
        <v>681.88</v>
      </c>
      <c r="F8" s="195">
        <v>681.62</v>
      </c>
    </row>
    <row r="9" spans="1:6">
      <c r="A9" s="681">
        <v>42783</v>
      </c>
      <c r="B9" s="193">
        <v>5.3200000000000004E-2</v>
      </c>
      <c r="C9" s="194">
        <v>5.4400000000000004E-2</v>
      </c>
      <c r="D9" s="428">
        <v>691.53</v>
      </c>
      <c r="E9" s="428">
        <v>669.73</v>
      </c>
      <c r="F9" s="195">
        <v>669.25</v>
      </c>
    </row>
    <row r="10" spans="1:6">
      <c r="A10" s="681">
        <v>42786</v>
      </c>
      <c r="B10" s="193">
        <v>5.2699999999999997E-2</v>
      </c>
      <c r="C10" s="194">
        <v>5.3899999999999997E-2</v>
      </c>
      <c r="D10" s="428">
        <v>701.09</v>
      </c>
      <c r="E10" s="428">
        <v>678.98</v>
      </c>
      <c r="F10" s="195">
        <v>678.73</v>
      </c>
    </row>
    <row r="11" spans="1:6">
      <c r="A11" s="683">
        <v>42787</v>
      </c>
      <c r="B11" s="193">
        <v>5.2499999999999998E-2</v>
      </c>
      <c r="C11" s="194">
        <v>5.3699999999999998E-2</v>
      </c>
      <c r="D11" s="428">
        <v>705.11</v>
      </c>
      <c r="E11" s="428">
        <v>682.87</v>
      </c>
      <c r="F11" s="195">
        <v>682.62</v>
      </c>
    </row>
    <row r="12" spans="1:6">
      <c r="A12" s="685">
        <v>42788</v>
      </c>
      <c r="B12" s="193">
        <v>5.1799999999999999E-2</v>
      </c>
      <c r="C12" s="194">
        <v>5.2999999999999999E-2</v>
      </c>
      <c r="D12" s="428">
        <v>718.69</v>
      </c>
      <c r="E12" s="428">
        <v>696.01</v>
      </c>
      <c r="F12" s="195">
        <v>695.75</v>
      </c>
    </row>
    <row r="13" spans="1:6">
      <c r="A13" s="687">
        <v>42789</v>
      </c>
      <c r="B13" s="193">
        <v>5.1200000000000002E-2</v>
      </c>
      <c r="C13" s="194">
        <v>5.2400000000000002E-2</v>
      </c>
      <c r="D13" s="428">
        <v>730.51</v>
      </c>
      <c r="E13" s="428">
        <v>707.45</v>
      </c>
      <c r="F13" s="195">
        <v>707.2</v>
      </c>
    </row>
    <row r="14" spans="1:6">
      <c r="A14" s="689">
        <v>42790</v>
      </c>
      <c r="B14" s="193">
        <v>5.1200000000000002E-2</v>
      </c>
      <c r="C14" s="194">
        <v>5.2400000000000002E-2</v>
      </c>
      <c r="D14" s="428">
        <v>731.22</v>
      </c>
      <c r="E14" s="428">
        <v>708.15</v>
      </c>
      <c r="F14" s="195">
        <v>707.45</v>
      </c>
    </row>
    <row r="15" spans="1:6">
      <c r="A15" s="689">
        <v>42795</v>
      </c>
      <c r="B15" s="193">
        <v>5.1299999999999998E-2</v>
      </c>
      <c r="C15" s="194">
        <v>5.2499999999999998E-2</v>
      </c>
      <c r="D15" s="428">
        <v>729.53</v>
      </c>
      <c r="E15" s="428">
        <v>706.51</v>
      </c>
      <c r="F15" s="195">
        <v>706.26</v>
      </c>
    </row>
    <row r="16" spans="1:6">
      <c r="A16" s="691">
        <v>42796</v>
      </c>
      <c r="B16" s="193">
        <v>5.0900000000000001E-2</v>
      </c>
      <c r="C16" s="194">
        <v>5.21E-2</v>
      </c>
      <c r="D16" s="428">
        <v>737.64</v>
      </c>
      <c r="E16" s="428">
        <v>714.36</v>
      </c>
      <c r="F16" s="195">
        <v>714.1</v>
      </c>
    </row>
    <row r="17" spans="1:6">
      <c r="A17" s="693">
        <v>42797</v>
      </c>
      <c r="B17" s="193">
        <v>5.1100000000000007E-2</v>
      </c>
      <c r="C17" s="194">
        <v>5.2300000000000006E-2</v>
      </c>
      <c r="D17" s="428">
        <v>734.19</v>
      </c>
      <c r="E17" s="428">
        <v>711.03</v>
      </c>
      <c r="F17" s="195">
        <v>710.55</v>
      </c>
    </row>
    <row r="18" spans="1:6">
      <c r="A18" s="708">
        <v>42800</v>
      </c>
      <c r="B18" s="193">
        <v>5.0799999999999998E-2</v>
      </c>
      <c r="C18" s="194">
        <v>5.2000000000000005E-2</v>
      </c>
      <c r="D18" s="428">
        <v>740.37</v>
      </c>
      <c r="E18" s="428">
        <v>717</v>
      </c>
      <c r="F18" s="195">
        <v>716.75</v>
      </c>
    </row>
    <row r="19" spans="1:6">
      <c r="A19" s="710">
        <v>42801</v>
      </c>
      <c r="B19" s="193">
        <v>5.0999999999999997E-2</v>
      </c>
      <c r="C19" s="194">
        <v>5.2199999999999996E-2</v>
      </c>
      <c r="D19" s="428">
        <v>736.68</v>
      </c>
      <c r="E19" s="428">
        <v>713.44</v>
      </c>
      <c r="F19" s="195">
        <v>713.19</v>
      </c>
    </row>
    <row r="20" spans="1:6">
      <c r="A20" s="712">
        <v>42802</v>
      </c>
      <c r="B20" s="193">
        <v>5.1200000000000002E-2</v>
      </c>
      <c r="C20" s="194">
        <v>5.2400000000000002E-2</v>
      </c>
      <c r="D20" s="428">
        <v>733.01</v>
      </c>
      <c r="E20" s="428">
        <v>709.9</v>
      </c>
      <c r="F20" s="195">
        <v>709.64</v>
      </c>
    </row>
    <row r="21" spans="1:6">
      <c r="A21" s="714">
        <v>42803</v>
      </c>
      <c r="B21" s="193">
        <v>5.1799999999999999E-2</v>
      </c>
      <c r="C21" s="194">
        <v>5.2999999999999999E-2</v>
      </c>
      <c r="D21" s="428">
        <v>721.62</v>
      </c>
      <c r="E21" s="428">
        <v>698.88</v>
      </c>
      <c r="F21" s="195">
        <v>698.63</v>
      </c>
    </row>
    <row r="22" spans="1:6">
      <c r="A22" s="716">
        <v>42804</v>
      </c>
      <c r="B22" s="193">
        <v>5.1399999999999994E-2</v>
      </c>
      <c r="C22" s="194">
        <v>5.2600000000000001E-2</v>
      </c>
      <c r="D22" s="428">
        <v>729.11</v>
      </c>
      <c r="E22" s="428">
        <v>706.13</v>
      </c>
      <c r="F22" s="195">
        <v>705.74</v>
      </c>
    </row>
    <row r="23" spans="1:6">
      <c r="A23" s="716">
        <v>42807</v>
      </c>
      <c r="B23" s="193">
        <v>5.0900000000000001E-2</v>
      </c>
      <c r="C23" s="194">
        <v>5.21E-2</v>
      </c>
      <c r="D23" s="428">
        <v>739.15</v>
      </c>
      <c r="E23" s="428">
        <v>715.84</v>
      </c>
      <c r="F23" s="195">
        <v>715.61</v>
      </c>
    </row>
    <row r="24" spans="1:6">
      <c r="A24" s="718">
        <v>42808</v>
      </c>
      <c r="B24" s="193">
        <v>5.16E-2</v>
      </c>
      <c r="C24" s="194">
        <v>5.28E-2</v>
      </c>
      <c r="D24" s="428">
        <v>725.69</v>
      </c>
      <c r="E24" s="428">
        <v>702.83</v>
      </c>
      <c r="F24" s="195">
        <v>702.6</v>
      </c>
    </row>
    <row r="25" spans="1:6">
      <c r="A25" s="720">
        <v>42809</v>
      </c>
      <c r="B25" s="193">
        <v>5.2199999999999996E-2</v>
      </c>
      <c r="C25" s="194">
        <v>5.3399999999999996E-2</v>
      </c>
      <c r="D25" s="428">
        <v>714.36</v>
      </c>
      <c r="E25" s="428">
        <v>691.87</v>
      </c>
      <c r="F25" s="195">
        <v>691.68</v>
      </c>
    </row>
    <row r="26" spans="1:6">
      <c r="A26" s="722">
        <v>42810</v>
      </c>
      <c r="B26" s="193">
        <v>5.1699999999999996E-2</v>
      </c>
      <c r="C26" s="194">
        <v>5.2900000000000003E-2</v>
      </c>
      <c r="D26" s="428">
        <v>724.15</v>
      </c>
      <c r="E26" s="428">
        <v>701.34</v>
      </c>
      <c r="F26" s="195">
        <v>701.15</v>
      </c>
    </row>
    <row r="27" spans="1:6">
      <c r="A27" s="724">
        <v>42811</v>
      </c>
      <c r="B27" s="193">
        <v>5.16E-2</v>
      </c>
      <c r="C27" s="194">
        <v>5.28E-2</v>
      </c>
      <c r="D27" s="428">
        <v>726.38</v>
      </c>
      <c r="E27" s="428">
        <v>703.51</v>
      </c>
      <c r="F27" s="195">
        <v>703.21</v>
      </c>
    </row>
    <row r="28" spans="1:6">
      <c r="A28" s="724">
        <v>42814</v>
      </c>
      <c r="B28" s="193">
        <v>5.1500000000000004E-2</v>
      </c>
      <c r="C28" s="194">
        <v>5.2699999999999997E-2</v>
      </c>
      <c r="D28" s="428">
        <v>728.52</v>
      </c>
      <c r="E28" s="428">
        <v>705.58</v>
      </c>
      <c r="F28" s="195">
        <v>705.39</v>
      </c>
    </row>
    <row r="29" spans="1:6">
      <c r="A29" s="726">
        <v>42815</v>
      </c>
      <c r="B29" s="193">
        <v>5.0799999999999998E-2</v>
      </c>
      <c r="C29" s="194">
        <v>5.2000000000000005E-2</v>
      </c>
      <c r="D29" s="428">
        <v>742.45</v>
      </c>
      <c r="E29" s="428">
        <v>719.06</v>
      </c>
      <c r="F29" s="195">
        <v>718.87</v>
      </c>
    </row>
    <row r="30" spans="1:6">
      <c r="A30" s="728">
        <v>42816</v>
      </c>
      <c r="B30" s="193">
        <v>5.1799999999999999E-2</v>
      </c>
      <c r="C30" s="194">
        <v>5.2999999999999999E-2</v>
      </c>
      <c r="D30" s="428">
        <v>723.1</v>
      </c>
      <c r="E30" s="428">
        <v>700.35</v>
      </c>
      <c r="F30" s="195">
        <v>700.15</v>
      </c>
    </row>
    <row r="31" spans="1:6">
      <c r="A31" s="730">
        <v>42817</v>
      </c>
      <c r="B31" s="193">
        <v>5.21E-2</v>
      </c>
      <c r="C31" s="194">
        <v>5.33E-2</v>
      </c>
      <c r="D31" s="428">
        <v>717.58</v>
      </c>
      <c r="E31" s="428">
        <v>695.01</v>
      </c>
      <c r="F31" s="195">
        <v>694.81</v>
      </c>
    </row>
    <row r="32" spans="1:6">
      <c r="A32" s="732">
        <v>42818</v>
      </c>
      <c r="B32" s="193">
        <v>5.1799999999999999E-2</v>
      </c>
      <c r="C32" s="194">
        <v>5.2999999999999999E-2</v>
      </c>
      <c r="D32" s="428">
        <v>723.66</v>
      </c>
      <c r="E32" s="428">
        <v>700.89</v>
      </c>
      <c r="F32" s="195">
        <v>700.58</v>
      </c>
    </row>
    <row r="33" spans="1:6">
      <c r="A33" s="734">
        <v>42821</v>
      </c>
      <c r="B33" s="193">
        <v>5.2000000000000005E-2</v>
      </c>
      <c r="C33" s="194">
        <v>5.3200000000000004E-2</v>
      </c>
      <c r="D33" s="428">
        <v>720.01</v>
      </c>
      <c r="E33" s="428">
        <v>697.36</v>
      </c>
      <c r="F33" s="195">
        <v>697.17</v>
      </c>
    </row>
    <row r="34" spans="1:6">
      <c r="A34" s="736">
        <v>42822</v>
      </c>
      <c r="B34" s="193">
        <v>5.16E-2</v>
      </c>
      <c r="C34" s="194">
        <v>5.28E-2</v>
      </c>
      <c r="D34" s="428">
        <v>727.93</v>
      </c>
      <c r="E34" s="428">
        <v>705.03</v>
      </c>
      <c r="F34" s="195">
        <v>704.83</v>
      </c>
    </row>
    <row r="35" spans="1:6">
      <c r="A35" s="738">
        <v>42823</v>
      </c>
      <c r="B35" s="193">
        <v>5.16E-2</v>
      </c>
      <c r="C35" s="194">
        <v>5.28E-2</v>
      </c>
      <c r="D35" s="428">
        <v>728.13</v>
      </c>
      <c r="E35" s="428">
        <v>705.23</v>
      </c>
      <c r="F35" s="195">
        <v>705.03</v>
      </c>
    </row>
    <row r="36" spans="1:6">
      <c r="A36" s="740">
        <v>42824</v>
      </c>
      <c r="B36" s="193">
        <v>5.1699999999999996E-2</v>
      </c>
      <c r="C36" s="194">
        <v>5.2900000000000003E-2</v>
      </c>
      <c r="D36" s="428">
        <v>726.39</v>
      </c>
      <c r="E36" s="428">
        <v>703.55</v>
      </c>
      <c r="F36" s="195">
        <v>703.35</v>
      </c>
    </row>
    <row r="37" spans="1:6">
      <c r="A37" s="742">
        <v>42825</v>
      </c>
      <c r="B37" s="193">
        <v>5.1799999999999999E-2</v>
      </c>
      <c r="C37" s="194">
        <v>5.2999999999999999E-2</v>
      </c>
      <c r="D37" s="428">
        <v>724.77</v>
      </c>
      <c r="E37" s="428">
        <v>701.98</v>
      </c>
      <c r="F37" s="195">
        <v>701.68</v>
      </c>
    </row>
    <row r="38" spans="1:6">
      <c r="A38" s="744">
        <v>42828</v>
      </c>
      <c r="B38" s="193">
        <v>5.1299999999999998E-2</v>
      </c>
      <c r="C38" s="194">
        <v>5.2499999999999998E-2</v>
      </c>
      <c r="D38" s="428">
        <v>734.7</v>
      </c>
      <c r="E38" s="428">
        <v>711.59</v>
      </c>
      <c r="F38" s="195">
        <v>711.39</v>
      </c>
    </row>
    <row r="39" spans="1:6">
      <c r="A39" s="746">
        <v>42829</v>
      </c>
      <c r="B39" s="193">
        <v>5.16E-2</v>
      </c>
      <c r="C39" s="194">
        <v>5.28E-2</v>
      </c>
      <c r="D39" s="428">
        <v>729.05</v>
      </c>
      <c r="E39" s="428">
        <v>706.13</v>
      </c>
      <c r="F39" s="195">
        <v>705.93</v>
      </c>
    </row>
    <row r="40" spans="1:6">
      <c r="A40" s="746">
        <v>42830</v>
      </c>
      <c r="B40" s="193">
        <v>5.1500000000000004E-2</v>
      </c>
      <c r="C40" s="194">
        <v>5.2699999999999997E-2</v>
      </c>
      <c r="D40" s="428">
        <v>731.2</v>
      </c>
      <c r="E40" s="428">
        <v>708.21</v>
      </c>
      <c r="F40" s="195">
        <v>708.01</v>
      </c>
    </row>
    <row r="41" spans="1:6">
      <c r="A41" s="748">
        <v>42831</v>
      </c>
      <c r="B41" s="193">
        <v>5.2000000000000005E-2</v>
      </c>
      <c r="C41" s="194">
        <v>5.3200000000000004E-2</v>
      </c>
      <c r="D41" s="428">
        <v>721.73</v>
      </c>
      <c r="E41" s="428">
        <v>699.05</v>
      </c>
      <c r="F41" s="195">
        <v>698.85</v>
      </c>
    </row>
    <row r="42" spans="1:6">
      <c r="A42" s="750">
        <v>42832</v>
      </c>
      <c r="B42" s="193">
        <v>5.2499999999999998E-2</v>
      </c>
      <c r="C42" s="194">
        <v>5.3699999999999998E-2</v>
      </c>
      <c r="D42" s="428">
        <v>712.56</v>
      </c>
      <c r="E42" s="428">
        <v>690.18</v>
      </c>
      <c r="F42" s="195">
        <v>689.87</v>
      </c>
    </row>
    <row r="43" spans="1:6">
      <c r="A43" s="752">
        <v>42835</v>
      </c>
      <c r="B43" s="193">
        <v>5.2199999999999996E-2</v>
      </c>
      <c r="C43" s="194">
        <v>5.3399999999999996E-2</v>
      </c>
      <c r="D43" s="428">
        <v>718.47</v>
      </c>
      <c r="E43" s="428">
        <v>695.91</v>
      </c>
      <c r="F43" s="195">
        <v>695.71</v>
      </c>
    </row>
    <row r="44" spans="1:6">
      <c r="A44" s="754">
        <v>42836</v>
      </c>
      <c r="B44" s="193">
        <v>5.21E-2</v>
      </c>
      <c r="C44" s="194">
        <v>5.33E-2</v>
      </c>
      <c r="D44" s="428">
        <v>720.59</v>
      </c>
      <c r="E44" s="428">
        <v>697.96</v>
      </c>
      <c r="F44" s="195">
        <v>697.76</v>
      </c>
    </row>
    <row r="45" spans="1:6">
      <c r="A45" s="756">
        <v>42837</v>
      </c>
      <c r="B45" s="193">
        <v>5.2699999999999997E-2</v>
      </c>
      <c r="C45" s="194">
        <v>5.3899999999999997E-2</v>
      </c>
      <c r="D45" s="428">
        <v>709.38</v>
      </c>
      <c r="E45" s="428">
        <v>687.12</v>
      </c>
      <c r="F45" s="195">
        <v>686.92</v>
      </c>
    </row>
    <row r="46" spans="1:6">
      <c r="A46" s="756">
        <v>42838</v>
      </c>
      <c r="B46" s="193">
        <v>5.2499999999999998E-2</v>
      </c>
      <c r="C46" s="194">
        <v>5.3699999999999998E-2</v>
      </c>
      <c r="D46" s="428">
        <v>713.53</v>
      </c>
      <c r="E46" s="428">
        <v>691.14</v>
      </c>
      <c r="F46" s="195">
        <v>690.78</v>
      </c>
    </row>
    <row r="47" spans="1:6">
      <c r="A47" s="756">
        <v>42842</v>
      </c>
      <c r="B47" s="193">
        <v>5.2699999999999997E-2</v>
      </c>
      <c r="C47" s="194">
        <v>5.3899999999999997E-2</v>
      </c>
      <c r="D47" s="428">
        <v>709.94</v>
      </c>
      <c r="E47" s="428">
        <v>687.67</v>
      </c>
      <c r="F47" s="195">
        <v>687.48</v>
      </c>
    </row>
    <row r="48" spans="1:6">
      <c r="A48" s="758">
        <v>42843</v>
      </c>
      <c r="B48" s="193">
        <v>5.2600000000000001E-2</v>
      </c>
      <c r="C48" s="194">
        <v>5.3800000000000001E-2</v>
      </c>
      <c r="D48" s="428">
        <v>712.03</v>
      </c>
      <c r="E48" s="428">
        <v>689.69</v>
      </c>
      <c r="F48" s="195">
        <v>689.5</v>
      </c>
    </row>
    <row r="49" spans="1:6">
      <c r="A49" s="758">
        <v>42844</v>
      </c>
      <c r="B49" s="193">
        <v>5.28E-2</v>
      </c>
      <c r="C49" s="194">
        <v>5.4000000000000006E-2</v>
      </c>
      <c r="D49" s="428">
        <v>708.45</v>
      </c>
      <c r="E49" s="428">
        <v>686.23</v>
      </c>
      <c r="F49" s="195">
        <v>686.04</v>
      </c>
    </row>
    <row r="50" spans="1:6">
      <c r="A50" s="758">
        <v>42845</v>
      </c>
      <c r="B50" s="193">
        <v>5.2900000000000003E-2</v>
      </c>
      <c r="C50" s="194">
        <v>5.4100000000000002E-2</v>
      </c>
      <c r="D50" s="428">
        <v>706.92</v>
      </c>
      <c r="E50" s="428">
        <v>684.76</v>
      </c>
      <c r="F50" s="195">
        <v>684.41</v>
      </c>
    </row>
    <row r="51" spans="1:6">
      <c r="A51" s="760">
        <v>42849</v>
      </c>
      <c r="B51" s="193">
        <v>5.2900000000000003E-2</v>
      </c>
      <c r="C51" s="194">
        <v>5.4100000000000002E-2</v>
      </c>
      <c r="D51" s="428">
        <v>706.98</v>
      </c>
      <c r="E51" s="428">
        <v>684.82</v>
      </c>
      <c r="F51" s="195">
        <v>684.64</v>
      </c>
    </row>
    <row r="52" spans="1:6">
      <c r="A52" s="760">
        <v>42850</v>
      </c>
      <c r="B52" s="193">
        <v>5.3800000000000001E-2</v>
      </c>
      <c r="C52" s="194">
        <v>5.5E-2</v>
      </c>
      <c r="D52" s="428">
        <v>690.47</v>
      </c>
      <c r="E52" s="428">
        <v>668.85</v>
      </c>
      <c r="F52" s="195">
        <v>668.67</v>
      </c>
    </row>
    <row r="53" spans="1:6">
      <c r="A53" s="762">
        <v>42851</v>
      </c>
      <c r="B53" s="193">
        <v>5.4400000000000004E-2</v>
      </c>
      <c r="C53" s="194">
        <v>5.5599999999999997E-2</v>
      </c>
      <c r="D53" s="428">
        <v>679.75</v>
      </c>
      <c r="E53" s="428">
        <v>658.47</v>
      </c>
      <c r="F53" s="195">
        <v>658.3</v>
      </c>
    </row>
    <row r="54" spans="1:6">
      <c r="A54" s="764">
        <v>42852</v>
      </c>
      <c r="B54" s="193">
        <v>5.3800000000000001E-2</v>
      </c>
      <c r="C54" s="194">
        <v>5.5E-2</v>
      </c>
      <c r="D54" s="428">
        <v>690.83</v>
      </c>
      <c r="E54" s="428">
        <v>669.2</v>
      </c>
      <c r="F54" s="195">
        <v>669.02</v>
      </c>
    </row>
    <row r="55" spans="1:6">
      <c r="A55" s="766">
        <v>42855</v>
      </c>
      <c r="B55" s="193">
        <v>5.4000000000000006E-2</v>
      </c>
      <c r="C55" s="194">
        <v>5.5199999999999999E-2</v>
      </c>
      <c r="D55" s="428">
        <v>687.47</v>
      </c>
      <c r="E55" s="428">
        <v>665.95</v>
      </c>
      <c r="F55" s="195">
        <v>665.67</v>
      </c>
    </row>
    <row r="56" spans="1:6">
      <c r="A56" s="768">
        <v>42857</v>
      </c>
      <c r="B56" s="193">
        <v>5.3800000000000001E-2</v>
      </c>
      <c r="C56" s="194">
        <v>5.5E-2</v>
      </c>
      <c r="D56" s="428">
        <v>691.3</v>
      </c>
      <c r="E56" s="428">
        <v>669.66</v>
      </c>
      <c r="F56" s="195">
        <v>669.49</v>
      </c>
    </row>
    <row r="57" spans="1:6">
      <c r="A57" s="770">
        <v>42858</v>
      </c>
      <c r="B57" s="193">
        <v>5.3499999999999999E-2</v>
      </c>
      <c r="C57" s="194">
        <v>5.4699999999999999E-2</v>
      </c>
      <c r="D57" s="428">
        <v>697</v>
      </c>
      <c r="E57" s="428">
        <v>675.18</v>
      </c>
      <c r="F57" s="195">
        <v>675</v>
      </c>
    </row>
    <row r="58" spans="1:6">
      <c r="A58" s="773">
        <v>42859</v>
      </c>
      <c r="B58" s="193">
        <v>5.3600000000000002E-2</v>
      </c>
      <c r="C58" s="194">
        <v>5.4800000000000001E-2</v>
      </c>
      <c r="D58" s="428">
        <v>695.34</v>
      </c>
      <c r="E58" s="428">
        <v>673.58</v>
      </c>
      <c r="F58" s="195">
        <v>673.4</v>
      </c>
    </row>
    <row r="59" spans="1:6">
      <c r="A59" s="776">
        <v>42860</v>
      </c>
      <c r="B59" s="193">
        <v>5.3600000000000002E-2</v>
      </c>
      <c r="C59" s="194">
        <v>5.4800000000000001E-2</v>
      </c>
      <c r="D59" s="428">
        <v>695.59</v>
      </c>
      <c r="E59" s="428">
        <v>673.83</v>
      </c>
      <c r="F59" s="195">
        <v>673.58</v>
      </c>
    </row>
    <row r="60" spans="1:6">
      <c r="A60" s="776">
        <v>42863</v>
      </c>
      <c r="B60" s="193">
        <v>5.3399999999999996E-2</v>
      </c>
      <c r="C60" s="194">
        <v>5.4600000000000003E-2</v>
      </c>
      <c r="D60" s="428">
        <v>699.47</v>
      </c>
      <c r="E60" s="428">
        <v>677.59</v>
      </c>
      <c r="F60" s="195">
        <v>677.41</v>
      </c>
    </row>
    <row r="61" spans="1:6">
      <c r="A61" s="778">
        <v>42864</v>
      </c>
      <c r="B61" s="193">
        <v>5.3099999999999994E-2</v>
      </c>
      <c r="C61" s="194">
        <v>5.4299999999999994E-2</v>
      </c>
      <c r="D61" s="428">
        <v>705.24</v>
      </c>
      <c r="E61" s="428">
        <v>683.17</v>
      </c>
      <c r="F61" s="195">
        <v>682.99</v>
      </c>
    </row>
    <row r="62" spans="1:6">
      <c r="A62" s="780">
        <v>42865</v>
      </c>
      <c r="B62" s="193">
        <v>5.2999999999999999E-2</v>
      </c>
      <c r="C62" s="194">
        <v>5.4199999999999998E-2</v>
      </c>
      <c r="D62" s="428">
        <v>707.17</v>
      </c>
      <c r="E62" s="428">
        <v>685.04</v>
      </c>
      <c r="F62" s="195">
        <v>684.87</v>
      </c>
    </row>
    <row r="63" spans="1:6">
      <c r="A63" s="782">
        <v>42866</v>
      </c>
      <c r="B63" s="193">
        <v>5.2499999999999998E-2</v>
      </c>
      <c r="C63" s="194">
        <v>5.3699999999999998E-2</v>
      </c>
      <c r="D63" s="428">
        <v>716.79</v>
      </c>
      <c r="E63" s="428">
        <v>694.35</v>
      </c>
      <c r="F63" s="195">
        <v>694.18</v>
      </c>
    </row>
    <row r="64" spans="1:6">
      <c r="A64" s="782">
        <v>42867</v>
      </c>
      <c r="B64" s="193">
        <v>5.2000000000000005E-2</v>
      </c>
      <c r="C64" s="194">
        <v>5.3200000000000004E-2</v>
      </c>
      <c r="D64" s="428">
        <v>726.61</v>
      </c>
      <c r="E64" s="428">
        <v>703.85</v>
      </c>
      <c r="F64" s="195">
        <v>703.61</v>
      </c>
    </row>
    <row r="65" spans="1:6">
      <c r="A65" s="784">
        <v>42870</v>
      </c>
      <c r="B65" s="193">
        <v>5.1299999999999998E-2</v>
      </c>
      <c r="C65" s="194">
        <v>5.2499999999999998E-2</v>
      </c>
      <c r="D65" s="428">
        <v>740.5</v>
      </c>
      <c r="E65" s="428">
        <v>717.3</v>
      </c>
      <c r="F65" s="195">
        <v>717.04</v>
      </c>
    </row>
    <row r="66" spans="1:6">
      <c r="A66" s="784">
        <v>42871</v>
      </c>
      <c r="B66" s="193">
        <v>5.0599999999999999E-2</v>
      </c>
      <c r="C66" s="194">
        <v>5.1799999999999999E-2</v>
      </c>
      <c r="D66" s="428">
        <v>754.66</v>
      </c>
      <c r="E66" s="428">
        <v>731</v>
      </c>
      <c r="F66" s="195">
        <v>730.74</v>
      </c>
    </row>
    <row r="67" spans="1:6">
      <c r="A67" s="786">
        <v>42872</v>
      </c>
      <c r="B67" s="193">
        <v>4.9699999999999994E-2</v>
      </c>
      <c r="C67" s="194">
        <v>5.0900000000000001E-2</v>
      </c>
      <c r="D67" s="428">
        <v>773.2</v>
      </c>
      <c r="E67" s="428">
        <v>748.94</v>
      </c>
      <c r="F67" s="195">
        <v>748.67</v>
      </c>
    </row>
    <row r="68" spans="1:6">
      <c r="A68" s="788">
        <v>42873</v>
      </c>
      <c r="B68" s="193">
        <v>5.9699999999999996E-2</v>
      </c>
      <c r="C68" s="194">
        <v>6.0899999999999996E-2</v>
      </c>
      <c r="D68" s="428">
        <v>593.73</v>
      </c>
      <c r="E68" s="428">
        <v>575.28</v>
      </c>
      <c r="F68" s="195">
        <v>575.04999999999995</v>
      </c>
    </row>
    <row r="69" spans="1:6">
      <c r="A69" s="790">
        <v>42874</v>
      </c>
      <c r="B69" s="193">
        <v>6.0100000000000001E-2</v>
      </c>
      <c r="C69" s="194">
        <v>6.13E-2</v>
      </c>
      <c r="D69" s="428">
        <v>587.92999999999995</v>
      </c>
      <c r="E69" s="428">
        <v>569.66999999999996</v>
      </c>
      <c r="F69" s="195">
        <v>569.26</v>
      </c>
    </row>
    <row r="70" spans="1:6">
      <c r="A70" s="790">
        <v>42877</v>
      </c>
      <c r="B70" s="193">
        <v>5.7200000000000001E-2</v>
      </c>
      <c r="C70" s="194">
        <v>5.8400000000000001E-2</v>
      </c>
      <c r="D70" s="428">
        <v>634.85</v>
      </c>
      <c r="E70" s="428">
        <v>615.08000000000004</v>
      </c>
      <c r="F70" s="195">
        <v>614.84</v>
      </c>
    </row>
    <row r="71" spans="1:6">
      <c r="A71" s="792">
        <v>42878</v>
      </c>
      <c r="B71" s="193">
        <v>5.6399999999999999E-2</v>
      </c>
      <c r="C71" s="194">
        <v>5.7599999999999998E-2</v>
      </c>
      <c r="D71" s="428">
        <v>648.64</v>
      </c>
      <c r="E71" s="428">
        <v>628.42999999999995</v>
      </c>
      <c r="F71" s="195">
        <v>628.19000000000005</v>
      </c>
    </row>
    <row r="72" spans="1:6">
      <c r="A72" s="794">
        <v>42879</v>
      </c>
      <c r="B72" s="193">
        <v>5.4900000000000004E-2</v>
      </c>
      <c r="C72" s="194">
        <v>5.6100000000000004E-2</v>
      </c>
      <c r="D72" s="428">
        <v>675.06</v>
      </c>
      <c r="E72" s="428">
        <v>654</v>
      </c>
      <c r="F72" s="195">
        <v>653.76</v>
      </c>
    </row>
    <row r="73" spans="1:6">
      <c r="A73" s="794">
        <v>42880</v>
      </c>
      <c r="B73" s="193">
        <v>5.57E-2</v>
      </c>
      <c r="C73" s="194">
        <v>5.6900000000000006E-2</v>
      </c>
      <c r="D73" s="428">
        <v>661.19</v>
      </c>
      <c r="E73" s="428">
        <v>640.58000000000004</v>
      </c>
      <c r="F73" s="195">
        <v>640.34</v>
      </c>
    </row>
    <row r="74" spans="1:6">
      <c r="A74" s="796">
        <v>42881</v>
      </c>
      <c r="B74" s="193">
        <v>5.5199999999999999E-2</v>
      </c>
      <c r="C74" s="194">
        <v>5.6399999999999999E-2</v>
      </c>
      <c r="D74" s="428">
        <v>670.43</v>
      </c>
      <c r="E74" s="428">
        <v>649.53</v>
      </c>
      <c r="F74" s="195">
        <v>649.08000000000004</v>
      </c>
    </row>
    <row r="75" spans="1:6">
      <c r="A75" s="798">
        <v>42884</v>
      </c>
      <c r="B75" s="193">
        <v>5.5500000000000001E-2</v>
      </c>
      <c r="C75" s="194">
        <v>5.67E-2</v>
      </c>
      <c r="D75" s="428">
        <v>665.38</v>
      </c>
      <c r="E75" s="428">
        <v>644.65</v>
      </c>
      <c r="F75" s="195">
        <v>644.41</v>
      </c>
    </row>
    <row r="76" spans="1:6">
      <c r="A76" s="800">
        <v>42885</v>
      </c>
      <c r="B76" s="193">
        <v>5.4900000000000004E-2</v>
      </c>
      <c r="C76" s="194">
        <v>5.6100000000000004E-2</v>
      </c>
      <c r="D76" s="428">
        <v>676.26</v>
      </c>
      <c r="E76" s="428">
        <v>655.17999999999995</v>
      </c>
      <c r="F76" s="195">
        <v>654.92999999999995</v>
      </c>
    </row>
    <row r="77" spans="1:6">
      <c r="A77" s="803">
        <v>42886</v>
      </c>
      <c r="B77" s="193">
        <v>5.4800000000000001E-2</v>
      </c>
      <c r="C77" s="194">
        <v>5.5999999999999994E-2</v>
      </c>
      <c r="D77" s="428">
        <v>678.3</v>
      </c>
      <c r="E77" s="428">
        <v>657.15</v>
      </c>
      <c r="F77" s="195">
        <v>656.9</v>
      </c>
    </row>
    <row r="78" spans="1:6">
      <c r="A78" s="805">
        <v>42887</v>
      </c>
      <c r="B78" s="193">
        <v>5.5199999999999999E-2</v>
      </c>
      <c r="C78" s="194">
        <v>5.6399999999999999E-2</v>
      </c>
      <c r="D78" s="428">
        <v>671.42</v>
      </c>
      <c r="E78" s="428">
        <v>650.5</v>
      </c>
      <c r="F78" s="195">
        <v>650.25</v>
      </c>
    </row>
    <row r="79" spans="1:6">
      <c r="A79" s="807">
        <v>42888</v>
      </c>
      <c r="B79" s="193">
        <v>5.5999999999999994E-2</v>
      </c>
      <c r="C79" s="194">
        <v>5.7200000000000001E-2</v>
      </c>
      <c r="D79" s="428">
        <v>657.84</v>
      </c>
      <c r="E79" s="428">
        <v>637.36</v>
      </c>
      <c r="F79" s="195">
        <v>636.91999999999996</v>
      </c>
    </row>
    <row r="80" spans="1:6">
      <c r="A80" s="809">
        <v>42891</v>
      </c>
      <c r="B80" s="193">
        <v>5.7099999999999998E-2</v>
      </c>
      <c r="C80" s="194">
        <v>5.8299999999999998E-2</v>
      </c>
      <c r="D80" s="428">
        <v>639.28</v>
      </c>
      <c r="E80" s="428">
        <v>619.4</v>
      </c>
      <c r="F80" s="195">
        <v>619.16</v>
      </c>
    </row>
    <row r="81" spans="1:6">
      <c r="A81" s="811">
        <v>42892</v>
      </c>
      <c r="B81" s="193">
        <v>5.7300000000000004E-2</v>
      </c>
      <c r="C81" s="194">
        <v>5.8499999999999996E-2</v>
      </c>
      <c r="D81" s="428">
        <v>636.16</v>
      </c>
      <c r="E81" s="428">
        <v>616.38</v>
      </c>
      <c r="F81" s="195">
        <v>616.15</v>
      </c>
    </row>
    <row r="82" spans="1:6">
      <c r="A82" s="813">
        <v>42893</v>
      </c>
      <c r="B82" s="193">
        <v>5.67E-2</v>
      </c>
      <c r="C82" s="194">
        <v>5.79E-2</v>
      </c>
      <c r="D82" s="428">
        <v>646.53</v>
      </c>
      <c r="E82" s="428">
        <v>626.42999999999995</v>
      </c>
      <c r="F82" s="195">
        <v>626.19000000000005</v>
      </c>
    </row>
    <row r="83" spans="1:6">
      <c r="A83" s="815">
        <v>42894</v>
      </c>
      <c r="B83" s="193">
        <v>5.7699999999999994E-2</v>
      </c>
      <c r="C83" s="194">
        <v>5.8899999999999994E-2</v>
      </c>
      <c r="D83" s="428">
        <v>629.97</v>
      </c>
      <c r="E83" s="428">
        <v>610.4</v>
      </c>
      <c r="F83" s="195">
        <v>610.16</v>
      </c>
    </row>
    <row r="84" spans="1:6">
      <c r="A84" s="817">
        <v>42895</v>
      </c>
      <c r="B84" s="193">
        <v>5.6600000000000004E-2</v>
      </c>
      <c r="C84" s="194">
        <v>5.7800000000000004E-2</v>
      </c>
      <c r="D84" s="428">
        <v>647.92999999999995</v>
      </c>
      <c r="E84" s="428">
        <v>627.78</v>
      </c>
      <c r="F84" s="195">
        <v>627.46</v>
      </c>
    </row>
    <row r="85" spans="1:6">
      <c r="A85" s="819">
        <v>42898</v>
      </c>
      <c r="B85" s="193">
        <v>5.67E-2</v>
      </c>
      <c r="C85" s="194">
        <v>5.79E-2</v>
      </c>
      <c r="D85" s="428">
        <v>646.42999999999995</v>
      </c>
      <c r="E85" s="428">
        <v>626.34</v>
      </c>
      <c r="F85" s="195">
        <v>626.13</v>
      </c>
    </row>
    <row r="86" spans="1:6">
      <c r="A86" s="821">
        <v>42899</v>
      </c>
      <c r="B86" s="193">
        <v>5.6299999999999996E-2</v>
      </c>
      <c r="C86" s="194">
        <v>5.7500000000000002E-2</v>
      </c>
      <c r="D86" s="428">
        <v>653.49</v>
      </c>
      <c r="E86" s="428">
        <v>633.16999999999996</v>
      </c>
      <c r="F86" s="195">
        <v>632.96</v>
      </c>
    </row>
    <row r="87" spans="1:6">
      <c r="A87" s="823">
        <v>42900</v>
      </c>
      <c r="B87" s="193">
        <v>5.6900000000000006E-2</v>
      </c>
      <c r="C87" s="194">
        <v>5.8099999999999999E-2</v>
      </c>
      <c r="D87" s="428">
        <v>643.41999999999996</v>
      </c>
      <c r="E87" s="428">
        <v>623.42999999999995</v>
      </c>
      <c r="F87" s="195">
        <v>623.25</v>
      </c>
    </row>
    <row r="88" spans="1:6">
      <c r="A88" s="825">
        <v>42905</v>
      </c>
      <c r="B88" s="193">
        <v>5.5500000000000001E-2</v>
      </c>
      <c r="C88" s="194">
        <v>5.67E-2</v>
      </c>
      <c r="D88" s="428">
        <v>667.77</v>
      </c>
      <c r="E88" s="428">
        <v>647</v>
      </c>
      <c r="F88" s="195">
        <v>646.88</v>
      </c>
    </row>
    <row r="89" spans="1:6">
      <c r="A89" s="827">
        <v>42906</v>
      </c>
      <c r="B89" s="193">
        <v>5.5199999999999999E-2</v>
      </c>
      <c r="C89" s="194">
        <v>5.6399999999999999E-2</v>
      </c>
      <c r="D89" s="428">
        <v>673.19</v>
      </c>
      <c r="E89" s="428">
        <v>652.24</v>
      </c>
      <c r="F89" s="195">
        <v>652.13</v>
      </c>
    </row>
    <row r="90" spans="1:6">
      <c r="A90" s="829">
        <v>42907</v>
      </c>
      <c r="B90" s="193">
        <v>5.5500000000000001E-2</v>
      </c>
      <c r="C90" s="194">
        <v>5.67E-2</v>
      </c>
      <c r="D90" s="428">
        <v>668</v>
      </c>
      <c r="E90" s="428">
        <v>647.23</v>
      </c>
      <c r="F90" s="195">
        <v>647.12</v>
      </c>
    </row>
    <row r="91" spans="1:6">
      <c r="A91" s="831">
        <v>42908</v>
      </c>
      <c r="B91" s="193">
        <v>5.5800000000000002E-2</v>
      </c>
      <c r="C91" s="194">
        <v>5.7000000000000002E-2</v>
      </c>
      <c r="D91" s="428">
        <v>662.86</v>
      </c>
      <c r="E91" s="428">
        <v>642.26</v>
      </c>
      <c r="F91" s="195">
        <v>642.14</v>
      </c>
    </row>
    <row r="92" spans="1:6">
      <c r="A92" s="831">
        <v>42909</v>
      </c>
      <c r="B92" s="193">
        <v>5.6100000000000004E-2</v>
      </c>
      <c r="C92" s="194">
        <v>5.7300000000000004E-2</v>
      </c>
      <c r="D92" s="428">
        <v>657.71</v>
      </c>
      <c r="E92" s="428">
        <v>637.28</v>
      </c>
      <c r="F92" s="195">
        <v>637.21</v>
      </c>
    </row>
    <row r="93" spans="1:6">
      <c r="A93" s="833">
        <v>42912</v>
      </c>
      <c r="B93" s="193">
        <v>5.6100000000000004E-2</v>
      </c>
      <c r="C93" s="194">
        <v>5.7300000000000004E-2</v>
      </c>
      <c r="D93" s="428">
        <v>657.7</v>
      </c>
      <c r="E93" s="428">
        <v>637.27</v>
      </c>
      <c r="F93" s="195">
        <v>637.16</v>
      </c>
    </row>
    <row r="94" spans="1:6">
      <c r="A94" s="835">
        <v>42913</v>
      </c>
      <c r="B94" s="193">
        <v>5.62E-2</v>
      </c>
      <c r="C94" s="194">
        <v>5.74E-2</v>
      </c>
      <c r="D94" s="428">
        <v>656.07</v>
      </c>
      <c r="E94" s="428">
        <v>635.70000000000005</v>
      </c>
      <c r="F94" s="195">
        <v>635.59</v>
      </c>
    </row>
    <row r="95" spans="1:6">
      <c r="A95" s="837">
        <v>42914</v>
      </c>
      <c r="B95" s="193">
        <v>5.6600000000000004E-2</v>
      </c>
      <c r="C95" s="194">
        <v>5.7800000000000004E-2</v>
      </c>
      <c r="D95" s="428">
        <v>649.30999999999995</v>
      </c>
      <c r="E95" s="428">
        <v>629.15</v>
      </c>
      <c r="F95" s="195">
        <v>629.04999999999995</v>
      </c>
    </row>
    <row r="96" spans="1:6">
      <c r="A96" s="839">
        <v>42915</v>
      </c>
      <c r="B96" s="193">
        <v>5.4900000000000004E-2</v>
      </c>
      <c r="C96" s="194">
        <v>5.6100000000000004E-2</v>
      </c>
      <c r="D96" s="428">
        <v>679.12</v>
      </c>
      <c r="E96" s="428">
        <v>658.01</v>
      </c>
      <c r="F96" s="195">
        <v>657.91</v>
      </c>
    </row>
    <row r="97" spans="1:6">
      <c r="A97" s="841">
        <v>42916</v>
      </c>
      <c r="B97" s="193">
        <v>5.5599999999999997E-2</v>
      </c>
      <c r="C97" s="194">
        <v>5.6799999999999996E-2</v>
      </c>
      <c r="D97" s="428">
        <v>666.75</v>
      </c>
      <c r="E97" s="428">
        <v>646.04</v>
      </c>
      <c r="F97" s="195">
        <v>646.01</v>
      </c>
    </row>
    <row r="98" spans="1:6">
      <c r="A98" s="843">
        <v>42919</v>
      </c>
      <c r="B98" s="193">
        <v>5.5599999999999997E-2</v>
      </c>
      <c r="C98" s="194">
        <v>5.6799999999999996E-2</v>
      </c>
      <c r="D98" s="428">
        <v>666.86</v>
      </c>
      <c r="E98" s="428">
        <v>646.15</v>
      </c>
      <c r="F98" s="195">
        <v>646.04</v>
      </c>
    </row>
    <row r="99" spans="1:6">
      <c r="A99" s="845">
        <v>42920</v>
      </c>
      <c r="B99" s="193">
        <v>5.6100000000000004E-2</v>
      </c>
      <c r="C99" s="194">
        <v>5.7300000000000004E-2</v>
      </c>
      <c r="D99" s="428">
        <v>658.25</v>
      </c>
      <c r="E99" s="428">
        <v>637.82000000000005</v>
      </c>
      <c r="F99" s="195">
        <v>637.72</v>
      </c>
    </row>
    <row r="100" spans="1:6">
      <c r="A100" s="847">
        <v>42921</v>
      </c>
      <c r="B100" s="193">
        <v>5.5800000000000002E-2</v>
      </c>
      <c r="C100" s="194">
        <v>5.7000000000000002E-2</v>
      </c>
      <c r="D100" s="428">
        <v>663.57</v>
      </c>
      <c r="E100" s="428">
        <v>642.97</v>
      </c>
      <c r="F100" s="195">
        <v>642.87</v>
      </c>
    </row>
    <row r="101" spans="1:6">
      <c r="A101" s="849">
        <v>42922</v>
      </c>
      <c r="B101" s="193">
        <v>5.62E-2</v>
      </c>
      <c r="C101" s="194">
        <v>5.74E-2</v>
      </c>
      <c r="D101" s="428">
        <v>656.73</v>
      </c>
      <c r="E101" s="428">
        <v>636.36</v>
      </c>
      <c r="F101" s="195">
        <v>636.25</v>
      </c>
    </row>
    <row r="102" spans="1:6">
      <c r="A102" s="849">
        <v>42923</v>
      </c>
      <c r="B102" s="193">
        <v>5.5999999999999994E-2</v>
      </c>
      <c r="C102" s="194">
        <v>5.7200000000000001E-2</v>
      </c>
      <c r="D102" s="428">
        <v>659.9</v>
      </c>
      <c r="E102" s="428">
        <v>639.41999999999996</v>
      </c>
      <c r="F102" s="195">
        <v>639.42999999999995</v>
      </c>
    </row>
    <row r="103" spans="1:6">
      <c r="A103" s="851">
        <v>42926</v>
      </c>
      <c r="B103" s="193">
        <v>5.57E-2</v>
      </c>
      <c r="C103" s="194">
        <v>5.6900000000000006E-2</v>
      </c>
      <c r="D103" s="428">
        <v>665.21</v>
      </c>
      <c r="E103" s="428">
        <v>644.57000000000005</v>
      </c>
      <c r="F103" s="195">
        <v>644.48</v>
      </c>
    </row>
    <row r="104" spans="1:6">
      <c r="A104" s="853">
        <v>42927</v>
      </c>
      <c r="B104" s="193">
        <v>5.6100000000000004E-2</v>
      </c>
      <c r="C104" s="194">
        <v>5.7300000000000004E-2</v>
      </c>
      <c r="D104" s="428">
        <v>658.35</v>
      </c>
      <c r="E104" s="428">
        <v>637.92999999999995</v>
      </c>
      <c r="F104" s="195">
        <v>637.84</v>
      </c>
    </row>
    <row r="105" spans="1:6">
      <c r="A105" s="855">
        <v>42928</v>
      </c>
      <c r="B105" s="193">
        <v>5.5599999999999997E-2</v>
      </c>
      <c r="C105" s="194">
        <v>5.6799999999999996E-2</v>
      </c>
      <c r="D105" s="428">
        <v>667.15</v>
      </c>
      <c r="E105" s="428">
        <v>646.45000000000005</v>
      </c>
      <c r="F105" s="195">
        <v>646.35</v>
      </c>
    </row>
    <row r="106" spans="1:6">
      <c r="A106" s="857">
        <v>42929</v>
      </c>
      <c r="B106" s="193">
        <v>5.5500000000000001E-2</v>
      </c>
      <c r="C106" s="194">
        <v>5.67E-2</v>
      </c>
      <c r="D106" s="428">
        <v>669</v>
      </c>
      <c r="E106" s="428">
        <v>648.24</v>
      </c>
      <c r="F106" s="195">
        <v>648.15</v>
      </c>
    </row>
    <row r="107" spans="1:6">
      <c r="A107" s="859">
        <v>42930</v>
      </c>
      <c r="B107" s="193">
        <v>5.5399999999999998E-2</v>
      </c>
      <c r="C107" s="194">
        <v>5.6600000000000004E-2</v>
      </c>
      <c r="D107" s="428">
        <v>670.93</v>
      </c>
      <c r="E107" s="428">
        <v>650.11</v>
      </c>
      <c r="F107" s="195">
        <v>649.94000000000005</v>
      </c>
    </row>
    <row r="108" spans="1:6">
      <c r="A108" s="859">
        <v>42933</v>
      </c>
      <c r="B108" s="193">
        <v>5.5E-2</v>
      </c>
      <c r="C108" s="194">
        <v>5.62E-2</v>
      </c>
      <c r="D108" s="428">
        <v>678.2</v>
      </c>
      <c r="E108" s="428">
        <v>657.15</v>
      </c>
      <c r="F108" s="195">
        <v>656.97</v>
      </c>
    </row>
    <row r="109" spans="1:6">
      <c r="A109" s="861">
        <v>42934</v>
      </c>
      <c r="B109" s="193">
        <v>5.4600000000000003E-2</v>
      </c>
      <c r="C109" s="194">
        <v>5.5800000000000002E-2</v>
      </c>
      <c r="D109" s="428">
        <v>685.56</v>
      </c>
      <c r="E109" s="428">
        <v>664.27</v>
      </c>
      <c r="F109" s="195">
        <v>664.09</v>
      </c>
    </row>
    <row r="110" spans="1:6">
      <c r="A110" s="863">
        <v>42935</v>
      </c>
      <c r="B110" s="193">
        <v>5.3499999999999999E-2</v>
      </c>
      <c r="C110" s="194">
        <v>5.4699999999999999E-2</v>
      </c>
      <c r="D110" s="428">
        <v>705.87</v>
      </c>
      <c r="E110" s="428">
        <v>683.94</v>
      </c>
      <c r="F110" s="195">
        <v>683.75</v>
      </c>
    </row>
    <row r="111" spans="1:6">
      <c r="A111" s="865">
        <v>42936</v>
      </c>
      <c r="B111" s="193">
        <v>5.3099999999999994E-2</v>
      </c>
      <c r="C111" s="194">
        <v>5.4299999999999994E-2</v>
      </c>
      <c r="D111" s="428">
        <v>713.53</v>
      </c>
      <c r="E111" s="428">
        <v>691.35</v>
      </c>
      <c r="F111" s="195">
        <v>691.17</v>
      </c>
    </row>
    <row r="112" spans="1:6">
      <c r="A112" s="865">
        <v>42937</v>
      </c>
      <c r="B112" s="193">
        <v>5.2499999999999998E-2</v>
      </c>
      <c r="C112" s="194">
        <v>5.3699999999999998E-2</v>
      </c>
      <c r="D112" s="428">
        <v>724.99</v>
      </c>
      <c r="E112" s="428">
        <v>702.46</v>
      </c>
      <c r="F112" s="195">
        <v>702.24</v>
      </c>
    </row>
    <row r="113" spans="1:6">
      <c r="A113" s="865">
        <v>42940</v>
      </c>
      <c r="B113" s="193">
        <v>5.2600000000000001E-2</v>
      </c>
      <c r="C113" s="194">
        <v>5.3800000000000001E-2</v>
      </c>
      <c r="D113" s="428">
        <v>723.26</v>
      </c>
      <c r="E113" s="428">
        <v>700.78</v>
      </c>
      <c r="F113" s="195">
        <v>700.61</v>
      </c>
    </row>
    <row r="114" spans="1:6">
      <c r="A114" s="867">
        <v>42941</v>
      </c>
      <c r="B114" s="193">
        <v>5.28E-2</v>
      </c>
      <c r="C114" s="194">
        <v>5.4000000000000006E-2</v>
      </c>
      <c r="D114" s="428">
        <v>719.63</v>
      </c>
      <c r="E114" s="428">
        <v>697.27</v>
      </c>
      <c r="F114" s="195">
        <v>697.1</v>
      </c>
    </row>
    <row r="115" spans="1:6">
      <c r="A115" s="870">
        <v>42942</v>
      </c>
      <c r="B115" s="193">
        <v>5.3200000000000004E-2</v>
      </c>
      <c r="C115" s="194">
        <v>5.4400000000000004E-2</v>
      </c>
      <c r="D115" s="428">
        <v>712.26</v>
      </c>
      <c r="E115" s="428">
        <v>690.15</v>
      </c>
      <c r="F115" s="195">
        <v>689.98</v>
      </c>
    </row>
    <row r="116" spans="1:6">
      <c r="A116" s="920">
        <v>42943</v>
      </c>
      <c r="B116" s="193">
        <v>5.2600000000000001E-2</v>
      </c>
      <c r="C116" s="194">
        <v>5.3800000000000001E-2</v>
      </c>
      <c r="D116" s="428">
        <v>723.77</v>
      </c>
      <c r="E116" s="428">
        <v>701.28</v>
      </c>
      <c r="F116" s="195">
        <v>701.11</v>
      </c>
    </row>
    <row r="117" spans="1:6">
      <c r="A117" s="920">
        <v>42944</v>
      </c>
      <c r="B117" s="193">
        <v>5.2699999999999997E-2</v>
      </c>
      <c r="C117" s="194">
        <v>5.3899999999999997E-2</v>
      </c>
      <c r="D117" s="428">
        <v>722.08</v>
      </c>
      <c r="E117" s="428">
        <v>699.66</v>
      </c>
      <c r="F117" s="195">
        <v>699.44</v>
      </c>
    </row>
    <row r="118" spans="1:6">
      <c r="A118" s="920">
        <v>42947</v>
      </c>
      <c r="B118" s="193">
        <v>5.3099999999999994E-2</v>
      </c>
      <c r="C118" s="194">
        <v>5.4299999999999994E-2</v>
      </c>
      <c r="D118" s="428">
        <v>714.7</v>
      </c>
      <c r="E118" s="428">
        <v>692.51</v>
      </c>
      <c r="F118" s="195">
        <v>692.34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:AU897"/>
  <sheetViews>
    <sheetView topLeftCell="A816" workbookViewId="0">
      <selection activeCell="G894" sqref="G894:G897"/>
    </sheetView>
  </sheetViews>
  <sheetFormatPr defaultRowHeight="12.75"/>
  <cols>
    <col min="1" max="1" width="12.28515625" style="151" customWidth="1"/>
    <col min="2" max="6" width="9.140625" style="264"/>
  </cols>
  <sheetData>
    <row r="1" spans="1:47">
      <c r="A1" s="540" t="s">
        <v>95</v>
      </c>
      <c r="B1" s="897" t="s">
        <v>193</v>
      </c>
      <c r="C1" s="898"/>
      <c r="D1" s="898"/>
      <c r="E1" s="898"/>
      <c r="F1" s="898"/>
      <c r="J1" s="152" t="s">
        <v>1918</v>
      </c>
      <c r="K1" s="344"/>
      <c r="L1" s="152" t="s">
        <v>1827</v>
      </c>
      <c r="M1" s="344"/>
      <c r="N1" s="151" t="s">
        <v>2023</v>
      </c>
      <c r="O1" s="152" t="s">
        <v>1304</v>
      </c>
      <c r="P1" s="344" t="e">
        <v>#N/A</v>
      </c>
      <c r="Q1" s="344"/>
      <c r="R1" s="152" t="s">
        <v>1830</v>
      </c>
      <c r="S1" s="303">
        <v>1</v>
      </c>
      <c r="T1" s="344"/>
      <c r="U1" s="344"/>
      <c r="V1" s="344"/>
      <c r="W1" s="344"/>
      <c r="X1" s="344"/>
      <c r="Y1" s="344"/>
      <c r="Z1" s="344"/>
      <c r="AA1" s="344"/>
      <c r="AB1" s="152" t="s">
        <v>1829</v>
      </c>
      <c r="AC1" s="152" t="s">
        <v>1828</v>
      </c>
      <c r="AD1" s="344"/>
      <c r="AE1" s="152" t="s">
        <v>1827</v>
      </c>
      <c r="AF1" s="344" t="s">
        <v>2023</v>
      </c>
      <c r="AG1" s="344"/>
      <c r="AH1" s="152" t="s">
        <v>1304</v>
      </c>
      <c r="AI1" s="344" t="e">
        <v>#N/A</v>
      </c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</row>
    <row r="2" spans="1:47" ht="39" thickBot="1">
      <c r="A2" s="540" t="s">
        <v>97</v>
      </c>
      <c r="B2" s="265" t="s">
        <v>98</v>
      </c>
      <c r="C2" s="265" t="s">
        <v>99</v>
      </c>
      <c r="D2" s="265" t="s">
        <v>100</v>
      </c>
      <c r="E2" s="265" t="s">
        <v>101</v>
      </c>
      <c r="F2" s="265" t="s">
        <v>102</v>
      </c>
      <c r="J2" s="152" t="s">
        <v>1800</v>
      </c>
      <c r="K2" s="152" t="s">
        <v>1801</v>
      </c>
      <c r="L2" s="152" t="s">
        <v>1802</v>
      </c>
      <c r="M2" s="152" t="s">
        <v>1803</v>
      </c>
      <c r="N2" s="152" t="s">
        <v>1804</v>
      </c>
      <c r="O2" s="152" t="s">
        <v>1805</v>
      </c>
      <c r="P2" s="152" t="s">
        <v>1806</v>
      </c>
      <c r="Q2" s="152" t="s">
        <v>1807</v>
      </c>
      <c r="R2" s="152" t="s">
        <v>1808</v>
      </c>
      <c r="S2" s="152" t="s">
        <v>1809</v>
      </c>
      <c r="T2" s="152" t="s">
        <v>1810</v>
      </c>
      <c r="U2" s="152" t="s">
        <v>1811</v>
      </c>
      <c r="V2" s="152" t="s">
        <v>1812</v>
      </c>
      <c r="W2" s="152" t="s">
        <v>1813</v>
      </c>
      <c r="X2" s="152" t="s">
        <v>1814</v>
      </c>
      <c r="Y2" s="152" t="s">
        <v>1298</v>
      </c>
      <c r="Z2" s="152" t="s">
        <v>1815</v>
      </c>
      <c r="AA2" s="344"/>
      <c r="AB2" s="317">
        <v>1</v>
      </c>
      <c r="AC2" s="344" t="s">
        <v>1283</v>
      </c>
      <c r="AD2" s="344" t="s">
        <v>1284</v>
      </c>
      <c r="AE2" s="344" t="s">
        <v>1285</v>
      </c>
      <c r="AF2" s="344" t="s">
        <v>1286</v>
      </c>
      <c r="AG2" s="344" t="s">
        <v>1287</v>
      </c>
      <c r="AH2" s="344" t="s">
        <v>1288</v>
      </c>
      <c r="AI2" s="344" t="s">
        <v>1289</v>
      </c>
      <c r="AJ2" s="344" t="s">
        <v>1826</v>
      </c>
      <c r="AK2" s="344" t="s">
        <v>1825</v>
      </c>
      <c r="AL2" s="344" t="s">
        <v>1295</v>
      </c>
      <c r="AM2" s="344" t="s">
        <v>1299</v>
      </c>
      <c r="AN2" s="268" t="s">
        <v>1306</v>
      </c>
      <c r="AO2" s="268" t="s">
        <v>1302</v>
      </c>
      <c r="AP2" s="344"/>
      <c r="AQ2" s="344"/>
      <c r="AR2" s="344"/>
      <c r="AS2" s="344"/>
      <c r="AT2" s="152" t="s">
        <v>1896</v>
      </c>
      <c r="AU2" s="344"/>
    </row>
    <row r="3" spans="1:47">
      <c r="A3" s="229" t="s">
        <v>980</v>
      </c>
      <c r="B3" s="254">
        <v>0.12330000000000001</v>
      </c>
      <c r="C3" s="253">
        <v>0.12390000000000001</v>
      </c>
      <c r="D3" s="255">
        <v>946.95</v>
      </c>
      <c r="E3" s="255">
        <v>945.61</v>
      </c>
      <c r="F3" s="256">
        <v>945.17</v>
      </c>
      <c r="J3" s="305">
        <v>42079</v>
      </c>
      <c r="K3" s="306">
        <v>1</v>
      </c>
      <c r="L3" s="306">
        <v>847.9</v>
      </c>
      <c r="M3" s="306">
        <v>918.72</v>
      </c>
      <c r="N3" s="307">
        <v>847.9</v>
      </c>
      <c r="O3" s="306">
        <v>13.38</v>
      </c>
      <c r="P3" s="306">
        <v>508</v>
      </c>
      <c r="Q3" s="306">
        <v>17.5</v>
      </c>
      <c r="R3" s="306">
        <v>12.39</v>
      </c>
      <c r="S3" s="306">
        <v>0</v>
      </c>
      <c r="T3" s="306">
        <v>0.26</v>
      </c>
      <c r="U3" s="306">
        <v>0.43</v>
      </c>
      <c r="V3" s="306">
        <v>905.64</v>
      </c>
      <c r="W3" s="306">
        <v>0.27</v>
      </c>
      <c r="X3" s="306">
        <v>27.77</v>
      </c>
      <c r="Y3" s="306">
        <v>8</v>
      </c>
      <c r="Z3" s="308">
        <v>8.35</v>
      </c>
      <c r="AA3" s="344"/>
      <c r="AB3" s="344"/>
      <c r="AC3" s="151">
        <v>42079</v>
      </c>
      <c r="AD3" s="259">
        <v>1</v>
      </c>
      <c r="AE3" s="259">
        <v>847.9</v>
      </c>
      <c r="AF3" s="259">
        <v>918.72</v>
      </c>
      <c r="AG3" s="259">
        <v>847.9</v>
      </c>
      <c r="AH3" s="149">
        <v>13.38</v>
      </c>
      <c r="AI3" s="303">
        <v>508</v>
      </c>
      <c r="AJ3" s="273">
        <v>17.5</v>
      </c>
      <c r="AK3" s="273">
        <v>13.08</v>
      </c>
      <c r="AL3" s="273">
        <v>905.64</v>
      </c>
      <c r="AM3" s="344">
        <v>8.35</v>
      </c>
      <c r="AN3" s="344" t="s">
        <v>1958</v>
      </c>
      <c r="AO3" s="261" t="e">
        <v>#N/A</v>
      </c>
      <c r="AP3" s="304" t="e">
        <v>#N/A</v>
      </c>
      <c r="AQ3" s="149" t="e">
        <v>#N/A</v>
      </c>
      <c r="AR3" s="190" t="e">
        <v>#N/A</v>
      </c>
      <c r="AS3" s="262" t="e">
        <v>#N/A</v>
      </c>
      <c r="AT3" s="152" t="s">
        <v>1960</v>
      </c>
      <c r="AU3" s="344"/>
    </row>
    <row r="4" spans="1:47">
      <c r="A4" s="229" t="s">
        <v>981</v>
      </c>
      <c r="B4" s="254">
        <v>0.124</v>
      </c>
      <c r="C4" s="253">
        <v>0.1246</v>
      </c>
      <c r="D4" s="255">
        <v>945.82</v>
      </c>
      <c r="E4" s="255">
        <v>944.49</v>
      </c>
      <c r="F4" s="256">
        <v>944.05</v>
      </c>
      <c r="J4" s="54"/>
      <c r="K4" s="53"/>
      <c r="L4" s="110"/>
      <c r="M4" s="295"/>
      <c r="N4" s="110"/>
      <c r="O4" s="53"/>
      <c r="P4" s="291"/>
      <c r="Q4" s="291"/>
      <c r="R4" s="291"/>
      <c r="S4" s="291"/>
      <c r="T4" s="291"/>
      <c r="U4" s="291"/>
      <c r="V4" s="295"/>
      <c r="W4" s="291"/>
      <c r="X4" s="291"/>
      <c r="Y4" s="291"/>
      <c r="Z4" s="310"/>
      <c r="AA4" s="344"/>
      <c r="AB4" s="273"/>
      <c r="AC4" s="151">
        <v>0</v>
      </c>
      <c r="AD4" s="259">
        <v>0</v>
      </c>
      <c r="AE4" s="259">
        <v>0</v>
      </c>
      <c r="AF4" s="259">
        <v>0</v>
      </c>
      <c r="AG4" s="259">
        <v>0</v>
      </c>
      <c r="AH4" s="149">
        <v>0</v>
      </c>
      <c r="AI4" s="303">
        <v>0</v>
      </c>
      <c r="AJ4" s="273">
        <v>0</v>
      </c>
      <c r="AK4" s="273">
        <v>0</v>
      </c>
      <c r="AL4" s="273">
        <v>0</v>
      </c>
      <c r="AM4" s="344">
        <v>0</v>
      </c>
      <c r="AN4" s="344" t="s">
        <v>2024</v>
      </c>
      <c r="AO4" s="261" t="e">
        <v>#N/A</v>
      </c>
      <c r="AP4" s="304" t="e">
        <v>#N/A</v>
      </c>
      <c r="AQ4" s="149" t="e">
        <v>#N/A</v>
      </c>
      <c r="AR4" s="190" t="e">
        <v>#N/A</v>
      </c>
      <c r="AS4" s="262" t="e">
        <v>#N/A</v>
      </c>
      <c r="AT4" s="152" t="s">
        <v>1960</v>
      </c>
      <c r="AU4" s="344"/>
    </row>
    <row r="5" spans="1:47">
      <c r="A5" s="229" t="s">
        <v>982</v>
      </c>
      <c r="B5" s="254">
        <v>0.12359999999999999</v>
      </c>
      <c r="C5" s="253">
        <v>0.1242</v>
      </c>
      <c r="D5" s="255">
        <v>947.15</v>
      </c>
      <c r="E5" s="255">
        <v>945.82</v>
      </c>
      <c r="F5" s="256">
        <v>945.38</v>
      </c>
      <c r="J5" s="54"/>
      <c r="K5" s="53"/>
      <c r="L5" s="110"/>
      <c r="M5" s="295"/>
      <c r="N5" s="110"/>
      <c r="O5" s="53"/>
      <c r="P5" s="291"/>
      <c r="Q5" s="291"/>
      <c r="R5" s="291"/>
      <c r="S5" s="291"/>
      <c r="T5" s="291"/>
      <c r="U5" s="291"/>
      <c r="V5" s="295"/>
      <c r="W5" s="291"/>
      <c r="X5" s="291"/>
      <c r="Y5" s="291"/>
      <c r="Z5" s="310"/>
      <c r="AA5" s="344"/>
      <c r="AB5" s="273"/>
      <c r="AC5" s="151">
        <v>0</v>
      </c>
      <c r="AD5" s="259">
        <v>0</v>
      </c>
      <c r="AE5" s="259">
        <v>0</v>
      </c>
      <c r="AF5" s="259">
        <v>0</v>
      </c>
      <c r="AG5" s="259">
        <v>0</v>
      </c>
      <c r="AH5" s="149">
        <v>0</v>
      </c>
      <c r="AI5" s="303">
        <v>0</v>
      </c>
      <c r="AJ5" s="273">
        <v>0</v>
      </c>
      <c r="AK5" s="273">
        <v>0</v>
      </c>
      <c r="AL5" s="273">
        <v>0</v>
      </c>
      <c r="AM5" s="344">
        <v>0</v>
      </c>
      <c r="AN5" s="344" t="s">
        <v>2024</v>
      </c>
      <c r="AO5" s="261" t="e">
        <v>#N/A</v>
      </c>
      <c r="AP5" s="304" t="e">
        <v>#N/A</v>
      </c>
      <c r="AQ5" s="149" t="e">
        <v>#N/A</v>
      </c>
      <c r="AR5" s="190" t="e">
        <v>#N/A</v>
      </c>
      <c r="AS5" s="262" t="e">
        <v>#N/A</v>
      </c>
      <c r="AT5" s="152" t="s">
        <v>1960</v>
      </c>
      <c r="AU5" s="344"/>
    </row>
    <row r="6" spans="1:47">
      <c r="A6" s="229" t="s">
        <v>983</v>
      </c>
      <c r="B6" s="254">
        <v>0.12369999999999999</v>
      </c>
      <c r="C6" s="253">
        <v>0.12429999999999999</v>
      </c>
      <c r="D6" s="255">
        <v>947.37</v>
      </c>
      <c r="E6" s="255">
        <v>946.04</v>
      </c>
      <c r="F6" s="256">
        <v>945.6</v>
      </c>
      <c r="J6" s="54"/>
      <c r="K6" s="53"/>
      <c r="L6" s="110"/>
      <c r="M6" s="295"/>
      <c r="N6" s="110"/>
      <c r="O6" s="53"/>
      <c r="P6" s="291"/>
      <c r="Q6" s="291"/>
      <c r="R6" s="291"/>
      <c r="S6" s="291"/>
      <c r="T6" s="291"/>
      <c r="U6" s="291"/>
      <c r="V6" s="295"/>
      <c r="W6" s="291"/>
      <c r="X6" s="291"/>
      <c r="Y6" s="291"/>
      <c r="Z6" s="310"/>
      <c r="AA6" s="344"/>
      <c r="AB6" s="273"/>
      <c r="AC6" s="151">
        <v>0</v>
      </c>
      <c r="AD6" s="259">
        <v>0</v>
      </c>
      <c r="AE6" s="259">
        <v>0</v>
      </c>
      <c r="AF6" s="259">
        <v>0</v>
      </c>
      <c r="AG6" s="259">
        <v>0</v>
      </c>
      <c r="AH6" s="149">
        <v>0</v>
      </c>
      <c r="AI6" s="303">
        <v>0</v>
      </c>
      <c r="AJ6" s="273">
        <v>0</v>
      </c>
      <c r="AK6" s="273">
        <v>0</v>
      </c>
      <c r="AL6" s="273">
        <v>0</v>
      </c>
      <c r="AM6" s="344">
        <v>0</v>
      </c>
      <c r="AN6" s="344" t="s">
        <v>2024</v>
      </c>
      <c r="AO6" s="261" t="e">
        <v>#N/A</v>
      </c>
      <c r="AP6" s="304" t="e">
        <v>#N/A</v>
      </c>
      <c r="AQ6" s="149" t="e">
        <v>#N/A</v>
      </c>
      <c r="AR6" s="190" t="e">
        <v>#N/A</v>
      </c>
      <c r="AS6" s="262" t="e">
        <v>#N/A</v>
      </c>
      <c r="AT6" s="152" t="s">
        <v>1960</v>
      </c>
      <c r="AU6" s="344"/>
    </row>
    <row r="7" spans="1:47">
      <c r="A7" s="229" t="s">
        <v>984</v>
      </c>
      <c r="B7" s="254">
        <v>0.12269999999999999</v>
      </c>
      <c r="C7" s="253">
        <v>0.12330000000000001</v>
      </c>
      <c r="D7" s="255">
        <v>950.03</v>
      </c>
      <c r="E7" s="255">
        <v>948.7</v>
      </c>
      <c r="F7" s="256">
        <v>948.26</v>
      </c>
      <c r="J7" s="54"/>
      <c r="K7" s="53"/>
      <c r="L7" s="110"/>
      <c r="M7" s="295"/>
      <c r="N7" s="110"/>
      <c r="O7" s="53"/>
      <c r="P7" s="291"/>
      <c r="Q7" s="291"/>
      <c r="R7" s="291"/>
      <c r="S7" s="291"/>
      <c r="T7" s="291"/>
      <c r="U7" s="291"/>
      <c r="V7" s="295"/>
      <c r="W7" s="291"/>
      <c r="X7" s="291"/>
      <c r="Y7" s="291"/>
      <c r="Z7" s="310"/>
      <c r="AA7" s="344"/>
      <c r="AB7" s="273"/>
      <c r="AC7" s="151">
        <v>0</v>
      </c>
      <c r="AD7" s="259">
        <v>0</v>
      </c>
      <c r="AE7" s="259">
        <v>0</v>
      </c>
      <c r="AF7" s="259">
        <v>0</v>
      </c>
      <c r="AG7" s="259">
        <v>0</v>
      </c>
      <c r="AH7" s="149">
        <v>0</v>
      </c>
      <c r="AI7" s="303">
        <v>0</v>
      </c>
      <c r="AJ7" s="273">
        <v>0</v>
      </c>
      <c r="AK7" s="273">
        <v>0</v>
      </c>
      <c r="AL7" s="273">
        <v>0</v>
      </c>
      <c r="AM7" s="344">
        <v>0</v>
      </c>
      <c r="AN7" s="344" t="s">
        <v>2024</v>
      </c>
      <c r="AO7" s="261" t="e">
        <v>#N/A</v>
      </c>
      <c r="AP7" s="304" t="e">
        <v>#N/A</v>
      </c>
      <c r="AQ7" s="149" t="e">
        <v>#N/A</v>
      </c>
      <c r="AR7" s="190" t="e">
        <v>#N/A</v>
      </c>
      <c r="AS7" s="262" t="e">
        <v>#N/A</v>
      </c>
      <c r="AT7" s="152" t="s">
        <v>1960</v>
      </c>
      <c r="AU7" s="344"/>
    </row>
    <row r="8" spans="1:47">
      <c r="A8" s="229" t="s">
        <v>985</v>
      </c>
      <c r="B8" s="254">
        <v>0.12359999999999999</v>
      </c>
      <c r="C8" s="253">
        <v>0.1242</v>
      </c>
      <c r="D8" s="255">
        <v>948.47</v>
      </c>
      <c r="E8" s="255">
        <v>947.14</v>
      </c>
      <c r="F8" s="256">
        <v>946.7</v>
      </c>
      <c r="J8" s="54"/>
      <c r="K8" s="53"/>
      <c r="L8" s="110"/>
      <c r="M8" s="295"/>
      <c r="N8" s="110"/>
      <c r="O8" s="53"/>
      <c r="P8" s="291"/>
      <c r="Q8" s="291"/>
      <c r="R8" s="291"/>
      <c r="S8" s="291"/>
      <c r="T8" s="291"/>
      <c r="U8" s="291"/>
      <c r="V8" s="295"/>
      <c r="W8" s="291"/>
      <c r="X8" s="291"/>
      <c r="Y8" s="291"/>
      <c r="Z8" s="310"/>
      <c r="AA8" s="344"/>
      <c r="AB8" s="273"/>
      <c r="AC8" s="151">
        <v>0</v>
      </c>
      <c r="AD8" s="259">
        <v>0</v>
      </c>
      <c r="AE8" s="259">
        <v>0</v>
      </c>
      <c r="AF8" s="259">
        <v>0</v>
      </c>
      <c r="AG8" s="259">
        <v>0</v>
      </c>
      <c r="AH8" s="149">
        <v>0</v>
      </c>
      <c r="AI8" s="303">
        <v>0</v>
      </c>
      <c r="AJ8" s="273">
        <v>0</v>
      </c>
      <c r="AK8" s="273">
        <v>0</v>
      </c>
      <c r="AL8" s="273">
        <v>0</v>
      </c>
      <c r="AM8" s="344">
        <v>0</v>
      </c>
      <c r="AN8" s="344" t="s">
        <v>2024</v>
      </c>
      <c r="AO8" s="261" t="e">
        <v>#N/A</v>
      </c>
      <c r="AP8" s="304" t="e">
        <v>#N/A</v>
      </c>
      <c r="AQ8" s="149" t="e">
        <v>#N/A</v>
      </c>
      <c r="AR8" s="190" t="e">
        <v>#N/A</v>
      </c>
      <c r="AS8" s="262" t="e">
        <v>#N/A</v>
      </c>
      <c r="AT8" s="152" t="s">
        <v>1960</v>
      </c>
      <c r="AU8" s="344"/>
    </row>
    <row r="9" spans="1:47">
      <c r="A9" s="229" t="s">
        <v>986</v>
      </c>
      <c r="B9" s="254">
        <v>0.12390000000000001</v>
      </c>
      <c r="C9" s="253">
        <v>0.1245</v>
      </c>
      <c r="D9" s="255">
        <v>948.24</v>
      </c>
      <c r="E9" s="255">
        <v>946.91</v>
      </c>
      <c r="F9" s="256">
        <v>946.47</v>
      </c>
      <c r="J9" s="54"/>
      <c r="K9" s="53"/>
      <c r="L9" s="110"/>
      <c r="M9" s="295"/>
      <c r="N9" s="110"/>
      <c r="O9" s="53"/>
      <c r="P9" s="291"/>
      <c r="Q9" s="291"/>
      <c r="R9" s="291"/>
      <c r="S9" s="291"/>
      <c r="T9" s="291"/>
      <c r="U9" s="291"/>
      <c r="V9" s="295"/>
      <c r="W9" s="291"/>
      <c r="X9" s="291"/>
      <c r="Y9" s="291"/>
      <c r="Z9" s="310"/>
      <c r="AA9" s="344"/>
      <c r="AB9" s="273"/>
      <c r="AC9" s="151">
        <v>0</v>
      </c>
      <c r="AD9" s="259">
        <v>0</v>
      </c>
      <c r="AE9" s="259">
        <v>0</v>
      </c>
      <c r="AF9" s="259">
        <v>0</v>
      </c>
      <c r="AG9" s="259">
        <v>0</v>
      </c>
      <c r="AH9" s="149">
        <v>0</v>
      </c>
      <c r="AI9" s="303">
        <v>0</v>
      </c>
      <c r="AJ9" s="273">
        <v>0</v>
      </c>
      <c r="AK9" s="273">
        <v>0</v>
      </c>
      <c r="AL9" s="273">
        <v>0</v>
      </c>
      <c r="AM9" s="344">
        <v>0</v>
      </c>
      <c r="AN9" s="344" t="s">
        <v>2024</v>
      </c>
      <c r="AO9" s="261" t="e">
        <v>#N/A</v>
      </c>
      <c r="AP9" s="304" t="e">
        <v>#N/A</v>
      </c>
      <c r="AQ9" s="149" t="e">
        <v>#N/A</v>
      </c>
      <c r="AR9" s="190" t="e">
        <v>#N/A</v>
      </c>
      <c r="AS9" s="262" t="e">
        <v>#N/A</v>
      </c>
      <c r="AT9" s="152" t="s">
        <v>1960</v>
      </c>
      <c r="AU9" s="344"/>
    </row>
    <row r="10" spans="1:47">
      <c r="A10" s="229" t="s">
        <v>987</v>
      </c>
      <c r="B10" s="254">
        <v>0.12279999999999999</v>
      </c>
      <c r="C10" s="253">
        <v>0.1234</v>
      </c>
      <c r="D10" s="255">
        <v>951.12</v>
      </c>
      <c r="E10" s="255">
        <v>949.79</v>
      </c>
      <c r="F10" s="256">
        <v>949.35</v>
      </c>
      <c r="J10" s="54"/>
      <c r="K10" s="53"/>
      <c r="L10" s="110"/>
      <c r="M10" s="295"/>
      <c r="N10" s="110"/>
      <c r="O10" s="53"/>
      <c r="P10" s="291"/>
      <c r="Q10" s="291"/>
      <c r="R10" s="291"/>
      <c r="S10" s="291"/>
      <c r="T10" s="291"/>
      <c r="U10" s="291"/>
      <c r="V10" s="295"/>
      <c r="W10" s="291"/>
      <c r="X10" s="291"/>
      <c r="Y10" s="291"/>
      <c r="Z10" s="310"/>
      <c r="AA10" s="344"/>
      <c r="AB10" s="273"/>
      <c r="AC10" s="151">
        <v>0</v>
      </c>
      <c r="AD10" s="259">
        <v>0</v>
      </c>
      <c r="AE10" s="259">
        <v>0</v>
      </c>
      <c r="AF10" s="259">
        <v>0</v>
      </c>
      <c r="AG10" s="259">
        <v>0</v>
      </c>
      <c r="AH10" s="149">
        <v>0</v>
      </c>
      <c r="AI10" s="303">
        <v>0</v>
      </c>
      <c r="AJ10" s="273">
        <v>0</v>
      </c>
      <c r="AK10" s="273">
        <v>0</v>
      </c>
      <c r="AL10" s="273">
        <v>0</v>
      </c>
      <c r="AM10" s="344">
        <v>0</v>
      </c>
      <c r="AN10" s="344" t="s">
        <v>2024</v>
      </c>
      <c r="AO10" s="261" t="e">
        <v>#N/A</v>
      </c>
      <c r="AP10" s="304" t="e">
        <v>#N/A</v>
      </c>
      <c r="AQ10" s="149" t="e">
        <v>#N/A</v>
      </c>
      <c r="AR10" s="190" t="e">
        <v>#N/A</v>
      </c>
      <c r="AS10" s="262" t="e">
        <v>#N/A</v>
      </c>
      <c r="AT10" s="152" t="s">
        <v>1960</v>
      </c>
      <c r="AU10" s="344"/>
    </row>
    <row r="11" spans="1:47">
      <c r="A11" s="229" t="s">
        <v>988</v>
      </c>
      <c r="B11" s="254">
        <v>0.12300000000000001</v>
      </c>
      <c r="C11" s="253">
        <v>0.12359999999999999</v>
      </c>
      <c r="D11" s="255">
        <v>951.11</v>
      </c>
      <c r="E11" s="255">
        <v>949.78</v>
      </c>
      <c r="F11" s="256">
        <v>949.34</v>
      </c>
      <c r="J11" s="54"/>
      <c r="K11" s="53"/>
      <c r="L11" s="110"/>
      <c r="M11" s="295"/>
      <c r="N11" s="110"/>
      <c r="O11" s="53"/>
      <c r="P11" s="291"/>
      <c r="Q11" s="291"/>
      <c r="R11" s="291"/>
      <c r="S11" s="291"/>
      <c r="T11" s="291"/>
      <c r="U11" s="291"/>
      <c r="V11" s="295"/>
      <c r="W11" s="291"/>
      <c r="X11" s="291"/>
      <c r="Y11" s="291"/>
      <c r="Z11" s="310"/>
      <c r="AA11" s="344"/>
      <c r="AB11" s="273"/>
      <c r="AC11" s="151">
        <v>0</v>
      </c>
      <c r="AD11" s="259">
        <v>0</v>
      </c>
      <c r="AE11" s="259">
        <v>0</v>
      </c>
      <c r="AF11" s="259">
        <v>0</v>
      </c>
      <c r="AG11" s="259">
        <v>0</v>
      </c>
      <c r="AH11" s="149">
        <v>0</v>
      </c>
      <c r="AI11" s="303">
        <v>0</v>
      </c>
      <c r="AJ11" s="273">
        <v>0</v>
      </c>
      <c r="AK11" s="273">
        <v>0</v>
      </c>
      <c r="AL11" s="273">
        <v>0</v>
      </c>
      <c r="AM11" s="344">
        <v>0</v>
      </c>
      <c r="AN11" s="344" t="s">
        <v>2024</v>
      </c>
      <c r="AO11" s="261" t="e">
        <v>#N/A</v>
      </c>
      <c r="AP11" s="304" t="e">
        <v>#N/A</v>
      </c>
      <c r="AQ11" s="149" t="e">
        <v>#N/A</v>
      </c>
      <c r="AR11" s="190" t="e">
        <v>#N/A</v>
      </c>
      <c r="AS11" s="262" t="e">
        <v>#N/A</v>
      </c>
      <c r="AT11" s="152" t="s">
        <v>1960</v>
      </c>
      <c r="AU11" s="344"/>
    </row>
    <row r="12" spans="1:47">
      <c r="A12" s="229" t="s">
        <v>989</v>
      </c>
      <c r="B12" s="254">
        <v>0.1241</v>
      </c>
      <c r="C12" s="253">
        <v>0.12470000000000001</v>
      </c>
      <c r="D12" s="255">
        <v>949.12</v>
      </c>
      <c r="E12" s="255">
        <v>947.8</v>
      </c>
      <c r="F12" s="256">
        <v>947.35</v>
      </c>
      <c r="J12" s="54"/>
      <c r="K12" s="53"/>
      <c r="L12" s="110"/>
      <c r="M12" s="295"/>
      <c r="N12" s="110"/>
      <c r="O12" s="53"/>
      <c r="P12" s="291"/>
      <c r="Q12" s="291"/>
      <c r="R12" s="291"/>
      <c r="S12" s="291"/>
      <c r="T12" s="291"/>
      <c r="U12" s="291"/>
      <c r="V12" s="295"/>
      <c r="W12" s="291"/>
      <c r="X12" s="291"/>
      <c r="Y12" s="291"/>
      <c r="Z12" s="310"/>
      <c r="AA12" s="344"/>
      <c r="AB12" s="273"/>
      <c r="AC12" s="151">
        <v>0</v>
      </c>
      <c r="AD12" s="259">
        <v>0</v>
      </c>
      <c r="AE12" s="259">
        <v>0</v>
      </c>
      <c r="AF12" s="259">
        <v>0</v>
      </c>
      <c r="AG12" s="259">
        <v>0</v>
      </c>
      <c r="AH12" s="149">
        <v>0</v>
      </c>
      <c r="AI12" s="303">
        <v>0</v>
      </c>
      <c r="AJ12" s="273">
        <v>0</v>
      </c>
      <c r="AK12" s="273">
        <v>0</v>
      </c>
      <c r="AL12" s="273">
        <v>0</v>
      </c>
      <c r="AM12" s="344">
        <v>0</v>
      </c>
      <c r="AN12" s="344" t="s">
        <v>2024</v>
      </c>
      <c r="AO12" s="261" t="e">
        <v>#N/A</v>
      </c>
      <c r="AP12" s="304" t="e">
        <v>#N/A</v>
      </c>
      <c r="AQ12" s="149" t="e">
        <v>#N/A</v>
      </c>
      <c r="AR12" s="190" t="e">
        <v>#N/A</v>
      </c>
      <c r="AS12" s="262" t="e">
        <v>#N/A</v>
      </c>
      <c r="AT12" s="152" t="s">
        <v>1960</v>
      </c>
      <c r="AU12" s="344"/>
    </row>
    <row r="13" spans="1:47">
      <c r="A13" s="229" t="s">
        <v>990</v>
      </c>
      <c r="B13" s="254">
        <v>0.12369999999999999</v>
      </c>
      <c r="C13" s="253">
        <v>0.12429999999999999</v>
      </c>
      <c r="D13" s="255">
        <v>950.44</v>
      </c>
      <c r="E13" s="255">
        <v>949.12</v>
      </c>
      <c r="F13" s="256">
        <v>948.68</v>
      </c>
      <c r="J13" s="54"/>
      <c r="K13" s="53"/>
      <c r="L13" s="110"/>
      <c r="M13" s="295"/>
      <c r="N13" s="110"/>
      <c r="O13" s="53"/>
      <c r="P13" s="291"/>
      <c r="Q13" s="291"/>
      <c r="R13" s="291"/>
      <c r="S13" s="291"/>
      <c r="T13" s="291"/>
      <c r="U13" s="291"/>
      <c r="V13" s="295"/>
      <c r="W13" s="291"/>
      <c r="X13" s="291"/>
      <c r="Y13" s="291"/>
      <c r="Z13" s="310"/>
      <c r="AA13" s="344"/>
      <c r="AB13" s="273"/>
      <c r="AC13" s="151">
        <v>0</v>
      </c>
      <c r="AD13" s="259">
        <v>0</v>
      </c>
      <c r="AE13" s="259">
        <v>0</v>
      </c>
      <c r="AF13" s="259">
        <v>0</v>
      </c>
      <c r="AG13" s="259">
        <v>0</v>
      </c>
      <c r="AH13" s="149">
        <v>0</v>
      </c>
      <c r="AI13" s="303">
        <v>0</v>
      </c>
      <c r="AJ13" s="273">
        <v>0</v>
      </c>
      <c r="AK13" s="273">
        <v>0</v>
      </c>
      <c r="AL13" s="273">
        <v>0</v>
      </c>
      <c r="AM13" s="344">
        <v>0</v>
      </c>
      <c r="AN13" s="344" t="s">
        <v>2024</v>
      </c>
      <c r="AO13" s="261" t="e">
        <v>#N/A</v>
      </c>
      <c r="AP13" s="304" t="e">
        <v>#N/A</v>
      </c>
      <c r="AQ13" s="149" t="e">
        <v>#N/A</v>
      </c>
      <c r="AR13" s="190" t="e">
        <v>#N/A</v>
      </c>
      <c r="AS13" s="262" t="e">
        <v>#N/A</v>
      </c>
      <c r="AT13" s="152" t="s">
        <v>1960</v>
      </c>
      <c r="AU13" s="344"/>
    </row>
    <row r="14" spans="1:47">
      <c r="A14" s="229" t="s">
        <v>991</v>
      </c>
      <c r="B14" s="254">
        <v>0.1242</v>
      </c>
      <c r="C14" s="253">
        <v>0.12480000000000001</v>
      </c>
      <c r="D14" s="255">
        <v>949.78</v>
      </c>
      <c r="E14" s="255">
        <v>948.46</v>
      </c>
      <c r="F14" s="256">
        <v>948.02</v>
      </c>
      <c r="J14" s="54"/>
      <c r="K14" s="53"/>
      <c r="L14" s="110"/>
      <c r="M14" s="295"/>
      <c r="N14" s="110"/>
      <c r="O14" s="53"/>
      <c r="P14" s="291"/>
      <c r="Q14" s="291"/>
      <c r="R14" s="291"/>
      <c r="S14" s="291"/>
      <c r="T14" s="291"/>
      <c r="U14" s="291"/>
      <c r="V14" s="295"/>
      <c r="W14" s="291"/>
      <c r="X14" s="291"/>
      <c r="Y14" s="291"/>
      <c r="Z14" s="310"/>
      <c r="AA14" s="344"/>
      <c r="AB14" s="273"/>
      <c r="AC14" s="151">
        <v>0</v>
      </c>
      <c r="AD14" s="259">
        <v>0</v>
      </c>
      <c r="AE14" s="259">
        <v>0</v>
      </c>
      <c r="AF14" s="259">
        <v>0</v>
      </c>
      <c r="AG14" s="259">
        <v>0</v>
      </c>
      <c r="AH14" s="149">
        <v>0</v>
      </c>
      <c r="AI14" s="303">
        <v>0</v>
      </c>
      <c r="AJ14" s="273">
        <v>0</v>
      </c>
      <c r="AK14" s="273">
        <v>0</v>
      </c>
      <c r="AL14" s="273">
        <v>0</v>
      </c>
      <c r="AM14" s="344">
        <v>0</v>
      </c>
      <c r="AN14" s="344" t="s">
        <v>2024</v>
      </c>
      <c r="AO14" s="261" t="e">
        <v>#N/A</v>
      </c>
      <c r="AP14" s="304" t="e">
        <v>#N/A</v>
      </c>
      <c r="AQ14" s="149" t="e">
        <v>#N/A</v>
      </c>
      <c r="AR14" s="190" t="e">
        <v>#N/A</v>
      </c>
      <c r="AS14" s="262" t="e">
        <v>#N/A</v>
      </c>
      <c r="AT14" s="152" t="s">
        <v>1960</v>
      </c>
      <c r="AU14" s="344"/>
    </row>
    <row r="15" spans="1:47">
      <c r="A15" s="229" t="s">
        <v>992</v>
      </c>
      <c r="B15" s="254">
        <v>0.1232</v>
      </c>
      <c r="C15" s="253">
        <v>0.12380000000000001</v>
      </c>
      <c r="D15" s="255">
        <v>952.42</v>
      </c>
      <c r="E15" s="255">
        <v>951.1</v>
      </c>
      <c r="F15" s="256">
        <v>950.66</v>
      </c>
      <c r="J15" s="54"/>
      <c r="K15" s="53"/>
      <c r="L15" s="110"/>
      <c r="M15" s="295"/>
      <c r="N15" s="110"/>
      <c r="O15" s="53"/>
      <c r="P15" s="291"/>
      <c r="Q15" s="291"/>
      <c r="R15" s="291"/>
      <c r="S15" s="291"/>
      <c r="T15" s="291"/>
      <c r="U15" s="291"/>
      <c r="V15" s="295"/>
      <c r="W15" s="291"/>
      <c r="X15" s="291"/>
      <c r="Y15" s="291"/>
      <c r="Z15" s="310"/>
      <c r="AA15" s="344"/>
      <c r="AB15" s="273"/>
      <c r="AC15" s="151">
        <v>0</v>
      </c>
      <c r="AD15" s="259">
        <v>0</v>
      </c>
      <c r="AE15" s="259">
        <v>0</v>
      </c>
      <c r="AF15" s="259">
        <v>0</v>
      </c>
      <c r="AG15" s="259">
        <v>0</v>
      </c>
      <c r="AH15" s="149">
        <v>0</v>
      </c>
      <c r="AI15" s="303">
        <v>0</v>
      </c>
      <c r="AJ15" s="273">
        <v>0</v>
      </c>
      <c r="AK15" s="273">
        <v>0</v>
      </c>
      <c r="AL15" s="273">
        <v>0</v>
      </c>
      <c r="AM15" s="344">
        <v>0</v>
      </c>
      <c r="AN15" s="344" t="s">
        <v>2024</v>
      </c>
      <c r="AO15" s="261" t="e">
        <v>#N/A</v>
      </c>
      <c r="AP15" s="304" t="e">
        <v>#N/A</v>
      </c>
      <c r="AQ15" s="149" t="e">
        <v>#N/A</v>
      </c>
      <c r="AR15" s="190" t="e">
        <v>#N/A</v>
      </c>
      <c r="AS15" s="262" t="e">
        <v>#N/A</v>
      </c>
      <c r="AT15" s="152" t="s">
        <v>1960</v>
      </c>
      <c r="AU15" s="344"/>
    </row>
    <row r="16" spans="1:47">
      <c r="A16" s="229" t="s">
        <v>993</v>
      </c>
      <c r="B16" s="254">
        <v>0.1244</v>
      </c>
      <c r="C16" s="253">
        <v>0.125</v>
      </c>
      <c r="D16" s="255">
        <v>950.22</v>
      </c>
      <c r="E16" s="255">
        <v>948.91</v>
      </c>
      <c r="F16" s="256">
        <v>948.47</v>
      </c>
      <c r="J16" s="54"/>
      <c r="K16" s="53"/>
      <c r="L16" s="110"/>
      <c r="M16" s="295"/>
      <c r="N16" s="110"/>
      <c r="O16" s="53"/>
      <c r="P16" s="291"/>
      <c r="Q16" s="291"/>
      <c r="R16" s="291"/>
      <c r="S16" s="291"/>
      <c r="T16" s="291"/>
      <c r="U16" s="291"/>
      <c r="V16" s="295"/>
      <c r="W16" s="291"/>
      <c r="X16" s="291"/>
      <c r="Y16" s="291"/>
      <c r="Z16" s="310"/>
      <c r="AA16" s="344"/>
      <c r="AB16" s="273"/>
      <c r="AC16" s="151">
        <v>0</v>
      </c>
      <c r="AD16" s="259">
        <v>0</v>
      </c>
      <c r="AE16" s="259">
        <v>0</v>
      </c>
      <c r="AF16" s="259">
        <v>0</v>
      </c>
      <c r="AG16" s="259">
        <v>0</v>
      </c>
      <c r="AH16" s="149">
        <v>0</v>
      </c>
      <c r="AI16" s="303">
        <v>0</v>
      </c>
      <c r="AJ16" s="273">
        <v>0</v>
      </c>
      <c r="AK16" s="273">
        <v>0</v>
      </c>
      <c r="AL16" s="273">
        <v>0</v>
      </c>
      <c r="AM16" s="344">
        <v>0</v>
      </c>
      <c r="AN16" s="344" t="s">
        <v>2024</v>
      </c>
      <c r="AO16" s="261" t="e">
        <v>#N/A</v>
      </c>
      <c r="AP16" s="304" t="e">
        <v>#N/A</v>
      </c>
      <c r="AQ16" s="149" t="e">
        <v>#N/A</v>
      </c>
      <c r="AR16" s="190" t="e">
        <v>#N/A</v>
      </c>
      <c r="AS16" s="262" t="e">
        <v>#N/A</v>
      </c>
      <c r="AT16" s="152" t="s">
        <v>1960</v>
      </c>
      <c r="AU16" s="344"/>
    </row>
    <row r="17" spans="1:47">
      <c r="A17" s="229" t="s">
        <v>994</v>
      </c>
      <c r="B17" s="254">
        <v>0.12539999999999998</v>
      </c>
      <c r="C17" s="253">
        <v>0.126</v>
      </c>
      <c r="D17" s="255">
        <v>948.48</v>
      </c>
      <c r="E17" s="255">
        <v>947.17</v>
      </c>
      <c r="F17" s="256">
        <v>946.72</v>
      </c>
      <c r="J17" s="54"/>
      <c r="K17" s="53"/>
      <c r="L17" s="110"/>
      <c r="M17" s="295"/>
      <c r="N17" s="110"/>
      <c r="O17" s="53"/>
      <c r="P17" s="291"/>
      <c r="Q17" s="291"/>
      <c r="R17" s="291"/>
      <c r="S17" s="291"/>
      <c r="T17" s="291"/>
      <c r="U17" s="291"/>
      <c r="V17" s="295"/>
      <c r="W17" s="291"/>
      <c r="X17" s="291"/>
      <c r="Y17" s="291"/>
      <c r="Z17" s="310"/>
      <c r="AA17" s="344"/>
      <c r="AB17" s="273"/>
      <c r="AC17" s="151">
        <v>0</v>
      </c>
      <c r="AD17" s="259">
        <v>0</v>
      </c>
      <c r="AE17" s="259">
        <v>0</v>
      </c>
      <c r="AF17" s="259">
        <v>0</v>
      </c>
      <c r="AG17" s="259">
        <v>0</v>
      </c>
      <c r="AH17" s="149">
        <v>0</v>
      </c>
      <c r="AI17" s="303">
        <v>0</v>
      </c>
      <c r="AJ17" s="273">
        <v>0</v>
      </c>
      <c r="AK17" s="273">
        <v>0</v>
      </c>
      <c r="AL17" s="273">
        <v>0</v>
      </c>
      <c r="AM17" s="344">
        <v>0</v>
      </c>
      <c r="AN17" s="344" t="s">
        <v>2024</v>
      </c>
      <c r="AO17" s="261" t="e">
        <v>#N/A</v>
      </c>
      <c r="AP17" s="304" t="e">
        <v>#N/A</v>
      </c>
      <c r="AQ17" s="149" t="e">
        <v>#N/A</v>
      </c>
      <c r="AR17" s="190" t="e">
        <v>#N/A</v>
      </c>
      <c r="AS17" s="262" t="e">
        <v>#N/A</v>
      </c>
      <c r="AT17" s="152" t="s">
        <v>1960</v>
      </c>
      <c r="AU17" s="344"/>
    </row>
    <row r="18" spans="1:47">
      <c r="A18" s="229" t="s">
        <v>995</v>
      </c>
      <c r="B18" s="254">
        <v>0.12539999999999998</v>
      </c>
      <c r="C18" s="253">
        <v>0.126</v>
      </c>
      <c r="D18" s="255">
        <v>948.92</v>
      </c>
      <c r="E18" s="255">
        <v>947.61</v>
      </c>
      <c r="F18" s="256">
        <v>947.17</v>
      </c>
      <c r="J18" s="54"/>
      <c r="K18" s="53"/>
      <c r="L18" s="110"/>
      <c r="M18" s="295"/>
      <c r="N18" s="110"/>
      <c r="O18" s="53"/>
      <c r="P18" s="291"/>
      <c r="Q18" s="291"/>
      <c r="R18" s="291"/>
      <c r="S18" s="291"/>
      <c r="T18" s="291"/>
      <c r="U18" s="291"/>
      <c r="V18" s="295"/>
      <c r="W18" s="291"/>
      <c r="X18" s="291"/>
      <c r="Y18" s="291"/>
      <c r="Z18" s="310"/>
      <c r="AA18" s="344"/>
      <c r="AB18" s="273"/>
      <c r="AC18" s="151">
        <v>0</v>
      </c>
      <c r="AD18" s="259">
        <v>0</v>
      </c>
      <c r="AE18" s="259">
        <v>0</v>
      </c>
      <c r="AF18" s="259">
        <v>0</v>
      </c>
      <c r="AG18" s="259">
        <v>0</v>
      </c>
      <c r="AH18" s="149">
        <v>0</v>
      </c>
      <c r="AI18" s="303">
        <v>0</v>
      </c>
      <c r="AJ18" s="273">
        <v>0</v>
      </c>
      <c r="AK18" s="273">
        <v>0</v>
      </c>
      <c r="AL18" s="273">
        <v>0</v>
      </c>
      <c r="AM18" s="344">
        <v>0</v>
      </c>
      <c r="AN18" s="344" t="s">
        <v>2024</v>
      </c>
      <c r="AO18" s="261" t="e">
        <v>#N/A</v>
      </c>
      <c r="AP18" s="304" t="e">
        <v>#N/A</v>
      </c>
      <c r="AQ18" s="149" t="e">
        <v>#N/A</v>
      </c>
      <c r="AR18" s="190" t="e">
        <v>#N/A</v>
      </c>
      <c r="AS18" s="262" t="e">
        <v>#N/A</v>
      </c>
      <c r="AT18" s="152" t="s">
        <v>1960</v>
      </c>
      <c r="AU18" s="344"/>
    </row>
    <row r="19" spans="1:47">
      <c r="A19" s="229" t="s">
        <v>996</v>
      </c>
      <c r="B19" s="254">
        <v>0.12809999999999999</v>
      </c>
      <c r="C19" s="253">
        <v>0.12869999999999998</v>
      </c>
      <c r="D19" s="255">
        <v>943.51</v>
      </c>
      <c r="E19" s="255">
        <v>942.21</v>
      </c>
      <c r="F19" s="256">
        <v>941.76</v>
      </c>
      <c r="J19" s="54"/>
      <c r="K19" s="53"/>
      <c r="L19" s="110"/>
      <c r="M19" s="295"/>
      <c r="N19" s="110"/>
      <c r="O19" s="53"/>
      <c r="P19" s="291"/>
      <c r="Q19" s="291"/>
      <c r="R19" s="291"/>
      <c r="S19" s="291"/>
      <c r="T19" s="291"/>
      <c r="U19" s="291"/>
      <c r="V19" s="295"/>
      <c r="W19" s="291"/>
      <c r="X19" s="291"/>
      <c r="Y19" s="291"/>
      <c r="Z19" s="310"/>
      <c r="AA19" s="344"/>
      <c r="AB19" s="273"/>
      <c r="AC19" s="151">
        <v>0</v>
      </c>
      <c r="AD19" s="259">
        <v>0</v>
      </c>
      <c r="AE19" s="259">
        <v>0</v>
      </c>
      <c r="AF19" s="259">
        <v>0</v>
      </c>
      <c r="AG19" s="259">
        <v>0</v>
      </c>
      <c r="AH19" s="149">
        <v>0</v>
      </c>
      <c r="AI19" s="303">
        <v>0</v>
      </c>
      <c r="AJ19" s="273">
        <v>0</v>
      </c>
      <c r="AK19" s="273">
        <v>0</v>
      </c>
      <c r="AL19" s="273">
        <v>0</v>
      </c>
      <c r="AM19" s="344">
        <v>0</v>
      </c>
      <c r="AN19" s="344" t="s">
        <v>2024</v>
      </c>
      <c r="AO19" s="261" t="e">
        <v>#N/A</v>
      </c>
      <c r="AP19" s="304" t="e">
        <v>#N/A</v>
      </c>
      <c r="AQ19" s="149" t="e">
        <v>#N/A</v>
      </c>
      <c r="AR19" s="190" t="e">
        <v>#N/A</v>
      </c>
      <c r="AS19" s="262" t="e">
        <v>#N/A</v>
      </c>
      <c r="AT19" s="152" t="s">
        <v>1960</v>
      </c>
      <c r="AU19" s="344"/>
    </row>
    <row r="20" spans="1:47">
      <c r="A20" s="229" t="s">
        <v>997</v>
      </c>
      <c r="B20" s="254">
        <v>0.1265</v>
      </c>
      <c r="C20" s="253">
        <v>0.12710000000000002</v>
      </c>
      <c r="D20" s="255">
        <v>947.42</v>
      </c>
      <c r="E20" s="255">
        <v>946.12</v>
      </c>
      <c r="F20" s="256">
        <v>945.67</v>
      </c>
      <c r="J20" s="54"/>
      <c r="K20" s="53"/>
      <c r="L20" s="110"/>
      <c r="M20" s="295"/>
      <c r="N20" s="110"/>
      <c r="O20" s="53"/>
      <c r="P20" s="291"/>
      <c r="Q20" s="291"/>
      <c r="R20" s="291"/>
      <c r="S20" s="291"/>
      <c r="T20" s="291"/>
      <c r="U20" s="291"/>
      <c r="V20" s="295"/>
      <c r="W20" s="291"/>
      <c r="X20" s="291"/>
      <c r="Y20" s="291"/>
      <c r="Z20" s="310"/>
      <c r="AA20" s="344"/>
      <c r="AB20" s="273"/>
      <c r="AC20" s="151">
        <v>0</v>
      </c>
      <c r="AD20" s="259">
        <v>0</v>
      </c>
      <c r="AE20" s="259">
        <v>0</v>
      </c>
      <c r="AF20" s="259">
        <v>0</v>
      </c>
      <c r="AG20" s="259">
        <v>0</v>
      </c>
      <c r="AH20" s="149">
        <v>0</v>
      </c>
      <c r="AI20" s="303">
        <v>0</v>
      </c>
      <c r="AJ20" s="273">
        <v>0</v>
      </c>
      <c r="AK20" s="273">
        <v>0</v>
      </c>
      <c r="AL20" s="273">
        <v>0</v>
      </c>
      <c r="AM20" s="344">
        <v>0</v>
      </c>
      <c r="AN20" s="344" t="s">
        <v>2024</v>
      </c>
      <c r="AO20" s="261" t="e">
        <v>#N/A</v>
      </c>
      <c r="AP20" s="304" t="e">
        <v>#N/A</v>
      </c>
      <c r="AQ20" s="149" t="e">
        <v>#N/A</v>
      </c>
      <c r="AR20" s="190" t="e">
        <v>#N/A</v>
      </c>
      <c r="AS20" s="262" t="e">
        <v>#N/A</v>
      </c>
      <c r="AT20" s="152" t="s">
        <v>1960</v>
      </c>
      <c r="AU20" s="344"/>
    </row>
    <row r="21" spans="1:47">
      <c r="A21" s="229" t="s">
        <v>998</v>
      </c>
      <c r="B21" s="254">
        <v>0.1278</v>
      </c>
      <c r="C21" s="253">
        <v>0.12839999999999999</v>
      </c>
      <c r="D21" s="255">
        <v>945.06</v>
      </c>
      <c r="E21" s="255">
        <v>943.76</v>
      </c>
      <c r="F21" s="256">
        <v>943.31</v>
      </c>
      <c r="J21" s="54"/>
      <c r="K21" s="53"/>
      <c r="L21" s="110"/>
      <c r="M21" s="295"/>
      <c r="N21" s="110"/>
      <c r="O21" s="53"/>
      <c r="P21" s="291"/>
      <c r="Q21" s="291"/>
      <c r="R21" s="291"/>
      <c r="S21" s="291"/>
      <c r="T21" s="291"/>
      <c r="U21" s="291"/>
      <c r="V21" s="295"/>
      <c r="W21" s="291"/>
      <c r="X21" s="291"/>
      <c r="Y21" s="291"/>
      <c r="Z21" s="310"/>
      <c r="AA21" s="344"/>
      <c r="AB21" s="273"/>
      <c r="AC21" s="151">
        <v>0</v>
      </c>
      <c r="AD21" s="259">
        <v>0</v>
      </c>
      <c r="AE21" s="259">
        <v>0</v>
      </c>
      <c r="AF21" s="259">
        <v>0</v>
      </c>
      <c r="AG21" s="259">
        <v>0</v>
      </c>
      <c r="AH21" s="149">
        <v>0</v>
      </c>
      <c r="AI21" s="303">
        <v>0</v>
      </c>
      <c r="AJ21" s="273">
        <v>0</v>
      </c>
      <c r="AK21" s="273">
        <v>0</v>
      </c>
      <c r="AL21" s="273">
        <v>0</v>
      </c>
      <c r="AM21" s="344">
        <v>0</v>
      </c>
      <c r="AN21" s="344" t="s">
        <v>2024</v>
      </c>
      <c r="AO21" s="261" t="e">
        <v>#N/A</v>
      </c>
      <c r="AP21" s="304" t="e">
        <v>#N/A</v>
      </c>
      <c r="AQ21" s="149" t="e">
        <v>#N/A</v>
      </c>
      <c r="AR21" s="190" t="e">
        <v>#N/A</v>
      </c>
      <c r="AS21" s="262" t="e">
        <v>#N/A</v>
      </c>
      <c r="AT21" s="152" t="s">
        <v>1960</v>
      </c>
      <c r="AU21" s="344"/>
    </row>
    <row r="22" spans="1:47">
      <c r="A22" s="229" t="s">
        <v>999</v>
      </c>
      <c r="B22" s="254">
        <v>0.12859999999999999</v>
      </c>
      <c r="C22" s="253">
        <v>0.12920000000000001</v>
      </c>
      <c r="D22" s="255">
        <v>943.79</v>
      </c>
      <c r="E22" s="255">
        <v>942.5</v>
      </c>
      <c r="F22" s="256">
        <v>942.04</v>
      </c>
      <c r="J22" s="54"/>
      <c r="K22" s="53"/>
      <c r="L22" s="110"/>
      <c r="M22" s="295"/>
      <c r="N22" s="110"/>
      <c r="O22" s="53"/>
      <c r="P22" s="291"/>
      <c r="Q22" s="291"/>
      <c r="R22" s="291"/>
      <c r="S22" s="291"/>
      <c r="T22" s="291"/>
      <c r="U22" s="291"/>
      <c r="V22" s="295"/>
      <c r="W22" s="291"/>
      <c r="X22" s="291"/>
      <c r="Y22" s="291"/>
      <c r="Z22" s="310"/>
      <c r="AA22" s="344"/>
      <c r="AB22" s="273"/>
      <c r="AC22" s="151">
        <v>0</v>
      </c>
      <c r="AD22" s="259">
        <v>0</v>
      </c>
      <c r="AE22" s="259">
        <v>0</v>
      </c>
      <c r="AF22" s="259">
        <v>0</v>
      </c>
      <c r="AG22" s="259">
        <v>0</v>
      </c>
      <c r="AH22" s="149">
        <v>0</v>
      </c>
      <c r="AI22" s="303">
        <v>0</v>
      </c>
      <c r="AJ22" s="273">
        <v>0</v>
      </c>
      <c r="AK22" s="273">
        <v>0</v>
      </c>
      <c r="AL22" s="273">
        <v>0</v>
      </c>
      <c r="AM22" s="344">
        <v>0</v>
      </c>
      <c r="AN22" s="344" t="s">
        <v>2024</v>
      </c>
      <c r="AO22" s="261" t="e">
        <v>#N/A</v>
      </c>
      <c r="AP22" s="304" t="e">
        <v>#N/A</v>
      </c>
      <c r="AQ22" s="149" t="e">
        <v>#N/A</v>
      </c>
      <c r="AR22" s="190" t="e">
        <v>#N/A</v>
      </c>
      <c r="AS22" s="262" t="e">
        <v>#N/A</v>
      </c>
      <c r="AT22" s="152" t="s">
        <v>1960</v>
      </c>
      <c r="AU22" s="344"/>
    </row>
    <row r="23" spans="1:47">
      <c r="A23" s="229" t="s">
        <v>1000</v>
      </c>
      <c r="B23" s="254">
        <v>0.12890000000000001</v>
      </c>
      <c r="C23" s="253">
        <v>0.1295</v>
      </c>
      <c r="D23" s="255">
        <v>943.6</v>
      </c>
      <c r="E23" s="255">
        <v>942.31</v>
      </c>
      <c r="F23" s="256">
        <v>941.85</v>
      </c>
      <c r="J23" s="54"/>
      <c r="K23" s="53"/>
      <c r="L23" s="110"/>
      <c r="M23" s="295"/>
      <c r="N23" s="110"/>
      <c r="O23" s="53"/>
      <c r="P23" s="291"/>
      <c r="Q23" s="291"/>
      <c r="R23" s="291"/>
      <c r="S23" s="291"/>
      <c r="T23" s="291"/>
      <c r="U23" s="291"/>
      <c r="V23" s="295"/>
      <c r="W23" s="291"/>
      <c r="X23" s="291"/>
      <c r="Y23" s="291"/>
      <c r="Z23" s="310"/>
      <c r="AA23" s="344"/>
      <c r="AB23" s="273"/>
      <c r="AC23" s="151">
        <v>0</v>
      </c>
      <c r="AD23" s="259">
        <v>0</v>
      </c>
      <c r="AE23" s="259">
        <v>0</v>
      </c>
      <c r="AF23" s="259">
        <v>0</v>
      </c>
      <c r="AG23" s="259">
        <v>0</v>
      </c>
      <c r="AH23" s="149">
        <v>0</v>
      </c>
      <c r="AI23" s="303">
        <v>0</v>
      </c>
      <c r="AJ23" s="273">
        <v>0</v>
      </c>
      <c r="AK23" s="273">
        <v>0</v>
      </c>
      <c r="AL23" s="273">
        <v>0</v>
      </c>
      <c r="AM23" s="344">
        <v>0</v>
      </c>
      <c r="AN23" s="344" t="s">
        <v>2024</v>
      </c>
      <c r="AO23" s="261" t="e">
        <v>#N/A</v>
      </c>
      <c r="AP23" s="304" t="e">
        <v>#N/A</v>
      </c>
      <c r="AQ23" s="149" t="e">
        <v>#N/A</v>
      </c>
      <c r="AR23" s="190" t="e">
        <v>#N/A</v>
      </c>
      <c r="AS23" s="262" t="e">
        <v>#N/A</v>
      </c>
      <c r="AT23" s="152" t="s">
        <v>1960</v>
      </c>
      <c r="AU23" s="344"/>
    </row>
    <row r="24" spans="1:47">
      <c r="A24" s="229" t="s">
        <v>1001</v>
      </c>
      <c r="B24" s="254">
        <v>0.12970000000000001</v>
      </c>
      <c r="C24" s="253">
        <v>0.1303</v>
      </c>
      <c r="D24" s="255">
        <v>942.34</v>
      </c>
      <c r="E24" s="255">
        <v>941.06</v>
      </c>
      <c r="F24" s="256">
        <v>940.6</v>
      </c>
      <c r="J24" s="54"/>
      <c r="K24" s="53"/>
      <c r="L24" s="110"/>
      <c r="M24" s="295"/>
      <c r="N24" s="110"/>
      <c r="O24" s="53"/>
      <c r="P24" s="291"/>
      <c r="Q24" s="291"/>
      <c r="R24" s="291"/>
      <c r="S24" s="291"/>
      <c r="T24" s="291"/>
      <c r="U24" s="291"/>
      <c r="V24" s="295"/>
      <c r="W24" s="291"/>
      <c r="X24" s="291"/>
      <c r="Y24" s="291"/>
      <c r="Z24" s="310"/>
      <c r="AA24" s="344"/>
      <c r="AB24" s="273"/>
      <c r="AC24" s="151">
        <v>0</v>
      </c>
      <c r="AD24" s="259">
        <v>0</v>
      </c>
      <c r="AE24" s="259">
        <v>0</v>
      </c>
      <c r="AF24" s="259">
        <v>0</v>
      </c>
      <c r="AG24" s="259">
        <v>0</v>
      </c>
      <c r="AH24" s="149">
        <v>0</v>
      </c>
      <c r="AI24" s="303">
        <v>0</v>
      </c>
      <c r="AJ24" s="273">
        <v>0</v>
      </c>
      <c r="AK24" s="273">
        <v>0</v>
      </c>
      <c r="AL24" s="273">
        <v>0</v>
      </c>
      <c r="AM24" s="344">
        <v>0</v>
      </c>
      <c r="AN24" s="344" t="s">
        <v>2024</v>
      </c>
      <c r="AO24" s="261" t="e">
        <v>#N/A</v>
      </c>
      <c r="AP24" s="304" t="e">
        <v>#N/A</v>
      </c>
      <c r="AQ24" s="149" t="e">
        <v>#N/A</v>
      </c>
      <c r="AR24" s="190" t="e">
        <v>#N/A</v>
      </c>
      <c r="AS24" s="262" t="e">
        <v>#N/A</v>
      </c>
      <c r="AT24" s="152" t="s">
        <v>1960</v>
      </c>
      <c r="AU24" s="344"/>
    </row>
    <row r="25" spans="1:47">
      <c r="A25" s="229" t="s">
        <v>1002</v>
      </c>
      <c r="B25" s="254">
        <v>0.12960000000000002</v>
      </c>
      <c r="C25" s="253">
        <v>0.13019999999999998</v>
      </c>
      <c r="D25" s="255">
        <v>943.01</v>
      </c>
      <c r="E25" s="255">
        <v>941.73</v>
      </c>
      <c r="F25" s="256">
        <v>941.27</v>
      </c>
      <c r="J25" s="54"/>
      <c r="K25" s="53"/>
      <c r="L25" s="110"/>
      <c r="M25" s="295"/>
      <c r="N25" s="110"/>
      <c r="O25" s="53"/>
      <c r="P25" s="291"/>
      <c r="Q25" s="291"/>
      <c r="R25" s="291"/>
      <c r="S25" s="291"/>
      <c r="T25" s="291"/>
      <c r="U25" s="291"/>
      <c r="V25" s="295"/>
      <c r="W25" s="291"/>
      <c r="X25" s="291"/>
      <c r="Y25" s="291"/>
      <c r="Z25" s="310"/>
      <c r="AA25" s="344"/>
      <c r="AB25" s="273"/>
      <c r="AC25" s="151">
        <v>0</v>
      </c>
      <c r="AD25" s="259">
        <v>0</v>
      </c>
      <c r="AE25" s="259">
        <v>0</v>
      </c>
      <c r="AF25" s="259">
        <v>0</v>
      </c>
      <c r="AG25" s="259">
        <v>0</v>
      </c>
      <c r="AH25" s="149">
        <v>0</v>
      </c>
      <c r="AI25" s="303">
        <v>0</v>
      </c>
      <c r="AJ25" s="273">
        <v>0</v>
      </c>
      <c r="AK25" s="273">
        <v>0</v>
      </c>
      <c r="AL25" s="273">
        <v>0</v>
      </c>
      <c r="AM25" s="344">
        <v>0</v>
      </c>
      <c r="AN25" s="344" t="s">
        <v>2024</v>
      </c>
      <c r="AO25" s="261" t="e">
        <v>#N/A</v>
      </c>
      <c r="AP25" s="304" t="e">
        <v>#N/A</v>
      </c>
      <c r="AQ25" s="149" t="e">
        <v>#N/A</v>
      </c>
      <c r="AR25" s="190" t="e">
        <v>#N/A</v>
      </c>
      <c r="AS25" s="262" t="e">
        <v>#N/A</v>
      </c>
      <c r="AT25" s="152" t="s">
        <v>1960</v>
      </c>
      <c r="AU25" s="344"/>
    </row>
    <row r="26" spans="1:47">
      <c r="A26" s="229" t="s">
        <v>1003</v>
      </c>
      <c r="B26" s="254">
        <v>0.13100000000000001</v>
      </c>
      <c r="C26" s="253">
        <v>0.13159999999999999</v>
      </c>
      <c r="D26" s="255">
        <v>940.48</v>
      </c>
      <c r="E26" s="255">
        <v>939.21</v>
      </c>
      <c r="F26" s="256">
        <v>938.75</v>
      </c>
      <c r="J26" s="54"/>
      <c r="K26" s="53"/>
      <c r="L26" s="110"/>
      <c r="M26" s="295"/>
      <c r="N26" s="110"/>
      <c r="O26" s="53"/>
      <c r="P26" s="291"/>
      <c r="Q26" s="291"/>
      <c r="R26" s="291"/>
      <c r="S26" s="291"/>
      <c r="T26" s="291"/>
      <c r="U26" s="291"/>
      <c r="V26" s="295"/>
      <c r="W26" s="291"/>
      <c r="X26" s="291"/>
      <c r="Y26" s="291"/>
      <c r="Z26" s="310"/>
      <c r="AA26" s="344"/>
      <c r="AB26" s="273"/>
      <c r="AC26" s="151">
        <v>0</v>
      </c>
      <c r="AD26" s="259">
        <v>0</v>
      </c>
      <c r="AE26" s="259">
        <v>0</v>
      </c>
      <c r="AF26" s="259">
        <v>0</v>
      </c>
      <c r="AG26" s="259">
        <v>0</v>
      </c>
      <c r="AH26" s="149">
        <v>0</v>
      </c>
      <c r="AI26" s="303">
        <v>0</v>
      </c>
      <c r="AJ26" s="273">
        <v>0</v>
      </c>
      <c r="AK26" s="273">
        <v>0</v>
      </c>
      <c r="AL26" s="273">
        <v>0</v>
      </c>
      <c r="AM26" s="344">
        <v>0</v>
      </c>
      <c r="AN26" s="344" t="s">
        <v>2024</v>
      </c>
      <c r="AO26" s="261" t="e">
        <v>#N/A</v>
      </c>
      <c r="AP26" s="304" t="e">
        <v>#N/A</v>
      </c>
      <c r="AQ26" s="149" t="e">
        <v>#N/A</v>
      </c>
      <c r="AR26" s="190" t="e">
        <v>#N/A</v>
      </c>
      <c r="AS26" s="262" t="e">
        <v>#N/A</v>
      </c>
      <c r="AT26" s="152" t="s">
        <v>1960</v>
      </c>
      <c r="AU26" s="344"/>
    </row>
    <row r="27" spans="1:47">
      <c r="A27" s="229" t="s">
        <v>1004</v>
      </c>
      <c r="B27" s="254">
        <v>0.12939999999999999</v>
      </c>
      <c r="C27" s="253">
        <v>0.13</v>
      </c>
      <c r="D27" s="255">
        <v>944.35</v>
      </c>
      <c r="E27" s="255">
        <v>943.07</v>
      </c>
      <c r="F27" s="256">
        <v>942.61</v>
      </c>
      <c r="J27" s="54"/>
      <c r="K27" s="53"/>
      <c r="L27" s="110"/>
      <c r="M27" s="295"/>
      <c r="N27" s="110"/>
      <c r="O27" s="53"/>
      <c r="P27" s="291"/>
      <c r="Q27" s="291"/>
      <c r="R27" s="291"/>
      <c r="S27" s="291"/>
      <c r="T27" s="291"/>
      <c r="U27" s="291"/>
      <c r="V27" s="295"/>
      <c r="W27" s="291"/>
      <c r="X27" s="291"/>
      <c r="Y27" s="291"/>
      <c r="Z27" s="310"/>
      <c r="AA27" s="344"/>
      <c r="AB27" s="273"/>
      <c r="AC27" s="151">
        <v>0</v>
      </c>
      <c r="AD27" s="259">
        <v>0</v>
      </c>
      <c r="AE27" s="259">
        <v>0</v>
      </c>
      <c r="AF27" s="259">
        <v>0</v>
      </c>
      <c r="AG27" s="259">
        <v>0</v>
      </c>
      <c r="AH27" s="149">
        <v>0</v>
      </c>
      <c r="AI27" s="303">
        <v>0</v>
      </c>
      <c r="AJ27" s="273">
        <v>0</v>
      </c>
      <c r="AK27" s="273">
        <v>0</v>
      </c>
      <c r="AL27" s="273">
        <v>0</v>
      </c>
      <c r="AM27" s="344">
        <v>0</v>
      </c>
      <c r="AN27" s="344" t="s">
        <v>2024</v>
      </c>
      <c r="AO27" s="261" t="e">
        <v>#N/A</v>
      </c>
      <c r="AP27" s="304" t="e">
        <v>#N/A</v>
      </c>
      <c r="AQ27" s="149" t="e">
        <v>#N/A</v>
      </c>
      <c r="AR27" s="190" t="e">
        <v>#N/A</v>
      </c>
      <c r="AS27" s="262" t="e">
        <v>#N/A</v>
      </c>
      <c r="AT27" s="152" t="s">
        <v>1960</v>
      </c>
      <c r="AU27" s="344"/>
    </row>
    <row r="28" spans="1:47">
      <c r="A28" s="229" t="s">
        <v>1005</v>
      </c>
      <c r="B28" s="254">
        <v>0.1278</v>
      </c>
      <c r="C28" s="253">
        <v>0.12839999999999999</v>
      </c>
      <c r="D28" s="255">
        <v>948.22</v>
      </c>
      <c r="E28" s="255">
        <v>946.94</v>
      </c>
      <c r="F28" s="256">
        <v>946.48</v>
      </c>
      <c r="J28" s="54"/>
      <c r="K28" s="53"/>
      <c r="L28" s="110"/>
      <c r="M28" s="295"/>
      <c r="N28" s="110"/>
      <c r="O28" s="53"/>
      <c r="P28" s="291"/>
      <c r="Q28" s="291"/>
      <c r="R28" s="291"/>
      <c r="S28" s="291"/>
      <c r="T28" s="291"/>
      <c r="U28" s="291"/>
      <c r="V28" s="295"/>
      <c r="W28" s="291"/>
      <c r="X28" s="291"/>
      <c r="Y28" s="291"/>
      <c r="Z28" s="310"/>
      <c r="AA28" s="344"/>
      <c r="AB28" s="344"/>
      <c r="AC28" s="344"/>
      <c r="AD28" s="344"/>
      <c r="AE28" s="344"/>
      <c r="AF28" s="344"/>
      <c r="AG28" s="344"/>
      <c r="AH28" s="344"/>
      <c r="AI28" s="344"/>
      <c r="AJ28" s="344"/>
      <c r="AK28" s="344"/>
      <c r="AL28" s="344"/>
      <c r="AM28" s="344"/>
      <c r="AN28" s="344"/>
      <c r="AO28" s="344"/>
      <c r="AP28" s="344"/>
      <c r="AQ28" s="344"/>
      <c r="AR28" s="344"/>
      <c r="AS28" s="344"/>
      <c r="AT28" s="344"/>
      <c r="AU28" s="344"/>
    </row>
    <row r="29" spans="1:47">
      <c r="A29" s="229" t="s">
        <v>1006</v>
      </c>
      <c r="B29" s="254">
        <v>0.12740000000000001</v>
      </c>
      <c r="C29" s="253">
        <v>0.128</v>
      </c>
      <c r="D29" s="255">
        <v>949.53</v>
      </c>
      <c r="E29" s="255">
        <v>948.24</v>
      </c>
      <c r="F29" s="256">
        <v>947.79</v>
      </c>
      <c r="J29" s="54"/>
      <c r="K29" s="53"/>
      <c r="L29" s="110"/>
      <c r="M29" s="295"/>
      <c r="N29" s="110"/>
      <c r="O29" s="53"/>
      <c r="P29" s="291"/>
      <c r="Q29" s="291"/>
      <c r="R29" s="291"/>
      <c r="S29" s="291"/>
      <c r="T29" s="291"/>
      <c r="U29" s="291"/>
      <c r="V29" s="295"/>
      <c r="W29" s="291"/>
      <c r="X29" s="291"/>
      <c r="Y29" s="291"/>
      <c r="Z29" s="310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4"/>
      <c r="AR29" s="344"/>
      <c r="AS29" s="344"/>
      <c r="AT29" s="344"/>
      <c r="AU29" s="344"/>
    </row>
    <row r="30" spans="1:47">
      <c r="A30" s="229" t="s">
        <v>1007</v>
      </c>
      <c r="B30" s="254">
        <v>0.12659999999999999</v>
      </c>
      <c r="C30" s="253">
        <v>0.12720000000000001</v>
      </c>
      <c r="D30" s="255">
        <v>951.7</v>
      </c>
      <c r="E30" s="255">
        <v>950.41</v>
      </c>
      <c r="F30" s="256">
        <v>949.96</v>
      </c>
      <c r="J30" s="54"/>
      <c r="K30" s="53"/>
      <c r="L30" s="110"/>
      <c r="M30" s="295"/>
      <c r="N30" s="110"/>
      <c r="O30" s="53"/>
      <c r="P30" s="291"/>
      <c r="Q30" s="291"/>
      <c r="R30" s="291"/>
      <c r="S30" s="291"/>
      <c r="T30" s="291"/>
      <c r="U30" s="291"/>
      <c r="V30" s="295"/>
      <c r="W30" s="291"/>
      <c r="X30" s="291"/>
      <c r="Y30" s="291"/>
      <c r="Z30" s="310"/>
      <c r="AA30" s="344"/>
      <c r="AB30" s="344"/>
      <c r="AC30" s="344"/>
      <c r="AD30" s="344"/>
      <c r="AE30" s="344"/>
      <c r="AF30" s="344"/>
      <c r="AG30" s="344"/>
      <c r="AH30" s="344"/>
      <c r="AI30" s="344"/>
      <c r="AJ30" s="344"/>
      <c r="AK30" s="344"/>
      <c r="AL30" s="344"/>
      <c r="AM30" s="344"/>
      <c r="AN30" s="344"/>
      <c r="AO30" s="344"/>
      <c r="AP30" s="344"/>
      <c r="AQ30" s="344"/>
      <c r="AR30" s="344"/>
      <c r="AS30" s="344"/>
      <c r="AT30" s="344"/>
      <c r="AU30" s="344"/>
    </row>
    <row r="31" spans="1:47">
      <c r="A31" s="229" t="s">
        <v>1008</v>
      </c>
      <c r="B31" s="254">
        <v>0.12689999999999999</v>
      </c>
      <c r="C31" s="253">
        <v>0.1275</v>
      </c>
      <c r="D31" s="255">
        <v>951.5</v>
      </c>
      <c r="E31" s="255">
        <v>950.22</v>
      </c>
      <c r="F31" s="256">
        <v>949.77</v>
      </c>
      <c r="J31" s="54"/>
      <c r="K31" s="53"/>
      <c r="L31" s="110"/>
      <c r="M31" s="295"/>
      <c r="N31" s="110"/>
      <c r="O31" s="53"/>
      <c r="P31" s="291"/>
      <c r="Q31" s="291"/>
      <c r="R31" s="291"/>
      <c r="S31" s="291"/>
      <c r="T31" s="291"/>
      <c r="U31" s="291"/>
      <c r="V31" s="295"/>
      <c r="W31" s="291"/>
      <c r="X31" s="291"/>
      <c r="Y31" s="291"/>
      <c r="Z31" s="310"/>
      <c r="AA31" s="344"/>
      <c r="AB31" s="344"/>
      <c r="AC31" s="344"/>
      <c r="AD31" s="344"/>
      <c r="AE31" s="344"/>
      <c r="AF31" s="344"/>
      <c r="AG31" s="344"/>
      <c r="AH31" s="344"/>
      <c r="AI31" s="344"/>
      <c r="AJ31" s="344"/>
      <c r="AK31" s="344"/>
      <c r="AL31" s="344"/>
      <c r="AM31" s="344"/>
      <c r="AN31" s="344"/>
      <c r="AO31" s="344"/>
      <c r="AP31" s="344"/>
      <c r="AQ31" s="344"/>
      <c r="AR31" s="344"/>
      <c r="AS31" s="344"/>
      <c r="AT31" s="344"/>
      <c r="AU31" s="344"/>
    </row>
    <row r="32" spans="1:47">
      <c r="A32" s="229" t="s">
        <v>1009</v>
      </c>
      <c r="B32" s="254">
        <v>0.12770000000000001</v>
      </c>
      <c r="C32" s="253">
        <v>0.1283</v>
      </c>
      <c r="D32" s="255">
        <v>950.25</v>
      </c>
      <c r="E32" s="255">
        <v>948.97</v>
      </c>
      <c r="F32" s="256">
        <v>948.51</v>
      </c>
      <c r="J32" s="54"/>
      <c r="K32" s="53"/>
      <c r="L32" s="110"/>
      <c r="M32" s="295"/>
      <c r="N32" s="110"/>
      <c r="O32" s="53"/>
      <c r="P32" s="291"/>
      <c r="Q32" s="291"/>
      <c r="R32" s="291"/>
      <c r="S32" s="291"/>
      <c r="T32" s="291"/>
      <c r="U32" s="291"/>
      <c r="V32" s="295"/>
      <c r="W32" s="291"/>
      <c r="X32" s="291"/>
      <c r="Y32" s="291"/>
      <c r="Z32" s="310"/>
      <c r="AA32" s="344"/>
      <c r="AB32" s="344"/>
      <c r="AC32" s="344"/>
      <c r="AD32" s="344"/>
      <c r="AE32" s="344"/>
      <c r="AF32" s="344"/>
      <c r="AG32" s="344"/>
      <c r="AH32" s="344"/>
      <c r="AI32" s="344"/>
      <c r="AJ32" s="344"/>
      <c r="AK32" s="344"/>
      <c r="AL32" s="344"/>
      <c r="AM32" s="344"/>
      <c r="AN32" s="344"/>
      <c r="AO32" s="344"/>
      <c r="AP32" s="344"/>
      <c r="AQ32" s="344"/>
      <c r="AR32" s="344"/>
      <c r="AS32" s="344"/>
      <c r="AT32" s="344"/>
      <c r="AU32" s="344"/>
    </row>
    <row r="33" spans="1:6">
      <c r="A33" s="229" t="s">
        <v>1010</v>
      </c>
      <c r="B33" s="254">
        <v>0.12839999999999999</v>
      </c>
      <c r="C33" s="253">
        <v>0.129</v>
      </c>
      <c r="D33" s="255">
        <v>949.21</v>
      </c>
      <c r="E33" s="255">
        <v>947.93</v>
      </c>
      <c r="F33" s="256">
        <v>947.48</v>
      </c>
    </row>
    <row r="34" spans="1:6">
      <c r="A34" s="229" t="s">
        <v>1011</v>
      </c>
      <c r="B34" s="254">
        <v>0.12759999999999999</v>
      </c>
      <c r="C34" s="253">
        <v>0.12820000000000001</v>
      </c>
      <c r="D34" s="255">
        <v>951.36</v>
      </c>
      <c r="E34" s="255">
        <v>950.09</v>
      </c>
      <c r="F34" s="256">
        <v>949.63</v>
      </c>
    </row>
    <row r="35" spans="1:6">
      <c r="A35" s="229" t="s">
        <v>1012</v>
      </c>
      <c r="B35" s="254">
        <v>0.1268</v>
      </c>
      <c r="C35" s="253">
        <v>0.12740000000000001</v>
      </c>
      <c r="D35" s="255">
        <v>953.52</v>
      </c>
      <c r="E35" s="255">
        <v>952.24</v>
      </c>
      <c r="F35" s="256">
        <v>951.79</v>
      </c>
    </row>
    <row r="36" spans="1:6">
      <c r="A36" s="229" t="s">
        <v>1013</v>
      </c>
      <c r="B36" s="254">
        <v>0.12570000000000001</v>
      </c>
      <c r="C36" s="253">
        <v>0.1263</v>
      </c>
      <c r="D36" s="255">
        <v>956.32</v>
      </c>
      <c r="E36" s="255">
        <v>955.04</v>
      </c>
      <c r="F36" s="256">
        <v>954.59</v>
      </c>
    </row>
    <row r="37" spans="1:6">
      <c r="A37" s="229" t="s">
        <v>1014</v>
      </c>
      <c r="B37" s="254">
        <v>0.12480000000000001</v>
      </c>
      <c r="C37" s="253">
        <v>0.12539999999999998</v>
      </c>
      <c r="D37" s="255">
        <v>958.7</v>
      </c>
      <c r="E37" s="255">
        <v>957.41</v>
      </c>
      <c r="F37" s="256">
        <v>956.96</v>
      </c>
    </row>
    <row r="38" spans="1:6">
      <c r="A38" s="229" t="s">
        <v>1015</v>
      </c>
      <c r="B38" s="254">
        <v>0.12509999999999999</v>
      </c>
      <c r="C38" s="253">
        <v>0.12570000000000001</v>
      </c>
      <c r="D38" s="255">
        <v>958.5</v>
      </c>
      <c r="E38" s="255">
        <v>957.22</v>
      </c>
      <c r="F38" s="256">
        <v>956.77</v>
      </c>
    </row>
    <row r="39" spans="1:6">
      <c r="A39" s="229" t="s">
        <v>1016</v>
      </c>
      <c r="B39" s="254">
        <v>0.12330000000000001</v>
      </c>
      <c r="C39" s="253">
        <v>0.12390000000000001</v>
      </c>
      <c r="D39" s="255">
        <v>962.81</v>
      </c>
      <c r="E39" s="255">
        <v>961.52</v>
      </c>
      <c r="F39" s="256">
        <v>961.07</v>
      </c>
    </row>
    <row r="40" spans="1:6">
      <c r="A40" s="229" t="s">
        <v>1017</v>
      </c>
      <c r="B40" s="254">
        <v>0.1222</v>
      </c>
      <c r="C40" s="253">
        <v>0.12279999999999999</v>
      </c>
      <c r="D40" s="255">
        <v>965.62</v>
      </c>
      <c r="E40" s="255">
        <v>964.32</v>
      </c>
      <c r="F40" s="256">
        <v>963.88</v>
      </c>
    </row>
    <row r="41" spans="1:6">
      <c r="A41" s="229" t="s">
        <v>1018</v>
      </c>
      <c r="B41" s="254">
        <v>0.1216</v>
      </c>
      <c r="C41" s="253">
        <v>0.1222</v>
      </c>
      <c r="D41" s="255">
        <v>967.35</v>
      </c>
      <c r="E41" s="255">
        <v>966.06</v>
      </c>
      <c r="F41" s="256">
        <v>965.62</v>
      </c>
    </row>
    <row r="42" spans="1:6">
      <c r="A42" s="229" t="s">
        <v>1019</v>
      </c>
      <c r="B42" s="254">
        <v>0.1207</v>
      </c>
      <c r="C42" s="253">
        <v>0.12130000000000001</v>
      </c>
      <c r="D42" s="255">
        <v>969.73</v>
      </c>
      <c r="E42" s="255">
        <v>968.44</v>
      </c>
      <c r="F42" s="256">
        <v>968</v>
      </c>
    </row>
    <row r="43" spans="1:6">
      <c r="A43" s="229" t="s">
        <v>1020</v>
      </c>
      <c r="B43" s="254">
        <v>0.1208</v>
      </c>
      <c r="C43" s="253">
        <v>0.12140000000000001</v>
      </c>
      <c r="D43" s="255">
        <v>969.95</v>
      </c>
      <c r="E43" s="255">
        <v>968.66</v>
      </c>
      <c r="F43" s="256">
        <v>968.22</v>
      </c>
    </row>
    <row r="44" spans="1:6">
      <c r="A44" s="229" t="s">
        <v>1021</v>
      </c>
      <c r="B44" s="254">
        <v>0.1202</v>
      </c>
      <c r="C44" s="253">
        <v>0.1208</v>
      </c>
      <c r="D44" s="255">
        <v>971.69</v>
      </c>
      <c r="E44" s="255">
        <v>970.39</v>
      </c>
      <c r="F44" s="256">
        <v>969.95</v>
      </c>
    </row>
    <row r="45" spans="1:6">
      <c r="A45" s="229" t="s">
        <v>1022</v>
      </c>
      <c r="B45" s="254">
        <v>0.12230000000000001</v>
      </c>
      <c r="C45" s="253">
        <v>0.1229</v>
      </c>
      <c r="D45" s="255">
        <v>967.61</v>
      </c>
      <c r="E45" s="255">
        <v>966.33</v>
      </c>
      <c r="F45" s="256">
        <v>965.89</v>
      </c>
    </row>
    <row r="46" spans="1:6">
      <c r="A46" s="229" t="s">
        <v>1023</v>
      </c>
      <c r="B46" s="254">
        <v>0.12240000000000001</v>
      </c>
      <c r="C46" s="253">
        <v>0.12300000000000001</v>
      </c>
      <c r="D46" s="255">
        <v>967.84</v>
      </c>
      <c r="E46" s="255">
        <v>966.56</v>
      </c>
      <c r="F46" s="256">
        <v>966.12</v>
      </c>
    </row>
    <row r="47" spans="1:6">
      <c r="A47" s="229" t="s">
        <v>1024</v>
      </c>
      <c r="B47" s="254">
        <v>0.12330000000000001</v>
      </c>
      <c r="C47" s="253">
        <v>0.12390000000000001</v>
      </c>
      <c r="D47" s="255">
        <v>966.37</v>
      </c>
      <c r="E47" s="255">
        <v>965.09</v>
      </c>
      <c r="F47" s="256">
        <v>964.64</v>
      </c>
    </row>
    <row r="48" spans="1:6">
      <c r="A48" s="229" t="s">
        <v>1025</v>
      </c>
      <c r="B48" s="254">
        <v>0.125</v>
      </c>
      <c r="C48" s="253">
        <v>0.12560000000000002</v>
      </c>
      <c r="D48" s="255">
        <v>963.21</v>
      </c>
      <c r="E48" s="255">
        <v>961.94</v>
      </c>
      <c r="F48" s="256">
        <v>961.49</v>
      </c>
    </row>
    <row r="49" spans="1:6">
      <c r="A49" s="229" t="s">
        <v>1026</v>
      </c>
      <c r="B49" s="254">
        <v>0.1255</v>
      </c>
      <c r="C49" s="253">
        <v>0.12609999999999999</v>
      </c>
      <c r="D49" s="255">
        <v>962.6</v>
      </c>
      <c r="E49" s="255">
        <v>961.34</v>
      </c>
      <c r="F49" s="256">
        <v>960.89</v>
      </c>
    </row>
    <row r="50" spans="1:6">
      <c r="A50" s="229" t="s">
        <v>1027</v>
      </c>
      <c r="B50" s="254">
        <v>0.1249</v>
      </c>
      <c r="C50" s="253">
        <v>0.1255</v>
      </c>
      <c r="D50" s="255">
        <v>964.32</v>
      </c>
      <c r="E50" s="255">
        <v>963.05</v>
      </c>
      <c r="F50" s="256">
        <v>962.6</v>
      </c>
    </row>
    <row r="51" spans="1:6">
      <c r="A51" s="229" t="s">
        <v>1028</v>
      </c>
      <c r="B51" s="254">
        <v>0.1244</v>
      </c>
      <c r="C51" s="253">
        <v>0.125</v>
      </c>
      <c r="D51" s="255">
        <v>965.83</v>
      </c>
      <c r="E51" s="255">
        <v>964.56</v>
      </c>
      <c r="F51" s="256">
        <v>964.11</v>
      </c>
    </row>
    <row r="52" spans="1:6">
      <c r="A52" s="229" t="s">
        <v>1029</v>
      </c>
      <c r="B52" s="254">
        <v>0.1249</v>
      </c>
      <c r="C52" s="253">
        <v>0.1255</v>
      </c>
      <c r="D52" s="255">
        <v>965.22</v>
      </c>
      <c r="E52" s="255">
        <v>963.96</v>
      </c>
      <c r="F52" s="256">
        <v>963.51</v>
      </c>
    </row>
    <row r="53" spans="1:6">
      <c r="A53" s="229" t="s">
        <v>1030</v>
      </c>
      <c r="B53" s="254">
        <v>0.1255</v>
      </c>
      <c r="C53" s="253">
        <v>0.12609999999999999</v>
      </c>
      <c r="D53" s="255">
        <v>964.41</v>
      </c>
      <c r="E53" s="255">
        <v>963.15</v>
      </c>
      <c r="F53" s="256">
        <v>962.7</v>
      </c>
    </row>
    <row r="54" spans="1:6">
      <c r="A54" s="229" t="s">
        <v>1031</v>
      </c>
      <c r="B54" s="254">
        <v>0.1258</v>
      </c>
      <c r="C54" s="253">
        <v>0.12640000000000001</v>
      </c>
      <c r="D54" s="255">
        <v>964.24</v>
      </c>
      <c r="E54" s="255">
        <v>962.98</v>
      </c>
      <c r="F54" s="256">
        <v>962.52</v>
      </c>
    </row>
    <row r="55" spans="1:6">
      <c r="A55" s="229" t="s">
        <v>1032</v>
      </c>
      <c r="B55" s="254">
        <v>0.12659999999999999</v>
      </c>
      <c r="C55" s="253">
        <v>0.12720000000000001</v>
      </c>
      <c r="D55" s="255">
        <v>963.02</v>
      </c>
      <c r="E55" s="255">
        <v>961.77</v>
      </c>
      <c r="F55" s="256">
        <v>961.31</v>
      </c>
    </row>
    <row r="56" spans="1:6">
      <c r="A56" s="229" t="s">
        <v>1033</v>
      </c>
      <c r="B56" s="254">
        <v>0.12789999999999999</v>
      </c>
      <c r="C56" s="253">
        <v>0.1285</v>
      </c>
      <c r="D56" s="255">
        <v>960.77</v>
      </c>
      <c r="E56" s="255">
        <v>959.52</v>
      </c>
      <c r="F56" s="256">
        <v>959.06</v>
      </c>
    </row>
    <row r="57" spans="1:6">
      <c r="A57" s="229" t="s">
        <v>1034</v>
      </c>
      <c r="B57" s="254">
        <v>0.1283</v>
      </c>
      <c r="C57" s="253">
        <v>0.12890000000000001</v>
      </c>
      <c r="D57" s="255">
        <v>960.4</v>
      </c>
      <c r="E57" s="255">
        <v>959.16</v>
      </c>
      <c r="F57" s="256">
        <v>958.7</v>
      </c>
    </row>
    <row r="58" spans="1:6">
      <c r="A58" s="229" t="s">
        <v>1035</v>
      </c>
      <c r="B58" s="254">
        <v>0.12710000000000002</v>
      </c>
      <c r="C58" s="253">
        <v>0.12770000000000001</v>
      </c>
      <c r="D58" s="255">
        <v>963.35</v>
      </c>
      <c r="E58" s="255">
        <v>962.1</v>
      </c>
      <c r="F58" s="256">
        <v>961.64</v>
      </c>
    </row>
    <row r="59" spans="1:6">
      <c r="A59" s="229" t="s">
        <v>1036</v>
      </c>
      <c r="B59" s="254">
        <v>0.12590000000000001</v>
      </c>
      <c r="C59" s="253">
        <v>0.1265</v>
      </c>
      <c r="D59" s="255">
        <v>966.3</v>
      </c>
      <c r="E59" s="255">
        <v>965.05</v>
      </c>
      <c r="F59" s="256">
        <v>964.59</v>
      </c>
    </row>
    <row r="60" spans="1:6">
      <c r="A60" s="229" t="s">
        <v>1037</v>
      </c>
      <c r="B60" s="254">
        <v>0.12480000000000001</v>
      </c>
      <c r="C60" s="253">
        <v>0.12539999999999998</v>
      </c>
      <c r="D60" s="255">
        <v>969.04</v>
      </c>
      <c r="E60" s="255">
        <v>967.79</v>
      </c>
      <c r="F60" s="256">
        <v>967.34</v>
      </c>
    </row>
    <row r="61" spans="1:6">
      <c r="A61" s="229" t="s">
        <v>1038</v>
      </c>
      <c r="B61" s="254">
        <v>0.12390000000000001</v>
      </c>
      <c r="C61" s="253">
        <v>0.1245</v>
      </c>
      <c r="D61" s="255">
        <v>971.37</v>
      </c>
      <c r="E61" s="255">
        <v>970.12</v>
      </c>
      <c r="F61" s="256">
        <v>969.67</v>
      </c>
    </row>
    <row r="62" spans="1:6">
      <c r="A62" s="229" t="s">
        <v>1039</v>
      </c>
      <c r="B62" s="254">
        <v>0.1222</v>
      </c>
      <c r="C62" s="253">
        <v>0.12279999999999999</v>
      </c>
      <c r="D62" s="255">
        <v>975.38</v>
      </c>
      <c r="E62" s="255">
        <v>974.13</v>
      </c>
      <c r="F62" s="256">
        <v>973.68</v>
      </c>
    </row>
    <row r="63" spans="1:6">
      <c r="A63" s="229" t="s">
        <v>1040</v>
      </c>
      <c r="B63" s="254">
        <v>0.12380000000000001</v>
      </c>
      <c r="C63" s="253">
        <v>0.1244</v>
      </c>
      <c r="D63" s="255">
        <v>972.48</v>
      </c>
      <c r="E63" s="255">
        <v>971.23</v>
      </c>
      <c r="F63" s="256">
        <v>970.78</v>
      </c>
    </row>
    <row r="64" spans="1:6">
      <c r="A64" s="229" t="s">
        <v>1041</v>
      </c>
      <c r="B64" s="254">
        <v>0.1242</v>
      </c>
      <c r="C64" s="253">
        <v>0.12480000000000001</v>
      </c>
      <c r="D64" s="255">
        <v>972.1</v>
      </c>
      <c r="E64" s="255">
        <v>970.85</v>
      </c>
      <c r="F64" s="256">
        <v>970.4</v>
      </c>
    </row>
    <row r="65" spans="1:6">
      <c r="A65" s="229" t="s">
        <v>1042</v>
      </c>
      <c r="B65" s="254">
        <v>0.12520000000000001</v>
      </c>
      <c r="C65" s="253">
        <v>0.1258</v>
      </c>
      <c r="D65" s="255">
        <v>970.48</v>
      </c>
      <c r="E65" s="255">
        <v>969.24</v>
      </c>
      <c r="F65" s="256">
        <v>968.78</v>
      </c>
    </row>
    <row r="66" spans="1:6">
      <c r="A66" s="229" t="s">
        <v>1043</v>
      </c>
      <c r="B66" s="254">
        <v>0.12470000000000001</v>
      </c>
      <c r="C66" s="253">
        <v>0.12529999999999999</v>
      </c>
      <c r="D66" s="255">
        <v>971.97</v>
      </c>
      <c r="E66" s="255">
        <v>970.73</v>
      </c>
      <c r="F66" s="256">
        <v>970.27</v>
      </c>
    </row>
    <row r="67" spans="1:6">
      <c r="A67" s="229" t="s">
        <v>1044</v>
      </c>
      <c r="B67" s="254">
        <v>0.1245</v>
      </c>
      <c r="C67" s="253">
        <v>0.12509999999999999</v>
      </c>
      <c r="D67" s="255">
        <v>972.84</v>
      </c>
      <c r="E67" s="255">
        <v>971.59</v>
      </c>
      <c r="F67" s="256">
        <v>971.14</v>
      </c>
    </row>
    <row r="68" spans="1:6">
      <c r="A68" s="229" t="s">
        <v>1045</v>
      </c>
      <c r="B68" s="254">
        <v>0.1234</v>
      </c>
      <c r="C68" s="253">
        <v>0.124</v>
      </c>
      <c r="D68" s="255">
        <v>975.57</v>
      </c>
      <c r="E68" s="255">
        <v>974.32</v>
      </c>
      <c r="F68" s="256">
        <v>973.87</v>
      </c>
    </row>
    <row r="69" spans="1:6">
      <c r="A69" s="229" t="s">
        <v>1046</v>
      </c>
      <c r="B69" s="254">
        <v>0.1229</v>
      </c>
      <c r="C69" s="253">
        <v>0.1235</v>
      </c>
      <c r="D69" s="255">
        <v>977.06</v>
      </c>
      <c r="E69" s="255">
        <v>975.81</v>
      </c>
      <c r="F69" s="256">
        <v>975.36</v>
      </c>
    </row>
    <row r="70" spans="1:6">
      <c r="A70" s="229" t="s">
        <v>1047</v>
      </c>
      <c r="B70" s="254">
        <v>0.1215</v>
      </c>
      <c r="C70" s="253">
        <v>0.12210000000000001</v>
      </c>
      <c r="D70" s="255">
        <v>980.42</v>
      </c>
      <c r="E70" s="255">
        <v>979.17</v>
      </c>
      <c r="F70" s="256">
        <v>978.72</v>
      </c>
    </row>
    <row r="71" spans="1:6">
      <c r="A71" s="229" t="s">
        <v>1048</v>
      </c>
      <c r="B71" s="254">
        <v>0.12230000000000001</v>
      </c>
      <c r="C71" s="253">
        <v>0.1229</v>
      </c>
      <c r="D71" s="255">
        <v>979.2</v>
      </c>
      <c r="E71" s="255">
        <v>977.96</v>
      </c>
      <c r="F71" s="256">
        <v>977.51</v>
      </c>
    </row>
    <row r="72" spans="1:6">
      <c r="A72" s="229" t="s">
        <v>1049</v>
      </c>
      <c r="B72" s="254">
        <v>0.1229</v>
      </c>
      <c r="C72" s="253">
        <v>0.1235</v>
      </c>
      <c r="D72" s="255">
        <v>978.41</v>
      </c>
      <c r="E72" s="255">
        <v>977.17</v>
      </c>
      <c r="F72" s="256">
        <v>976.71</v>
      </c>
    </row>
    <row r="73" spans="1:6">
      <c r="A73" s="229" t="s">
        <v>1050</v>
      </c>
      <c r="B73" s="254">
        <v>0.1235</v>
      </c>
      <c r="C73" s="253">
        <v>0.1241</v>
      </c>
      <c r="D73" s="255">
        <v>977.62</v>
      </c>
      <c r="E73" s="255">
        <v>976.38</v>
      </c>
      <c r="F73" s="256">
        <v>975.93</v>
      </c>
    </row>
    <row r="74" spans="1:6">
      <c r="A74" s="229" t="s">
        <v>1051</v>
      </c>
      <c r="B74" s="254">
        <v>0.1244</v>
      </c>
      <c r="C74" s="253">
        <v>0.125</v>
      </c>
      <c r="D74" s="255">
        <v>976.22</v>
      </c>
      <c r="E74" s="255">
        <v>974.98</v>
      </c>
      <c r="F74" s="256">
        <v>974.53</v>
      </c>
    </row>
    <row r="75" spans="1:6">
      <c r="A75" s="229" t="s">
        <v>1052</v>
      </c>
      <c r="B75" s="254">
        <v>0.1242</v>
      </c>
      <c r="C75" s="253">
        <v>0.12480000000000001</v>
      </c>
      <c r="D75" s="255">
        <v>977.08</v>
      </c>
      <c r="E75" s="255">
        <v>975.85</v>
      </c>
      <c r="F75" s="256">
        <v>975.4</v>
      </c>
    </row>
    <row r="76" spans="1:6">
      <c r="A76" s="229" t="s">
        <v>1053</v>
      </c>
      <c r="B76" s="254">
        <v>0.1242</v>
      </c>
      <c r="C76" s="253">
        <v>0.12480000000000001</v>
      </c>
      <c r="D76" s="255">
        <v>977.54</v>
      </c>
      <c r="E76" s="255">
        <v>976.31</v>
      </c>
      <c r="F76" s="256">
        <v>975.85</v>
      </c>
    </row>
    <row r="77" spans="1:6">
      <c r="A77" s="229" t="s">
        <v>1054</v>
      </c>
      <c r="B77" s="254">
        <v>0.1231</v>
      </c>
      <c r="C77" s="253">
        <v>0.12369999999999999</v>
      </c>
      <c r="D77" s="255">
        <v>980.25</v>
      </c>
      <c r="E77" s="255">
        <v>979.02</v>
      </c>
      <c r="F77" s="256">
        <v>978.56</v>
      </c>
    </row>
    <row r="78" spans="1:6">
      <c r="A78" s="229" t="s">
        <v>1055</v>
      </c>
      <c r="B78" s="254">
        <v>0.1232</v>
      </c>
      <c r="C78" s="253">
        <v>0.12380000000000001</v>
      </c>
      <c r="D78" s="255">
        <v>980.49</v>
      </c>
      <c r="E78" s="255">
        <v>979.26</v>
      </c>
      <c r="F78" s="256">
        <v>978.81</v>
      </c>
    </row>
    <row r="79" spans="1:6">
      <c r="A79" s="229" t="s">
        <v>1056</v>
      </c>
      <c r="B79" s="254">
        <v>0.122</v>
      </c>
      <c r="C79" s="253">
        <v>0.1226</v>
      </c>
      <c r="D79" s="255">
        <v>983.41</v>
      </c>
      <c r="E79" s="255">
        <v>982.18</v>
      </c>
      <c r="F79" s="256">
        <v>981.73</v>
      </c>
    </row>
    <row r="80" spans="1:6">
      <c r="A80" s="229" t="s">
        <v>1057</v>
      </c>
      <c r="B80" s="254">
        <v>0.1217</v>
      </c>
      <c r="C80" s="253">
        <v>0.12230000000000001</v>
      </c>
      <c r="D80" s="255">
        <v>984.48</v>
      </c>
      <c r="E80" s="255">
        <v>983.24</v>
      </c>
      <c r="F80" s="256">
        <v>982.79</v>
      </c>
    </row>
    <row r="81" spans="1:6">
      <c r="A81" s="229" t="s">
        <v>1058</v>
      </c>
      <c r="B81" s="254">
        <v>0.12179999999999999</v>
      </c>
      <c r="C81" s="253">
        <v>0.12240000000000001</v>
      </c>
      <c r="D81" s="255">
        <v>984.72</v>
      </c>
      <c r="E81" s="255">
        <v>983.49</v>
      </c>
      <c r="F81" s="256">
        <v>983.04</v>
      </c>
    </row>
    <row r="82" spans="1:6">
      <c r="A82" s="229" t="s">
        <v>1059</v>
      </c>
      <c r="B82" s="254">
        <v>0.12189999999999999</v>
      </c>
      <c r="C82" s="253">
        <v>0.1225</v>
      </c>
      <c r="D82" s="255">
        <v>984.96</v>
      </c>
      <c r="E82" s="255">
        <v>983.74</v>
      </c>
      <c r="F82" s="256">
        <v>983.28</v>
      </c>
    </row>
    <row r="83" spans="1:6">
      <c r="A83" s="229" t="s">
        <v>1060</v>
      </c>
      <c r="B83" s="254">
        <v>0.12269999999999999</v>
      </c>
      <c r="C83" s="253">
        <v>0.12330000000000001</v>
      </c>
      <c r="D83" s="255">
        <v>983.78</v>
      </c>
      <c r="E83" s="255">
        <v>982.55</v>
      </c>
      <c r="F83" s="256">
        <v>982.1</v>
      </c>
    </row>
    <row r="84" spans="1:6">
      <c r="A84" s="229" t="s">
        <v>1061</v>
      </c>
      <c r="B84" s="254">
        <v>0.1225</v>
      </c>
      <c r="C84" s="253">
        <v>0.1231</v>
      </c>
      <c r="D84" s="255">
        <v>984.64</v>
      </c>
      <c r="E84" s="255">
        <v>983.41</v>
      </c>
      <c r="F84" s="256">
        <v>982.96</v>
      </c>
    </row>
    <row r="85" spans="1:6">
      <c r="A85" s="229" t="s">
        <v>1062</v>
      </c>
      <c r="B85" s="254">
        <v>0.1216</v>
      </c>
      <c r="C85" s="253">
        <v>0.1222</v>
      </c>
      <c r="D85" s="255">
        <v>986.93</v>
      </c>
      <c r="E85" s="255">
        <v>985.7</v>
      </c>
      <c r="F85" s="256">
        <v>985.25</v>
      </c>
    </row>
    <row r="86" spans="1:6">
      <c r="A86" s="229" t="s">
        <v>1063</v>
      </c>
      <c r="B86" s="254">
        <v>0.12230000000000001</v>
      </c>
      <c r="C86" s="253">
        <v>0.1229</v>
      </c>
      <c r="D86" s="255">
        <v>985.95</v>
      </c>
      <c r="E86" s="255">
        <v>984.73</v>
      </c>
      <c r="F86" s="256">
        <v>984.27</v>
      </c>
    </row>
    <row r="87" spans="1:6">
      <c r="A87" s="229" t="s">
        <v>1064</v>
      </c>
      <c r="B87" s="254">
        <v>0.1211</v>
      </c>
      <c r="C87" s="253">
        <v>0.1217</v>
      </c>
      <c r="D87" s="255">
        <v>988.85</v>
      </c>
      <c r="E87" s="255">
        <v>987.62</v>
      </c>
      <c r="F87" s="256">
        <v>987.17</v>
      </c>
    </row>
    <row r="88" spans="1:6">
      <c r="A88" s="229" t="s">
        <v>1065</v>
      </c>
      <c r="B88" s="254">
        <v>0.12119999999999999</v>
      </c>
      <c r="C88" s="253">
        <v>0.12179999999999999</v>
      </c>
      <c r="D88" s="255">
        <v>989.09</v>
      </c>
      <c r="E88" s="255">
        <v>987.87</v>
      </c>
      <c r="F88" s="256">
        <v>987.42</v>
      </c>
    </row>
    <row r="89" spans="1:6">
      <c r="A89" s="229" t="s">
        <v>1066</v>
      </c>
      <c r="B89" s="254">
        <v>0.122</v>
      </c>
      <c r="C89" s="253">
        <v>0.1226</v>
      </c>
      <c r="D89" s="255">
        <v>987.91</v>
      </c>
      <c r="E89" s="255">
        <v>986.7</v>
      </c>
      <c r="F89" s="256">
        <v>986.24</v>
      </c>
    </row>
    <row r="90" spans="1:6">
      <c r="A90" s="229" t="s">
        <v>1067</v>
      </c>
      <c r="B90" s="254">
        <v>0.12119999999999999</v>
      </c>
      <c r="C90" s="253">
        <v>0.12179999999999999</v>
      </c>
      <c r="D90" s="255">
        <v>989.99</v>
      </c>
      <c r="E90" s="255">
        <v>988.77</v>
      </c>
      <c r="F90" s="256">
        <v>988.32</v>
      </c>
    </row>
    <row r="91" spans="1:6">
      <c r="A91" s="229" t="s">
        <v>1068</v>
      </c>
      <c r="B91" s="254">
        <v>0.1217</v>
      </c>
      <c r="C91" s="253">
        <v>0.12230000000000001</v>
      </c>
      <c r="D91" s="255">
        <v>989.43</v>
      </c>
      <c r="E91" s="255">
        <v>988.21</v>
      </c>
      <c r="F91" s="256">
        <v>987.76</v>
      </c>
    </row>
    <row r="92" spans="1:6">
      <c r="A92" s="229" t="s">
        <v>1069</v>
      </c>
      <c r="B92" s="254">
        <v>0.1215</v>
      </c>
      <c r="C92" s="253">
        <v>0.12210000000000001</v>
      </c>
      <c r="D92" s="255">
        <v>990.28</v>
      </c>
      <c r="E92" s="255">
        <v>989.07</v>
      </c>
      <c r="F92" s="256">
        <v>988.61</v>
      </c>
    </row>
    <row r="93" spans="1:6">
      <c r="A93" s="229" t="s">
        <v>1070</v>
      </c>
      <c r="B93" s="254">
        <v>0.12050000000000001</v>
      </c>
      <c r="C93" s="253">
        <v>0.1211</v>
      </c>
      <c r="D93" s="255">
        <v>992.76</v>
      </c>
      <c r="E93" s="255">
        <v>991.54</v>
      </c>
      <c r="F93" s="256">
        <v>991.09</v>
      </c>
    </row>
    <row r="94" spans="1:6">
      <c r="A94" s="229" t="s">
        <v>1071</v>
      </c>
      <c r="B94" s="254">
        <v>0.12089999999999999</v>
      </c>
      <c r="C94" s="253">
        <v>0.1215</v>
      </c>
      <c r="D94" s="255">
        <v>992.4</v>
      </c>
      <c r="E94" s="255">
        <v>991.18</v>
      </c>
      <c r="F94" s="256">
        <v>990.73</v>
      </c>
    </row>
    <row r="95" spans="1:6">
      <c r="A95" s="229" t="s">
        <v>1072</v>
      </c>
      <c r="B95" s="254">
        <v>0.1206</v>
      </c>
      <c r="C95" s="253">
        <v>0.12119999999999999</v>
      </c>
      <c r="D95" s="255">
        <v>993.46</v>
      </c>
      <c r="E95" s="255">
        <v>992.24</v>
      </c>
      <c r="F95" s="256">
        <v>991.79</v>
      </c>
    </row>
    <row r="96" spans="1:6">
      <c r="A96" s="229" t="s">
        <v>1073</v>
      </c>
      <c r="B96" s="254">
        <v>0.1201</v>
      </c>
      <c r="C96" s="253">
        <v>0.1207</v>
      </c>
      <c r="D96" s="255">
        <v>994.92</v>
      </c>
      <c r="E96" s="255">
        <v>993.7</v>
      </c>
      <c r="F96" s="256">
        <v>993.25</v>
      </c>
    </row>
    <row r="97" spans="1:6">
      <c r="A97" s="229" t="s">
        <v>1074</v>
      </c>
      <c r="B97" s="254">
        <v>0.1202</v>
      </c>
      <c r="C97" s="253">
        <v>0.1208</v>
      </c>
      <c r="D97" s="255">
        <v>995.16</v>
      </c>
      <c r="E97" s="255">
        <v>993.95</v>
      </c>
      <c r="F97" s="256">
        <v>993.5</v>
      </c>
    </row>
    <row r="98" spans="1:6">
      <c r="A98" s="229" t="s">
        <v>1075</v>
      </c>
      <c r="B98" s="254">
        <v>0.1192</v>
      </c>
      <c r="C98" s="253">
        <v>0.1198</v>
      </c>
      <c r="D98" s="255">
        <v>997.63</v>
      </c>
      <c r="E98" s="255">
        <v>996.42</v>
      </c>
      <c r="F98" s="256">
        <v>995.97</v>
      </c>
    </row>
    <row r="99" spans="1:6">
      <c r="A99" s="229" t="s">
        <v>1076</v>
      </c>
      <c r="B99" s="254">
        <v>0.1182</v>
      </c>
      <c r="C99" s="253">
        <v>0.1188</v>
      </c>
      <c r="D99" s="255">
        <v>1000.11</v>
      </c>
      <c r="E99" s="255">
        <v>998.89</v>
      </c>
      <c r="F99" s="256">
        <v>998.45</v>
      </c>
    </row>
    <row r="100" spans="1:6">
      <c r="A100" s="229" t="s">
        <v>1077</v>
      </c>
      <c r="B100" s="254">
        <v>0.1182</v>
      </c>
      <c r="C100" s="253">
        <v>0.1188</v>
      </c>
      <c r="D100" s="255">
        <v>1000.55</v>
      </c>
      <c r="E100" s="255">
        <v>999.34</v>
      </c>
      <c r="F100" s="256">
        <v>998.89</v>
      </c>
    </row>
    <row r="101" spans="1:6">
      <c r="A101" s="229" t="s">
        <v>1078</v>
      </c>
      <c r="B101" s="254">
        <v>0.1182</v>
      </c>
      <c r="C101" s="253">
        <v>0.1188</v>
      </c>
      <c r="D101" s="255">
        <v>1001</v>
      </c>
      <c r="E101" s="255">
        <v>999.78</v>
      </c>
      <c r="F101" s="256">
        <v>999.34</v>
      </c>
    </row>
    <row r="102" spans="1:6">
      <c r="A102" s="229" t="s">
        <v>1079</v>
      </c>
      <c r="B102" s="254">
        <v>0.1191</v>
      </c>
      <c r="C102" s="253">
        <v>0.1197</v>
      </c>
      <c r="D102" s="255">
        <v>999.62</v>
      </c>
      <c r="E102" s="255">
        <v>998.41</v>
      </c>
      <c r="F102" s="256">
        <v>997.96</v>
      </c>
    </row>
    <row r="103" spans="1:6">
      <c r="A103" s="229" t="s">
        <v>1080</v>
      </c>
      <c r="B103" s="254">
        <v>0.11800000000000001</v>
      </c>
      <c r="C103" s="253">
        <v>0.1186</v>
      </c>
      <c r="D103" s="255">
        <v>1002.29</v>
      </c>
      <c r="E103" s="255">
        <v>1001.08</v>
      </c>
      <c r="F103" s="256">
        <v>1000.63</v>
      </c>
    </row>
    <row r="104" spans="1:6">
      <c r="A104" s="229" t="s">
        <v>1081</v>
      </c>
      <c r="B104" s="254">
        <v>0.11699999999999999</v>
      </c>
      <c r="C104" s="253">
        <v>0.1176</v>
      </c>
      <c r="D104" s="255">
        <v>1004.75</v>
      </c>
      <c r="E104" s="255">
        <v>1003.54</v>
      </c>
      <c r="F104" s="256">
        <v>1003.1</v>
      </c>
    </row>
    <row r="105" spans="1:6">
      <c r="A105" s="229" t="s">
        <v>1082</v>
      </c>
      <c r="B105" s="254">
        <v>0.1166</v>
      </c>
      <c r="C105" s="253">
        <v>0.11720000000000001</v>
      </c>
      <c r="D105" s="255">
        <v>1006</v>
      </c>
      <c r="E105" s="255">
        <v>1004.79</v>
      </c>
      <c r="F105" s="256">
        <v>1004.35</v>
      </c>
    </row>
    <row r="106" spans="1:6">
      <c r="A106" s="229" t="s">
        <v>1083</v>
      </c>
      <c r="B106" s="254">
        <v>0.11720000000000001</v>
      </c>
      <c r="C106" s="253">
        <v>0.11779999999999999</v>
      </c>
      <c r="D106" s="255">
        <v>1005.23</v>
      </c>
      <c r="E106" s="255">
        <v>1004.02</v>
      </c>
      <c r="F106" s="256">
        <v>1003.58</v>
      </c>
    </row>
    <row r="107" spans="1:6">
      <c r="A107" s="229" t="s">
        <v>1084</v>
      </c>
      <c r="B107" s="254">
        <v>0.1183</v>
      </c>
      <c r="C107" s="253">
        <v>0.11890000000000001</v>
      </c>
      <c r="D107" s="255">
        <v>1003.46</v>
      </c>
      <c r="E107" s="255">
        <v>1002.26</v>
      </c>
      <c r="F107" s="256">
        <v>1001.81</v>
      </c>
    </row>
    <row r="108" spans="1:6">
      <c r="A108" s="229" t="s">
        <v>1085</v>
      </c>
      <c r="B108" s="254">
        <v>0.1182</v>
      </c>
      <c r="C108" s="253">
        <v>0.1188</v>
      </c>
      <c r="D108" s="255">
        <v>1004.11</v>
      </c>
      <c r="E108" s="255">
        <v>1002.9</v>
      </c>
      <c r="F108" s="256">
        <v>1002.46</v>
      </c>
    </row>
    <row r="109" spans="1:6">
      <c r="A109" s="229" t="s">
        <v>1086</v>
      </c>
      <c r="B109" s="254">
        <v>0.1168</v>
      </c>
      <c r="C109" s="253">
        <v>0.1174</v>
      </c>
      <c r="D109" s="255">
        <v>1007.36</v>
      </c>
      <c r="E109" s="255">
        <v>1006.16</v>
      </c>
      <c r="F109" s="256">
        <v>1005.71</v>
      </c>
    </row>
    <row r="110" spans="1:6">
      <c r="A110" s="229" t="s">
        <v>1087</v>
      </c>
      <c r="B110" s="254">
        <v>0.11560000000000001</v>
      </c>
      <c r="C110" s="253">
        <v>0.1162</v>
      </c>
      <c r="D110" s="255">
        <v>1010.22</v>
      </c>
      <c r="E110" s="255">
        <v>1009.01</v>
      </c>
      <c r="F110" s="256">
        <v>1008.57</v>
      </c>
    </row>
    <row r="111" spans="1:6">
      <c r="A111" s="229" t="s">
        <v>1088</v>
      </c>
      <c r="B111" s="254">
        <v>0.1157</v>
      </c>
      <c r="C111" s="253">
        <v>0.11630000000000001</v>
      </c>
      <c r="D111" s="255">
        <v>1010.46</v>
      </c>
      <c r="E111" s="255">
        <v>1009.25</v>
      </c>
      <c r="F111" s="256">
        <v>1008.81</v>
      </c>
    </row>
    <row r="112" spans="1:6">
      <c r="A112" s="229" t="s">
        <v>1089</v>
      </c>
      <c r="B112" s="254">
        <v>0.1159</v>
      </c>
      <c r="C112" s="253">
        <v>0.11650000000000001</v>
      </c>
      <c r="D112" s="255">
        <v>1010.94</v>
      </c>
      <c r="E112" s="255">
        <v>1009.73</v>
      </c>
      <c r="F112" s="256">
        <v>1008.85</v>
      </c>
    </row>
    <row r="113" spans="1:6">
      <c r="A113" s="229" t="s">
        <v>1090</v>
      </c>
      <c r="B113" s="254">
        <v>0.1159</v>
      </c>
      <c r="C113" s="253">
        <v>0.11650000000000001</v>
      </c>
      <c r="D113" s="255">
        <v>1010.94</v>
      </c>
      <c r="E113" s="255">
        <v>1009.73</v>
      </c>
      <c r="F113" s="256">
        <v>1009.29</v>
      </c>
    </row>
    <row r="114" spans="1:6">
      <c r="A114" s="229" t="s">
        <v>1091</v>
      </c>
      <c r="B114" s="254">
        <v>0.1159</v>
      </c>
      <c r="C114" s="253">
        <v>0.11650000000000001</v>
      </c>
      <c r="D114" s="255">
        <v>1011.38</v>
      </c>
      <c r="E114" s="255">
        <v>1010.17</v>
      </c>
      <c r="F114" s="256">
        <v>1009.73</v>
      </c>
    </row>
    <row r="115" spans="1:6">
      <c r="A115" s="229" t="s">
        <v>1092</v>
      </c>
      <c r="B115" s="254">
        <v>0.11460000000000001</v>
      </c>
      <c r="C115" s="253">
        <v>0.1152</v>
      </c>
      <c r="D115" s="255">
        <v>1014.86</v>
      </c>
      <c r="E115" s="255">
        <v>1013.66</v>
      </c>
      <c r="F115" s="256">
        <v>1012.78</v>
      </c>
    </row>
    <row r="116" spans="1:6">
      <c r="A116" s="229" t="s">
        <v>1093</v>
      </c>
      <c r="B116" s="254">
        <v>0.11550000000000001</v>
      </c>
      <c r="C116" s="253">
        <v>0.11609999999999999</v>
      </c>
      <c r="D116" s="255">
        <v>1013.06</v>
      </c>
      <c r="E116" s="255">
        <v>1011.86</v>
      </c>
      <c r="F116" s="256">
        <v>1011.42</v>
      </c>
    </row>
    <row r="117" spans="1:6">
      <c r="A117" s="229" t="s">
        <v>1094</v>
      </c>
      <c r="B117" s="254">
        <v>0.11609999999999999</v>
      </c>
      <c r="C117" s="253">
        <v>0.1167</v>
      </c>
      <c r="D117" s="255">
        <v>1012.3</v>
      </c>
      <c r="E117" s="255">
        <v>1011.1</v>
      </c>
      <c r="F117" s="256">
        <v>1010.66</v>
      </c>
    </row>
    <row r="118" spans="1:6">
      <c r="A118" s="229" t="s">
        <v>1095</v>
      </c>
      <c r="B118" s="254">
        <v>0.1152</v>
      </c>
      <c r="C118" s="253">
        <v>0.1158</v>
      </c>
      <c r="D118" s="255">
        <v>1014.97</v>
      </c>
      <c r="E118" s="255">
        <v>1013.78</v>
      </c>
      <c r="F118" s="256">
        <v>1012.9</v>
      </c>
    </row>
    <row r="119" spans="1:6">
      <c r="A119" s="229" t="s">
        <v>1096</v>
      </c>
      <c r="B119" s="254">
        <v>0.1158</v>
      </c>
      <c r="C119" s="253">
        <v>0.1164</v>
      </c>
      <c r="D119" s="255">
        <v>1013.78</v>
      </c>
      <c r="E119" s="255">
        <v>1012.58</v>
      </c>
      <c r="F119" s="256">
        <v>1012.14</v>
      </c>
    </row>
    <row r="120" spans="1:6">
      <c r="A120" s="229" t="s">
        <v>1097</v>
      </c>
      <c r="B120" s="254">
        <v>0.11539999999999999</v>
      </c>
      <c r="C120" s="253">
        <v>0.11599999999999999</v>
      </c>
      <c r="D120" s="255">
        <v>1015.02</v>
      </c>
      <c r="E120" s="255">
        <v>1013.82</v>
      </c>
      <c r="F120" s="256">
        <v>1013.38</v>
      </c>
    </row>
    <row r="121" spans="1:6">
      <c r="A121" s="229" t="s">
        <v>1098</v>
      </c>
      <c r="B121" s="254">
        <v>0.1149</v>
      </c>
      <c r="C121" s="253">
        <v>0.11550000000000001</v>
      </c>
      <c r="D121" s="255">
        <v>1016.89</v>
      </c>
      <c r="E121" s="255">
        <v>1015.7</v>
      </c>
      <c r="F121" s="256">
        <v>1014.82</v>
      </c>
    </row>
    <row r="122" spans="1:6">
      <c r="A122" s="229" t="s">
        <v>1099</v>
      </c>
      <c r="B122" s="254">
        <v>0.1143</v>
      </c>
      <c r="C122" s="253">
        <v>0.1149</v>
      </c>
      <c r="D122" s="255">
        <v>1018.08</v>
      </c>
      <c r="E122" s="255">
        <v>1016.89</v>
      </c>
      <c r="F122" s="256">
        <v>1016.45</v>
      </c>
    </row>
    <row r="123" spans="1:6">
      <c r="A123" s="229" t="s">
        <v>1100</v>
      </c>
      <c r="B123" s="254">
        <v>0.11449999999999999</v>
      </c>
      <c r="C123" s="253">
        <v>0.11509999999999999</v>
      </c>
      <c r="D123" s="255">
        <v>969.75</v>
      </c>
      <c r="E123" s="255">
        <v>968.56</v>
      </c>
      <c r="F123" s="256">
        <v>1016.49</v>
      </c>
    </row>
    <row r="124" spans="1:6">
      <c r="A124" s="229" t="s">
        <v>1101</v>
      </c>
      <c r="B124" s="254">
        <v>0.11539999999999999</v>
      </c>
      <c r="C124" s="253">
        <v>0.11599999999999999</v>
      </c>
      <c r="D124" s="255">
        <v>967.97</v>
      </c>
      <c r="E124" s="255">
        <v>966.78</v>
      </c>
      <c r="F124" s="256">
        <v>1015.15</v>
      </c>
    </row>
    <row r="125" spans="1:6">
      <c r="A125" s="229" t="s">
        <v>1102</v>
      </c>
      <c r="B125" s="254">
        <v>0.1159</v>
      </c>
      <c r="C125" s="253">
        <v>0.11650000000000001</v>
      </c>
      <c r="D125" s="255">
        <v>967.4</v>
      </c>
      <c r="E125" s="255">
        <v>966.22</v>
      </c>
      <c r="F125" s="256">
        <v>965.79</v>
      </c>
    </row>
    <row r="126" spans="1:6">
      <c r="A126" s="229" t="s">
        <v>1103</v>
      </c>
      <c r="B126" s="254">
        <v>0.11470000000000001</v>
      </c>
      <c r="C126" s="253">
        <v>0.1153</v>
      </c>
      <c r="D126" s="255">
        <v>970.19</v>
      </c>
      <c r="E126" s="255">
        <v>969</v>
      </c>
      <c r="F126" s="256">
        <v>968.59</v>
      </c>
    </row>
    <row r="127" spans="1:6">
      <c r="A127" s="229" t="s">
        <v>1104</v>
      </c>
      <c r="B127" s="254">
        <v>0.11539999999999999</v>
      </c>
      <c r="C127" s="253">
        <v>0.11599999999999999</v>
      </c>
      <c r="D127" s="255">
        <v>969.65</v>
      </c>
      <c r="E127" s="255">
        <v>968.47</v>
      </c>
      <c r="F127" s="256">
        <v>967.62</v>
      </c>
    </row>
    <row r="128" spans="1:6">
      <c r="A128" s="229" t="s">
        <v>1105</v>
      </c>
      <c r="B128" s="254">
        <v>0.1148</v>
      </c>
      <c r="C128" s="253">
        <v>0.11539999999999999</v>
      </c>
      <c r="D128" s="255">
        <v>970.83</v>
      </c>
      <c r="E128" s="255">
        <v>969.65</v>
      </c>
      <c r="F128" s="256">
        <v>969.23</v>
      </c>
    </row>
    <row r="129" spans="1:6">
      <c r="A129" s="229" t="s">
        <v>1106</v>
      </c>
      <c r="B129" s="254">
        <v>0.1148</v>
      </c>
      <c r="C129" s="253">
        <v>0.11539999999999999</v>
      </c>
      <c r="D129" s="255">
        <v>972.09</v>
      </c>
      <c r="E129" s="255">
        <v>970.91</v>
      </c>
      <c r="F129" s="256">
        <v>969.65</v>
      </c>
    </row>
    <row r="130" spans="1:6">
      <c r="A130" s="229" t="s">
        <v>1107</v>
      </c>
      <c r="B130" s="254">
        <v>0.11460000000000001</v>
      </c>
      <c r="C130" s="253">
        <v>0.1152</v>
      </c>
      <c r="D130" s="255">
        <v>972.48</v>
      </c>
      <c r="E130" s="255">
        <v>971.3</v>
      </c>
      <c r="F130" s="256">
        <v>970.46</v>
      </c>
    </row>
    <row r="131" spans="1:6">
      <c r="A131" s="229" t="s">
        <v>1108</v>
      </c>
      <c r="B131" s="254">
        <v>0.11449999999999999</v>
      </c>
      <c r="C131" s="253">
        <v>0.11509999999999999</v>
      </c>
      <c r="D131" s="255">
        <v>972.68</v>
      </c>
      <c r="E131" s="255">
        <v>971.5</v>
      </c>
      <c r="F131" s="256">
        <v>971.08</v>
      </c>
    </row>
    <row r="132" spans="1:6">
      <c r="A132" s="229" t="s">
        <v>1109</v>
      </c>
      <c r="B132" s="254">
        <v>0.11449999999999999</v>
      </c>
      <c r="C132" s="253">
        <v>0.11509999999999999</v>
      </c>
      <c r="D132" s="255">
        <v>973.1</v>
      </c>
      <c r="E132" s="255">
        <v>971.92</v>
      </c>
      <c r="F132" s="256">
        <v>971.5</v>
      </c>
    </row>
    <row r="133" spans="1:6">
      <c r="A133" s="229" t="s">
        <v>1110</v>
      </c>
      <c r="B133" s="254">
        <v>0.1149</v>
      </c>
      <c r="C133" s="253">
        <v>0.11550000000000001</v>
      </c>
      <c r="D133" s="255">
        <v>972.73</v>
      </c>
      <c r="E133" s="255">
        <v>971.55</v>
      </c>
      <c r="F133" s="256">
        <v>971.13</v>
      </c>
    </row>
    <row r="134" spans="1:6">
      <c r="A134" s="229" t="s">
        <v>1111</v>
      </c>
      <c r="B134" s="254">
        <v>0.11509999999999999</v>
      </c>
      <c r="C134" s="253">
        <v>0.1157</v>
      </c>
      <c r="D134" s="255">
        <v>972.76</v>
      </c>
      <c r="E134" s="255">
        <v>971.59</v>
      </c>
      <c r="F134" s="256">
        <v>971.16</v>
      </c>
    </row>
    <row r="135" spans="1:6">
      <c r="A135" s="229" t="s">
        <v>1112</v>
      </c>
      <c r="B135" s="254">
        <v>0.11449999999999999</v>
      </c>
      <c r="C135" s="253">
        <v>0.11509999999999999</v>
      </c>
      <c r="D135" s="255">
        <v>974.35</v>
      </c>
      <c r="E135" s="255">
        <v>973.18</v>
      </c>
      <c r="F135" s="256">
        <v>972.76</v>
      </c>
    </row>
    <row r="136" spans="1:6">
      <c r="A136" s="229" t="s">
        <v>1113</v>
      </c>
      <c r="B136" s="254">
        <v>0.11470000000000001</v>
      </c>
      <c r="C136" s="253">
        <v>0.1153</v>
      </c>
      <c r="D136" s="255">
        <v>974.38</v>
      </c>
      <c r="E136" s="255">
        <v>973.21</v>
      </c>
      <c r="F136" s="256">
        <v>972.79</v>
      </c>
    </row>
    <row r="137" spans="1:6">
      <c r="A137" s="229" t="s">
        <v>1114</v>
      </c>
      <c r="B137" s="254">
        <v>0.11410000000000001</v>
      </c>
      <c r="C137" s="253">
        <v>0.11470000000000001</v>
      </c>
      <c r="D137" s="255">
        <v>975.97</v>
      </c>
      <c r="E137" s="255">
        <v>974.8</v>
      </c>
      <c r="F137" s="256">
        <v>974.38</v>
      </c>
    </row>
    <row r="138" spans="1:6">
      <c r="A138" s="229" t="s">
        <v>1115</v>
      </c>
      <c r="B138" s="254">
        <v>0.1134</v>
      </c>
      <c r="C138" s="253">
        <v>0.114</v>
      </c>
      <c r="D138" s="255">
        <v>977.76</v>
      </c>
      <c r="E138" s="255">
        <v>976.59</v>
      </c>
      <c r="F138" s="256">
        <v>976.17</v>
      </c>
    </row>
    <row r="139" spans="1:6">
      <c r="A139" s="229" t="s">
        <v>1116</v>
      </c>
      <c r="B139" s="254">
        <v>0.11259999999999999</v>
      </c>
      <c r="C139" s="253">
        <v>0.11320000000000001</v>
      </c>
      <c r="D139" s="255">
        <v>979.74</v>
      </c>
      <c r="E139" s="255">
        <v>978.57</v>
      </c>
      <c r="F139" s="256">
        <v>978.15</v>
      </c>
    </row>
    <row r="140" spans="1:6">
      <c r="A140" s="229" t="s">
        <v>1117</v>
      </c>
      <c r="B140" s="254">
        <v>0.1119</v>
      </c>
      <c r="C140" s="253">
        <v>0.1125</v>
      </c>
      <c r="D140" s="255">
        <v>981.53</v>
      </c>
      <c r="E140" s="255">
        <v>980.35</v>
      </c>
      <c r="F140" s="256">
        <v>979.94</v>
      </c>
    </row>
    <row r="141" spans="1:6">
      <c r="A141" s="229" t="s">
        <v>1118</v>
      </c>
      <c r="B141" s="254">
        <v>0.11109999999999999</v>
      </c>
      <c r="C141" s="253">
        <v>0.11169999999999999</v>
      </c>
      <c r="D141" s="255">
        <v>983.51</v>
      </c>
      <c r="E141" s="255">
        <v>982.33</v>
      </c>
      <c r="F141" s="256">
        <v>981.92</v>
      </c>
    </row>
    <row r="142" spans="1:6">
      <c r="A142" s="229" t="s">
        <v>1119</v>
      </c>
      <c r="B142" s="254">
        <v>0.11199999999999999</v>
      </c>
      <c r="C142" s="253">
        <v>0.11259999999999999</v>
      </c>
      <c r="D142" s="255">
        <v>982.16</v>
      </c>
      <c r="E142" s="255">
        <v>980.99</v>
      </c>
      <c r="F142" s="256">
        <v>980.57</v>
      </c>
    </row>
    <row r="143" spans="1:6">
      <c r="A143" s="229" t="s">
        <v>1120</v>
      </c>
      <c r="B143" s="254">
        <v>0.11349999999999999</v>
      </c>
      <c r="C143" s="253">
        <v>0.11410000000000001</v>
      </c>
      <c r="D143" s="255">
        <v>979.65</v>
      </c>
      <c r="E143" s="255">
        <v>978.49</v>
      </c>
      <c r="F143" s="256">
        <v>978.07</v>
      </c>
    </row>
    <row r="144" spans="1:6">
      <c r="A144" s="229" t="s">
        <v>1121</v>
      </c>
      <c r="B144" s="254">
        <v>0.113</v>
      </c>
      <c r="C144" s="253">
        <v>0.11359999999999999</v>
      </c>
      <c r="D144" s="255">
        <v>981.04</v>
      </c>
      <c r="E144" s="255">
        <v>979.87</v>
      </c>
      <c r="F144" s="256">
        <v>979.46</v>
      </c>
    </row>
    <row r="145" spans="1:12">
      <c r="A145" s="229" t="s">
        <v>1122</v>
      </c>
      <c r="B145" s="254">
        <v>0.1134</v>
      </c>
      <c r="C145" s="253">
        <v>0.114</v>
      </c>
      <c r="D145" s="255">
        <v>980.68</v>
      </c>
      <c r="E145" s="255">
        <v>979.52</v>
      </c>
      <c r="F145" s="256">
        <v>979.1</v>
      </c>
      <c r="L145" s="276"/>
    </row>
    <row r="146" spans="1:12">
      <c r="A146" s="229" t="s">
        <v>1123</v>
      </c>
      <c r="B146" s="254">
        <v>0.11410000000000001</v>
      </c>
      <c r="C146" s="253">
        <v>0.11470000000000001</v>
      </c>
      <c r="D146" s="255">
        <v>979.75</v>
      </c>
      <c r="E146" s="255">
        <v>978.59</v>
      </c>
      <c r="F146" s="256">
        <v>978.17</v>
      </c>
    </row>
    <row r="147" spans="1:12">
      <c r="A147" s="229" t="s">
        <v>1124</v>
      </c>
      <c r="B147" s="254">
        <v>0.115</v>
      </c>
      <c r="C147" s="253">
        <v>0.11560000000000001</v>
      </c>
      <c r="D147" s="255">
        <v>978.43</v>
      </c>
      <c r="E147" s="255">
        <v>977.28</v>
      </c>
      <c r="F147" s="256">
        <v>976.86</v>
      </c>
    </row>
    <row r="148" spans="1:12">
      <c r="A148" s="229" t="s">
        <v>1125</v>
      </c>
      <c r="B148" s="254">
        <v>0.1157</v>
      </c>
      <c r="C148" s="253">
        <v>0.11630000000000001</v>
      </c>
      <c r="D148" s="255">
        <v>977.51</v>
      </c>
      <c r="E148" s="255">
        <v>976.36</v>
      </c>
      <c r="F148" s="256">
        <v>975.94</v>
      </c>
    </row>
    <row r="149" spans="1:12">
      <c r="A149" s="229" t="s">
        <v>1126</v>
      </c>
      <c r="B149" s="254">
        <v>0.11710000000000001</v>
      </c>
      <c r="C149" s="253">
        <v>0.1177</v>
      </c>
      <c r="D149" s="255">
        <v>975.26</v>
      </c>
      <c r="E149" s="255">
        <v>974.12</v>
      </c>
      <c r="F149" s="256">
        <v>973.69</v>
      </c>
    </row>
    <row r="150" spans="1:12">
      <c r="A150" s="229" t="s">
        <v>1127</v>
      </c>
      <c r="B150" s="254">
        <v>0.1167</v>
      </c>
      <c r="C150" s="253">
        <v>0.1173</v>
      </c>
      <c r="D150" s="255">
        <v>976.46</v>
      </c>
      <c r="E150" s="255">
        <v>975.31</v>
      </c>
      <c r="F150" s="256">
        <v>974.88</v>
      </c>
    </row>
    <row r="151" spans="1:12">
      <c r="A151" s="229" t="s">
        <v>1128</v>
      </c>
      <c r="B151" s="254">
        <v>0.11939999999999999</v>
      </c>
      <c r="C151" s="253">
        <v>0.12</v>
      </c>
      <c r="D151" s="255">
        <v>971.77</v>
      </c>
      <c r="E151" s="255">
        <v>970.64</v>
      </c>
      <c r="F151" s="256">
        <v>970.2</v>
      </c>
    </row>
    <row r="152" spans="1:12">
      <c r="A152" s="229" t="s">
        <v>1129</v>
      </c>
      <c r="B152" s="254">
        <v>0.11789999999999999</v>
      </c>
      <c r="C152" s="253">
        <v>0.11849999999999999</v>
      </c>
      <c r="D152" s="255">
        <v>975.04</v>
      </c>
      <c r="E152" s="255">
        <v>973.9</v>
      </c>
      <c r="F152" s="256">
        <v>973.47</v>
      </c>
    </row>
    <row r="153" spans="1:12">
      <c r="A153" s="229" t="s">
        <v>1130</v>
      </c>
      <c r="B153" s="254">
        <v>0.1188</v>
      </c>
      <c r="C153" s="253">
        <v>0.11939999999999999</v>
      </c>
      <c r="D153" s="255">
        <v>973.77</v>
      </c>
      <c r="E153" s="255">
        <v>972.64</v>
      </c>
      <c r="F153" s="256">
        <v>972.2</v>
      </c>
    </row>
    <row r="154" spans="1:12">
      <c r="A154" s="229" t="s">
        <v>1131</v>
      </c>
      <c r="B154" s="254">
        <v>0.1174</v>
      </c>
      <c r="C154" s="253">
        <v>0.11800000000000001</v>
      </c>
      <c r="D154" s="255">
        <v>976.84</v>
      </c>
      <c r="E154" s="255">
        <v>975.71</v>
      </c>
      <c r="F154" s="256">
        <v>975.28</v>
      </c>
    </row>
    <row r="155" spans="1:12">
      <c r="A155" s="229" t="s">
        <v>1132</v>
      </c>
      <c r="B155" s="254">
        <v>0.1168</v>
      </c>
      <c r="C155" s="253">
        <v>0.1174</v>
      </c>
      <c r="D155" s="255">
        <v>978.41</v>
      </c>
      <c r="E155" s="255">
        <v>977.27</v>
      </c>
      <c r="F155" s="256">
        <v>976.84</v>
      </c>
    </row>
    <row r="156" spans="1:12">
      <c r="A156" s="229" t="s">
        <v>1133</v>
      </c>
      <c r="B156" s="254">
        <v>0.1166</v>
      </c>
      <c r="C156" s="253">
        <v>0.11720000000000001</v>
      </c>
      <c r="D156" s="255">
        <v>979.21</v>
      </c>
      <c r="E156" s="255">
        <v>978.08</v>
      </c>
      <c r="F156" s="256">
        <v>977.65</v>
      </c>
    </row>
    <row r="157" spans="1:12">
      <c r="A157" s="229" t="s">
        <v>1134</v>
      </c>
      <c r="B157" s="254">
        <v>0.1177</v>
      </c>
      <c r="C157" s="253">
        <v>0.1183</v>
      </c>
      <c r="D157" s="255">
        <v>977.57</v>
      </c>
      <c r="E157" s="255">
        <v>976.44</v>
      </c>
      <c r="F157" s="256">
        <v>976.01</v>
      </c>
    </row>
    <row r="158" spans="1:12">
      <c r="A158" s="229" t="s">
        <v>1135</v>
      </c>
      <c r="B158" s="254">
        <v>0.11689999999999999</v>
      </c>
      <c r="C158" s="253">
        <v>0.11749999999999999</v>
      </c>
      <c r="D158" s="255">
        <v>979.51</v>
      </c>
      <c r="E158" s="255">
        <v>978.38</v>
      </c>
      <c r="F158" s="256">
        <v>977.95</v>
      </c>
    </row>
    <row r="159" spans="1:12">
      <c r="A159" s="229" t="s">
        <v>1136</v>
      </c>
      <c r="B159" s="254">
        <v>0.11539999999999999</v>
      </c>
      <c r="C159" s="253">
        <v>0.11599999999999999</v>
      </c>
      <c r="D159" s="255">
        <v>982.76</v>
      </c>
      <c r="E159" s="255">
        <v>981.63</v>
      </c>
      <c r="F159" s="256">
        <v>981.2</v>
      </c>
    </row>
    <row r="160" spans="1:12">
      <c r="A160" s="229" t="s">
        <v>1137</v>
      </c>
      <c r="B160" s="254">
        <v>0.11460000000000001</v>
      </c>
      <c r="C160" s="253">
        <v>0.1152</v>
      </c>
      <c r="D160" s="255">
        <v>984.7</v>
      </c>
      <c r="E160" s="255">
        <v>983.57</v>
      </c>
      <c r="F160" s="256">
        <v>983.14</v>
      </c>
    </row>
    <row r="161" spans="1:6">
      <c r="A161" s="229" t="s">
        <v>1138</v>
      </c>
      <c r="B161" s="254">
        <v>0.11449999999999999</v>
      </c>
      <c r="C161" s="253">
        <v>0.11509999999999999</v>
      </c>
      <c r="D161" s="255">
        <v>985.31</v>
      </c>
      <c r="E161" s="255">
        <v>984.18</v>
      </c>
      <c r="F161" s="256">
        <v>983.75</v>
      </c>
    </row>
    <row r="162" spans="1:6">
      <c r="A162" s="229" t="s">
        <v>1139</v>
      </c>
      <c r="B162" s="254">
        <v>0.11509999999999999</v>
      </c>
      <c r="C162" s="253">
        <v>0.1157</v>
      </c>
      <c r="D162" s="255">
        <v>984.61</v>
      </c>
      <c r="E162" s="255">
        <v>983.48</v>
      </c>
      <c r="F162" s="256">
        <v>983.05</v>
      </c>
    </row>
    <row r="163" spans="1:6">
      <c r="A163" s="229" t="s">
        <v>1140</v>
      </c>
      <c r="B163" s="254">
        <v>0.11609999999999999</v>
      </c>
      <c r="C163" s="253">
        <v>0.1167</v>
      </c>
      <c r="D163" s="255">
        <v>983.15</v>
      </c>
      <c r="E163" s="255">
        <v>982.03</v>
      </c>
      <c r="F163" s="256">
        <v>981.6</v>
      </c>
    </row>
    <row r="164" spans="1:6">
      <c r="A164" s="229" t="s">
        <v>1141</v>
      </c>
      <c r="B164" s="254">
        <v>0.115</v>
      </c>
      <c r="C164" s="253">
        <v>0.11560000000000001</v>
      </c>
      <c r="D164" s="255">
        <v>985.64</v>
      </c>
      <c r="E164" s="255">
        <v>984.52</v>
      </c>
      <c r="F164" s="256">
        <v>984.09</v>
      </c>
    </row>
    <row r="165" spans="1:6">
      <c r="A165" s="229" t="s">
        <v>1142</v>
      </c>
      <c r="B165" s="254">
        <v>0.11460000000000001</v>
      </c>
      <c r="C165" s="253">
        <v>0.1152</v>
      </c>
      <c r="D165" s="255">
        <v>986.82</v>
      </c>
      <c r="E165" s="255">
        <v>985.7</v>
      </c>
      <c r="F165" s="256">
        <v>985.27</v>
      </c>
    </row>
    <row r="166" spans="1:6">
      <c r="A166" s="229" t="s">
        <v>1143</v>
      </c>
      <c r="B166" s="254">
        <v>0.1143</v>
      </c>
      <c r="C166" s="253">
        <v>0.1149</v>
      </c>
      <c r="D166" s="255">
        <v>987.81</v>
      </c>
      <c r="E166" s="255">
        <v>986.68</v>
      </c>
      <c r="F166" s="256">
        <v>986.26</v>
      </c>
    </row>
    <row r="167" spans="1:6">
      <c r="A167" s="229" t="s">
        <v>1144</v>
      </c>
      <c r="B167" s="254">
        <v>0.1139</v>
      </c>
      <c r="C167" s="253">
        <v>0.11449999999999999</v>
      </c>
      <c r="D167" s="255">
        <v>988.98</v>
      </c>
      <c r="E167" s="255">
        <v>987.86</v>
      </c>
      <c r="F167" s="256">
        <v>987.43</v>
      </c>
    </row>
    <row r="168" spans="1:6">
      <c r="A168" s="229" t="s">
        <v>1145</v>
      </c>
      <c r="B168" s="254">
        <v>0.11359999999999999</v>
      </c>
      <c r="C168" s="253">
        <v>0.1142</v>
      </c>
      <c r="D168" s="255">
        <v>989.97</v>
      </c>
      <c r="E168" s="255">
        <v>988.84</v>
      </c>
      <c r="F168" s="256">
        <v>988.42</v>
      </c>
    </row>
    <row r="169" spans="1:6">
      <c r="A169" s="229" t="s">
        <v>1146</v>
      </c>
      <c r="B169" s="254">
        <v>0.1133</v>
      </c>
      <c r="C169" s="253">
        <v>0.1139</v>
      </c>
      <c r="D169" s="255">
        <v>990.95</v>
      </c>
      <c r="E169" s="255">
        <v>989.83</v>
      </c>
      <c r="F169" s="256">
        <v>989.41</v>
      </c>
    </row>
    <row r="170" spans="1:6">
      <c r="A170" s="229" t="s">
        <v>1147</v>
      </c>
      <c r="B170" s="254">
        <v>0.11310000000000001</v>
      </c>
      <c r="C170" s="253">
        <v>0.1137</v>
      </c>
      <c r="D170" s="255">
        <v>991.75</v>
      </c>
      <c r="E170" s="255">
        <v>990.63</v>
      </c>
      <c r="F170" s="256">
        <v>990.2</v>
      </c>
    </row>
    <row r="171" spans="1:6">
      <c r="A171" s="229" t="s">
        <v>1148</v>
      </c>
      <c r="B171" s="254">
        <v>0.11230000000000001</v>
      </c>
      <c r="C171" s="253">
        <v>0.11289999999999999</v>
      </c>
      <c r="D171" s="255">
        <v>993.67</v>
      </c>
      <c r="E171" s="255">
        <v>992.54</v>
      </c>
      <c r="F171" s="256">
        <v>992.12</v>
      </c>
    </row>
    <row r="172" spans="1:6">
      <c r="A172" s="229" t="s">
        <v>1149</v>
      </c>
      <c r="B172" s="254">
        <v>0.11259999999999999</v>
      </c>
      <c r="C172" s="253">
        <v>0.11320000000000001</v>
      </c>
      <c r="D172" s="255">
        <v>993.53</v>
      </c>
      <c r="E172" s="255">
        <v>992.41</v>
      </c>
      <c r="F172" s="256">
        <v>991.98</v>
      </c>
    </row>
    <row r="173" spans="1:6">
      <c r="A173" s="229" t="s">
        <v>1150</v>
      </c>
      <c r="B173" s="254">
        <v>0.114</v>
      </c>
      <c r="C173" s="253">
        <v>0.11460000000000001</v>
      </c>
      <c r="D173" s="255">
        <v>991.34</v>
      </c>
      <c r="E173" s="255">
        <v>990.23</v>
      </c>
      <c r="F173" s="256">
        <v>989.8</v>
      </c>
    </row>
    <row r="174" spans="1:6">
      <c r="A174" s="229" t="s">
        <v>1151</v>
      </c>
      <c r="B174" s="254">
        <v>0.1139</v>
      </c>
      <c r="C174" s="253">
        <v>0.11449999999999999</v>
      </c>
      <c r="D174" s="255">
        <v>991.95</v>
      </c>
      <c r="E174" s="255">
        <v>990.84</v>
      </c>
      <c r="F174" s="256">
        <v>990.41</v>
      </c>
    </row>
    <row r="175" spans="1:6">
      <c r="A175" s="229" t="s">
        <v>1152</v>
      </c>
      <c r="B175" s="254">
        <v>0.11550000000000001</v>
      </c>
      <c r="C175" s="253">
        <v>0.11609999999999999</v>
      </c>
      <c r="D175" s="255">
        <v>989.42</v>
      </c>
      <c r="E175" s="255">
        <v>988.31</v>
      </c>
      <c r="F175" s="256">
        <v>987.88</v>
      </c>
    </row>
    <row r="176" spans="1:6">
      <c r="A176" s="229" t="s">
        <v>1153</v>
      </c>
      <c r="B176" s="254">
        <v>0.11699999999999999</v>
      </c>
      <c r="C176" s="253">
        <v>0.1176</v>
      </c>
      <c r="D176" s="255">
        <v>987.09</v>
      </c>
      <c r="E176" s="255">
        <v>985.99</v>
      </c>
      <c r="F176" s="256">
        <v>985.55</v>
      </c>
    </row>
    <row r="177" spans="1:6">
      <c r="A177" s="229" t="s">
        <v>1154</v>
      </c>
      <c r="B177" s="254">
        <v>0.11710000000000001</v>
      </c>
      <c r="C177" s="253">
        <v>0.1177</v>
      </c>
      <c r="D177" s="255">
        <v>987.34</v>
      </c>
      <c r="E177" s="255">
        <v>986.24</v>
      </c>
      <c r="F177" s="256">
        <v>985.81</v>
      </c>
    </row>
    <row r="178" spans="1:6">
      <c r="A178" s="229" t="s">
        <v>1155</v>
      </c>
      <c r="B178" s="254">
        <v>0.1159</v>
      </c>
      <c r="C178" s="253">
        <v>0.11650000000000001</v>
      </c>
      <c r="D178" s="255">
        <v>989.97</v>
      </c>
      <c r="E178" s="255">
        <v>988.87</v>
      </c>
      <c r="F178" s="256">
        <v>988.44</v>
      </c>
    </row>
    <row r="179" spans="1:6">
      <c r="A179" s="229" t="s">
        <v>1156</v>
      </c>
      <c r="B179" s="254">
        <v>0.1188</v>
      </c>
      <c r="C179" s="253">
        <v>0.11939999999999999</v>
      </c>
      <c r="D179" s="255">
        <v>985.11</v>
      </c>
      <c r="E179" s="255">
        <v>984.02</v>
      </c>
      <c r="F179" s="256">
        <v>983.58</v>
      </c>
    </row>
    <row r="180" spans="1:6">
      <c r="A180" s="229" t="s">
        <v>1157</v>
      </c>
      <c r="B180" s="254">
        <v>0.11789999999999999</v>
      </c>
      <c r="C180" s="253">
        <v>0.11849999999999999</v>
      </c>
      <c r="D180" s="255">
        <v>987.18</v>
      </c>
      <c r="E180" s="255">
        <v>986.09</v>
      </c>
      <c r="F180" s="256">
        <v>985.66</v>
      </c>
    </row>
    <row r="181" spans="1:6">
      <c r="A181" s="229" t="s">
        <v>1158</v>
      </c>
      <c r="B181" s="254">
        <v>0.11699999999999999</v>
      </c>
      <c r="C181" s="253">
        <v>0.1176</v>
      </c>
      <c r="D181" s="255">
        <v>989.26</v>
      </c>
      <c r="E181" s="255">
        <v>988.17</v>
      </c>
      <c r="F181" s="256">
        <v>987.73</v>
      </c>
    </row>
    <row r="182" spans="1:6">
      <c r="A182" s="229" t="s">
        <v>1159</v>
      </c>
      <c r="B182" s="254">
        <v>0.11699999999999999</v>
      </c>
      <c r="C182" s="253">
        <v>0.1176</v>
      </c>
      <c r="D182" s="255">
        <v>989.69</v>
      </c>
      <c r="E182" s="255">
        <v>988.6</v>
      </c>
      <c r="F182" s="256">
        <v>988.17</v>
      </c>
    </row>
    <row r="183" spans="1:6">
      <c r="A183" s="229" t="s">
        <v>1160</v>
      </c>
      <c r="B183" s="254">
        <v>0.1186</v>
      </c>
      <c r="C183" s="253">
        <v>0.1192</v>
      </c>
      <c r="D183" s="255">
        <v>987.23</v>
      </c>
      <c r="E183" s="255">
        <v>986.15</v>
      </c>
      <c r="F183" s="256">
        <v>985.71</v>
      </c>
    </row>
    <row r="184" spans="1:6">
      <c r="A184" s="229" t="s">
        <v>1161</v>
      </c>
      <c r="B184" s="254">
        <v>0.11890000000000001</v>
      </c>
      <c r="C184" s="253">
        <v>0.1195</v>
      </c>
      <c r="D184" s="255">
        <v>987.13</v>
      </c>
      <c r="E184" s="255">
        <v>986.05</v>
      </c>
      <c r="F184" s="256">
        <v>985.61</v>
      </c>
    </row>
    <row r="185" spans="1:6">
      <c r="A185" s="229" t="s">
        <v>1162</v>
      </c>
      <c r="B185" s="254">
        <v>0.12089999999999999</v>
      </c>
      <c r="C185" s="253">
        <v>0.1215</v>
      </c>
      <c r="D185" s="255">
        <v>983.98</v>
      </c>
      <c r="E185" s="255">
        <v>982.9</v>
      </c>
      <c r="F185" s="256">
        <v>982.46</v>
      </c>
    </row>
    <row r="186" spans="1:6">
      <c r="A186" s="229" t="s">
        <v>1163</v>
      </c>
      <c r="B186" s="254">
        <v>0.12050000000000001</v>
      </c>
      <c r="C186" s="253">
        <v>0.1211</v>
      </c>
      <c r="D186" s="255">
        <v>985.14</v>
      </c>
      <c r="E186" s="255">
        <v>984.07</v>
      </c>
      <c r="F186" s="256">
        <v>983.62</v>
      </c>
    </row>
    <row r="187" spans="1:6">
      <c r="A187" s="229" t="s">
        <v>1164</v>
      </c>
      <c r="B187" s="254">
        <v>0.1192</v>
      </c>
      <c r="C187" s="253">
        <v>0.1198</v>
      </c>
      <c r="D187" s="255">
        <v>987.91</v>
      </c>
      <c r="E187" s="255">
        <v>986.84</v>
      </c>
      <c r="F187" s="256">
        <v>986.39</v>
      </c>
    </row>
    <row r="188" spans="1:6">
      <c r="A188" s="229" t="s">
        <v>1165</v>
      </c>
      <c r="B188" s="254">
        <v>0.12050000000000001</v>
      </c>
      <c r="C188" s="253">
        <v>0.1211</v>
      </c>
      <c r="D188" s="255">
        <v>986.03</v>
      </c>
      <c r="E188" s="255">
        <v>984.96</v>
      </c>
      <c r="F188" s="256">
        <v>984.51</v>
      </c>
    </row>
    <row r="189" spans="1:6">
      <c r="A189" s="229" t="s">
        <v>1166</v>
      </c>
      <c r="B189" s="254">
        <v>0.12279999999999999</v>
      </c>
      <c r="C189" s="253">
        <v>0.1234</v>
      </c>
      <c r="D189" s="255">
        <v>982.39</v>
      </c>
      <c r="E189" s="255">
        <v>981.33</v>
      </c>
      <c r="F189" s="256">
        <v>980.88</v>
      </c>
    </row>
    <row r="190" spans="1:6">
      <c r="A190" s="229" t="s">
        <v>1167</v>
      </c>
      <c r="B190" s="254">
        <v>0.1245</v>
      </c>
      <c r="C190" s="253">
        <v>0.12509999999999999</v>
      </c>
      <c r="D190" s="255">
        <v>979.85</v>
      </c>
      <c r="E190" s="255">
        <v>978.79</v>
      </c>
      <c r="F190" s="256">
        <v>978.33</v>
      </c>
    </row>
    <row r="191" spans="1:6">
      <c r="A191" s="229" t="s">
        <v>1168</v>
      </c>
      <c r="B191" s="254">
        <v>0.1231</v>
      </c>
      <c r="C191" s="253">
        <v>0.12369999999999999</v>
      </c>
      <c r="D191" s="255">
        <v>982.77</v>
      </c>
      <c r="E191" s="255">
        <v>981.71</v>
      </c>
      <c r="F191" s="256">
        <v>981.25</v>
      </c>
    </row>
    <row r="192" spans="1:6">
      <c r="A192" s="229" t="s">
        <v>1169</v>
      </c>
      <c r="B192" s="254">
        <v>0.12429999999999999</v>
      </c>
      <c r="C192" s="253">
        <v>0.1249</v>
      </c>
      <c r="D192" s="255">
        <v>981.11</v>
      </c>
      <c r="E192" s="255">
        <v>980.06</v>
      </c>
      <c r="F192" s="256">
        <v>979.6</v>
      </c>
    </row>
    <row r="193" spans="1:6">
      <c r="A193" s="229" t="s">
        <v>1170</v>
      </c>
      <c r="B193" s="254">
        <v>0.12390000000000001</v>
      </c>
      <c r="C193" s="253">
        <v>0.1245</v>
      </c>
      <c r="D193" s="255">
        <v>982.27</v>
      </c>
      <c r="E193" s="255">
        <v>981.22</v>
      </c>
      <c r="F193" s="256">
        <v>980.76</v>
      </c>
    </row>
    <row r="194" spans="1:6">
      <c r="A194" s="229" t="s">
        <v>1171</v>
      </c>
      <c r="B194" s="254">
        <v>0.1193</v>
      </c>
      <c r="C194" s="253">
        <v>0.11990000000000001</v>
      </c>
      <c r="D194" s="255">
        <v>990.83</v>
      </c>
      <c r="E194" s="255">
        <v>989.76</v>
      </c>
      <c r="F194" s="256">
        <v>989.32</v>
      </c>
    </row>
    <row r="195" spans="1:6">
      <c r="A195" s="229" t="s">
        <v>1172</v>
      </c>
      <c r="B195" s="254">
        <v>0.12029999999999999</v>
      </c>
      <c r="C195" s="253">
        <v>0.12089999999999999</v>
      </c>
      <c r="D195" s="255">
        <v>989.5</v>
      </c>
      <c r="E195" s="255">
        <v>988.44</v>
      </c>
      <c r="F195" s="256">
        <v>988</v>
      </c>
    </row>
    <row r="196" spans="1:6">
      <c r="A196" s="229" t="s">
        <v>1173</v>
      </c>
      <c r="B196" s="254">
        <v>0.1186</v>
      </c>
      <c r="C196" s="253">
        <v>0.1192</v>
      </c>
      <c r="D196" s="255">
        <v>992.95</v>
      </c>
      <c r="E196" s="255">
        <v>991.89</v>
      </c>
      <c r="F196" s="256">
        <v>991.45</v>
      </c>
    </row>
    <row r="197" spans="1:6">
      <c r="A197" s="229" t="s">
        <v>1174</v>
      </c>
      <c r="B197" s="254">
        <v>0.1186</v>
      </c>
      <c r="C197" s="253">
        <v>0.1192</v>
      </c>
      <c r="D197" s="255">
        <v>993.4</v>
      </c>
      <c r="E197" s="255">
        <v>992.34</v>
      </c>
      <c r="F197" s="256">
        <v>991.89</v>
      </c>
    </row>
    <row r="198" spans="1:6">
      <c r="A198" s="229" t="s">
        <v>1175</v>
      </c>
      <c r="B198" s="254">
        <v>0.11869999999999999</v>
      </c>
      <c r="C198" s="253">
        <v>0.1193</v>
      </c>
      <c r="D198" s="255">
        <v>993.66</v>
      </c>
      <c r="E198" s="255">
        <v>992.6</v>
      </c>
      <c r="F198" s="256">
        <v>992.16</v>
      </c>
    </row>
    <row r="199" spans="1:6">
      <c r="A199" s="229" t="s">
        <v>1176</v>
      </c>
      <c r="B199" s="254">
        <v>0.11890000000000001</v>
      </c>
      <c r="C199" s="253">
        <v>0.1195</v>
      </c>
      <c r="D199" s="255">
        <v>993.75</v>
      </c>
      <c r="E199" s="255">
        <v>992.69</v>
      </c>
      <c r="F199" s="256">
        <v>992.25</v>
      </c>
    </row>
    <row r="200" spans="1:6">
      <c r="A200" s="229" t="s">
        <v>1177</v>
      </c>
      <c r="B200" s="254">
        <v>0.1186</v>
      </c>
      <c r="C200" s="253">
        <v>0.1192</v>
      </c>
      <c r="D200" s="255">
        <v>994.72</v>
      </c>
      <c r="E200" s="255">
        <v>993.67</v>
      </c>
      <c r="F200" s="256">
        <v>993.22</v>
      </c>
    </row>
    <row r="201" spans="1:6">
      <c r="A201" s="229" t="s">
        <v>1178</v>
      </c>
      <c r="B201" s="254">
        <v>0.1186</v>
      </c>
      <c r="C201" s="253">
        <v>0.1192</v>
      </c>
      <c r="D201" s="255">
        <v>995.16</v>
      </c>
      <c r="E201" s="255">
        <v>994.11</v>
      </c>
      <c r="F201" s="256">
        <v>993.67</v>
      </c>
    </row>
    <row r="202" spans="1:6">
      <c r="A202" s="229" t="s">
        <v>1179</v>
      </c>
      <c r="B202" s="254">
        <v>0.1229</v>
      </c>
      <c r="C202" s="253">
        <v>0.1235</v>
      </c>
      <c r="D202" s="255">
        <v>988.11</v>
      </c>
      <c r="E202" s="255">
        <v>987.07</v>
      </c>
      <c r="F202" s="256">
        <v>986.61</v>
      </c>
    </row>
    <row r="203" spans="1:6">
      <c r="A203" s="229" t="s">
        <v>1180</v>
      </c>
      <c r="B203" s="254">
        <v>0.1222</v>
      </c>
      <c r="C203" s="253">
        <v>0.12279999999999999</v>
      </c>
      <c r="D203" s="255">
        <v>989.77</v>
      </c>
      <c r="E203" s="255">
        <v>988.73</v>
      </c>
      <c r="F203" s="256">
        <v>988.28</v>
      </c>
    </row>
    <row r="204" spans="1:6">
      <c r="A204" s="229" t="s">
        <v>1181</v>
      </c>
      <c r="B204" s="254">
        <v>0.1208</v>
      </c>
      <c r="C204" s="253">
        <v>0.12140000000000001</v>
      </c>
      <c r="D204" s="255">
        <v>992.66</v>
      </c>
      <c r="E204" s="255">
        <v>991.61</v>
      </c>
      <c r="F204" s="256">
        <v>991.16</v>
      </c>
    </row>
    <row r="205" spans="1:6">
      <c r="A205" s="229" t="s">
        <v>1182</v>
      </c>
      <c r="B205" s="254">
        <v>0.12390000000000001</v>
      </c>
      <c r="C205" s="253">
        <v>0.1245</v>
      </c>
      <c r="D205" s="255">
        <v>987.75</v>
      </c>
      <c r="E205" s="255">
        <v>986.71</v>
      </c>
      <c r="F205" s="256">
        <v>986.25</v>
      </c>
    </row>
    <row r="206" spans="1:6">
      <c r="A206" s="229" t="s">
        <v>1183</v>
      </c>
      <c r="B206" s="254">
        <v>0.1226</v>
      </c>
      <c r="C206" s="253">
        <v>0.1232</v>
      </c>
      <c r="D206" s="255">
        <v>990.44</v>
      </c>
      <c r="E206" s="255">
        <v>989.41</v>
      </c>
      <c r="F206" s="256">
        <v>988.95</v>
      </c>
    </row>
    <row r="207" spans="1:6">
      <c r="A207" s="229" t="s">
        <v>1184</v>
      </c>
      <c r="B207" s="254">
        <v>0.12210000000000001</v>
      </c>
      <c r="C207" s="253">
        <v>0.12269999999999999</v>
      </c>
      <c r="D207" s="255">
        <v>991.76</v>
      </c>
      <c r="E207" s="255">
        <v>990.72</v>
      </c>
      <c r="F207" s="256">
        <v>990.27</v>
      </c>
    </row>
    <row r="208" spans="1:6">
      <c r="A208" s="229" t="s">
        <v>1185</v>
      </c>
      <c r="B208" s="254">
        <v>0.12390000000000001</v>
      </c>
      <c r="C208" s="253">
        <v>0.1245</v>
      </c>
      <c r="D208" s="255">
        <v>989.12</v>
      </c>
      <c r="E208" s="255">
        <v>988.09</v>
      </c>
      <c r="F208" s="256">
        <v>987.63</v>
      </c>
    </row>
    <row r="209" spans="1:6">
      <c r="A209" s="229" t="s">
        <v>1186</v>
      </c>
      <c r="B209" s="254">
        <v>0.1225</v>
      </c>
      <c r="C209" s="253">
        <v>0.1231</v>
      </c>
      <c r="D209" s="255">
        <v>991.98</v>
      </c>
      <c r="E209" s="255">
        <v>990.95</v>
      </c>
      <c r="F209" s="256">
        <v>990.49</v>
      </c>
    </row>
    <row r="210" spans="1:6">
      <c r="A210" s="229" t="s">
        <v>1187</v>
      </c>
      <c r="B210" s="254">
        <v>0.1216</v>
      </c>
      <c r="C210" s="253">
        <v>0.1222</v>
      </c>
      <c r="D210" s="255">
        <v>993.98</v>
      </c>
      <c r="E210" s="255">
        <v>992.95</v>
      </c>
      <c r="F210" s="256">
        <v>992.49</v>
      </c>
    </row>
    <row r="211" spans="1:6">
      <c r="A211" s="229" t="s">
        <v>1188</v>
      </c>
      <c r="B211" s="254">
        <v>0.12</v>
      </c>
      <c r="C211" s="253">
        <v>0.1206</v>
      </c>
      <c r="D211" s="255">
        <v>997.18</v>
      </c>
      <c r="E211" s="255">
        <v>996.15</v>
      </c>
      <c r="F211" s="256">
        <v>995.7</v>
      </c>
    </row>
    <row r="212" spans="1:6">
      <c r="A212" s="229" t="s">
        <v>1189</v>
      </c>
      <c r="B212" s="254">
        <v>0.1229</v>
      </c>
      <c r="C212" s="253">
        <v>0.1235</v>
      </c>
      <c r="D212" s="255">
        <v>992.66</v>
      </c>
      <c r="E212" s="255">
        <v>991.64</v>
      </c>
      <c r="F212" s="256">
        <v>991.18</v>
      </c>
    </row>
    <row r="213" spans="1:6">
      <c r="A213" s="229" t="s">
        <v>1190</v>
      </c>
      <c r="B213" s="254">
        <v>0.1231</v>
      </c>
      <c r="C213" s="253">
        <v>0.12369999999999999</v>
      </c>
      <c r="D213" s="255">
        <v>992.78</v>
      </c>
      <c r="E213" s="255">
        <v>991.76</v>
      </c>
      <c r="F213" s="256">
        <v>991.3</v>
      </c>
    </row>
    <row r="214" spans="1:6">
      <c r="A214" s="229" t="s">
        <v>1191</v>
      </c>
      <c r="B214" s="254">
        <v>0.12359999999999999</v>
      </c>
      <c r="C214" s="253">
        <v>0.1242</v>
      </c>
      <c r="D214" s="255">
        <v>992.38</v>
      </c>
      <c r="E214" s="255">
        <v>991.37</v>
      </c>
      <c r="F214" s="256">
        <v>990.91</v>
      </c>
    </row>
    <row r="215" spans="1:6">
      <c r="A215" s="229" t="s">
        <v>1192</v>
      </c>
      <c r="B215" s="254">
        <v>0.12470000000000001</v>
      </c>
      <c r="C215" s="253">
        <v>0.12529999999999999</v>
      </c>
      <c r="D215" s="255">
        <v>990.98</v>
      </c>
      <c r="E215" s="255">
        <v>989.97</v>
      </c>
      <c r="F215" s="256">
        <v>989.5</v>
      </c>
    </row>
    <row r="216" spans="1:6">
      <c r="A216" s="229" t="s">
        <v>1193</v>
      </c>
      <c r="B216" s="254">
        <v>0.1258</v>
      </c>
      <c r="C216" s="253">
        <v>0.12640000000000001</v>
      </c>
      <c r="D216" s="255">
        <v>989.59</v>
      </c>
      <c r="E216" s="255">
        <v>988.58</v>
      </c>
      <c r="F216" s="256">
        <v>988.11</v>
      </c>
    </row>
    <row r="217" spans="1:6">
      <c r="A217" s="229" t="s">
        <v>1194</v>
      </c>
      <c r="B217" s="254">
        <v>0.125</v>
      </c>
      <c r="C217" s="253">
        <v>0.12560000000000002</v>
      </c>
      <c r="D217" s="255">
        <v>991.4</v>
      </c>
      <c r="E217" s="255">
        <v>990.39</v>
      </c>
      <c r="F217" s="256">
        <v>989.93</v>
      </c>
    </row>
    <row r="218" spans="1:6">
      <c r="A218" s="229" t="s">
        <v>1195</v>
      </c>
      <c r="B218" s="254">
        <v>0.127</v>
      </c>
      <c r="C218" s="253">
        <v>0.12759999999999999</v>
      </c>
      <c r="D218" s="255">
        <v>988.51</v>
      </c>
      <c r="E218" s="255">
        <v>987.51</v>
      </c>
      <c r="F218" s="256">
        <v>987.04</v>
      </c>
    </row>
    <row r="219" spans="1:6">
      <c r="A219" s="229" t="s">
        <v>1196</v>
      </c>
      <c r="B219" s="254">
        <v>0.12720000000000001</v>
      </c>
      <c r="C219" s="253">
        <v>0.1278</v>
      </c>
      <c r="D219" s="255">
        <v>988.65</v>
      </c>
      <c r="E219" s="255">
        <v>987.65</v>
      </c>
      <c r="F219" s="256">
        <v>987.17</v>
      </c>
    </row>
    <row r="220" spans="1:6">
      <c r="A220" s="229" t="s">
        <v>1197</v>
      </c>
      <c r="B220" s="254">
        <v>0.1268</v>
      </c>
      <c r="C220" s="253">
        <v>0.12740000000000001</v>
      </c>
      <c r="D220" s="255">
        <v>989.78</v>
      </c>
      <c r="E220" s="255">
        <v>988.78</v>
      </c>
      <c r="F220" s="256">
        <v>988.31</v>
      </c>
    </row>
    <row r="221" spans="1:6">
      <c r="A221" s="229" t="s">
        <v>1198</v>
      </c>
      <c r="B221" s="254">
        <v>0.1278</v>
      </c>
      <c r="C221" s="253">
        <v>0.12839999999999999</v>
      </c>
      <c r="D221" s="255">
        <v>988.59</v>
      </c>
      <c r="E221" s="255">
        <v>987.59</v>
      </c>
      <c r="F221" s="256">
        <v>987.12</v>
      </c>
    </row>
    <row r="222" spans="1:6">
      <c r="A222" s="229" t="s">
        <v>1199</v>
      </c>
      <c r="B222" s="254">
        <v>0.1285</v>
      </c>
      <c r="C222" s="253">
        <v>0.12909999999999999</v>
      </c>
      <c r="D222" s="255">
        <v>987.9</v>
      </c>
      <c r="E222" s="255">
        <v>986.91</v>
      </c>
      <c r="F222" s="256">
        <v>986.43</v>
      </c>
    </row>
    <row r="223" spans="1:6">
      <c r="A223" s="229" t="s">
        <v>1200</v>
      </c>
      <c r="B223" s="254">
        <v>0.1295</v>
      </c>
      <c r="C223" s="253">
        <v>0.13009999999999999</v>
      </c>
      <c r="D223" s="255">
        <v>986.73</v>
      </c>
      <c r="E223" s="255">
        <v>985.74</v>
      </c>
      <c r="F223" s="256">
        <v>985.26</v>
      </c>
    </row>
    <row r="224" spans="1:6">
      <c r="A224" s="229" t="s">
        <v>1201</v>
      </c>
      <c r="B224" s="254">
        <v>0.12809999999999999</v>
      </c>
      <c r="C224" s="253">
        <v>0.12869999999999998</v>
      </c>
      <c r="D224" s="255">
        <v>989.51</v>
      </c>
      <c r="E224" s="255">
        <v>988.52</v>
      </c>
      <c r="F224" s="256">
        <v>988.05</v>
      </c>
    </row>
    <row r="225" spans="1:6">
      <c r="A225" s="229" t="s">
        <v>1202</v>
      </c>
      <c r="B225" s="254">
        <v>0.12839999999999999</v>
      </c>
      <c r="C225" s="253">
        <v>0.129</v>
      </c>
      <c r="D225" s="255">
        <v>989.49</v>
      </c>
      <c r="E225" s="255">
        <v>988.5</v>
      </c>
      <c r="F225" s="256">
        <v>988.03</v>
      </c>
    </row>
    <row r="226" spans="1:6">
      <c r="A226" s="229" t="s">
        <v>1203</v>
      </c>
      <c r="B226" s="254">
        <v>0.1273</v>
      </c>
      <c r="C226" s="253">
        <v>0.12789999999999999</v>
      </c>
      <c r="D226" s="255">
        <v>992.25</v>
      </c>
      <c r="E226" s="255">
        <v>991.26</v>
      </c>
      <c r="F226" s="256">
        <v>990.31</v>
      </c>
    </row>
    <row r="227" spans="1:6">
      <c r="A227" s="229" t="s">
        <v>1204</v>
      </c>
      <c r="B227" s="254">
        <v>0.12640000000000001</v>
      </c>
      <c r="C227" s="253">
        <v>0.127</v>
      </c>
      <c r="D227" s="255">
        <v>993.73</v>
      </c>
      <c r="E227" s="255">
        <v>992.74</v>
      </c>
      <c r="F227" s="256">
        <v>992.27</v>
      </c>
    </row>
    <row r="228" spans="1:6">
      <c r="A228" s="229" t="s">
        <v>1205</v>
      </c>
      <c r="B228" s="254">
        <v>0.12640000000000001</v>
      </c>
      <c r="C228" s="253">
        <v>0.127</v>
      </c>
      <c r="D228" s="255">
        <v>994.2</v>
      </c>
      <c r="E228" s="255">
        <v>993.21</v>
      </c>
      <c r="F228" s="256">
        <v>992.74</v>
      </c>
    </row>
    <row r="229" spans="1:6">
      <c r="A229" s="229" t="s">
        <v>1206</v>
      </c>
      <c r="B229" s="254">
        <v>0.1232</v>
      </c>
      <c r="C229" s="253">
        <v>0.12380000000000001</v>
      </c>
      <c r="D229" s="255">
        <v>999.96</v>
      </c>
      <c r="E229" s="255">
        <v>998.96</v>
      </c>
      <c r="F229" s="256">
        <v>998.5</v>
      </c>
    </row>
    <row r="230" spans="1:6">
      <c r="A230" s="229" t="s">
        <v>1207</v>
      </c>
      <c r="B230" s="254">
        <v>0.12300000000000001</v>
      </c>
      <c r="C230" s="253">
        <v>0.12359999999999999</v>
      </c>
      <c r="D230" s="255">
        <v>1000.75</v>
      </c>
      <c r="E230" s="255">
        <v>999.75</v>
      </c>
      <c r="F230" s="256">
        <v>999.29</v>
      </c>
    </row>
    <row r="231" spans="1:6">
      <c r="A231" s="229" t="s">
        <v>1208</v>
      </c>
      <c r="B231" s="254">
        <v>0.1225</v>
      </c>
      <c r="C231" s="253">
        <v>0.1231</v>
      </c>
      <c r="D231" s="255">
        <v>1002.04</v>
      </c>
      <c r="E231" s="255">
        <v>1001.04</v>
      </c>
      <c r="F231" s="256">
        <v>1000.58</v>
      </c>
    </row>
    <row r="232" spans="1:6">
      <c r="A232" s="229" t="s">
        <v>1209</v>
      </c>
      <c r="B232" s="254">
        <v>0.12179999999999999</v>
      </c>
      <c r="C232" s="253">
        <v>0.12240000000000001</v>
      </c>
      <c r="D232" s="255">
        <v>1003.65</v>
      </c>
      <c r="E232" s="255">
        <v>1002.66</v>
      </c>
      <c r="F232" s="256">
        <v>1002.2</v>
      </c>
    </row>
    <row r="233" spans="1:6">
      <c r="A233" s="229" t="s">
        <v>1210</v>
      </c>
      <c r="B233" s="254">
        <v>0.1215</v>
      </c>
      <c r="C233" s="253">
        <v>0.12210000000000001</v>
      </c>
      <c r="D233" s="255">
        <v>1004.61</v>
      </c>
      <c r="E233" s="255">
        <v>1003.62</v>
      </c>
      <c r="F233" s="256">
        <v>1003.16</v>
      </c>
    </row>
    <row r="234" spans="1:6">
      <c r="A234" s="229" t="s">
        <v>1211</v>
      </c>
      <c r="B234" s="254">
        <v>0.1226</v>
      </c>
      <c r="C234" s="253">
        <v>0.1232</v>
      </c>
      <c r="D234" s="255">
        <v>1003.25</v>
      </c>
      <c r="E234" s="255">
        <v>1002.26</v>
      </c>
      <c r="F234" s="256">
        <v>1001.8</v>
      </c>
    </row>
    <row r="235" spans="1:6">
      <c r="A235" s="229" t="s">
        <v>1212</v>
      </c>
      <c r="B235" s="254">
        <v>0.124</v>
      </c>
      <c r="C235" s="253">
        <v>0.1246</v>
      </c>
      <c r="D235" s="255">
        <v>1001.41</v>
      </c>
      <c r="E235" s="255">
        <v>1000.43</v>
      </c>
      <c r="F235" s="256">
        <v>999.96</v>
      </c>
    </row>
    <row r="236" spans="1:6">
      <c r="A236" s="229" t="s">
        <v>1213</v>
      </c>
      <c r="B236" s="254">
        <v>0.125</v>
      </c>
      <c r="C236" s="253">
        <v>0.12560000000000002</v>
      </c>
      <c r="D236" s="255">
        <v>1000.24</v>
      </c>
      <c r="E236" s="255">
        <v>999.27</v>
      </c>
      <c r="F236" s="256">
        <v>998.8</v>
      </c>
    </row>
    <row r="237" spans="1:6">
      <c r="A237" s="229" t="s">
        <v>1214</v>
      </c>
      <c r="B237" s="254">
        <v>0.1242</v>
      </c>
      <c r="C237" s="253">
        <v>0.12480000000000001</v>
      </c>
      <c r="D237" s="255">
        <v>1002.02</v>
      </c>
      <c r="E237" s="255">
        <v>1001.04</v>
      </c>
      <c r="F237" s="256">
        <v>1000.57</v>
      </c>
    </row>
    <row r="238" spans="1:6">
      <c r="A238" s="229" t="s">
        <v>1215</v>
      </c>
      <c r="B238" s="254">
        <v>0.12369999999999999</v>
      </c>
      <c r="C238" s="253">
        <v>0.12429999999999999</v>
      </c>
      <c r="D238" s="255">
        <v>1003.3</v>
      </c>
      <c r="E238" s="255">
        <v>1002.32</v>
      </c>
      <c r="F238" s="256">
        <v>1001.85</v>
      </c>
    </row>
    <row r="239" spans="1:6">
      <c r="A239" s="229" t="s">
        <v>1216</v>
      </c>
      <c r="B239" s="254">
        <v>0.12369999999999999</v>
      </c>
      <c r="C239" s="253">
        <v>0.12429999999999999</v>
      </c>
      <c r="D239" s="255">
        <v>1003.76</v>
      </c>
      <c r="E239" s="255">
        <v>1002.78</v>
      </c>
      <c r="F239" s="256">
        <v>1002.32</v>
      </c>
    </row>
    <row r="240" spans="1:6">
      <c r="A240" s="229" t="s">
        <v>1217</v>
      </c>
      <c r="B240" s="254">
        <v>0.1249</v>
      </c>
      <c r="C240" s="253">
        <v>0.1255</v>
      </c>
      <c r="D240" s="255">
        <v>1002.28</v>
      </c>
      <c r="E240" s="255">
        <v>1001.31</v>
      </c>
      <c r="F240" s="256">
        <v>1000.84</v>
      </c>
    </row>
    <row r="241" spans="1:6">
      <c r="A241" s="229" t="s">
        <v>1218</v>
      </c>
      <c r="B241" s="254">
        <v>0.12470000000000001</v>
      </c>
      <c r="C241" s="253">
        <v>0.12529999999999999</v>
      </c>
      <c r="D241" s="255">
        <v>1003.07</v>
      </c>
      <c r="E241" s="255">
        <v>1002.1</v>
      </c>
      <c r="F241" s="256">
        <v>1001.63</v>
      </c>
    </row>
    <row r="242" spans="1:6">
      <c r="A242" s="229" t="s">
        <v>1219</v>
      </c>
      <c r="B242" s="254">
        <v>0.1249</v>
      </c>
      <c r="C242" s="253">
        <v>0.1255</v>
      </c>
      <c r="D242" s="255">
        <v>1003.21</v>
      </c>
      <c r="E242" s="255">
        <v>1002.25</v>
      </c>
      <c r="F242" s="256">
        <v>1001.78</v>
      </c>
    </row>
    <row r="243" spans="1:6">
      <c r="A243" s="229" t="s">
        <v>1220</v>
      </c>
      <c r="B243" s="254">
        <v>0.126</v>
      </c>
      <c r="C243" s="253">
        <v>0.12659999999999999</v>
      </c>
      <c r="D243" s="255">
        <v>1001.91</v>
      </c>
      <c r="E243" s="255">
        <v>1000.95</v>
      </c>
      <c r="F243" s="256">
        <v>1000.47</v>
      </c>
    </row>
    <row r="244" spans="1:6">
      <c r="A244" s="229" t="s">
        <v>1221</v>
      </c>
      <c r="B244" s="254">
        <v>0.1263</v>
      </c>
      <c r="C244" s="253">
        <v>0.12689999999999999</v>
      </c>
      <c r="D244" s="255">
        <v>1001.9</v>
      </c>
      <c r="E244" s="255">
        <v>1000.94</v>
      </c>
      <c r="F244" s="256">
        <v>1000.47</v>
      </c>
    </row>
    <row r="245" spans="1:6">
      <c r="A245" s="229" t="s">
        <v>1222</v>
      </c>
      <c r="B245" s="254">
        <v>0.12770000000000001</v>
      </c>
      <c r="C245" s="253">
        <v>0.1283</v>
      </c>
      <c r="D245" s="255">
        <v>1000.14</v>
      </c>
      <c r="E245" s="255">
        <v>999.18</v>
      </c>
      <c r="F245" s="256">
        <v>998.7</v>
      </c>
    </row>
    <row r="246" spans="1:6">
      <c r="A246" s="229" t="s">
        <v>1223</v>
      </c>
      <c r="B246" s="254">
        <v>0.1305</v>
      </c>
      <c r="C246" s="253">
        <v>0.13109999999999999</v>
      </c>
      <c r="D246" s="255">
        <v>996.17</v>
      </c>
      <c r="E246" s="255">
        <v>995.22</v>
      </c>
      <c r="F246" s="256">
        <v>994.74</v>
      </c>
    </row>
    <row r="247" spans="1:6">
      <c r="A247" s="229" t="s">
        <v>1224</v>
      </c>
      <c r="B247" s="254">
        <v>0.13089999999999999</v>
      </c>
      <c r="C247" s="253">
        <v>0.13150000000000001</v>
      </c>
      <c r="D247" s="255">
        <v>996.03</v>
      </c>
      <c r="E247" s="255">
        <v>995.08</v>
      </c>
      <c r="F247" s="256">
        <v>994.59</v>
      </c>
    </row>
    <row r="248" spans="1:6">
      <c r="A248" s="229" t="s">
        <v>1225</v>
      </c>
      <c r="B248" s="254">
        <v>0.13019999999999998</v>
      </c>
      <c r="C248" s="253">
        <v>0.1308</v>
      </c>
      <c r="D248" s="255">
        <v>997.61</v>
      </c>
      <c r="E248" s="255">
        <v>996.67</v>
      </c>
      <c r="F248" s="256">
        <v>996.18</v>
      </c>
    </row>
    <row r="249" spans="1:6">
      <c r="A249" s="229" t="s">
        <v>1226</v>
      </c>
      <c r="B249" s="254">
        <v>0.13039999999999999</v>
      </c>
      <c r="C249" s="253">
        <v>0.13100000000000001</v>
      </c>
      <c r="D249" s="255">
        <v>997.78</v>
      </c>
      <c r="E249" s="255">
        <v>996.84</v>
      </c>
      <c r="F249" s="256">
        <v>996.35</v>
      </c>
    </row>
    <row r="250" spans="1:6">
      <c r="A250" s="229" t="s">
        <v>1227</v>
      </c>
      <c r="B250" s="254">
        <v>0.12939999999999999</v>
      </c>
      <c r="C250" s="253">
        <v>0.13</v>
      </c>
      <c r="D250" s="255">
        <v>1000.33</v>
      </c>
      <c r="E250" s="255">
        <v>999.38</v>
      </c>
      <c r="F250" s="256">
        <v>998.41</v>
      </c>
    </row>
    <row r="251" spans="1:6">
      <c r="A251" s="229" t="s">
        <v>1228</v>
      </c>
      <c r="B251" s="254">
        <v>0.12970000000000001</v>
      </c>
      <c r="C251" s="253">
        <v>0.1303</v>
      </c>
      <c r="D251" s="255">
        <v>999.85</v>
      </c>
      <c r="E251" s="255">
        <v>998.91</v>
      </c>
      <c r="F251" s="256">
        <v>998.43</v>
      </c>
    </row>
    <row r="252" spans="1:6">
      <c r="A252" s="229" t="s">
        <v>1229</v>
      </c>
      <c r="B252" s="254">
        <v>0.12970000000000001</v>
      </c>
      <c r="C252" s="253">
        <v>0.1303</v>
      </c>
      <c r="D252" s="255">
        <v>1000.34</v>
      </c>
      <c r="E252" s="255">
        <v>999.4</v>
      </c>
      <c r="F252" s="256">
        <v>998.91</v>
      </c>
    </row>
    <row r="253" spans="1:6">
      <c r="A253" s="229" t="s">
        <v>1230</v>
      </c>
      <c r="B253" s="254">
        <v>0.13009999999999999</v>
      </c>
      <c r="C253" s="253">
        <v>0.13070000000000001</v>
      </c>
      <c r="D253" s="255">
        <v>1000.2</v>
      </c>
      <c r="E253" s="255">
        <v>999.26</v>
      </c>
      <c r="F253" s="256">
        <v>998.77</v>
      </c>
    </row>
    <row r="254" spans="1:6">
      <c r="A254" s="229" t="s">
        <v>1231</v>
      </c>
      <c r="B254" s="254">
        <v>0.13059999999999999</v>
      </c>
      <c r="C254" s="253">
        <v>0.13119999999999998</v>
      </c>
      <c r="D254" s="255">
        <v>952.04</v>
      </c>
      <c r="E254" s="255">
        <v>951.11</v>
      </c>
      <c r="F254" s="256">
        <v>998.48</v>
      </c>
    </row>
    <row r="255" spans="1:6">
      <c r="A255" s="229" t="s">
        <v>1232</v>
      </c>
      <c r="B255" s="254">
        <v>0.12990000000000002</v>
      </c>
      <c r="C255" s="253">
        <v>0.1305</v>
      </c>
      <c r="D255" s="255">
        <v>953.13</v>
      </c>
      <c r="E255" s="255">
        <v>952.2</v>
      </c>
      <c r="F255" s="256">
        <v>1000.06</v>
      </c>
    </row>
    <row r="256" spans="1:6">
      <c r="A256" s="229" t="s">
        <v>1233</v>
      </c>
      <c r="B256" s="254">
        <v>0.12990000000000002</v>
      </c>
      <c r="C256" s="253">
        <v>0.1305</v>
      </c>
      <c r="D256" s="255">
        <v>953.13</v>
      </c>
      <c r="E256" s="255">
        <v>952.2</v>
      </c>
      <c r="F256" s="256">
        <v>951.74</v>
      </c>
    </row>
    <row r="257" spans="1:6">
      <c r="A257" s="229" t="s">
        <v>1234</v>
      </c>
      <c r="B257" s="254">
        <v>0.1298</v>
      </c>
      <c r="C257" s="253">
        <v>0.13039999999999999</v>
      </c>
      <c r="D257" s="255">
        <v>953.75</v>
      </c>
      <c r="E257" s="255">
        <v>952.82</v>
      </c>
      <c r="F257" s="256">
        <v>952.35</v>
      </c>
    </row>
    <row r="258" spans="1:6">
      <c r="A258" s="229" t="s">
        <v>1235</v>
      </c>
      <c r="B258" s="254">
        <v>0.129</v>
      </c>
      <c r="C258" s="253">
        <v>0.12960000000000002</v>
      </c>
      <c r="D258" s="255">
        <v>955.45</v>
      </c>
      <c r="E258" s="255">
        <v>954.52</v>
      </c>
      <c r="F258" s="256">
        <v>954.06</v>
      </c>
    </row>
    <row r="259" spans="1:6">
      <c r="A259" s="229" t="s">
        <v>1236</v>
      </c>
      <c r="B259" s="254">
        <v>0.12740000000000001</v>
      </c>
      <c r="C259" s="253">
        <v>0.128</v>
      </c>
      <c r="D259" s="255">
        <v>958.4</v>
      </c>
      <c r="E259" s="255">
        <v>957.47</v>
      </c>
      <c r="F259" s="256">
        <v>957.01</v>
      </c>
    </row>
    <row r="260" spans="1:6">
      <c r="A260" s="229" t="s">
        <v>1237</v>
      </c>
      <c r="B260" s="254">
        <v>0.12689999999999999</v>
      </c>
      <c r="C260" s="253">
        <v>0.1275</v>
      </c>
      <c r="D260" s="255">
        <v>959.64</v>
      </c>
      <c r="E260" s="255">
        <v>958.7</v>
      </c>
      <c r="F260" s="256">
        <v>958.25</v>
      </c>
    </row>
    <row r="261" spans="1:6">
      <c r="A261" s="229" t="s">
        <v>1238</v>
      </c>
      <c r="B261" s="254">
        <v>0.12659999999999999</v>
      </c>
      <c r="C261" s="253">
        <v>0.12720000000000001</v>
      </c>
      <c r="D261" s="255">
        <v>960.56</v>
      </c>
      <c r="E261" s="255">
        <v>959.63</v>
      </c>
      <c r="F261" s="256">
        <v>959.17</v>
      </c>
    </row>
    <row r="262" spans="1:6">
      <c r="A262" s="229" t="s">
        <v>1239</v>
      </c>
      <c r="B262" s="254">
        <v>0.1255</v>
      </c>
      <c r="C262" s="253">
        <v>0.126</v>
      </c>
      <c r="D262" s="255">
        <v>962.72</v>
      </c>
      <c r="E262" s="255">
        <v>961.95</v>
      </c>
      <c r="F262" s="256">
        <v>961.49</v>
      </c>
    </row>
    <row r="263" spans="1:6">
      <c r="A263" s="229" t="s">
        <v>1240</v>
      </c>
      <c r="B263" s="254">
        <v>0.1265</v>
      </c>
      <c r="C263" s="253">
        <v>0.127</v>
      </c>
      <c r="D263" s="255">
        <v>961.62</v>
      </c>
      <c r="E263" s="255">
        <v>960.85</v>
      </c>
      <c r="F263" s="256">
        <v>960.39</v>
      </c>
    </row>
    <row r="264" spans="1:6">
      <c r="A264" s="229" t="s">
        <v>1241</v>
      </c>
      <c r="B264" s="254">
        <v>0.12539999999999998</v>
      </c>
      <c r="C264" s="253">
        <v>0.12590000000000001</v>
      </c>
      <c r="D264" s="255">
        <v>963.78</v>
      </c>
      <c r="E264" s="255">
        <v>963.01</v>
      </c>
      <c r="F264" s="256">
        <v>962.55</v>
      </c>
    </row>
    <row r="265" spans="1:6">
      <c r="A265" s="229" t="s">
        <v>1242</v>
      </c>
      <c r="B265" s="254">
        <v>0.12509999999999999</v>
      </c>
      <c r="C265" s="253">
        <v>0.12560000000000002</v>
      </c>
      <c r="D265" s="255">
        <v>964.7</v>
      </c>
      <c r="E265" s="255">
        <v>963.93</v>
      </c>
      <c r="F265" s="256">
        <v>963.47</v>
      </c>
    </row>
    <row r="266" spans="1:6">
      <c r="A266" s="229" t="s">
        <v>1243</v>
      </c>
      <c r="B266" s="254">
        <v>0.12429999999999999</v>
      </c>
      <c r="C266" s="253">
        <v>0.12480000000000001</v>
      </c>
      <c r="D266" s="255">
        <v>966.39</v>
      </c>
      <c r="E266" s="255">
        <v>965.62</v>
      </c>
      <c r="F266" s="256">
        <v>965.17</v>
      </c>
    </row>
    <row r="267" spans="1:6">
      <c r="A267" s="229" t="s">
        <v>1244</v>
      </c>
      <c r="B267" s="254">
        <v>0.12330000000000001</v>
      </c>
      <c r="C267" s="253">
        <v>0.12380000000000001</v>
      </c>
      <c r="D267" s="255">
        <v>968.39</v>
      </c>
      <c r="E267" s="255">
        <v>967.62</v>
      </c>
      <c r="F267" s="256">
        <v>967.17</v>
      </c>
    </row>
    <row r="268" spans="1:6">
      <c r="A268" s="229" t="s">
        <v>1245</v>
      </c>
      <c r="B268" s="254">
        <v>0.1246</v>
      </c>
      <c r="C268" s="253">
        <v>0.12509999999999999</v>
      </c>
      <c r="D268" s="255">
        <v>966.83</v>
      </c>
      <c r="E268" s="255">
        <v>966.06</v>
      </c>
      <c r="F268" s="256">
        <v>965.6</v>
      </c>
    </row>
    <row r="269" spans="1:6">
      <c r="A269" s="229" t="s">
        <v>1246</v>
      </c>
      <c r="B269" s="254">
        <v>0.1235</v>
      </c>
      <c r="C269" s="253">
        <v>0.124</v>
      </c>
      <c r="D269" s="255">
        <v>968.98</v>
      </c>
      <c r="E269" s="255">
        <v>968.2</v>
      </c>
      <c r="F269" s="256">
        <v>967.76</v>
      </c>
    </row>
    <row r="270" spans="1:6">
      <c r="A270" s="229" t="s">
        <v>1247</v>
      </c>
      <c r="B270" s="254">
        <v>0.12380000000000001</v>
      </c>
      <c r="C270" s="253">
        <v>0.12429999999999999</v>
      </c>
      <c r="D270" s="255">
        <v>968.96</v>
      </c>
      <c r="E270" s="255">
        <v>968.19</v>
      </c>
      <c r="F270" s="256">
        <v>967.74</v>
      </c>
    </row>
    <row r="271" spans="1:6">
      <c r="A271" s="229" t="s">
        <v>1248</v>
      </c>
      <c r="B271" s="254">
        <v>0.12429999999999999</v>
      </c>
      <c r="C271" s="253">
        <v>0.12480000000000001</v>
      </c>
      <c r="D271" s="255">
        <v>968.64</v>
      </c>
      <c r="E271" s="255">
        <v>967.87</v>
      </c>
      <c r="F271" s="256">
        <v>967.42</v>
      </c>
    </row>
    <row r="272" spans="1:6">
      <c r="A272" s="229" t="s">
        <v>1249</v>
      </c>
      <c r="B272" s="254">
        <v>0.12380000000000001</v>
      </c>
      <c r="C272" s="253">
        <v>0.12429999999999999</v>
      </c>
      <c r="D272" s="255">
        <v>969.86</v>
      </c>
      <c r="E272" s="255">
        <v>969.09</v>
      </c>
      <c r="F272" s="256">
        <v>968.64</v>
      </c>
    </row>
    <row r="273" spans="1:6">
      <c r="A273" s="229" t="s">
        <v>1250</v>
      </c>
      <c r="B273" s="254">
        <v>0.1241</v>
      </c>
      <c r="C273" s="253">
        <v>0.1246</v>
      </c>
      <c r="D273" s="255">
        <v>969.85</v>
      </c>
      <c r="E273" s="255">
        <v>969.08</v>
      </c>
      <c r="F273" s="256">
        <v>968.63</v>
      </c>
    </row>
    <row r="274" spans="1:6">
      <c r="A274" s="229" t="s">
        <v>1251</v>
      </c>
      <c r="B274" s="254">
        <v>0.12380000000000001</v>
      </c>
      <c r="C274" s="253">
        <v>0.12429999999999999</v>
      </c>
      <c r="D274" s="255">
        <v>970.76</v>
      </c>
      <c r="E274" s="255">
        <v>969.99</v>
      </c>
      <c r="F274" s="256">
        <v>969.54</v>
      </c>
    </row>
    <row r="275" spans="1:6">
      <c r="A275" s="229" t="s">
        <v>1252</v>
      </c>
      <c r="B275" s="254">
        <v>0.124</v>
      </c>
      <c r="C275" s="253">
        <v>0.1245</v>
      </c>
      <c r="D275" s="255">
        <v>970.9</v>
      </c>
      <c r="E275" s="255">
        <v>970.14</v>
      </c>
      <c r="F275" s="256">
        <v>969.69</v>
      </c>
    </row>
    <row r="276" spans="1:6">
      <c r="A276" s="229" t="s">
        <v>1253</v>
      </c>
      <c r="B276" s="254">
        <v>0.12390000000000001</v>
      </c>
      <c r="C276" s="253">
        <v>0.1244</v>
      </c>
      <c r="D276" s="255">
        <v>971.51</v>
      </c>
      <c r="E276" s="255">
        <v>970.74</v>
      </c>
      <c r="F276" s="256">
        <v>970.29</v>
      </c>
    </row>
    <row r="277" spans="1:6">
      <c r="A277" s="229" t="s">
        <v>1254</v>
      </c>
      <c r="B277" s="254">
        <v>0.12520000000000001</v>
      </c>
      <c r="C277" s="253">
        <v>0.12570000000000001</v>
      </c>
      <c r="D277" s="255">
        <v>969.98</v>
      </c>
      <c r="E277" s="255">
        <v>969.22</v>
      </c>
      <c r="F277" s="256">
        <v>968.76</v>
      </c>
    </row>
    <row r="278" spans="1:6">
      <c r="A278" s="229" t="s">
        <v>1255</v>
      </c>
      <c r="B278" s="254">
        <v>0.12670000000000001</v>
      </c>
      <c r="C278" s="253">
        <v>0.12720000000000001</v>
      </c>
      <c r="D278" s="255">
        <v>968.16</v>
      </c>
      <c r="E278" s="255">
        <v>967.41</v>
      </c>
      <c r="F278" s="256">
        <v>966.95</v>
      </c>
    </row>
    <row r="279" spans="1:6">
      <c r="A279" s="229" t="s">
        <v>1256</v>
      </c>
      <c r="B279" s="254">
        <v>0.1255</v>
      </c>
      <c r="C279" s="253">
        <v>0.126</v>
      </c>
      <c r="D279" s="255">
        <v>970.43</v>
      </c>
      <c r="E279" s="255">
        <v>969.68</v>
      </c>
      <c r="F279" s="256">
        <v>969.22</v>
      </c>
    </row>
    <row r="280" spans="1:6">
      <c r="A280" s="229" t="s">
        <v>1257</v>
      </c>
      <c r="B280" s="254">
        <v>0.1263</v>
      </c>
      <c r="C280" s="253">
        <v>0.1268</v>
      </c>
      <c r="D280" s="255">
        <v>969.68</v>
      </c>
      <c r="E280" s="255">
        <v>968.93</v>
      </c>
      <c r="F280" s="256">
        <v>968.47</v>
      </c>
    </row>
    <row r="281" spans="1:6">
      <c r="A281" s="229" t="s">
        <v>1258</v>
      </c>
      <c r="B281" s="254">
        <v>0.12689999999999999</v>
      </c>
      <c r="C281" s="253">
        <v>0.12740000000000001</v>
      </c>
      <c r="D281" s="255">
        <v>969.24</v>
      </c>
      <c r="E281" s="255">
        <v>968.49</v>
      </c>
      <c r="F281" s="256">
        <v>968.03</v>
      </c>
    </row>
    <row r="282" spans="1:6">
      <c r="A282" s="229" t="s">
        <v>1259</v>
      </c>
      <c r="B282" s="254">
        <v>0.12720000000000001</v>
      </c>
      <c r="C282" s="253">
        <v>0.12770000000000001</v>
      </c>
      <c r="D282" s="255">
        <v>969.25</v>
      </c>
      <c r="E282" s="255">
        <v>968.5</v>
      </c>
      <c r="F282" s="256">
        <v>968.04</v>
      </c>
    </row>
    <row r="283" spans="1:6">
      <c r="A283" s="229" t="s">
        <v>1260</v>
      </c>
      <c r="B283" s="254">
        <v>0.12839999999999999</v>
      </c>
      <c r="C283" s="253">
        <v>0.12890000000000001</v>
      </c>
      <c r="D283" s="255">
        <v>967.92</v>
      </c>
      <c r="E283" s="255">
        <v>967.17</v>
      </c>
      <c r="F283" s="256">
        <v>966.71</v>
      </c>
    </row>
    <row r="284" spans="1:6">
      <c r="A284" s="229" t="s">
        <v>1261</v>
      </c>
      <c r="B284" s="254">
        <v>0.12970000000000001</v>
      </c>
      <c r="C284" s="253">
        <v>0.13019999999999998</v>
      </c>
      <c r="D284" s="255">
        <v>966.45</v>
      </c>
      <c r="E284" s="255">
        <v>965.71</v>
      </c>
      <c r="F284" s="256">
        <v>965.24</v>
      </c>
    </row>
    <row r="285" spans="1:6">
      <c r="A285" s="229" t="s">
        <v>1262</v>
      </c>
      <c r="B285" s="254">
        <v>0.13289999999999999</v>
      </c>
      <c r="C285" s="253">
        <v>0.13339999999999999</v>
      </c>
      <c r="D285" s="255">
        <v>962.2</v>
      </c>
      <c r="E285" s="255">
        <v>961.47</v>
      </c>
      <c r="F285" s="256">
        <v>960.99</v>
      </c>
    </row>
    <row r="286" spans="1:6">
      <c r="A286" s="229" t="s">
        <v>1263</v>
      </c>
      <c r="B286" s="254">
        <v>0.1313</v>
      </c>
      <c r="C286" s="253">
        <v>0.1318</v>
      </c>
      <c r="D286" s="255">
        <v>965.03</v>
      </c>
      <c r="E286" s="255">
        <v>964.29</v>
      </c>
      <c r="F286" s="256">
        <v>963.82</v>
      </c>
    </row>
    <row r="287" spans="1:6">
      <c r="A287" s="229" t="s">
        <v>1264</v>
      </c>
      <c r="B287" s="254">
        <v>0.13100000000000001</v>
      </c>
      <c r="C287" s="253">
        <v>0.13150000000000001</v>
      </c>
      <c r="D287" s="255">
        <v>965.94</v>
      </c>
      <c r="E287" s="255">
        <v>965.21</v>
      </c>
      <c r="F287" s="256">
        <v>964.73</v>
      </c>
    </row>
    <row r="288" spans="1:6">
      <c r="A288" s="229" t="s">
        <v>1265</v>
      </c>
      <c r="B288" s="254">
        <v>0.13140000000000002</v>
      </c>
      <c r="C288" s="253">
        <v>0.13189999999999999</v>
      </c>
      <c r="D288" s="255">
        <v>965.83</v>
      </c>
      <c r="E288" s="255">
        <v>965.09</v>
      </c>
      <c r="F288" s="256">
        <v>964.62</v>
      </c>
    </row>
    <row r="289" spans="1:6">
      <c r="A289" s="229" t="s">
        <v>1266</v>
      </c>
      <c r="B289" s="254">
        <v>0.1318</v>
      </c>
      <c r="C289" s="253">
        <v>0.1323</v>
      </c>
      <c r="D289" s="255">
        <v>965.71</v>
      </c>
      <c r="E289" s="255">
        <v>964.98</v>
      </c>
      <c r="F289" s="256">
        <v>964.51</v>
      </c>
    </row>
    <row r="290" spans="1:6">
      <c r="A290" s="229" t="s">
        <v>1267</v>
      </c>
      <c r="B290" s="254">
        <v>0.13269999999999998</v>
      </c>
      <c r="C290" s="253">
        <v>0.13320000000000001</v>
      </c>
      <c r="D290" s="255">
        <v>964.88</v>
      </c>
      <c r="E290" s="255">
        <v>964.15</v>
      </c>
      <c r="F290" s="256">
        <v>963.67</v>
      </c>
    </row>
    <row r="291" spans="1:6">
      <c r="A291" s="229" t="s">
        <v>1268</v>
      </c>
      <c r="B291" s="254">
        <v>0.13189999999999999</v>
      </c>
      <c r="C291" s="253">
        <v>0.13239999999999999</v>
      </c>
      <c r="D291" s="255">
        <v>966.52</v>
      </c>
      <c r="E291" s="255">
        <v>965.79</v>
      </c>
      <c r="F291" s="256">
        <v>965.31</v>
      </c>
    </row>
    <row r="292" spans="1:6">
      <c r="A292" s="229" t="s">
        <v>1269</v>
      </c>
      <c r="B292" s="254">
        <v>0.1313</v>
      </c>
      <c r="C292" s="253">
        <v>0.1318</v>
      </c>
      <c r="D292" s="255">
        <v>967.87</v>
      </c>
      <c r="E292" s="255">
        <v>967.14</v>
      </c>
      <c r="F292" s="256">
        <v>966.66</v>
      </c>
    </row>
    <row r="293" spans="1:6">
      <c r="A293" s="229" t="s">
        <v>1270</v>
      </c>
      <c r="B293" s="254">
        <v>0.1303</v>
      </c>
      <c r="C293" s="253">
        <v>0.1308</v>
      </c>
      <c r="D293" s="255">
        <v>969.79</v>
      </c>
      <c r="E293" s="255">
        <v>969.07</v>
      </c>
      <c r="F293" s="256">
        <v>968.59</v>
      </c>
    </row>
    <row r="294" spans="1:6">
      <c r="A294" s="229" t="s">
        <v>1271</v>
      </c>
      <c r="B294" s="254">
        <v>0.13</v>
      </c>
      <c r="C294" s="253">
        <v>0.1305</v>
      </c>
      <c r="D294" s="255">
        <v>970.7</v>
      </c>
      <c r="E294" s="255">
        <v>969.98</v>
      </c>
      <c r="F294" s="256">
        <v>969.5</v>
      </c>
    </row>
    <row r="295" spans="1:6">
      <c r="A295" s="229" t="s">
        <v>1272</v>
      </c>
      <c r="B295" s="254">
        <v>0.1283</v>
      </c>
      <c r="C295" s="253">
        <v>0.1288</v>
      </c>
      <c r="D295" s="255">
        <v>973.65</v>
      </c>
      <c r="E295" s="255">
        <v>972.92</v>
      </c>
      <c r="F295" s="256">
        <v>972.45</v>
      </c>
    </row>
    <row r="296" spans="1:6">
      <c r="A296" s="229" t="s">
        <v>1273</v>
      </c>
      <c r="B296" s="254">
        <v>0.1293</v>
      </c>
      <c r="C296" s="253">
        <v>0.1298</v>
      </c>
      <c r="D296" s="255">
        <v>972.66</v>
      </c>
      <c r="E296" s="255">
        <v>971.93</v>
      </c>
      <c r="F296" s="256">
        <v>971.46</v>
      </c>
    </row>
    <row r="297" spans="1:6">
      <c r="A297" s="229" t="s">
        <v>1274</v>
      </c>
      <c r="B297" s="254">
        <v>0.13070000000000001</v>
      </c>
      <c r="C297" s="253">
        <v>0.13119999999999998</v>
      </c>
      <c r="D297" s="255">
        <v>971.1</v>
      </c>
      <c r="E297" s="255">
        <v>970.38</v>
      </c>
      <c r="F297" s="256">
        <v>969.91</v>
      </c>
    </row>
    <row r="298" spans="1:6">
      <c r="A298" s="229" t="s">
        <v>1275</v>
      </c>
      <c r="B298" s="254">
        <v>0.1308</v>
      </c>
      <c r="C298" s="253">
        <v>0.1313</v>
      </c>
      <c r="D298" s="255">
        <v>971.43</v>
      </c>
      <c r="E298" s="255">
        <v>970.71</v>
      </c>
      <c r="F298" s="256">
        <v>970.24</v>
      </c>
    </row>
    <row r="299" spans="1:6">
      <c r="A299" s="229" t="s">
        <v>1276</v>
      </c>
      <c r="B299" s="254">
        <v>0.1323</v>
      </c>
      <c r="C299" s="253">
        <v>0.1328</v>
      </c>
      <c r="D299" s="255">
        <v>969.75</v>
      </c>
      <c r="E299" s="255">
        <v>969.04</v>
      </c>
      <c r="F299" s="256">
        <v>968.56</v>
      </c>
    </row>
    <row r="300" spans="1:6">
      <c r="A300" s="229" t="s">
        <v>1277</v>
      </c>
      <c r="B300" s="254">
        <v>0.1381</v>
      </c>
      <c r="C300" s="253">
        <v>0.1386</v>
      </c>
      <c r="D300" s="255">
        <v>961.99</v>
      </c>
      <c r="E300" s="255">
        <v>961.29</v>
      </c>
      <c r="F300" s="256">
        <v>960.79</v>
      </c>
    </row>
    <row r="301" spans="1:6">
      <c r="A301" s="229" t="s">
        <v>471</v>
      </c>
      <c r="B301" s="254">
        <v>0.1386</v>
      </c>
      <c r="C301" s="253">
        <v>0.1391</v>
      </c>
      <c r="D301" s="255">
        <v>961.78</v>
      </c>
      <c r="E301" s="255">
        <v>961.08</v>
      </c>
      <c r="F301" s="256">
        <v>960.58</v>
      </c>
    </row>
    <row r="302" spans="1:6">
      <c r="A302" s="229" t="s">
        <v>470</v>
      </c>
      <c r="B302" s="254">
        <v>0.13689999999999999</v>
      </c>
      <c r="C302" s="253">
        <v>0.13739999999999999</v>
      </c>
      <c r="D302" s="255">
        <v>964.67</v>
      </c>
      <c r="E302" s="255">
        <v>963.96</v>
      </c>
      <c r="F302" s="256">
        <v>963.47</v>
      </c>
    </row>
    <row r="303" spans="1:6">
      <c r="A303" s="229" t="s">
        <v>469</v>
      </c>
      <c r="B303" s="254">
        <v>0.1361</v>
      </c>
      <c r="C303" s="253">
        <v>0.1366</v>
      </c>
      <c r="D303" s="255">
        <v>966.29</v>
      </c>
      <c r="E303" s="255">
        <v>965.58</v>
      </c>
      <c r="F303" s="256">
        <v>965.09</v>
      </c>
    </row>
    <row r="304" spans="1:6">
      <c r="A304" s="229" t="s">
        <v>468</v>
      </c>
      <c r="B304" s="254">
        <v>0.14000000000000001</v>
      </c>
      <c r="C304" s="253">
        <v>0.14050000000000001</v>
      </c>
      <c r="D304" s="255">
        <v>961.31</v>
      </c>
      <c r="E304" s="255">
        <v>960.62</v>
      </c>
      <c r="F304" s="256">
        <v>960.12</v>
      </c>
    </row>
    <row r="305" spans="1:6">
      <c r="A305" s="229" t="s">
        <v>467</v>
      </c>
      <c r="B305" s="254">
        <v>0.1384</v>
      </c>
      <c r="C305" s="253">
        <v>0.1389</v>
      </c>
      <c r="D305" s="255">
        <v>964.04</v>
      </c>
      <c r="E305" s="255">
        <v>963.35</v>
      </c>
      <c r="F305" s="256">
        <v>962.85</v>
      </c>
    </row>
    <row r="306" spans="1:6">
      <c r="A306" s="229" t="s">
        <v>466</v>
      </c>
      <c r="B306" s="254">
        <v>0.1386</v>
      </c>
      <c r="C306" s="253">
        <v>0.1391</v>
      </c>
      <c r="D306" s="255">
        <v>964.26</v>
      </c>
      <c r="E306" s="255">
        <v>963.56</v>
      </c>
      <c r="F306" s="256">
        <v>963.07</v>
      </c>
    </row>
    <row r="307" spans="1:6">
      <c r="A307" s="229" t="s">
        <v>465</v>
      </c>
      <c r="B307" s="254">
        <v>0.1363</v>
      </c>
      <c r="C307" s="253">
        <v>0.1368</v>
      </c>
      <c r="D307" s="255">
        <v>967.97</v>
      </c>
      <c r="E307" s="255">
        <v>967.27</v>
      </c>
      <c r="F307" s="256">
        <v>966.77</v>
      </c>
    </row>
    <row r="308" spans="1:6">
      <c r="A308" s="229" t="s">
        <v>464</v>
      </c>
      <c r="B308" s="254">
        <v>0.1346</v>
      </c>
      <c r="C308" s="253">
        <v>0.1351</v>
      </c>
      <c r="D308" s="255">
        <v>970.83</v>
      </c>
      <c r="E308" s="255">
        <v>970.13</v>
      </c>
      <c r="F308" s="256">
        <v>969.65</v>
      </c>
    </row>
    <row r="309" spans="1:6">
      <c r="A309" s="229" t="s">
        <v>463</v>
      </c>
      <c r="B309" s="254">
        <v>0.13689999999999999</v>
      </c>
      <c r="C309" s="253">
        <v>0.13739999999999999</v>
      </c>
      <c r="D309" s="255">
        <v>968.11</v>
      </c>
      <c r="E309" s="255">
        <v>967.42</v>
      </c>
      <c r="F309" s="256">
        <v>966.92</v>
      </c>
    </row>
    <row r="310" spans="1:6">
      <c r="A310" s="229" t="s">
        <v>462</v>
      </c>
      <c r="B310" s="254">
        <v>0.13589999999999999</v>
      </c>
      <c r="C310" s="253">
        <v>0.13639999999999999</v>
      </c>
      <c r="D310" s="255">
        <v>970</v>
      </c>
      <c r="E310" s="255">
        <v>969.3</v>
      </c>
      <c r="F310" s="256">
        <v>968.81</v>
      </c>
    </row>
    <row r="311" spans="1:6">
      <c r="A311" s="229" t="s">
        <v>461</v>
      </c>
      <c r="B311" s="254">
        <v>0.1348</v>
      </c>
      <c r="C311" s="253">
        <v>0.1353</v>
      </c>
      <c r="D311" s="255">
        <v>972.02</v>
      </c>
      <c r="E311" s="255">
        <v>971.32</v>
      </c>
      <c r="F311" s="256">
        <v>970.83</v>
      </c>
    </row>
    <row r="312" spans="1:6">
      <c r="A312" s="229" t="s">
        <v>460</v>
      </c>
      <c r="B312" s="254">
        <v>0.1348</v>
      </c>
      <c r="C312" s="253">
        <v>0.1353</v>
      </c>
      <c r="D312" s="255">
        <v>972.5</v>
      </c>
      <c r="E312" s="255">
        <v>971.81</v>
      </c>
      <c r="F312" s="256">
        <v>971.32</v>
      </c>
    </row>
    <row r="313" spans="1:6">
      <c r="A313" s="229" t="s">
        <v>459</v>
      </c>
      <c r="B313" s="254">
        <v>0.13439999999999999</v>
      </c>
      <c r="C313" s="253">
        <v>0.13489999999999999</v>
      </c>
      <c r="D313" s="255">
        <v>973.55</v>
      </c>
      <c r="E313" s="255">
        <v>972.85</v>
      </c>
      <c r="F313" s="256">
        <v>972.36</v>
      </c>
    </row>
    <row r="314" spans="1:6">
      <c r="A314" s="229" t="s">
        <v>458</v>
      </c>
      <c r="B314" s="254">
        <v>0.1351</v>
      </c>
      <c r="C314" s="253">
        <v>0.1356</v>
      </c>
      <c r="D314" s="255">
        <v>973.06</v>
      </c>
      <c r="E314" s="255">
        <v>972.37</v>
      </c>
      <c r="F314" s="256">
        <v>971.88</v>
      </c>
    </row>
    <row r="315" spans="1:6">
      <c r="A315" s="229" t="s">
        <v>457</v>
      </c>
      <c r="B315" s="254">
        <v>0.13570000000000002</v>
      </c>
      <c r="C315" s="253">
        <v>0.13619999999999999</v>
      </c>
      <c r="D315" s="255">
        <v>972.73</v>
      </c>
      <c r="E315" s="255">
        <v>972.04</v>
      </c>
      <c r="F315" s="256">
        <v>971.54</v>
      </c>
    </row>
    <row r="316" spans="1:6">
      <c r="A316" s="229" t="s">
        <v>456</v>
      </c>
      <c r="B316" s="254">
        <v>0.1351</v>
      </c>
      <c r="C316" s="253">
        <v>0.1356</v>
      </c>
      <c r="D316" s="255">
        <v>974.04</v>
      </c>
      <c r="E316" s="255">
        <v>973.36</v>
      </c>
      <c r="F316" s="256">
        <v>972.86</v>
      </c>
    </row>
    <row r="317" spans="1:6">
      <c r="A317" s="229" t="s">
        <v>455</v>
      </c>
      <c r="B317" s="254">
        <v>0.13419999999999999</v>
      </c>
      <c r="C317" s="253">
        <v>0.13470000000000001</v>
      </c>
      <c r="D317" s="255">
        <v>975.77</v>
      </c>
      <c r="E317" s="255">
        <v>975.08</v>
      </c>
      <c r="F317" s="256">
        <v>974.6</v>
      </c>
    </row>
    <row r="318" spans="1:6">
      <c r="A318" s="229" t="s">
        <v>454</v>
      </c>
      <c r="B318" s="254">
        <v>0.1326</v>
      </c>
      <c r="C318" s="253">
        <v>0.1331</v>
      </c>
      <c r="D318" s="255">
        <v>978.47</v>
      </c>
      <c r="E318" s="255">
        <v>977.78</v>
      </c>
      <c r="F318" s="256">
        <v>977.29</v>
      </c>
    </row>
    <row r="319" spans="1:6">
      <c r="A319" s="229" t="s">
        <v>453</v>
      </c>
      <c r="B319" s="254">
        <v>0.13269999999999998</v>
      </c>
      <c r="C319" s="253">
        <v>0.13320000000000001</v>
      </c>
      <c r="D319" s="255">
        <v>978.81</v>
      </c>
      <c r="E319" s="255">
        <v>978.12</v>
      </c>
      <c r="F319" s="256">
        <v>977.64</v>
      </c>
    </row>
    <row r="320" spans="1:6">
      <c r="A320" s="229" t="s">
        <v>452</v>
      </c>
      <c r="B320" s="254">
        <v>0.13220000000000001</v>
      </c>
      <c r="C320" s="253">
        <v>0.13269999999999998</v>
      </c>
      <c r="D320" s="255">
        <v>979.98</v>
      </c>
      <c r="E320" s="255">
        <v>979.3</v>
      </c>
      <c r="F320" s="256">
        <v>978.81</v>
      </c>
    </row>
    <row r="321" spans="1:6">
      <c r="A321" s="229" t="s">
        <v>451</v>
      </c>
      <c r="B321" s="254">
        <v>0.13150000000000001</v>
      </c>
      <c r="C321" s="253">
        <v>0.13200000000000001</v>
      </c>
      <c r="D321" s="255">
        <v>981.43</v>
      </c>
      <c r="E321" s="255">
        <v>980.74</v>
      </c>
      <c r="F321" s="256">
        <v>980.26</v>
      </c>
    </row>
    <row r="322" spans="1:6">
      <c r="A322" s="229" t="s">
        <v>450</v>
      </c>
      <c r="B322" s="254">
        <v>0.13009999999999999</v>
      </c>
      <c r="C322" s="253">
        <v>0.13059999999999999</v>
      </c>
      <c r="D322" s="255">
        <v>983.84</v>
      </c>
      <c r="E322" s="255">
        <v>983.15</v>
      </c>
      <c r="F322" s="256">
        <v>982.67</v>
      </c>
    </row>
    <row r="323" spans="1:6">
      <c r="A323" s="229" t="s">
        <v>449</v>
      </c>
      <c r="B323" s="254">
        <v>0.1313</v>
      </c>
      <c r="C323" s="253">
        <v>0.1318</v>
      </c>
      <c r="D323" s="255">
        <v>982.67</v>
      </c>
      <c r="E323" s="255">
        <v>981.98</v>
      </c>
      <c r="F323" s="256">
        <v>981.5</v>
      </c>
    </row>
    <row r="324" spans="1:6">
      <c r="A324" s="229" t="s">
        <v>448</v>
      </c>
      <c r="B324" s="254">
        <v>0.1305</v>
      </c>
      <c r="C324" s="253">
        <v>0.13100000000000001</v>
      </c>
      <c r="D324" s="255">
        <v>984.24</v>
      </c>
      <c r="E324" s="255">
        <v>983.56</v>
      </c>
      <c r="F324" s="256">
        <v>983.08</v>
      </c>
    </row>
    <row r="325" spans="1:6">
      <c r="A325" s="229" t="s">
        <v>447</v>
      </c>
      <c r="B325" s="254">
        <v>0.13109999999999999</v>
      </c>
      <c r="C325" s="253">
        <v>0.13159999999999999</v>
      </c>
      <c r="D325" s="255">
        <v>983.9</v>
      </c>
      <c r="E325" s="255">
        <v>983.22</v>
      </c>
      <c r="F325" s="256">
        <v>982.74</v>
      </c>
    </row>
    <row r="326" spans="1:6">
      <c r="A326" s="229" t="s">
        <v>446</v>
      </c>
      <c r="B326" s="254">
        <v>0.13</v>
      </c>
      <c r="C326" s="253">
        <v>0.1305</v>
      </c>
      <c r="D326" s="255">
        <v>985.89</v>
      </c>
      <c r="E326" s="255">
        <v>985.2</v>
      </c>
      <c r="F326" s="256">
        <v>984.72</v>
      </c>
    </row>
    <row r="327" spans="1:6">
      <c r="A327" s="229" t="s">
        <v>445</v>
      </c>
      <c r="B327" s="254">
        <v>0.13</v>
      </c>
      <c r="C327" s="253">
        <v>0.1305</v>
      </c>
      <c r="D327" s="255">
        <v>986.36</v>
      </c>
      <c r="E327" s="255">
        <v>985.68</v>
      </c>
      <c r="F327" s="256">
        <v>985.2</v>
      </c>
    </row>
    <row r="328" spans="1:6">
      <c r="A328" s="229" t="s">
        <v>444</v>
      </c>
      <c r="B328" s="254">
        <v>0.13070000000000001</v>
      </c>
      <c r="C328" s="253">
        <v>0.13119999999999998</v>
      </c>
      <c r="D328" s="255">
        <v>985.89</v>
      </c>
      <c r="E328" s="255">
        <v>985.21</v>
      </c>
      <c r="F328" s="256">
        <v>984.73</v>
      </c>
    </row>
    <row r="329" spans="1:6">
      <c r="A329" s="229" t="s">
        <v>443</v>
      </c>
      <c r="B329" s="254">
        <v>0.13220000000000001</v>
      </c>
      <c r="C329" s="253">
        <v>0.13269999999999998</v>
      </c>
      <c r="D329" s="255">
        <v>984.34</v>
      </c>
      <c r="E329" s="255">
        <v>983.66</v>
      </c>
      <c r="F329" s="256">
        <v>983.18</v>
      </c>
    </row>
    <row r="330" spans="1:6">
      <c r="A330" s="229" t="s">
        <v>442</v>
      </c>
      <c r="B330" s="254">
        <v>0.1338</v>
      </c>
      <c r="C330" s="253">
        <v>0.1343</v>
      </c>
      <c r="D330" s="255">
        <v>982.67</v>
      </c>
      <c r="E330" s="255">
        <v>982</v>
      </c>
      <c r="F330" s="256">
        <v>981.51</v>
      </c>
    </row>
    <row r="331" spans="1:6">
      <c r="A331" s="229" t="s">
        <v>441</v>
      </c>
      <c r="B331" s="254">
        <v>0.13369999999999999</v>
      </c>
      <c r="C331" s="253">
        <v>0.13419999999999999</v>
      </c>
      <c r="D331" s="255">
        <v>983.29</v>
      </c>
      <c r="E331" s="255">
        <v>982.62</v>
      </c>
      <c r="F331" s="256">
        <v>982.13</v>
      </c>
    </row>
    <row r="332" spans="1:6">
      <c r="A332" s="229" t="s">
        <v>440</v>
      </c>
      <c r="B332" s="254">
        <v>0.1341</v>
      </c>
      <c r="C332" s="253">
        <v>0.1346</v>
      </c>
      <c r="D332" s="255">
        <v>983.25</v>
      </c>
      <c r="E332" s="255">
        <v>982.58</v>
      </c>
      <c r="F332" s="256">
        <v>982.09</v>
      </c>
    </row>
    <row r="333" spans="1:6">
      <c r="A333" s="229" t="s">
        <v>439</v>
      </c>
      <c r="B333" s="254">
        <v>0.13470000000000001</v>
      </c>
      <c r="C333" s="253">
        <v>0.13519999999999999</v>
      </c>
      <c r="D333" s="255">
        <v>982.94</v>
      </c>
      <c r="E333" s="255">
        <v>982.27</v>
      </c>
      <c r="F333" s="256">
        <v>981.78</v>
      </c>
    </row>
    <row r="334" spans="1:6">
      <c r="A334" s="229" t="s">
        <v>438</v>
      </c>
      <c r="B334" s="254">
        <v>0.13300000000000001</v>
      </c>
      <c r="C334" s="253">
        <v>0.13350000000000001</v>
      </c>
      <c r="D334" s="255">
        <v>985.7</v>
      </c>
      <c r="E334" s="255">
        <v>985.03</v>
      </c>
      <c r="F334" s="256">
        <v>984.54</v>
      </c>
    </row>
    <row r="335" spans="1:6">
      <c r="A335" s="229" t="s">
        <v>437</v>
      </c>
      <c r="B335" s="254">
        <v>0.13339999999999999</v>
      </c>
      <c r="C335" s="253">
        <v>0.13390000000000002</v>
      </c>
      <c r="D335" s="255">
        <v>985.65</v>
      </c>
      <c r="E335" s="255">
        <v>984.99</v>
      </c>
      <c r="F335" s="256">
        <v>984.5</v>
      </c>
    </row>
    <row r="336" spans="1:6">
      <c r="A336" s="229" t="s">
        <v>436</v>
      </c>
      <c r="B336" s="254">
        <v>0.13269999999999998</v>
      </c>
      <c r="C336" s="253">
        <v>0.13320000000000001</v>
      </c>
      <c r="D336" s="255">
        <v>987.07</v>
      </c>
      <c r="E336" s="255">
        <v>986.41</v>
      </c>
      <c r="F336" s="256">
        <v>985.92</v>
      </c>
    </row>
    <row r="337" spans="1:6">
      <c r="A337" s="229" t="s">
        <v>435</v>
      </c>
      <c r="B337" s="254">
        <v>0.1351</v>
      </c>
      <c r="C337" s="253">
        <v>0.1356</v>
      </c>
      <c r="D337" s="255">
        <v>984.38</v>
      </c>
      <c r="E337" s="255">
        <v>983.72</v>
      </c>
      <c r="F337" s="256">
        <v>983.23</v>
      </c>
    </row>
    <row r="338" spans="1:6">
      <c r="A338" s="229" t="s">
        <v>434</v>
      </c>
      <c r="B338" s="254">
        <v>0.13600000000000001</v>
      </c>
      <c r="C338" s="253">
        <v>0.13650000000000001</v>
      </c>
      <c r="D338" s="255">
        <v>983.69</v>
      </c>
      <c r="E338" s="255">
        <v>983.04</v>
      </c>
      <c r="F338" s="256">
        <v>982.54</v>
      </c>
    </row>
    <row r="339" spans="1:6">
      <c r="A339" s="229" t="s">
        <v>433</v>
      </c>
      <c r="B339" s="254">
        <v>0.13550000000000001</v>
      </c>
      <c r="C339" s="253">
        <v>0.13600000000000001</v>
      </c>
      <c r="D339" s="255">
        <v>984.85</v>
      </c>
      <c r="E339" s="255">
        <v>984.19</v>
      </c>
      <c r="F339" s="256">
        <v>983.69</v>
      </c>
    </row>
    <row r="340" spans="1:6">
      <c r="A340" s="229" t="s">
        <v>432</v>
      </c>
      <c r="B340" s="254">
        <v>0.13539999999999999</v>
      </c>
      <c r="C340" s="253">
        <v>0.13589999999999999</v>
      </c>
      <c r="D340" s="255">
        <v>985.48</v>
      </c>
      <c r="E340" s="255">
        <v>984.82</v>
      </c>
      <c r="F340" s="256">
        <v>984.32</v>
      </c>
    </row>
    <row r="341" spans="1:6">
      <c r="A341" s="229" t="s">
        <v>431</v>
      </c>
      <c r="B341" s="254">
        <v>0.1366</v>
      </c>
      <c r="C341" s="253">
        <v>0.1371</v>
      </c>
      <c r="D341" s="255">
        <v>984.41</v>
      </c>
      <c r="E341" s="255">
        <v>983.75</v>
      </c>
      <c r="F341" s="256">
        <v>983.25</v>
      </c>
    </row>
    <row r="342" spans="1:6">
      <c r="A342" s="229" t="s">
        <v>430</v>
      </c>
      <c r="B342" s="254">
        <v>0.13550000000000001</v>
      </c>
      <c r="C342" s="253">
        <v>0.13600000000000001</v>
      </c>
      <c r="D342" s="255">
        <v>986.34</v>
      </c>
      <c r="E342" s="255">
        <v>985.69</v>
      </c>
      <c r="F342" s="256">
        <v>985.19</v>
      </c>
    </row>
    <row r="343" spans="1:6">
      <c r="A343" s="229" t="s">
        <v>429</v>
      </c>
      <c r="B343" s="254">
        <v>0.1358</v>
      </c>
      <c r="C343" s="253">
        <v>0.1363</v>
      </c>
      <c r="D343" s="255">
        <v>986.45</v>
      </c>
      <c r="E343" s="255">
        <v>985.8</v>
      </c>
      <c r="F343" s="256">
        <v>985.3</v>
      </c>
    </row>
    <row r="344" spans="1:6">
      <c r="A344" s="229" t="s">
        <v>428</v>
      </c>
      <c r="B344" s="254">
        <v>0.13589999999999999</v>
      </c>
      <c r="C344" s="253">
        <v>0.13639999999999999</v>
      </c>
      <c r="D344" s="255">
        <v>986.82</v>
      </c>
      <c r="E344" s="255">
        <v>986.17</v>
      </c>
      <c r="F344" s="256">
        <v>985.67</v>
      </c>
    </row>
    <row r="345" spans="1:6">
      <c r="A345" s="229" t="s">
        <v>427</v>
      </c>
      <c r="B345" s="254">
        <v>0.1356</v>
      </c>
      <c r="C345" s="253">
        <v>0.1361</v>
      </c>
      <c r="D345" s="255">
        <v>987.7</v>
      </c>
      <c r="E345" s="255">
        <v>987.06</v>
      </c>
      <c r="F345" s="256">
        <v>986.56</v>
      </c>
    </row>
    <row r="346" spans="1:6">
      <c r="A346" s="229" t="s">
        <v>426</v>
      </c>
      <c r="B346" s="254">
        <v>0.1348</v>
      </c>
      <c r="C346" s="253">
        <v>0.1353</v>
      </c>
      <c r="D346" s="255">
        <v>989.24</v>
      </c>
      <c r="E346" s="255">
        <v>988.59</v>
      </c>
      <c r="F346" s="256">
        <v>988.09</v>
      </c>
    </row>
    <row r="347" spans="1:6">
      <c r="A347" s="229" t="s">
        <v>425</v>
      </c>
      <c r="B347" s="254">
        <v>0.1341</v>
      </c>
      <c r="C347" s="253">
        <v>0.1346</v>
      </c>
      <c r="D347" s="255">
        <v>990.64</v>
      </c>
      <c r="E347" s="255">
        <v>989.99</v>
      </c>
      <c r="F347" s="256">
        <v>989.5</v>
      </c>
    </row>
    <row r="348" spans="1:6">
      <c r="A348" s="229" t="s">
        <v>424</v>
      </c>
      <c r="B348" s="254">
        <v>0.1351</v>
      </c>
      <c r="C348" s="253">
        <v>0.1356</v>
      </c>
      <c r="D348" s="255">
        <v>989.84</v>
      </c>
      <c r="E348" s="255">
        <v>989.2</v>
      </c>
      <c r="F348" s="256">
        <v>988.7</v>
      </c>
    </row>
    <row r="349" spans="1:6">
      <c r="A349" s="229" t="s">
        <v>423</v>
      </c>
      <c r="B349" s="254">
        <v>0.13489999999999999</v>
      </c>
      <c r="C349" s="253">
        <v>0.13539999999999999</v>
      </c>
      <c r="D349" s="255">
        <v>990.6</v>
      </c>
      <c r="E349" s="255">
        <v>989.96</v>
      </c>
      <c r="F349" s="256">
        <v>989.46</v>
      </c>
    </row>
    <row r="350" spans="1:6">
      <c r="A350" s="229" t="s">
        <v>422</v>
      </c>
      <c r="B350" s="254">
        <v>0.1336</v>
      </c>
      <c r="C350" s="253">
        <v>0.1341</v>
      </c>
      <c r="D350" s="255">
        <v>992.77</v>
      </c>
      <c r="E350" s="255">
        <v>992.13</v>
      </c>
      <c r="F350" s="256">
        <v>991.63</v>
      </c>
    </row>
    <row r="351" spans="1:6">
      <c r="A351" s="229" t="s">
        <v>421</v>
      </c>
      <c r="B351" s="254">
        <v>0.13369999999999999</v>
      </c>
      <c r="C351" s="253">
        <v>0.13419999999999999</v>
      </c>
      <c r="D351" s="255">
        <v>993.14</v>
      </c>
      <c r="E351" s="255">
        <v>992.49</v>
      </c>
      <c r="F351" s="256">
        <v>992</v>
      </c>
    </row>
    <row r="352" spans="1:6">
      <c r="A352" s="229" t="s">
        <v>420</v>
      </c>
      <c r="B352" s="254">
        <v>0.1328</v>
      </c>
      <c r="C352" s="253">
        <v>0.1333</v>
      </c>
      <c r="D352" s="255">
        <v>994.79</v>
      </c>
      <c r="E352" s="255">
        <v>994.14</v>
      </c>
      <c r="F352" s="256">
        <v>993.65</v>
      </c>
    </row>
    <row r="353" spans="1:6">
      <c r="A353" s="229" t="s">
        <v>419</v>
      </c>
      <c r="B353" s="254">
        <v>0.13300000000000001</v>
      </c>
      <c r="C353" s="253">
        <v>0.13350000000000001</v>
      </c>
      <c r="D353" s="255">
        <v>995.02</v>
      </c>
      <c r="E353" s="255">
        <v>994.38</v>
      </c>
      <c r="F353" s="256">
        <v>993.89</v>
      </c>
    </row>
    <row r="354" spans="1:6">
      <c r="A354" s="229" t="s">
        <v>418</v>
      </c>
      <c r="B354" s="254">
        <v>0.13289999999999999</v>
      </c>
      <c r="C354" s="253">
        <v>0.13339999999999999</v>
      </c>
      <c r="D354" s="255">
        <v>995.64</v>
      </c>
      <c r="E354" s="255">
        <v>995</v>
      </c>
      <c r="F354" s="256">
        <v>994.51</v>
      </c>
    </row>
    <row r="355" spans="1:6">
      <c r="A355" s="229" t="s">
        <v>417</v>
      </c>
      <c r="B355" s="254">
        <v>0.13339999999999999</v>
      </c>
      <c r="C355" s="253">
        <v>0.13390000000000002</v>
      </c>
      <c r="D355" s="255">
        <v>995.5</v>
      </c>
      <c r="E355" s="255">
        <v>994.86</v>
      </c>
      <c r="F355" s="256">
        <v>994.37</v>
      </c>
    </row>
    <row r="356" spans="1:6">
      <c r="A356" s="229" t="s">
        <v>416</v>
      </c>
      <c r="B356" s="254">
        <v>0.13289999999999999</v>
      </c>
      <c r="C356" s="253">
        <v>0.13339999999999999</v>
      </c>
      <c r="D356" s="255">
        <v>996.63</v>
      </c>
      <c r="E356" s="255">
        <v>995.99</v>
      </c>
      <c r="F356" s="256">
        <v>995.5</v>
      </c>
    </row>
    <row r="357" spans="1:6">
      <c r="A357" s="229" t="s">
        <v>415</v>
      </c>
      <c r="B357" s="254">
        <v>0.1333</v>
      </c>
      <c r="C357" s="253">
        <v>0.1338</v>
      </c>
      <c r="D357" s="255">
        <v>996.61</v>
      </c>
      <c r="E357" s="255">
        <v>995.98</v>
      </c>
      <c r="F357" s="256">
        <v>995.48</v>
      </c>
    </row>
    <row r="358" spans="1:6">
      <c r="A358" s="229" t="s">
        <v>414</v>
      </c>
      <c r="B358" s="254">
        <v>0.1343</v>
      </c>
      <c r="C358" s="253">
        <v>0.1348</v>
      </c>
      <c r="D358" s="255">
        <v>995.84</v>
      </c>
      <c r="E358" s="255">
        <v>995.21</v>
      </c>
      <c r="F358" s="256">
        <v>994.71</v>
      </c>
    </row>
    <row r="359" spans="1:6">
      <c r="A359" s="229" t="s">
        <v>413</v>
      </c>
      <c r="B359" s="254">
        <v>0.1353</v>
      </c>
      <c r="C359" s="253">
        <v>0.1358</v>
      </c>
      <c r="D359" s="255">
        <v>995.08</v>
      </c>
      <c r="E359" s="255">
        <v>994.45</v>
      </c>
      <c r="F359" s="256">
        <v>993.95</v>
      </c>
    </row>
    <row r="360" spans="1:6">
      <c r="A360" s="229" t="s">
        <v>412</v>
      </c>
      <c r="B360" s="254">
        <v>0.13600000000000001</v>
      </c>
      <c r="C360" s="253">
        <v>0.13650000000000001</v>
      </c>
      <c r="D360" s="255">
        <v>994.71</v>
      </c>
      <c r="E360" s="255">
        <v>994.08</v>
      </c>
      <c r="F360" s="256">
        <v>993.58</v>
      </c>
    </row>
    <row r="361" spans="1:6">
      <c r="A361" s="229" t="s">
        <v>411</v>
      </c>
      <c r="B361" s="254">
        <v>0.1368</v>
      </c>
      <c r="C361" s="253">
        <v>0.13730000000000001</v>
      </c>
      <c r="D361" s="255">
        <v>994.21</v>
      </c>
      <c r="E361" s="255">
        <v>993.59</v>
      </c>
      <c r="F361" s="256">
        <v>993.08</v>
      </c>
    </row>
    <row r="362" spans="1:6">
      <c r="A362" s="229" t="s">
        <v>410</v>
      </c>
      <c r="B362" s="254">
        <v>0.1358</v>
      </c>
      <c r="C362" s="253">
        <v>0.1363</v>
      </c>
      <c r="D362" s="255">
        <v>995.96</v>
      </c>
      <c r="E362" s="255">
        <v>995.34</v>
      </c>
      <c r="F362" s="256">
        <v>994.84</v>
      </c>
    </row>
    <row r="363" spans="1:6">
      <c r="A363" s="229" t="s">
        <v>409</v>
      </c>
      <c r="B363" s="254">
        <v>0.13589999999999999</v>
      </c>
      <c r="C363" s="253">
        <v>0.13639999999999999</v>
      </c>
      <c r="D363" s="255">
        <v>996.34</v>
      </c>
      <c r="E363" s="255">
        <v>995.72</v>
      </c>
      <c r="F363" s="256">
        <v>995.22</v>
      </c>
    </row>
    <row r="364" spans="1:6">
      <c r="A364" s="229" t="s">
        <v>408</v>
      </c>
      <c r="B364" s="254">
        <v>0.13769999999999999</v>
      </c>
      <c r="C364" s="253">
        <v>0.13819999999999999</v>
      </c>
      <c r="D364" s="255">
        <v>994.61</v>
      </c>
      <c r="E364" s="255">
        <v>994</v>
      </c>
      <c r="F364" s="256">
        <v>993.49</v>
      </c>
    </row>
    <row r="365" spans="1:6">
      <c r="A365" s="229" t="s">
        <v>407</v>
      </c>
      <c r="B365" s="254">
        <v>0.13900000000000001</v>
      </c>
      <c r="C365" s="253">
        <v>0.13949999999999999</v>
      </c>
      <c r="D365" s="255">
        <v>993.52</v>
      </c>
      <c r="E365" s="255">
        <v>992.91</v>
      </c>
      <c r="F365" s="256">
        <v>992.39</v>
      </c>
    </row>
    <row r="366" spans="1:6">
      <c r="A366" s="229" t="s">
        <v>406</v>
      </c>
      <c r="B366" s="254">
        <v>0.13900000000000001</v>
      </c>
      <c r="C366" s="253">
        <v>0.13949999999999999</v>
      </c>
      <c r="D366" s="255">
        <v>994.04</v>
      </c>
      <c r="E366" s="255">
        <v>993.42</v>
      </c>
      <c r="F366" s="256">
        <v>992.91</v>
      </c>
    </row>
    <row r="367" spans="1:6">
      <c r="A367" s="229" t="s">
        <v>405</v>
      </c>
      <c r="B367" s="254">
        <v>0.14080000000000001</v>
      </c>
      <c r="C367" s="253">
        <v>0.14130000000000001</v>
      </c>
      <c r="D367" s="255">
        <v>992.35</v>
      </c>
      <c r="E367" s="255">
        <v>991.74</v>
      </c>
      <c r="F367" s="256">
        <v>991.22</v>
      </c>
    </row>
    <row r="368" spans="1:6">
      <c r="A368" s="229" t="s">
        <v>404</v>
      </c>
      <c r="B368" s="254">
        <v>0.13980000000000001</v>
      </c>
      <c r="C368" s="253">
        <v>0.14029999999999998</v>
      </c>
      <c r="D368" s="255">
        <v>994.09</v>
      </c>
      <c r="E368" s="255">
        <v>993.48</v>
      </c>
      <c r="F368" s="256">
        <v>992.96</v>
      </c>
    </row>
    <row r="369" spans="1:6">
      <c r="A369" s="229" t="s">
        <v>403</v>
      </c>
      <c r="B369" s="254">
        <v>0.13949999999999999</v>
      </c>
      <c r="C369" s="253">
        <v>0.14000000000000001</v>
      </c>
      <c r="D369" s="255">
        <v>994.97</v>
      </c>
      <c r="E369" s="255">
        <v>994.36</v>
      </c>
      <c r="F369" s="256">
        <v>993.84</v>
      </c>
    </row>
    <row r="370" spans="1:6">
      <c r="A370" s="229" t="s">
        <v>402</v>
      </c>
      <c r="B370" s="254">
        <v>0.14000000000000001</v>
      </c>
      <c r="C370" s="253">
        <v>0.14050000000000001</v>
      </c>
      <c r="D370" s="255">
        <v>994.88</v>
      </c>
      <c r="E370" s="255">
        <v>994.27</v>
      </c>
      <c r="F370" s="256">
        <v>993.75</v>
      </c>
    </row>
    <row r="371" spans="1:6">
      <c r="A371" s="229" t="s">
        <v>401</v>
      </c>
      <c r="B371" s="254">
        <v>0.1406</v>
      </c>
      <c r="C371" s="253">
        <v>0.1411</v>
      </c>
      <c r="D371" s="255">
        <v>994.67</v>
      </c>
      <c r="E371" s="255">
        <v>994.06</v>
      </c>
      <c r="F371" s="256">
        <v>993.54</v>
      </c>
    </row>
    <row r="372" spans="1:6">
      <c r="A372" s="229" t="s">
        <v>400</v>
      </c>
      <c r="B372" s="254">
        <v>0.1394</v>
      </c>
      <c r="C372" s="253">
        <v>0.1399</v>
      </c>
      <c r="D372" s="255">
        <v>996.64</v>
      </c>
      <c r="E372" s="255">
        <v>996.03</v>
      </c>
      <c r="F372" s="256">
        <v>995.51</v>
      </c>
    </row>
    <row r="373" spans="1:6">
      <c r="A373" s="229" t="s">
        <v>399</v>
      </c>
      <c r="B373" s="254">
        <v>0.1386</v>
      </c>
      <c r="C373" s="253">
        <v>0.1391</v>
      </c>
      <c r="D373" s="255">
        <v>998.12</v>
      </c>
      <c r="E373" s="255">
        <v>997.51</v>
      </c>
      <c r="F373" s="256">
        <v>997</v>
      </c>
    </row>
    <row r="374" spans="1:6">
      <c r="A374" s="229" t="s">
        <v>398</v>
      </c>
      <c r="B374" s="254">
        <v>0.1396</v>
      </c>
      <c r="C374" s="253">
        <v>0.1401</v>
      </c>
      <c r="D374" s="255">
        <v>997.43</v>
      </c>
      <c r="E374" s="255">
        <v>996.83</v>
      </c>
      <c r="F374" s="256">
        <v>996.31</v>
      </c>
    </row>
    <row r="375" spans="1:6">
      <c r="A375" s="229" t="s">
        <v>397</v>
      </c>
      <c r="B375" s="254">
        <v>0.14069999999999999</v>
      </c>
      <c r="C375" s="253">
        <v>0.14119999999999999</v>
      </c>
      <c r="D375" s="255">
        <v>996.63</v>
      </c>
      <c r="E375" s="255">
        <v>996.03</v>
      </c>
      <c r="F375" s="256">
        <v>995.51</v>
      </c>
    </row>
    <row r="376" spans="1:6">
      <c r="A376" s="229" t="s">
        <v>396</v>
      </c>
      <c r="B376" s="254">
        <v>0.14069999999999999</v>
      </c>
      <c r="C376" s="253">
        <v>0.14119999999999999</v>
      </c>
      <c r="D376" s="255">
        <v>997.15</v>
      </c>
      <c r="E376" s="255">
        <v>996.55</v>
      </c>
      <c r="F376" s="256">
        <v>996.03</v>
      </c>
    </row>
    <row r="377" spans="1:6">
      <c r="A377" s="229" t="s">
        <v>395</v>
      </c>
      <c r="B377" s="254">
        <v>0.1404</v>
      </c>
      <c r="C377" s="253">
        <v>0.1409</v>
      </c>
      <c r="D377" s="255">
        <v>949.22</v>
      </c>
      <c r="E377" s="255">
        <v>948.62</v>
      </c>
      <c r="F377" s="256">
        <v>996.91</v>
      </c>
    </row>
    <row r="378" spans="1:6">
      <c r="A378" s="229" t="s">
        <v>394</v>
      </c>
      <c r="B378" s="254">
        <v>0.1396</v>
      </c>
      <c r="C378" s="253">
        <v>0.1401</v>
      </c>
      <c r="D378" s="255">
        <v>950.66</v>
      </c>
      <c r="E378" s="255">
        <v>950.07</v>
      </c>
      <c r="F378" s="256">
        <v>949.57</v>
      </c>
    </row>
    <row r="379" spans="1:6">
      <c r="A379" s="229" t="s">
        <v>393</v>
      </c>
      <c r="B379" s="254">
        <v>0.1404</v>
      </c>
      <c r="C379" s="253">
        <v>0.1409</v>
      </c>
      <c r="D379" s="255">
        <v>950.21</v>
      </c>
      <c r="E379" s="255">
        <v>949.61</v>
      </c>
      <c r="F379" s="256">
        <v>949.12</v>
      </c>
    </row>
    <row r="380" spans="1:6">
      <c r="A380" s="229" t="s">
        <v>392</v>
      </c>
      <c r="B380" s="254">
        <v>0.1384</v>
      </c>
      <c r="C380" s="253">
        <v>0.1389</v>
      </c>
      <c r="D380" s="255">
        <v>953.08</v>
      </c>
      <c r="E380" s="255">
        <v>952.48</v>
      </c>
      <c r="F380" s="256">
        <v>951.99</v>
      </c>
    </row>
    <row r="381" spans="1:6">
      <c r="A381" s="229" t="s">
        <v>391</v>
      </c>
      <c r="B381" s="254">
        <v>0.13739999999999999</v>
      </c>
      <c r="C381" s="253">
        <v>0.13789999999999999</v>
      </c>
      <c r="D381" s="255">
        <v>954.76</v>
      </c>
      <c r="E381" s="255">
        <v>954.16</v>
      </c>
      <c r="F381" s="256">
        <v>953.67</v>
      </c>
    </row>
    <row r="382" spans="1:6">
      <c r="A382" s="229" t="s">
        <v>390</v>
      </c>
      <c r="B382" s="254">
        <v>0.13769999999999999</v>
      </c>
      <c r="C382" s="253">
        <v>0.13819999999999999</v>
      </c>
      <c r="D382" s="255">
        <v>954.89</v>
      </c>
      <c r="E382" s="255">
        <v>954.3</v>
      </c>
      <c r="F382" s="256">
        <v>953.81</v>
      </c>
    </row>
    <row r="383" spans="1:6">
      <c r="A383" s="229" t="s">
        <v>389</v>
      </c>
      <c r="B383" s="254">
        <v>0.13739999999999999</v>
      </c>
      <c r="C383" s="253">
        <v>0.13789999999999999</v>
      </c>
      <c r="D383" s="255">
        <v>956.22</v>
      </c>
      <c r="E383" s="255">
        <v>955.63</v>
      </c>
      <c r="F383" s="256">
        <v>954.65</v>
      </c>
    </row>
    <row r="384" spans="1:6">
      <c r="A384" s="229" t="s">
        <v>388</v>
      </c>
      <c r="B384" s="254">
        <v>0.1368</v>
      </c>
      <c r="C384" s="253">
        <v>0.13730000000000001</v>
      </c>
      <c r="D384" s="255">
        <v>956.93</v>
      </c>
      <c r="E384" s="255">
        <v>956.34</v>
      </c>
      <c r="F384" s="256">
        <v>955.85</v>
      </c>
    </row>
    <row r="385" spans="1:6">
      <c r="A385" s="229" t="s">
        <v>387</v>
      </c>
      <c r="B385" s="254">
        <v>0.1368</v>
      </c>
      <c r="C385" s="253">
        <v>0.13720000000000002</v>
      </c>
      <c r="D385" s="255">
        <v>957.42</v>
      </c>
      <c r="E385" s="255">
        <v>956.95</v>
      </c>
      <c r="F385" s="256">
        <v>956.46</v>
      </c>
    </row>
    <row r="386" spans="1:6">
      <c r="A386" s="229" t="s">
        <v>386</v>
      </c>
      <c r="B386" s="254">
        <v>0.1358</v>
      </c>
      <c r="C386" s="253">
        <v>0.13619999999999999</v>
      </c>
      <c r="D386" s="255">
        <v>959.08</v>
      </c>
      <c r="E386" s="255">
        <v>958.61</v>
      </c>
      <c r="F386" s="256">
        <v>958.13</v>
      </c>
    </row>
    <row r="387" spans="1:6">
      <c r="A387" s="229" t="s">
        <v>385</v>
      </c>
      <c r="B387" s="254">
        <v>0.1358</v>
      </c>
      <c r="C387" s="253">
        <v>0.13619999999999999</v>
      </c>
      <c r="D387" s="255">
        <v>959.57</v>
      </c>
      <c r="E387" s="255">
        <v>959.1</v>
      </c>
      <c r="F387" s="256">
        <v>958.61</v>
      </c>
    </row>
    <row r="388" spans="1:6">
      <c r="A388" s="229" t="s">
        <v>384</v>
      </c>
      <c r="B388" s="254">
        <v>0.13550000000000001</v>
      </c>
      <c r="C388" s="253">
        <v>0.13589999999999999</v>
      </c>
      <c r="D388" s="255">
        <v>960.41</v>
      </c>
      <c r="E388" s="255">
        <v>959.94</v>
      </c>
      <c r="F388" s="256">
        <v>959.45</v>
      </c>
    </row>
    <row r="389" spans="1:6">
      <c r="A389" s="229" t="s">
        <v>383</v>
      </c>
      <c r="B389" s="254">
        <v>0.1356</v>
      </c>
      <c r="C389" s="253">
        <v>0.13600000000000001</v>
      </c>
      <c r="D389" s="255">
        <v>960.77</v>
      </c>
      <c r="E389" s="255">
        <v>960.3</v>
      </c>
      <c r="F389" s="256">
        <v>959.82</v>
      </c>
    </row>
    <row r="390" spans="1:6">
      <c r="A390" s="229" t="s">
        <v>382</v>
      </c>
      <c r="B390" s="254">
        <v>0.1356</v>
      </c>
      <c r="C390" s="253">
        <v>0.13600000000000001</v>
      </c>
      <c r="D390" s="255">
        <v>961.26</v>
      </c>
      <c r="E390" s="255">
        <v>960.79</v>
      </c>
      <c r="F390" s="256">
        <v>960.3</v>
      </c>
    </row>
    <row r="391" spans="1:6">
      <c r="A391" s="229" t="s">
        <v>381</v>
      </c>
      <c r="B391" s="254">
        <v>0.13470000000000001</v>
      </c>
      <c r="C391" s="253">
        <v>0.1351</v>
      </c>
      <c r="D391" s="255">
        <v>962.8</v>
      </c>
      <c r="E391" s="255">
        <v>962.33</v>
      </c>
      <c r="F391" s="256">
        <v>961.84</v>
      </c>
    </row>
    <row r="392" spans="1:6">
      <c r="A392" s="229" t="s">
        <v>380</v>
      </c>
      <c r="B392" s="254">
        <v>0.13350000000000001</v>
      </c>
      <c r="C392" s="253">
        <v>0.13390000000000002</v>
      </c>
      <c r="D392" s="255">
        <v>964.68</v>
      </c>
      <c r="E392" s="255">
        <v>964.21</v>
      </c>
      <c r="F392" s="256">
        <v>963.73</v>
      </c>
    </row>
    <row r="393" spans="1:6">
      <c r="A393" s="229" t="s">
        <v>379</v>
      </c>
      <c r="B393" s="254">
        <v>0.13350000000000001</v>
      </c>
      <c r="C393" s="253">
        <v>0.13390000000000002</v>
      </c>
      <c r="D393" s="255">
        <v>965.16</v>
      </c>
      <c r="E393" s="255">
        <v>964.69</v>
      </c>
      <c r="F393" s="256">
        <v>964.21</v>
      </c>
    </row>
    <row r="394" spans="1:6">
      <c r="A394" s="229" t="s">
        <v>378</v>
      </c>
      <c r="B394" s="254">
        <v>0.13519999999999999</v>
      </c>
      <c r="C394" s="253">
        <v>0.1356</v>
      </c>
      <c r="D394" s="255">
        <v>963.66</v>
      </c>
      <c r="E394" s="255">
        <v>963.2</v>
      </c>
      <c r="F394" s="256">
        <v>962.71</v>
      </c>
    </row>
    <row r="395" spans="1:6">
      <c r="A395" s="229" t="s">
        <v>377</v>
      </c>
      <c r="B395" s="254">
        <v>0.13900000000000001</v>
      </c>
      <c r="C395" s="253">
        <v>0.1394</v>
      </c>
      <c r="D395" s="255">
        <v>959.77</v>
      </c>
      <c r="E395" s="255">
        <v>959.31</v>
      </c>
      <c r="F395" s="256">
        <v>958.82</v>
      </c>
    </row>
    <row r="396" spans="1:6">
      <c r="A396" s="229" t="s">
        <v>376</v>
      </c>
      <c r="B396" s="254">
        <v>0.13900000000000001</v>
      </c>
      <c r="C396" s="253">
        <v>0.1394</v>
      </c>
      <c r="D396" s="255">
        <v>960.27</v>
      </c>
      <c r="E396" s="255">
        <v>959.81</v>
      </c>
      <c r="F396" s="256">
        <v>959.31</v>
      </c>
    </row>
    <row r="397" spans="1:6">
      <c r="A397" s="229" t="s">
        <v>375</v>
      </c>
      <c r="B397" s="254">
        <v>0.1391</v>
      </c>
      <c r="C397" s="253">
        <v>0.13949999999999999</v>
      </c>
      <c r="D397" s="255">
        <v>960.65</v>
      </c>
      <c r="E397" s="255">
        <v>960.19</v>
      </c>
      <c r="F397" s="256">
        <v>959.69</v>
      </c>
    </row>
    <row r="398" spans="1:6">
      <c r="A398" s="229" t="s">
        <v>374</v>
      </c>
      <c r="B398" s="254">
        <v>0.13949999999999999</v>
      </c>
      <c r="C398" s="253">
        <v>0.1399</v>
      </c>
      <c r="D398" s="255">
        <v>960.69</v>
      </c>
      <c r="E398" s="255">
        <v>960.23</v>
      </c>
      <c r="F398" s="256">
        <v>959.74</v>
      </c>
    </row>
    <row r="399" spans="1:6">
      <c r="A399" s="229" t="s">
        <v>373</v>
      </c>
      <c r="B399" s="254">
        <v>0.13519999999999999</v>
      </c>
      <c r="C399" s="253">
        <v>0.1356</v>
      </c>
      <c r="D399" s="255">
        <v>966.09</v>
      </c>
      <c r="E399" s="255">
        <v>965.63</v>
      </c>
      <c r="F399" s="256">
        <v>965.15</v>
      </c>
    </row>
    <row r="400" spans="1:6">
      <c r="A400" s="229" t="s">
        <v>372</v>
      </c>
      <c r="B400" s="254">
        <v>0.13539999999999999</v>
      </c>
      <c r="C400" s="253">
        <v>0.1358</v>
      </c>
      <c r="D400" s="255">
        <v>966.35</v>
      </c>
      <c r="E400" s="255">
        <v>965.89</v>
      </c>
      <c r="F400" s="256">
        <v>965.41</v>
      </c>
    </row>
    <row r="401" spans="1:6">
      <c r="A401" s="229" t="s">
        <v>371</v>
      </c>
      <c r="B401" s="254">
        <v>0.13449999999999998</v>
      </c>
      <c r="C401" s="253">
        <v>0.13489999999999999</v>
      </c>
      <c r="D401" s="255">
        <v>967.86</v>
      </c>
      <c r="E401" s="255">
        <v>967.41</v>
      </c>
      <c r="F401" s="256">
        <v>966.92</v>
      </c>
    </row>
    <row r="402" spans="1:6">
      <c r="A402" s="229" t="s">
        <v>370</v>
      </c>
      <c r="B402" s="254">
        <v>0.1363</v>
      </c>
      <c r="C402" s="253">
        <v>0.13669999999999999</v>
      </c>
      <c r="D402" s="255">
        <v>966.3</v>
      </c>
      <c r="E402" s="255">
        <v>965.85</v>
      </c>
      <c r="F402" s="256">
        <v>965.36</v>
      </c>
    </row>
    <row r="403" spans="1:6">
      <c r="A403" s="229" t="s">
        <v>369</v>
      </c>
      <c r="B403" s="254">
        <v>0.1363</v>
      </c>
      <c r="C403" s="253">
        <v>0.13669999999999999</v>
      </c>
      <c r="D403" s="255">
        <v>966.79</v>
      </c>
      <c r="E403" s="255">
        <v>966.34</v>
      </c>
      <c r="F403" s="256">
        <v>965.85</v>
      </c>
    </row>
    <row r="404" spans="1:6">
      <c r="A404" s="229" t="s">
        <v>368</v>
      </c>
      <c r="B404" s="254">
        <v>0.13800000000000001</v>
      </c>
      <c r="C404" s="253">
        <v>0.1384</v>
      </c>
      <c r="D404" s="255">
        <v>965.37</v>
      </c>
      <c r="E404" s="255">
        <v>964.92</v>
      </c>
      <c r="F404" s="256">
        <v>964.42</v>
      </c>
    </row>
    <row r="405" spans="1:6">
      <c r="A405" s="229" t="s">
        <v>367</v>
      </c>
      <c r="B405" s="254">
        <v>0.14230000000000001</v>
      </c>
      <c r="C405" s="253">
        <v>0.14269999999999999</v>
      </c>
      <c r="D405" s="255">
        <v>961.06</v>
      </c>
      <c r="E405" s="255">
        <v>960.61</v>
      </c>
      <c r="F405" s="256">
        <v>960.1</v>
      </c>
    </row>
    <row r="406" spans="1:6">
      <c r="A406" s="229" t="s">
        <v>366</v>
      </c>
      <c r="B406" s="254">
        <v>0.1434</v>
      </c>
      <c r="C406" s="253">
        <v>0.14380000000000001</v>
      </c>
      <c r="D406" s="255">
        <v>960.35</v>
      </c>
      <c r="E406" s="255">
        <v>959.9</v>
      </c>
      <c r="F406" s="256">
        <v>959.39</v>
      </c>
    </row>
    <row r="407" spans="1:6">
      <c r="A407" s="229" t="s">
        <v>365</v>
      </c>
      <c r="B407" s="254">
        <v>0.14169999999999999</v>
      </c>
      <c r="C407" s="253">
        <v>0.1421</v>
      </c>
      <c r="D407" s="255">
        <v>962.74</v>
      </c>
      <c r="E407" s="255">
        <v>962.29</v>
      </c>
      <c r="F407" s="256">
        <v>961.79</v>
      </c>
    </row>
    <row r="408" spans="1:6">
      <c r="A408" s="229" t="s">
        <v>364</v>
      </c>
      <c r="B408" s="254">
        <v>0.14050000000000001</v>
      </c>
      <c r="C408" s="253">
        <v>0.1409</v>
      </c>
      <c r="D408" s="255">
        <v>964.57</v>
      </c>
      <c r="E408" s="255">
        <v>964.13</v>
      </c>
      <c r="F408" s="256">
        <v>963.62</v>
      </c>
    </row>
    <row r="409" spans="1:6">
      <c r="A409" s="229" t="s">
        <v>363</v>
      </c>
      <c r="B409" s="254">
        <v>0.1389</v>
      </c>
      <c r="C409" s="253">
        <v>0.13930000000000001</v>
      </c>
      <c r="D409" s="255">
        <v>966.85</v>
      </c>
      <c r="E409" s="255">
        <v>966.4</v>
      </c>
      <c r="F409" s="256">
        <v>965.9</v>
      </c>
    </row>
    <row r="410" spans="1:6">
      <c r="A410" s="229" t="s">
        <v>362</v>
      </c>
      <c r="B410" s="254">
        <v>0.1394</v>
      </c>
      <c r="C410" s="253">
        <v>0.13980000000000001</v>
      </c>
      <c r="D410" s="255">
        <v>966.79</v>
      </c>
      <c r="E410" s="255">
        <v>966.35</v>
      </c>
      <c r="F410" s="256">
        <v>965.85</v>
      </c>
    </row>
    <row r="411" spans="1:6">
      <c r="A411" s="229" t="s">
        <v>361</v>
      </c>
      <c r="B411" s="254">
        <v>0.13900000000000001</v>
      </c>
      <c r="C411" s="253">
        <v>0.1394</v>
      </c>
      <c r="D411" s="255">
        <v>967.73</v>
      </c>
      <c r="E411" s="255">
        <v>967.29</v>
      </c>
      <c r="F411" s="256">
        <v>966.79</v>
      </c>
    </row>
    <row r="412" spans="1:6">
      <c r="A412" s="229" t="s">
        <v>360</v>
      </c>
      <c r="B412" s="254">
        <v>0.13900000000000001</v>
      </c>
      <c r="C412" s="253">
        <v>0.1394</v>
      </c>
      <c r="D412" s="255">
        <v>968.23</v>
      </c>
      <c r="E412" s="255">
        <v>967.79</v>
      </c>
      <c r="F412" s="256">
        <v>967.29</v>
      </c>
    </row>
    <row r="413" spans="1:6">
      <c r="A413" s="229" t="s">
        <v>359</v>
      </c>
      <c r="B413" s="254">
        <v>0.13880000000000001</v>
      </c>
      <c r="C413" s="253">
        <v>0.13919999999999999</v>
      </c>
      <c r="D413" s="255">
        <v>968.95</v>
      </c>
      <c r="E413" s="255">
        <v>968.52</v>
      </c>
      <c r="F413" s="256">
        <v>968.01</v>
      </c>
    </row>
    <row r="414" spans="1:6">
      <c r="A414" s="229" t="s">
        <v>358</v>
      </c>
      <c r="B414" s="254">
        <v>0.1381</v>
      </c>
      <c r="C414" s="253">
        <v>0.13849999999999998</v>
      </c>
      <c r="D414" s="255">
        <v>970.22</v>
      </c>
      <c r="E414" s="255">
        <v>969.78</v>
      </c>
      <c r="F414" s="256">
        <v>969.28</v>
      </c>
    </row>
    <row r="415" spans="1:6">
      <c r="A415" s="229" t="s">
        <v>357</v>
      </c>
      <c r="B415" s="254">
        <v>0.13730000000000001</v>
      </c>
      <c r="C415" s="253">
        <v>0.13769999999999999</v>
      </c>
      <c r="D415" s="255">
        <v>971.6</v>
      </c>
      <c r="E415" s="255">
        <v>971.16</v>
      </c>
      <c r="F415" s="256">
        <v>970.66</v>
      </c>
    </row>
    <row r="416" spans="1:6">
      <c r="A416" s="229" t="s">
        <v>356</v>
      </c>
      <c r="B416" s="254">
        <v>0.1409</v>
      </c>
      <c r="C416" s="253">
        <v>0.14130000000000001</v>
      </c>
      <c r="D416" s="255">
        <v>968.17</v>
      </c>
      <c r="E416" s="255">
        <v>967.74</v>
      </c>
      <c r="F416" s="256">
        <v>967.23</v>
      </c>
    </row>
    <row r="417" spans="1:6">
      <c r="A417" s="229" t="s">
        <v>355</v>
      </c>
      <c r="B417" s="254">
        <v>0.1409</v>
      </c>
      <c r="C417" s="253">
        <v>0.14130000000000001</v>
      </c>
      <c r="D417" s="255">
        <v>968.68</v>
      </c>
      <c r="E417" s="255">
        <v>968.25</v>
      </c>
      <c r="F417" s="256">
        <v>967.74</v>
      </c>
    </row>
    <row r="418" spans="1:6">
      <c r="A418" s="229" t="s">
        <v>354</v>
      </c>
      <c r="B418" s="254">
        <v>0.14130000000000001</v>
      </c>
      <c r="C418" s="253">
        <v>0.14169999999999999</v>
      </c>
      <c r="D418" s="255">
        <v>968.75</v>
      </c>
      <c r="E418" s="255">
        <v>968.32</v>
      </c>
      <c r="F418" s="256">
        <v>967.81</v>
      </c>
    </row>
    <row r="419" spans="1:6">
      <c r="A419" s="229" t="s">
        <v>353</v>
      </c>
      <c r="B419" s="254">
        <v>0.13980000000000001</v>
      </c>
      <c r="C419" s="253">
        <v>0.14019999999999999</v>
      </c>
      <c r="D419" s="255">
        <v>970.88</v>
      </c>
      <c r="E419" s="255">
        <v>970.45</v>
      </c>
      <c r="F419" s="256">
        <v>969.94</v>
      </c>
    </row>
    <row r="420" spans="1:6">
      <c r="A420" s="229" t="s">
        <v>352</v>
      </c>
      <c r="B420" s="254">
        <v>0.1389</v>
      </c>
      <c r="C420" s="253">
        <v>0.13930000000000001</v>
      </c>
      <c r="D420" s="255">
        <v>972.35</v>
      </c>
      <c r="E420" s="255">
        <v>971.92</v>
      </c>
      <c r="F420" s="256">
        <v>971.42</v>
      </c>
    </row>
    <row r="421" spans="1:6">
      <c r="A421" s="229" t="s">
        <v>351</v>
      </c>
      <c r="B421" s="254">
        <v>0.14249999999999999</v>
      </c>
      <c r="C421" s="253">
        <v>0.1429</v>
      </c>
      <c r="D421" s="255">
        <v>969</v>
      </c>
      <c r="E421" s="255">
        <v>968.57</v>
      </c>
      <c r="F421" s="256">
        <v>968.06</v>
      </c>
    </row>
    <row r="422" spans="1:6">
      <c r="A422" s="229" t="s">
        <v>350</v>
      </c>
      <c r="B422" s="254">
        <v>0.1424</v>
      </c>
      <c r="C422" s="253">
        <v>0.14279999999999998</v>
      </c>
      <c r="D422" s="255">
        <v>969.62</v>
      </c>
      <c r="E422" s="255">
        <v>969.19</v>
      </c>
      <c r="F422" s="256">
        <v>968.68</v>
      </c>
    </row>
    <row r="423" spans="1:6">
      <c r="A423" s="229" t="s">
        <v>349</v>
      </c>
      <c r="B423" s="254">
        <v>0.14810000000000001</v>
      </c>
      <c r="C423" s="253">
        <v>0.14849999999999999</v>
      </c>
      <c r="D423" s="255">
        <v>964.11</v>
      </c>
      <c r="E423" s="255">
        <v>963.69</v>
      </c>
      <c r="F423" s="256">
        <v>963.16</v>
      </c>
    </row>
    <row r="424" spans="1:6">
      <c r="A424" s="229" t="s">
        <v>348</v>
      </c>
      <c r="B424" s="254">
        <v>0.14949999999999999</v>
      </c>
      <c r="C424" s="253">
        <v>0.14990000000000001</v>
      </c>
      <c r="D424" s="255">
        <v>963.17</v>
      </c>
      <c r="E424" s="255">
        <v>962.75</v>
      </c>
      <c r="F424" s="256">
        <v>962.22</v>
      </c>
    </row>
    <row r="425" spans="1:6">
      <c r="A425" s="229" t="s">
        <v>347</v>
      </c>
      <c r="B425" s="254">
        <v>0.1474</v>
      </c>
      <c r="C425" s="253">
        <v>0.14779999999999999</v>
      </c>
      <c r="D425" s="255">
        <v>965.9</v>
      </c>
      <c r="E425" s="255">
        <v>965.48</v>
      </c>
      <c r="F425" s="256">
        <v>964.95</v>
      </c>
    </row>
    <row r="426" spans="1:6">
      <c r="A426" s="229" t="s">
        <v>346</v>
      </c>
      <c r="B426" s="254">
        <v>0.14849999999999999</v>
      </c>
      <c r="C426" s="253">
        <v>0.1489</v>
      </c>
      <c r="D426" s="255">
        <v>965.28</v>
      </c>
      <c r="E426" s="255">
        <v>964.86</v>
      </c>
      <c r="F426" s="256">
        <v>964.33</v>
      </c>
    </row>
    <row r="427" spans="1:6">
      <c r="A427" s="229" t="s">
        <v>345</v>
      </c>
      <c r="B427" s="254">
        <v>0.1489</v>
      </c>
      <c r="C427" s="253">
        <v>0.14929999999999999</v>
      </c>
      <c r="D427" s="255">
        <v>965.39</v>
      </c>
      <c r="E427" s="255">
        <v>964.98</v>
      </c>
      <c r="F427" s="256">
        <v>964.45</v>
      </c>
    </row>
    <row r="428" spans="1:6">
      <c r="A428" s="229" t="s">
        <v>344</v>
      </c>
      <c r="B428" s="254">
        <v>0.15329999999999999</v>
      </c>
      <c r="C428" s="253">
        <v>0.1537</v>
      </c>
      <c r="D428" s="255">
        <v>961.39</v>
      </c>
      <c r="E428" s="255">
        <v>960.98</v>
      </c>
      <c r="F428" s="256">
        <v>960.44</v>
      </c>
    </row>
    <row r="429" spans="1:6">
      <c r="A429" s="229" t="s">
        <v>343</v>
      </c>
      <c r="B429" s="254">
        <v>0.1532</v>
      </c>
      <c r="C429" s="253">
        <v>0.15359999999999999</v>
      </c>
      <c r="D429" s="255">
        <v>962.04</v>
      </c>
      <c r="E429" s="255">
        <v>961.63</v>
      </c>
      <c r="F429" s="256">
        <v>961.09</v>
      </c>
    </row>
    <row r="430" spans="1:6">
      <c r="A430" s="229" t="s">
        <v>342</v>
      </c>
      <c r="B430" s="254">
        <v>0.15190000000000001</v>
      </c>
      <c r="C430" s="253">
        <v>0.15229999999999999</v>
      </c>
      <c r="D430" s="255">
        <v>963.91</v>
      </c>
      <c r="E430" s="255">
        <v>963.5</v>
      </c>
      <c r="F430" s="256">
        <v>962.96</v>
      </c>
    </row>
    <row r="431" spans="1:6">
      <c r="A431" s="229" t="s">
        <v>341</v>
      </c>
      <c r="B431" s="254">
        <v>0.15079999999999999</v>
      </c>
      <c r="C431" s="253">
        <v>0.1512</v>
      </c>
      <c r="D431" s="255">
        <v>965.58</v>
      </c>
      <c r="E431" s="255">
        <v>965.17</v>
      </c>
      <c r="F431" s="256">
        <v>964.63</v>
      </c>
    </row>
    <row r="432" spans="1:6">
      <c r="A432" s="229" t="s">
        <v>340</v>
      </c>
      <c r="B432" s="254">
        <v>0.15010000000000001</v>
      </c>
      <c r="C432" s="253">
        <v>0.15049999999999999</v>
      </c>
      <c r="D432" s="255">
        <v>966.83</v>
      </c>
      <c r="E432" s="255">
        <v>966.42</v>
      </c>
      <c r="F432" s="256">
        <v>965.88</v>
      </c>
    </row>
    <row r="433" spans="1:6">
      <c r="A433" s="229" t="s">
        <v>339</v>
      </c>
      <c r="B433" s="254">
        <v>0.1522</v>
      </c>
      <c r="C433" s="253">
        <v>0.15259999999999999</v>
      </c>
      <c r="D433" s="255">
        <v>965.23</v>
      </c>
      <c r="E433" s="255">
        <v>964.83</v>
      </c>
      <c r="F433" s="256">
        <v>964.28</v>
      </c>
    </row>
    <row r="434" spans="1:6">
      <c r="A434" s="229" t="s">
        <v>338</v>
      </c>
      <c r="B434" s="254">
        <v>0.1512</v>
      </c>
      <c r="C434" s="253">
        <v>0.15160000000000001</v>
      </c>
      <c r="D434" s="255">
        <v>966.79</v>
      </c>
      <c r="E434" s="255">
        <v>966.38</v>
      </c>
      <c r="F434" s="256">
        <v>965.84</v>
      </c>
    </row>
    <row r="435" spans="1:6">
      <c r="A435" s="229" t="s">
        <v>337</v>
      </c>
      <c r="B435" s="254">
        <v>0.1545</v>
      </c>
      <c r="C435" s="253">
        <v>0.15490000000000001</v>
      </c>
      <c r="D435" s="255">
        <v>964</v>
      </c>
      <c r="E435" s="255">
        <v>963.6</v>
      </c>
      <c r="F435" s="256">
        <v>963.05</v>
      </c>
    </row>
    <row r="436" spans="1:6">
      <c r="A436" s="229" t="s">
        <v>336</v>
      </c>
      <c r="B436" s="254">
        <v>0.15820000000000001</v>
      </c>
      <c r="C436" s="253">
        <v>0.15859999999999999</v>
      </c>
      <c r="D436" s="255">
        <v>960.86</v>
      </c>
      <c r="E436" s="255">
        <v>960.46</v>
      </c>
      <c r="F436" s="256">
        <v>959.9</v>
      </c>
    </row>
    <row r="437" spans="1:6">
      <c r="A437" s="229" t="s">
        <v>335</v>
      </c>
      <c r="B437" s="254">
        <v>0.15770000000000001</v>
      </c>
      <c r="C437" s="253">
        <v>0.15810000000000002</v>
      </c>
      <c r="D437" s="255">
        <v>961.92</v>
      </c>
      <c r="E437" s="255">
        <v>961.52</v>
      </c>
      <c r="F437" s="256">
        <v>960.96</v>
      </c>
    </row>
    <row r="438" spans="1:6">
      <c r="A438" s="229" t="s">
        <v>334</v>
      </c>
      <c r="B438" s="254">
        <v>0.16120000000000001</v>
      </c>
      <c r="C438" s="253">
        <v>0.16159999999999999</v>
      </c>
      <c r="D438" s="255">
        <v>959.02</v>
      </c>
      <c r="E438" s="255">
        <v>958.63</v>
      </c>
      <c r="F438" s="256">
        <v>958.06</v>
      </c>
    </row>
    <row r="439" spans="1:6">
      <c r="A439" s="229" t="s">
        <v>333</v>
      </c>
      <c r="B439" s="254">
        <v>0.15740000000000001</v>
      </c>
      <c r="C439" s="253">
        <v>0.1578</v>
      </c>
      <c r="D439" s="255">
        <v>963.33</v>
      </c>
      <c r="E439" s="255">
        <v>962.94</v>
      </c>
      <c r="F439" s="256">
        <v>962.38</v>
      </c>
    </row>
    <row r="440" spans="1:6">
      <c r="A440" s="229" t="s">
        <v>332</v>
      </c>
      <c r="B440" s="254">
        <v>0.15579999999999999</v>
      </c>
      <c r="C440" s="253">
        <v>0.15620000000000001</v>
      </c>
      <c r="D440" s="255">
        <v>965.47</v>
      </c>
      <c r="E440" s="255">
        <v>965.07</v>
      </c>
      <c r="F440" s="256">
        <v>964.52</v>
      </c>
    </row>
    <row r="441" spans="1:6">
      <c r="A441" s="229" t="s">
        <v>331</v>
      </c>
      <c r="B441" s="254">
        <v>0.1628</v>
      </c>
      <c r="C441" s="253">
        <v>0.16320000000000001</v>
      </c>
      <c r="D441" s="255">
        <v>959.17</v>
      </c>
      <c r="E441" s="255">
        <v>958.79</v>
      </c>
      <c r="F441" s="256">
        <v>958.21</v>
      </c>
    </row>
    <row r="442" spans="1:6">
      <c r="A442" s="229" t="s">
        <v>330</v>
      </c>
      <c r="B442" s="254">
        <v>0.15659999999999999</v>
      </c>
      <c r="C442" s="253">
        <v>0.157</v>
      </c>
      <c r="D442" s="255">
        <v>965.79</v>
      </c>
      <c r="E442" s="255">
        <v>965.4</v>
      </c>
      <c r="F442" s="256">
        <v>964.84</v>
      </c>
    </row>
    <row r="443" spans="1:6">
      <c r="A443" s="229" t="s">
        <v>329</v>
      </c>
      <c r="B443" s="254">
        <v>0.15539999999999998</v>
      </c>
      <c r="C443" s="253">
        <v>0.15579999999999999</v>
      </c>
      <c r="D443" s="255">
        <v>967.53</v>
      </c>
      <c r="E443" s="255">
        <v>967.13</v>
      </c>
      <c r="F443" s="256">
        <v>966.58</v>
      </c>
    </row>
    <row r="444" spans="1:6">
      <c r="A444" s="229" t="s">
        <v>328</v>
      </c>
      <c r="B444" s="254">
        <v>0.15710000000000002</v>
      </c>
      <c r="C444" s="253">
        <v>0.1575</v>
      </c>
      <c r="D444" s="255">
        <v>966.42</v>
      </c>
      <c r="E444" s="255">
        <v>966.03</v>
      </c>
      <c r="F444" s="256">
        <v>965.47</v>
      </c>
    </row>
    <row r="445" spans="1:6">
      <c r="A445" s="229" t="s">
        <v>327</v>
      </c>
      <c r="B445" s="254">
        <v>0.1542</v>
      </c>
      <c r="C445" s="253">
        <v>0.15460000000000002</v>
      </c>
      <c r="D445" s="255">
        <v>969.81</v>
      </c>
      <c r="E445" s="255">
        <v>969.42</v>
      </c>
      <c r="F445" s="256">
        <v>968.86</v>
      </c>
    </row>
    <row r="446" spans="1:6">
      <c r="A446" s="229" t="s">
        <v>326</v>
      </c>
      <c r="B446" s="254">
        <v>0.15380000000000002</v>
      </c>
      <c r="C446" s="253">
        <v>0.1542</v>
      </c>
      <c r="D446" s="255">
        <v>970.75</v>
      </c>
      <c r="E446" s="255">
        <v>970.36</v>
      </c>
      <c r="F446" s="256">
        <v>969.81</v>
      </c>
    </row>
    <row r="447" spans="1:6">
      <c r="A447" s="229" t="s">
        <v>325</v>
      </c>
      <c r="B447" s="254">
        <v>0.15210000000000001</v>
      </c>
      <c r="C447" s="253">
        <v>0.1525</v>
      </c>
      <c r="D447" s="255">
        <v>972.96</v>
      </c>
      <c r="E447" s="255">
        <v>972.57</v>
      </c>
      <c r="F447" s="256">
        <v>972.02</v>
      </c>
    </row>
    <row r="448" spans="1:6">
      <c r="A448" s="229" t="s">
        <v>324</v>
      </c>
      <c r="B448" s="254">
        <v>0.15460000000000002</v>
      </c>
      <c r="C448" s="253">
        <v>0.155</v>
      </c>
      <c r="D448" s="255">
        <v>971.08</v>
      </c>
      <c r="E448" s="255">
        <v>970.69</v>
      </c>
      <c r="F448" s="256">
        <v>970.14</v>
      </c>
    </row>
    <row r="449" spans="1:6">
      <c r="A449" s="229" t="s">
        <v>323</v>
      </c>
      <c r="B449" s="254">
        <v>0.15210000000000001</v>
      </c>
      <c r="C449" s="253">
        <v>0.1525</v>
      </c>
      <c r="D449" s="255">
        <v>974.05</v>
      </c>
      <c r="E449" s="255">
        <v>973.66</v>
      </c>
      <c r="F449" s="256">
        <v>973.11</v>
      </c>
    </row>
    <row r="450" spans="1:6">
      <c r="A450" s="229" t="s">
        <v>322</v>
      </c>
      <c r="B450" s="254">
        <v>0.15539999999999998</v>
      </c>
      <c r="C450" s="253">
        <v>0.15579999999999999</v>
      </c>
      <c r="D450" s="255">
        <v>971.42</v>
      </c>
      <c r="E450" s="255">
        <v>971.03</v>
      </c>
      <c r="F450" s="256">
        <v>970.47</v>
      </c>
    </row>
    <row r="451" spans="1:6">
      <c r="A451" s="229" t="s">
        <v>321</v>
      </c>
      <c r="B451" s="254">
        <v>0.1578</v>
      </c>
      <c r="C451" s="253">
        <v>0.15820000000000001</v>
      </c>
      <c r="D451" s="255">
        <v>969.68</v>
      </c>
      <c r="E451" s="255">
        <v>969.3</v>
      </c>
      <c r="F451" s="256">
        <v>968.73</v>
      </c>
    </row>
    <row r="452" spans="1:6">
      <c r="A452" s="229" t="s">
        <v>320</v>
      </c>
      <c r="B452" s="254">
        <v>0.154</v>
      </c>
      <c r="C452" s="253">
        <v>0.15439999999999998</v>
      </c>
      <c r="D452" s="255">
        <v>973.87</v>
      </c>
      <c r="E452" s="255">
        <v>973.49</v>
      </c>
      <c r="F452" s="256">
        <v>972.93</v>
      </c>
    </row>
    <row r="453" spans="1:6">
      <c r="A453" s="229" t="s">
        <v>319</v>
      </c>
      <c r="B453" s="254">
        <v>0.153</v>
      </c>
      <c r="C453" s="253">
        <v>0.15340000000000001</v>
      </c>
      <c r="D453" s="255">
        <v>975.38</v>
      </c>
      <c r="E453" s="255">
        <v>975</v>
      </c>
      <c r="F453" s="256">
        <v>974.45</v>
      </c>
    </row>
    <row r="454" spans="1:6">
      <c r="A454" s="229" t="s">
        <v>318</v>
      </c>
      <c r="B454" s="254">
        <v>0.15429999999999999</v>
      </c>
      <c r="C454" s="253">
        <v>0.1547</v>
      </c>
      <c r="D454" s="255">
        <v>974.69</v>
      </c>
      <c r="E454" s="255">
        <v>974.31</v>
      </c>
      <c r="F454" s="256">
        <v>973.76</v>
      </c>
    </row>
    <row r="455" spans="1:6">
      <c r="A455" s="229" t="s">
        <v>317</v>
      </c>
      <c r="B455" s="254">
        <v>0.15380000000000002</v>
      </c>
      <c r="C455" s="253">
        <v>0.1542</v>
      </c>
      <c r="D455" s="255">
        <v>975.72</v>
      </c>
      <c r="E455" s="255">
        <v>975.34</v>
      </c>
      <c r="F455" s="256">
        <v>974.79</v>
      </c>
    </row>
    <row r="456" spans="1:6">
      <c r="A456" s="229" t="s">
        <v>316</v>
      </c>
      <c r="B456" s="254">
        <v>0.15259999999999999</v>
      </c>
      <c r="C456" s="253">
        <v>0.153</v>
      </c>
      <c r="D456" s="255">
        <v>977.41</v>
      </c>
      <c r="E456" s="255">
        <v>977.03</v>
      </c>
      <c r="F456" s="256">
        <v>976.48</v>
      </c>
    </row>
    <row r="457" spans="1:6">
      <c r="A457" s="229" t="s">
        <v>315</v>
      </c>
      <c r="B457" s="254">
        <v>0.15390000000000001</v>
      </c>
      <c r="C457" s="253">
        <v>0.15429999999999999</v>
      </c>
      <c r="D457" s="255">
        <v>976.74</v>
      </c>
      <c r="E457" s="255">
        <v>976.36</v>
      </c>
      <c r="F457" s="256">
        <v>975.8</v>
      </c>
    </row>
    <row r="458" spans="1:6">
      <c r="A458" s="229" t="s">
        <v>314</v>
      </c>
      <c r="B458" s="254">
        <v>0.1522</v>
      </c>
      <c r="C458" s="253">
        <v>0.15259999999999999</v>
      </c>
      <c r="D458" s="255">
        <v>978.89</v>
      </c>
      <c r="E458" s="255">
        <v>978.52</v>
      </c>
      <c r="F458" s="256">
        <v>977.97</v>
      </c>
    </row>
    <row r="459" spans="1:6">
      <c r="A459" s="229" t="s">
        <v>313</v>
      </c>
      <c r="B459" s="254">
        <v>0.153</v>
      </c>
      <c r="C459" s="253">
        <v>0.15340000000000001</v>
      </c>
      <c r="D459" s="255">
        <v>978.69</v>
      </c>
      <c r="E459" s="255">
        <v>978.32</v>
      </c>
      <c r="F459" s="256">
        <v>977.76</v>
      </c>
    </row>
    <row r="460" spans="1:6">
      <c r="A460" s="229" t="s">
        <v>312</v>
      </c>
      <c r="B460" s="254">
        <v>0.15259999999999999</v>
      </c>
      <c r="C460" s="253">
        <v>0.153</v>
      </c>
      <c r="D460" s="255">
        <v>979.62</v>
      </c>
      <c r="E460" s="255">
        <v>979.24</v>
      </c>
      <c r="F460" s="256">
        <v>978.69</v>
      </c>
    </row>
    <row r="461" spans="1:6">
      <c r="A461" s="229" t="s">
        <v>311</v>
      </c>
      <c r="B461" s="254">
        <v>0.15140000000000001</v>
      </c>
      <c r="C461" s="253">
        <v>0.15179999999999999</v>
      </c>
      <c r="D461" s="255">
        <v>981.3</v>
      </c>
      <c r="E461" s="255">
        <v>980.92</v>
      </c>
      <c r="F461" s="256">
        <v>980.37</v>
      </c>
    </row>
    <row r="462" spans="1:6">
      <c r="A462" s="229" t="s">
        <v>310</v>
      </c>
      <c r="B462" s="254">
        <v>0.153</v>
      </c>
      <c r="C462" s="253">
        <v>0.15340000000000001</v>
      </c>
      <c r="D462" s="255">
        <v>980.35</v>
      </c>
      <c r="E462" s="255">
        <v>979.98</v>
      </c>
      <c r="F462" s="256">
        <v>979.42</v>
      </c>
    </row>
    <row r="463" spans="1:6">
      <c r="A463" s="229" t="s">
        <v>309</v>
      </c>
      <c r="B463" s="254">
        <v>0.15310000000000001</v>
      </c>
      <c r="C463" s="253">
        <v>0.1535</v>
      </c>
      <c r="D463" s="255">
        <v>980.81</v>
      </c>
      <c r="E463" s="255">
        <v>980.44</v>
      </c>
      <c r="F463" s="256">
        <v>979.89</v>
      </c>
    </row>
    <row r="464" spans="1:6">
      <c r="A464" s="229" t="s">
        <v>308</v>
      </c>
      <c r="B464" s="254">
        <v>0.154</v>
      </c>
      <c r="C464" s="253">
        <v>0.15439999999999998</v>
      </c>
      <c r="D464" s="255">
        <v>980.54</v>
      </c>
      <c r="E464" s="255">
        <v>980.17</v>
      </c>
      <c r="F464" s="256">
        <v>979.61</v>
      </c>
    </row>
    <row r="465" spans="1:6">
      <c r="A465" s="229" t="s">
        <v>307</v>
      </c>
      <c r="B465" s="254">
        <v>0.15310000000000001</v>
      </c>
      <c r="C465" s="253">
        <v>0.1535</v>
      </c>
      <c r="D465" s="255">
        <v>981.92</v>
      </c>
      <c r="E465" s="255">
        <v>981.55</v>
      </c>
      <c r="F465" s="256">
        <v>981</v>
      </c>
    </row>
    <row r="466" spans="1:6">
      <c r="A466" s="229" t="s">
        <v>306</v>
      </c>
      <c r="B466" s="254">
        <v>0.15279999999999999</v>
      </c>
      <c r="C466" s="253">
        <v>0.1532</v>
      </c>
      <c r="D466" s="255">
        <v>982.75</v>
      </c>
      <c r="E466" s="255">
        <v>982.39</v>
      </c>
      <c r="F466" s="256">
        <v>981.83</v>
      </c>
    </row>
    <row r="467" spans="1:6">
      <c r="A467" s="229" t="s">
        <v>305</v>
      </c>
      <c r="B467" s="254">
        <v>0.153</v>
      </c>
      <c r="C467" s="253">
        <v>0.15340000000000001</v>
      </c>
      <c r="D467" s="255">
        <v>983.13</v>
      </c>
      <c r="E467" s="255">
        <v>982.76</v>
      </c>
      <c r="F467" s="256">
        <v>982.2</v>
      </c>
    </row>
    <row r="468" spans="1:6">
      <c r="A468" s="229" t="s">
        <v>304</v>
      </c>
      <c r="B468" s="254">
        <v>0.15380000000000002</v>
      </c>
      <c r="C468" s="253">
        <v>0.1542</v>
      </c>
      <c r="D468" s="255">
        <v>982.95</v>
      </c>
      <c r="E468" s="255">
        <v>982.58</v>
      </c>
      <c r="F468" s="256">
        <v>982.03</v>
      </c>
    </row>
    <row r="469" spans="1:6">
      <c r="A469" s="229" t="s">
        <v>303</v>
      </c>
      <c r="B469" s="254">
        <v>0.15380000000000002</v>
      </c>
      <c r="C469" s="253">
        <v>0.1542</v>
      </c>
      <c r="D469" s="255">
        <v>983.51</v>
      </c>
      <c r="E469" s="255">
        <v>983.14</v>
      </c>
      <c r="F469" s="256">
        <v>982.58</v>
      </c>
    </row>
    <row r="470" spans="1:6">
      <c r="A470" s="229" t="s">
        <v>302</v>
      </c>
      <c r="B470" s="254">
        <v>0.1545</v>
      </c>
      <c r="C470" s="253">
        <v>0.15490000000000001</v>
      </c>
      <c r="D470" s="255">
        <v>983.43</v>
      </c>
      <c r="E470" s="255">
        <v>983.07</v>
      </c>
      <c r="F470" s="256">
        <v>982.51</v>
      </c>
    </row>
    <row r="471" spans="1:6">
      <c r="A471" s="229" t="s">
        <v>301</v>
      </c>
      <c r="B471" s="254">
        <v>0.154</v>
      </c>
      <c r="C471" s="253">
        <v>0.15439999999999998</v>
      </c>
      <c r="D471" s="255">
        <v>984.44</v>
      </c>
      <c r="E471" s="255">
        <v>984.08</v>
      </c>
      <c r="F471" s="256">
        <v>983.52</v>
      </c>
    </row>
    <row r="472" spans="1:6">
      <c r="A472" s="229" t="s">
        <v>300</v>
      </c>
      <c r="B472" s="254">
        <v>0.1547</v>
      </c>
      <c r="C472" s="253">
        <v>0.15509999999999999</v>
      </c>
      <c r="D472" s="255">
        <v>984.37</v>
      </c>
      <c r="E472" s="255">
        <v>984.01</v>
      </c>
      <c r="F472" s="256">
        <v>983.45</v>
      </c>
    </row>
    <row r="473" spans="1:6">
      <c r="A473" s="229" t="s">
        <v>299</v>
      </c>
      <c r="B473" s="254">
        <v>0.15509999999999999</v>
      </c>
      <c r="C473" s="253">
        <v>0.1555</v>
      </c>
      <c r="D473" s="255">
        <v>984.58</v>
      </c>
      <c r="E473" s="255">
        <v>984.22</v>
      </c>
      <c r="F473" s="256">
        <v>983.65</v>
      </c>
    </row>
    <row r="474" spans="1:6">
      <c r="A474" s="229" t="s">
        <v>298</v>
      </c>
      <c r="B474" s="254">
        <v>0.1545</v>
      </c>
      <c r="C474" s="253">
        <v>0.15490000000000001</v>
      </c>
      <c r="D474" s="255">
        <v>985.68</v>
      </c>
      <c r="E474" s="255">
        <v>985.32</v>
      </c>
      <c r="F474" s="256">
        <v>984.76</v>
      </c>
    </row>
    <row r="475" spans="1:6">
      <c r="A475" s="229" t="s">
        <v>297</v>
      </c>
      <c r="B475" s="254">
        <v>0.1545</v>
      </c>
      <c r="C475" s="253">
        <v>0.15490000000000001</v>
      </c>
      <c r="D475" s="255">
        <v>986.24</v>
      </c>
      <c r="E475" s="255">
        <v>985.88</v>
      </c>
      <c r="F475" s="256">
        <v>985.32</v>
      </c>
    </row>
    <row r="476" spans="1:6">
      <c r="A476" s="229" t="s">
        <v>296</v>
      </c>
      <c r="B476" s="254">
        <v>0.15390000000000001</v>
      </c>
      <c r="C476" s="253">
        <v>0.15429999999999999</v>
      </c>
      <c r="D476" s="255">
        <v>987.9</v>
      </c>
      <c r="E476" s="255">
        <v>987.54</v>
      </c>
      <c r="F476" s="256">
        <v>986.42</v>
      </c>
    </row>
    <row r="477" spans="1:6">
      <c r="A477" s="229" t="s">
        <v>295</v>
      </c>
      <c r="B477" s="254">
        <v>0.1515</v>
      </c>
      <c r="C477" s="253">
        <v>0.15190000000000001</v>
      </c>
      <c r="D477" s="255">
        <v>990.03</v>
      </c>
      <c r="E477" s="255">
        <v>989.67</v>
      </c>
      <c r="F477" s="256">
        <v>989.12</v>
      </c>
    </row>
    <row r="478" spans="1:6">
      <c r="A478" s="229" t="s">
        <v>294</v>
      </c>
      <c r="B478" s="254">
        <v>0.1515</v>
      </c>
      <c r="C478" s="253">
        <v>0.15190000000000001</v>
      </c>
      <c r="D478" s="255">
        <v>990.58</v>
      </c>
      <c r="E478" s="255">
        <v>990.23</v>
      </c>
      <c r="F478" s="256">
        <v>989.67</v>
      </c>
    </row>
    <row r="479" spans="1:6">
      <c r="A479" s="229" t="s">
        <v>293</v>
      </c>
      <c r="B479" s="254">
        <v>0.15010000000000001</v>
      </c>
      <c r="C479" s="253">
        <v>0.15049999999999999</v>
      </c>
      <c r="D479" s="255">
        <v>992.38</v>
      </c>
      <c r="E479" s="255">
        <v>992.02</v>
      </c>
      <c r="F479" s="256">
        <v>991.47</v>
      </c>
    </row>
    <row r="480" spans="1:6">
      <c r="A480" s="229" t="s">
        <v>292</v>
      </c>
      <c r="B480" s="254">
        <v>0.15229999999999999</v>
      </c>
      <c r="C480" s="253">
        <v>0.1527</v>
      </c>
      <c r="D480" s="255">
        <v>990.99</v>
      </c>
      <c r="E480" s="255">
        <v>990.64</v>
      </c>
      <c r="F480" s="256">
        <v>990.08</v>
      </c>
    </row>
    <row r="481" spans="1:6">
      <c r="A481" s="229" t="s">
        <v>291</v>
      </c>
      <c r="B481" s="254">
        <v>0.15479999999999999</v>
      </c>
      <c r="C481" s="253">
        <v>0.1552</v>
      </c>
      <c r="D481" s="255">
        <v>989.36</v>
      </c>
      <c r="E481" s="255">
        <v>989.01</v>
      </c>
      <c r="F481" s="256">
        <v>988.44</v>
      </c>
    </row>
    <row r="482" spans="1:6">
      <c r="A482" s="229" t="s">
        <v>290</v>
      </c>
      <c r="B482" s="254">
        <v>0.15490000000000001</v>
      </c>
      <c r="C482" s="253">
        <v>0.15529999999999999</v>
      </c>
      <c r="D482" s="255">
        <v>989.83</v>
      </c>
      <c r="E482" s="255">
        <v>989.49</v>
      </c>
      <c r="F482" s="256">
        <v>988.92</v>
      </c>
    </row>
    <row r="483" spans="1:6">
      <c r="A483" s="229" t="s">
        <v>289</v>
      </c>
      <c r="B483" s="254">
        <v>0.15720000000000001</v>
      </c>
      <c r="C483" s="253">
        <v>0.15759999999999999</v>
      </c>
      <c r="D483" s="255">
        <v>988.41</v>
      </c>
      <c r="E483" s="255">
        <v>988.06</v>
      </c>
      <c r="F483" s="256">
        <v>987.49</v>
      </c>
    </row>
    <row r="484" spans="1:6">
      <c r="A484" s="229" t="s">
        <v>288</v>
      </c>
      <c r="B484" s="254">
        <v>0.1575</v>
      </c>
      <c r="C484" s="253">
        <v>0.15789999999999998</v>
      </c>
      <c r="D484" s="255">
        <v>988.72</v>
      </c>
      <c r="E484" s="255">
        <v>988.38</v>
      </c>
      <c r="F484" s="256">
        <v>987.8</v>
      </c>
    </row>
    <row r="485" spans="1:6">
      <c r="A485" s="229" t="s">
        <v>287</v>
      </c>
      <c r="B485" s="254">
        <v>0.15689999999999998</v>
      </c>
      <c r="C485" s="253">
        <v>0.1573</v>
      </c>
      <c r="D485" s="255">
        <v>989.81</v>
      </c>
      <c r="E485" s="255">
        <v>989.47</v>
      </c>
      <c r="F485" s="256">
        <v>988.9</v>
      </c>
    </row>
    <row r="486" spans="1:6">
      <c r="A486" s="229" t="s">
        <v>286</v>
      </c>
      <c r="B486" s="254">
        <v>0.15570000000000001</v>
      </c>
      <c r="C486" s="253">
        <v>0.15609999999999999</v>
      </c>
      <c r="D486" s="255">
        <v>991.41</v>
      </c>
      <c r="E486" s="255">
        <v>991.07</v>
      </c>
      <c r="F486" s="256">
        <v>990.5</v>
      </c>
    </row>
    <row r="487" spans="1:6">
      <c r="A487" s="229" t="s">
        <v>285</v>
      </c>
      <c r="B487" s="254">
        <v>0.15679999999999999</v>
      </c>
      <c r="C487" s="253">
        <v>0.15720000000000001</v>
      </c>
      <c r="D487" s="255">
        <v>991.04</v>
      </c>
      <c r="E487" s="255">
        <v>990.7</v>
      </c>
      <c r="F487" s="256">
        <v>990.13</v>
      </c>
    </row>
    <row r="488" spans="1:6">
      <c r="A488" s="229" t="s">
        <v>284</v>
      </c>
      <c r="B488" s="254">
        <v>0.15670000000000001</v>
      </c>
      <c r="C488" s="253">
        <v>0.15710000000000002</v>
      </c>
      <c r="D488" s="255">
        <v>991.7</v>
      </c>
      <c r="E488" s="255">
        <v>991.36</v>
      </c>
      <c r="F488" s="256">
        <v>990.79</v>
      </c>
    </row>
    <row r="489" spans="1:6">
      <c r="A489" s="229" t="s">
        <v>283</v>
      </c>
      <c r="B489" s="254">
        <v>0.157</v>
      </c>
      <c r="C489" s="253">
        <v>0.15740000000000001</v>
      </c>
      <c r="D489" s="255">
        <v>992.02</v>
      </c>
      <c r="E489" s="255">
        <v>991.68</v>
      </c>
      <c r="F489" s="256">
        <v>991.11</v>
      </c>
    </row>
    <row r="490" spans="1:6">
      <c r="A490" s="229" t="s">
        <v>282</v>
      </c>
      <c r="B490" s="254">
        <v>0.15679999999999999</v>
      </c>
      <c r="C490" s="253">
        <v>0.15720000000000001</v>
      </c>
      <c r="D490" s="255">
        <v>992.76</v>
      </c>
      <c r="E490" s="255">
        <v>992.43</v>
      </c>
      <c r="F490" s="256">
        <v>991.85</v>
      </c>
    </row>
    <row r="491" spans="1:6">
      <c r="A491" s="229" t="s">
        <v>281</v>
      </c>
      <c r="B491" s="254">
        <v>0.15620000000000001</v>
      </c>
      <c r="C491" s="253">
        <v>0.15659999999999999</v>
      </c>
      <c r="D491" s="255">
        <v>993.84</v>
      </c>
      <c r="E491" s="255">
        <v>993.51</v>
      </c>
      <c r="F491" s="256">
        <v>992.93</v>
      </c>
    </row>
    <row r="492" spans="1:6">
      <c r="A492" s="229" t="s">
        <v>280</v>
      </c>
      <c r="B492" s="254">
        <v>0.1588</v>
      </c>
      <c r="C492" s="253">
        <v>0.15920000000000001</v>
      </c>
      <c r="D492" s="255">
        <v>992.24</v>
      </c>
      <c r="E492" s="255">
        <v>991.9</v>
      </c>
      <c r="F492" s="256">
        <v>991.32</v>
      </c>
    </row>
    <row r="493" spans="1:6">
      <c r="A493" s="229" t="s">
        <v>279</v>
      </c>
      <c r="B493" s="254">
        <v>0.15890000000000001</v>
      </c>
      <c r="C493" s="253">
        <v>0.1593</v>
      </c>
      <c r="D493" s="255">
        <v>992.73</v>
      </c>
      <c r="E493" s="255">
        <v>992.4</v>
      </c>
      <c r="F493" s="256">
        <v>991.82</v>
      </c>
    </row>
    <row r="494" spans="1:6">
      <c r="A494" s="229" t="s">
        <v>278</v>
      </c>
      <c r="B494" s="254">
        <v>0.1595</v>
      </c>
      <c r="C494" s="253">
        <v>0.15990000000000001</v>
      </c>
      <c r="D494" s="255">
        <v>992.82</v>
      </c>
      <c r="E494" s="255">
        <v>992.49</v>
      </c>
      <c r="F494" s="256">
        <v>991.9</v>
      </c>
    </row>
    <row r="495" spans="1:6">
      <c r="A495" s="229" t="s">
        <v>277</v>
      </c>
      <c r="B495" s="254">
        <v>0.15970000000000001</v>
      </c>
      <c r="C495" s="253">
        <v>0.16010000000000002</v>
      </c>
      <c r="D495" s="255">
        <v>993.24</v>
      </c>
      <c r="E495" s="255">
        <v>992.91</v>
      </c>
      <c r="F495" s="256">
        <v>992.32</v>
      </c>
    </row>
    <row r="496" spans="1:6">
      <c r="A496" s="229" t="s">
        <v>276</v>
      </c>
      <c r="B496" s="254">
        <v>0.1593</v>
      </c>
      <c r="C496" s="253">
        <v>0.15970000000000001</v>
      </c>
      <c r="D496" s="255">
        <v>994.15</v>
      </c>
      <c r="E496" s="255">
        <v>993.82</v>
      </c>
      <c r="F496" s="256">
        <v>993.24</v>
      </c>
    </row>
    <row r="497" spans="1:6">
      <c r="A497" s="229" t="s">
        <v>275</v>
      </c>
      <c r="B497" s="254">
        <v>0.15710000000000002</v>
      </c>
      <c r="C497" s="253">
        <v>0.1575</v>
      </c>
      <c r="D497" s="255">
        <v>996.54</v>
      </c>
      <c r="E497" s="255">
        <v>996.21</v>
      </c>
      <c r="F497" s="256">
        <v>995.63</v>
      </c>
    </row>
    <row r="498" spans="1:6">
      <c r="A498" s="229" t="s">
        <v>274</v>
      </c>
      <c r="B498" s="254">
        <v>0.15869999999999998</v>
      </c>
      <c r="C498" s="253">
        <v>0.15909999999999999</v>
      </c>
      <c r="D498" s="255">
        <v>995.81</v>
      </c>
      <c r="E498" s="255">
        <v>995.48</v>
      </c>
      <c r="F498" s="256">
        <v>994.9</v>
      </c>
    </row>
    <row r="499" spans="1:6">
      <c r="A499" s="229" t="s">
        <v>273</v>
      </c>
      <c r="B499" s="254">
        <v>0.159</v>
      </c>
      <c r="C499" s="253">
        <v>0.15939999999999999</v>
      </c>
      <c r="D499" s="255">
        <v>996.14</v>
      </c>
      <c r="E499" s="255">
        <v>995.82</v>
      </c>
      <c r="F499" s="256">
        <v>995.23</v>
      </c>
    </row>
    <row r="500" spans="1:6">
      <c r="A500" s="229" t="s">
        <v>272</v>
      </c>
      <c r="B500" s="254">
        <v>0.15789999999999998</v>
      </c>
      <c r="C500" s="253">
        <v>0.1583</v>
      </c>
      <c r="D500" s="255">
        <v>998.2</v>
      </c>
      <c r="E500" s="255">
        <v>997.88</v>
      </c>
      <c r="F500" s="256">
        <v>996.72</v>
      </c>
    </row>
    <row r="501" spans="1:6">
      <c r="A501" s="229" t="s">
        <v>271</v>
      </c>
      <c r="B501" s="254">
        <v>0.1573</v>
      </c>
      <c r="C501" s="253">
        <v>0.15770000000000001</v>
      </c>
      <c r="D501" s="255">
        <v>998.69</v>
      </c>
      <c r="E501" s="255">
        <v>998.36</v>
      </c>
      <c r="F501" s="256">
        <v>997.78</v>
      </c>
    </row>
    <row r="502" spans="1:6">
      <c r="A502" s="229" t="s">
        <v>270</v>
      </c>
      <c r="B502" s="254">
        <v>0.1573</v>
      </c>
      <c r="C502" s="253">
        <v>0.15770000000000001</v>
      </c>
      <c r="D502" s="255">
        <v>999.27</v>
      </c>
      <c r="E502" s="255">
        <v>998.94</v>
      </c>
      <c r="F502" s="256">
        <v>998.36</v>
      </c>
    </row>
    <row r="503" spans="1:6">
      <c r="A503" s="229" t="s">
        <v>269</v>
      </c>
      <c r="B503" s="254">
        <v>0.15670000000000001</v>
      </c>
      <c r="C503" s="253">
        <v>0.15710000000000002</v>
      </c>
      <c r="D503" s="255">
        <v>1000.33</v>
      </c>
      <c r="E503" s="255">
        <v>1000.01</v>
      </c>
      <c r="F503" s="256">
        <v>999.43</v>
      </c>
    </row>
    <row r="504" spans="1:6">
      <c r="A504" s="229" t="s">
        <v>268</v>
      </c>
      <c r="B504" s="254">
        <v>0.1575</v>
      </c>
      <c r="C504" s="253">
        <v>0.15789999999999998</v>
      </c>
      <c r="D504" s="255">
        <v>952.59</v>
      </c>
      <c r="E504" s="255">
        <v>952.27</v>
      </c>
      <c r="F504" s="256">
        <v>999.36</v>
      </c>
    </row>
    <row r="505" spans="1:6">
      <c r="A505" s="229" t="s">
        <v>267</v>
      </c>
      <c r="B505" s="254">
        <v>0.15770000000000001</v>
      </c>
      <c r="C505" s="253">
        <v>0.15810000000000002</v>
      </c>
      <c r="D505" s="255">
        <v>952.43</v>
      </c>
      <c r="E505" s="255">
        <v>952.11</v>
      </c>
      <c r="F505" s="256">
        <v>999.79</v>
      </c>
    </row>
    <row r="506" spans="1:6">
      <c r="A506" s="151" t="s">
        <v>103</v>
      </c>
      <c r="B506" s="165">
        <v>0.16510000000000002</v>
      </c>
      <c r="C506" s="165">
        <v>0.16570000000000001</v>
      </c>
      <c r="D506" s="166">
        <v>715.59</v>
      </c>
      <c r="E506" s="166">
        <v>713.53</v>
      </c>
      <c r="F506" s="166">
        <v>713.1</v>
      </c>
    </row>
    <row r="507" spans="1:6">
      <c r="A507" s="151" t="s">
        <v>104</v>
      </c>
      <c r="B507" s="165">
        <v>0.16390000000000002</v>
      </c>
      <c r="C507" s="165">
        <v>0.16449999999999998</v>
      </c>
      <c r="D507" s="166">
        <v>720.16</v>
      </c>
      <c r="E507" s="166">
        <v>718.08</v>
      </c>
      <c r="F507" s="166">
        <v>717.65</v>
      </c>
    </row>
    <row r="508" spans="1:6">
      <c r="A508" s="151" t="s">
        <v>105</v>
      </c>
      <c r="B508" s="165">
        <v>0.1603</v>
      </c>
      <c r="C508" s="165">
        <v>0.16089999999999999</v>
      </c>
      <c r="D508" s="166">
        <v>733.22</v>
      </c>
      <c r="E508" s="166">
        <v>731.09</v>
      </c>
      <c r="F508" s="166">
        <v>730.66</v>
      </c>
    </row>
    <row r="509" spans="1:6">
      <c r="A509" s="151" t="s">
        <v>106</v>
      </c>
      <c r="B509" s="165">
        <v>0.15909999999999999</v>
      </c>
      <c r="C509" s="165">
        <v>0.15970000000000001</v>
      </c>
      <c r="D509" s="166">
        <v>737.93</v>
      </c>
      <c r="E509" s="166">
        <v>735.78</v>
      </c>
      <c r="F509" s="166">
        <v>735.35</v>
      </c>
    </row>
    <row r="510" spans="1:6">
      <c r="A510" s="151" t="s">
        <v>107</v>
      </c>
      <c r="B510" s="165">
        <v>0.161</v>
      </c>
      <c r="C510" s="165">
        <v>0.16159999999999999</v>
      </c>
      <c r="D510" s="166">
        <v>731.6</v>
      </c>
      <c r="E510" s="166">
        <v>729.49</v>
      </c>
      <c r="F510" s="166">
        <v>729.05</v>
      </c>
    </row>
    <row r="511" spans="1:6">
      <c r="A511" s="151" t="s">
        <v>108</v>
      </c>
      <c r="B511" s="165">
        <v>0.16170000000000001</v>
      </c>
      <c r="C511" s="165">
        <v>0.1623</v>
      </c>
      <c r="D511" s="166">
        <v>729.57</v>
      </c>
      <c r="E511" s="166">
        <v>727.46</v>
      </c>
      <c r="F511" s="166">
        <v>727.03</v>
      </c>
    </row>
    <row r="512" spans="1:6">
      <c r="A512" s="151" t="s">
        <v>109</v>
      </c>
      <c r="B512" s="165">
        <v>0.16170000000000001</v>
      </c>
      <c r="C512" s="165">
        <v>0.1623</v>
      </c>
      <c r="D512" s="166">
        <v>730</v>
      </c>
      <c r="E512" s="166">
        <v>727.9</v>
      </c>
      <c r="F512" s="166">
        <v>727.46</v>
      </c>
    </row>
    <row r="513" spans="1:6">
      <c r="A513" s="151" t="s">
        <v>110</v>
      </c>
      <c r="B513" s="165">
        <v>0.16170000000000001</v>
      </c>
      <c r="C513" s="165">
        <v>0.1623</v>
      </c>
      <c r="D513" s="166">
        <v>730.44</v>
      </c>
      <c r="E513" s="166">
        <v>728.33</v>
      </c>
      <c r="F513" s="166">
        <v>727.9</v>
      </c>
    </row>
    <row r="514" spans="1:6">
      <c r="A514" s="151" t="s">
        <v>111</v>
      </c>
      <c r="B514" s="165">
        <v>0.16309999999999999</v>
      </c>
      <c r="C514" s="165">
        <v>0.16370000000000001</v>
      </c>
      <c r="D514" s="166">
        <v>725.97</v>
      </c>
      <c r="E514" s="166">
        <v>723.89</v>
      </c>
      <c r="F514" s="166">
        <v>723.46</v>
      </c>
    </row>
    <row r="515" spans="1:6">
      <c r="A515" s="151" t="s">
        <v>112</v>
      </c>
      <c r="B515" s="165">
        <v>0.16250000000000001</v>
      </c>
      <c r="C515" s="165">
        <v>0.16309999999999999</v>
      </c>
      <c r="D515" s="166">
        <v>728.5</v>
      </c>
      <c r="E515" s="166">
        <v>726.41</v>
      </c>
      <c r="F515" s="166">
        <v>725.97</v>
      </c>
    </row>
    <row r="516" spans="1:6">
      <c r="A516" s="151" t="s">
        <v>113</v>
      </c>
      <c r="B516" s="165">
        <v>0.16339999999999999</v>
      </c>
      <c r="C516" s="165">
        <v>0.16399999999999998</v>
      </c>
      <c r="D516" s="166">
        <v>725.8</v>
      </c>
      <c r="E516" s="166">
        <v>723.73</v>
      </c>
      <c r="F516" s="166">
        <v>723.29</v>
      </c>
    </row>
    <row r="517" spans="1:6">
      <c r="A517" s="151" t="s">
        <v>114</v>
      </c>
      <c r="B517" s="165">
        <v>0.16260000000000002</v>
      </c>
      <c r="C517" s="165">
        <v>0.16320000000000001</v>
      </c>
      <c r="D517" s="166">
        <v>729.02</v>
      </c>
      <c r="E517" s="166">
        <v>726.93</v>
      </c>
      <c r="F517" s="166">
        <v>726.5</v>
      </c>
    </row>
    <row r="518" spans="1:6">
      <c r="A518" s="151" t="s">
        <v>115</v>
      </c>
      <c r="B518" s="165">
        <v>0.16489999999999999</v>
      </c>
      <c r="C518" s="165">
        <v>0.16550000000000001</v>
      </c>
      <c r="D518" s="166">
        <v>721.5</v>
      </c>
      <c r="E518" s="166">
        <v>719.44</v>
      </c>
      <c r="F518" s="166">
        <v>719.01</v>
      </c>
    </row>
    <row r="519" spans="1:6">
      <c r="A519" s="151" t="s">
        <v>116</v>
      </c>
      <c r="B519" s="165">
        <v>0.16670000000000001</v>
      </c>
      <c r="C519" s="165">
        <v>0.1673</v>
      </c>
      <c r="D519" s="166">
        <v>715.8</v>
      </c>
      <c r="E519" s="166">
        <v>713.77</v>
      </c>
      <c r="F519" s="166">
        <v>713.33</v>
      </c>
    </row>
    <row r="520" spans="1:6">
      <c r="A520" s="151" t="s">
        <v>117</v>
      </c>
      <c r="B520" s="165">
        <v>0.16649999999999998</v>
      </c>
      <c r="C520" s="165">
        <v>0.1671</v>
      </c>
      <c r="D520" s="166">
        <v>717.35</v>
      </c>
      <c r="E520" s="166">
        <v>715.32</v>
      </c>
      <c r="F520" s="166">
        <v>714.44</v>
      </c>
    </row>
    <row r="521" spans="1:6">
      <c r="A521" s="151" t="s">
        <v>118</v>
      </c>
      <c r="B521" s="165">
        <v>0.16699999999999998</v>
      </c>
      <c r="C521" s="165">
        <v>0.16760000000000003</v>
      </c>
      <c r="D521" s="166">
        <v>715.66</v>
      </c>
      <c r="E521" s="166">
        <v>713.63</v>
      </c>
      <c r="F521" s="166">
        <v>713.2</v>
      </c>
    </row>
    <row r="522" spans="1:6">
      <c r="A522" s="151" t="s">
        <v>119</v>
      </c>
      <c r="B522" s="165">
        <v>0.16699999999999998</v>
      </c>
      <c r="C522" s="165">
        <v>0.16760000000000003</v>
      </c>
      <c r="D522" s="166">
        <v>716.1</v>
      </c>
      <c r="E522" s="166">
        <v>714.07</v>
      </c>
      <c r="F522" s="166">
        <v>713.63</v>
      </c>
    </row>
    <row r="523" spans="1:6">
      <c r="A523" s="151" t="s">
        <v>120</v>
      </c>
      <c r="B523" s="165">
        <v>0.16449999999999998</v>
      </c>
      <c r="C523" s="165">
        <v>0.16510000000000002</v>
      </c>
      <c r="D523" s="166">
        <v>725.06</v>
      </c>
      <c r="E523" s="166">
        <v>723</v>
      </c>
      <c r="F523" s="166">
        <v>722.56</v>
      </c>
    </row>
    <row r="524" spans="1:6">
      <c r="A524" s="151" t="s">
        <v>121</v>
      </c>
      <c r="B524" s="165">
        <v>0.16550000000000001</v>
      </c>
      <c r="C524" s="165">
        <v>0.1661</v>
      </c>
      <c r="D524" s="166">
        <v>722.07</v>
      </c>
      <c r="E524" s="166">
        <v>720.03</v>
      </c>
      <c r="F524" s="166">
        <v>719.59</v>
      </c>
    </row>
    <row r="525" spans="1:6">
      <c r="A525" s="151" t="s">
        <v>122</v>
      </c>
      <c r="B525" s="165">
        <v>0.16</v>
      </c>
      <c r="C525" s="165">
        <v>0.16059999999999999</v>
      </c>
      <c r="D525" s="166">
        <v>741.67</v>
      </c>
      <c r="E525" s="166">
        <v>739.54</v>
      </c>
      <c r="F525" s="166">
        <v>739.11</v>
      </c>
    </row>
    <row r="526" spans="1:6">
      <c r="A526" s="151" t="s">
        <v>123</v>
      </c>
      <c r="B526" s="165">
        <v>0.16010000000000002</v>
      </c>
      <c r="C526" s="165">
        <v>0.16070000000000001</v>
      </c>
      <c r="D526" s="166">
        <v>741.75</v>
      </c>
      <c r="E526" s="166">
        <v>739.63</v>
      </c>
      <c r="F526" s="166">
        <v>739.19</v>
      </c>
    </row>
    <row r="527" spans="1:6">
      <c r="A527" s="151" t="s">
        <v>124</v>
      </c>
      <c r="B527" s="165">
        <v>0.1573</v>
      </c>
      <c r="C527" s="165">
        <v>0.15789999999999998</v>
      </c>
      <c r="D527" s="166">
        <v>752.23</v>
      </c>
      <c r="E527" s="166">
        <v>750.06</v>
      </c>
      <c r="F527" s="166">
        <v>749.63</v>
      </c>
    </row>
    <row r="528" spans="1:6">
      <c r="A528" s="151" t="s">
        <v>125</v>
      </c>
      <c r="B528" s="165">
        <v>0.1595</v>
      </c>
      <c r="C528" s="165">
        <v>0.16010000000000002</v>
      </c>
      <c r="D528" s="166">
        <v>744.76</v>
      </c>
      <c r="E528" s="166">
        <v>742.63</v>
      </c>
      <c r="F528" s="166">
        <v>742.19</v>
      </c>
    </row>
    <row r="529" spans="1:6">
      <c r="A529" s="151" t="s">
        <v>126</v>
      </c>
      <c r="B529" s="165">
        <v>0.1573</v>
      </c>
      <c r="C529" s="165">
        <v>0.15789999999999998</v>
      </c>
      <c r="D529" s="166">
        <v>753.1</v>
      </c>
      <c r="E529" s="166">
        <v>750.94</v>
      </c>
      <c r="F529" s="166">
        <v>750.5</v>
      </c>
    </row>
    <row r="530" spans="1:6">
      <c r="A530" s="151" t="s">
        <v>127</v>
      </c>
      <c r="B530" s="165">
        <v>0.1603</v>
      </c>
      <c r="C530" s="165">
        <v>0.16089999999999999</v>
      </c>
      <c r="D530" s="166">
        <v>742.8</v>
      </c>
      <c r="E530" s="166">
        <v>740.67</v>
      </c>
      <c r="F530" s="166">
        <v>740.24</v>
      </c>
    </row>
    <row r="531" spans="1:6">
      <c r="A531" s="151" t="s">
        <v>128</v>
      </c>
      <c r="B531" s="165">
        <v>0.15990000000000001</v>
      </c>
      <c r="C531" s="165">
        <v>0.1605</v>
      </c>
      <c r="D531" s="166">
        <v>744.65</v>
      </c>
      <c r="E531" s="166">
        <v>742.53</v>
      </c>
      <c r="F531" s="166">
        <v>742.09</v>
      </c>
    </row>
    <row r="532" spans="1:6">
      <c r="A532" s="151" t="s">
        <v>129</v>
      </c>
      <c r="B532" s="165">
        <v>0.15960000000000002</v>
      </c>
      <c r="C532" s="165">
        <v>0.16020000000000001</v>
      </c>
      <c r="D532" s="166">
        <v>746.16</v>
      </c>
      <c r="E532" s="166">
        <v>744.03</v>
      </c>
      <c r="F532" s="166">
        <v>743.59</v>
      </c>
    </row>
    <row r="533" spans="1:6">
      <c r="A533" s="151" t="s">
        <v>130</v>
      </c>
      <c r="B533" s="165">
        <v>0.16109999999999999</v>
      </c>
      <c r="C533" s="165">
        <v>0.16170000000000001</v>
      </c>
      <c r="D533" s="166">
        <v>741.29</v>
      </c>
      <c r="E533" s="166">
        <v>739.18</v>
      </c>
      <c r="F533" s="166">
        <v>738.74</v>
      </c>
    </row>
    <row r="534" spans="1:6">
      <c r="A534" s="151" t="s">
        <v>131</v>
      </c>
      <c r="B534" s="165">
        <v>0.16070000000000001</v>
      </c>
      <c r="C534" s="165">
        <v>0.1613</v>
      </c>
      <c r="D534" s="166">
        <v>743.14</v>
      </c>
      <c r="E534" s="166">
        <v>741.02</v>
      </c>
      <c r="F534" s="166">
        <v>740.58</v>
      </c>
    </row>
    <row r="535" spans="1:6">
      <c r="A535" s="151" t="s">
        <v>132</v>
      </c>
      <c r="B535" s="165">
        <v>0.16010000000000002</v>
      </c>
      <c r="C535" s="165">
        <v>0.16070000000000001</v>
      </c>
      <c r="D535" s="166">
        <v>745.7</v>
      </c>
      <c r="E535" s="166">
        <v>743.58</v>
      </c>
      <c r="F535" s="166">
        <v>743.14</v>
      </c>
    </row>
    <row r="536" spans="1:6">
      <c r="A536" s="151" t="s">
        <v>133</v>
      </c>
      <c r="B536" s="165">
        <v>0.16079999999999997</v>
      </c>
      <c r="C536" s="165">
        <v>0.16140000000000002</v>
      </c>
      <c r="D536" s="166">
        <v>743.66</v>
      </c>
      <c r="E536" s="166">
        <v>741.55</v>
      </c>
      <c r="F536" s="166">
        <v>741.11</v>
      </c>
    </row>
    <row r="537" spans="1:6">
      <c r="A537" s="151" t="s">
        <v>134</v>
      </c>
      <c r="B537" s="165">
        <v>0.1588</v>
      </c>
      <c r="C537" s="165">
        <v>0.15939999999999999</v>
      </c>
      <c r="D537" s="166">
        <v>751.21</v>
      </c>
      <c r="E537" s="166">
        <v>749.07</v>
      </c>
      <c r="F537" s="166">
        <v>748.63</v>
      </c>
    </row>
    <row r="538" spans="1:6">
      <c r="A538" s="151" t="s">
        <v>135</v>
      </c>
      <c r="B538" s="165">
        <v>0.15859999999999999</v>
      </c>
      <c r="C538" s="165">
        <v>0.15920000000000001</v>
      </c>
      <c r="D538" s="166">
        <v>752.36</v>
      </c>
      <c r="E538" s="166">
        <v>750.22</v>
      </c>
      <c r="F538" s="166">
        <v>749.78</v>
      </c>
    </row>
    <row r="539" spans="1:6">
      <c r="A539" s="151" t="s">
        <v>136</v>
      </c>
      <c r="B539" s="165">
        <v>0.15679999999999999</v>
      </c>
      <c r="C539" s="165">
        <v>0.15740000000000001</v>
      </c>
      <c r="D539" s="166">
        <v>759.3</v>
      </c>
      <c r="E539" s="166">
        <v>757.12</v>
      </c>
      <c r="F539" s="166">
        <v>756.68</v>
      </c>
    </row>
    <row r="540" spans="1:6">
      <c r="A540" s="151" t="s">
        <v>137</v>
      </c>
      <c r="B540" s="165">
        <v>0.15410000000000001</v>
      </c>
      <c r="C540" s="165">
        <v>0.1547</v>
      </c>
      <c r="D540" s="166">
        <v>769.63</v>
      </c>
      <c r="E540" s="166">
        <v>767.41</v>
      </c>
      <c r="F540" s="166">
        <v>766.98</v>
      </c>
    </row>
    <row r="541" spans="1:6">
      <c r="A541" s="151" t="s">
        <v>138</v>
      </c>
      <c r="B541" s="165">
        <v>0.157</v>
      </c>
      <c r="C541" s="165">
        <v>0.15759999999999999</v>
      </c>
      <c r="D541" s="166">
        <v>759.45</v>
      </c>
      <c r="E541" s="166">
        <v>757.28</v>
      </c>
      <c r="F541" s="166">
        <v>756.84</v>
      </c>
    </row>
    <row r="542" spans="1:6">
      <c r="A542" s="151" t="s">
        <v>139</v>
      </c>
      <c r="B542" s="165">
        <v>0.15590000000000001</v>
      </c>
      <c r="C542" s="165">
        <v>0.1565</v>
      </c>
      <c r="D542" s="166">
        <v>763.89</v>
      </c>
      <c r="E542" s="166">
        <v>761.7</v>
      </c>
      <c r="F542" s="166">
        <v>761.26</v>
      </c>
    </row>
    <row r="543" spans="1:6">
      <c r="A543" s="151" t="s">
        <v>140</v>
      </c>
      <c r="B543" s="165">
        <v>0.15820000000000001</v>
      </c>
      <c r="C543" s="165">
        <v>0.1588</v>
      </c>
      <c r="D543" s="166">
        <v>756</v>
      </c>
      <c r="E543" s="166">
        <v>753.85</v>
      </c>
      <c r="F543" s="166">
        <v>753.41</v>
      </c>
    </row>
    <row r="544" spans="1:6">
      <c r="A544" s="151" t="s">
        <v>141</v>
      </c>
      <c r="B544" s="165">
        <v>0.15939999999999999</v>
      </c>
      <c r="C544" s="165">
        <v>0.16</v>
      </c>
      <c r="D544" s="166">
        <v>752.15</v>
      </c>
      <c r="E544" s="166">
        <v>750.02</v>
      </c>
      <c r="F544" s="166">
        <v>749.58</v>
      </c>
    </row>
    <row r="545" spans="1:6">
      <c r="A545" s="151" t="s">
        <v>142</v>
      </c>
      <c r="B545" s="165">
        <v>0.15890000000000001</v>
      </c>
      <c r="C545" s="165">
        <v>0.1595</v>
      </c>
      <c r="D545" s="166">
        <v>754.37</v>
      </c>
      <c r="E545" s="166">
        <v>752.24</v>
      </c>
      <c r="F545" s="166">
        <v>751.79</v>
      </c>
    </row>
    <row r="546" spans="1:6">
      <c r="A546" s="151" t="s">
        <v>143</v>
      </c>
      <c r="B546" s="165">
        <v>0.15679999999999999</v>
      </c>
      <c r="C546" s="165">
        <v>0.15740000000000001</v>
      </c>
      <c r="D546" s="166">
        <v>762.37</v>
      </c>
      <c r="E546" s="166">
        <v>760.2</v>
      </c>
      <c r="F546" s="166">
        <v>759.76</v>
      </c>
    </row>
    <row r="547" spans="1:6">
      <c r="A547" s="151" t="s">
        <v>144</v>
      </c>
      <c r="B547" s="165">
        <v>0.15509999999999999</v>
      </c>
      <c r="C547" s="165">
        <v>0.15570000000000001</v>
      </c>
      <c r="D547" s="166">
        <v>769.02</v>
      </c>
      <c r="E547" s="166">
        <v>766.82</v>
      </c>
      <c r="F547" s="166">
        <v>766.38</v>
      </c>
    </row>
    <row r="548" spans="1:6">
      <c r="A548" s="151" t="s">
        <v>145</v>
      </c>
      <c r="B548" s="165">
        <v>0.1462</v>
      </c>
      <c r="C548" s="165">
        <v>0.14679999999999999</v>
      </c>
      <c r="D548" s="166">
        <v>803.2</v>
      </c>
      <c r="E548" s="166">
        <v>800.85</v>
      </c>
      <c r="F548" s="166">
        <v>800.42</v>
      </c>
    </row>
    <row r="549" spans="1:6">
      <c r="A549" s="151" t="s">
        <v>146</v>
      </c>
      <c r="B549" s="165">
        <v>0.14649999999999999</v>
      </c>
      <c r="C549" s="165">
        <v>0.14710000000000001</v>
      </c>
      <c r="D549" s="166">
        <v>802.46</v>
      </c>
      <c r="E549" s="166">
        <v>800.12</v>
      </c>
      <c r="F549" s="166">
        <v>799.68</v>
      </c>
    </row>
    <row r="550" spans="1:6">
      <c r="A550" s="151" t="s">
        <v>147</v>
      </c>
      <c r="B550" s="165">
        <v>0.14929999999999999</v>
      </c>
      <c r="C550" s="165">
        <v>0.14990000000000001</v>
      </c>
      <c r="D550" s="166">
        <v>792.07</v>
      </c>
      <c r="E550" s="166">
        <v>789.78</v>
      </c>
      <c r="F550" s="166">
        <v>789.34</v>
      </c>
    </row>
    <row r="551" spans="1:6">
      <c r="A551" s="151" t="s">
        <v>148</v>
      </c>
      <c r="B551" s="165">
        <v>0.14560000000000001</v>
      </c>
      <c r="C551" s="165">
        <v>0.1462</v>
      </c>
      <c r="D551" s="166">
        <v>806.86</v>
      </c>
      <c r="E551" s="166">
        <v>804.5</v>
      </c>
      <c r="F551" s="166">
        <v>804.07</v>
      </c>
    </row>
    <row r="552" spans="1:6">
      <c r="A552" s="151" t="s">
        <v>149</v>
      </c>
      <c r="B552" s="165">
        <v>0.14510000000000001</v>
      </c>
      <c r="C552" s="165">
        <v>0.1457</v>
      </c>
      <c r="D552" s="166">
        <v>809.26</v>
      </c>
      <c r="E552" s="166">
        <v>806.9</v>
      </c>
      <c r="F552" s="166">
        <v>806.46</v>
      </c>
    </row>
    <row r="553" spans="1:6">
      <c r="A553" s="151" t="s">
        <v>150</v>
      </c>
      <c r="B553" s="165">
        <v>0.14410000000000001</v>
      </c>
      <c r="C553" s="165">
        <v>0.1447</v>
      </c>
      <c r="D553" s="166">
        <v>813.65</v>
      </c>
      <c r="E553" s="166">
        <v>811.27</v>
      </c>
      <c r="F553" s="166">
        <v>810.84</v>
      </c>
    </row>
    <row r="554" spans="1:6">
      <c r="A554" s="151" t="s">
        <v>151</v>
      </c>
      <c r="B554" s="165">
        <v>0.1431</v>
      </c>
      <c r="C554" s="165">
        <v>0.14369999999999999</v>
      </c>
      <c r="D554" s="166">
        <v>818.07</v>
      </c>
      <c r="E554" s="166">
        <v>815.68</v>
      </c>
      <c r="F554" s="166">
        <v>815.24</v>
      </c>
    </row>
    <row r="555" spans="1:6">
      <c r="A555" s="151" t="s">
        <v>152</v>
      </c>
      <c r="B555" s="165">
        <v>0.1459</v>
      </c>
      <c r="C555" s="165">
        <v>0.14649999999999999</v>
      </c>
      <c r="D555" s="166">
        <v>807.42</v>
      </c>
      <c r="E555" s="166">
        <v>805.08</v>
      </c>
      <c r="F555" s="166">
        <v>804.64</v>
      </c>
    </row>
    <row r="556" spans="1:6">
      <c r="A556" s="151" t="s">
        <v>153</v>
      </c>
      <c r="B556" s="165">
        <v>0.14980000000000002</v>
      </c>
      <c r="C556" s="165">
        <v>0.15039999999999998</v>
      </c>
      <c r="D556" s="166">
        <v>792.79</v>
      </c>
      <c r="E556" s="166">
        <v>790.51</v>
      </c>
      <c r="F556" s="166">
        <v>790.07</v>
      </c>
    </row>
    <row r="557" spans="1:6">
      <c r="A557" s="151" t="s">
        <v>154</v>
      </c>
      <c r="B557" s="165">
        <v>0.14330000000000001</v>
      </c>
      <c r="C557" s="165">
        <v>0.1439</v>
      </c>
      <c r="D557" s="166">
        <v>818.58</v>
      </c>
      <c r="E557" s="166">
        <v>816.19</v>
      </c>
      <c r="F557" s="166">
        <v>815.75</v>
      </c>
    </row>
    <row r="558" spans="1:6">
      <c r="A558" s="151" t="s">
        <v>155</v>
      </c>
      <c r="B558" s="165">
        <v>0.14069999999999999</v>
      </c>
      <c r="C558" s="165">
        <v>0.14130000000000001</v>
      </c>
      <c r="D558" s="166">
        <v>829.49</v>
      </c>
      <c r="E558" s="166">
        <v>827.06</v>
      </c>
      <c r="F558" s="166">
        <v>826.62</v>
      </c>
    </row>
    <row r="559" spans="1:6">
      <c r="A559" s="151" t="s">
        <v>156</v>
      </c>
      <c r="B559" s="165">
        <v>0.1406</v>
      </c>
      <c r="C559" s="165">
        <v>0.14119999999999999</v>
      </c>
      <c r="D559" s="166">
        <v>830.33</v>
      </c>
      <c r="E559" s="166">
        <v>827.9</v>
      </c>
      <c r="F559" s="166">
        <v>827.46</v>
      </c>
    </row>
    <row r="560" spans="1:6">
      <c r="A560" s="151" t="s">
        <v>157</v>
      </c>
      <c r="B560" s="165">
        <v>0.1391</v>
      </c>
      <c r="C560" s="165">
        <v>0.13970000000000002</v>
      </c>
      <c r="D560" s="166">
        <v>836.91</v>
      </c>
      <c r="E560" s="166">
        <v>834.44</v>
      </c>
      <c r="F560" s="166">
        <v>834.01</v>
      </c>
    </row>
    <row r="561" spans="1:6">
      <c r="A561" s="151" t="s">
        <v>158</v>
      </c>
      <c r="B561" s="165">
        <v>0.13689999999999999</v>
      </c>
      <c r="C561" s="165">
        <v>0.13750000000000001</v>
      </c>
      <c r="D561" s="166">
        <v>846.47</v>
      </c>
      <c r="E561" s="166">
        <v>843.96</v>
      </c>
      <c r="F561" s="166">
        <v>843.53</v>
      </c>
    </row>
    <row r="562" spans="1:6">
      <c r="A562" s="151" t="s">
        <v>159</v>
      </c>
      <c r="B562" s="165">
        <v>0.14130000000000001</v>
      </c>
      <c r="C562" s="165">
        <v>0.1419</v>
      </c>
      <c r="D562" s="166">
        <v>828.79</v>
      </c>
      <c r="E562" s="166">
        <v>826.37</v>
      </c>
      <c r="F562" s="166">
        <v>825.94</v>
      </c>
    </row>
    <row r="563" spans="1:6">
      <c r="A563" s="151" t="s">
        <v>160</v>
      </c>
      <c r="B563" s="165">
        <v>0.13919999999999999</v>
      </c>
      <c r="C563" s="165">
        <v>0.13980000000000001</v>
      </c>
      <c r="D563" s="166">
        <v>837.79</v>
      </c>
      <c r="E563" s="166">
        <v>835.33</v>
      </c>
      <c r="F563" s="166">
        <v>834.9</v>
      </c>
    </row>
    <row r="564" spans="1:6">
      <c r="A564" s="151" t="s">
        <v>161</v>
      </c>
      <c r="B564" s="165">
        <v>0.13880000000000001</v>
      </c>
      <c r="C564" s="165">
        <v>0.1394</v>
      </c>
      <c r="D564" s="166">
        <v>839.87</v>
      </c>
      <c r="E564" s="166">
        <v>837.41</v>
      </c>
      <c r="F564" s="166">
        <v>836.97</v>
      </c>
    </row>
    <row r="565" spans="1:6">
      <c r="A565" s="151" t="s">
        <v>162</v>
      </c>
      <c r="B565" s="165">
        <v>0.13619999999999999</v>
      </c>
      <c r="C565" s="165">
        <v>0.1368</v>
      </c>
      <c r="D565" s="166">
        <v>851.12</v>
      </c>
      <c r="E565" s="166">
        <v>848.61</v>
      </c>
      <c r="F565" s="166">
        <v>848.18</v>
      </c>
    </row>
    <row r="566" spans="1:6">
      <c r="A566" s="151" t="s">
        <v>163</v>
      </c>
      <c r="B566" s="165">
        <v>0.13800000000000001</v>
      </c>
      <c r="C566" s="165">
        <v>0.1386</v>
      </c>
      <c r="D566" s="166">
        <v>844.05</v>
      </c>
      <c r="E566" s="166">
        <v>841.57</v>
      </c>
      <c r="F566" s="166">
        <v>841.13</v>
      </c>
    </row>
    <row r="567" spans="1:6">
      <c r="A567" s="151" t="s">
        <v>164</v>
      </c>
      <c r="B567" s="165">
        <v>0.13980000000000001</v>
      </c>
      <c r="C567" s="165">
        <v>0.1404</v>
      </c>
      <c r="D567" s="166">
        <v>837.07</v>
      </c>
      <c r="E567" s="166">
        <v>834.62</v>
      </c>
      <c r="F567" s="166">
        <v>834.19</v>
      </c>
    </row>
    <row r="568" spans="1:6">
      <c r="A568" s="151" t="s">
        <v>165</v>
      </c>
      <c r="B568" s="165">
        <v>0.13780000000000001</v>
      </c>
      <c r="C568" s="165">
        <v>0.1384</v>
      </c>
      <c r="D568" s="166">
        <v>845.74</v>
      </c>
      <c r="E568" s="166">
        <v>843.26</v>
      </c>
      <c r="F568" s="166">
        <v>842.82</v>
      </c>
    </row>
    <row r="569" spans="1:6">
      <c r="A569" s="151" t="s">
        <v>166</v>
      </c>
      <c r="B569" s="165">
        <v>0.14050000000000001</v>
      </c>
      <c r="C569" s="165">
        <v>0.1411</v>
      </c>
      <c r="D569" s="166">
        <v>835.09</v>
      </c>
      <c r="E569" s="166">
        <v>832.65</v>
      </c>
      <c r="F569" s="166">
        <v>832.22</v>
      </c>
    </row>
    <row r="570" spans="1:6">
      <c r="A570" s="151" t="s">
        <v>167</v>
      </c>
      <c r="B570" s="165">
        <v>0.1404</v>
      </c>
      <c r="C570" s="165">
        <v>0.14099999999999999</v>
      </c>
      <c r="D570" s="166">
        <v>835.93</v>
      </c>
      <c r="E570" s="166">
        <v>833.49</v>
      </c>
      <c r="F570" s="166">
        <v>833.06</v>
      </c>
    </row>
    <row r="571" spans="1:6">
      <c r="A571" s="151" t="s">
        <v>168</v>
      </c>
      <c r="B571" s="165">
        <v>0.14199999999999999</v>
      </c>
      <c r="C571" s="165">
        <v>0.1426</v>
      </c>
      <c r="D571" s="166">
        <v>829.89</v>
      </c>
      <c r="E571" s="166">
        <v>827.49</v>
      </c>
      <c r="F571" s="166">
        <v>827.05</v>
      </c>
    </row>
    <row r="572" spans="1:6">
      <c r="A572" s="151" t="s">
        <v>169</v>
      </c>
      <c r="B572" s="165">
        <v>0.13919999999999999</v>
      </c>
      <c r="C572" s="165">
        <v>0.13980000000000001</v>
      </c>
      <c r="D572" s="166">
        <v>841.7</v>
      </c>
      <c r="E572" s="166">
        <v>839.25</v>
      </c>
      <c r="F572" s="166">
        <v>838.81</v>
      </c>
    </row>
    <row r="573" spans="1:6">
      <c r="A573" s="151" t="s">
        <v>170</v>
      </c>
      <c r="B573" s="165">
        <v>0.1381</v>
      </c>
      <c r="C573" s="165">
        <v>0.13869999999999999</v>
      </c>
      <c r="D573" s="166">
        <v>846.67</v>
      </c>
      <c r="E573" s="166">
        <v>844.19</v>
      </c>
      <c r="F573" s="166">
        <v>843.76</v>
      </c>
    </row>
    <row r="574" spans="1:6">
      <c r="A574" s="151" t="s">
        <v>171</v>
      </c>
      <c r="B574" s="165">
        <v>0.1358</v>
      </c>
      <c r="C574" s="165">
        <v>0.13639999999999999</v>
      </c>
      <c r="D574" s="166">
        <v>856.69</v>
      </c>
      <c r="E574" s="166">
        <v>854.18</v>
      </c>
      <c r="F574" s="166">
        <v>853.74</v>
      </c>
    </row>
    <row r="575" spans="1:6">
      <c r="A575" s="151" t="s">
        <v>172</v>
      </c>
      <c r="B575" s="165">
        <v>0.13449999999999998</v>
      </c>
      <c r="C575" s="165">
        <v>0.1351</v>
      </c>
      <c r="D575" s="166">
        <v>862.62</v>
      </c>
      <c r="E575" s="166">
        <v>860.08</v>
      </c>
      <c r="F575" s="166">
        <v>859.65</v>
      </c>
    </row>
    <row r="576" spans="1:6">
      <c r="A576" s="151" t="s">
        <v>173</v>
      </c>
      <c r="B576" s="165">
        <v>0.13089999999999999</v>
      </c>
      <c r="C576" s="165">
        <v>0.13150000000000001</v>
      </c>
      <c r="D576" s="166">
        <v>878.53</v>
      </c>
      <c r="E576" s="166">
        <v>875.93</v>
      </c>
      <c r="F576" s="166">
        <v>875.5</v>
      </c>
    </row>
    <row r="577" spans="1:6">
      <c r="A577" s="151" t="s">
        <v>174</v>
      </c>
      <c r="B577" s="165">
        <v>0.13039999999999999</v>
      </c>
      <c r="C577" s="165">
        <v>0.13100000000000001</v>
      </c>
      <c r="D577" s="166">
        <v>881.15</v>
      </c>
      <c r="E577" s="166">
        <v>878.53</v>
      </c>
      <c r="F577" s="166">
        <v>878.1</v>
      </c>
    </row>
    <row r="578" spans="1:6">
      <c r="A578" s="151" t="s">
        <v>175</v>
      </c>
      <c r="B578" s="165">
        <v>0.12869999999999998</v>
      </c>
      <c r="C578" s="165">
        <v>0.1293</v>
      </c>
      <c r="D578" s="166">
        <v>889.06</v>
      </c>
      <c r="E578" s="166">
        <v>886.4</v>
      </c>
      <c r="F578" s="166">
        <v>885.98</v>
      </c>
    </row>
    <row r="579" spans="1:6">
      <c r="A579" s="151" t="s">
        <v>266</v>
      </c>
      <c r="B579" s="165">
        <v>0.12890000000000001</v>
      </c>
      <c r="C579" s="165">
        <v>0.1295</v>
      </c>
      <c r="D579" s="166">
        <v>888.6</v>
      </c>
      <c r="E579" s="166">
        <v>885.95</v>
      </c>
      <c r="F579" s="166">
        <v>885.52</v>
      </c>
    </row>
    <row r="580" spans="1:6">
      <c r="A580" s="151" t="s">
        <v>265</v>
      </c>
      <c r="B580" s="165">
        <v>0.12920000000000001</v>
      </c>
      <c r="C580" s="165">
        <v>0.1298</v>
      </c>
      <c r="D580" s="166">
        <v>887.7</v>
      </c>
      <c r="E580" s="166">
        <v>885.06</v>
      </c>
      <c r="F580" s="166">
        <v>884.63</v>
      </c>
    </row>
    <row r="581" spans="1:6">
      <c r="A581" s="151" t="s">
        <v>264</v>
      </c>
      <c r="B581" s="165">
        <v>0.12920000000000001</v>
      </c>
      <c r="C581" s="165">
        <v>0.1298</v>
      </c>
      <c r="D581" s="166">
        <v>888.13</v>
      </c>
      <c r="E581" s="166">
        <v>885.49</v>
      </c>
      <c r="F581" s="166">
        <v>885.06</v>
      </c>
    </row>
    <row r="582" spans="1:6">
      <c r="A582" s="151" t="s">
        <v>263</v>
      </c>
      <c r="B582" s="165">
        <v>0.12939999999999999</v>
      </c>
      <c r="C582" s="165">
        <v>0.13</v>
      </c>
      <c r="D582" s="166">
        <v>887.68</v>
      </c>
      <c r="E582" s="166">
        <v>885.04</v>
      </c>
      <c r="F582" s="166">
        <v>884.61</v>
      </c>
    </row>
    <row r="583" spans="1:6">
      <c r="A583" s="151" t="s">
        <v>262</v>
      </c>
      <c r="B583" s="165">
        <v>0.1278</v>
      </c>
      <c r="C583" s="165">
        <v>0.12839999999999999</v>
      </c>
      <c r="D583" s="166">
        <v>895.19</v>
      </c>
      <c r="E583" s="166">
        <v>892.52</v>
      </c>
      <c r="F583" s="166">
        <v>892.09</v>
      </c>
    </row>
    <row r="584" spans="1:6">
      <c r="A584" s="151" t="s">
        <v>261</v>
      </c>
      <c r="B584" s="165">
        <v>0.1278</v>
      </c>
      <c r="C584" s="165">
        <v>0.12839999999999999</v>
      </c>
      <c r="D584" s="166">
        <v>895.61</v>
      </c>
      <c r="E584" s="166">
        <v>892.95</v>
      </c>
      <c r="F584" s="166">
        <v>892.52</v>
      </c>
    </row>
    <row r="585" spans="1:6">
      <c r="A585" s="151" t="s">
        <v>260</v>
      </c>
      <c r="B585" s="165">
        <v>0.12590000000000001</v>
      </c>
      <c r="C585" s="165">
        <v>0.1265</v>
      </c>
      <c r="D585" s="166">
        <v>904.56</v>
      </c>
      <c r="E585" s="166">
        <v>901.86</v>
      </c>
      <c r="F585" s="166">
        <v>901.43</v>
      </c>
    </row>
    <row r="586" spans="1:6">
      <c r="A586" s="151" t="s">
        <v>259</v>
      </c>
      <c r="B586" s="165">
        <v>0.12759999999999999</v>
      </c>
      <c r="C586" s="165">
        <v>0.12820000000000001</v>
      </c>
      <c r="D586" s="166">
        <v>897.36</v>
      </c>
      <c r="E586" s="166">
        <v>894.69</v>
      </c>
      <c r="F586" s="166">
        <v>894.26</v>
      </c>
    </row>
    <row r="587" spans="1:6">
      <c r="A587" s="151" t="s">
        <v>258</v>
      </c>
      <c r="B587" s="165">
        <v>0.12429999999999999</v>
      </c>
      <c r="C587" s="165">
        <v>0.1249</v>
      </c>
      <c r="D587" s="166">
        <v>912.67</v>
      </c>
      <c r="E587" s="166">
        <v>909.94</v>
      </c>
      <c r="F587" s="166">
        <v>909.51</v>
      </c>
    </row>
    <row r="588" spans="1:6">
      <c r="A588" s="151" t="s">
        <v>257</v>
      </c>
      <c r="B588" s="165">
        <v>0.125</v>
      </c>
      <c r="C588" s="165">
        <v>0.12560000000000002</v>
      </c>
      <c r="D588" s="166">
        <v>909.91</v>
      </c>
      <c r="E588" s="166">
        <v>907.19</v>
      </c>
      <c r="F588" s="166">
        <v>906.76</v>
      </c>
    </row>
    <row r="589" spans="1:6">
      <c r="A589" s="151" t="s">
        <v>256</v>
      </c>
      <c r="B589" s="165">
        <v>0.125</v>
      </c>
      <c r="C589" s="165">
        <v>0.12560000000000002</v>
      </c>
      <c r="D589" s="166">
        <v>910.33</v>
      </c>
      <c r="E589" s="166">
        <v>907.62</v>
      </c>
      <c r="F589" s="166">
        <v>907.19</v>
      </c>
    </row>
    <row r="590" spans="1:6">
      <c r="A590" s="151" t="s">
        <v>255</v>
      </c>
      <c r="B590" s="165">
        <v>0.12689999999999999</v>
      </c>
      <c r="C590" s="165">
        <v>0.1275</v>
      </c>
      <c r="D590" s="166">
        <v>902.2</v>
      </c>
      <c r="E590" s="166">
        <v>899.52</v>
      </c>
      <c r="F590" s="166">
        <v>899.09</v>
      </c>
    </row>
    <row r="591" spans="1:6">
      <c r="A591" s="151" t="s">
        <v>254</v>
      </c>
      <c r="B591" s="165">
        <v>0.12590000000000001</v>
      </c>
      <c r="C591" s="165">
        <v>0.1265</v>
      </c>
      <c r="D591" s="166">
        <v>907.12</v>
      </c>
      <c r="E591" s="166">
        <v>904.42</v>
      </c>
      <c r="F591" s="166">
        <v>903.99</v>
      </c>
    </row>
    <row r="592" spans="1:6">
      <c r="A592" s="151" t="s">
        <v>253</v>
      </c>
      <c r="B592" s="165">
        <v>0.1265</v>
      </c>
      <c r="C592" s="165">
        <v>0.12710000000000002</v>
      </c>
      <c r="D592" s="166">
        <v>904.84</v>
      </c>
      <c r="E592" s="166">
        <v>902.16</v>
      </c>
      <c r="F592" s="166">
        <v>901.73</v>
      </c>
    </row>
    <row r="593" spans="1:6">
      <c r="A593" s="151" t="s">
        <v>252</v>
      </c>
      <c r="B593" s="165">
        <v>0.128</v>
      </c>
      <c r="C593" s="165">
        <v>0.12859999999999999</v>
      </c>
      <c r="D593" s="166">
        <v>898.58</v>
      </c>
      <c r="E593" s="166">
        <v>895.93</v>
      </c>
      <c r="F593" s="166">
        <v>895.5</v>
      </c>
    </row>
    <row r="594" spans="1:6">
      <c r="A594" s="151" t="s">
        <v>251</v>
      </c>
      <c r="B594" s="165">
        <v>0.1232</v>
      </c>
      <c r="C594" s="165">
        <v>0.12380000000000001</v>
      </c>
      <c r="D594" s="166">
        <v>920.68</v>
      </c>
      <c r="E594" s="166">
        <v>917.93</v>
      </c>
      <c r="F594" s="166">
        <v>917.5</v>
      </c>
    </row>
    <row r="595" spans="1:6">
      <c r="A595" s="151" t="s">
        <v>250</v>
      </c>
      <c r="B595" s="165">
        <v>0.12380000000000001</v>
      </c>
      <c r="C595" s="165">
        <v>0.1244</v>
      </c>
      <c r="D595" s="166">
        <v>918.35</v>
      </c>
      <c r="E595" s="166">
        <v>915.62</v>
      </c>
      <c r="F595" s="166">
        <v>915.19</v>
      </c>
    </row>
    <row r="596" spans="1:6">
      <c r="A596" s="151" t="s">
        <v>249</v>
      </c>
      <c r="B596" s="165">
        <v>0.1226</v>
      </c>
      <c r="C596" s="165">
        <v>0.1232</v>
      </c>
      <c r="D596" s="166">
        <v>924.29</v>
      </c>
      <c r="E596" s="166">
        <v>921.53</v>
      </c>
      <c r="F596" s="166">
        <v>921.1</v>
      </c>
    </row>
    <row r="597" spans="1:6">
      <c r="A597" s="151" t="s">
        <v>248</v>
      </c>
      <c r="B597" s="165">
        <v>0.12300000000000001</v>
      </c>
      <c r="C597" s="165">
        <v>0.12359999999999999</v>
      </c>
      <c r="D597" s="166">
        <v>922.87</v>
      </c>
      <c r="E597" s="166">
        <v>920.12</v>
      </c>
      <c r="F597" s="166">
        <v>919.7</v>
      </c>
    </row>
    <row r="598" spans="1:6">
      <c r="A598" s="151" t="s">
        <v>247</v>
      </c>
      <c r="B598" s="165">
        <v>0.124</v>
      </c>
      <c r="C598" s="165">
        <v>0.1246</v>
      </c>
      <c r="D598" s="166">
        <v>918.72</v>
      </c>
      <c r="E598" s="166">
        <v>915.99</v>
      </c>
      <c r="F598" s="166">
        <v>915.56</v>
      </c>
    </row>
    <row r="599" spans="1:6">
      <c r="A599" s="151" t="s">
        <v>246</v>
      </c>
      <c r="B599" s="165">
        <v>0.1255</v>
      </c>
      <c r="C599" s="165">
        <v>0.12609999999999999</v>
      </c>
      <c r="D599" s="166">
        <v>912.34</v>
      </c>
      <c r="E599" s="166">
        <v>909.64</v>
      </c>
      <c r="F599" s="166">
        <v>909.21</v>
      </c>
    </row>
    <row r="600" spans="1:6">
      <c r="A600" s="151" t="s">
        <v>245</v>
      </c>
      <c r="B600" s="165">
        <v>0.12869999999999998</v>
      </c>
      <c r="C600" s="165">
        <v>0.1293</v>
      </c>
      <c r="D600" s="166">
        <v>898.5</v>
      </c>
      <c r="E600" s="166">
        <v>895.86</v>
      </c>
      <c r="F600" s="166">
        <v>895.43</v>
      </c>
    </row>
    <row r="601" spans="1:6">
      <c r="A601" s="151" t="s">
        <v>244</v>
      </c>
      <c r="B601" s="165">
        <v>0.12720000000000001</v>
      </c>
      <c r="C601" s="165">
        <v>0.1278</v>
      </c>
      <c r="D601" s="166">
        <v>905.58</v>
      </c>
      <c r="E601" s="166">
        <v>902.91</v>
      </c>
      <c r="F601" s="166">
        <v>902.48</v>
      </c>
    </row>
    <row r="602" spans="1:6">
      <c r="A602" s="151" t="s">
        <v>243</v>
      </c>
      <c r="B602" s="165">
        <v>0.1278</v>
      </c>
      <c r="C602" s="165">
        <v>0.12839999999999999</v>
      </c>
      <c r="D602" s="166">
        <v>903.34</v>
      </c>
      <c r="E602" s="166">
        <v>900.69</v>
      </c>
      <c r="F602" s="166">
        <v>900.26</v>
      </c>
    </row>
    <row r="603" spans="1:6">
      <c r="A603" s="151" t="s">
        <v>242</v>
      </c>
      <c r="B603" s="165">
        <v>0.1283</v>
      </c>
      <c r="C603" s="165">
        <v>0.12890000000000001</v>
      </c>
      <c r="D603" s="166">
        <v>901.56</v>
      </c>
      <c r="E603" s="166">
        <v>898.92</v>
      </c>
      <c r="F603" s="166">
        <v>898.49</v>
      </c>
    </row>
    <row r="604" spans="1:6">
      <c r="A604" s="151" t="s">
        <v>241</v>
      </c>
      <c r="B604" s="165">
        <v>0.128</v>
      </c>
      <c r="C604" s="165">
        <v>0.12859999999999999</v>
      </c>
      <c r="D604" s="166">
        <v>903.32</v>
      </c>
      <c r="E604" s="166">
        <v>900.67</v>
      </c>
      <c r="F604" s="166">
        <v>900.24</v>
      </c>
    </row>
    <row r="605" spans="1:6">
      <c r="A605" s="151" t="s">
        <v>240</v>
      </c>
      <c r="B605" s="165">
        <v>0.12920000000000001</v>
      </c>
      <c r="C605" s="165">
        <v>0.1298</v>
      </c>
      <c r="D605" s="166">
        <v>898.47</v>
      </c>
      <c r="E605" s="166">
        <v>895.84</v>
      </c>
      <c r="F605" s="166">
        <v>895.41</v>
      </c>
    </row>
    <row r="606" spans="1:6">
      <c r="A606" s="151" t="s">
        <v>239</v>
      </c>
      <c r="B606" s="165">
        <v>0.13100000000000001</v>
      </c>
      <c r="C606" s="165">
        <v>0.13159999999999999</v>
      </c>
      <c r="D606" s="166">
        <v>891.06</v>
      </c>
      <c r="E606" s="166">
        <v>888.47</v>
      </c>
      <c r="F606" s="166">
        <v>888.04</v>
      </c>
    </row>
    <row r="607" spans="1:6">
      <c r="A607" s="151" t="s">
        <v>238</v>
      </c>
      <c r="B607" s="165">
        <v>0.1293</v>
      </c>
      <c r="C607" s="165">
        <v>0.12990000000000002</v>
      </c>
      <c r="D607" s="166">
        <v>898.9</v>
      </c>
      <c r="E607" s="166">
        <v>896.27</v>
      </c>
      <c r="F607" s="166">
        <v>895.84</v>
      </c>
    </row>
    <row r="608" spans="1:6">
      <c r="A608" s="151" t="s">
        <v>237</v>
      </c>
      <c r="B608" s="165">
        <v>0.1303</v>
      </c>
      <c r="C608" s="165">
        <v>0.13089999999999999</v>
      </c>
      <c r="D608" s="166">
        <v>894.97</v>
      </c>
      <c r="E608" s="166">
        <v>892.37</v>
      </c>
      <c r="F608" s="166">
        <v>891.93</v>
      </c>
    </row>
    <row r="609" spans="1:6">
      <c r="A609" s="151" t="s">
        <v>236</v>
      </c>
      <c r="B609" s="165">
        <v>0.12990000000000002</v>
      </c>
      <c r="C609" s="165">
        <v>0.1305</v>
      </c>
      <c r="D609" s="166">
        <v>897.14</v>
      </c>
      <c r="E609" s="166">
        <v>894.53</v>
      </c>
      <c r="F609" s="166">
        <v>894.1</v>
      </c>
    </row>
    <row r="610" spans="1:6">
      <c r="A610" s="151" t="s">
        <v>235</v>
      </c>
      <c r="B610" s="165">
        <v>0.128</v>
      </c>
      <c r="C610" s="165">
        <v>0.12859999999999999</v>
      </c>
      <c r="D610" s="166">
        <v>905.91</v>
      </c>
      <c r="E610" s="166">
        <v>903.27</v>
      </c>
      <c r="F610" s="166">
        <v>902.83</v>
      </c>
    </row>
    <row r="611" spans="1:6">
      <c r="A611" s="151" t="s">
        <v>234</v>
      </c>
      <c r="B611" s="165">
        <v>0.12560000000000002</v>
      </c>
      <c r="C611" s="165">
        <v>0.12619999999999998</v>
      </c>
      <c r="D611" s="166">
        <v>917.04</v>
      </c>
      <c r="E611" s="166">
        <v>914.35</v>
      </c>
      <c r="F611" s="166">
        <v>913.92</v>
      </c>
    </row>
    <row r="612" spans="1:6">
      <c r="A612" s="151" t="s">
        <v>233</v>
      </c>
      <c r="B612" s="165">
        <v>0.1241</v>
      </c>
      <c r="C612" s="165">
        <v>0.12470000000000001</v>
      </c>
      <c r="D612" s="166">
        <v>924.25</v>
      </c>
      <c r="E612" s="166">
        <v>921.53</v>
      </c>
      <c r="F612" s="166">
        <v>921.1</v>
      </c>
    </row>
    <row r="613" spans="1:6">
      <c r="A613" s="151" t="s">
        <v>232</v>
      </c>
      <c r="B613" s="165">
        <v>0.12470000000000001</v>
      </c>
      <c r="C613" s="165">
        <v>0.12529999999999999</v>
      </c>
      <c r="D613" s="166">
        <v>921.96</v>
      </c>
      <c r="E613" s="166">
        <v>919.25</v>
      </c>
      <c r="F613" s="166">
        <v>918.82</v>
      </c>
    </row>
    <row r="614" spans="1:6">
      <c r="A614" s="151" t="s">
        <v>231</v>
      </c>
      <c r="B614" s="165">
        <v>0.12390000000000001</v>
      </c>
      <c r="C614" s="165">
        <v>0.1245</v>
      </c>
      <c r="D614" s="166">
        <v>926.02</v>
      </c>
      <c r="E614" s="166">
        <v>923.29</v>
      </c>
      <c r="F614" s="166">
        <v>922.86</v>
      </c>
    </row>
    <row r="615" spans="1:6">
      <c r="A615" s="151" t="s">
        <v>230</v>
      </c>
      <c r="B615" s="165">
        <v>0.1242</v>
      </c>
      <c r="C615" s="165">
        <v>0.12480000000000001</v>
      </c>
      <c r="D615" s="166">
        <v>925.08</v>
      </c>
      <c r="E615" s="166">
        <v>922.37</v>
      </c>
      <c r="F615" s="166">
        <v>921.94</v>
      </c>
    </row>
    <row r="616" spans="1:6">
      <c r="A616" s="151" t="s">
        <v>229</v>
      </c>
      <c r="B616" s="165">
        <v>0.1265</v>
      </c>
      <c r="C616" s="165">
        <v>0.12710000000000002</v>
      </c>
      <c r="D616" s="166">
        <v>915.17</v>
      </c>
      <c r="E616" s="166">
        <v>912.5</v>
      </c>
      <c r="F616" s="166">
        <v>912.06</v>
      </c>
    </row>
    <row r="617" spans="1:6">
      <c r="A617" s="151" t="s">
        <v>228</v>
      </c>
      <c r="B617" s="165">
        <v>0.12689999999999999</v>
      </c>
      <c r="C617" s="165">
        <v>0.1275</v>
      </c>
      <c r="D617" s="166">
        <v>913.82</v>
      </c>
      <c r="E617" s="166">
        <v>911.16</v>
      </c>
      <c r="F617" s="166">
        <v>910.72</v>
      </c>
    </row>
    <row r="618" spans="1:6">
      <c r="A618" s="151" t="s">
        <v>227</v>
      </c>
      <c r="B618" s="165">
        <v>0.1275</v>
      </c>
      <c r="C618" s="165">
        <v>0.12809999999999999</v>
      </c>
      <c r="D618" s="166">
        <v>911.59</v>
      </c>
      <c r="E618" s="166">
        <v>908.94</v>
      </c>
      <c r="F618" s="166">
        <v>908.51</v>
      </c>
    </row>
    <row r="619" spans="1:6">
      <c r="A619" s="151" t="s">
        <v>226</v>
      </c>
      <c r="B619" s="165">
        <v>0.128</v>
      </c>
      <c r="C619" s="165">
        <v>0.12859999999999999</v>
      </c>
      <c r="D619" s="166">
        <v>909.82</v>
      </c>
      <c r="E619" s="166">
        <v>907.18</v>
      </c>
      <c r="F619" s="166">
        <v>906.74</v>
      </c>
    </row>
    <row r="620" spans="1:6">
      <c r="A620" s="151" t="s">
        <v>195</v>
      </c>
      <c r="B620" s="165">
        <v>0.1283</v>
      </c>
      <c r="C620" s="165">
        <v>0.12890000000000001</v>
      </c>
      <c r="D620" s="166">
        <v>908.93</v>
      </c>
      <c r="E620" s="166">
        <v>906.3</v>
      </c>
      <c r="F620" s="166">
        <v>905.86</v>
      </c>
    </row>
    <row r="621" spans="1:6">
      <c r="A621" s="151" t="s">
        <v>199</v>
      </c>
      <c r="B621" s="165">
        <v>0.1275</v>
      </c>
      <c r="C621" s="165">
        <v>0.12809999999999999</v>
      </c>
      <c r="D621" s="166">
        <v>912.9</v>
      </c>
      <c r="E621" s="166">
        <v>910.25</v>
      </c>
      <c r="F621" s="166">
        <v>909.81</v>
      </c>
    </row>
    <row r="622" spans="1:6">
      <c r="A622" s="151" t="s">
        <v>200</v>
      </c>
      <c r="B622" s="165">
        <v>0.12689999999999999</v>
      </c>
      <c r="C622" s="165">
        <v>0.1275</v>
      </c>
      <c r="D622" s="166">
        <v>915.99</v>
      </c>
      <c r="E622" s="166">
        <v>913.33</v>
      </c>
      <c r="F622" s="166">
        <v>912.9</v>
      </c>
    </row>
    <row r="623" spans="1:6">
      <c r="A623" s="151" t="s">
        <v>202</v>
      </c>
      <c r="B623" s="165">
        <v>0.12560000000000002</v>
      </c>
      <c r="C623" s="165">
        <v>0.12619999999999998</v>
      </c>
      <c r="D623" s="166">
        <v>922.22</v>
      </c>
      <c r="E623" s="166">
        <v>919.54</v>
      </c>
      <c r="F623" s="166">
        <v>919.1</v>
      </c>
    </row>
    <row r="624" spans="1:6">
      <c r="A624" s="151" t="s">
        <v>225</v>
      </c>
      <c r="B624" s="165">
        <v>0.12539999999999998</v>
      </c>
      <c r="C624" s="165">
        <v>0.126</v>
      </c>
      <c r="D624" s="166">
        <v>923.55</v>
      </c>
      <c r="E624" s="166">
        <v>920.86</v>
      </c>
      <c r="F624" s="166">
        <v>920.43</v>
      </c>
    </row>
    <row r="625" spans="1:6">
      <c r="A625" s="151" t="s">
        <v>224</v>
      </c>
      <c r="B625" s="165">
        <v>0.12509999999999999</v>
      </c>
      <c r="C625" s="165">
        <v>0.12570000000000001</v>
      </c>
      <c r="D625" s="166">
        <v>925.33</v>
      </c>
      <c r="E625" s="166">
        <v>922.64</v>
      </c>
      <c r="F625" s="166">
        <v>922.21</v>
      </c>
    </row>
    <row r="626" spans="1:6">
      <c r="A626" s="151" t="s">
        <v>223</v>
      </c>
      <c r="B626" s="165">
        <v>0.1244</v>
      </c>
      <c r="C626" s="165">
        <v>0.125</v>
      </c>
      <c r="D626" s="166">
        <v>928.92</v>
      </c>
      <c r="E626" s="166">
        <v>926.21</v>
      </c>
      <c r="F626" s="166">
        <v>925.78</v>
      </c>
    </row>
    <row r="627" spans="1:6">
      <c r="A627" s="151" t="s">
        <v>222</v>
      </c>
      <c r="B627" s="165">
        <v>0.1217</v>
      </c>
      <c r="C627" s="165">
        <v>0.12230000000000001</v>
      </c>
      <c r="D627" s="166">
        <v>941.67</v>
      </c>
      <c r="E627" s="166">
        <v>938.91</v>
      </c>
      <c r="F627" s="166">
        <v>938.48</v>
      </c>
    </row>
    <row r="628" spans="1:6">
      <c r="A628" s="151" t="s">
        <v>221</v>
      </c>
      <c r="B628" s="165">
        <v>0.1202</v>
      </c>
      <c r="C628" s="165">
        <v>0.1208</v>
      </c>
      <c r="D628" s="166">
        <v>949.04</v>
      </c>
      <c r="E628" s="166">
        <v>946.26</v>
      </c>
      <c r="F628" s="166">
        <v>945.83</v>
      </c>
    </row>
    <row r="629" spans="1:6">
      <c r="A629" s="151" t="s">
        <v>220</v>
      </c>
      <c r="B629" s="165">
        <v>0.1211</v>
      </c>
      <c r="C629" s="165">
        <v>0.1217</v>
      </c>
      <c r="D629" s="166">
        <v>896.49</v>
      </c>
      <c r="E629" s="166">
        <v>893.72</v>
      </c>
      <c r="F629" s="166">
        <v>942.1</v>
      </c>
    </row>
    <row r="630" spans="1:6">
      <c r="A630" s="151" t="s">
        <v>219</v>
      </c>
      <c r="B630" s="165">
        <v>0.12050000000000001</v>
      </c>
      <c r="C630" s="165">
        <v>0.1211</v>
      </c>
      <c r="D630" s="166">
        <v>899.67</v>
      </c>
      <c r="E630" s="166">
        <v>896.89</v>
      </c>
      <c r="F630" s="166">
        <v>896.49</v>
      </c>
    </row>
    <row r="631" spans="1:6">
      <c r="A631" s="151" t="s">
        <v>204</v>
      </c>
      <c r="B631" s="165">
        <v>0.12140000000000001</v>
      </c>
      <c r="C631" s="165">
        <v>0.122</v>
      </c>
      <c r="D631" s="166">
        <v>895.92</v>
      </c>
      <c r="E631" s="166">
        <v>893.15</v>
      </c>
      <c r="F631" s="166">
        <v>892.75</v>
      </c>
    </row>
    <row r="632" spans="1:6">
      <c r="A632" s="151" t="s">
        <v>205</v>
      </c>
      <c r="B632" s="165">
        <v>0.1202</v>
      </c>
      <c r="C632" s="165">
        <v>0.1208</v>
      </c>
      <c r="D632" s="166">
        <v>901.88</v>
      </c>
      <c r="E632" s="166">
        <v>899.1</v>
      </c>
      <c r="F632" s="166">
        <v>898.69</v>
      </c>
    </row>
    <row r="633" spans="1:6">
      <c r="A633" s="151" t="s">
        <v>206</v>
      </c>
      <c r="B633" s="165">
        <v>0.12179999999999999</v>
      </c>
      <c r="C633" s="165">
        <v>0.12240000000000001</v>
      </c>
      <c r="D633" s="166">
        <v>894.89</v>
      </c>
      <c r="E633" s="166">
        <v>892.14</v>
      </c>
      <c r="F633" s="166">
        <v>891.73</v>
      </c>
    </row>
    <row r="634" spans="1:6">
      <c r="A634" s="151" t="s">
        <v>207</v>
      </c>
      <c r="B634" s="165">
        <v>0.1225</v>
      </c>
      <c r="C634" s="165">
        <v>0.1231</v>
      </c>
      <c r="D634" s="166">
        <v>892.09</v>
      </c>
      <c r="E634" s="166">
        <v>889.35</v>
      </c>
      <c r="F634" s="166">
        <v>888.94</v>
      </c>
    </row>
    <row r="635" spans="1:6">
      <c r="A635" s="151" t="s">
        <v>208</v>
      </c>
      <c r="B635" s="165">
        <v>0.1222</v>
      </c>
      <c r="C635" s="165">
        <v>0.12279999999999999</v>
      </c>
      <c r="D635" s="166">
        <v>893.87</v>
      </c>
      <c r="E635" s="166">
        <v>891.13</v>
      </c>
      <c r="F635" s="166">
        <v>890.72</v>
      </c>
    </row>
    <row r="636" spans="1:6">
      <c r="A636" s="151" t="s">
        <v>209</v>
      </c>
      <c r="B636" s="165">
        <v>0.11990000000000001</v>
      </c>
      <c r="C636" s="165">
        <v>0.12050000000000001</v>
      </c>
      <c r="D636" s="166">
        <v>904.9</v>
      </c>
      <c r="E636" s="166">
        <v>902.11</v>
      </c>
      <c r="F636" s="166">
        <v>901.71</v>
      </c>
    </row>
    <row r="637" spans="1:6">
      <c r="A637" s="151" t="s">
        <v>210</v>
      </c>
      <c r="B637" s="165">
        <v>0.1195</v>
      </c>
      <c r="C637" s="165">
        <v>0.1201</v>
      </c>
      <c r="D637" s="166">
        <v>907.18</v>
      </c>
      <c r="E637" s="166">
        <v>904.38</v>
      </c>
      <c r="F637" s="166">
        <v>903.97</v>
      </c>
    </row>
    <row r="638" spans="1:6">
      <c r="A638" s="151" t="s">
        <v>211</v>
      </c>
      <c r="B638" s="165">
        <v>0.12039999999999999</v>
      </c>
      <c r="C638" s="165">
        <v>0.121</v>
      </c>
      <c r="D638" s="166">
        <v>903.39</v>
      </c>
      <c r="E638" s="166">
        <v>900.62</v>
      </c>
      <c r="F638" s="166">
        <v>900.21</v>
      </c>
    </row>
    <row r="639" spans="1:6">
      <c r="A639" s="151" t="s">
        <v>212</v>
      </c>
      <c r="B639" s="165">
        <v>0.1195</v>
      </c>
      <c r="C639" s="165">
        <v>0.1201</v>
      </c>
      <c r="D639" s="166">
        <v>907.99</v>
      </c>
      <c r="E639" s="166">
        <v>905.19</v>
      </c>
      <c r="F639" s="166">
        <v>904.79</v>
      </c>
    </row>
    <row r="640" spans="1:6">
      <c r="A640" s="151" t="s">
        <v>213</v>
      </c>
      <c r="B640" s="165">
        <v>0.1191</v>
      </c>
      <c r="C640" s="165">
        <v>0.1197</v>
      </c>
      <c r="D640" s="166">
        <v>910.27</v>
      </c>
      <c r="E640" s="166">
        <v>907.46</v>
      </c>
      <c r="F640" s="166">
        <v>907.06</v>
      </c>
    </row>
    <row r="641" spans="1:6">
      <c r="A641" s="151" t="s">
        <v>214</v>
      </c>
      <c r="B641" s="165">
        <v>0.11849999999999999</v>
      </c>
      <c r="C641" s="165">
        <v>0.1191</v>
      </c>
      <c r="D641" s="166">
        <v>913.49</v>
      </c>
      <c r="E641" s="166">
        <v>910.67</v>
      </c>
      <c r="F641" s="166">
        <v>910.27</v>
      </c>
    </row>
    <row r="642" spans="1:6">
      <c r="A642" s="151" t="s">
        <v>216</v>
      </c>
      <c r="B642" s="165">
        <v>0.1183</v>
      </c>
      <c r="C642" s="165">
        <v>0.11890000000000001</v>
      </c>
      <c r="D642" s="166">
        <v>914.83</v>
      </c>
      <c r="E642" s="166">
        <v>912.02</v>
      </c>
      <c r="F642" s="166">
        <v>911.61</v>
      </c>
    </row>
    <row r="643" spans="1:6">
      <c r="A643" s="151" t="s">
        <v>218</v>
      </c>
      <c r="B643" s="165">
        <v>0.11890000000000001</v>
      </c>
      <c r="C643" s="165">
        <v>0.1195</v>
      </c>
      <c r="D643" s="166">
        <v>912.42</v>
      </c>
      <c r="E643" s="166">
        <v>909.62</v>
      </c>
      <c r="F643" s="166">
        <v>909.21</v>
      </c>
    </row>
    <row r="644" spans="1:6">
      <c r="A644" s="151" t="s">
        <v>217</v>
      </c>
      <c r="B644" s="165">
        <v>0.1177</v>
      </c>
      <c r="C644" s="165">
        <v>0.1183</v>
      </c>
      <c r="D644" s="166">
        <v>918.48</v>
      </c>
      <c r="E644" s="166">
        <v>915.65</v>
      </c>
      <c r="F644" s="166">
        <v>915.24</v>
      </c>
    </row>
    <row r="645" spans="1:6">
      <c r="A645" s="151" t="s">
        <v>472</v>
      </c>
      <c r="B645" s="165">
        <v>0.1183</v>
      </c>
      <c r="C645" s="165">
        <v>0.11890000000000001</v>
      </c>
      <c r="D645" s="166">
        <v>916.05</v>
      </c>
      <c r="E645" s="166">
        <v>913.24</v>
      </c>
      <c r="F645" s="166">
        <v>912.83</v>
      </c>
    </row>
    <row r="646" spans="1:6">
      <c r="A646" s="151" t="s">
        <v>1279</v>
      </c>
      <c r="B646" s="193">
        <v>0.1191</v>
      </c>
      <c r="C646" s="194">
        <v>0.1197</v>
      </c>
      <c r="D646" s="166">
        <v>912.71</v>
      </c>
      <c r="E646" s="166">
        <v>909.91</v>
      </c>
      <c r="F646" s="195">
        <v>909.5</v>
      </c>
    </row>
    <row r="647" spans="1:6">
      <c r="A647" s="151" t="s">
        <v>1281</v>
      </c>
      <c r="B647" s="193">
        <v>0.1195</v>
      </c>
      <c r="C647" s="194">
        <v>0.1201</v>
      </c>
      <c r="D647" s="166">
        <v>911.25</v>
      </c>
      <c r="E647" s="166">
        <v>908.46</v>
      </c>
      <c r="F647" s="195">
        <v>908.05</v>
      </c>
    </row>
    <row r="648" spans="1:6">
      <c r="A648" s="151" t="s">
        <v>1282</v>
      </c>
      <c r="B648" s="193">
        <v>0.11890000000000001</v>
      </c>
      <c r="C648" s="194">
        <v>0.1195</v>
      </c>
      <c r="D648" s="166">
        <v>914.46</v>
      </c>
      <c r="E648" s="166">
        <v>911.66</v>
      </c>
      <c r="F648" s="195">
        <v>911.25</v>
      </c>
    </row>
    <row r="649" spans="1:6">
      <c r="A649" s="151" t="s">
        <v>1300</v>
      </c>
      <c r="B649" s="193">
        <v>0.1188</v>
      </c>
      <c r="C649" s="194">
        <v>0.11939999999999999</v>
      </c>
      <c r="D649" s="166">
        <v>915.33</v>
      </c>
      <c r="E649" s="166">
        <v>912.53</v>
      </c>
      <c r="F649" s="195">
        <v>912.12</v>
      </c>
    </row>
    <row r="650" spans="1:6">
      <c r="A650" s="151" t="s">
        <v>1305</v>
      </c>
      <c r="B650" s="193">
        <v>0.11869999999999999</v>
      </c>
      <c r="C650" s="194">
        <v>0.1193</v>
      </c>
      <c r="D650" s="166">
        <v>916.21</v>
      </c>
      <c r="E650" s="166">
        <v>913.41</v>
      </c>
      <c r="F650" s="195">
        <v>913</v>
      </c>
    </row>
    <row r="651" spans="1:6">
      <c r="A651" s="151" t="s">
        <v>1908</v>
      </c>
      <c r="B651" s="193">
        <v>0.11800000000000001</v>
      </c>
      <c r="C651" s="194">
        <v>0.1186</v>
      </c>
      <c r="D651" s="166">
        <v>919.9</v>
      </c>
      <c r="E651" s="166">
        <v>917.09</v>
      </c>
      <c r="F651" s="195">
        <v>916.68</v>
      </c>
    </row>
    <row r="652" spans="1:6">
      <c r="A652" s="151" t="s">
        <v>1821</v>
      </c>
      <c r="B652" s="193">
        <v>0.1174</v>
      </c>
      <c r="C652" s="194">
        <v>0.11800000000000001</v>
      </c>
      <c r="D652" s="166">
        <v>923.14</v>
      </c>
      <c r="E652" s="166">
        <v>920.31</v>
      </c>
      <c r="F652" s="195">
        <v>919.9</v>
      </c>
    </row>
    <row r="653" spans="1:6">
      <c r="A653" s="151" t="s">
        <v>1902</v>
      </c>
      <c r="B653" s="193">
        <v>0.1188</v>
      </c>
      <c r="C653" s="194">
        <v>0.11939999999999999</v>
      </c>
      <c r="D653" s="428">
        <v>916.97</v>
      </c>
      <c r="E653" s="428">
        <v>914.17</v>
      </c>
      <c r="F653" s="195">
        <v>913.76</v>
      </c>
    </row>
    <row r="654" spans="1:6">
      <c r="A654" s="151" t="s">
        <v>1906</v>
      </c>
      <c r="B654" s="193">
        <v>0.11900000000000001</v>
      </c>
      <c r="C654" s="194">
        <v>0.11960000000000001</v>
      </c>
      <c r="D654" s="428">
        <v>916.44</v>
      </c>
      <c r="E654" s="428">
        <v>913.65</v>
      </c>
      <c r="F654" s="195">
        <v>913.24</v>
      </c>
    </row>
    <row r="655" spans="1:6">
      <c r="A655" s="151" t="s">
        <v>1907</v>
      </c>
      <c r="B655" s="193">
        <v>0.11800000000000001</v>
      </c>
      <c r="C655" s="194">
        <v>0.1186</v>
      </c>
      <c r="D655" s="428">
        <v>921.53</v>
      </c>
      <c r="E655" s="428">
        <v>918.72</v>
      </c>
      <c r="F655" s="195">
        <v>918.31</v>
      </c>
    </row>
    <row r="656" spans="1:6">
      <c r="A656" s="151" t="s">
        <v>1962</v>
      </c>
      <c r="B656" s="193">
        <v>0.1173</v>
      </c>
      <c r="C656" s="194">
        <v>0.11789999999999999</v>
      </c>
      <c r="D656" s="428">
        <v>925.24</v>
      </c>
      <c r="E656" s="428">
        <v>922.41</v>
      </c>
      <c r="F656" s="195">
        <v>922.01</v>
      </c>
    </row>
    <row r="657" spans="1:12">
      <c r="A657" s="539">
        <v>42591</v>
      </c>
      <c r="B657" s="193">
        <v>0.1182</v>
      </c>
      <c r="C657" s="194">
        <v>0.1188</v>
      </c>
      <c r="D657" s="428">
        <v>921.41</v>
      </c>
      <c r="E657" s="428">
        <v>918.6</v>
      </c>
      <c r="F657" s="195">
        <v>918.19</v>
      </c>
      <c r="L657" s="456"/>
    </row>
    <row r="658" spans="1:12">
      <c r="A658" s="539">
        <v>42592</v>
      </c>
      <c r="B658" s="193">
        <v>0.11720000000000001</v>
      </c>
      <c r="C658" s="194">
        <v>0.11779999999999999</v>
      </c>
      <c r="D658" s="428">
        <v>926.53</v>
      </c>
      <c r="E658" s="428">
        <v>923.7</v>
      </c>
      <c r="F658" s="195">
        <v>923.29</v>
      </c>
      <c r="L658" s="456"/>
    </row>
    <row r="659" spans="1:12">
      <c r="A659" s="539">
        <v>42593</v>
      </c>
      <c r="B659" s="193">
        <v>0.11749999999999999</v>
      </c>
      <c r="C659" s="194">
        <v>0.11810000000000001</v>
      </c>
      <c r="D659" s="428">
        <v>925.52</v>
      </c>
      <c r="E659" s="428">
        <v>922.7</v>
      </c>
      <c r="F659" s="195">
        <v>922.29</v>
      </c>
      <c r="L659" s="456"/>
    </row>
    <row r="660" spans="1:12">
      <c r="A660" s="539">
        <v>42594</v>
      </c>
      <c r="B660" s="193">
        <v>0.11779999999999999</v>
      </c>
      <c r="C660" s="194">
        <v>0.11840000000000001</v>
      </c>
      <c r="D660" s="428">
        <v>924.52</v>
      </c>
      <c r="E660" s="428">
        <v>921.7</v>
      </c>
      <c r="F660" s="195">
        <v>921.29</v>
      </c>
      <c r="L660" s="456"/>
    </row>
    <row r="661" spans="1:12">
      <c r="A661" s="539">
        <v>42597</v>
      </c>
      <c r="B661" s="193">
        <v>0.11789999999999999</v>
      </c>
      <c r="C661" s="194">
        <v>0.11849999999999999</v>
      </c>
      <c r="D661" s="428">
        <v>924.46</v>
      </c>
      <c r="E661" s="428">
        <v>921.64</v>
      </c>
      <c r="F661" s="195">
        <v>921.23</v>
      </c>
      <c r="L661" s="456"/>
    </row>
    <row r="662" spans="1:12">
      <c r="A662" s="539">
        <v>42598</v>
      </c>
      <c r="B662" s="193">
        <v>0.11749999999999999</v>
      </c>
      <c r="C662" s="194">
        <v>0.11810000000000001</v>
      </c>
      <c r="D662" s="428">
        <v>926.75</v>
      </c>
      <c r="E662" s="428">
        <v>923.93</v>
      </c>
      <c r="F662" s="195">
        <v>923.52</v>
      </c>
      <c r="L662" s="456"/>
    </row>
    <row r="663" spans="1:12">
      <c r="A663" s="539">
        <v>42599</v>
      </c>
      <c r="B663" s="193">
        <v>0.11710000000000001</v>
      </c>
      <c r="C663" s="194">
        <v>0.1177</v>
      </c>
      <c r="D663" s="428">
        <v>929.04</v>
      </c>
      <c r="E663" s="428">
        <v>926.21</v>
      </c>
      <c r="F663" s="195">
        <v>925.8</v>
      </c>
      <c r="L663" s="456"/>
    </row>
    <row r="664" spans="1:12">
      <c r="A664" s="539">
        <v>42600</v>
      </c>
      <c r="B664" s="193">
        <v>0.1173</v>
      </c>
      <c r="C664" s="194">
        <v>0.11789999999999999</v>
      </c>
      <c r="D664" s="428">
        <v>928.51</v>
      </c>
      <c r="E664" s="428">
        <v>925.68</v>
      </c>
      <c r="F664" s="195">
        <v>925.27</v>
      </c>
      <c r="L664" s="456"/>
    </row>
    <row r="665" spans="1:12">
      <c r="A665" s="539">
        <v>42601</v>
      </c>
      <c r="B665" s="193">
        <v>0.11810000000000001</v>
      </c>
      <c r="C665" s="194">
        <v>0.11869999999999999</v>
      </c>
      <c r="D665" s="428">
        <v>925.15</v>
      </c>
      <c r="E665" s="428">
        <v>922.35</v>
      </c>
      <c r="F665" s="195">
        <v>921.94</v>
      </c>
      <c r="L665" s="456"/>
    </row>
    <row r="666" spans="1:12">
      <c r="A666" s="539">
        <v>42604</v>
      </c>
      <c r="B666" s="193">
        <v>0.1174</v>
      </c>
      <c r="C666" s="194">
        <v>0.11800000000000001</v>
      </c>
      <c r="D666" s="428">
        <v>928.85</v>
      </c>
      <c r="E666" s="428">
        <v>926.03</v>
      </c>
      <c r="F666" s="195">
        <v>925.62</v>
      </c>
    </row>
    <row r="667" spans="1:12">
      <c r="A667" s="539">
        <v>42606</v>
      </c>
      <c r="B667" s="193">
        <v>0.11890000000000001</v>
      </c>
      <c r="C667" s="194">
        <v>0.1195</v>
      </c>
      <c r="D667" s="428">
        <v>922.65</v>
      </c>
      <c r="E667" s="428">
        <v>919.86</v>
      </c>
      <c r="F667" s="195">
        <v>919.45</v>
      </c>
    </row>
    <row r="668" spans="1:12">
      <c r="A668" s="539">
        <v>42607</v>
      </c>
      <c r="B668" s="193">
        <v>0.1192</v>
      </c>
      <c r="C668" s="194">
        <v>0.1198</v>
      </c>
      <c r="D668" s="428">
        <v>921.67</v>
      </c>
      <c r="E668" s="428">
        <v>918.88</v>
      </c>
      <c r="F668" s="195">
        <v>918.47</v>
      </c>
    </row>
    <row r="669" spans="1:12">
      <c r="A669" s="539">
        <v>42608</v>
      </c>
      <c r="B669" s="193">
        <v>0.1192</v>
      </c>
      <c r="C669" s="194">
        <v>0.1198</v>
      </c>
      <c r="D669" s="428">
        <v>922.08</v>
      </c>
      <c r="E669" s="428">
        <v>919.3</v>
      </c>
      <c r="F669" s="195">
        <v>918.88</v>
      </c>
    </row>
    <row r="670" spans="1:12">
      <c r="A670" s="539">
        <v>42611</v>
      </c>
      <c r="B670" s="193">
        <v>0.1215</v>
      </c>
      <c r="C670" s="194">
        <v>0.12210000000000001</v>
      </c>
      <c r="D670" s="428">
        <v>911.9</v>
      </c>
      <c r="E670" s="428">
        <v>909.17</v>
      </c>
      <c r="F670" s="195">
        <v>908.75</v>
      </c>
    </row>
    <row r="671" spans="1:12">
      <c r="A671" s="539">
        <v>42612</v>
      </c>
      <c r="B671" s="193">
        <v>0.1202</v>
      </c>
      <c r="C671" s="194">
        <v>0.1208</v>
      </c>
      <c r="D671" s="428">
        <v>918.28</v>
      </c>
      <c r="E671" s="428">
        <v>915.52</v>
      </c>
      <c r="F671" s="195">
        <v>915.11</v>
      </c>
    </row>
    <row r="672" spans="1:12">
      <c r="A672" s="539">
        <v>42613</v>
      </c>
      <c r="B672" s="193">
        <v>0.1211</v>
      </c>
      <c r="C672" s="194">
        <v>0.1217</v>
      </c>
      <c r="D672" s="428">
        <v>914.56</v>
      </c>
      <c r="E672" s="428">
        <v>911.82</v>
      </c>
      <c r="F672" s="195">
        <v>911.4</v>
      </c>
    </row>
    <row r="673" spans="1:6">
      <c r="A673" s="539">
        <v>42614</v>
      </c>
      <c r="B673" s="193">
        <v>0.11990000000000001</v>
      </c>
      <c r="C673" s="194">
        <v>0.12050000000000001</v>
      </c>
      <c r="D673" s="428">
        <v>920.49</v>
      </c>
      <c r="E673" s="428">
        <v>917.73</v>
      </c>
      <c r="F673" s="195">
        <v>917.31</v>
      </c>
    </row>
    <row r="674" spans="1:6">
      <c r="A674" s="539">
        <v>42615</v>
      </c>
      <c r="B674" s="193">
        <v>0.11960000000000001</v>
      </c>
      <c r="C674" s="194">
        <v>0.1202</v>
      </c>
      <c r="D674" s="428">
        <v>922.29</v>
      </c>
      <c r="E674" s="428">
        <v>919.52</v>
      </c>
      <c r="F674" s="195">
        <v>919.11</v>
      </c>
    </row>
    <row r="675" spans="1:6">
      <c r="A675" s="539">
        <v>42618</v>
      </c>
      <c r="B675" s="193">
        <v>0.11890000000000001</v>
      </c>
      <c r="C675" s="194">
        <v>0.1195</v>
      </c>
      <c r="D675" s="428">
        <v>925.95</v>
      </c>
      <c r="E675" s="428">
        <v>923.16</v>
      </c>
      <c r="F675" s="195">
        <v>922.75</v>
      </c>
    </row>
    <row r="676" spans="1:6">
      <c r="A676" s="539">
        <v>42619</v>
      </c>
      <c r="B676" s="193">
        <v>0.11939999999999999</v>
      </c>
      <c r="C676" s="194">
        <v>0.12</v>
      </c>
      <c r="D676" s="428">
        <v>924.04</v>
      </c>
      <c r="E676" s="428">
        <v>921.27</v>
      </c>
      <c r="F676" s="195">
        <v>920.85</v>
      </c>
    </row>
    <row r="677" spans="1:6">
      <c r="A677" s="539">
        <v>42621</v>
      </c>
      <c r="B677" s="193">
        <v>0.1192</v>
      </c>
      <c r="C677" s="194">
        <v>0.1198</v>
      </c>
      <c r="D677" s="428">
        <v>925.38</v>
      </c>
      <c r="E677" s="428">
        <v>922.61</v>
      </c>
      <c r="F677" s="195">
        <v>922.19</v>
      </c>
    </row>
    <row r="678" spans="1:6">
      <c r="A678" s="539">
        <v>42622</v>
      </c>
      <c r="B678" s="193">
        <v>0.1195</v>
      </c>
      <c r="C678" s="194">
        <v>0.1201</v>
      </c>
      <c r="D678" s="428">
        <v>924.41</v>
      </c>
      <c r="E678" s="428">
        <v>921.64</v>
      </c>
      <c r="F678" s="195">
        <v>921.22</v>
      </c>
    </row>
    <row r="679" spans="1:6">
      <c r="A679" s="539">
        <v>42625</v>
      </c>
      <c r="B679" s="193">
        <v>0.12189999999999999</v>
      </c>
      <c r="C679" s="194">
        <v>0.1225</v>
      </c>
      <c r="D679" s="428">
        <v>913.82</v>
      </c>
      <c r="E679" s="428">
        <v>911.11</v>
      </c>
      <c r="F679" s="195">
        <v>910.69</v>
      </c>
    </row>
    <row r="680" spans="1:6">
      <c r="A680" s="539">
        <v>42626</v>
      </c>
      <c r="B680" s="193">
        <v>0.12089999999999999</v>
      </c>
      <c r="C680" s="194">
        <v>0.1215</v>
      </c>
      <c r="D680" s="428">
        <v>918.8</v>
      </c>
      <c r="E680" s="428">
        <v>916.06</v>
      </c>
      <c r="F680" s="195">
        <v>915.64</v>
      </c>
    </row>
    <row r="681" spans="1:6">
      <c r="A681" s="539">
        <v>42627</v>
      </c>
      <c r="B681" s="193">
        <v>0.1234</v>
      </c>
      <c r="C681" s="194">
        <v>0.124</v>
      </c>
      <c r="D681" s="428">
        <v>907.89</v>
      </c>
      <c r="E681" s="428">
        <v>905.2</v>
      </c>
      <c r="F681" s="195">
        <v>904.78</v>
      </c>
    </row>
    <row r="682" spans="1:6">
      <c r="A682" s="539">
        <v>42628</v>
      </c>
      <c r="B682" s="193">
        <v>0.1234</v>
      </c>
      <c r="C682" s="194">
        <v>0.124</v>
      </c>
      <c r="D682" s="428">
        <v>908.31</v>
      </c>
      <c r="E682" s="428">
        <v>905.62</v>
      </c>
      <c r="F682" s="195">
        <v>905.2</v>
      </c>
    </row>
    <row r="683" spans="1:6">
      <c r="A683" s="539">
        <v>42629</v>
      </c>
      <c r="B683" s="193">
        <v>0.12210000000000001</v>
      </c>
      <c r="C683" s="194">
        <v>0.12269999999999999</v>
      </c>
      <c r="D683" s="428">
        <v>914.59</v>
      </c>
      <c r="E683" s="428">
        <v>911.88</v>
      </c>
      <c r="F683" s="195">
        <v>911.46</v>
      </c>
    </row>
    <row r="684" spans="1:6">
      <c r="A684" s="539">
        <v>42632</v>
      </c>
      <c r="B684" s="193">
        <v>0.1216</v>
      </c>
      <c r="C684" s="194">
        <v>0.1222</v>
      </c>
      <c r="D684" s="428">
        <v>917.27</v>
      </c>
      <c r="E684" s="428">
        <v>914.55</v>
      </c>
      <c r="F684" s="195">
        <v>914.13</v>
      </c>
    </row>
    <row r="685" spans="1:6">
      <c r="A685" s="539">
        <v>42633</v>
      </c>
      <c r="B685" s="193">
        <v>0.1217</v>
      </c>
      <c r="C685" s="194">
        <v>0.12230000000000001</v>
      </c>
      <c r="D685" s="428">
        <v>917.24</v>
      </c>
      <c r="E685" s="428">
        <v>914.52</v>
      </c>
      <c r="F685" s="195">
        <v>914.1</v>
      </c>
    </row>
    <row r="686" spans="1:6">
      <c r="A686" s="539">
        <v>42634</v>
      </c>
      <c r="B686" s="193">
        <v>0.12140000000000001</v>
      </c>
      <c r="C686" s="194">
        <v>0.122</v>
      </c>
      <c r="D686" s="428">
        <v>919.02</v>
      </c>
      <c r="E686" s="428">
        <v>916.3</v>
      </c>
      <c r="F686" s="195">
        <v>915.88</v>
      </c>
    </row>
    <row r="687" spans="1:6">
      <c r="A687" s="539">
        <v>42635</v>
      </c>
      <c r="B687" s="193">
        <v>0.11960000000000001</v>
      </c>
      <c r="C687" s="194">
        <v>0.1202</v>
      </c>
      <c r="D687" s="428">
        <v>927.68</v>
      </c>
      <c r="E687" s="428">
        <v>924.92</v>
      </c>
      <c r="F687" s="195">
        <v>924.5</v>
      </c>
    </row>
    <row r="688" spans="1:6">
      <c r="A688" s="539">
        <v>42636</v>
      </c>
      <c r="B688" s="193">
        <v>0.1177</v>
      </c>
      <c r="C688" s="194">
        <v>0.1183</v>
      </c>
      <c r="D688" s="428">
        <v>936.91</v>
      </c>
      <c r="E688" s="428">
        <v>934.11</v>
      </c>
      <c r="F688" s="195">
        <v>933.7</v>
      </c>
    </row>
    <row r="689" spans="1:6">
      <c r="A689" s="539">
        <v>42639</v>
      </c>
      <c r="B689" s="193">
        <v>0.1176</v>
      </c>
      <c r="C689" s="194">
        <v>0.1182</v>
      </c>
      <c r="D689" s="428">
        <v>937.79</v>
      </c>
      <c r="E689" s="428">
        <v>934.99</v>
      </c>
      <c r="F689" s="195">
        <v>934.58</v>
      </c>
    </row>
    <row r="690" spans="1:6">
      <c r="A690" s="539">
        <v>42640</v>
      </c>
      <c r="B690" s="193">
        <v>0.11800000000000001</v>
      </c>
      <c r="C690" s="194">
        <v>0.1186</v>
      </c>
      <c r="D690" s="428">
        <v>936.34</v>
      </c>
      <c r="E690" s="428">
        <v>933.55</v>
      </c>
      <c r="F690" s="195">
        <v>933.13</v>
      </c>
    </row>
    <row r="691" spans="1:6">
      <c r="A691" s="539">
        <v>42641</v>
      </c>
      <c r="B691" s="193">
        <v>0.11650000000000001</v>
      </c>
      <c r="C691" s="194">
        <v>0.11710000000000001</v>
      </c>
      <c r="D691" s="428">
        <v>943.77</v>
      </c>
      <c r="E691" s="428">
        <v>940.96</v>
      </c>
      <c r="F691" s="195">
        <v>940.54</v>
      </c>
    </row>
    <row r="692" spans="1:6">
      <c r="A692" s="539">
        <v>42642</v>
      </c>
      <c r="B692" s="193">
        <v>0.11560000000000001</v>
      </c>
      <c r="C692" s="194">
        <v>0.1162</v>
      </c>
      <c r="D692" s="428">
        <v>948.44</v>
      </c>
      <c r="E692" s="428">
        <v>945.6</v>
      </c>
      <c r="F692" s="195">
        <v>945.19</v>
      </c>
    </row>
    <row r="693" spans="1:6">
      <c r="A693" s="539">
        <v>42643</v>
      </c>
      <c r="B693" s="193">
        <v>0.11609999999999999</v>
      </c>
      <c r="C693" s="194">
        <v>0.1167</v>
      </c>
      <c r="D693" s="428">
        <v>946.49</v>
      </c>
      <c r="E693" s="428">
        <v>943.66</v>
      </c>
      <c r="F693" s="195">
        <v>943.25</v>
      </c>
    </row>
    <row r="694" spans="1:6">
      <c r="A694" s="539">
        <v>42646</v>
      </c>
      <c r="B694" s="193">
        <v>0.11539999999999999</v>
      </c>
      <c r="C694" s="194">
        <v>0.11599999999999999</v>
      </c>
      <c r="D694" s="428">
        <v>950.21</v>
      </c>
      <c r="E694" s="428">
        <v>947.37</v>
      </c>
      <c r="F694" s="195">
        <v>946.96</v>
      </c>
    </row>
    <row r="695" spans="1:6">
      <c r="A695" s="539">
        <v>42647</v>
      </c>
      <c r="B695" s="193">
        <v>0.11380000000000001</v>
      </c>
      <c r="C695" s="194">
        <v>0.1144</v>
      </c>
      <c r="D695" s="428">
        <v>958.25</v>
      </c>
      <c r="E695" s="428">
        <v>955.38</v>
      </c>
      <c r="F695" s="195">
        <v>954.97</v>
      </c>
    </row>
    <row r="696" spans="1:6">
      <c r="A696" s="539">
        <v>42648</v>
      </c>
      <c r="B696" s="193">
        <v>0.1153</v>
      </c>
      <c r="C696" s="194">
        <v>0.1159</v>
      </c>
      <c r="D696" s="428">
        <v>951.51</v>
      </c>
      <c r="E696" s="428">
        <v>948.67</v>
      </c>
      <c r="F696" s="195">
        <v>948.25</v>
      </c>
    </row>
    <row r="697" spans="1:6">
      <c r="A697" s="539">
        <v>42649</v>
      </c>
      <c r="B697" s="193">
        <v>0.1134</v>
      </c>
      <c r="C697" s="194">
        <v>0.114</v>
      </c>
      <c r="D697" s="428">
        <v>960.99</v>
      </c>
      <c r="E697" s="428">
        <v>958.11</v>
      </c>
      <c r="F697" s="195">
        <v>957.7</v>
      </c>
    </row>
    <row r="698" spans="1:6">
      <c r="A698" s="542">
        <v>42650</v>
      </c>
      <c r="B698" s="193">
        <v>0.1139</v>
      </c>
      <c r="C698" s="194">
        <v>0.11449999999999999</v>
      </c>
      <c r="D698" s="428">
        <v>959</v>
      </c>
      <c r="E698" s="428">
        <v>956.13</v>
      </c>
      <c r="F698" s="195">
        <v>955.72</v>
      </c>
    </row>
    <row r="699" spans="1:6">
      <c r="A699" s="542">
        <v>42650</v>
      </c>
      <c r="B699" s="193">
        <v>0.1139</v>
      </c>
      <c r="C699" s="194">
        <v>0.11449999999999999</v>
      </c>
      <c r="D699" s="428">
        <v>959</v>
      </c>
      <c r="E699" s="428">
        <v>956.13</v>
      </c>
      <c r="F699" s="195">
        <v>955.72</v>
      </c>
    </row>
    <row r="700" spans="1:6">
      <c r="A700" s="542">
        <v>42650</v>
      </c>
      <c r="B700" s="193">
        <v>0.1139</v>
      </c>
      <c r="C700" s="194">
        <v>0.11449999999999999</v>
      </c>
      <c r="D700" s="428">
        <v>959</v>
      </c>
      <c r="E700" s="428">
        <v>956.13</v>
      </c>
      <c r="F700" s="195">
        <v>955.72</v>
      </c>
    </row>
    <row r="701" spans="1:6">
      <c r="A701" s="543">
        <v>42653</v>
      </c>
      <c r="B701" s="193">
        <v>0.1134</v>
      </c>
      <c r="C701" s="194">
        <v>0.114</v>
      </c>
      <c r="D701" s="428">
        <v>961.81</v>
      </c>
      <c r="E701" s="428">
        <v>958.93</v>
      </c>
      <c r="F701" s="195">
        <v>958.52</v>
      </c>
    </row>
    <row r="702" spans="1:6">
      <c r="A702" s="544">
        <v>42654</v>
      </c>
      <c r="B702" s="193">
        <v>0.11269999999999999</v>
      </c>
      <c r="C702" s="194">
        <v>0.1133</v>
      </c>
      <c r="D702" s="428">
        <v>965.59</v>
      </c>
      <c r="E702" s="428">
        <v>962.7</v>
      </c>
      <c r="F702" s="195">
        <v>962.29</v>
      </c>
    </row>
    <row r="703" spans="1:6">
      <c r="A703" s="545">
        <v>42656</v>
      </c>
      <c r="B703" s="193">
        <v>0.11310000000000001</v>
      </c>
      <c r="C703" s="194">
        <v>0.1137</v>
      </c>
      <c r="D703" s="428">
        <v>964.07</v>
      </c>
      <c r="E703" s="428">
        <v>961.19</v>
      </c>
      <c r="F703" s="195">
        <v>960.78</v>
      </c>
    </row>
    <row r="704" spans="1:6">
      <c r="A704" s="546">
        <v>42657</v>
      </c>
      <c r="B704" s="193">
        <v>0.11320000000000001</v>
      </c>
      <c r="C704" s="194">
        <v>0.11380000000000001</v>
      </c>
      <c r="D704" s="428">
        <v>964</v>
      </c>
      <c r="E704" s="428">
        <v>961.12</v>
      </c>
      <c r="F704" s="195">
        <v>960.71</v>
      </c>
    </row>
    <row r="705" spans="1:6">
      <c r="A705" s="548">
        <v>42660</v>
      </c>
      <c r="B705" s="193">
        <v>0.1133</v>
      </c>
      <c r="C705" s="194">
        <v>0.1139</v>
      </c>
      <c r="D705" s="428">
        <v>963.93</v>
      </c>
      <c r="E705" s="428">
        <v>961.05</v>
      </c>
      <c r="F705" s="195">
        <v>960.64</v>
      </c>
    </row>
    <row r="706" spans="1:6">
      <c r="A706" s="550">
        <v>42661</v>
      </c>
      <c r="B706" s="193">
        <v>0.113</v>
      </c>
      <c r="C706" s="194">
        <v>0.11359999999999999</v>
      </c>
      <c r="D706" s="428">
        <v>965.78</v>
      </c>
      <c r="E706" s="428">
        <v>962.9</v>
      </c>
      <c r="F706" s="195">
        <v>962.49</v>
      </c>
    </row>
    <row r="707" spans="1:6">
      <c r="A707" s="570">
        <v>42662</v>
      </c>
      <c r="B707" s="193">
        <v>0.11220000000000001</v>
      </c>
      <c r="C707" s="194">
        <v>0.1128</v>
      </c>
      <c r="D707" s="428">
        <v>970.05</v>
      </c>
      <c r="E707" s="428">
        <v>967.16</v>
      </c>
      <c r="F707" s="195">
        <v>966.74</v>
      </c>
    </row>
    <row r="708" spans="1:6">
      <c r="A708" s="571">
        <v>42663</v>
      </c>
      <c r="B708" s="193">
        <v>0.1106</v>
      </c>
      <c r="C708" s="194">
        <v>0.11119999999999999</v>
      </c>
      <c r="D708" s="428">
        <v>978.24</v>
      </c>
      <c r="E708" s="428">
        <v>975.31</v>
      </c>
      <c r="F708" s="195">
        <v>974.91</v>
      </c>
    </row>
    <row r="709" spans="1:6">
      <c r="A709" s="572">
        <v>42664</v>
      </c>
      <c r="B709" s="193">
        <v>0.10980000000000001</v>
      </c>
      <c r="C709" s="194">
        <v>0.1104</v>
      </c>
      <c r="D709" s="428">
        <v>982.58</v>
      </c>
      <c r="E709" s="428">
        <v>979.63</v>
      </c>
      <c r="F709" s="195">
        <v>979.22</v>
      </c>
    </row>
    <row r="710" spans="1:6">
      <c r="A710" s="573">
        <v>42667</v>
      </c>
      <c r="B710" s="193">
        <v>0.11119999999999999</v>
      </c>
      <c r="C710" s="194">
        <v>0.1118</v>
      </c>
      <c r="D710" s="428">
        <v>976.13</v>
      </c>
      <c r="E710" s="428">
        <v>973.22</v>
      </c>
      <c r="F710" s="195">
        <v>972.81</v>
      </c>
    </row>
    <row r="711" spans="1:6">
      <c r="A711" s="574">
        <v>42668</v>
      </c>
      <c r="B711" s="193">
        <v>0.1101</v>
      </c>
      <c r="C711" s="194">
        <v>0.11070000000000001</v>
      </c>
      <c r="D711" s="428">
        <v>981.91</v>
      </c>
      <c r="E711" s="428">
        <v>978.98</v>
      </c>
      <c r="F711" s="195">
        <v>978.57</v>
      </c>
    </row>
    <row r="712" spans="1:6">
      <c r="A712" s="576">
        <v>42669</v>
      </c>
      <c r="B712" s="193">
        <v>0.1108</v>
      </c>
      <c r="C712" s="194">
        <v>0.1114</v>
      </c>
      <c r="D712" s="428">
        <v>978.9</v>
      </c>
      <c r="E712" s="428">
        <v>975.98</v>
      </c>
      <c r="F712" s="195">
        <v>975.57</v>
      </c>
    </row>
    <row r="713" spans="1:6">
      <c r="A713" s="577">
        <v>42670</v>
      </c>
      <c r="B713" s="193">
        <v>0.11210000000000001</v>
      </c>
      <c r="C713" s="194">
        <v>0.11269999999999999</v>
      </c>
      <c r="D713" s="428">
        <v>972.99</v>
      </c>
      <c r="E713" s="428">
        <v>970.1</v>
      </c>
      <c r="F713" s="195">
        <v>969.69</v>
      </c>
    </row>
    <row r="714" spans="1:6">
      <c r="A714" s="578">
        <v>42671</v>
      </c>
      <c r="B714" s="193">
        <v>0.11320000000000001</v>
      </c>
      <c r="C714" s="194">
        <v>0.11380000000000001</v>
      </c>
      <c r="D714" s="428">
        <v>968.11</v>
      </c>
      <c r="E714" s="428">
        <v>965.24</v>
      </c>
      <c r="F714" s="195">
        <v>964.83</v>
      </c>
    </row>
    <row r="715" spans="1:6">
      <c r="A715" s="578">
        <v>42674</v>
      </c>
      <c r="B715" s="193">
        <v>0.1134</v>
      </c>
      <c r="C715" s="194">
        <v>0.114</v>
      </c>
      <c r="D715" s="428">
        <v>967.57</v>
      </c>
      <c r="E715" s="428">
        <v>964.7</v>
      </c>
      <c r="F715" s="195">
        <v>964.29</v>
      </c>
    </row>
    <row r="716" spans="1:6">
      <c r="A716" s="578">
        <v>42675</v>
      </c>
      <c r="B716" s="193">
        <v>0.1133</v>
      </c>
      <c r="C716" s="194">
        <v>0.1139</v>
      </c>
      <c r="D716" s="428">
        <v>968.46</v>
      </c>
      <c r="E716" s="428">
        <v>965.59</v>
      </c>
      <c r="F716" s="195">
        <v>965.18</v>
      </c>
    </row>
    <row r="717" spans="1:6">
      <c r="A717" s="578">
        <v>42677</v>
      </c>
      <c r="B717" s="193">
        <v>0.1148</v>
      </c>
      <c r="C717" s="194">
        <v>0.11539999999999999</v>
      </c>
      <c r="D717" s="428">
        <v>961.73</v>
      </c>
      <c r="E717" s="428">
        <v>958.9</v>
      </c>
      <c r="F717" s="195">
        <v>958.48</v>
      </c>
    </row>
    <row r="718" spans="1:6">
      <c r="A718" s="579">
        <v>42678</v>
      </c>
      <c r="B718" s="193">
        <v>0.11539999999999999</v>
      </c>
      <c r="C718" s="194">
        <v>0.11599999999999999</v>
      </c>
      <c r="D718" s="428">
        <v>959.31</v>
      </c>
      <c r="E718" s="428">
        <v>956.49</v>
      </c>
      <c r="F718" s="195">
        <v>956.07</v>
      </c>
    </row>
    <row r="719" spans="1:6">
      <c r="A719" s="580">
        <v>42681</v>
      </c>
      <c r="B719" s="193">
        <v>0.1143</v>
      </c>
      <c r="C719" s="194">
        <v>0.1149</v>
      </c>
      <c r="D719" s="428">
        <v>964.93</v>
      </c>
      <c r="E719" s="428">
        <v>962.09</v>
      </c>
      <c r="F719" s="195">
        <v>961.67</v>
      </c>
    </row>
    <row r="720" spans="1:6">
      <c r="A720" s="580">
        <v>42682</v>
      </c>
      <c r="B720" s="193">
        <v>0.11310000000000001</v>
      </c>
      <c r="C720" s="194">
        <v>0.1137</v>
      </c>
      <c r="D720" s="428">
        <v>971.06</v>
      </c>
      <c r="E720" s="428">
        <v>968.2</v>
      </c>
      <c r="F720" s="195">
        <v>967.78</v>
      </c>
    </row>
    <row r="721" spans="1:6">
      <c r="A721" s="581">
        <v>42683</v>
      </c>
      <c r="B721" s="193">
        <v>0.1144</v>
      </c>
      <c r="C721" s="194">
        <v>0.115</v>
      </c>
      <c r="D721" s="428">
        <v>965.28</v>
      </c>
      <c r="E721" s="428">
        <v>962.45</v>
      </c>
      <c r="F721" s="195">
        <v>962.03</v>
      </c>
    </row>
    <row r="722" spans="1:6">
      <c r="A722" s="581">
        <v>42684</v>
      </c>
      <c r="B722" s="193">
        <v>0.1149</v>
      </c>
      <c r="C722" s="194">
        <v>0.11550000000000001</v>
      </c>
      <c r="D722" s="428">
        <v>963.33</v>
      </c>
      <c r="E722" s="428">
        <v>960.51</v>
      </c>
      <c r="F722" s="195">
        <v>960.09</v>
      </c>
    </row>
    <row r="723" spans="1:6">
      <c r="A723" s="582">
        <v>42685</v>
      </c>
      <c r="B723" s="193">
        <v>0.122</v>
      </c>
      <c r="C723" s="194">
        <v>0.1226</v>
      </c>
      <c r="D723" s="428">
        <v>931.06</v>
      </c>
      <c r="E723" s="428">
        <v>928.38</v>
      </c>
      <c r="F723" s="195">
        <v>927.95</v>
      </c>
    </row>
    <row r="724" spans="1:6">
      <c r="A724" s="583">
        <v>42688</v>
      </c>
      <c r="B724" s="193">
        <v>0.12359999999999999</v>
      </c>
      <c r="C724" s="194">
        <v>0.1242</v>
      </c>
      <c r="D724" s="428">
        <v>924.35</v>
      </c>
      <c r="E724" s="428">
        <v>921.69</v>
      </c>
      <c r="F724" s="195">
        <v>921.27</v>
      </c>
    </row>
    <row r="725" spans="1:6">
      <c r="A725" s="583">
        <v>42690</v>
      </c>
      <c r="B725" s="193">
        <v>0.12189999999999999</v>
      </c>
      <c r="C725" s="194">
        <v>0.1225</v>
      </c>
      <c r="D725" s="428">
        <v>932.36</v>
      </c>
      <c r="E725" s="428">
        <v>929.68</v>
      </c>
      <c r="F725" s="195">
        <v>929.25</v>
      </c>
    </row>
    <row r="726" spans="1:6">
      <c r="A726" s="584">
        <v>42691</v>
      </c>
      <c r="B726" s="193">
        <v>0.1195</v>
      </c>
      <c r="C726" s="194">
        <v>0.1201</v>
      </c>
      <c r="D726" s="428">
        <v>943.65</v>
      </c>
      <c r="E726" s="428">
        <v>940.92</v>
      </c>
      <c r="F726" s="195">
        <v>940.49</v>
      </c>
    </row>
    <row r="727" spans="1:6">
      <c r="A727" s="585">
        <v>42692</v>
      </c>
      <c r="B727" s="193">
        <v>0.1207</v>
      </c>
      <c r="C727" s="194">
        <v>0.12130000000000001</v>
      </c>
      <c r="D727" s="428">
        <v>938.62</v>
      </c>
      <c r="E727" s="428">
        <v>935.91</v>
      </c>
      <c r="F727" s="195">
        <v>935.49</v>
      </c>
    </row>
    <row r="728" spans="1:6">
      <c r="A728" s="586">
        <v>42695</v>
      </c>
      <c r="B728" s="193">
        <v>0.1207</v>
      </c>
      <c r="C728" s="194">
        <v>0.12130000000000001</v>
      </c>
      <c r="D728" s="428">
        <v>939.05</v>
      </c>
      <c r="E728" s="428">
        <v>936.34</v>
      </c>
      <c r="F728" s="195">
        <v>935.91</v>
      </c>
    </row>
    <row r="729" spans="1:6">
      <c r="A729" s="587">
        <v>42696</v>
      </c>
      <c r="B729" s="193">
        <v>0.11849999999999999</v>
      </c>
      <c r="C729" s="194">
        <v>0.1191</v>
      </c>
      <c r="D729" s="428">
        <v>949.5</v>
      </c>
      <c r="E729" s="428">
        <v>946.75</v>
      </c>
      <c r="F729" s="195">
        <v>946.32</v>
      </c>
    </row>
    <row r="730" spans="1:6">
      <c r="A730" s="588">
        <v>42697</v>
      </c>
      <c r="B730" s="193">
        <v>0.11849999999999999</v>
      </c>
      <c r="C730" s="194">
        <v>0.1191</v>
      </c>
      <c r="D730" s="428">
        <v>949.92</v>
      </c>
      <c r="E730" s="428">
        <v>947.17</v>
      </c>
      <c r="F730" s="195">
        <v>946.75</v>
      </c>
    </row>
    <row r="731" spans="1:6">
      <c r="A731" s="589">
        <v>42698</v>
      </c>
      <c r="B731" s="193">
        <v>0.1186</v>
      </c>
      <c r="C731" s="194">
        <v>0.1192</v>
      </c>
      <c r="D731" s="428">
        <v>949.88</v>
      </c>
      <c r="E731" s="428">
        <v>947.14</v>
      </c>
      <c r="F731" s="195">
        <v>946.71</v>
      </c>
    </row>
    <row r="732" spans="1:6">
      <c r="A732" s="590">
        <v>42699</v>
      </c>
      <c r="B732" s="193">
        <v>0.1211</v>
      </c>
      <c r="C732" s="194">
        <v>0.1217</v>
      </c>
      <c r="D732" s="428">
        <v>938.94</v>
      </c>
      <c r="E732" s="428">
        <v>936.24</v>
      </c>
      <c r="F732" s="195">
        <v>935.82</v>
      </c>
    </row>
    <row r="733" spans="1:6">
      <c r="A733" s="590">
        <v>42702</v>
      </c>
      <c r="B733" s="193">
        <v>0.1211</v>
      </c>
      <c r="C733" s="194">
        <v>0.1217</v>
      </c>
      <c r="D733" s="428">
        <v>939.37</v>
      </c>
      <c r="E733" s="428">
        <v>936.67</v>
      </c>
      <c r="F733" s="195">
        <v>936.24</v>
      </c>
    </row>
    <row r="734" spans="1:6">
      <c r="A734" s="591">
        <v>42703</v>
      </c>
      <c r="B734" s="193">
        <v>0.1197</v>
      </c>
      <c r="C734" s="194">
        <v>0.12029999999999999</v>
      </c>
      <c r="D734" s="428">
        <v>946.13</v>
      </c>
      <c r="E734" s="428">
        <v>943.41</v>
      </c>
      <c r="F734" s="195">
        <v>942.98</v>
      </c>
    </row>
    <row r="735" spans="1:6">
      <c r="A735" s="592">
        <v>42704</v>
      </c>
      <c r="B735" s="193">
        <v>0.1192</v>
      </c>
      <c r="C735" s="194">
        <v>0.1198</v>
      </c>
      <c r="D735" s="428">
        <v>948.83</v>
      </c>
      <c r="E735" s="428">
        <v>946.1</v>
      </c>
      <c r="F735" s="195">
        <v>945.67</v>
      </c>
    </row>
    <row r="736" spans="1:6">
      <c r="A736" s="593">
        <v>42705</v>
      </c>
      <c r="B736" s="193">
        <v>0.1183</v>
      </c>
      <c r="C736" s="194">
        <v>0.11890000000000001</v>
      </c>
      <c r="D736" s="428">
        <v>953.37</v>
      </c>
      <c r="E736" s="428">
        <v>950.62</v>
      </c>
      <c r="F736" s="195">
        <v>950.2</v>
      </c>
    </row>
    <row r="737" spans="1:18">
      <c r="A737" s="594">
        <v>42706</v>
      </c>
      <c r="B737" s="193">
        <v>0.1246</v>
      </c>
      <c r="C737" s="194">
        <v>0.12520000000000001</v>
      </c>
      <c r="D737" s="428">
        <v>925.52</v>
      </c>
      <c r="E737" s="428">
        <v>922.89</v>
      </c>
      <c r="F737" s="195">
        <v>922.46</v>
      </c>
    </row>
    <row r="738" spans="1:18">
      <c r="A738" s="595">
        <v>42709</v>
      </c>
      <c r="B738" s="193">
        <v>0.12230000000000001</v>
      </c>
      <c r="C738" s="194">
        <v>0.1235</v>
      </c>
      <c r="D738" s="428">
        <v>936.13</v>
      </c>
      <c r="E738" s="428">
        <v>930.8</v>
      </c>
      <c r="F738" s="195">
        <v>930.37</v>
      </c>
    </row>
    <row r="739" spans="1:18">
      <c r="A739" s="596">
        <v>42710</v>
      </c>
      <c r="B739" s="193">
        <v>0.12189999999999999</v>
      </c>
      <c r="C739" s="194">
        <v>0.1231</v>
      </c>
      <c r="D739" s="428">
        <v>938.34</v>
      </c>
      <c r="E739" s="428">
        <v>933</v>
      </c>
      <c r="F739" s="195">
        <v>932.57</v>
      </c>
    </row>
    <row r="740" spans="1:18">
      <c r="A740" s="597">
        <v>42711</v>
      </c>
      <c r="B740" s="193">
        <v>0.1197</v>
      </c>
      <c r="C740" s="194">
        <v>0.12089999999999999</v>
      </c>
      <c r="D740" s="428">
        <v>948.68</v>
      </c>
      <c r="E740" s="428">
        <v>943.25</v>
      </c>
      <c r="F740" s="195">
        <v>942.83</v>
      </c>
    </row>
    <row r="741" spans="1:18">
      <c r="A741" s="598">
        <v>42712</v>
      </c>
      <c r="B741" s="193">
        <v>0.11869999999999999</v>
      </c>
      <c r="C741" s="194">
        <v>0.11990000000000001</v>
      </c>
      <c r="D741" s="428">
        <v>953.66</v>
      </c>
      <c r="E741" s="428">
        <v>948.2</v>
      </c>
      <c r="F741" s="195">
        <v>947.77</v>
      </c>
    </row>
    <row r="742" spans="1:18">
      <c r="A742" s="600">
        <v>42713</v>
      </c>
      <c r="B742" s="193">
        <v>0.11699999999999999</v>
      </c>
      <c r="C742" s="194">
        <v>0.1182</v>
      </c>
      <c r="D742" s="428">
        <v>961.9</v>
      </c>
      <c r="E742" s="428">
        <v>956.37</v>
      </c>
      <c r="F742" s="195">
        <v>955.95</v>
      </c>
    </row>
    <row r="743" spans="1:18">
      <c r="A743" s="602">
        <v>42716</v>
      </c>
      <c r="B743" s="193">
        <v>0.1197</v>
      </c>
      <c r="C743" s="194">
        <v>0.12089999999999999</v>
      </c>
      <c r="D743" s="428">
        <v>949.96</v>
      </c>
      <c r="E743" s="428">
        <v>944.54</v>
      </c>
      <c r="F743" s="195">
        <v>944.11</v>
      </c>
    </row>
    <row r="744" spans="1:18">
      <c r="A744" s="602">
        <v>42717</v>
      </c>
      <c r="B744" s="193">
        <v>0.11939999999999999</v>
      </c>
      <c r="C744" s="194">
        <v>0.1206</v>
      </c>
      <c r="D744" s="428">
        <v>951.74</v>
      </c>
      <c r="E744" s="428">
        <v>946.31</v>
      </c>
      <c r="F744" s="195">
        <v>945.89</v>
      </c>
    </row>
    <row r="745" spans="1:18">
      <c r="A745" s="604">
        <v>42718</v>
      </c>
      <c r="B745" s="193">
        <v>0.12</v>
      </c>
      <c r="C745" s="194">
        <v>0.12119999999999999</v>
      </c>
      <c r="D745" s="428">
        <v>949.45</v>
      </c>
      <c r="E745" s="428">
        <v>944.05</v>
      </c>
      <c r="F745" s="195">
        <v>943.62</v>
      </c>
    </row>
    <row r="746" spans="1:18">
      <c r="A746" s="606">
        <v>42719</v>
      </c>
      <c r="B746" s="193">
        <v>0.12119999999999999</v>
      </c>
      <c r="C746" s="194">
        <v>0.12240000000000001</v>
      </c>
      <c r="D746" s="428">
        <v>944.47</v>
      </c>
      <c r="E746" s="428">
        <v>939.12</v>
      </c>
      <c r="F746" s="195">
        <v>938.69</v>
      </c>
    </row>
    <row r="747" spans="1:18">
      <c r="A747" s="610">
        <v>42720</v>
      </c>
      <c r="B747" s="193">
        <v>0.11990000000000001</v>
      </c>
      <c r="C747" s="194">
        <v>0.1211</v>
      </c>
      <c r="D747" s="428">
        <v>950.76</v>
      </c>
      <c r="E747" s="428">
        <v>945.35</v>
      </c>
      <c r="F747" s="195">
        <v>944.92</v>
      </c>
    </row>
    <row r="748" spans="1:18">
      <c r="A748" s="612">
        <v>42723</v>
      </c>
      <c r="B748" s="193">
        <v>0.12</v>
      </c>
      <c r="C748" s="194">
        <v>0.12119999999999999</v>
      </c>
      <c r="D748" s="428">
        <v>950.73</v>
      </c>
      <c r="E748" s="428">
        <v>945.33</v>
      </c>
      <c r="F748" s="195">
        <v>944.9</v>
      </c>
      <c r="R748" s="496"/>
    </row>
    <row r="749" spans="1:18">
      <c r="A749" s="614">
        <v>42724</v>
      </c>
      <c r="B749" s="193">
        <v>0.11849999999999999</v>
      </c>
      <c r="C749" s="194">
        <v>0.1197</v>
      </c>
      <c r="D749" s="428">
        <v>957.97</v>
      </c>
      <c r="E749" s="428">
        <v>952.52</v>
      </c>
      <c r="F749" s="195">
        <v>952.09</v>
      </c>
    </row>
    <row r="750" spans="1:18">
      <c r="A750" s="616">
        <v>42725</v>
      </c>
      <c r="B750" s="193">
        <v>0.11699999999999999</v>
      </c>
      <c r="C750" s="194">
        <v>0.1182</v>
      </c>
      <c r="D750" s="428">
        <v>965.28</v>
      </c>
      <c r="E750" s="428">
        <v>959.77</v>
      </c>
      <c r="F750" s="195">
        <v>959.34</v>
      </c>
    </row>
    <row r="751" spans="1:18">
      <c r="A751" s="618">
        <v>42726</v>
      </c>
      <c r="B751" s="193">
        <v>0.11650000000000001</v>
      </c>
      <c r="C751" s="194">
        <v>0.1177</v>
      </c>
      <c r="D751" s="428">
        <v>968.02</v>
      </c>
      <c r="E751" s="428">
        <v>962.49</v>
      </c>
      <c r="F751" s="195">
        <v>962.06</v>
      </c>
    </row>
    <row r="752" spans="1:18">
      <c r="A752" s="624">
        <v>42727</v>
      </c>
      <c r="B752" s="193">
        <v>0.11449999999999999</v>
      </c>
      <c r="C752" s="194">
        <v>0.1157</v>
      </c>
      <c r="D752" s="428">
        <v>977.76</v>
      </c>
      <c r="E752" s="428">
        <v>972.15</v>
      </c>
      <c r="F752" s="195">
        <v>971.73</v>
      </c>
    </row>
    <row r="753" spans="1:6">
      <c r="A753" s="624">
        <v>42730</v>
      </c>
      <c r="B753" s="193">
        <v>0.11460000000000001</v>
      </c>
      <c r="C753" s="194">
        <v>0.1158</v>
      </c>
      <c r="D753" s="428">
        <v>977.71</v>
      </c>
      <c r="E753" s="428">
        <v>972.11</v>
      </c>
      <c r="F753" s="195">
        <v>971.69</v>
      </c>
    </row>
    <row r="754" spans="1:6">
      <c r="A754" s="624">
        <v>42731</v>
      </c>
      <c r="B754" s="193">
        <v>0.114</v>
      </c>
      <c r="C754" s="194">
        <v>0.1152</v>
      </c>
      <c r="D754" s="428">
        <v>980.95</v>
      </c>
      <c r="E754" s="428">
        <v>975.33</v>
      </c>
      <c r="F754" s="195">
        <v>974.91</v>
      </c>
    </row>
    <row r="755" spans="1:6">
      <c r="A755" s="624">
        <v>42732</v>
      </c>
      <c r="B755" s="193">
        <v>0.1144</v>
      </c>
      <c r="C755" s="194">
        <v>0.11560000000000001</v>
      </c>
      <c r="D755" s="428">
        <v>979.49</v>
      </c>
      <c r="E755" s="428">
        <v>973.89</v>
      </c>
      <c r="F755" s="195">
        <v>973.46</v>
      </c>
    </row>
    <row r="756" spans="1:6">
      <c r="A756" s="624">
        <v>42733</v>
      </c>
      <c r="B756" s="193">
        <v>0.1142</v>
      </c>
      <c r="C756" s="194">
        <v>0.11539999999999999</v>
      </c>
      <c r="D756" s="428">
        <v>932.87</v>
      </c>
      <c r="E756" s="428">
        <v>927.26</v>
      </c>
      <c r="F756" s="195">
        <v>974.82</v>
      </c>
    </row>
    <row r="757" spans="1:6">
      <c r="A757" s="625">
        <v>42738</v>
      </c>
      <c r="B757" s="193">
        <v>0.11199999999999999</v>
      </c>
      <c r="C757" s="194">
        <v>0.11320000000000001</v>
      </c>
      <c r="D757" s="428">
        <v>935.28</v>
      </c>
      <c r="E757" s="428">
        <v>928.82</v>
      </c>
      <c r="F757" s="195">
        <v>928.42</v>
      </c>
    </row>
    <row r="758" spans="1:6">
      <c r="A758" s="625">
        <v>42739</v>
      </c>
      <c r="B758" s="193">
        <v>0.1116</v>
      </c>
      <c r="C758" s="194">
        <v>0.1128</v>
      </c>
      <c r="D758" s="428">
        <v>937.84</v>
      </c>
      <c r="E758" s="428">
        <v>931.36</v>
      </c>
      <c r="F758" s="195">
        <v>930.96</v>
      </c>
    </row>
    <row r="759" spans="1:6">
      <c r="A759" s="625">
        <v>42740</v>
      </c>
      <c r="B759" s="193">
        <v>0.11320000000000001</v>
      </c>
      <c r="C759" s="194">
        <v>0.1144</v>
      </c>
      <c r="D759" s="428">
        <v>929.61</v>
      </c>
      <c r="E759" s="428">
        <v>923.21</v>
      </c>
      <c r="F759" s="195">
        <v>922.82</v>
      </c>
    </row>
    <row r="760" spans="1:6">
      <c r="A760" s="625">
        <v>42741</v>
      </c>
      <c r="B760" s="193">
        <v>0.1133</v>
      </c>
      <c r="C760" s="194">
        <v>0.11449999999999999</v>
      </c>
      <c r="D760" s="428">
        <v>929.47</v>
      </c>
      <c r="E760" s="428">
        <v>923.08</v>
      </c>
      <c r="F760" s="195">
        <v>922.68</v>
      </c>
    </row>
    <row r="761" spans="1:6">
      <c r="A761" s="625">
        <v>42744</v>
      </c>
      <c r="B761" s="193">
        <v>0.1134</v>
      </c>
      <c r="C761" s="194">
        <v>0.11460000000000001</v>
      </c>
      <c r="D761" s="428">
        <v>929.33</v>
      </c>
      <c r="E761" s="428">
        <v>922.95</v>
      </c>
      <c r="F761" s="195">
        <v>922.55</v>
      </c>
    </row>
    <row r="762" spans="1:6">
      <c r="A762" s="625">
        <v>42745</v>
      </c>
      <c r="B762" s="193">
        <v>0.11269999999999999</v>
      </c>
      <c r="C762" s="194">
        <v>0.1139</v>
      </c>
      <c r="D762" s="428">
        <v>933.48</v>
      </c>
      <c r="E762" s="428">
        <v>927.06</v>
      </c>
      <c r="F762" s="195">
        <v>926.66</v>
      </c>
    </row>
    <row r="763" spans="1:6">
      <c r="A763" s="626">
        <v>42746</v>
      </c>
      <c r="B763" s="193">
        <v>0.1119</v>
      </c>
      <c r="C763" s="194">
        <v>0.11310000000000001</v>
      </c>
      <c r="D763" s="428">
        <v>938.19</v>
      </c>
      <c r="E763" s="428">
        <v>931.73</v>
      </c>
      <c r="F763" s="195">
        <v>931.33</v>
      </c>
    </row>
    <row r="764" spans="1:6">
      <c r="A764" s="632">
        <v>42747</v>
      </c>
      <c r="B764" s="193">
        <v>0.1094</v>
      </c>
      <c r="C764" s="194">
        <v>0.1106</v>
      </c>
      <c r="D764" s="428">
        <v>952.25</v>
      </c>
      <c r="E764" s="428">
        <v>945.65</v>
      </c>
      <c r="F764" s="195">
        <v>945.26</v>
      </c>
    </row>
    <row r="765" spans="1:6">
      <c r="A765" s="634">
        <v>42748</v>
      </c>
      <c r="B765" s="193">
        <v>0.1099</v>
      </c>
      <c r="C765" s="194">
        <v>0.11109999999999999</v>
      </c>
      <c r="D765" s="428">
        <v>949.88</v>
      </c>
      <c r="E765" s="428">
        <v>943.32</v>
      </c>
      <c r="F765" s="195">
        <v>942.92</v>
      </c>
    </row>
    <row r="766" spans="1:6">
      <c r="A766" s="636">
        <v>42751</v>
      </c>
      <c r="B766" s="193">
        <v>0.11019999999999999</v>
      </c>
      <c r="C766" s="194">
        <v>0.1114</v>
      </c>
      <c r="D766" s="428">
        <v>948.63</v>
      </c>
      <c r="E766" s="428">
        <v>942.08</v>
      </c>
      <c r="F766" s="195">
        <v>941.69</v>
      </c>
    </row>
    <row r="767" spans="1:6">
      <c r="A767" s="636">
        <v>42752</v>
      </c>
      <c r="B767" s="193">
        <v>0.1091</v>
      </c>
      <c r="C767" s="194">
        <v>0.1103</v>
      </c>
      <c r="D767" s="428">
        <v>955.08</v>
      </c>
      <c r="E767" s="428">
        <v>948.47</v>
      </c>
      <c r="F767" s="195">
        <v>948.08</v>
      </c>
    </row>
    <row r="768" spans="1:6">
      <c r="A768" s="636">
        <v>42753</v>
      </c>
      <c r="B768" s="193">
        <v>0.10980000000000001</v>
      </c>
      <c r="C768" s="194">
        <v>0.111</v>
      </c>
      <c r="D768" s="428">
        <v>951.61</v>
      </c>
      <c r="E768" s="428">
        <v>945.04</v>
      </c>
      <c r="F768" s="195">
        <v>944.65</v>
      </c>
    </row>
    <row r="769" spans="1:6">
      <c r="A769" s="636">
        <v>42754</v>
      </c>
      <c r="B769" s="193">
        <v>0.1099</v>
      </c>
      <c r="C769" s="194">
        <v>0.11109999999999999</v>
      </c>
      <c r="D769" s="428">
        <v>951.46</v>
      </c>
      <c r="E769" s="428">
        <v>944.9</v>
      </c>
      <c r="F769" s="195">
        <v>944.5</v>
      </c>
    </row>
    <row r="770" spans="1:6">
      <c r="A770" s="638">
        <v>42755</v>
      </c>
      <c r="B770" s="193">
        <v>0.10869999999999999</v>
      </c>
      <c r="C770" s="194">
        <v>0.1099</v>
      </c>
      <c r="D770" s="428">
        <v>958.48</v>
      </c>
      <c r="E770" s="428">
        <v>951.85</v>
      </c>
      <c r="F770" s="195">
        <v>951.46</v>
      </c>
    </row>
    <row r="771" spans="1:6">
      <c r="A771" s="640">
        <v>42758</v>
      </c>
      <c r="B771" s="193">
        <v>0.1085</v>
      </c>
      <c r="C771" s="194">
        <v>0.10970000000000001</v>
      </c>
      <c r="D771" s="428">
        <v>959.98</v>
      </c>
      <c r="E771" s="428">
        <v>953.34</v>
      </c>
      <c r="F771" s="195">
        <v>952.95</v>
      </c>
    </row>
    <row r="772" spans="1:6">
      <c r="A772" s="640">
        <v>42759</v>
      </c>
      <c r="B772" s="193">
        <v>0.1075</v>
      </c>
      <c r="C772" s="194">
        <v>0.10869999999999999</v>
      </c>
      <c r="D772" s="428">
        <v>966.34</v>
      </c>
      <c r="E772" s="428">
        <v>959.65</v>
      </c>
      <c r="F772" s="195">
        <v>958.87</v>
      </c>
    </row>
    <row r="773" spans="1:6">
      <c r="A773" s="642">
        <v>42761</v>
      </c>
      <c r="B773" s="193">
        <v>0.10800000000000001</v>
      </c>
      <c r="C773" s="194">
        <v>0.10920000000000001</v>
      </c>
      <c r="D773" s="428">
        <v>963.94</v>
      </c>
      <c r="E773" s="428">
        <v>957.28</v>
      </c>
      <c r="F773" s="195">
        <v>956.89</v>
      </c>
    </row>
    <row r="774" spans="1:6">
      <c r="A774" s="644">
        <v>42762</v>
      </c>
      <c r="B774" s="193">
        <v>0.1085</v>
      </c>
      <c r="C774" s="194">
        <v>0.10970000000000001</v>
      </c>
      <c r="D774" s="428">
        <v>961.55</v>
      </c>
      <c r="E774" s="428">
        <v>954.92</v>
      </c>
      <c r="F774" s="195">
        <v>954.53</v>
      </c>
    </row>
    <row r="775" spans="1:6">
      <c r="A775" s="644">
        <v>42765</v>
      </c>
      <c r="B775" s="193">
        <v>0.1081</v>
      </c>
      <c r="C775" s="194">
        <v>0.10929999999999999</v>
      </c>
      <c r="D775" s="428">
        <v>964.17</v>
      </c>
      <c r="E775" s="428">
        <v>957.52</v>
      </c>
      <c r="F775" s="195">
        <v>957.12</v>
      </c>
    </row>
    <row r="776" spans="1:6">
      <c r="A776" s="646">
        <v>42766</v>
      </c>
      <c r="B776" s="193">
        <v>0.10800000000000001</v>
      </c>
      <c r="C776" s="194">
        <v>0.10920000000000001</v>
      </c>
      <c r="D776" s="428">
        <v>965.12</v>
      </c>
      <c r="E776" s="428">
        <v>958.46</v>
      </c>
      <c r="F776" s="195">
        <v>958.07</v>
      </c>
    </row>
    <row r="777" spans="1:6">
      <c r="A777" s="648">
        <v>42767</v>
      </c>
      <c r="B777" s="193">
        <v>0.10830000000000001</v>
      </c>
      <c r="C777" s="194">
        <v>0.10949999999999999</v>
      </c>
      <c r="D777" s="428">
        <v>963.84</v>
      </c>
      <c r="E777" s="428">
        <v>957.2</v>
      </c>
      <c r="F777" s="195">
        <v>956.81</v>
      </c>
    </row>
    <row r="778" spans="1:6">
      <c r="A778" s="648">
        <v>42768</v>
      </c>
      <c r="B778" s="193">
        <v>0.10779999999999999</v>
      </c>
      <c r="C778" s="194">
        <v>0.109</v>
      </c>
      <c r="D778" s="428">
        <v>967.02</v>
      </c>
      <c r="E778" s="428">
        <v>960.36</v>
      </c>
      <c r="F778" s="195">
        <v>959.96</v>
      </c>
    </row>
    <row r="779" spans="1:6">
      <c r="A779" s="650">
        <v>42769</v>
      </c>
      <c r="B779" s="193">
        <v>0.1065</v>
      </c>
      <c r="C779" s="194">
        <v>0.10769999999999999</v>
      </c>
      <c r="D779" s="428">
        <v>974.7</v>
      </c>
      <c r="E779" s="428">
        <v>967.97</v>
      </c>
      <c r="F779" s="195">
        <v>967.58</v>
      </c>
    </row>
    <row r="780" spans="1:6">
      <c r="A780" s="652">
        <v>42772</v>
      </c>
      <c r="B780" s="193">
        <v>0.10529999999999999</v>
      </c>
      <c r="C780" s="194">
        <v>0.1065</v>
      </c>
      <c r="D780" s="428">
        <v>981.9</v>
      </c>
      <c r="E780" s="428">
        <v>975.1</v>
      </c>
      <c r="F780" s="195">
        <v>974.7</v>
      </c>
    </row>
    <row r="781" spans="1:6">
      <c r="A781" s="654">
        <v>42773</v>
      </c>
      <c r="B781" s="193">
        <v>0.10539999999999999</v>
      </c>
      <c r="C781" s="194">
        <v>0.1066</v>
      </c>
      <c r="D781" s="428">
        <v>981.72</v>
      </c>
      <c r="E781" s="428">
        <v>974.92</v>
      </c>
      <c r="F781" s="195">
        <v>974.53</v>
      </c>
    </row>
    <row r="782" spans="1:6">
      <c r="A782" s="672">
        <v>42775</v>
      </c>
      <c r="B782" s="193">
        <v>0.10369999999999999</v>
      </c>
      <c r="C782" s="194">
        <v>0.10490000000000001</v>
      </c>
      <c r="D782" s="428">
        <v>994.91</v>
      </c>
      <c r="E782" s="428">
        <v>988.92</v>
      </c>
      <c r="F782" s="195">
        <v>988.53</v>
      </c>
    </row>
    <row r="783" spans="1:6">
      <c r="A783" s="672">
        <v>42776</v>
      </c>
      <c r="B783" s="193">
        <v>0.10310000000000001</v>
      </c>
      <c r="C783" s="194">
        <v>0.1043</v>
      </c>
      <c r="D783" s="428">
        <v>998.32</v>
      </c>
      <c r="E783" s="428">
        <v>992.3</v>
      </c>
      <c r="F783" s="195">
        <v>991.91</v>
      </c>
    </row>
    <row r="784" spans="1:6">
      <c r="A784" s="672">
        <v>42779</v>
      </c>
      <c r="B784" s="193">
        <v>0.1027</v>
      </c>
      <c r="C784" s="194">
        <v>0.10390000000000001</v>
      </c>
      <c r="D784" s="428">
        <v>1000.72</v>
      </c>
      <c r="E784" s="428">
        <v>994.69</v>
      </c>
      <c r="F784" s="195">
        <v>994.3</v>
      </c>
    </row>
    <row r="785" spans="1:6">
      <c r="A785" s="675">
        <v>42780</v>
      </c>
      <c r="B785" s="193">
        <v>0.10279999999999999</v>
      </c>
      <c r="C785" s="194">
        <v>0.10400000000000001</v>
      </c>
      <c r="D785" s="428">
        <v>1000.61</v>
      </c>
      <c r="E785" s="428">
        <v>994.58</v>
      </c>
      <c r="F785" s="195">
        <v>994.19</v>
      </c>
    </row>
    <row r="786" spans="1:6">
      <c r="A786" s="677">
        <v>42781</v>
      </c>
      <c r="B786" s="193">
        <v>0.1032</v>
      </c>
      <c r="C786" s="194">
        <v>0.10439999999999999</v>
      </c>
      <c r="D786" s="428">
        <v>998.98</v>
      </c>
      <c r="E786" s="428">
        <v>992.97</v>
      </c>
      <c r="F786" s="195">
        <v>992.58</v>
      </c>
    </row>
    <row r="787" spans="1:6">
      <c r="A787" s="679">
        <v>42782</v>
      </c>
      <c r="B787" s="193">
        <v>0.1032</v>
      </c>
      <c r="C787" s="194">
        <v>0.10439999999999999</v>
      </c>
      <c r="D787" s="428">
        <v>999.37</v>
      </c>
      <c r="E787" s="428">
        <v>993.36</v>
      </c>
      <c r="F787" s="195">
        <v>992.97</v>
      </c>
    </row>
    <row r="788" spans="1:6">
      <c r="A788" s="681">
        <v>42783</v>
      </c>
      <c r="B788" s="193">
        <v>0.1043</v>
      </c>
      <c r="C788" s="194">
        <v>0.10550000000000001</v>
      </c>
      <c r="D788" s="428">
        <v>994.25</v>
      </c>
      <c r="E788" s="428">
        <v>988.3</v>
      </c>
      <c r="F788" s="195">
        <v>987.9</v>
      </c>
    </row>
    <row r="789" spans="1:6">
      <c r="A789" s="681">
        <v>42786</v>
      </c>
      <c r="B789" s="193">
        <v>0.1036</v>
      </c>
      <c r="C789" s="194">
        <v>0.1048</v>
      </c>
      <c r="D789" s="428">
        <v>998.14</v>
      </c>
      <c r="E789" s="428">
        <v>992.16</v>
      </c>
      <c r="F789" s="195">
        <v>991.76</v>
      </c>
    </row>
    <row r="790" spans="1:6">
      <c r="A790" s="683">
        <v>42787</v>
      </c>
      <c r="B790" s="193">
        <v>0.1032</v>
      </c>
      <c r="C790" s="194">
        <v>0.10439999999999999</v>
      </c>
      <c r="D790" s="428">
        <v>1000.54</v>
      </c>
      <c r="E790" s="428">
        <v>994.54</v>
      </c>
      <c r="F790" s="195">
        <v>994.15</v>
      </c>
    </row>
    <row r="791" spans="1:6">
      <c r="A791" s="685">
        <v>42788</v>
      </c>
      <c r="B791" s="193">
        <v>0.10249999999999999</v>
      </c>
      <c r="C791" s="194">
        <v>0.10369999999999999</v>
      </c>
      <c r="D791" s="428">
        <v>1004.45</v>
      </c>
      <c r="E791" s="428">
        <v>998.42</v>
      </c>
      <c r="F791" s="195">
        <v>998.03</v>
      </c>
    </row>
    <row r="792" spans="1:6">
      <c r="A792" s="687">
        <v>42789</v>
      </c>
      <c r="B792" s="193">
        <v>0.1018</v>
      </c>
      <c r="C792" s="194">
        <v>0.10300000000000001</v>
      </c>
      <c r="D792" s="428">
        <v>1008.38</v>
      </c>
      <c r="E792" s="428">
        <v>1002.32</v>
      </c>
      <c r="F792" s="195">
        <v>1001.94</v>
      </c>
    </row>
    <row r="793" spans="1:6">
      <c r="A793" s="689">
        <v>42790</v>
      </c>
      <c r="B793" s="193">
        <v>0.1017</v>
      </c>
      <c r="C793" s="194">
        <v>0.10289999999999999</v>
      </c>
      <c r="D793" s="428">
        <v>1009.28</v>
      </c>
      <c r="E793" s="428">
        <v>1003.22</v>
      </c>
      <c r="F793" s="195">
        <v>1002.83</v>
      </c>
    </row>
    <row r="794" spans="1:6">
      <c r="A794" s="689">
        <v>42795</v>
      </c>
      <c r="B794" s="193">
        <v>0.10189999999999999</v>
      </c>
      <c r="C794" s="194">
        <v>0.10310000000000001</v>
      </c>
      <c r="D794" s="428">
        <v>1008.65</v>
      </c>
      <c r="E794" s="428">
        <v>1002.6</v>
      </c>
      <c r="F794" s="195">
        <v>1002.21</v>
      </c>
    </row>
    <row r="795" spans="1:6">
      <c r="A795" s="691">
        <v>42796</v>
      </c>
      <c r="B795" s="193">
        <v>0.1013</v>
      </c>
      <c r="C795" s="194">
        <v>0.10249999999999999</v>
      </c>
      <c r="D795" s="428">
        <v>1012.08</v>
      </c>
      <c r="E795" s="428">
        <v>1006.01</v>
      </c>
      <c r="F795" s="195">
        <v>1005.62</v>
      </c>
    </row>
    <row r="796" spans="1:6">
      <c r="A796" s="693">
        <v>42797</v>
      </c>
      <c r="B796" s="193">
        <v>0.1026</v>
      </c>
      <c r="C796" s="194">
        <v>0.1038</v>
      </c>
      <c r="D796" s="428">
        <v>1005.9</v>
      </c>
      <c r="E796" s="428">
        <v>999.88</v>
      </c>
      <c r="F796" s="195">
        <v>999.49</v>
      </c>
    </row>
    <row r="797" spans="1:6">
      <c r="A797" s="708">
        <v>42800</v>
      </c>
      <c r="B797" s="193">
        <v>0.1012</v>
      </c>
      <c r="C797" s="194">
        <v>0.1024</v>
      </c>
      <c r="D797" s="428">
        <v>1013.37</v>
      </c>
      <c r="E797" s="428">
        <v>1007.29</v>
      </c>
      <c r="F797" s="195">
        <v>1006.9</v>
      </c>
    </row>
    <row r="798" spans="1:6">
      <c r="A798" s="710">
        <v>42801</v>
      </c>
      <c r="B798" s="193">
        <v>0.1013</v>
      </c>
      <c r="C798" s="194">
        <v>0.10249999999999999</v>
      </c>
      <c r="D798" s="428">
        <v>1013.25</v>
      </c>
      <c r="E798" s="428">
        <v>1007.18</v>
      </c>
      <c r="F798" s="195">
        <v>1006.79</v>
      </c>
    </row>
    <row r="799" spans="1:6">
      <c r="A799" s="712">
        <v>42802</v>
      </c>
      <c r="B799" s="193">
        <v>0.1018</v>
      </c>
      <c r="C799" s="194">
        <v>0.10300000000000001</v>
      </c>
      <c r="D799" s="428">
        <v>1011.1</v>
      </c>
      <c r="E799" s="428">
        <v>1005.06</v>
      </c>
      <c r="F799" s="195">
        <v>1004.67</v>
      </c>
    </row>
    <row r="800" spans="1:6">
      <c r="A800" s="714">
        <v>42803</v>
      </c>
      <c r="B800" s="193">
        <v>0.10310000000000001</v>
      </c>
      <c r="C800" s="194">
        <v>0.1043</v>
      </c>
      <c r="D800" s="428">
        <v>1004.95</v>
      </c>
      <c r="E800" s="428">
        <v>998.96</v>
      </c>
      <c r="F800" s="195">
        <v>998.57</v>
      </c>
    </row>
    <row r="801" spans="1:6">
      <c r="A801" s="716">
        <v>42804</v>
      </c>
      <c r="B801" s="193">
        <v>0.1026</v>
      </c>
      <c r="C801" s="194">
        <v>0.1038</v>
      </c>
      <c r="D801" s="428">
        <v>1007.85</v>
      </c>
      <c r="E801" s="428">
        <v>1001.84</v>
      </c>
      <c r="F801" s="195">
        <v>1001.45</v>
      </c>
    </row>
    <row r="802" spans="1:6">
      <c r="A802" s="716">
        <v>42807</v>
      </c>
      <c r="B802" s="193">
        <v>0.1013</v>
      </c>
      <c r="C802" s="194">
        <v>0.10249999999999999</v>
      </c>
      <c r="D802" s="428">
        <v>1014.8</v>
      </c>
      <c r="E802" s="428">
        <v>1008.74</v>
      </c>
      <c r="F802" s="195">
        <v>1008.35</v>
      </c>
    </row>
    <row r="803" spans="1:6">
      <c r="A803" s="718">
        <v>42808</v>
      </c>
      <c r="B803" s="193">
        <v>0.1018</v>
      </c>
      <c r="C803" s="194">
        <v>0.10300000000000001</v>
      </c>
      <c r="D803" s="428">
        <v>1012.66</v>
      </c>
      <c r="E803" s="428">
        <v>1006.62</v>
      </c>
      <c r="F803" s="195">
        <v>1006.23</v>
      </c>
    </row>
    <row r="804" spans="1:6">
      <c r="A804" s="720">
        <v>42809</v>
      </c>
      <c r="B804" s="193">
        <v>0.1033</v>
      </c>
      <c r="C804" s="194">
        <v>0.1045</v>
      </c>
      <c r="D804" s="428">
        <v>1005.51</v>
      </c>
      <c r="E804" s="428">
        <v>999.55</v>
      </c>
      <c r="F804" s="195">
        <v>999.15</v>
      </c>
    </row>
    <row r="805" spans="1:6">
      <c r="A805" s="722">
        <v>42810</v>
      </c>
      <c r="B805" s="193">
        <v>0.10189999999999999</v>
      </c>
      <c r="C805" s="194">
        <v>0.10310000000000001</v>
      </c>
      <c r="D805" s="428">
        <v>1012.93</v>
      </c>
      <c r="E805" s="428">
        <v>1006.91</v>
      </c>
      <c r="F805" s="195">
        <v>1006.51</v>
      </c>
    </row>
    <row r="806" spans="1:6">
      <c r="A806" s="724">
        <v>42811</v>
      </c>
      <c r="B806" s="193">
        <v>0.10210000000000001</v>
      </c>
      <c r="C806" s="194">
        <v>0.1033</v>
      </c>
      <c r="D806" s="428">
        <v>1012.32</v>
      </c>
      <c r="E806" s="428">
        <v>1006.3</v>
      </c>
      <c r="F806" s="195">
        <v>1005.91</v>
      </c>
    </row>
    <row r="807" spans="1:6">
      <c r="A807" s="724">
        <v>42814</v>
      </c>
      <c r="B807" s="193">
        <v>0.1018</v>
      </c>
      <c r="C807" s="194">
        <v>0.10300000000000001</v>
      </c>
      <c r="D807" s="428">
        <v>1014.22</v>
      </c>
      <c r="E807" s="428">
        <v>1008.19</v>
      </c>
      <c r="F807" s="195">
        <v>1007.8</v>
      </c>
    </row>
    <row r="808" spans="1:6">
      <c r="A808" s="726">
        <v>42815</v>
      </c>
      <c r="B808" s="193">
        <v>0.1011</v>
      </c>
      <c r="C808" s="194">
        <v>0.1023</v>
      </c>
      <c r="D808" s="428">
        <v>1018.15</v>
      </c>
      <c r="E808" s="428">
        <v>1012.09</v>
      </c>
      <c r="F808" s="195">
        <v>1011.7</v>
      </c>
    </row>
    <row r="809" spans="1:6">
      <c r="A809" s="728">
        <v>42816</v>
      </c>
      <c r="B809" s="193">
        <v>0.10189999999999999</v>
      </c>
      <c r="C809" s="194">
        <v>0.10310000000000001</v>
      </c>
      <c r="D809" s="428">
        <v>1014.49</v>
      </c>
      <c r="E809" s="428">
        <v>1008.48</v>
      </c>
      <c r="F809" s="195">
        <v>1008.08</v>
      </c>
    </row>
    <row r="810" spans="1:6">
      <c r="A810" s="730">
        <v>42817</v>
      </c>
      <c r="B810" s="193">
        <v>0.10279999999999999</v>
      </c>
      <c r="C810" s="194">
        <v>0.10400000000000001</v>
      </c>
      <c r="D810" s="428">
        <v>1010.37</v>
      </c>
      <c r="E810" s="428">
        <v>1004.39</v>
      </c>
      <c r="F810" s="195">
        <v>1004</v>
      </c>
    </row>
    <row r="811" spans="1:6">
      <c r="A811" s="732">
        <v>42818</v>
      </c>
      <c r="B811" s="193">
        <v>0.1011</v>
      </c>
      <c r="C811" s="194">
        <v>0.1023</v>
      </c>
      <c r="D811" s="428">
        <v>1019.31</v>
      </c>
      <c r="E811" s="428">
        <v>1013.27</v>
      </c>
      <c r="F811" s="195">
        <v>1012.87</v>
      </c>
    </row>
    <row r="812" spans="1:6">
      <c r="A812" s="734">
        <v>42821</v>
      </c>
      <c r="B812" s="193">
        <v>0.1002</v>
      </c>
      <c r="C812" s="194">
        <v>0.1014</v>
      </c>
      <c r="D812" s="428">
        <v>1024.27</v>
      </c>
      <c r="E812" s="428">
        <v>1018.19</v>
      </c>
      <c r="F812" s="195">
        <v>1017.8</v>
      </c>
    </row>
    <row r="813" spans="1:6">
      <c r="A813" s="736">
        <v>42822</v>
      </c>
      <c r="B813" s="193">
        <v>9.9900000000000003E-2</v>
      </c>
      <c r="C813" s="194">
        <v>0.1011</v>
      </c>
      <c r="D813" s="428">
        <v>1026.19</v>
      </c>
      <c r="E813" s="428">
        <v>1020.09</v>
      </c>
      <c r="F813" s="195">
        <v>1019.7</v>
      </c>
    </row>
    <row r="814" spans="1:6">
      <c r="A814" s="738">
        <v>42823</v>
      </c>
      <c r="B814" s="193">
        <v>0.10009999999999999</v>
      </c>
      <c r="C814" s="194">
        <v>0.1013</v>
      </c>
      <c r="D814" s="428">
        <v>1025.56</v>
      </c>
      <c r="E814" s="428">
        <v>1019.47</v>
      </c>
      <c r="F814" s="195">
        <v>1019.08</v>
      </c>
    </row>
    <row r="815" spans="1:6">
      <c r="A815" s="740">
        <v>42824</v>
      </c>
      <c r="B815" s="193">
        <v>0.1002</v>
      </c>
      <c r="C815" s="194">
        <v>0.1014</v>
      </c>
      <c r="D815" s="428">
        <v>1025.44</v>
      </c>
      <c r="E815" s="428">
        <v>1019.36</v>
      </c>
      <c r="F815" s="195">
        <v>1018.97</v>
      </c>
    </row>
    <row r="816" spans="1:6">
      <c r="A816" s="742">
        <v>42825</v>
      </c>
      <c r="B816" s="193">
        <v>0.10009999999999999</v>
      </c>
      <c r="C816" s="194">
        <v>0.1013</v>
      </c>
      <c r="D816" s="428">
        <v>1026.3399999999999</v>
      </c>
      <c r="E816" s="428">
        <v>1020.25</v>
      </c>
      <c r="F816" s="195">
        <v>1019.86</v>
      </c>
    </row>
    <row r="817" spans="1:6">
      <c r="A817" s="744">
        <v>42828</v>
      </c>
      <c r="B817" s="193">
        <v>9.9499999999999991E-2</v>
      </c>
      <c r="C817" s="194">
        <v>0.1007</v>
      </c>
      <c r="D817" s="428">
        <v>1029.78</v>
      </c>
      <c r="E817" s="428">
        <v>1023.68</v>
      </c>
      <c r="F817" s="195">
        <v>1023.29</v>
      </c>
    </row>
    <row r="818" spans="1:6">
      <c r="A818" s="746">
        <v>42829</v>
      </c>
      <c r="B818" s="193">
        <v>9.9399999999999988E-2</v>
      </c>
      <c r="C818" s="194">
        <v>0.10060000000000001</v>
      </c>
      <c r="D818" s="428">
        <v>1030.68</v>
      </c>
      <c r="E818" s="428">
        <v>1024.57</v>
      </c>
      <c r="F818" s="195">
        <v>1024.18</v>
      </c>
    </row>
    <row r="819" spans="1:6">
      <c r="A819" s="746">
        <v>42830</v>
      </c>
      <c r="B819" s="193">
        <v>9.820000000000001E-2</v>
      </c>
      <c r="C819" s="194">
        <v>9.9399999999999988E-2</v>
      </c>
      <c r="D819" s="428">
        <v>1037.23</v>
      </c>
      <c r="E819" s="428">
        <v>1031.07</v>
      </c>
      <c r="F819" s="195">
        <v>1030.68</v>
      </c>
    </row>
    <row r="820" spans="1:6">
      <c r="A820" s="748">
        <v>42831</v>
      </c>
      <c r="B820" s="193">
        <v>9.9700000000000011E-2</v>
      </c>
      <c r="C820" s="194">
        <v>0.1009</v>
      </c>
      <c r="D820" s="428">
        <v>1029.93</v>
      </c>
      <c r="E820" s="428">
        <v>1023.84</v>
      </c>
      <c r="F820" s="195">
        <v>1023.45</v>
      </c>
    </row>
    <row r="821" spans="1:6">
      <c r="A821" s="750">
        <v>42832</v>
      </c>
      <c r="B821" s="193">
        <v>0.1002</v>
      </c>
      <c r="C821" s="194">
        <v>0.1014</v>
      </c>
      <c r="D821" s="428">
        <v>1027.77</v>
      </c>
      <c r="E821" s="428">
        <v>1021.71</v>
      </c>
      <c r="F821" s="195">
        <v>1021.31</v>
      </c>
    </row>
    <row r="822" spans="1:6">
      <c r="A822" s="752">
        <v>42835</v>
      </c>
      <c r="B822" s="193">
        <v>9.9100000000000008E-2</v>
      </c>
      <c r="C822" s="194">
        <v>0.1003</v>
      </c>
      <c r="D822" s="428">
        <v>1033.77</v>
      </c>
      <c r="E822" s="428">
        <v>1027.6500000000001</v>
      </c>
      <c r="F822" s="195">
        <v>1027.26</v>
      </c>
    </row>
    <row r="823" spans="1:6">
      <c r="A823" s="754">
        <v>42836</v>
      </c>
      <c r="B823" s="193">
        <v>9.8400000000000001E-2</v>
      </c>
      <c r="C823" s="194">
        <v>9.9600000000000008E-2</v>
      </c>
      <c r="D823" s="428">
        <v>1037.74</v>
      </c>
      <c r="E823" s="428">
        <v>1031.5999999999999</v>
      </c>
      <c r="F823" s="195">
        <v>1031.21</v>
      </c>
    </row>
    <row r="824" spans="1:6">
      <c r="A824" s="756">
        <v>42837</v>
      </c>
      <c r="B824" s="193">
        <v>9.98E-2</v>
      </c>
      <c r="C824" s="194">
        <v>0.10099999999999999</v>
      </c>
      <c r="D824" s="428">
        <v>1030.97</v>
      </c>
      <c r="E824" s="428">
        <v>1024.9000000000001</v>
      </c>
      <c r="F824" s="195">
        <v>1024.5</v>
      </c>
    </row>
    <row r="825" spans="1:6">
      <c r="A825" s="756">
        <v>42838</v>
      </c>
      <c r="B825" s="193">
        <v>0.1003</v>
      </c>
      <c r="C825" s="194">
        <v>0.10150000000000001</v>
      </c>
      <c r="D825" s="428">
        <v>1028.82</v>
      </c>
      <c r="E825" s="428">
        <v>1022.77</v>
      </c>
      <c r="F825" s="195">
        <v>1022.38</v>
      </c>
    </row>
    <row r="826" spans="1:6">
      <c r="A826" s="756">
        <v>42842</v>
      </c>
      <c r="B826" s="193">
        <v>0.10009999999999999</v>
      </c>
      <c r="C826" s="194">
        <v>0.1013</v>
      </c>
      <c r="D826" s="428">
        <v>1030.23</v>
      </c>
      <c r="E826" s="428">
        <v>1024.17</v>
      </c>
      <c r="F826" s="195">
        <v>1023.78</v>
      </c>
    </row>
    <row r="827" spans="1:6">
      <c r="A827" s="758">
        <v>42843</v>
      </c>
      <c r="B827" s="193">
        <v>9.98E-2</v>
      </c>
      <c r="C827" s="194">
        <v>0.10099999999999999</v>
      </c>
      <c r="D827" s="428">
        <v>1032.1400000000001</v>
      </c>
      <c r="E827" s="428">
        <v>1026.07</v>
      </c>
      <c r="F827" s="195">
        <v>1025.68</v>
      </c>
    </row>
    <row r="828" spans="1:6">
      <c r="A828" s="758">
        <v>42844</v>
      </c>
      <c r="B828" s="193">
        <v>0.1003</v>
      </c>
      <c r="C828" s="194">
        <v>0.10150000000000001</v>
      </c>
      <c r="D828" s="428">
        <v>1030</v>
      </c>
      <c r="E828" s="428">
        <v>1023.95</v>
      </c>
      <c r="F828" s="195">
        <v>1023.56</v>
      </c>
    </row>
    <row r="829" spans="1:6">
      <c r="A829" s="758">
        <v>42845</v>
      </c>
      <c r="B829" s="193">
        <v>0.10039999999999999</v>
      </c>
      <c r="C829" s="194">
        <v>0.1016</v>
      </c>
      <c r="D829" s="428">
        <v>1029.8800000000001</v>
      </c>
      <c r="E829" s="428">
        <v>1023.84</v>
      </c>
      <c r="F829" s="195">
        <v>1023.45</v>
      </c>
    </row>
    <row r="830" spans="1:6">
      <c r="A830" s="760">
        <v>42849</v>
      </c>
      <c r="B830" s="193">
        <v>0.1002</v>
      </c>
      <c r="C830" s="194">
        <v>0.1014</v>
      </c>
      <c r="D830" s="428">
        <v>1031.28</v>
      </c>
      <c r="E830" s="428">
        <v>1025.24</v>
      </c>
      <c r="F830" s="195">
        <v>1024.8399999999999</v>
      </c>
    </row>
    <row r="831" spans="1:6">
      <c r="A831" s="760">
        <v>42850</v>
      </c>
      <c r="B831" s="193">
        <v>0.1014</v>
      </c>
      <c r="C831" s="194">
        <v>0.1026</v>
      </c>
      <c r="D831" s="428">
        <v>1025.6300000000001</v>
      </c>
      <c r="E831" s="428">
        <v>1019.63</v>
      </c>
      <c r="F831" s="195">
        <v>1019.24</v>
      </c>
    </row>
    <row r="832" spans="1:6">
      <c r="A832" s="762">
        <v>42851</v>
      </c>
      <c r="B832" s="193">
        <v>0.10289999999999999</v>
      </c>
      <c r="C832" s="194">
        <v>0.1041</v>
      </c>
      <c r="D832" s="428">
        <v>1018.54</v>
      </c>
      <c r="E832" s="428">
        <v>1012.61</v>
      </c>
      <c r="F832" s="195">
        <v>1012.21</v>
      </c>
    </row>
    <row r="833" spans="1:6">
      <c r="A833" s="764">
        <v>42852</v>
      </c>
      <c r="B833" s="193">
        <v>0.1018</v>
      </c>
      <c r="C833" s="194">
        <v>0.10300000000000001</v>
      </c>
      <c r="D833" s="428">
        <v>1024.4100000000001</v>
      </c>
      <c r="E833" s="428">
        <v>1018.44</v>
      </c>
      <c r="F833" s="195">
        <v>1018.04</v>
      </c>
    </row>
    <row r="834" spans="1:6">
      <c r="A834" s="766">
        <v>42855</v>
      </c>
      <c r="B834" s="193">
        <v>0.1026</v>
      </c>
      <c r="C834" s="194">
        <v>0.1038</v>
      </c>
      <c r="D834" s="428">
        <v>1020.82</v>
      </c>
      <c r="E834" s="428">
        <v>1014.88</v>
      </c>
      <c r="F834" s="195">
        <v>1014.49</v>
      </c>
    </row>
    <row r="835" spans="1:6">
      <c r="A835" s="768">
        <v>42857</v>
      </c>
      <c r="B835" s="193">
        <v>0.1018</v>
      </c>
      <c r="C835" s="194">
        <v>0.10300000000000001</v>
      </c>
      <c r="D835" s="428">
        <v>1025.2</v>
      </c>
      <c r="E835" s="428">
        <v>1019.23</v>
      </c>
      <c r="F835" s="195">
        <v>1018.84</v>
      </c>
    </row>
    <row r="836" spans="1:6">
      <c r="A836" s="770">
        <v>42858</v>
      </c>
      <c r="B836" s="193">
        <v>0.1009</v>
      </c>
      <c r="C836" s="194">
        <v>0.10210000000000001</v>
      </c>
      <c r="D836" s="428">
        <v>1030.0999999999999</v>
      </c>
      <c r="E836" s="428">
        <v>1024.0999999999999</v>
      </c>
      <c r="F836" s="195">
        <v>1023.7</v>
      </c>
    </row>
    <row r="837" spans="1:6">
      <c r="A837" s="773">
        <v>42859</v>
      </c>
      <c r="B837" s="193">
        <v>0.10199999999999999</v>
      </c>
      <c r="C837" s="194">
        <v>0.1032</v>
      </c>
      <c r="D837" s="428">
        <v>1024.99</v>
      </c>
      <c r="E837" s="428">
        <v>1019.04</v>
      </c>
      <c r="F837" s="195">
        <v>1018.64</v>
      </c>
    </row>
    <row r="838" spans="1:6">
      <c r="A838" s="776">
        <v>42860</v>
      </c>
      <c r="B838" s="193">
        <v>0.10189999999999999</v>
      </c>
      <c r="C838" s="194">
        <v>0.10310000000000001</v>
      </c>
      <c r="D838" s="428">
        <v>1025.8900000000001</v>
      </c>
      <c r="E838" s="428">
        <v>1019.93</v>
      </c>
      <c r="F838" s="195">
        <v>1019.53</v>
      </c>
    </row>
    <row r="839" spans="1:6">
      <c r="A839" s="776">
        <v>42863</v>
      </c>
      <c r="B839" s="193">
        <v>0.1012</v>
      </c>
      <c r="C839" s="194">
        <v>0.1024</v>
      </c>
      <c r="D839" s="428">
        <v>1029.78</v>
      </c>
      <c r="E839" s="428">
        <v>1023.79</v>
      </c>
      <c r="F839" s="195">
        <v>1023.4</v>
      </c>
    </row>
    <row r="840" spans="1:6">
      <c r="A840" s="778">
        <v>42864</v>
      </c>
      <c r="B840" s="193">
        <v>0.10060000000000001</v>
      </c>
      <c r="C840" s="194">
        <v>0.1018</v>
      </c>
      <c r="D840" s="428">
        <v>1033.18</v>
      </c>
      <c r="E840" s="428">
        <v>1027.18</v>
      </c>
      <c r="F840" s="195">
        <v>1026.78</v>
      </c>
    </row>
    <row r="841" spans="1:6">
      <c r="A841" s="780">
        <v>42865</v>
      </c>
      <c r="B841" s="193">
        <v>0.1002</v>
      </c>
      <c r="C841" s="194">
        <v>0.1014</v>
      </c>
      <c r="D841" s="428">
        <v>1035.5899999999999</v>
      </c>
      <c r="E841" s="428">
        <v>1029.57</v>
      </c>
      <c r="F841" s="195">
        <v>1029.17</v>
      </c>
    </row>
    <row r="842" spans="1:6">
      <c r="A842" s="782">
        <v>42866</v>
      </c>
      <c r="B842" s="193">
        <v>0.10009999999999999</v>
      </c>
      <c r="C842" s="194">
        <v>0.1013</v>
      </c>
      <c r="D842" s="428">
        <v>1036.49</v>
      </c>
      <c r="E842" s="428">
        <v>1030.46</v>
      </c>
      <c r="F842" s="195">
        <v>1030.07</v>
      </c>
    </row>
    <row r="843" spans="1:6">
      <c r="A843" s="782">
        <v>42867</v>
      </c>
      <c r="B843" s="193">
        <v>9.9700000000000011E-2</v>
      </c>
      <c r="C843" s="194">
        <v>0.1009</v>
      </c>
      <c r="D843" s="428">
        <v>1038.9000000000001</v>
      </c>
      <c r="E843" s="428">
        <v>1032.8599999999999</v>
      </c>
      <c r="F843" s="195">
        <v>1032.47</v>
      </c>
    </row>
    <row r="844" spans="1:6">
      <c r="A844" s="784">
        <v>42870</v>
      </c>
      <c r="B844" s="193">
        <v>9.9299999999999999E-2</v>
      </c>
      <c r="C844" s="194">
        <v>0.10050000000000001</v>
      </c>
      <c r="D844" s="428">
        <v>1041.31</v>
      </c>
      <c r="E844" s="428">
        <v>1035.26</v>
      </c>
      <c r="F844" s="195">
        <v>1034.8699999999999</v>
      </c>
    </row>
    <row r="845" spans="1:6">
      <c r="A845" s="784">
        <v>42871</v>
      </c>
      <c r="B845" s="193">
        <v>9.9100000000000008E-2</v>
      </c>
      <c r="C845" s="194">
        <v>0.1003</v>
      </c>
      <c r="D845" s="428">
        <v>1042.72</v>
      </c>
      <c r="E845" s="428">
        <v>1036.6600000000001</v>
      </c>
      <c r="F845" s="195">
        <v>1036.27</v>
      </c>
    </row>
    <row r="846" spans="1:6">
      <c r="A846" s="786">
        <v>42872</v>
      </c>
      <c r="B846" s="193">
        <v>9.820000000000001E-2</v>
      </c>
      <c r="C846" s="194">
        <v>9.9399999999999988E-2</v>
      </c>
      <c r="D846" s="428">
        <v>1047.69</v>
      </c>
      <c r="E846" s="428">
        <v>1041.5899999999999</v>
      </c>
      <c r="F846" s="195">
        <v>1041.2</v>
      </c>
    </row>
    <row r="847" spans="1:6">
      <c r="A847" s="788">
        <v>42873</v>
      </c>
      <c r="B847" s="193">
        <v>0.1166</v>
      </c>
      <c r="C847" s="194">
        <v>0.11779999999999999</v>
      </c>
      <c r="D847" s="428">
        <v>959.98</v>
      </c>
      <c r="E847" s="428">
        <v>954.62</v>
      </c>
      <c r="F847" s="195">
        <v>954.19</v>
      </c>
    </row>
    <row r="848" spans="1:6">
      <c r="A848" s="790">
        <v>42874</v>
      </c>
      <c r="B848" s="193">
        <v>0.11720000000000001</v>
      </c>
      <c r="C848" s="194">
        <v>0.11840000000000001</v>
      </c>
      <c r="D848" s="428">
        <v>957.71</v>
      </c>
      <c r="E848" s="428">
        <v>952.37</v>
      </c>
      <c r="F848" s="195">
        <v>951.95</v>
      </c>
    </row>
    <row r="849" spans="1:6">
      <c r="A849" s="790">
        <v>42877</v>
      </c>
      <c r="B849" s="193">
        <v>0.1158</v>
      </c>
      <c r="C849" s="194">
        <v>0.11699999999999999</v>
      </c>
      <c r="D849" s="428">
        <v>964.42</v>
      </c>
      <c r="E849" s="428">
        <v>959.03</v>
      </c>
      <c r="F849" s="195">
        <v>958.61</v>
      </c>
    </row>
    <row r="850" spans="1:6">
      <c r="A850" s="792">
        <v>42878</v>
      </c>
      <c r="B850" s="193">
        <v>0.11550000000000001</v>
      </c>
      <c r="C850" s="194">
        <v>0.1167</v>
      </c>
      <c r="D850" s="428">
        <v>966.2</v>
      </c>
      <c r="E850" s="428">
        <v>960.8</v>
      </c>
      <c r="F850" s="195">
        <v>960.37</v>
      </c>
    </row>
    <row r="851" spans="1:6">
      <c r="A851" s="794">
        <v>42879</v>
      </c>
      <c r="B851" s="193">
        <v>0.11119999999999999</v>
      </c>
      <c r="C851" s="194">
        <v>0.1124</v>
      </c>
      <c r="D851" s="428">
        <v>986.33</v>
      </c>
      <c r="E851" s="428">
        <v>980.77</v>
      </c>
      <c r="F851" s="195">
        <v>980.36</v>
      </c>
    </row>
    <row r="852" spans="1:6">
      <c r="A852" s="794">
        <v>42880</v>
      </c>
      <c r="B852" s="193">
        <v>0.1084</v>
      </c>
      <c r="C852" s="194">
        <v>0.1096</v>
      </c>
      <c r="D852" s="428">
        <v>999.9</v>
      </c>
      <c r="E852" s="428">
        <v>994.23</v>
      </c>
      <c r="F852" s="195">
        <v>993.82</v>
      </c>
    </row>
    <row r="853" spans="1:6">
      <c r="A853" s="796">
        <v>42881</v>
      </c>
      <c r="B853" s="193">
        <v>0.10769999999999999</v>
      </c>
      <c r="C853" s="194">
        <v>0.10890000000000001</v>
      </c>
      <c r="D853" s="428">
        <v>1003.64</v>
      </c>
      <c r="E853" s="428">
        <v>997.94</v>
      </c>
      <c r="F853" s="195">
        <v>997.53</v>
      </c>
    </row>
    <row r="854" spans="1:6">
      <c r="A854" s="798">
        <v>42884</v>
      </c>
      <c r="B854" s="193">
        <v>0.109</v>
      </c>
      <c r="C854" s="194">
        <v>0.11019999999999999</v>
      </c>
      <c r="D854" s="428">
        <v>997.88</v>
      </c>
      <c r="E854" s="428">
        <v>992.24</v>
      </c>
      <c r="F854" s="195">
        <v>991.83</v>
      </c>
    </row>
    <row r="855" spans="1:6">
      <c r="A855" s="800">
        <v>42885</v>
      </c>
      <c r="B855" s="193">
        <v>0.1072</v>
      </c>
      <c r="C855" s="194">
        <v>0.1084</v>
      </c>
      <c r="D855" s="428">
        <v>1006.84</v>
      </c>
      <c r="E855" s="428">
        <v>1001.13</v>
      </c>
      <c r="F855" s="195">
        <v>1000.72</v>
      </c>
    </row>
    <row r="856" spans="1:6">
      <c r="A856" s="803">
        <v>42886</v>
      </c>
      <c r="B856" s="193">
        <v>0.10679999999999999</v>
      </c>
      <c r="C856" s="194">
        <v>0.10800000000000001</v>
      </c>
      <c r="D856" s="428">
        <v>1009.16</v>
      </c>
      <c r="E856" s="428">
        <v>1003.43</v>
      </c>
      <c r="F856" s="195">
        <v>1003.02</v>
      </c>
    </row>
    <row r="857" spans="1:6">
      <c r="A857" s="805">
        <v>42887</v>
      </c>
      <c r="B857" s="193">
        <v>0.1066</v>
      </c>
      <c r="C857" s="194">
        <v>0.10779999999999999</v>
      </c>
      <c r="D857" s="428">
        <v>1010.52</v>
      </c>
      <c r="E857" s="428">
        <v>1004.79</v>
      </c>
      <c r="F857" s="195">
        <v>1004.38</v>
      </c>
    </row>
    <row r="858" spans="1:6">
      <c r="A858" s="807">
        <v>42888</v>
      </c>
      <c r="B858" s="193">
        <v>0.1074</v>
      </c>
      <c r="C858" s="194">
        <v>0.10859999999999999</v>
      </c>
      <c r="D858" s="428">
        <v>1007.1</v>
      </c>
      <c r="E858" s="428">
        <v>1001.41</v>
      </c>
      <c r="F858" s="195">
        <v>1001</v>
      </c>
    </row>
    <row r="859" spans="1:6">
      <c r="A859" s="809">
        <v>42891</v>
      </c>
      <c r="B859" s="193">
        <v>0.10859999999999999</v>
      </c>
      <c r="C859" s="194">
        <v>0.10980000000000001</v>
      </c>
      <c r="D859" s="428">
        <v>1001.82</v>
      </c>
      <c r="E859" s="428">
        <v>996.17</v>
      </c>
      <c r="F859" s="195">
        <v>995.76</v>
      </c>
    </row>
    <row r="860" spans="1:6">
      <c r="A860" s="811">
        <v>42892</v>
      </c>
      <c r="B860" s="193">
        <v>0.1079</v>
      </c>
      <c r="C860" s="194">
        <v>0.1091</v>
      </c>
      <c r="D860" s="428">
        <v>1005.54</v>
      </c>
      <c r="E860" s="428">
        <v>999.87</v>
      </c>
      <c r="F860" s="195">
        <v>999.46</v>
      </c>
    </row>
    <row r="861" spans="1:6">
      <c r="A861" s="813">
        <v>42893</v>
      </c>
      <c r="B861" s="193">
        <v>0.1072</v>
      </c>
      <c r="C861" s="194">
        <v>0.1084</v>
      </c>
      <c r="D861" s="428">
        <v>1009.28</v>
      </c>
      <c r="E861" s="428">
        <v>1003.58</v>
      </c>
      <c r="F861" s="195">
        <v>1003.17</v>
      </c>
    </row>
    <row r="862" spans="1:6">
      <c r="A862" s="815">
        <v>42894</v>
      </c>
      <c r="B862" s="193">
        <v>0.10869999999999999</v>
      </c>
      <c r="C862" s="194">
        <v>0.1099</v>
      </c>
      <c r="D862" s="428">
        <v>1002.58</v>
      </c>
      <c r="E862" s="428">
        <v>996.94</v>
      </c>
      <c r="F862" s="195">
        <v>996.53</v>
      </c>
    </row>
    <row r="863" spans="1:6">
      <c r="A863" s="817">
        <v>42895</v>
      </c>
      <c r="B863" s="193">
        <v>0.10779999999999999</v>
      </c>
      <c r="C863" s="194">
        <v>0.109</v>
      </c>
      <c r="D863" s="428">
        <v>1007.24</v>
      </c>
      <c r="E863" s="428">
        <v>1001.57</v>
      </c>
      <c r="F863" s="195">
        <v>1001.16</v>
      </c>
    </row>
    <row r="864" spans="1:6">
      <c r="A864" s="819">
        <v>42898</v>
      </c>
      <c r="B864" s="193">
        <v>0.10679999999999999</v>
      </c>
      <c r="C864" s="194">
        <v>0.10800000000000001</v>
      </c>
      <c r="D864" s="428">
        <v>1012.41</v>
      </c>
      <c r="E864" s="428">
        <v>1006.7</v>
      </c>
      <c r="F864" s="195">
        <v>1006.29</v>
      </c>
    </row>
    <row r="865" spans="1:6">
      <c r="A865" s="821">
        <v>42899</v>
      </c>
      <c r="B865" s="193">
        <v>0.1057</v>
      </c>
      <c r="C865" s="194">
        <v>0.1069</v>
      </c>
      <c r="D865" s="428">
        <v>1018.09</v>
      </c>
      <c r="E865" s="428">
        <v>1012.34</v>
      </c>
      <c r="F865" s="195">
        <v>1011.93</v>
      </c>
    </row>
    <row r="866" spans="1:6">
      <c r="A866" s="823">
        <v>42900</v>
      </c>
      <c r="B866" s="193">
        <v>0.1069</v>
      </c>
      <c r="C866" s="194">
        <v>0.1081</v>
      </c>
      <c r="D866" s="428">
        <v>1012.75</v>
      </c>
      <c r="E866" s="428">
        <v>1007.05</v>
      </c>
      <c r="F866" s="195">
        <v>1006.64</v>
      </c>
    </row>
    <row r="867" spans="1:6">
      <c r="A867" s="825">
        <v>42905</v>
      </c>
      <c r="B867" s="193">
        <v>0.10400000000000001</v>
      </c>
      <c r="C867" s="194">
        <v>0.1052</v>
      </c>
      <c r="D867" s="428">
        <v>1027.52</v>
      </c>
      <c r="E867" s="428">
        <v>1021.71</v>
      </c>
      <c r="F867" s="195">
        <v>1021.31</v>
      </c>
    </row>
    <row r="868" spans="1:6">
      <c r="A868" s="827">
        <v>42906</v>
      </c>
      <c r="B868" s="193">
        <v>0.10300000000000001</v>
      </c>
      <c r="C868" s="194">
        <v>0.1042</v>
      </c>
      <c r="D868" s="428">
        <v>1032.8</v>
      </c>
      <c r="E868" s="428">
        <v>1026.96</v>
      </c>
      <c r="F868" s="195">
        <v>1026.55</v>
      </c>
    </row>
    <row r="869" spans="1:6">
      <c r="A869" s="829">
        <v>42907</v>
      </c>
      <c r="B869" s="193">
        <v>0.1041</v>
      </c>
      <c r="C869" s="194">
        <v>0.10529999999999999</v>
      </c>
      <c r="D869" s="428">
        <v>1027.8499999999999</v>
      </c>
      <c r="E869" s="428">
        <v>1022.04</v>
      </c>
      <c r="F869" s="195">
        <v>1021.64</v>
      </c>
    </row>
    <row r="870" spans="1:6">
      <c r="A870" s="831">
        <v>42908</v>
      </c>
      <c r="B870" s="193">
        <v>0.1052</v>
      </c>
      <c r="C870" s="194">
        <v>0.10640000000000001</v>
      </c>
      <c r="D870" s="428">
        <v>1022.93</v>
      </c>
      <c r="E870" s="428">
        <v>1017.18</v>
      </c>
      <c r="F870" s="195">
        <v>1016.77</v>
      </c>
    </row>
    <row r="871" spans="1:6">
      <c r="A871" s="831">
        <v>42909</v>
      </c>
      <c r="B871" s="193">
        <v>0.10619999999999999</v>
      </c>
      <c r="C871" s="194">
        <v>0.1074</v>
      </c>
      <c r="D871" s="428">
        <v>1018.54</v>
      </c>
      <c r="E871" s="428">
        <v>1012.83</v>
      </c>
      <c r="F871" s="195">
        <v>1012.42</v>
      </c>
    </row>
    <row r="872" spans="1:6">
      <c r="A872" s="833">
        <v>42912</v>
      </c>
      <c r="B872" s="193">
        <v>0.1057</v>
      </c>
      <c r="C872" s="194">
        <v>0.1069</v>
      </c>
      <c r="D872" s="428">
        <v>1021.34</v>
      </c>
      <c r="E872" s="428">
        <v>1015.61</v>
      </c>
      <c r="F872" s="195">
        <v>1015.2</v>
      </c>
    </row>
    <row r="873" spans="1:6">
      <c r="A873" s="835">
        <v>42913</v>
      </c>
      <c r="B873" s="193">
        <v>0.10550000000000001</v>
      </c>
      <c r="C873" s="194">
        <v>0.1067</v>
      </c>
      <c r="D873" s="428">
        <v>1022.71</v>
      </c>
      <c r="E873" s="428">
        <v>1016.97</v>
      </c>
      <c r="F873" s="195">
        <v>1016.56</v>
      </c>
    </row>
    <row r="874" spans="1:6">
      <c r="A874" s="837">
        <v>42914</v>
      </c>
      <c r="B874" s="193">
        <v>0.1069</v>
      </c>
      <c r="C874" s="194">
        <v>0.1081</v>
      </c>
      <c r="D874" s="428">
        <v>1016.43</v>
      </c>
      <c r="E874" s="428">
        <v>1010.75</v>
      </c>
      <c r="F874" s="195">
        <v>1010.34</v>
      </c>
    </row>
    <row r="875" spans="1:6">
      <c r="A875" s="839">
        <v>42915</v>
      </c>
      <c r="B875" s="193">
        <v>0.1041</v>
      </c>
      <c r="C875" s="194">
        <v>0.10529999999999999</v>
      </c>
      <c r="D875" s="428">
        <v>1030.27</v>
      </c>
      <c r="E875" s="428">
        <v>1024.48</v>
      </c>
      <c r="F875" s="195">
        <v>1024.08</v>
      </c>
    </row>
    <row r="876" spans="1:6">
      <c r="A876" s="841">
        <v>42916</v>
      </c>
      <c r="B876" s="193">
        <v>0.10529999999999999</v>
      </c>
      <c r="C876" s="194">
        <v>0.1065</v>
      </c>
      <c r="D876" s="428">
        <v>976.08</v>
      </c>
      <c r="E876" s="428">
        <v>970.34</v>
      </c>
      <c r="F876" s="195">
        <v>1018.74</v>
      </c>
    </row>
    <row r="877" spans="1:6">
      <c r="A877" s="843">
        <v>42919</v>
      </c>
      <c r="B877" s="193">
        <v>0.10400000000000001</v>
      </c>
      <c r="C877" s="194">
        <v>0.1052</v>
      </c>
      <c r="D877" s="428">
        <v>982.74</v>
      </c>
      <c r="E877" s="428">
        <v>976.95</v>
      </c>
      <c r="F877" s="195">
        <v>976.56</v>
      </c>
    </row>
    <row r="878" spans="1:6">
      <c r="A878" s="845">
        <v>42920</v>
      </c>
      <c r="B878" s="193">
        <v>0.10400000000000001</v>
      </c>
      <c r="C878" s="194">
        <v>0.1052</v>
      </c>
      <c r="D878" s="428">
        <v>983.12</v>
      </c>
      <c r="E878" s="428">
        <v>977.34</v>
      </c>
      <c r="F878" s="195">
        <v>976.95</v>
      </c>
    </row>
    <row r="879" spans="1:6">
      <c r="A879" s="847">
        <v>42921</v>
      </c>
      <c r="B879" s="193">
        <v>0.1043</v>
      </c>
      <c r="C879" s="194">
        <v>0.10550000000000001</v>
      </c>
      <c r="D879" s="428">
        <v>982.06</v>
      </c>
      <c r="E879" s="428">
        <v>976.29</v>
      </c>
      <c r="F879" s="195">
        <v>975.9</v>
      </c>
    </row>
    <row r="880" spans="1:6">
      <c r="A880" s="849">
        <v>42922</v>
      </c>
      <c r="B880" s="193">
        <v>0.10460000000000001</v>
      </c>
      <c r="C880" s="194">
        <v>0.10580000000000001</v>
      </c>
      <c r="D880" s="428">
        <v>981</v>
      </c>
      <c r="E880" s="428">
        <v>975.24</v>
      </c>
      <c r="F880" s="195">
        <v>974.85</v>
      </c>
    </row>
    <row r="881" spans="1:6">
      <c r="A881" s="849">
        <v>42923</v>
      </c>
      <c r="B881" s="193">
        <v>0.1041</v>
      </c>
      <c r="C881" s="194">
        <v>0.10529999999999999</v>
      </c>
      <c r="D881" s="428">
        <v>983.8</v>
      </c>
      <c r="E881" s="428">
        <v>978.02</v>
      </c>
      <c r="F881" s="195">
        <v>977.63</v>
      </c>
    </row>
    <row r="882" spans="1:6">
      <c r="A882" s="851">
        <v>42926</v>
      </c>
      <c r="B882" s="193">
        <v>0.10400000000000001</v>
      </c>
      <c r="C882" s="194">
        <v>0.1052</v>
      </c>
      <c r="D882" s="428">
        <v>984.67</v>
      </c>
      <c r="E882" s="428">
        <v>978.89</v>
      </c>
      <c r="F882" s="195">
        <v>978.5</v>
      </c>
    </row>
    <row r="883" spans="1:6">
      <c r="A883" s="853">
        <v>42927</v>
      </c>
      <c r="B883" s="193">
        <v>0.10390000000000001</v>
      </c>
      <c r="C883" s="194">
        <v>0.1051</v>
      </c>
      <c r="D883" s="428">
        <v>985.54</v>
      </c>
      <c r="E883" s="428">
        <v>979.76</v>
      </c>
      <c r="F883" s="195">
        <v>979.37</v>
      </c>
    </row>
    <row r="884" spans="1:6">
      <c r="A884" s="855">
        <v>42928</v>
      </c>
      <c r="B884" s="193">
        <v>0.10300000000000001</v>
      </c>
      <c r="C884" s="194">
        <v>0.1042</v>
      </c>
      <c r="D884" s="428">
        <v>990.29</v>
      </c>
      <c r="E884" s="428">
        <v>984.48</v>
      </c>
      <c r="F884" s="195">
        <v>984.09</v>
      </c>
    </row>
    <row r="885" spans="1:6">
      <c r="A885" s="857">
        <v>42929</v>
      </c>
      <c r="B885" s="193">
        <v>0.10189999999999999</v>
      </c>
      <c r="C885" s="194">
        <v>0.10310000000000001</v>
      </c>
      <c r="D885" s="428">
        <v>996.05</v>
      </c>
      <c r="E885" s="428">
        <v>990.19</v>
      </c>
      <c r="F885" s="195">
        <v>989.8</v>
      </c>
    </row>
    <row r="886" spans="1:6">
      <c r="A886" s="859">
        <v>42930</v>
      </c>
      <c r="B886" s="193">
        <v>0.1018</v>
      </c>
      <c r="C886" s="194">
        <v>0.10300000000000001</v>
      </c>
      <c r="D886" s="428">
        <v>996.92</v>
      </c>
      <c r="E886" s="428">
        <v>991.06</v>
      </c>
      <c r="F886" s="195">
        <v>990.68</v>
      </c>
    </row>
    <row r="887" spans="1:6">
      <c r="A887" s="859">
        <v>42933</v>
      </c>
      <c r="B887" s="193">
        <v>0.1009</v>
      </c>
      <c r="C887" s="194">
        <v>0.10210000000000001</v>
      </c>
      <c r="D887" s="428">
        <v>1001.73</v>
      </c>
      <c r="E887" s="428">
        <v>995.84</v>
      </c>
      <c r="F887" s="195">
        <v>995.45</v>
      </c>
    </row>
    <row r="888" spans="1:6">
      <c r="A888" s="861">
        <v>42934</v>
      </c>
      <c r="B888" s="193">
        <v>0.10050000000000001</v>
      </c>
      <c r="C888" s="194">
        <v>0.1017</v>
      </c>
      <c r="D888" s="428">
        <v>1004.08</v>
      </c>
      <c r="E888" s="428">
        <v>998.18</v>
      </c>
      <c r="F888" s="195">
        <v>997.79</v>
      </c>
    </row>
    <row r="889" spans="1:6">
      <c r="A889" s="863">
        <v>42935</v>
      </c>
      <c r="B889" s="193">
        <v>9.9499999999999991E-2</v>
      </c>
      <c r="C889" s="194">
        <v>0.1007</v>
      </c>
      <c r="D889" s="428">
        <v>1009.42</v>
      </c>
      <c r="E889" s="428">
        <v>1003.48</v>
      </c>
      <c r="F889" s="195">
        <v>1003.1</v>
      </c>
    </row>
    <row r="890" spans="1:6">
      <c r="A890" s="865">
        <v>42936</v>
      </c>
      <c r="B890" s="193">
        <v>9.9000000000000005E-2</v>
      </c>
      <c r="C890" s="194">
        <v>0.1002</v>
      </c>
      <c r="D890" s="428">
        <v>1012.29</v>
      </c>
      <c r="E890" s="428">
        <v>1006.33</v>
      </c>
      <c r="F890" s="195">
        <v>1005.95</v>
      </c>
    </row>
    <row r="891" spans="1:6">
      <c r="A891" s="865">
        <v>42937</v>
      </c>
      <c r="B891" s="193">
        <v>9.8599999999999993E-2</v>
      </c>
      <c r="C891" s="194">
        <v>9.98E-2</v>
      </c>
      <c r="D891" s="428">
        <v>1014.67</v>
      </c>
      <c r="E891" s="428">
        <v>1008.69</v>
      </c>
      <c r="F891" s="195">
        <v>1008.31</v>
      </c>
    </row>
    <row r="892" spans="1:6">
      <c r="A892" s="865">
        <v>42940</v>
      </c>
      <c r="B892" s="193">
        <v>9.8699999999999996E-2</v>
      </c>
      <c r="C892" s="194">
        <v>9.9900000000000003E-2</v>
      </c>
      <c r="D892" s="428">
        <v>1014.55</v>
      </c>
      <c r="E892" s="428">
        <v>1008.58</v>
      </c>
      <c r="F892" s="195">
        <v>1008.2</v>
      </c>
    </row>
    <row r="893" spans="1:6">
      <c r="A893" s="867">
        <v>42941</v>
      </c>
      <c r="B893" s="193">
        <v>9.8900000000000002E-2</v>
      </c>
      <c r="C893" s="194">
        <v>0.10009999999999999</v>
      </c>
      <c r="D893" s="428">
        <v>1013.93</v>
      </c>
      <c r="E893" s="428">
        <v>1007.97</v>
      </c>
      <c r="F893" s="195">
        <v>1007.59</v>
      </c>
    </row>
    <row r="894" spans="1:6">
      <c r="A894" s="870">
        <v>42942</v>
      </c>
      <c r="B894" s="193">
        <v>9.9600000000000008E-2</v>
      </c>
      <c r="C894" s="194">
        <v>0.1008</v>
      </c>
      <c r="D894" s="428">
        <v>1010.83</v>
      </c>
      <c r="E894" s="428">
        <v>1004.9</v>
      </c>
      <c r="F894" s="195">
        <v>1004.52</v>
      </c>
    </row>
    <row r="895" spans="1:6">
      <c r="A895" s="920">
        <v>42943</v>
      </c>
      <c r="B895" s="193">
        <v>9.7899999999999987E-2</v>
      </c>
      <c r="C895" s="194">
        <v>9.9100000000000008E-2</v>
      </c>
      <c r="D895" s="428">
        <v>1019.69</v>
      </c>
      <c r="E895" s="428">
        <v>1013.69</v>
      </c>
      <c r="F895" s="195">
        <v>1013.31</v>
      </c>
    </row>
    <row r="896" spans="1:6">
      <c r="A896" s="920">
        <v>42944</v>
      </c>
      <c r="B896" s="193">
        <v>9.849999999999999E-2</v>
      </c>
      <c r="C896" s="194">
        <v>9.9700000000000011E-2</v>
      </c>
      <c r="D896" s="428">
        <v>1017.07</v>
      </c>
      <c r="E896" s="428">
        <v>1011.1</v>
      </c>
      <c r="F896" s="195">
        <v>1010.71</v>
      </c>
    </row>
    <row r="897" spans="1:6">
      <c r="A897" s="920">
        <v>42947</v>
      </c>
      <c r="B897" s="193">
        <v>9.9000000000000005E-2</v>
      </c>
      <c r="C897" s="194">
        <v>0.1002</v>
      </c>
      <c r="D897" s="428">
        <v>1014.95</v>
      </c>
      <c r="E897" s="428">
        <v>1009</v>
      </c>
      <c r="F897" s="195">
        <v>1008.62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118"/>
  <sheetViews>
    <sheetView topLeftCell="A37" workbookViewId="0">
      <selection activeCell="G115" sqref="G115:G118"/>
    </sheetView>
  </sheetViews>
  <sheetFormatPr defaultRowHeight="12.75"/>
  <cols>
    <col min="1" max="1" width="10.140625" bestFit="1" customWidth="1"/>
  </cols>
  <sheetData>
    <row r="1" spans="1:6">
      <c r="A1" s="229" t="s">
        <v>95</v>
      </c>
      <c r="B1" s="894">
        <v>45519</v>
      </c>
      <c r="C1" s="895"/>
      <c r="D1" s="895"/>
      <c r="E1" s="895"/>
      <c r="F1" s="896"/>
    </row>
    <row r="2" spans="1:6" ht="38.25">
      <c r="A2" s="279" t="s">
        <v>97</v>
      </c>
      <c r="B2" s="223" t="s">
        <v>474</v>
      </c>
      <c r="C2" s="201" t="s">
        <v>475</v>
      </c>
      <c r="D2" s="222" t="s">
        <v>476</v>
      </c>
      <c r="E2" s="222" t="s">
        <v>477</v>
      </c>
      <c r="F2" s="224" t="s">
        <v>478</v>
      </c>
    </row>
    <row r="3" spans="1:6">
      <c r="A3" s="672">
        <v>42775</v>
      </c>
      <c r="B3" s="193">
        <v>0.10349999999999999</v>
      </c>
      <c r="C3" s="194">
        <v>0.1047</v>
      </c>
      <c r="D3" s="428">
        <v>993.4</v>
      </c>
      <c r="E3" s="428">
        <v>986.49</v>
      </c>
      <c r="F3" s="195">
        <v>986.1</v>
      </c>
    </row>
    <row r="4" spans="1:6">
      <c r="A4" s="672">
        <v>42776</v>
      </c>
      <c r="B4" s="193">
        <v>0.10279999999999999</v>
      </c>
      <c r="C4" s="194">
        <v>0.10400000000000001</v>
      </c>
      <c r="D4" s="428">
        <v>997.84</v>
      </c>
      <c r="E4" s="428">
        <v>990.9</v>
      </c>
      <c r="F4" s="195">
        <v>990.51</v>
      </c>
    </row>
    <row r="5" spans="1:6">
      <c r="A5" s="672">
        <v>42779</v>
      </c>
      <c r="B5" s="193">
        <v>0.10249999999999999</v>
      </c>
      <c r="C5" s="194">
        <v>0.10369999999999999</v>
      </c>
      <c r="D5" s="428">
        <v>999.97</v>
      </c>
      <c r="E5" s="428">
        <v>993.02</v>
      </c>
      <c r="F5" s="195">
        <v>992.63</v>
      </c>
    </row>
    <row r="6" spans="1:6">
      <c r="A6" s="675">
        <v>42780</v>
      </c>
      <c r="B6" s="193">
        <v>0.10279999999999999</v>
      </c>
      <c r="C6" s="194">
        <v>0.10400000000000001</v>
      </c>
      <c r="D6" s="428">
        <v>998.62</v>
      </c>
      <c r="E6" s="428">
        <v>991.68</v>
      </c>
      <c r="F6" s="195">
        <v>991.29</v>
      </c>
    </row>
    <row r="7" spans="1:6">
      <c r="A7" s="677">
        <v>42781</v>
      </c>
      <c r="B7" s="193">
        <v>0.1032</v>
      </c>
      <c r="C7" s="194">
        <v>0.10439999999999999</v>
      </c>
      <c r="D7" s="428">
        <v>996.68</v>
      </c>
      <c r="E7" s="428">
        <v>989.77</v>
      </c>
      <c r="F7" s="195">
        <v>989.38</v>
      </c>
    </row>
    <row r="8" spans="1:6">
      <c r="A8" s="679">
        <v>42782</v>
      </c>
      <c r="B8" s="193">
        <v>0.1032</v>
      </c>
      <c r="C8" s="194">
        <v>0.10439999999999999</v>
      </c>
      <c r="D8" s="428">
        <v>997.07</v>
      </c>
      <c r="E8" s="428">
        <v>990.16</v>
      </c>
      <c r="F8" s="195">
        <v>989.77</v>
      </c>
    </row>
    <row r="9" spans="1:6">
      <c r="A9" s="681">
        <v>42783</v>
      </c>
      <c r="B9" s="193">
        <v>0.10439999999999999</v>
      </c>
      <c r="C9" s="194">
        <v>0.1056</v>
      </c>
      <c r="D9" s="428">
        <v>990.55</v>
      </c>
      <c r="E9" s="428">
        <v>983.71</v>
      </c>
      <c r="F9" s="195">
        <v>983.32</v>
      </c>
    </row>
    <row r="10" spans="1:6">
      <c r="A10" s="681">
        <v>42786</v>
      </c>
      <c r="B10" s="193">
        <v>0.1038</v>
      </c>
      <c r="C10" s="194">
        <v>0.105</v>
      </c>
      <c r="D10" s="428">
        <v>994.39</v>
      </c>
      <c r="E10" s="428">
        <v>987.51</v>
      </c>
      <c r="F10" s="195">
        <v>987.12</v>
      </c>
    </row>
    <row r="11" spans="1:6">
      <c r="A11" s="683">
        <v>42787</v>
      </c>
      <c r="B11" s="193">
        <v>0.1033</v>
      </c>
      <c r="C11" s="194">
        <v>0.1045</v>
      </c>
      <c r="D11" s="428">
        <v>997.66</v>
      </c>
      <c r="E11" s="428">
        <v>990.76</v>
      </c>
      <c r="F11" s="195">
        <v>990.37</v>
      </c>
    </row>
    <row r="12" spans="1:6">
      <c r="A12" s="685">
        <v>42788</v>
      </c>
      <c r="B12" s="193">
        <v>0.10249999999999999</v>
      </c>
      <c r="C12" s="194">
        <v>0.10369999999999999</v>
      </c>
      <c r="D12" s="428">
        <v>1002.69</v>
      </c>
      <c r="E12" s="428">
        <v>995.74</v>
      </c>
      <c r="F12" s="195">
        <v>995.35</v>
      </c>
    </row>
    <row r="13" spans="1:6">
      <c r="A13" s="687">
        <v>42789</v>
      </c>
      <c r="B13" s="193">
        <v>0.10199999999999999</v>
      </c>
      <c r="C13" s="194">
        <v>0.1032</v>
      </c>
      <c r="D13" s="428">
        <v>1005.99</v>
      </c>
      <c r="E13" s="428">
        <v>999.02</v>
      </c>
      <c r="F13" s="195">
        <v>998.63</v>
      </c>
    </row>
    <row r="14" spans="1:6">
      <c r="A14" s="689">
        <v>42790</v>
      </c>
      <c r="B14" s="193">
        <v>0.1018</v>
      </c>
      <c r="C14" s="194">
        <v>0.10300000000000001</v>
      </c>
      <c r="D14" s="428">
        <v>1007.55</v>
      </c>
      <c r="E14" s="428">
        <v>1000.56</v>
      </c>
      <c r="F14" s="195">
        <v>1000.17</v>
      </c>
    </row>
    <row r="15" spans="1:6">
      <c r="A15" s="689">
        <v>42795</v>
      </c>
      <c r="B15" s="193">
        <v>0.1024</v>
      </c>
      <c r="C15" s="194">
        <v>0.1036</v>
      </c>
      <c r="D15" s="428">
        <v>1004.44</v>
      </c>
      <c r="E15" s="428">
        <v>997.49</v>
      </c>
      <c r="F15" s="195">
        <v>997.1</v>
      </c>
    </row>
    <row r="16" spans="1:6">
      <c r="A16" s="691">
        <v>42796</v>
      </c>
      <c r="B16" s="193">
        <v>0.1016</v>
      </c>
      <c r="C16" s="194">
        <v>0.10279999999999999</v>
      </c>
      <c r="D16" s="428">
        <v>1009.49</v>
      </c>
      <c r="E16" s="428">
        <v>1002.5</v>
      </c>
      <c r="F16" s="195">
        <v>1002.11</v>
      </c>
    </row>
    <row r="17" spans="1:6">
      <c r="A17" s="693">
        <v>42797</v>
      </c>
      <c r="B17" s="193">
        <v>0.10300000000000001</v>
      </c>
      <c r="C17" s="194">
        <v>0.1042</v>
      </c>
      <c r="D17" s="428">
        <v>1001.73</v>
      </c>
      <c r="E17" s="428">
        <v>994.82</v>
      </c>
      <c r="F17" s="195">
        <v>994.43</v>
      </c>
    </row>
    <row r="18" spans="1:6">
      <c r="A18" s="708">
        <v>42800</v>
      </c>
      <c r="B18" s="193">
        <v>0.1017</v>
      </c>
      <c r="C18" s="194">
        <v>0.10289999999999999</v>
      </c>
      <c r="D18" s="428">
        <v>1009.68</v>
      </c>
      <c r="E18" s="428">
        <v>1002.7</v>
      </c>
      <c r="F18" s="195">
        <v>1002.31</v>
      </c>
    </row>
    <row r="19" spans="1:6">
      <c r="A19" s="710">
        <v>42801</v>
      </c>
      <c r="B19" s="193">
        <v>0.1018</v>
      </c>
      <c r="C19" s="194">
        <v>0.10300000000000001</v>
      </c>
      <c r="D19" s="428">
        <v>1009.49</v>
      </c>
      <c r="E19" s="428">
        <v>1002.51</v>
      </c>
      <c r="F19" s="195">
        <v>1002.12</v>
      </c>
    </row>
    <row r="20" spans="1:6">
      <c r="A20" s="712">
        <v>42802</v>
      </c>
      <c r="B20" s="193">
        <v>0.10220000000000001</v>
      </c>
      <c r="C20" s="194">
        <v>0.10339999999999999</v>
      </c>
      <c r="D20" s="428">
        <v>1007.54</v>
      </c>
      <c r="E20" s="428">
        <v>1000.59</v>
      </c>
      <c r="F20" s="195">
        <v>1000.2</v>
      </c>
    </row>
    <row r="21" spans="1:6">
      <c r="A21" s="714">
        <v>42803</v>
      </c>
      <c r="B21" s="193">
        <v>0.10349999999999999</v>
      </c>
      <c r="C21" s="194">
        <v>0.1047</v>
      </c>
      <c r="D21" s="428">
        <v>1000.41</v>
      </c>
      <c r="E21" s="428">
        <v>993.54</v>
      </c>
      <c r="F21" s="195">
        <v>993.14</v>
      </c>
    </row>
    <row r="22" spans="1:6">
      <c r="A22" s="716">
        <v>42804</v>
      </c>
      <c r="B22" s="193">
        <v>0.10310000000000001</v>
      </c>
      <c r="C22" s="194">
        <v>0.1043</v>
      </c>
      <c r="D22" s="428">
        <v>1003.1</v>
      </c>
      <c r="E22" s="428">
        <v>996.21</v>
      </c>
      <c r="F22" s="195">
        <v>995.82</v>
      </c>
    </row>
    <row r="23" spans="1:6">
      <c r="A23" s="716">
        <v>42807</v>
      </c>
      <c r="B23" s="193">
        <v>0.1016</v>
      </c>
      <c r="C23" s="194">
        <v>0.10279999999999999</v>
      </c>
      <c r="D23" s="428">
        <v>1012.21</v>
      </c>
      <c r="E23" s="428">
        <v>1005.23</v>
      </c>
      <c r="F23" s="195">
        <v>1004.84</v>
      </c>
    </row>
    <row r="24" spans="1:6">
      <c r="A24" s="718">
        <v>42808</v>
      </c>
      <c r="B24" s="193">
        <v>0.10220000000000001</v>
      </c>
      <c r="C24" s="194">
        <v>0.10339999999999999</v>
      </c>
      <c r="D24" s="428">
        <v>1009.1</v>
      </c>
      <c r="E24" s="428">
        <v>1002.16</v>
      </c>
      <c r="F24" s="195">
        <v>1001.77</v>
      </c>
    </row>
    <row r="25" spans="1:6">
      <c r="A25" s="720">
        <v>42809</v>
      </c>
      <c r="B25" s="193">
        <v>0.1036</v>
      </c>
      <c r="C25" s="194">
        <v>0.1048</v>
      </c>
      <c r="D25" s="428">
        <v>1001.4</v>
      </c>
      <c r="E25" s="428">
        <v>994.54</v>
      </c>
      <c r="F25" s="195">
        <v>994.14</v>
      </c>
    </row>
    <row r="26" spans="1:6">
      <c r="A26" s="722">
        <v>42810</v>
      </c>
      <c r="B26" s="193">
        <v>0.10210000000000001</v>
      </c>
      <c r="C26" s="194">
        <v>0.1033</v>
      </c>
      <c r="D26" s="428">
        <v>1010.46</v>
      </c>
      <c r="E26" s="428">
        <v>1003.52</v>
      </c>
      <c r="F26" s="195">
        <v>1003.12</v>
      </c>
    </row>
    <row r="27" spans="1:6">
      <c r="A27" s="724">
        <v>42811</v>
      </c>
      <c r="B27" s="193">
        <v>0.1024</v>
      </c>
      <c r="C27" s="194">
        <v>0.1036</v>
      </c>
      <c r="D27" s="428">
        <v>1009.11</v>
      </c>
      <c r="E27" s="428">
        <v>1002.18</v>
      </c>
      <c r="F27" s="195">
        <v>1001.79</v>
      </c>
    </row>
    <row r="28" spans="1:6">
      <c r="A28" s="724">
        <v>42814</v>
      </c>
      <c r="B28" s="193">
        <v>0.10220000000000001</v>
      </c>
      <c r="C28" s="194">
        <v>0.10339999999999999</v>
      </c>
      <c r="D28" s="428">
        <v>1010.66</v>
      </c>
      <c r="E28" s="428">
        <v>1003.72</v>
      </c>
      <c r="F28" s="195">
        <v>1003.33</v>
      </c>
    </row>
    <row r="29" spans="1:6">
      <c r="A29" s="726">
        <v>42815</v>
      </c>
      <c r="B29" s="193">
        <v>0.1014</v>
      </c>
      <c r="C29" s="194">
        <v>0.1026</v>
      </c>
      <c r="D29" s="428">
        <v>1015.71</v>
      </c>
      <c r="E29" s="428">
        <v>1008.73</v>
      </c>
      <c r="F29" s="195">
        <v>1008.34</v>
      </c>
    </row>
    <row r="30" spans="1:6">
      <c r="A30" s="728">
        <v>42816</v>
      </c>
      <c r="B30" s="193">
        <v>0.10220000000000001</v>
      </c>
      <c r="C30" s="194">
        <v>0.10339999999999999</v>
      </c>
      <c r="D30" s="428">
        <v>1011.44</v>
      </c>
      <c r="E30" s="428">
        <v>1004.51</v>
      </c>
      <c r="F30" s="195">
        <v>1004.12</v>
      </c>
    </row>
    <row r="31" spans="1:6">
      <c r="A31" s="730">
        <v>42817</v>
      </c>
      <c r="B31" s="193">
        <v>0.10310000000000001</v>
      </c>
      <c r="C31" s="194">
        <v>0.1043</v>
      </c>
      <c r="D31" s="428">
        <v>1006.63</v>
      </c>
      <c r="E31" s="428">
        <v>999.75</v>
      </c>
      <c r="F31" s="195">
        <v>999.35</v>
      </c>
    </row>
    <row r="32" spans="1:6">
      <c r="A32" s="732">
        <v>42818</v>
      </c>
      <c r="B32" s="193">
        <v>0.10150000000000001</v>
      </c>
      <c r="C32" s="194">
        <v>0.1027</v>
      </c>
      <c r="D32" s="428">
        <v>1016.3</v>
      </c>
      <c r="E32" s="428">
        <v>1009.33</v>
      </c>
      <c r="F32" s="195">
        <v>1008.94</v>
      </c>
    </row>
    <row r="33" spans="1:6">
      <c r="A33" s="734">
        <v>42821</v>
      </c>
      <c r="B33" s="193">
        <v>0.10060000000000001</v>
      </c>
      <c r="C33" s="194">
        <v>0.1018</v>
      </c>
      <c r="D33" s="428">
        <v>1021.96</v>
      </c>
      <c r="E33" s="428">
        <v>1014.94</v>
      </c>
      <c r="F33" s="195">
        <v>1014.55</v>
      </c>
    </row>
    <row r="34" spans="1:6">
      <c r="A34" s="736">
        <v>42822</v>
      </c>
      <c r="B34" s="193">
        <v>0.10039999999999999</v>
      </c>
      <c r="C34" s="194">
        <v>0.1016</v>
      </c>
      <c r="D34" s="428">
        <v>1023.53</v>
      </c>
      <c r="E34" s="428">
        <v>1016.49</v>
      </c>
      <c r="F34" s="195">
        <v>1016.1</v>
      </c>
    </row>
    <row r="35" spans="1:6">
      <c r="A35" s="738">
        <v>42823</v>
      </c>
      <c r="B35" s="193">
        <v>0.10060000000000001</v>
      </c>
      <c r="C35" s="194">
        <v>0.1018</v>
      </c>
      <c r="D35" s="428">
        <v>1022.74</v>
      </c>
      <c r="E35" s="428">
        <v>1015.72</v>
      </c>
      <c r="F35" s="195">
        <v>1015.33</v>
      </c>
    </row>
    <row r="36" spans="1:6">
      <c r="A36" s="740">
        <v>42824</v>
      </c>
      <c r="B36" s="193">
        <v>0.1007</v>
      </c>
      <c r="C36" s="194">
        <v>0.10189999999999999</v>
      </c>
      <c r="D36" s="428">
        <v>1022.54</v>
      </c>
      <c r="E36" s="428">
        <v>1015.53</v>
      </c>
      <c r="F36" s="195">
        <v>1015.14</v>
      </c>
    </row>
    <row r="37" spans="1:6">
      <c r="A37" s="742">
        <v>42825</v>
      </c>
      <c r="B37" s="193">
        <v>0.10060000000000001</v>
      </c>
      <c r="C37" s="194">
        <v>0.1018</v>
      </c>
      <c r="D37" s="428">
        <v>1023.52</v>
      </c>
      <c r="E37" s="428">
        <v>1016.5</v>
      </c>
      <c r="F37" s="195">
        <v>1016.11</v>
      </c>
    </row>
    <row r="38" spans="1:6">
      <c r="A38" s="744">
        <v>42828</v>
      </c>
      <c r="B38" s="193">
        <v>9.9900000000000003E-2</v>
      </c>
      <c r="C38" s="194">
        <v>0.1011</v>
      </c>
      <c r="D38" s="428">
        <v>1028.03</v>
      </c>
      <c r="E38" s="428">
        <v>1020.98</v>
      </c>
      <c r="F38" s="195">
        <v>1020.58</v>
      </c>
    </row>
    <row r="39" spans="1:6">
      <c r="A39" s="746">
        <v>42829</v>
      </c>
      <c r="B39" s="193">
        <v>9.9900000000000003E-2</v>
      </c>
      <c r="C39" s="194">
        <v>0.1011</v>
      </c>
      <c r="D39" s="428">
        <v>1028.42</v>
      </c>
      <c r="E39" s="428">
        <v>1021.37</v>
      </c>
      <c r="F39" s="195">
        <v>1020.98</v>
      </c>
    </row>
    <row r="40" spans="1:6">
      <c r="A40" s="746">
        <v>42830</v>
      </c>
      <c r="B40" s="193">
        <v>9.8400000000000001E-2</v>
      </c>
      <c r="C40" s="194">
        <v>9.9600000000000008E-2</v>
      </c>
      <c r="D40" s="428">
        <v>1037.72</v>
      </c>
      <c r="E40" s="428">
        <v>1030.58</v>
      </c>
      <c r="F40" s="195">
        <v>1030.19</v>
      </c>
    </row>
    <row r="41" spans="1:6">
      <c r="A41" s="748">
        <v>42831</v>
      </c>
      <c r="B41" s="193">
        <v>0.1</v>
      </c>
      <c r="C41" s="194">
        <v>0.1012</v>
      </c>
      <c r="D41" s="428">
        <v>1028.6099999999999</v>
      </c>
      <c r="E41" s="428">
        <v>1021.56</v>
      </c>
      <c r="F41" s="195">
        <v>1021.17</v>
      </c>
    </row>
    <row r="42" spans="1:6">
      <c r="A42" s="750">
        <v>42832</v>
      </c>
      <c r="B42" s="193">
        <v>0.1003</v>
      </c>
      <c r="C42" s="194">
        <v>0.10150000000000001</v>
      </c>
      <c r="D42" s="428">
        <v>1027.23</v>
      </c>
      <c r="E42" s="428">
        <v>1020.2</v>
      </c>
      <c r="F42" s="195">
        <v>1019.81</v>
      </c>
    </row>
    <row r="43" spans="1:6">
      <c r="A43" s="752">
        <v>42835</v>
      </c>
      <c r="B43" s="193">
        <v>9.9399999999999988E-2</v>
      </c>
      <c r="C43" s="194">
        <v>0.10060000000000001</v>
      </c>
      <c r="D43" s="428">
        <v>1032.93</v>
      </c>
      <c r="E43" s="428">
        <v>1025.8599999999999</v>
      </c>
      <c r="F43" s="195">
        <v>1025.46</v>
      </c>
    </row>
    <row r="44" spans="1:6">
      <c r="A44" s="754">
        <v>42836</v>
      </c>
      <c r="B44" s="193">
        <v>9.8800000000000013E-2</v>
      </c>
      <c r="C44" s="194">
        <v>0.1</v>
      </c>
      <c r="D44" s="428">
        <v>1036.8800000000001</v>
      </c>
      <c r="E44" s="428">
        <v>1029.77</v>
      </c>
      <c r="F44" s="195">
        <v>1029.3800000000001</v>
      </c>
    </row>
    <row r="45" spans="1:6">
      <c r="A45" s="756">
        <v>42837</v>
      </c>
      <c r="B45" s="193">
        <v>0.10009999999999999</v>
      </c>
      <c r="C45" s="194">
        <v>0.1013</v>
      </c>
      <c r="D45" s="428">
        <v>1029.57</v>
      </c>
      <c r="E45" s="428">
        <v>1022.54</v>
      </c>
      <c r="F45" s="195">
        <v>1022.15</v>
      </c>
    </row>
    <row r="46" spans="1:6">
      <c r="A46" s="756">
        <v>42838</v>
      </c>
      <c r="B46" s="193">
        <v>0.1007</v>
      </c>
      <c r="C46" s="194">
        <v>0.10189999999999999</v>
      </c>
      <c r="D46" s="428">
        <v>1026.44</v>
      </c>
      <c r="E46" s="428">
        <v>1019.45</v>
      </c>
      <c r="F46" s="195">
        <v>1019.05</v>
      </c>
    </row>
    <row r="47" spans="1:6">
      <c r="A47" s="756">
        <v>42842</v>
      </c>
      <c r="B47" s="193">
        <v>0.10060000000000001</v>
      </c>
      <c r="C47" s="194">
        <v>0.1018</v>
      </c>
      <c r="D47" s="428">
        <v>1027.42</v>
      </c>
      <c r="E47" s="428">
        <v>1020.42</v>
      </c>
      <c r="F47" s="195">
        <v>1020.03</v>
      </c>
    </row>
    <row r="48" spans="1:6">
      <c r="A48" s="758">
        <v>42843</v>
      </c>
      <c r="B48" s="193">
        <v>0.1002</v>
      </c>
      <c r="C48" s="194">
        <v>0.1014</v>
      </c>
      <c r="D48" s="428">
        <v>1030.1600000000001</v>
      </c>
      <c r="E48" s="428">
        <v>1023.14</v>
      </c>
      <c r="F48" s="195">
        <v>1022.74</v>
      </c>
    </row>
    <row r="49" spans="1:6">
      <c r="A49" s="758">
        <v>42844</v>
      </c>
      <c r="B49" s="193">
        <v>0.1008</v>
      </c>
      <c r="C49" s="194">
        <v>0.10199999999999999</v>
      </c>
      <c r="D49" s="428">
        <v>1027.03</v>
      </c>
      <c r="E49" s="428">
        <v>1020.05</v>
      </c>
      <c r="F49" s="195">
        <v>1019.65</v>
      </c>
    </row>
    <row r="50" spans="1:6">
      <c r="A50" s="758">
        <v>42845</v>
      </c>
      <c r="B50" s="193">
        <v>0.1009</v>
      </c>
      <c r="C50" s="194">
        <v>0.10210000000000001</v>
      </c>
      <c r="D50" s="428">
        <v>1026.8399999999999</v>
      </c>
      <c r="E50" s="428">
        <v>1019.86</v>
      </c>
      <c r="F50" s="195">
        <v>1019.47</v>
      </c>
    </row>
    <row r="51" spans="1:6">
      <c r="A51" s="760">
        <v>42849</v>
      </c>
      <c r="B51" s="193">
        <v>0.10060000000000001</v>
      </c>
      <c r="C51" s="194">
        <v>0.1018</v>
      </c>
      <c r="D51" s="428">
        <v>1028.98</v>
      </c>
      <c r="E51" s="428">
        <v>1021.99</v>
      </c>
      <c r="F51" s="195">
        <v>1021.6</v>
      </c>
    </row>
    <row r="52" spans="1:6">
      <c r="A52" s="760">
        <v>42850</v>
      </c>
      <c r="B52" s="193">
        <v>0.1018</v>
      </c>
      <c r="C52" s="194">
        <v>0.10300000000000001</v>
      </c>
      <c r="D52" s="428">
        <v>1022.38</v>
      </c>
      <c r="E52" s="428">
        <v>1015.46</v>
      </c>
      <c r="F52" s="195">
        <v>1015.07</v>
      </c>
    </row>
    <row r="53" spans="1:6">
      <c r="A53" s="762">
        <v>42851</v>
      </c>
      <c r="B53" s="193">
        <v>0.1032</v>
      </c>
      <c r="C53" s="194">
        <v>0.10439999999999999</v>
      </c>
      <c r="D53" s="428">
        <v>1014.71</v>
      </c>
      <c r="E53" s="428">
        <v>1007.88</v>
      </c>
      <c r="F53" s="195">
        <v>1007.48</v>
      </c>
    </row>
    <row r="54" spans="1:6">
      <c r="A54" s="764">
        <v>42852</v>
      </c>
      <c r="B54" s="193">
        <v>0.10220000000000001</v>
      </c>
      <c r="C54" s="194">
        <v>0.10339999999999999</v>
      </c>
      <c r="D54" s="428">
        <v>1020.86</v>
      </c>
      <c r="E54" s="428">
        <v>1013.97</v>
      </c>
      <c r="F54" s="195">
        <v>1013.57</v>
      </c>
    </row>
    <row r="55" spans="1:6">
      <c r="A55" s="766">
        <v>42855</v>
      </c>
      <c r="B55" s="193">
        <v>0.10300000000000001</v>
      </c>
      <c r="C55" s="194">
        <v>0.1042</v>
      </c>
      <c r="D55" s="428">
        <v>1016.65</v>
      </c>
      <c r="E55" s="428">
        <v>1009.81</v>
      </c>
      <c r="F55" s="195">
        <v>1009.41</v>
      </c>
    </row>
    <row r="56" spans="1:6">
      <c r="A56" s="768">
        <v>42857</v>
      </c>
      <c r="B56" s="193">
        <v>0.10249999999999999</v>
      </c>
      <c r="C56" s="194">
        <v>0.10369999999999999</v>
      </c>
      <c r="D56" s="428">
        <v>1019.92</v>
      </c>
      <c r="E56" s="428">
        <v>1013.05</v>
      </c>
      <c r="F56" s="195">
        <v>1012.65</v>
      </c>
    </row>
    <row r="57" spans="1:6">
      <c r="A57" s="770">
        <v>42858</v>
      </c>
      <c r="B57" s="193">
        <v>0.10150000000000001</v>
      </c>
      <c r="C57" s="194">
        <v>0.1027</v>
      </c>
      <c r="D57" s="428">
        <v>1026.0899999999999</v>
      </c>
      <c r="E57" s="428">
        <v>1019.16</v>
      </c>
      <c r="F57" s="195">
        <v>1018.77</v>
      </c>
    </row>
    <row r="58" spans="1:6">
      <c r="A58" s="773">
        <v>42859</v>
      </c>
      <c r="B58" s="193">
        <v>0.1024</v>
      </c>
      <c r="C58" s="194">
        <v>0.1036</v>
      </c>
      <c r="D58" s="428">
        <v>1021.28</v>
      </c>
      <c r="E58" s="428">
        <v>1014.41</v>
      </c>
      <c r="F58" s="195">
        <v>1014.01</v>
      </c>
    </row>
    <row r="59" spans="1:6">
      <c r="A59" s="776">
        <v>42860</v>
      </c>
      <c r="B59" s="193">
        <v>0.1023</v>
      </c>
      <c r="C59" s="194">
        <v>0.10349999999999999</v>
      </c>
      <c r="D59" s="428">
        <v>1022.25</v>
      </c>
      <c r="E59" s="428">
        <v>1015.38</v>
      </c>
      <c r="F59" s="195">
        <v>1014.98</v>
      </c>
    </row>
    <row r="60" spans="1:6">
      <c r="A60" s="776">
        <v>42863</v>
      </c>
      <c r="B60" s="193">
        <v>0.1017</v>
      </c>
      <c r="C60" s="194">
        <v>0.10289999999999999</v>
      </c>
      <c r="D60" s="428">
        <v>1026.1099999999999</v>
      </c>
      <c r="E60" s="428">
        <v>1019.2</v>
      </c>
      <c r="F60" s="195">
        <v>1018.81</v>
      </c>
    </row>
    <row r="61" spans="1:6">
      <c r="A61" s="778">
        <v>42864</v>
      </c>
      <c r="B61" s="193">
        <v>0.1011</v>
      </c>
      <c r="C61" s="194">
        <v>0.1023</v>
      </c>
      <c r="D61" s="428">
        <v>1029.99</v>
      </c>
      <c r="E61" s="428">
        <v>1023.05</v>
      </c>
      <c r="F61" s="195">
        <v>1022.65</v>
      </c>
    </row>
    <row r="62" spans="1:6">
      <c r="A62" s="780">
        <v>42865</v>
      </c>
      <c r="B62" s="193">
        <v>0.1008</v>
      </c>
      <c r="C62" s="194">
        <v>0.10199999999999999</v>
      </c>
      <c r="D62" s="428">
        <v>1032.1300000000001</v>
      </c>
      <c r="E62" s="428">
        <v>1025.17</v>
      </c>
      <c r="F62" s="195">
        <v>1024.77</v>
      </c>
    </row>
    <row r="63" spans="1:6">
      <c r="A63" s="782">
        <v>42866</v>
      </c>
      <c r="B63" s="193">
        <v>0.1008</v>
      </c>
      <c r="C63" s="194">
        <v>0.10199999999999999</v>
      </c>
      <c r="D63" s="428">
        <v>1032.52</v>
      </c>
      <c r="E63" s="428">
        <v>1025.57</v>
      </c>
      <c r="F63" s="195">
        <v>1025.17</v>
      </c>
    </row>
    <row r="64" spans="1:6">
      <c r="A64" s="782">
        <v>42867</v>
      </c>
      <c r="B64" s="193">
        <v>0.1007</v>
      </c>
      <c r="C64" s="194">
        <v>0.10189999999999999</v>
      </c>
      <c r="D64" s="428">
        <v>1033.5</v>
      </c>
      <c r="E64" s="428">
        <v>1026.54</v>
      </c>
      <c r="F64" s="195">
        <v>1026.1400000000001</v>
      </c>
    </row>
    <row r="65" spans="1:6">
      <c r="A65" s="784">
        <v>42870</v>
      </c>
      <c r="B65" s="193">
        <v>0.1003</v>
      </c>
      <c r="C65" s="194">
        <v>0.10150000000000001</v>
      </c>
      <c r="D65" s="428">
        <v>1036.23</v>
      </c>
      <c r="E65" s="428">
        <v>1029.25</v>
      </c>
      <c r="F65" s="195">
        <v>1028.8499999999999</v>
      </c>
    </row>
    <row r="66" spans="1:6">
      <c r="A66" s="784">
        <v>42871</v>
      </c>
      <c r="B66" s="193">
        <v>0.1</v>
      </c>
      <c r="C66" s="194">
        <v>0.1012</v>
      </c>
      <c r="D66" s="428">
        <v>1038.3800000000001</v>
      </c>
      <c r="E66" s="428">
        <v>1031.3800000000001</v>
      </c>
      <c r="F66" s="195">
        <v>1030.98</v>
      </c>
    </row>
    <row r="67" spans="1:6">
      <c r="A67" s="786">
        <v>42872</v>
      </c>
      <c r="B67" s="193">
        <v>9.9000000000000005E-2</v>
      </c>
      <c r="C67" s="194">
        <v>0.1002</v>
      </c>
      <c r="D67" s="428">
        <v>1044.6500000000001</v>
      </c>
      <c r="E67" s="428">
        <v>1037.5999999999999</v>
      </c>
      <c r="F67" s="195">
        <v>1037.21</v>
      </c>
    </row>
    <row r="68" spans="1:6">
      <c r="A68" s="788">
        <v>42873</v>
      </c>
      <c r="B68" s="193">
        <v>0.1176</v>
      </c>
      <c r="C68" s="194">
        <v>0.1188</v>
      </c>
      <c r="D68" s="428">
        <v>943.19</v>
      </c>
      <c r="E68" s="428">
        <v>937.13</v>
      </c>
      <c r="F68" s="195">
        <v>936.72</v>
      </c>
    </row>
    <row r="69" spans="1:6">
      <c r="A69" s="790">
        <v>42874</v>
      </c>
      <c r="B69" s="193">
        <v>0.11800000000000001</v>
      </c>
      <c r="C69" s="194">
        <v>0.1192</v>
      </c>
      <c r="D69" s="428">
        <v>941.58</v>
      </c>
      <c r="E69" s="428">
        <v>935.55</v>
      </c>
      <c r="F69" s="195">
        <v>935.13</v>
      </c>
    </row>
    <row r="70" spans="1:6">
      <c r="A70" s="790">
        <v>42877</v>
      </c>
      <c r="B70" s="193">
        <v>0.11560000000000001</v>
      </c>
      <c r="C70" s="194">
        <v>0.1168</v>
      </c>
      <c r="D70" s="428">
        <v>954.24</v>
      </c>
      <c r="E70" s="428">
        <v>948.09</v>
      </c>
      <c r="F70" s="195">
        <v>947.67</v>
      </c>
    </row>
    <row r="71" spans="1:6">
      <c r="A71" s="792">
        <v>42878</v>
      </c>
      <c r="B71" s="193">
        <v>0.11599999999999999</v>
      </c>
      <c r="C71" s="194">
        <v>0.11720000000000001</v>
      </c>
      <c r="D71" s="428">
        <v>952.6</v>
      </c>
      <c r="E71" s="428">
        <v>946.47</v>
      </c>
      <c r="F71" s="195">
        <v>946.05</v>
      </c>
    </row>
    <row r="72" spans="1:6">
      <c r="A72" s="794">
        <v>42879</v>
      </c>
      <c r="B72" s="193">
        <v>0.1116</v>
      </c>
      <c r="C72" s="194">
        <v>0.1128</v>
      </c>
      <c r="D72" s="428">
        <v>976</v>
      </c>
      <c r="E72" s="428">
        <v>969.65</v>
      </c>
      <c r="F72" s="195">
        <v>969.24</v>
      </c>
    </row>
    <row r="73" spans="1:6">
      <c r="A73" s="794">
        <v>42880</v>
      </c>
      <c r="B73" s="193">
        <v>0.1084</v>
      </c>
      <c r="C73" s="194">
        <v>0.1096</v>
      </c>
      <c r="D73" s="428">
        <v>993.65</v>
      </c>
      <c r="E73" s="428">
        <v>987.13</v>
      </c>
      <c r="F73" s="195">
        <v>986.73</v>
      </c>
    </row>
    <row r="74" spans="1:6">
      <c r="A74" s="796">
        <v>42881</v>
      </c>
      <c r="B74" s="193">
        <v>0.10779999999999999</v>
      </c>
      <c r="C74" s="194">
        <v>0.109</v>
      </c>
      <c r="D74" s="428">
        <v>997.34</v>
      </c>
      <c r="E74" s="428">
        <v>990.79</v>
      </c>
      <c r="F74" s="195">
        <v>990.39</v>
      </c>
    </row>
    <row r="75" spans="1:6">
      <c r="A75" s="798">
        <v>42884</v>
      </c>
      <c r="B75" s="193">
        <v>0.10929999999999999</v>
      </c>
      <c r="C75" s="194">
        <v>0.1105</v>
      </c>
      <c r="D75" s="428">
        <v>989.57</v>
      </c>
      <c r="E75" s="428">
        <v>983.11</v>
      </c>
      <c r="F75" s="195">
        <v>982.7</v>
      </c>
    </row>
    <row r="76" spans="1:6">
      <c r="A76" s="800">
        <v>42885</v>
      </c>
      <c r="B76" s="193">
        <v>0.1074</v>
      </c>
      <c r="C76" s="194">
        <v>0.10859999999999999</v>
      </c>
      <c r="D76" s="428">
        <v>1000.35</v>
      </c>
      <c r="E76" s="428">
        <v>993.78</v>
      </c>
      <c r="F76" s="195">
        <v>993.37</v>
      </c>
    </row>
    <row r="77" spans="1:6">
      <c r="A77" s="803">
        <v>42886</v>
      </c>
      <c r="B77" s="193">
        <v>0.1069</v>
      </c>
      <c r="C77" s="194">
        <v>0.1081</v>
      </c>
      <c r="D77" s="428">
        <v>1003.51</v>
      </c>
      <c r="E77" s="428">
        <v>996.92</v>
      </c>
      <c r="F77" s="195">
        <v>996.51</v>
      </c>
    </row>
    <row r="78" spans="1:6">
      <c r="A78" s="805">
        <v>42887</v>
      </c>
      <c r="B78" s="193">
        <v>0.10640000000000001</v>
      </c>
      <c r="C78" s="194">
        <v>0.1076</v>
      </c>
      <c r="D78" s="428">
        <v>1006.68</v>
      </c>
      <c r="E78" s="428">
        <v>1000.06</v>
      </c>
      <c r="F78" s="195">
        <v>999.65</v>
      </c>
    </row>
    <row r="79" spans="1:6">
      <c r="A79" s="807">
        <v>42888</v>
      </c>
      <c r="B79" s="193">
        <v>0.10710000000000001</v>
      </c>
      <c r="C79" s="194">
        <v>0.10830000000000001</v>
      </c>
      <c r="D79" s="428">
        <v>1003.21</v>
      </c>
      <c r="E79" s="428">
        <v>996.64</v>
      </c>
      <c r="F79" s="195">
        <v>996.23</v>
      </c>
    </row>
    <row r="80" spans="1:6">
      <c r="A80" s="809">
        <v>42891</v>
      </c>
      <c r="B80" s="193">
        <v>0.10830000000000001</v>
      </c>
      <c r="C80" s="194">
        <v>0.10949999999999999</v>
      </c>
      <c r="D80" s="428">
        <v>997.04</v>
      </c>
      <c r="E80" s="428">
        <v>990.53</v>
      </c>
      <c r="F80" s="195">
        <v>990.12</v>
      </c>
    </row>
    <row r="81" spans="1:6">
      <c r="A81" s="811">
        <v>42892</v>
      </c>
      <c r="B81" s="193">
        <v>0.10769999999999999</v>
      </c>
      <c r="C81" s="194">
        <v>0.10890000000000001</v>
      </c>
      <c r="D81" s="428">
        <v>1000.73</v>
      </c>
      <c r="E81" s="428">
        <v>994.19</v>
      </c>
      <c r="F81" s="195">
        <v>993.78</v>
      </c>
    </row>
    <row r="82" spans="1:6">
      <c r="A82" s="813">
        <v>42893</v>
      </c>
      <c r="B82" s="193">
        <v>0.1069</v>
      </c>
      <c r="C82" s="194">
        <v>0.1081</v>
      </c>
      <c r="D82" s="428">
        <v>1005.53</v>
      </c>
      <c r="E82" s="428">
        <v>998.95</v>
      </c>
      <c r="F82" s="195">
        <v>998.54</v>
      </c>
    </row>
    <row r="83" spans="1:6">
      <c r="A83" s="815">
        <v>42894</v>
      </c>
      <c r="B83" s="193">
        <v>0.10859999999999999</v>
      </c>
      <c r="C83" s="194">
        <v>0.10980000000000001</v>
      </c>
      <c r="D83" s="428">
        <v>996.63</v>
      </c>
      <c r="E83" s="428">
        <v>990.14</v>
      </c>
      <c r="F83" s="195">
        <v>989.73</v>
      </c>
    </row>
    <row r="84" spans="1:6">
      <c r="A84" s="817">
        <v>42895</v>
      </c>
      <c r="B84" s="193">
        <v>0.10779999999999999</v>
      </c>
      <c r="C84" s="194">
        <v>0.109</v>
      </c>
      <c r="D84" s="428">
        <v>1001.4</v>
      </c>
      <c r="E84" s="428">
        <v>994.87</v>
      </c>
      <c r="F84" s="195">
        <v>994.46</v>
      </c>
    </row>
    <row r="85" spans="1:6">
      <c r="A85" s="819">
        <v>42898</v>
      </c>
      <c r="B85" s="193">
        <v>0.107</v>
      </c>
      <c r="C85" s="194">
        <v>0.1082</v>
      </c>
      <c r="D85" s="428">
        <v>1006.2</v>
      </c>
      <c r="E85" s="428">
        <v>999.62</v>
      </c>
      <c r="F85" s="195">
        <v>999.22</v>
      </c>
    </row>
    <row r="86" spans="1:6">
      <c r="A86" s="821">
        <v>42899</v>
      </c>
      <c r="B86" s="193">
        <v>0.106</v>
      </c>
      <c r="C86" s="194">
        <v>0.1072</v>
      </c>
      <c r="D86" s="428">
        <v>1012.13</v>
      </c>
      <c r="E86" s="428">
        <v>1005.5</v>
      </c>
      <c r="F86" s="195">
        <v>1005.1</v>
      </c>
    </row>
    <row r="87" spans="1:6">
      <c r="A87" s="823">
        <v>42900</v>
      </c>
      <c r="B87" s="193">
        <v>0.10710000000000001</v>
      </c>
      <c r="C87" s="194">
        <v>0.10830000000000001</v>
      </c>
      <c r="D87" s="428">
        <v>1006.46</v>
      </c>
      <c r="E87" s="428">
        <v>999.89</v>
      </c>
      <c r="F87" s="195">
        <v>999.49</v>
      </c>
    </row>
    <row r="88" spans="1:6">
      <c r="A88" s="825">
        <v>42905</v>
      </c>
      <c r="B88" s="193">
        <v>0.1043</v>
      </c>
      <c r="C88" s="194">
        <v>0.10550000000000001</v>
      </c>
      <c r="D88" s="428">
        <v>1022.84</v>
      </c>
      <c r="E88" s="428">
        <v>1016.12</v>
      </c>
      <c r="F88" s="195">
        <v>1015.72</v>
      </c>
    </row>
    <row r="89" spans="1:6">
      <c r="A89" s="827">
        <v>42906</v>
      </c>
      <c r="B89" s="193">
        <v>0.1033</v>
      </c>
      <c r="C89" s="194">
        <v>0.1045</v>
      </c>
      <c r="D89" s="428">
        <v>1028.8900000000001</v>
      </c>
      <c r="E89" s="428">
        <v>1022.12</v>
      </c>
      <c r="F89" s="195">
        <v>1021.71</v>
      </c>
    </row>
    <row r="90" spans="1:6">
      <c r="A90" s="829">
        <v>42907</v>
      </c>
      <c r="B90" s="193">
        <v>0.1047</v>
      </c>
      <c r="C90" s="194">
        <v>0.10589999999999999</v>
      </c>
      <c r="D90" s="428">
        <v>1021.4</v>
      </c>
      <c r="E90" s="428">
        <v>1014.71</v>
      </c>
      <c r="F90" s="195">
        <v>1014.31</v>
      </c>
    </row>
    <row r="91" spans="1:6">
      <c r="A91" s="831">
        <v>42908</v>
      </c>
      <c r="B91" s="193">
        <v>0.106</v>
      </c>
      <c r="C91" s="194">
        <v>0.1072</v>
      </c>
      <c r="D91" s="428">
        <v>1014.56</v>
      </c>
      <c r="E91" s="428">
        <v>1007.95</v>
      </c>
      <c r="F91" s="195">
        <v>1007.54</v>
      </c>
    </row>
    <row r="92" spans="1:6">
      <c r="A92" s="831">
        <v>42909</v>
      </c>
      <c r="B92" s="193">
        <v>0.1067</v>
      </c>
      <c r="C92" s="194">
        <v>0.1079</v>
      </c>
      <c r="D92" s="428">
        <v>1011.1</v>
      </c>
      <c r="E92" s="428">
        <v>1004.52</v>
      </c>
      <c r="F92" s="195">
        <v>1004.12</v>
      </c>
    </row>
    <row r="93" spans="1:6">
      <c r="A93" s="833">
        <v>42912</v>
      </c>
      <c r="B93" s="193">
        <v>0.10640000000000001</v>
      </c>
      <c r="C93" s="194">
        <v>0.1076</v>
      </c>
      <c r="D93" s="428">
        <v>1013.16</v>
      </c>
      <c r="E93" s="428">
        <v>1006.57</v>
      </c>
      <c r="F93" s="195">
        <v>1006.16</v>
      </c>
    </row>
    <row r="94" spans="1:6">
      <c r="A94" s="835">
        <v>42913</v>
      </c>
      <c r="B94" s="193">
        <v>0.10619999999999999</v>
      </c>
      <c r="C94" s="194">
        <v>0.1074</v>
      </c>
      <c r="D94" s="428">
        <v>1014.67</v>
      </c>
      <c r="E94" s="428">
        <v>1008.07</v>
      </c>
      <c r="F94" s="195">
        <v>1007.66</v>
      </c>
    </row>
    <row r="95" spans="1:6">
      <c r="A95" s="837">
        <v>42914</v>
      </c>
      <c r="B95" s="193">
        <v>0.1074</v>
      </c>
      <c r="C95" s="194">
        <v>0.10859999999999999</v>
      </c>
      <c r="D95" s="428">
        <v>1008.48</v>
      </c>
      <c r="E95" s="428">
        <v>1001.95</v>
      </c>
      <c r="F95" s="195">
        <v>1001.54</v>
      </c>
    </row>
    <row r="96" spans="1:6">
      <c r="A96" s="839">
        <v>42915</v>
      </c>
      <c r="B96" s="193">
        <v>0.1047</v>
      </c>
      <c r="C96" s="194">
        <v>0.10589999999999999</v>
      </c>
      <c r="D96" s="428">
        <v>1023.82</v>
      </c>
      <c r="E96" s="428">
        <v>1017.15</v>
      </c>
      <c r="F96" s="195">
        <v>1016.74</v>
      </c>
    </row>
    <row r="97" spans="1:6">
      <c r="A97" s="841">
        <v>42916</v>
      </c>
      <c r="B97" s="193">
        <v>0.10550000000000001</v>
      </c>
      <c r="C97" s="194">
        <v>0.1067</v>
      </c>
      <c r="D97" s="428">
        <v>970.96</v>
      </c>
      <c r="E97" s="428">
        <v>964.33</v>
      </c>
      <c r="F97" s="195">
        <v>1012.73</v>
      </c>
    </row>
    <row r="98" spans="1:6">
      <c r="A98" s="843">
        <v>42919</v>
      </c>
      <c r="B98" s="193">
        <v>0.1045</v>
      </c>
      <c r="C98" s="194">
        <v>0.1057</v>
      </c>
      <c r="D98" s="428">
        <v>976.92</v>
      </c>
      <c r="E98" s="428">
        <v>970.24</v>
      </c>
      <c r="F98" s="195">
        <v>969.85</v>
      </c>
    </row>
    <row r="99" spans="1:6">
      <c r="A99" s="845">
        <v>42920</v>
      </c>
      <c r="B99" s="193">
        <v>0.10439999999999999</v>
      </c>
      <c r="C99" s="194">
        <v>0.1056</v>
      </c>
      <c r="D99" s="428">
        <v>977.87</v>
      </c>
      <c r="E99" s="428">
        <v>971.18</v>
      </c>
      <c r="F99" s="195">
        <v>970.79</v>
      </c>
    </row>
    <row r="100" spans="1:6">
      <c r="A100" s="847">
        <v>42921</v>
      </c>
      <c r="B100" s="193">
        <v>0.10490000000000001</v>
      </c>
      <c r="C100" s="194">
        <v>0.1061</v>
      </c>
      <c r="D100" s="428">
        <v>975.46</v>
      </c>
      <c r="E100" s="428">
        <v>968.8</v>
      </c>
      <c r="F100" s="195">
        <v>968.41</v>
      </c>
    </row>
    <row r="101" spans="1:6">
      <c r="A101" s="849">
        <v>42922</v>
      </c>
      <c r="B101" s="193">
        <v>0.1052</v>
      </c>
      <c r="C101" s="194">
        <v>0.10640000000000001</v>
      </c>
      <c r="D101" s="428">
        <v>974.18</v>
      </c>
      <c r="E101" s="428">
        <v>967.53</v>
      </c>
      <c r="F101" s="195">
        <v>967.14</v>
      </c>
    </row>
    <row r="102" spans="1:6">
      <c r="A102" s="849">
        <v>42923</v>
      </c>
      <c r="B102" s="193">
        <v>0.10490000000000001</v>
      </c>
      <c r="C102" s="194">
        <v>0.1061</v>
      </c>
      <c r="D102" s="428">
        <v>976.23</v>
      </c>
      <c r="E102" s="428">
        <v>969.57</v>
      </c>
      <c r="F102" s="195">
        <v>969.19</v>
      </c>
    </row>
    <row r="103" spans="1:6">
      <c r="A103" s="851">
        <v>42926</v>
      </c>
      <c r="B103" s="193">
        <v>0.1047</v>
      </c>
      <c r="C103" s="194">
        <v>0.10589999999999999</v>
      </c>
      <c r="D103" s="428">
        <v>977.74</v>
      </c>
      <c r="E103" s="428">
        <v>971.07</v>
      </c>
      <c r="F103" s="195">
        <v>970.68</v>
      </c>
    </row>
    <row r="104" spans="1:6">
      <c r="A104" s="853">
        <v>42927</v>
      </c>
      <c r="B104" s="193">
        <v>0.10439999999999999</v>
      </c>
      <c r="C104" s="194">
        <v>0.1056</v>
      </c>
      <c r="D104" s="428">
        <v>979.8</v>
      </c>
      <c r="E104" s="428">
        <v>973.12</v>
      </c>
      <c r="F104" s="195">
        <v>972.73</v>
      </c>
    </row>
    <row r="105" spans="1:6">
      <c r="A105" s="855">
        <v>42928</v>
      </c>
      <c r="B105" s="193">
        <v>0.1038</v>
      </c>
      <c r="C105" s="194">
        <v>0.105</v>
      </c>
      <c r="D105" s="428">
        <v>983.55</v>
      </c>
      <c r="E105" s="428">
        <v>976.84</v>
      </c>
      <c r="F105" s="195">
        <v>976.45</v>
      </c>
    </row>
    <row r="106" spans="1:6">
      <c r="A106" s="857">
        <v>42929</v>
      </c>
      <c r="B106" s="193">
        <v>0.1026</v>
      </c>
      <c r="C106" s="194">
        <v>0.1038</v>
      </c>
      <c r="D106" s="428">
        <v>990.71</v>
      </c>
      <c r="E106" s="428">
        <v>983.93</v>
      </c>
      <c r="F106" s="195">
        <v>983.55</v>
      </c>
    </row>
    <row r="107" spans="1:6">
      <c r="A107" s="859">
        <v>42930</v>
      </c>
      <c r="B107" s="193">
        <v>0.10249999999999999</v>
      </c>
      <c r="C107" s="194">
        <v>0.10369999999999999</v>
      </c>
      <c r="D107" s="428">
        <v>991.66</v>
      </c>
      <c r="E107" s="428">
        <v>984.88</v>
      </c>
      <c r="F107" s="195">
        <v>984.5</v>
      </c>
    </row>
    <row r="108" spans="1:6">
      <c r="A108" s="859">
        <v>42933</v>
      </c>
      <c r="B108" s="193">
        <v>0.1018</v>
      </c>
      <c r="C108" s="194">
        <v>0.10300000000000001</v>
      </c>
      <c r="D108" s="428">
        <v>996.04</v>
      </c>
      <c r="E108" s="428">
        <v>989.22</v>
      </c>
      <c r="F108" s="195">
        <v>988.83</v>
      </c>
    </row>
    <row r="109" spans="1:6">
      <c r="A109" s="861">
        <v>42934</v>
      </c>
      <c r="B109" s="193">
        <v>0.1016</v>
      </c>
      <c r="C109" s="194">
        <v>0.10279999999999999</v>
      </c>
      <c r="D109" s="428">
        <v>997.56</v>
      </c>
      <c r="E109" s="428">
        <v>990.73</v>
      </c>
      <c r="F109" s="195">
        <v>990.35</v>
      </c>
    </row>
    <row r="110" spans="1:6">
      <c r="A110" s="863">
        <v>42935</v>
      </c>
      <c r="B110" s="193">
        <v>0.1007</v>
      </c>
      <c r="C110" s="194">
        <v>0.10189999999999999</v>
      </c>
      <c r="D110" s="428">
        <v>1003.11</v>
      </c>
      <c r="E110" s="428">
        <v>996.23</v>
      </c>
      <c r="F110" s="195">
        <v>995.85</v>
      </c>
    </row>
    <row r="111" spans="1:6">
      <c r="A111" s="865">
        <v>42936</v>
      </c>
      <c r="B111" s="193">
        <v>0.10009999999999999</v>
      </c>
      <c r="C111" s="194">
        <v>0.1013</v>
      </c>
      <c r="D111" s="428">
        <v>1006.95</v>
      </c>
      <c r="E111" s="428">
        <v>1000.04</v>
      </c>
      <c r="F111" s="195">
        <v>999.66</v>
      </c>
    </row>
    <row r="112" spans="1:6">
      <c r="A112" s="865">
        <v>42937</v>
      </c>
      <c r="B112" s="193">
        <v>9.9499999999999991E-2</v>
      </c>
      <c r="C112" s="194">
        <v>0.1007</v>
      </c>
      <c r="D112" s="428">
        <v>1010.82</v>
      </c>
      <c r="E112" s="428">
        <v>1003.87</v>
      </c>
      <c r="F112" s="195">
        <v>1003.49</v>
      </c>
    </row>
    <row r="113" spans="1:6">
      <c r="A113" s="865">
        <v>42940</v>
      </c>
      <c r="B113" s="193">
        <v>9.9700000000000011E-2</v>
      </c>
      <c r="C113" s="194">
        <v>0.1009</v>
      </c>
      <c r="D113" s="428">
        <v>1010.03</v>
      </c>
      <c r="E113" s="428">
        <v>1003.11</v>
      </c>
      <c r="F113" s="195">
        <v>1002.72</v>
      </c>
    </row>
    <row r="114" spans="1:6">
      <c r="A114" s="867">
        <v>42941</v>
      </c>
      <c r="B114" s="193">
        <v>0.1</v>
      </c>
      <c r="C114" s="194">
        <v>0.1012</v>
      </c>
      <c r="D114" s="428">
        <v>1008.68</v>
      </c>
      <c r="E114" s="428">
        <v>1001.77</v>
      </c>
      <c r="F114" s="195">
        <v>1001.38</v>
      </c>
    </row>
    <row r="115" spans="1:6">
      <c r="A115" s="870">
        <v>42942</v>
      </c>
      <c r="B115" s="193">
        <v>0.10050000000000001</v>
      </c>
      <c r="C115" s="194">
        <v>0.1017</v>
      </c>
      <c r="D115" s="428">
        <v>1006.17</v>
      </c>
      <c r="E115" s="428">
        <v>999.29</v>
      </c>
      <c r="F115" s="195">
        <v>998.91</v>
      </c>
    </row>
    <row r="116" spans="1:6">
      <c r="A116" s="920">
        <v>42943</v>
      </c>
      <c r="B116" s="193">
        <v>9.8699999999999996E-2</v>
      </c>
      <c r="C116" s="194">
        <v>9.9900000000000003E-2</v>
      </c>
      <c r="D116" s="428">
        <v>1017</v>
      </c>
      <c r="E116" s="428">
        <v>1010.02</v>
      </c>
      <c r="F116" s="195">
        <v>1009.64</v>
      </c>
    </row>
    <row r="117" spans="1:6">
      <c r="A117" s="920">
        <v>42944</v>
      </c>
      <c r="B117" s="193">
        <v>9.9399999999999988E-2</v>
      </c>
      <c r="C117" s="194">
        <v>0.10060000000000001</v>
      </c>
      <c r="D117" s="428">
        <v>1013.3</v>
      </c>
      <c r="E117" s="428">
        <v>1006.36</v>
      </c>
      <c r="F117" s="195">
        <v>1005.98</v>
      </c>
    </row>
    <row r="118" spans="1:6">
      <c r="A118" s="920">
        <v>42947</v>
      </c>
      <c r="B118" s="193">
        <v>0.10009999999999999</v>
      </c>
      <c r="C118" s="194">
        <v>0.1013</v>
      </c>
      <c r="D118" s="428">
        <v>1009.63</v>
      </c>
      <c r="E118" s="428">
        <v>1002.73</v>
      </c>
      <c r="F118" s="195">
        <v>1002.34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L145"/>
  <sheetViews>
    <sheetView workbookViewId="0"/>
  </sheetViews>
  <sheetFormatPr defaultRowHeight="12.75"/>
  <sheetData>
    <row r="145" spans="12:12">
      <c r="L145" s="276"/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AT1881"/>
  <sheetViews>
    <sheetView workbookViewId="0"/>
  </sheetViews>
  <sheetFormatPr defaultRowHeight="12.75"/>
  <cols>
    <col min="1" max="1" width="10.140625" bestFit="1" customWidth="1"/>
    <col min="2" max="3" width="9.140625" style="149"/>
    <col min="10" max="10" width="9.140625" style="149"/>
    <col min="12" max="12" width="19.7109375" customWidth="1"/>
    <col min="13" max="13" width="13.140625" style="149" customWidth="1"/>
    <col min="14" max="14" width="13.28515625" style="149" bestFit="1" customWidth="1"/>
    <col min="17" max="17" width="16.5703125" customWidth="1"/>
    <col min="18" max="18" width="20.5703125" customWidth="1"/>
    <col min="22" max="22" width="59.7109375" customWidth="1"/>
  </cols>
  <sheetData>
    <row r="1" spans="1:46">
      <c r="A1" s="145"/>
      <c r="B1" s="892"/>
      <c r="C1" s="893"/>
      <c r="D1" s="893"/>
      <c r="E1" s="893"/>
      <c r="F1" s="893"/>
      <c r="L1" s="892" t="s">
        <v>181</v>
      </c>
      <c r="M1" s="893"/>
      <c r="Q1" s="919" t="s">
        <v>182</v>
      </c>
      <c r="R1" s="919"/>
      <c r="S1" s="919"/>
      <c r="T1" s="919"/>
    </row>
    <row r="2" spans="1:46" ht="38.25">
      <c r="A2" s="145"/>
      <c r="B2" s="148"/>
      <c r="C2" s="148"/>
      <c r="D2" s="145"/>
      <c r="E2" s="145"/>
      <c r="F2" s="145"/>
      <c r="I2" s="147" t="s">
        <v>177</v>
      </c>
      <c r="J2" s="150" t="s">
        <v>178</v>
      </c>
      <c r="L2" s="148" t="s">
        <v>98</v>
      </c>
      <c r="M2" s="145" t="s">
        <v>99</v>
      </c>
      <c r="N2" s="153" t="s">
        <v>178</v>
      </c>
      <c r="Q2" s="154" t="s">
        <v>179</v>
      </c>
      <c r="R2" s="155" t="s">
        <v>183</v>
      </c>
      <c r="S2" s="148" t="s">
        <v>98</v>
      </c>
      <c r="T2" s="154" t="s">
        <v>178</v>
      </c>
    </row>
    <row r="3" spans="1:46">
      <c r="J3" s="149" t="s">
        <v>1278</v>
      </c>
      <c r="L3" t="s">
        <v>471</v>
      </c>
      <c r="M3" s="149">
        <v>0.13239999999999999</v>
      </c>
      <c r="N3" s="149">
        <v>0.1275</v>
      </c>
      <c r="P3">
        <v>1</v>
      </c>
      <c r="Q3" s="151">
        <v>42373</v>
      </c>
      <c r="R3" s="151" t="s">
        <v>1278</v>
      </c>
    </row>
    <row r="4" spans="1:46">
      <c r="J4" s="149" t="s">
        <v>1278</v>
      </c>
      <c r="L4" t="s">
        <v>470</v>
      </c>
      <c r="M4" s="149">
        <v>0.13100000000000001</v>
      </c>
      <c r="N4" s="149">
        <v>0.1275</v>
      </c>
      <c r="P4">
        <v>2</v>
      </c>
      <c r="Q4" s="151">
        <v>42374</v>
      </c>
      <c r="R4" s="151" t="s">
        <v>1278</v>
      </c>
    </row>
    <row r="5" spans="1:46">
      <c r="J5" s="149" t="s">
        <v>1278</v>
      </c>
      <c r="L5" t="s">
        <v>469</v>
      </c>
      <c r="M5" s="149">
        <v>0.13039999999999999</v>
      </c>
      <c r="N5" s="149">
        <v>0.1275</v>
      </c>
      <c r="P5">
        <v>3</v>
      </c>
      <c r="Q5" s="151">
        <v>42375</v>
      </c>
      <c r="R5" s="151" t="s">
        <v>1278</v>
      </c>
      <c r="AT5" s="156" t="s">
        <v>187</v>
      </c>
    </row>
    <row r="6" spans="1:46">
      <c r="J6" s="149" t="s">
        <v>1278</v>
      </c>
      <c r="L6" t="s">
        <v>468</v>
      </c>
      <c r="M6" s="149">
        <v>0.13539999999999999</v>
      </c>
      <c r="N6" s="149">
        <v>0.1275</v>
      </c>
      <c r="P6">
        <v>4</v>
      </c>
      <c r="Q6" s="151">
        <v>42376</v>
      </c>
      <c r="R6" s="151" t="s">
        <v>1278</v>
      </c>
      <c r="AQ6" t="e">
        <v>#REF!</v>
      </c>
    </row>
    <row r="7" spans="1:46">
      <c r="J7" s="149" t="s">
        <v>1278</v>
      </c>
      <c r="L7" t="s">
        <v>467</v>
      </c>
      <c r="M7" s="149">
        <v>0.13350000000000001</v>
      </c>
      <c r="N7" s="149">
        <v>0.1275</v>
      </c>
      <c r="P7">
        <v>5</v>
      </c>
      <c r="Q7" s="151">
        <v>42377</v>
      </c>
      <c r="R7" s="151" t="s">
        <v>1278</v>
      </c>
    </row>
    <row r="8" spans="1:46">
      <c r="J8" s="149" t="s">
        <v>1278</v>
      </c>
      <c r="L8" t="s">
        <v>466</v>
      </c>
      <c r="M8" s="149">
        <v>0.1336</v>
      </c>
      <c r="N8" s="149">
        <v>0.1275</v>
      </c>
      <c r="P8">
        <v>6</v>
      </c>
      <c r="Q8" s="151">
        <v>42378</v>
      </c>
      <c r="R8" s="151" t="s">
        <v>1278</v>
      </c>
    </row>
    <row r="9" spans="1:46">
      <c r="J9" s="149" t="s">
        <v>1278</v>
      </c>
      <c r="L9" t="s">
        <v>465</v>
      </c>
      <c r="M9" s="149">
        <v>0.13019999999999998</v>
      </c>
      <c r="N9" s="149">
        <v>0.1275</v>
      </c>
      <c r="P9">
        <v>7</v>
      </c>
      <c r="Q9" s="151">
        <v>42379</v>
      </c>
      <c r="R9" s="151" t="s">
        <v>1278</v>
      </c>
    </row>
    <row r="10" spans="1:46">
      <c r="J10" s="149" t="s">
        <v>1278</v>
      </c>
      <c r="L10" t="s">
        <v>464</v>
      </c>
      <c r="M10" s="149">
        <v>0.12869999999999998</v>
      </c>
      <c r="N10" s="149">
        <v>0.1275</v>
      </c>
      <c r="P10">
        <v>8</v>
      </c>
      <c r="Q10" s="151">
        <v>42380</v>
      </c>
      <c r="R10" s="151" t="s">
        <v>1278</v>
      </c>
    </row>
    <row r="11" spans="1:46">
      <c r="J11" s="149" t="s">
        <v>1278</v>
      </c>
      <c r="L11" t="s">
        <v>463</v>
      </c>
      <c r="M11" s="149">
        <v>0.1326</v>
      </c>
      <c r="N11" s="149">
        <v>0.1275</v>
      </c>
      <c r="P11">
        <v>9</v>
      </c>
      <c r="Q11" s="151">
        <v>42381</v>
      </c>
      <c r="R11" s="151" t="s">
        <v>1278</v>
      </c>
    </row>
    <row r="12" spans="1:46">
      <c r="J12" s="149" t="s">
        <v>1278</v>
      </c>
      <c r="L12" t="s">
        <v>462</v>
      </c>
      <c r="M12" s="149">
        <v>0.13150000000000001</v>
      </c>
      <c r="N12" s="149">
        <v>0.1275</v>
      </c>
      <c r="P12">
        <v>10</v>
      </c>
      <c r="Q12" s="151">
        <v>42382</v>
      </c>
      <c r="R12" s="151" t="s">
        <v>1278</v>
      </c>
    </row>
    <row r="13" spans="1:46">
      <c r="J13" s="149" t="s">
        <v>1278</v>
      </c>
      <c r="L13" t="s">
        <v>461</v>
      </c>
      <c r="M13" s="149">
        <v>0.13039999999999999</v>
      </c>
      <c r="N13" s="149">
        <v>0.1275</v>
      </c>
      <c r="P13">
        <v>11</v>
      </c>
      <c r="Q13" s="151">
        <v>42383</v>
      </c>
      <c r="R13" s="151" t="s">
        <v>1278</v>
      </c>
    </row>
    <row r="14" spans="1:46">
      <c r="J14" s="149" t="s">
        <v>1278</v>
      </c>
      <c r="L14" t="s">
        <v>460</v>
      </c>
      <c r="M14" s="149">
        <v>0.13019999999999998</v>
      </c>
      <c r="N14" s="149">
        <v>0.1275</v>
      </c>
      <c r="P14">
        <v>12</v>
      </c>
      <c r="Q14" s="151">
        <v>42384</v>
      </c>
      <c r="R14" s="151" t="s">
        <v>1278</v>
      </c>
    </row>
    <row r="15" spans="1:46">
      <c r="J15" s="149" t="s">
        <v>1278</v>
      </c>
      <c r="L15" t="s">
        <v>459</v>
      </c>
      <c r="M15" s="149">
        <v>0.13009999999999999</v>
      </c>
      <c r="N15" s="149">
        <v>0.1275</v>
      </c>
      <c r="P15">
        <v>13</v>
      </c>
      <c r="Q15" s="151">
        <v>42385</v>
      </c>
      <c r="R15" s="151" t="s">
        <v>1278</v>
      </c>
    </row>
    <row r="16" spans="1:46">
      <c r="J16" s="149" t="s">
        <v>1278</v>
      </c>
      <c r="L16" t="s">
        <v>458</v>
      </c>
      <c r="M16" s="149">
        <v>0.13109999999999999</v>
      </c>
      <c r="N16" s="149">
        <v>0.1275</v>
      </c>
      <c r="P16">
        <v>14</v>
      </c>
      <c r="Q16" s="151">
        <v>42386</v>
      </c>
      <c r="R16" s="151" t="s">
        <v>1278</v>
      </c>
    </row>
    <row r="17" spans="10:18">
      <c r="J17" s="149" t="s">
        <v>1278</v>
      </c>
      <c r="L17" t="s">
        <v>457</v>
      </c>
      <c r="M17" s="149">
        <v>0.1318</v>
      </c>
      <c r="N17" s="149">
        <v>0.1275</v>
      </c>
      <c r="P17">
        <v>15</v>
      </c>
      <c r="Q17" s="151">
        <v>42387</v>
      </c>
      <c r="R17" s="151" t="s">
        <v>1278</v>
      </c>
    </row>
    <row r="18" spans="10:18">
      <c r="J18" s="149" t="s">
        <v>1278</v>
      </c>
      <c r="L18" t="s">
        <v>456</v>
      </c>
      <c r="M18" s="149">
        <v>0.13119999999999998</v>
      </c>
      <c r="N18" s="149">
        <v>0.1275</v>
      </c>
      <c r="P18">
        <v>16</v>
      </c>
      <c r="Q18" s="151">
        <v>42388</v>
      </c>
      <c r="R18" s="151" t="s">
        <v>1278</v>
      </c>
    </row>
    <row r="19" spans="10:18">
      <c r="J19" s="149" t="s">
        <v>1278</v>
      </c>
      <c r="L19" t="s">
        <v>455</v>
      </c>
      <c r="M19" s="149">
        <v>0.12990000000000002</v>
      </c>
      <c r="N19" s="149">
        <v>0.1275</v>
      </c>
      <c r="P19">
        <v>17</v>
      </c>
      <c r="Q19" s="151">
        <v>42389</v>
      </c>
      <c r="R19" s="151" t="s">
        <v>1278</v>
      </c>
    </row>
    <row r="20" spans="10:18">
      <c r="J20" s="149" t="s">
        <v>1278</v>
      </c>
      <c r="L20" t="s">
        <v>454</v>
      </c>
      <c r="M20" s="149">
        <v>0.12809999999999999</v>
      </c>
      <c r="N20" s="149">
        <v>0.1275</v>
      </c>
      <c r="P20">
        <v>18</v>
      </c>
      <c r="Q20" s="151">
        <v>42390</v>
      </c>
      <c r="R20" s="151" t="s">
        <v>1278</v>
      </c>
    </row>
    <row r="21" spans="10:18">
      <c r="J21" s="149" t="s">
        <v>1278</v>
      </c>
      <c r="L21" t="s">
        <v>453</v>
      </c>
      <c r="M21" s="149">
        <v>0.12839999999999999</v>
      </c>
      <c r="N21" s="149">
        <v>0.1275</v>
      </c>
      <c r="P21">
        <v>19</v>
      </c>
      <c r="Q21" s="151">
        <v>42391</v>
      </c>
      <c r="R21" s="151" t="s">
        <v>1278</v>
      </c>
    </row>
    <row r="22" spans="10:18">
      <c r="J22" s="149" t="s">
        <v>1278</v>
      </c>
      <c r="L22" t="s">
        <v>452</v>
      </c>
      <c r="M22" s="149">
        <v>0.128</v>
      </c>
      <c r="N22" s="149">
        <v>0.1275</v>
      </c>
      <c r="P22">
        <v>20</v>
      </c>
      <c r="Q22" s="151">
        <v>42392</v>
      </c>
      <c r="R22" s="151" t="s">
        <v>1278</v>
      </c>
    </row>
    <row r="23" spans="10:18">
      <c r="J23" s="149" t="s">
        <v>1278</v>
      </c>
      <c r="L23" t="s">
        <v>451</v>
      </c>
      <c r="M23" s="149">
        <v>0.1278</v>
      </c>
      <c r="N23" s="149">
        <v>0.1275</v>
      </c>
      <c r="P23">
        <v>21</v>
      </c>
      <c r="Q23" s="151">
        <v>42393</v>
      </c>
      <c r="R23" s="151" t="s">
        <v>1278</v>
      </c>
    </row>
    <row r="24" spans="10:18">
      <c r="J24" s="149" t="s">
        <v>1278</v>
      </c>
      <c r="L24" t="s">
        <v>450</v>
      </c>
      <c r="M24" s="149">
        <v>0.12590000000000001</v>
      </c>
      <c r="N24" s="149">
        <v>0.1275</v>
      </c>
      <c r="P24">
        <v>22</v>
      </c>
      <c r="Q24" s="151">
        <v>42394</v>
      </c>
      <c r="R24" s="151" t="s">
        <v>1278</v>
      </c>
    </row>
    <row r="25" spans="10:18">
      <c r="J25" s="149" t="s">
        <v>1278</v>
      </c>
      <c r="L25" t="s">
        <v>449</v>
      </c>
      <c r="M25" s="149">
        <v>0.127</v>
      </c>
      <c r="N25" s="149">
        <v>0.1275</v>
      </c>
      <c r="P25">
        <v>23</v>
      </c>
      <c r="Q25" s="151">
        <v>42395</v>
      </c>
      <c r="R25" s="151" t="s">
        <v>1278</v>
      </c>
    </row>
    <row r="26" spans="10:18">
      <c r="J26" s="149" t="s">
        <v>1278</v>
      </c>
      <c r="L26" t="s">
        <v>448</v>
      </c>
      <c r="M26" s="149">
        <v>0.12570000000000001</v>
      </c>
      <c r="N26" s="149">
        <v>0.1275</v>
      </c>
      <c r="P26">
        <v>24</v>
      </c>
      <c r="Q26" s="151">
        <v>42396</v>
      </c>
      <c r="R26" s="151" t="s">
        <v>1278</v>
      </c>
    </row>
    <row r="27" spans="10:18">
      <c r="J27" s="149" t="s">
        <v>1278</v>
      </c>
      <c r="L27" t="s">
        <v>447</v>
      </c>
      <c r="M27" s="149">
        <v>0.1265</v>
      </c>
      <c r="N27" s="149">
        <v>0.1275</v>
      </c>
      <c r="P27">
        <v>25</v>
      </c>
      <c r="Q27" s="151">
        <v>42397</v>
      </c>
      <c r="R27" s="151" t="s">
        <v>1278</v>
      </c>
    </row>
    <row r="28" spans="10:18">
      <c r="J28" s="149" t="s">
        <v>1278</v>
      </c>
      <c r="L28" t="s">
        <v>446</v>
      </c>
      <c r="M28" s="149">
        <v>0.1249</v>
      </c>
      <c r="N28" s="149">
        <v>0.1275</v>
      </c>
      <c r="P28">
        <v>26</v>
      </c>
      <c r="Q28" s="151">
        <v>42398</v>
      </c>
      <c r="R28" s="151" t="s">
        <v>1278</v>
      </c>
    </row>
    <row r="29" spans="10:18">
      <c r="J29" s="149" t="s">
        <v>1278</v>
      </c>
      <c r="L29" t="s">
        <v>445</v>
      </c>
      <c r="M29" s="149">
        <v>0.12470000000000001</v>
      </c>
      <c r="N29" s="149">
        <v>0.1275</v>
      </c>
      <c r="P29">
        <v>27</v>
      </c>
      <c r="Q29" s="151">
        <v>42399</v>
      </c>
      <c r="R29" s="151" t="s">
        <v>1278</v>
      </c>
    </row>
    <row r="30" spans="10:18">
      <c r="J30" s="149" t="s">
        <v>1278</v>
      </c>
      <c r="L30" t="s">
        <v>444</v>
      </c>
      <c r="M30" s="149">
        <v>0.1258</v>
      </c>
      <c r="N30" s="149">
        <v>0.1275</v>
      </c>
      <c r="P30">
        <v>28</v>
      </c>
      <c r="Q30" s="151">
        <v>42400</v>
      </c>
      <c r="R30" s="151" t="s">
        <v>1278</v>
      </c>
    </row>
    <row r="31" spans="10:18">
      <c r="J31" s="149" t="s">
        <v>1278</v>
      </c>
      <c r="L31" t="s">
        <v>443</v>
      </c>
      <c r="M31" s="149">
        <v>0.12670000000000001</v>
      </c>
      <c r="N31" s="149">
        <v>0.1275</v>
      </c>
      <c r="P31">
        <v>29</v>
      </c>
      <c r="Q31" s="151">
        <v>42401</v>
      </c>
      <c r="R31" s="151" t="s">
        <v>1278</v>
      </c>
    </row>
    <row r="32" spans="10:18">
      <c r="J32" s="149" t="s">
        <v>1278</v>
      </c>
      <c r="L32" t="s">
        <v>442</v>
      </c>
      <c r="M32" s="149">
        <v>0.12710000000000002</v>
      </c>
      <c r="N32" s="149">
        <v>0.1275</v>
      </c>
      <c r="P32">
        <v>30</v>
      </c>
      <c r="Q32" s="151">
        <v>42402</v>
      </c>
      <c r="R32" s="151" t="s">
        <v>1278</v>
      </c>
    </row>
    <row r="33" spans="10:18">
      <c r="J33" s="149" t="s">
        <v>1278</v>
      </c>
      <c r="L33" t="s">
        <v>441</v>
      </c>
      <c r="M33" s="149">
        <v>0.12670000000000001</v>
      </c>
      <c r="N33" s="149">
        <v>0.1275</v>
      </c>
      <c r="P33">
        <v>31</v>
      </c>
      <c r="Q33" s="151">
        <v>42403</v>
      </c>
      <c r="R33" s="151" t="s">
        <v>1278</v>
      </c>
    </row>
    <row r="34" spans="10:18">
      <c r="J34" s="149" t="s">
        <v>1278</v>
      </c>
      <c r="L34" t="s">
        <v>440</v>
      </c>
      <c r="M34" s="149">
        <v>0.1268</v>
      </c>
      <c r="N34" s="149">
        <v>0.1275</v>
      </c>
      <c r="P34">
        <v>32</v>
      </c>
      <c r="Q34" s="151">
        <v>42404</v>
      </c>
      <c r="R34" s="151" t="s">
        <v>1278</v>
      </c>
    </row>
    <row r="35" spans="10:18">
      <c r="J35" s="149" t="s">
        <v>1278</v>
      </c>
      <c r="L35" t="s">
        <v>439</v>
      </c>
      <c r="M35" s="149">
        <v>0.1275</v>
      </c>
      <c r="N35" s="149">
        <v>0.1275</v>
      </c>
      <c r="P35">
        <v>33</v>
      </c>
      <c r="Q35" s="151">
        <v>42405</v>
      </c>
      <c r="R35" s="151" t="s">
        <v>1278</v>
      </c>
    </row>
    <row r="36" spans="10:18">
      <c r="J36" s="149" t="s">
        <v>1278</v>
      </c>
      <c r="L36" t="s">
        <v>438</v>
      </c>
      <c r="M36" s="149">
        <v>0.1265</v>
      </c>
      <c r="N36" s="149">
        <v>0.1275</v>
      </c>
      <c r="P36">
        <v>34</v>
      </c>
      <c r="Q36" s="151">
        <v>42406</v>
      </c>
      <c r="R36" s="151" t="s">
        <v>1278</v>
      </c>
    </row>
    <row r="37" spans="10:18">
      <c r="J37" s="149" t="s">
        <v>1278</v>
      </c>
      <c r="L37" t="s">
        <v>437</v>
      </c>
      <c r="M37" s="149">
        <v>0.127</v>
      </c>
      <c r="N37" s="149">
        <v>0.1275</v>
      </c>
      <c r="P37">
        <v>35</v>
      </c>
      <c r="Q37" s="151">
        <v>42407</v>
      </c>
      <c r="R37" s="151" t="s">
        <v>1278</v>
      </c>
    </row>
    <row r="38" spans="10:18">
      <c r="J38" s="149" t="s">
        <v>1278</v>
      </c>
      <c r="L38" t="s">
        <v>436</v>
      </c>
      <c r="M38" s="149">
        <v>0.12619999999999998</v>
      </c>
      <c r="N38" s="149">
        <v>0.13250000000000001</v>
      </c>
      <c r="P38">
        <v>36</v>
      </c>
      <c r="Q38" s="151">
        <v>42408</v>
      </c>
      <c r="R38" s="151" t="s">
        <v>1278</v>
      </c>
    </row>
    <row r="39" spans="10:18">
      <c r="J39" s="149" t="s">
        <v>1278</v>
      </c>
      <c r="L39" t="s">
        <v>435</v>
      </c>
      <c r="M39" s="149">
        <v>0.12820000000000001</v>
      </c>
      <c r="N39" s="149">
        <v>0.13250000000000001</v>
      </c>
      <c r="P39">
        <v>37</v>
      </c>
      <c r="Q39" s="151">
        <v>42409</v>
      </c>
      <c r="R39" s="151" t="s">
        <v>1278</v>
      </c>
    </row>
    <row r="40" spans="10:18">
      <c r="J40" s="149" t="s">
        <v>1278</v>
      </c>
      <c r="L40" t="s">
        <v>434</v>
      </c>
      <c r="M40" s="149">
        <v>0.12939999999999999</v>
      </c>
      <c r="N40" s="149">
        <v>0.13250000000000001</v>
      </c>
      <c r="P40">
        <v>38</v>
      </c>
      <c r="Q40" s="151">
        <v>42410</v>
      </c>
      <c r="R40" s="151" t="s">
        <v>1278</v>
      </c>
    </row>
    <row r="41" spans="10:18">
      <c r="J41" s="149" t="s">
        <v>1278</v>
      </c>
      <c r="L41" t="s">
        <v>433</v>
      </c>
      <c r="M41" s="149">
        <v>0.1295</v>
      </c>
      <c r="N41" s="149">
        <v>0.13250000000000001</v>
      </c>
      <c r="P41">
        <v>39</v>
      </c>
      <c r="Q41" s="151">
        <v>42411</v>
      </c>
      <c r="R41" s="151" t="s">
        <v>1278</v>
      </c>
    </row>
    <row r="42" spans="10:18">
      <c r="J42" s="149" t="s">
        <v>1278</v>
      </c>
      <c r="L42" t="s">
        <v>432</v>
      </c>
      <c r="M42" s="149">
        <v>0.1298</v>
      </c>
      <c r="N42" s="149">
        <v>0.13250000000000001</v>
      </c>
      <c r="P42">
        <v>40</v>
      </c>
      <c r="Q42" s="151">
        <v>42412</v>
      </c>
      <c r="R42" s="151" t="s">
        <v>1278</v>
      </c>
    </row>
    <row r="43" spans="10:18">
      <c r="J43" s="149" t="s">
        <v>1278</v>
      </c>
      <c r="L43" t="s">
        <v>431</v>
      </c>
      <c r="M43" s="149">
        <v>0.1293</v>
      </c>
      <c r="N43" s="149">
        <v>0.13250000000000001</v>
      </c>
      <c r="P43">
        <v>41</v>
      </c>
      <c r="Q43" s="151">
        <v>42413</v>
      </c>
      <c r="R43" s="151" t="s">
        <v>1278</v>
      </c>
    </row>
    <row r="44" spans="10:18">
      <c r="J44" s="149" t="s">
        <v>1278</v>
      </c>
      <c r="L44" t="s">
        <v>430</v>
      </c>
      <c r="M44" s="149">
        <v>0.12740000000000001</v>
      </c>
      <c r="N44" s="149">
        <v>0.13250000000000001</v>
      </c>
      <c r="P44">
        <v>42</v>
      </c>
      <c r="Q44" s="151">
        <v>42414</v>
      </c>
      <c r="R44" s="151" t="s">
        <v>1278</v>
      </c>
    </row>
    <row r="45" spans="10:18">
      <c r="J45" s="149" t="s">
        <v>1278</v>
      </c>
      <c r="L45" t="s">
        <v>429</v>
      </c>
      <c r="M45" s="149">
        <v>0.12839999999999999</v>
      </c>
      <c r="N45" s="149">
        <v>0.13250000000000001</v>
      </c>
      <c r="P45">
        <v>43</v>
      </c>
      <c r="Q45" s="151">
        <v>42415</v>
      </c>
      <c r="R45" s="151" t="s">
        <v>1278</v>
      </c>
    </row>
    <row r="46" spans="10:18">
      <c r="J46" s="149" t="s">
        <v>1278</v>
      </c>
      <c r="L46" t="s">
        <v>428</v>
      </c>
      <c r="M46" s="149">
        <v>0.1285</v>
      </c>
      <c r="N46" s="149">
        <v>0.13250000000000001</v>
      </c>
      <c r="P46">
        <v>44</v>
      </c>
      <c r="Q46" s="151">
        <v>42416</v>
      </c>
      <c r="R46" s="151" t="s">
        <v>1278</v>
      </c>
    </row>
    <row r="47" spans="10:18">
      <c r="J47" s="149" t="s">
        <v>1278</v>
      </c>
      <c r="L47" t="s">
        <v>427</v>
      </c>
      <c r="M47" s="149">
        <v>0.12809999999999999</v>
      </c>
      <c r="N47" s="149">
        <v>0.13250000000000001</v>
      </c>
      <c r="P47">
        <v>45</v>
      </c>
      <c r="Q47" s="151">
        <v>42417</v>
      </c>
      <c r="R47" s="151" t="s">
        <v>1278</v>
      </c>
    </row>
    <row r="48" spans="10:18">
      <c r="J48" s="149" t="s">
        <v>1278</v>
      </c>
      <c r="L48" t="s">
        <v>426</v>
      </c>
      <c r="M48" s="149">
        <v>0.12670000000000001</v>
      </c>
      <c r="N48" s="149">
        <v>0.13250000000000001</v>
      </c>
      <c r="P48">
        <v>46</v>
      </c>
      <c r="Q48" s="151">
        <v>42418</v>
      </c>
      <c r="R48" s="151" t="s">
        <v>1278</v>
      </c>
    </row>
    <row r="49" spans="10:18">
      <c r="J49" s="149" t="s">
        <v>1278</v>
      </c>
      <c r="L49" t="s">
        <v>425</v>
      </c>
      <c r="M49" s="149">
        <v>0.12560000000000002</v>
      </c>
      <c r="N49" s="149">
        <v>0.13250000000000001</v>
      </c>
      <c r="P49">
        <v>47</v>
      </c>
      <c r="Q49" s="151">
        <v>42419</v>
      </c>
      <c r="R49" s="151" t="s">
        <v>1278</v>
      </c>
    </row>
    <row r="50" spans="10:18">
      <c r="J50" s="149" t="s">
        <v>1278</v>
      </c>
      <c r="L50" t="s">
        <v>424</v>
      </c>
      <c r="M50" s="149">
        <v>0.12670000000000001</v>
      </c>
      <c r="N50" s="149">
        <v>0.13250000000000001</v>
      </c>
      <c r="P50">
        <v>48</v>
      </c>
      <c r="Q50" s="151">
        <v>42420</v>
      </c>
      <c r="R50" s="151" t="s">
        <v>1278</v>
      </c>
    </row>
    <row r="51" spans="10:18">
      <c r="J51" s="149" t="s">
        <v>1278</v>
      </c>
      <c r="L51" t="s">
        <v>423</v>
      </c>
      <c r="M51" s="149">
        <v>0.12640000000000001</v>
      </c>
      <c r="N51" s="149">
        <v>0.13250000000000001</v>
      </c>
      <c r="P51">
        <v>49</v>
      </c>
      <c r="Q51" s="151">
        <v>42421</v>
      </c>
      <c r="R51" s="151" t="s">
        <v>1278</v>
      </c>
    </row>
    <row r="52" spans="10:18">
      <c r="J52" s="149" t="s">
        <v>1278</v>
      </c>
      <c r="L52" t="s">
        <v>422</v>
      </c>
      <c r="M52" s="149">
        <v>0.12529999999999999</v>
      </c>
      <c r="N52" s="149">
        <v>0.13250000000000001</v>
      </c>
      <c r="P52">
        <v>50</v>
      </c>
      <c r="Q52" s="151">
        <v>42422</v>
      </c>
      <c r="R52" s="151" t="s">
        <v>1278</v>
      </c>
    </row>
    <row r="53" spans="10:18">
      <c r="J53" s="149" t="s">
        <v>1278</v>
      </c>
      <c r="L53" t="s">
        <v>421</v>
      </c>
      <c r="M53" s="149">
        <v>0.12480000000000001</v>
      </c>
      <c r="N53" s="149">
        <v>0.13250000000000001</v>
      </c>
      <c r="P53">
        <v>51</v>
      </c>
      <c r="Q53" s="151">
        <v>42423</v>
      </c>
      <c r="R53" s="151" t="s">
        <v>1278</v>
      </c>
    </row>
    <row r="54" spans="10:18">
      <c r="J54" s="149" t="s">
        <v>1278</v>
      </c>
      <c r="L54" t="s">
        <v>420</v>
      </c>
      <c r="M54" s="149">
        <v>0.1232</v>
      </c>
      <c r="N54" s="149">
        <v>0.13250000000000001</v>
      </c>
      <c r="P54">
        <v>52</v>
      </c>
      <c r="Q54" s="151">
        <v>42424</v>
      </c>
      <c r="R54" s="151" t="s">
        <v>1278</v>
      </c>
    </row>
    <row r="55" spans="10:18">
      <c r="J55" s="149" t="s">
        <v>1278</v>
      </c>
      <c r="L55" t="s">
        <v>419</v>
      </c>
      <c r="M55" s="149">
        <v>0.1242</v>
      </c>
      <c r="N55" s="149">
        <v>0.13250000000000001</v>
      </c>
      <c r="P55">
        <v>53</v>
      </c>
      <c r="Q55" s="151">
        <v>42425</v>
      </c>
      <c r="R55" s="151" t="s">
        <v>1278</v>
      </c>
    </row>
    <row r="56" spans="10:18">
      <c r="J56" s="149" t="s">
        <v>1278</v>
      </c>
      <c r="L56" t="s">
        <v>418</v>
      </c>
      <c r="M56" s="149">
        <v>0.1246</v>
      </c>
      <c r="N56" s="149">
        <v>0.13250000000000001</v>
      </c>
      <c r="P56">
        <v>54</v>
      </c>
      <c r="Q56" s="151">
        <v>42426</v>
      </c>
      <c r="R56" s="151" t="s">
        <v>1278</v>
      </c>
    </row>
    <row r="57" spans="10:18">
      <c r="J57" s="149" t="s">
        <v>1278</v>
      </c>
      <c r="L57" t="s">
        <v>417</v>
      </c>
      <c r="M57" s="149">
        <v>0.1255</v>
      </c>
      <c r="N57" s="149">
        <v>0.13250000000000001</v>
      </c>
      <c r="P57">
        <v>55</v>
      </c>
      <c r="Q57" s="151">
        <v>42427</v>
      </c>
      <c r="R57" s="151" t="s">
        <v>1278</v>
      </c>
    </row>
    <row r="58" spans="10:18">
      <c r="J58" s="149" t="s">
        <v>1278</v>
      </c>
      <c r="L58" t="s">
        <v>416</v>
      </c>
      <c r="M58" s="149">
        <v>0.124</v>
      </c>
      <c r="N58" s="149">
        <v>0.13250000000000001</v>
      </c>
      <c r="P58">
        <v>56</v>
      </c>
      <c r="Q58" s="151">
        <v>42428</v>
      </c>
      <c r="R58" s="151" t="s">
        <v>1278</v>
      </c>
    </row>
    <row r="59" spans="10:18">
      <c r="J59" s="149" t="s">
        <v>1278</v>
      </c>
      <c r="L59" t="s">
        <v>415</v>
      </c>
      <c r="M59" s="149">
        <v>0.1241</v>
      </c>
      <c r="N59" s="149">
        <v>0.13250000000000001</v>
      </c>
      <c r="P59">
        <v>57</v>
      </c>
      <c r="Q59" s="151">
        <v>42429</v>
      </c>
      <c r="R59" s="151" t="s">
        <v>1278</v>
      </c>
    </row>
    <row r="60" spans="10:18">
      <c r="J60" s="149" t="s">
        <v>1278</v>
      </c>
      <c r="L60" t="s">
        <v>414</v>
      </c>
      <c r="M60" s="149">
        <v>0.12470000000000001</v>
      </c>
      <c r="N60" s="149">
        <v>0.13250000000000001</v>
      </c>
      <c r="P60">
        <v>58</v>
      </c>
      <c r="Q60" s="151">
        <v>42430</v>
      </c>
      <c r="R60" s="151" t="s">
        <v>1278</v>
      </c>
    </row>
    <row r="61" spans="10:18">
      <c r="J61" s="149" t="s">
        <v>1278</v>
      </c>
      <c r="L61" t="s">
        <v>413</v>
      </c>
      <c r="M61" s="149">
        <v>0.1255</v>
      </c>
      <c r="N61" s="149">
        <v>0.13250000000000001</v>
      </c>
      <c r="P61">
        <v>59</v>
      </c>
      <c r="Q61" s="151">
        <v>42431</v>
      </c>
      <c r="R61" s="151" t="s">
        <v>1278</v>
      </c>
    </row>
    <row r="62" spans="10:18">
      <c r="J62" s="149" t="s">
        <v>1278</v>
      </c>
      <c r="L62" t="s">
        <v>412</v>
      </c>
      <c r="M62" s="149">
        <v>0.12609999999999999</v>
      </c>
      <c r="N62" s="149">
        <v>0.13750000000000001</v>
      </c>
      <c r="P62">
        <v>60</v>
      </c>
      <c r="Q62" s="151">
        <v>42432</v>
      </c>
      <c r="R62" s="151" t="s">
        <v>1278</v>
      </c>
    </row>
    <row r="63" spans="10:18">
      <c r="J63" s="149" t="s">
        <v>1278</v>
      </c>
      <c r="L63" t="s">
        <v>411</v>
      </c>
      <c r="M63" s="149">
        <v>0.1268</v>
      </c>
      <c r="N63" s="149">
        <v>0.13750000000000001</v>
      </c>
      <c r="P63">
        <v>61</v>
      </c>
      <c r="Q63" s="151">
        <v>42433</v>
      </c>
      <c r="R63" s="151" t="s">
        <v>1278</v>
      </c>
    </row>
    <row r="64" spans="10:18">
      <c r="J64" s="149" t="s">
        <v>1278</v>
      </c>
      <c r="L64" t="s">
        <v>410</v>
      </c>
      <c r="M64" s="149">
        <v>0.12590000000000001</v>
      </c>
      <c r="N64" s="149">
        <v>0.13750000000000001</v>
      </c>
      <c r="P64">
        <v>62</v>
      </c>
      <c r="Q64" s="151">
        <v>42434</v>
      </c>
      <c r="R64" s="151" t="s">
        <v>1278</v>
      </c>
    </row>
    <row r="65" spans="10:18">
      <c r="J65" s="149" t="s">
        <v>1278</v>
      </c>
      <c r="L65" t="s">
        <v>409</v>
      </c>
      <c r="M65" s="149">
        <v>0.12570000000000001</v>
      </c>
      <c r="N65" s="149">
        <v>0.13750000000000001</v>
      </c>
      <c r="P65">
        <v>63</v>
      </c>
      <c r="Q65" s="151">
        <v>42435</v>
      </c>
      <c r="R65" s="151" t="s">
        <v>1278</v>
      </c>
    </row>
    <row r="66" spans="10:18">
      <c r="J66" s="149" t="s">
        <v>1278</v>
      </c>
      <c r="L66" t="s">
        <v>408</v>
      </c>
      <c r="M66" s="149">
        <v>0.128</v>
      </c>
      <c r="N66" s="149">
        <v>0.13750000000000001</v>
      </c>
      <c r="P66">
        <v>64</v>
      </c>
      <c r="Q66" s="151">
        <v>42436</v>
      </c>
      <c r="R66" s="151" t="s">
        <v>1278</v>
      </c>
    </row>
    <row r="67" spans="10:18">
      <c r="J67" s="149" t="s">
        <v>1278</v>
      </c>
      <c r="L67" t="s">
        <v>407</v>
      </c>
      <c r="M67" s="149">
        <v>0.1285</v>
      </c>
      <c r="N67" s="149">
        <v>0.13750000000000001</v>
      </c>
      <c r="P67">
        <v>65</v>
      </c>
      <c r="Q67" s="151">
        <v>42437</v>
      </c>
      <c r="R67" s="151" t="s">
        <v>1278</v>
      </c>
    </row>
    <row r="68" spans="10:18">
      <c r="J68" s="149" t="s">
        <v>1278</v>
      </c>
      <c r="L68" t="s">
        <v>406</v>
      </c>
      <c r="M68" s="149">
        <v>0.12759999999999999</v>
      </c>
      <c r="N68" s="149">
        <v>0.13750000000000001</v>
      </c>
      <c r="P68">
        <v>66</v>
      </c>
      <c r="Q68" s="151">
        <v>42438</v>
      </c>
      <c r="R68" s="151" t="s">
        <v>1278</v>
      </c>
    </row>
    <row r="69" spans="10:18">
      <c r="J69" s="149" t="s">
        <v>1278</v>
      </c>
      <c r="L69" t="s">
        <v>405</v>
      </c>
      <c r="M69" s="149">
        <v>0.12939999999999999</v>
      </c>
      <c r="N69" s="149">
        <v>0.13750000000000001</v>
      </c>
      <c r="P69">
        <v>67</v>
      </c>
      <c r="Q69" s="151">
        <v>42439</v>
      </c>
      <c r="R69" s="151" t="s">
        <v>1278</v>
      </c>
    </row>
    <row r="70" spans="10:18">
      <c r="J70" s="149" t="s">
        <v>1278</v>
      </c>
      <c r="L70" t="s">
        <v>404</v>
      </c>
      <c r="M70" s="149">
        <v>0.12890000000000001</v>
      </c>
      <c r="N70" s="149">
        <v>0.13750000000000001</v>
      </c>
      <c r="P70">
        <v>68</v>
      </c>
      <c r="Q70" s="151">
        <v>42440</v>
      </c>
      <c r="R70" s="151" t="s">
        <v>1278</v>
      </c>
    </row>
    <row r="71" spans="10:18">
      <c r="J71" s="149" t="s">
        <v>1278</v>
      </c>
      <c r="L71" t="s">
        <v>403</v>
      </c>
      <c r="M71" s="149">
        <v>0.12820000000000001</v>
      </c>
      <c r="N71" s="149">
        <v>0.13750000000000001</v>
      </c>
      <c r="P71">
        <v>69</v>
      </c>
      <c r="Q71" s="151">
        <v>42441</v>
      </c>
      <c r="R71" s="151" t="s">
        <v>1278</v>
      </c>
    </row>
    <row r="72" spans="10:18">
      <c r="J72" s="149" t="s">
        <v>1278</v>
      </c>
      <c r="L72" t="s">
        <v>402</v>
      </c>
      <c r="M72" s="149">
        <v>0.1273</v>
      </c>
      <c r="N72" s="149">
        <v>0.13750000000000001</v>
      </c>
      <c r="P72">
        <v>70</v>
      </c>
      <c r="Q72" s="151">
        <v>42442</v>
      </c>
      <c r="R72" s="151" t="s">
        <v>1278</v>
      </c>
    </row>
    <row r="73" spans="10:18">
      <c r="J73" s="149" t="s">
        <v>1278</v>
      </c>
      <c r="L73" t="s">
        <v>401</v>
      </c>
      <c r="M73" s="149">
        <v>0.128</v>
      </c>
      <c r="N73" s="149">
        <v>0.13750000000000001</v>
      </c>
      <c r="P73">
        <v>71</v>
      </c>
      <c r="Q73" s="151">
        <v>42443</v>
      </c>
      <c r="R73" s="151" t="s">
        <v>1278</v>
      </c>
    </row>
    <row r="74" spans="10:18">
      <c r="J74" s="149" t="s">
        <v>1278</v>
      </c>
      <c r="L74" t="s">
        <v>400</v>
      </c>
      <c r="M74" s="149">
        <v>0.12689999999999999</v>
      </c>
      <c r="N74" s="149">
        <v>0.13750000000000001</v>
      </c>
      <c r="P74">
        <v>72</v>
      </c>
      <c r="Q74" s="151">
        <v>42444</v>
      </c>
      <c r="R74" s="151" t="s">
        <v>1278</v>
      </c>
    </row>
    <row r="75" spans="10:18">
      <c r="J75" s="149" t="s">
        <v>1278</v>
      </c>
      <c r="L75" t="s">
        <v>399</v>
      </c>
      <c r="M75" s="149">
        <v>0.12670000000000001</v>
      </c>
      <c r="N75" s="149">
        <v>0.13750000000000001</v>
      </c>
      <c r="P75">
        <v>73</v>
      </c>
      <c r="Q75" s="151">
        <v>42445</v>
      </c>
      <c r="R75" s="151" t="s">
        <v>1278</v>
      </c>
    </row>
    <row r="76" spans="10:18">
      <c r="J76" s="149" t="s">
        <v>1278</v>
      </c>
      <c r="L76" t="s">
        <v>398</v>
      </c>
      <c r="M76" s="149">
        <v>0.12710000000000002</v>
      </c>
      <c r="N76" s="149">
        <v>0.13750000000000001</v>
      </c>
      <c r="P76">
        <v>74</v>
      </c>
      <c r="Q76" s="151">
        <v>42446</v>
      </c>
      <c r="R76" s="151" t="s">
        <v>1278</v>
      </c>
    </row>
    <row r="77" spans="10:18">
      <c r="J77" s="149" t="s">
        <v>1278</v>
      </c>
      <c r="L77" t="s">
        <v>397</v>
      </c>
      <c r="M77" s="149">
        <v>0.12869999999999998</v>
      </c>
      <c r="N77" s="149">
        <v>0.13750000000000001</v>
      </c>
      <c r="P77">
        <v>75</v>
      </c>
      <c r="Q77" s="151">
        <v>42447</v>
      </c>
      <c r="R77" s="151" t="s">
        <v>1278</v>
      </c>
    </row>
    <row r="78" spans="10:18">
      <c r="J78" s="149" t="s">
        <v>1278</v>
      </c>
      <c r="L78" t="s">
        <v>396</v>
      </c>
      <c r="M78" s="149">
        <v>0.1273</v>
      </c>
      <c r="N78" s="149">
        <v>0.13750000000000001</v>
      </c>
      <c r="P78">
        <v>76</v>
      </c>
      <c r="Q78" s="151">
        <v>42448</v>
      </c>
      <c r="R78" s="151" t="s">
        <v>1278</v>
      </c>
    </row>
    <row r="79" spans="10:18">
      <c r="J79" s="149" t="s">
        <v>1278</v>
      </c>
      <c r="L79" t="s">
        <v>395</v>
      </c>
      <c r="M79" s="149">
        <v>0.1278</v>
      </c>
      <c r="N79" s="149">
        <v>0.13750000000000001</v>
      </c>
      <c r="P79">
        <v>77</v>
      </c>
      <c r="Q79" s="151">
        <v>42449</v>
      </c>
      <c r="R79" s="151" t="s">
        <v>1278</v>
      </c>
    </row>
    <row r="80" spans="10:18">
      <c r="J80" s="149" t="s">
        <v>1278</v>
      </c>
      <c r="L80" t="s">
        <v>394</v>
      </c>
      <c r="M80" s="149">
        <v>0.12720000000000001</v>
      </c>
      <c r="N80" s="149">
        <v>0.13750000000000001</v>
      </c>
      <c r="P80">
        <v>78</v>
      </c>
      <c r="Q80" s="151">
        <v>42450</v>
      </c>
      <c r="R80" s="151" t="s">
        <v>1278</v>
      </c>
    </row>
    <row r="81" spans="10:22">
      <c r="J81" s="149" t="s">
        <v>1278</v>
      </c>
      <c r="L81" t="s">
        <v>393</v>
      </c>
      <c r="M81" s="149">
        <v>0.128</v>
      </c>
      <c r="N81" s="149">
        <v>0.13750000000000001</v>
      </c>
      <c r="P81">
        <v>79</v>
      </c>
      <c r="Q81" s="151">
        <v>42451</v>
      </c>
      <c r="R81" s="151" t="s">
        <v>1278</v>
      </c>
    </row>
    <row r="82" spans="10:22">
      <c r="J82" s="149" t="s">
        <v>1278</v>
      </c>
      <c r="L82" t="s">
        <v>392</v>
      </c>
      <c r="M82" s="149">
        <v>0.12640000000000001</v>
      </c>
      <c r="N82" s="149">
        <v>0.13750000000000001</v>
      </c>
      <c r="P82">
        <v>80</v>
      </c>
      <c r="Q82" s="151">
        <v>42452</v>
      </c>
      <c r="R82" s="151" t="s">
        <v>1278</v>
      </c>
    </row>
    <row r="83" spans="10:22">
      <c r="J83" s="149" t="s">
        <v>1278</v>
      </c>
      <c r="L83" t="s">
        <v>391</v>
      </c>
      <c r="M83" s="149">
        <v>0.1263</v>
      </c>
      <c r="N83" s="149">
        <v>0.13750000000000001</v>
      </c>
      <c r="P83">
        <v>81</v>
      </c>
      <c r="Q83" s="151">
        <v>42453</v>
      </c>
      <c r="R83" s="151" t="s">
        <v>1278</v>
      </c>
    </row>
    <row r="84" spans="10:22">
      <c r="J84" s="149" t="s">
        <v>1278</v>
      </c>
      <c r="L84" t="s">
        <v>390</v>
      </c>
      <c r="M84" s="149">
        <v>0.127</v>
      </c>
      <c r="N84" s="149">
        <v>0.13750000000000001</v>
      </c>
      <c r="P84">
        <v>82</v>
      </c>
      <c r="Q84" s="151">
        <v>42454</v>
      </c>
      <c r="R84" s="151" t="s">
        <v>1278</v>
      </c>
      <c r="S84" s="157"/>
      <c r="T84" s="169"/>
    </row>
    <row r="85" spans="10:22">
      <c r="J85" s="149" t="s">
        <v>1278</v>
      </c>
      <c r="L85" t="s">
        <v>389</v>
      </c>
      <c r="M85" s="149">
        <v>0.12670000000000001</v>
      </c>
      <c r="N85" s="149">
        <v>0.13750000000000001</v>
      </c>
      <c r="P85">
        <v>83</v>
      </c>
      <c r="Q85" s="151">
        <v>42455</v>
      </c>
      <c r="R85" s="151" t="s">
        <v>1278</v>
      </c>
      <c r="T85" s="169"/>
    </row>
    <row r="86" spans="10:22">
      <c r="J86" s="149" t="s">
        <v>1278</v>
      </c>
      <c r="L86" t="s">
        <v>388</v>
      </c>
      <c r="M86" s="149">
        <v>0.12720000000000001</v>
      </c>
      <c r="N86" s="149">
        <v>0.13750000000000001</v>
      </c>
      <c r="P86">
        <v>84</v>
      </c>
      <c r="Q86" s="151">
        <v>42456</v>
      </c>
      <c r="R86" s="151" t="s">
        <v>1278</v>
      </c>
      <c r="T86" s="169"/>
    </row>
    <row r="87" spans="10:22">
      <c r="J87" s="149" t="s">
        <v>1278</v>
      </c>
      <c r="L87" t="s">
        <v>387</v>
      </c>
      <c r="M87" s="149">
        <v>0.12720000000000001</v>
      </c>
      <c r="N87" s="149">
        <v>0.13750000000000001</v>
      </c>
      <c r="P87">
        <v>85</v>
      </c>
      <c r="Q87" s="151">
        <v>42457</v>
      </c>
      <c r="R87" s="151" t="s">
        <v>1278</v>
      </c>
      <c r="T87" s="169"/>
    </row>
    <row r="88" spans="10:22">
      <c r="J88" s="149" t="s">
        <v>1278</v>
      </c>
      <c r="L88" t="s">
        <v>386</v>
      </c>
      <c r="M88" s="149">
        <v>0.1268</v>
      </c>
      <c r="N88" s="149">
        <v>0.13750000000000001</v>
      </c>
      <c r="P88">
        <v>86</v>
      </c>
      <c r="Q88" s="151">
        <v>42458</v>
      </c>
      <c r="R88" s="151" t="s">
        <v>1278</v>
      </c>
      <c r="T88" s="169"/>
    </row>
    <row r="89" spans="10:22">
      <c r="J89" s="149" t="s">
        <v>1278</v>
      </c>
      <c r="L89" t="s">
        <v>385</v>
      </c>
      <c r="M89" s="149">
        <v>0.1268</v>
      </c>
      <c r="N89" s="149">
        <v>0.13750000000000001</v>
      </c>
      <c r="P89">
        <v>87</v>
      </c>
      <c r="Q89" s="151">
        <v>42459</v>
      </c>
      <c r="R89" s="151" t="s">
        <v>1278</v>
      </c>
      <c r="T89" s="169"/>
    </row>
    <row r="90" spans="10:22">
      <c r="J90" s="149" t="s">
        <v>1278</v>
      </c>
      <c r="L90" t="s">
        <v>384</v>
      </c>
      <c r="M90" s="149">
        <v>0.1265</v>
      </c>
      <c r="N90" s="149">
        <v>0.13750000000000001</v>
      </c>
      <c r="P90">
        <v>88</v>
      </c>
      <c r="Q90" s="151">
        <v>42460</v>
      </c>
      <c r="R90" s="151" t="s">
        <v>1278</v>
      </c>
      <c r="T90" s="169"/>
    </row>
    <row r="91" spans="10:22">
      <c r="J91" s="149" t="s">
        <v>1278</v>
      </c>
      <c r="L91" t="s">
        <v>383</v>
      </c>
      <c r="M91" s="149">
        <v>0.12619999999999998</v>
      </c>
      <c r="N91" s="149">
        <v>0.13750000000000001</v>
      </c>
      <c r="P91">
        <v>89</v>
      </c>
      <c r="Q91" s="151">
        <v>42461</v>
      </c>
      <c r="R91" s="151" t="s">
        <v>1278</v>
      </c>
      <c r="T91" s="169"/>
    </row>
    <row r="92" spans="10:22">
      <c r="J92" s="149" t="s">
        <v>1278</v>
      </c>
      <c r="L92" t="s">
        <v>382</v>
      </c>
      <c r="M92" s="149">
        <v>0.12670000000000001</v>
      </c>
      <c r="N92" s="149">
        <v>0.13750000000000001</v>
      </c>
      <c r="P92">
        <v>90</v>
      </c>
      <c r="Q92" s="151">
        <v>42462</v>
      </c>
      <c r="R92" s="151" t="s">
        <v>1278</v>
      </c>
      <c r="T92" s="169"/>
    </row>
    <row r="93" spans="10:22">
      <c r="J93" s="149" t="s">
        <v>1278</v>
      </c>
      <c r="L93" t="s">
        <v>381</v>
      </c>
      <c r="M93" s="149">
        <v>0.1268</v>
      </c>
      <c r="N93" s="149">
        <v>0.13750000000000001</v>
      </c>
      <c r="P93">
        <v>91</v>
      </c>
      <c r="Q93" s="151">
        <v>42463</v>
      </c>
      <c r="R93" s="151" t="s">
        <v>1278</v>
      </c>
      <c r="T93" s="169"/>
    </row>
    <row r="94" spans="10:22">
      <c r="J94" s="149" t="s">
        <v>1278</v>
      </c>
      <c r="L94" t="s">
        <v>380</v>
      </c>
      <c r="M94" s="149">
        <v>0.1258</v>
      </c>
      <c r="N94" s="149">
        <v>0.13750000000000001</v>
      </c>
      <c r="P94">
        <v>92</v>
      </c>
      <c r="Q94" s="151">
        <v>42464</v>
      </c>
      <c r="R94" s="151" t="s">
        <v>1278</v>
      </c>
      <c r="T94" s="169"/>
      <c r="V94" s="156" t="s">
        <v>191</v>
      </c>
    </row>
    <row r="95" spans="10:22">
      <c r="J95" s="149" t="s">
        <v>1278</v>
      </c>
      <c r="L95" t="s">
        <v>379</v>
      </c>
      <c r="M95" s="149">
        <v>0.1241</v>
      </c>
      <c r="N95" s="149">
        <v>0.13750000000000001</v>
      </c>
      <c r="P95">
        <v>93</v>
      </c>
      <c r="Q95" s="151">
        <v>42465</v>
      </c>
      <c r="R95" s="151" t="s">
        <v>1278</v>
      </c>
      <c r="T95" s="169"/>
      <c r="V95" s="164" t="e">
        <v>#REF!</v>
      </c>
    </row>
    <row r="96" spans="10:22">
      <c r="J96" s="149" t="s">
        <v>1278</v>
      </c>
      <c r="L96" t="s">
        <v>378</v>
      </c>
      <c r="M96" s="149">
        <v>0.12859999999999999</v>
      </c>
      <c r="N96" s="149">
        <v>0.13750000000000001</v>
      </c>
      <c r="P96">
        <v>94</v>
      </c>
      <c r="Q96" s="151">
        <v>42466</v>
      </c>
      <c r="R96" s="151" t="s">
        <v>1278</v>
      </c>
      <c r="T96" s="169"/>
      <c r="V96" s="164" t="e">
        <v>#REF!</v>
      </c>
    </row>
    <row r="97" spans="1:22">
      <c r="D97" s="176"/>
      <c r="E97" s="176"/>
      <c r="F97" s="176"/>
      <c r="J97" s="149" t="s">
        <v>1278</v>
      </c>
      <c r="L97" t="s">
        <v>377</v>
      </c>
      <c r="M97" s="149">
        <v>0.1321</v>
      </c>
      <c r="N97" s="149">
        <v>0.13750000000000001</v>
      </c>
      <c r="P97">
        <v>95</v>
      </c>
      <c r="Q97" s="151">
        <v>42467</v>
      </c>
      <c r="R97" s="151" t="s">
        <v>1278</v>
      </c>
      <c r="T97" s="169"/>
      <c r="V97" t="e">
        <v>#REF!</v>
      </c>
    </row>
    <row r="98" spans="1:22">
      <c r="A98" s="176"/>
      <c r="D98" s="176"/>
      <c r="E98" s="176"/>
      <c r="F98" s="176"/>
      <c r="J98" s="149" t="s">
        <v>1278</v>
      </c>
      <c r="L98" t="s">
        <v>376</v>
      </c>
      <c r="M98" s="149">
        <v>0.1308</v>
      </c>
      <c r="N98" s="149">
        <v>0.13750000000000001</v>
      </c>
      <c r="P98">
        <v>96</v>
      </c>
      <c r="Q98" s="151">
        <v>42468</v>
      </c>
      <c r="R98" s="151" t="s">
        <v>1278</v>
      </c>
      <c r="T98" s="169"/>
    </row>
    <row r="99" spans="1:22">
      <c r="A99" s="176"/>
      <c r="D99" s="176"/>
      <c r="E99" s="176"/>
      <c r="F99" s="176"/>
      <c r="J99" s="149" t="s">
        <v>1278</v>
      </c>
      <c r="L99" t="s">
        <v>375</v>
      </c>
      <c r="M99" s="149">
        <v>0.13039999999999999</v>
      </c>
      <c r="N99" s="149">
        <v>0.13750000000000001</v>
      </c>
      <c r="P99">
        <v>97</v>
      </c>
      <c r="Q99" s="151">
        <v>42469</v>
      </c>
      <c r="R99" s="151" t="s">
        <v>1278</v>
      </c>
      <c r="T99" s="169"/>
    </row>
    <row r="100" spans="1:22">
      <c r="A100" s="176"/>
      <c r="D100" s="176"/>
      <c r="E100" s="176"/>
      <c r="F100" s="176"/>
      <c r="J100" s="149" t="s">
        <v>1278</v>
      </c>
      <c r="L100" t="s">
        <v>374</v>
      </c>
      <c r="M100" s="149">
        <v>0.13059999999999999</v>
      </c>
      <c r="N100" s="149">
        <v>0.13750000000000001</v>
      </c>
      <c r="P100">
        <v>98</v>
      </c>
      <c r="Q100" s="151">
        <v>42470</v>
      </c>
      <c r="R100" s="151" t="s">
        <v>1278</v>
      </c>
      <c r="T100" s="169"/>
    </row>
    <row r="101" spans="1:22">
      <c r="A101" s="176"/>
      <c r="D101" s="176"/>
      <c r="E101" s="176"/>
      <c r="F101" s="176"/>
      <c r="J101" s="149" t="s">
        <v>1278</v>
      </c>
      <c r="L101" t="s">
        <v>373</v>
      </c>
      <c r="M101" s="149">
        <v>0.1293</v>
      </c>
      <c r="N101" s="149">
        <v>0.14249999999999999</v>
      </c>
      <c r="P101">
        <v>99</v>
      </c>
      <c r="Q101" s="151">
        <v>42471</v>
      </c>
      <c r="R101" s="151" t="e">
        <v>#N/A</v>
      </c>
      <c r="S101" s="168"/>
      <c r="T101" s="187"/>
    </row>
    <row r="102" spans="1:22">
      <c r="A102" s="176"/>
      <c r="D102" s="176"/>
      <c r="E102" s="176"/>
      <c r="F102" s="176"/>
      <c r="J102" s="149" t="s">
        <v>1278</v>
      </c>
      <c r="L102" t="s">
        <v>372</v>
      </c>
      <c r="M102" s="149">
        <v>0.129</v>
      </c>
      <c r="N102" s="149">
        <v>0.14249999999999999</v>
      </c>
      <c r="P102">
        <v>100</v>
      </c>
      <c r="Q102" s="151">
        <v>42472</v>
      </c>
      <c r="R102" s="151" t="e">
        <v>#N/A</v>
      </c>
      <c r="T102" s="187"/>
    </row>
    <row r="103" spans="1:22">
      <c r="A103" s="176"/>
      <c r="D103" s="176"/>
      <c r="E103" s="176"/>
      <c r="F103" s="176"/>
      <c r="J103" s="149" t="s">
        <v>1278</v>
      </c>
      <c r="L103" t="s">
        <v>371</v>
      </c>
      <c r="M103" s="149">
        <v>0.12839999999999999</v>
      </c>
      <c r="N103" s="149">
        <v>0.14249999999999999</v>
      </c>
      <c r="P103">
        <v>101</v>
      </c>
      <c r="Q103" s="151">
        <v>42473</v>
      </c>
      <c r="R103" s="151" t="e">
        <v>#N/A</v>
      </c>
      <c r="S103" s="167"/>
      <c r="T103" s="187"/>
    </row>
    <row r="104" spans="1:22">
      <c r="A104" s="176"/>
      <c r="D104" s="176"/>
      <c r="E104" s="176"/>
      <c r="F104" s="176"/>
      <c r="J104" s="149" t="s">
        <v>1278</v>
      </c>
      <c r="L104" t="s">
        <v>370</v>
      </c>
      <c r="M104" s="149">
        <v>0.13039999999999999</v>
      </c>
      <c r="N104" s="149">
        <v>0.14249999999999999</v>
      </c>
      <c r="P104">
        <v>102</v>
      </c>
      <c r="Q104" s="151">
        <v>42474</v>
      </c>
      <c r="R104" s="151" t="e">
        <v>#N/A</v>
      </c>
      <c r="S104" s="167"/>
      <c r="T104" s="187"/>
    </row>
    <row r="105" spans="1:22">
      <c r="A105" s="176"/>
      <c r="D105" s="176"/>
      <c r="E105" s="176"/>
      <c r="F105" s="176"/>
      <c r="J105" s="149" t="s">
        <v>1278</v>
      </c>
      <c r="L105" t="s">
        <v>369</v>
      </c>
      <c r="M105" s="149">
        <v>0.13059999999999999</v>
      </c>
      <c r="N105" s="149">
        <v>0.14249999999999999</v>
      </c>
      <c r="P105">
        <v>103</v>
      </c>
      <c r="Q105" s="151">
        <v>42475</v>
      </c>
      <c r="R105" s="151" t="e">
        <v>#N/A</v>
      </c>
      <c r="S105" s="167"/>
      <c r="T105" s="187"/>
    </row>
    <row r="106" spans="1:22">
      <c r="A106" s="176"/>
      <c r="D106" s="176"/>
      <c r="E106" s="176"/>
      <c r="F106" s="176"/>
      <c r="J106" s="149" t="s">
        <v>1278</v>
      </c>
      <c r="L106" t="s">
        <v>368</v>
      </c>
      <c r="M106" s="149">
        <v>0.1326</v>
      </c>
      <c r="N106" s="149">
        <v>0.14249999999999999</v>
      </c>
      <c r="P106">
        <v>104</v>
      </c>
      <c r="Q106" s="151">
        <v>42476</v>
      </c>
      <c r="R106" s="151" t="e">
        <v>#N/A</v>
      </c>
      <c r="S106" s="167"/>
      <c r="T106" s="187"/>
    </row>
    <row r="107" spans="1:22">
      <c r="A107" s="176"/>
      <c r="D107" s="176"/>
      <c r="E107" s="176"/>
      <c r="F107" s="176"/>
      <c r="J107" s="149" t="s">
        <v>1278</v>
      </c>
      <c r="L107" t="s">
        <v>367</v>
      </c>
      <c r="M107" s="149">
        <v>0.13739999999999999</v>
      </c>
      <c r="N107" s="149">
        <v>0.14249999999999999</v>
      </c>
      <c r="P107">
        <v>105</v>
      </c>
      <c r="Q107" s="151">
        <v>42477</v>
      </c>
      <c r="R107" s="151" t="e">
        <v>#N/A</v>
      </c>
      <c r="S107" s="167"/>
      <c r="T107" s="187"/>
    </row>
    <row r="108" spans="1:22">
      <c r="A108" s="176"/>
      <c r="D108" s="176"/>
      <c r="E108" s="176"/>
      <c r="F108" s="176"/>
      <c r="J108" s="149" t="s">
        <v>1278</v>
      </c>
      <c r="L108" t="s">
        <v>366</v>
      </c>
      <c r="M108" s="149">
        <v>0.1386</v>
      </c>
      <c r="N108" s="149">
        <v>0.14249999999999999</v>
      </c>
      <c r="P108">
        <v>106</v>
      </c>
      <c r="Q108" s="151">
        <v>42478</v>
      </c>
      <c r="R108" s="151" t="e">
        <v>#N/A</v>
      </c>
      <c r="S108" s="167"/>
      <c r="T108" s="187"/>
    </row>
    <row r="109" spans="1:22">
      <c r="A109" s="176"/>
      <c r="D109" s="176"/>
      <c r="E109" s="176"/>
      <c r="F109" s="176"/>
      <c r="J109" s="149" t="s">
        <v>1278</v>
      </c>
      <c r="L109" t="s">
        <v>365</v>
      </c>
      <c r="M109" s="149">
        <v>0.1371</v>
      </c>
      <c r="N109" s="149">
        <v>0.14249999999999999</v>
      </c>
      <c r="P109">
        <v>107</v>
      </c>
      <c r="Q109" s="151">
        <v>42479</v>
      </c>
      <c r="R109" s="151" t="e">
        <v>#N/A</v>
      </c>
      <c r="S109" s="167"/>
      <c r="T109" s="187"/>
    </row>
    <row r="110" spans="1:22">
      <c r="A110" s="176"/>
      <c r="D110" s="176"/>
      <c r="E110" s="176"/>
      <c r="F110" s="176"/>
      <c r="J110" s="149" t="s">
        <v>1278</v>
      </c>
      <c r="L110" t="s">
        <v>364</v>
      </c>
      <c r="M110" s="149">
        <v>0.13639999999999999</v>
      </c>
      <c r="N110" s="149">
        <v>0.14249999999999999</v>
      </c>
      <c r="P110">
        <v>108</v>
      </c>
      <c r="Q110" s="151">
        <v>42480</v>
      </c>
      <c r="R110" s="151" t="e">
        <v>#N/A</v>
      </c>
      <c r="S110" s="167"/>
      <c r="T110" s="187"/>
    </row>
    <row r="111" spans="1:22">
      <c r="A111" s="176"/>
      <c r="D111" s="176"/>
      <c r="E111" s="176"/>
      <c r="F111" s="176"/>
      <c r="J111" s="149" t="s">
        <v>1278</v>
      </c>
      <c r="L111" t="s">
        <v>363</v>
      </c>
      <c r="M111" s="149">
        <v>0.1343</v>
      </c>
      <c r="N111" s="149">
        <v>0.14249999999999999</v>
      </c>
      <c r="P111">
        <v>109</v>
      </c>
      <c r="Q111" s="151">
        <v>42481</v>
      </c>
      <c r="R111" s="151" t="e">
        <v>#N/A</v>
      </c>
      <c r="S111" s="167"/>
      <c r="T111" s="187"/>
    </row>
    <row r="112" spans="1:22">
      <c r="A112" s="176"/>
      <c r="D112" s="176"/>
      <c r="E112" s="176"/>
      <c r="F112" s="176"/>
      <c r="J112" s="149" t="s">
        <v>1278</v>
      </c>
      <c r="L112" t="s">
        <v>362</v>
      </c>
      <c r="M112" s="149">
        <v>0.1348</v>
      </c>
      <c r="N112" s="149">
        <v>0.14249999999999999</v>
      </c>
      <c r="P112">
        <v>110</v>
      </c>
      <c r="Q112" s="151">
        <v>42482</v>
      </c>
      <c r="R112" s="151" t="e">
        <v>#N/A</v>
      </c>
      <c r="S112" s="167"/>
      <c r="T112" s="187"/>
    </row>
    <row r="113" spans="1:20">
      <c r="A113" s="176"/>
      <c r="D113" s="176"/>
      <c r="E113" s="176"/>
      <c r="F113" s="176"/>
      <c r="J113" s="149" t="s">
        <v>1278</v>
      </c>
      <c r="L113" t="s">
        <v>361</v>
      </c>
      <c r="M113" s="149">
        <v>0.13489999999999999</v>
      </c>
      <c r="N113" s="149">
        <v>0.14249999999999999</v>
      </c>
      <c r="P113">
        <v>111</v>
      </c>
      <c r="Q113" s="151">
        <v>42483</v>
      </c>
      <c r="R113" s="151" t="e">
        <v>#N/A</v>
      </c>
      <c r="S113" s="167"/>
      <c r="T113" s="187"/>
    </row>
    <row r="114" spans="1:20">
      <c r="A114" s="176"/>
      <c r="D114" s="176"/>
      <c r="E114" s="176"/>
      <c r="F114" s="176"/>
      <c r="J114" s="149" t="s">
        <v>1278</v>
      </c>
      <c r="L114" t="s">
        <v>360</v>
      </c>
      <c r="M114" s="149">
        <v>0.13600000000000001</v>
      </c>
      <c r="N114" s="149">
        <v>0.14249999999999999</v>
      </c>
      <c r="P114">
        <v>112</v>
      </c>
      <c r="Q114" s="151">
        <v>42484</v>
      </c>
      <c r="R114" s="151" t="e">
        <v>#N/A</v>
      </c>
      <c r="S114" s="167"/>
      <c r="T114" s="187"/>
    </row>
    <row r="115" spans="1:20">
      <c r="A115" s="176"/>
      <c r="D115" s="176"/>
      <c r="E115" s="176"/>
      <c r="F115" s="176"/>
      <c r="J115" s="149" t="s">
        <v>1278</v>
      </c>
      <c r="L115" t="s">
        <v>359</v>
      </c>
      <c r="M115" s="149">
        <v>0.13570000000000002</v>
      </c>
      <c r="N115" s="149">
        <v>0.14249999999999999</v>
      </c>
      <c r="P115">
        <v>113</v>
      </c>
      <c r="Q115" s="151">
        <v>42485</v>
      </c>
      <c r="R115" s="151" t="e">
        <v>#N/A</v>
      </c>
      <c r="S115" s="167"/>
      <c r="T115" s="187"/>
    </row>
    <row r="116" spans="1:20">
      <c r="A116" s="176"/>
      <c r="D116" s="176"/>
      <c r="E116" s="176"/>
      <c r="F116" s="176"/>
      <c r="J116" s="149" t="s">
        <v>1278</v>
      </c>
      <c r="L116" t="s">
        <v>358</v>
      </c>
      <c r="M116" s="149">
        <v>0.1361</v>
      </c>
      <c r="N116" s="149">
        <v>0.14249999999999999</v>
      </c>
      <c r="P116">
        <v>114</v>
      </c>
      <c r="Q116" s="151">
        <v>42486</v>
      </c>
      <c r="R116" s="151" t="e">
        <v>#N/A</v>
      </c>
      <c r="S116" s="167"/>
      <c r="T116" s="187"/>
    </row>
    <row r="117" spans="1:20">
      <c r="A117" s="176"/>
      <c r="D117" s="176"/>
      <c r="E117" s="176"/>
      <c r="F117" s="176"/>
      <c r="J117" s="149" t="s">
        <v>1278</v>
      </c>
      <c r="L117" t="s">
        <v>357</v>
      </c>
      <c r="M117" s="149">
        <v>0.1361</v>
      </c>
      <c r="N117" s="149">
        <v>0.14249999999999999</v>
      </c>
      <c r="P117">
        <v>115</v>
      </c>
      <c r="Q117" s="151">
        <v>42487</v>
      </c>
      <c r="R117" s="151" t="e">
        <v>#N/A</v>
      </c>
      <c r="S117" s="167"/>
      <c r="T117" s="187"/>
    </row>
    <row r="118" spans="1:20">
      <c r="A118" s="176"/>
      <c r="D118" s="176"/>
      <c r="E118" s="176"/>
      <c r="F118" s="176"/>
      <c r="J118" s="149" t="s">
        <v>1278</v>
      </c>
      <c r="L118" t="s">
        <v>356</v>
      </c>
      <c r="M118" s="149">
        <v>0.13869999999999999</v>
      </c>
      <c r="N118" s="149">
        <v>0.14249999999999999</v>
      </c>
      <c r="P118">
        <v>116</v>
      </c>
      <c r="Q118" s="151">
        <v>42488</v>
      </c>
      <c r="R118" s="151" t="e">
        <v>#N/A</v>
      </c>
      <c r="S118" s="167"/>
      <c r="T118" s="187"/>
    </row>
    <row r="119" spans="1:20">
      <c r="A119" s="176"/>
      <c r="D119" s="176"/>
      <c r="E119" s="176"/>
      <c r="F119" s="176"/>
      <c r="J119" s="149" t="s">
        <v>1278</v>
      </c>
      <c r="L119" t="s">
        <v>355</v>
      </c>
      <c r="M119" s="149">
        <v>0.13949999999999999</v>
      </c>
      <c r="N119" s="149">
        <v>0.14249999999999999</v>
      </c>
      <c r="P119">
        <v>117</v>
      </c>
      <c r="Q119" s="151">
        <v>42489</v>
      </c>
      <c r="R119" s="151" t="e">
        <v>#N/A</v>
      </c>
      <c r="S119" s="167"/>
      <c r="T119" s="187"/>
    </row>
    <row r="120" spans="1:20">
      <c r="A120" s="176"/>
      <c r="D120" s="176"/>
      <c r="E120" s="176"/>
      <c r="F120" s="176"/>
      <c r="J120" s="149" t="s">
        <v>1278</v>
      </c>
      <c r="L120" t="s">
        <v>354</v>
      </c>
      <c r="M120" s="149">
        <v>0.1399</v>
      </c>
      <c r="N120" s="149">
        <v>0.14249999999999999</v>
      </c>
      <c r="P120">
        <v>118</v>
      </c>
      <c r="Q120" s="151">
        <v>42490</v>
      </c>
      <c r="R120" s="151" t="e">
        <v>#N/A</v>
      </c>
      <c r="S120" s="167"/>
      <c r="T120" s="187"/>
    </row>
    <row r="121" spans="1:20">
      <c r="A121" s="176"/>
      <c r="D121" s="176"/>
      <c r="E121" s="176"/>
      <c r="F121" s="176"/>
      <c r="J121" s="149" t="s">
        <v>1278</v>
      </c>
      <c r="L121" t="s">
        <v>353</v>
      </c>
      <c r="M121" s="149">
        <v>0.13800000000000001</v>
      </c>
      <c r="N121" s="149">
        <v>0.14249999999999999</v>
      </c>
      <c r="P121">
        <v>119</v>
      </c>
      <c r="Q121" s="151">
        <v>42491</v>
      </c>
      <c r="R121" s="151" t="e">
        <v>#N/A</v>
      </c>
      <c r="S121" s="167"/>
      <c r="T121" s="187"/>
    </row>
    <row r="122" spans="1:20">
      <c r="A122" s="176"/>
      <c r="D122" s="176"/>
      <c r="E122" s="176"/>
      <c r="F122" s="176"/>
      <c r="J122" s="149" t="s">
        <v>1278</v>
      </c>
      <c r="L122" t="s">
        <v>352</v>
      </c>
      <c r="M122" s="149">
        <v>0.1376</v>
      </c>
      <c r="N122" s="149">
        <v>0.14249999999999999</v>
      </c>
      <c r="P122">
        <v>120</v>
      </c>
      <c r="Q122" s="151">
        <v>42492</v>
      </c>
      <c r="R122" s="151" t="e">
        <v>#N/A</v>
      </c>
      <c r="S122" s="167"/>
      <c r="T122" s="187"/>
    </row>
    <row r="123" spans="1:20">
      <c r="A123" s="176"/>
      <c r="D123" s="176"/>
      <c r="E123" s="176"/>
      <c r="F123" s="176"/>
      <c r="J123" s="149" t="s">
        <v>1278</v>
      </c>
      <c r="L123" t="s">
        <v>351</v>
      </c>
      <c r="M123" s="149">
        <v>0.1419</v>
      </c>
      <c r="N123" s="149">
        <v>0.14249999999999999</v>
      </c>
      <c r="P123">
        <v>121</v>
      </c>
      <c r="Q123" s="151">
        <v>42493</v>
      </c>
      <c r="R123" s="151" t="e">
        <v>#N/A</v>
      </c>
      <c r="S123" s="167"/>
      <c r="T123" s="187"/>
    </row>
    <row r="124" spans="1:20">
      <c r="A124" s="176"/>
      <c r="D124" s="176"/>
      <c r="E124" s="176"/>
      <c r="F124" s="176"/>
      <c r="J124" s="149" t="s">
        <v>1278</v>
      </c>
      <c r="L124" t="s">
        <v>350</v>
      </c>
      <c r="M124" s="149">
        <v>0.1416</v>
      </c>
      <c r="N124" s="149">
        <v>0.14249999999999999</v>
      </c>
      <c r="P124">
        <v>122</v>
      </c>
      <c r="Q124" s="151">
        <v>42494</v>
      </c>
      <c r="R124" s="151" t="e">
        <v>#N/A</v>
      </c>
      <c r="S124" s="167"/>
      <c r="T124" s="187"/>
    </row>
    <row r="125" spans="1:20">
      <c r="A125" s="176"/>
      <c r="D125" s="176"/>
      <c r="E125" s="176"/>
      <c r="F125" s="176"/>
      <c r="J125" s="149" t="s">
        <v>1278</v>
      </c>
      <c r="L125" t="s">
        <v>349</v>
      </c>
      <c r="M125" s="149">
        <v>0.1469</v>
      </c>
      <c r="N125" s="149">
        <v>0.14249999999999999</v>
      </c>
      <c r="P125">
        <v>123</v>
      </c>
      <c r="Q125" s="151">
        <v>42495</v>
      </c>
      <c r="R125" s="151" t="e">
        <v>#N/A</v>
      </c>
      <c r="S125" s="167"/>
      <c r="T125" s="187"/>
    </row>
    <row r="126" spans="1:20">
      <c r="A126" s="176"/>
      <c r="D126" s="176"/>
      <c r="E126" s="176"/>
      <c r="F126" s="176"/>
      <c r="J126" s="149" t="s">
        <v>1278</v>
      </c>
      <c r="L126" t="s">
        <v>348</v>
      </c>
      <c r="M126" s="149">
        <v>0.14949999999999999</v>
      </c>
      <c r="N126" s="149">
        <v>0.14249999999999999</v>
      </c>
      <c r="P126">
        <v>124</v>
      </c>
      <c r="Q126" s="151">
        <v>42496</v>
      </c>
      <c r="R126" s="151" t="e">
        <v>#N/A</v>
      </c>
      <c r="S126" s="167"/>
      <c r="T126" s="187"/>
    </row>
    <row r="127" spans="1:20">
      <c r="A127" s="176"/>
      <c r="D127" s="176"/>
      <c r="E127" s="176"/>
      <c r="F127" s="176"/>
      <c r="J127" s="149" t="s">
        <v>1278</v>
      </c>
      <c r="L127" t="s">
        <v>347</v>
      </c>
      <c r="M127" s="149">
        <v>0.1469</v>
      </c>
      <c r="N127" s="149">
        <v>0.14249999999999999</v>
      </c>
      <c r="P127">
        <v>125</v>
      </c>
      <c r="Q127" s="151">
        <v>42497</v>
      </c>
      <c r="R127" s="151" t="e">
        <v>#N/A</v>
      </c>
      <c r="S127" s="167"/>
      <c r="T127" s="187"/>
    </row>
    <row r="128" spans="1:20">
      <c r="A128" s="176"/>
      <c r="D128" s="176"/>
      <c r="E128" s="176"/>
      <c r="F128" s="176"/>
      <c r="J128" s="149" t="s">
        <v>1278</v>
      </c>
      <c r="L128" t="s">
        <v>346</v>
      </c>
      <c r="M128" s="149">
        <v>0.14749999999999999</v>
      </c>
      <c r="N128" s="149">
        <v>0.14249999999999999</v>
      </c>
      <c r="P128">
        <v>126</v>
      </c>
      <c r="Q128" s="151">
        <v>42498</v>
      </c>
      <c r="R128" s="151" t="e">
        <v>#N/A</v>
      </c>
      <c r="S128" s="167"/>
      <c r="T128" s="187"/>
    </row>
    <row r="129" spans="1:20">
      <c r="A129" s="176"/>
      <c r="D129" s="176"/>
      <c r="E129" s="176"/>
      <c r="F129" s="176"/>
      <c r="J129" s="149" t="s">
        <v>1278</v>
      </c>
      <c r="L129" t="s">
        <v>345</v>
      </c>
      <c r="M129" s="149">
        <v>0.1484</v>
      </c>
      <c r="N129" s="149">
        <v>0.14249999999999999</v>
      </c>
      <c r="P129">
        <v>127</v>
      </c>
      <c r="Q129" s="151">
        <v>42499</v>
      </c>
      <c r="R129" s="151" t="e">
        <v>#N/A</v>
      </c>
      <c r="S129" s="167"/>
      <c r="T129" s="187"/>
    </row>
    <row r="130" spans="1:20">
      <c r="A130" s="176"/>
      <c r="D130" s="176"/>
      <c r="E130" s="176"/>
      <c r="F130" s="176"/>
      <c r="J130" s="149" t="s">
        <v>1278</v>
      </c>
      <c r="L130" t="s">
        <v>344</v>
      </c>
      <c r="M130" s="149">
        <v>0.15160000000000001</v>
      </c>
      <c r="N130" s="149">
        <v>0.14249999999999999</v>
      </c>
      <c r="P130">
        <v>128</v>
      </c>
      <c r="Q130" s="151">
        <v>42500</v>
      </c>
      <c r="R130" s="151" t="e">
        <v>#N/A</v>
      </c>
      <c r="S130" s="167"/>
      <c r="T130" s="187"/>
    </row>
    <row r="131" spans="1:20">
      <c r="A131" s="176"/>
      <c r="D131" s="176"/>
      <c r="E131" s="176"/>
      <c r="F131" s="176"/>
      <c r="J131" s="149" t="s">
        <v>1278</v>
      </c>
      <c r="L131" t="s">
        <v>343</v>
      </c>
      <c r="M131" s="149">
        <v>0.15190000000000001</v>
      </c>
      <c r="N131" s="149">
        <v>0.14249999999999999</v>
      </c>
      <c r="P131">
        <v>129</v>
      </c>
      <c r="Q131" s="151">
        <v>42501</v>
      </c>
      <c r="R131" s="151" t="e">
        <v>#N/A</v>
      </c>
      <c r="S131" s="167"/>
      <c r="T131" s="187"/>
    </row>
    <row r="132" spans="1:20">
      <c r="A132" s="176"/>
      <c r="D132" s="176"/>
      <c r="E132" s="176"/>
      <c r="F132" s="176"/>
      <c r="J132" s="149" t="s">
        <v>1278</v>
      </c>
      <c r="L132" t="s">
        <v>342</v>
      </c>
      <c r="M132" s="149">
        <v>0.1515</v>
      </c>
      <c r="N132" s="149">
        <v>0.14249999999999999</v>
      </c>
      <c r="P132">
        <v>130</v>
      </c>
      <c r="Q132" s="151">
        <v>42502</v>
      </c>
      <c r="R132" s="151" t="e">
        <v>#N/A</v>
      </c>
      <c r="S132" s="167"/>
      <c r="T132" s="187"/>
    </row>
    <row r="133" spans="1:20">
      <c r="A133" s="176"/>
      <c r="D133" s="176"/>
      <c r="E133" s="176"/>
      <c r="F133" s="176"/>
      <c r="J133" s="149" t="s">
        <v>1278</v>
      </c>
      <c r="L133" t="s">
        <v>341</v>
      </c>
      <c r="M133" s="149">
        <v>0.1507</v>
      </c>
      <c r="N133" s="149">
        <v>0.14249999999999999</v>
      </c>
      <c r="P133">
        <v>131</v>
      </c>
      <c r="Q133" s="151">
        <v>42503</v>
      </c>
      <c r="R133" s="151" t="e">
        <v>#N/A</v>
      </c>
      <c r="S133" s="167"/>
      <c r="T133" s="187"/>
    </row>
    <row r="134" spans="1:20">
      <c r="A134" s="176"/>
      <c r="D134" s="176"/>
      <c r="E134" s="176"/>
      <c r="F134" s="176"/>
      <c r="J134" s="149" t="s">
        <v>1278</v>
      </c>
      <c r="L134" t="s">
        <v>340</v>
      </c>
      <c r="M134" s="149">
        <v>0.14990000000000001</v>
      </c>
      <c r="N134" s="149">
        <v>0.14249999999999999</v>
      </c>
      <c r="P134">
        <v>132</v>
      </c>
      <c r="Q134" s="151">
        <v>42504</v>
      </c>
      <c r="R134" s="151" t="e">
        <v>#N/A</v>
      </c>
      <c r="S134" s="167"/>
      <c r="T134" s="187"/>
    </row>
    <row r="135" spans="1:20">
      <c r="A135" s="176"/>
      <c r="D135" s="176"/>
      <c r="E135" s="176"/>
      <c r="F135" s="176"/>
      <c r="J135" s="149" t="s">
        <v>1278</v>
      </c>
      <c r="L135" t="s">
        <v>339</v>
      </c>
      <c r="M135" s="149">
        <v>0.1527</v>
      </c>
      <c r="N135" s="149">
        <v>0.14249999999999999</v>
      </c>
      <c r="P135">
        <v>133</v>
      </c>
      <c r="Q135" s="151">
        <v>42505</v>
      </c>
      <c r="R135" s="151" t="e">
        <v>#N/A</v>
      </c>
      <c r="S135" s="167"/>
      <c r="T135" s="187"/>
    </row>
    <row r="136" spans="1:20">
      <c r="A136" s="176"/>
      <c r="D136" s="176"/>
      <c r="E136" s="176"/>
      <c r="F136" s="176"/>
      <c r="J136" s="149" t="s">
        <v>1278</v>
      </c>
      <c r="L136" t="s">
        <v>338</v>
      </c>
      <c r="M136" s="149">
        <v>0.1522</v>
      </c>
      <c r="N136" s="149">
        <v>0.14249999999999999</v>
      </c>
      <c r="P136">
        <v>134</v>
      </c>
      <c r="Q136" s="151">
        <v>42506</v>
      </c>
      <c r="R136" s="151" t="e">
        <v>#N/A</v>
      </c>
      <c r="S136" s="167"/>
      <c r="T136" s="187"/>
    </row>
    <row r="137" spans="1:20">
      <c r="A137" s="176"/>
      <c r="D137" s="176"/>
      <c r="E137" s="176"/>
      <c r="F137" s="176"/>
      <c r="J137" s="149" t="s">
        <v>1278</v>
      </c>
      <c r="L137" t="s">
        <v>337</v>
      </c>
      <c r="M137" s="149">
        <v>0.1575</v>
      </c>
      <c r="N137" s="149">
        <v>0.14249999999999999</v>
      </c>
      <c r="P137">
        <v>135</v>
      </c>
      <c r="Q137" s="151">
        <v>42507</v>
      </c>
      <c r="R137" s="151" t="e">
        <v>#N/A</v>
      </c>
      <c r="S137" s="167"/>
      <c r="T137" s="187"/>
    </row>
    <row r="138" spans="1:20">
      <c r="A138" s="176"/>
      <c r="D138" s="176"/>
      <c r="E138" s="176"/>
      <c r="F138" s="176"/>
      <c r="J138" s="149" t="s">
        <v>1278</v>
      </c>
      <c r="L138" t="s">
        <v>336</v>
      </c>
      <c r="M138" s="149">
        <v>0.1613</v>
      </c>
      <c r="N138" s="149">
        <v>0.14249999999999999</v>
      </c>
      <c r="P138">
        <v>136</v>
      </c>
      <c r="Q138" s="151">
        <v>42508</v>
      </c>
      <c r="R138" s="151" t="e">
        <v>#N/A</v>
      </c>
      <c r="S138" s="167"/>
      <c r="T138" s="187"/>
    </row>
    <row r="139" spans="1:20">
      <c r="A139" s="176"/>
      <c r="D139" s="176"/>
      <c r="E139" s="176"/>
      <c r="F139" s="176"/>
      <c r="J139" s="149" t="s">
        <v>1278</v>
      </c>
      <c r="L139" t="s">
        <v>335</v>
      </c>
      <c r="M139" s="149">
        <v>0.16159999999999999</v>
      </c>
      <c r="N139" s="149">
        <v>0.14249999999999999</v>
      </c>
      <c r="P139">
        <v>137</v>
      </c>
      <c r="Q139" s="151">
        <v>42509</v>
      </c>
      <c r="R139" s="151" t="e">
        <v>#N/A</v>
      </c>
      <c r="S139" s="167"/>
      <c r="T139" s="187"/>
    </row>
    <row r="140" spans="1:20">
      <c r="A140" s="176"/>
      <c r="D140" s="176"/>
      <c r="E140" s="176"/>
      <c r="F140" s="176"/>
      <c r="J140" s="149" t="s">
        <v>1278</v>
      </c>
      <c r="L140" t="s">
        <v>334</v>
      </c>
      <c r="M140" s="149">
        <v>0.1628</v>
      </c>
      <c r="N140" s="149">
        <v>0.14249999999999999</v>
      </c>
      <c r="P140">
        <v>138</v>
      </c>
      <c r="Q140" s="151">
        <v>42510</v>
      </c>
      <c r="R140" s="151" t="e">
        <v>#N/A</v>
      </c>
      <c r="S140" s="167"/>
    </row>
    <row r="141" spans="1:20">
      <c r="A141" s="176"/>
      <c r="D141" s="176"/>
      <c r="E141" s="176"/>
      <c r="F141" s="176"/>
      <c r="J141" s="149" t="s">
        <v>1278</v>
      </c>
      <c r="L141" t="s">
        <v>333</v>
      </c>
      <c r="M141" s="149">
        <v>0.15920000000000001</v>
      </c>
      <c r="N141" s="149">
        <v>0.14249999999999999</v>
      </c>
      <c r="P141">
        <v>139</v>
      </c>
      <c r="Q141" s="151">
        <v>42511</v>
      </c>
      <c r="R141" s="151" t="e">
        <v>#N/A</v>
      </c>
      <c r="S141" s="167"/>
    </row>
    <row r="142" spans="1:20">
      <c r="A142" s="176"/>
      <c r="D142" s="176"/>
      <c r="E142" s="176"/>
      <c r="F142" s="176"/>
      <c r="J142" s="149" t="s">
        <v>1278</v>
      </c>
      <c r="L142" t="s">
        <v>332</v>
      </c>
      <c r="M142" s="149">
        <v>0.1573</v>
      </c>
      <c r="N142" s="149">
        <v>0.14249999999999999</v>
      </c>
      <c r="P142">
        <v>140</v>
      </c>
      <c r="Q142" s="151">
        <v>42512</v>
      </c>
      <c r="R142" s="151" t="e">
        <v>#N/A</v>
      </c>
      <c r="S142" s="167"/>
    </row>
    <row r="143" spans="1:20">
      <c r="A143" s="176"/>
      <c r="D143" s="176"/>
      <c r="E143" s="176"/>
      <c r="F143" s="176"/>
      <c r="J143" s="149" t="s">
        <v>1278</v>
      </c>
      <c r="L143" t="s">
        <v>331</v>
      </c>
      <c r="M143" s="149">
        <v>0.1638</v>
      </c>
      <c r="N143" s="149">
        <v>0.14249999999999999</v>
      </c>
      <c r="P143">
        <v>141</v>
      </c>
      <c r="Q143" s="151">
        <v>42513</v>
      </c>
      <c r="R143" s="151" t="e">
        <v>#N/A</v>
      </c>
      <c r="S143" s="167"/>
    </row>
    <row r="144" spans="1:20">
      <c r="A144" s="176"/>
      <c r="D144" s="176"/>
      <c r="E144" s="176"/>
      <c r="F144" s="176"/>
      <c r="J144" s="149" t="s">
        <v>1278</v>
      </c>
      <c r="L144" t="s">
        <v>330</v>
      </c>
      <c r="M144" s="149">
        <v>0.15710000000000002</v>
      </c>
      <c r="N144" s="149">
        <v>0.14249999999999999</v>
      </c>
      <c r="P144">
        <v>142</v>
      </c>
      <c r="Q144" s="151">
        <v>42514</v>
      </c>
      <c r="R144" s="151" t="e">
        <v>#N/A</v>
      </c>
      <c r="S144" s="167"/>
    </row>
    <row r="145" spans="1:19">
      <c r="A145" s="176"/>
      <c r="D145" s="176"/>
      <c r="E145" s="176"/>
      <c r="F145" s="176"/>
      <c r="J145" s="149" t="s">
        <v>1278</v>
      </c>
      <c r="L145" s="276" t="s">
        <v>329</v>
      </c>
      <c r="M145" s="149">
        <v>0.15570000000000001</v>
      </c>
      <c r="N145" s="149">
        <v>0.14249999999999999</v>
      </c>
      <c r="P145">
        <v>143</v>
      </c>
      <c r="Q145" s="151">
        <v>42515</v>
      </c>
      <c r="R145" s="151" t="e">
        <v>#N/A</v>
      </c>
      <c r="S145" s="167"/>
    </row>
    <row r="146" spans="1:19">
      <c r="A146" s="176"/>
      <c r="D146" s="176"/>
      <c r="E146" s="176"/>
      <c r="F146" s="176"/>
      <c r="J146" s="149" t="s">
        <v>1278</v>
      </c>
      <c r="L146" t="s">
        <v>328</v>
      </c>
      <c r="M146" s="149">
        <v>0.15609999999999999</v>
      </c>
      <c r="N146" s="149">
        <v>0.14249999999999999</v>
      </c>
      <c r="P146">
        <v>144</v>
      </c>
      <c r="Q146" s="151">
        <v>42516</v>
      </c>
      <c r="R146" s="151" t="e">
        <v>#N/A</v>
      </c>
      <c r="S146" s="167"/>
    </row>
    <row r="147" spans="1:19">
      <c r="A147" s="176"/>
      <c r="D147" s="176"/>
      <c r="E147" s="176"/>
      <c r="F147" s="176"/>
      <c r="J147" s="149" t="s">
        <v>1278</v>
      </c>
      <c r="L147" t="s">
        <v>327</v>
      </c>
      <c r="M147" s="149">
        <v>0.152</v>
      </c>
      <c r="N147" s="149">
        <v>0.14249999999999999</v>
      </c>
      <c r="P147">
        <v>145</v>
      </c>
      <c r="Q147" s="151">
        <v>42517</v>
      </c>
      <c r="R147" s="151" t="e">
        <v>#N/A</v>
      </c>
      <c r="S147" s="167"/>
    </row>
    <row r="148" spans="1:19">
      <c r="A148" s="176"/>
      <c r="D148" s="176"/>
      <c r="E148" s="176"/>
      <c r="F148" s="176"/>
      <c r="J148" s="149" t="s">
        <v>1278</v>
      </c>
      <c r="L148" t="s">
        <v>326</v>
      </c>
      <c r="M148" s="149">
        <v>0.15279999999999999</v>
      </c>
      <c r="N148" s="149">
        <v>0.14249999999999999</v>
      </c>
      <c r="P148">
        <v>146</v>
      </c>
      <c r="Q148" s="151">
        <v>42518</v>
      </c>
      <c r="R148" s="151" t="e">
        <v>#N/A</v>
      </c>
      <c r="S148" s="167"/>
    </row>
    <row r="149" spans="1:19">
      <c r="A149" s="176"/>
      <c r="D149" s="176"/>
      <c r="E149" s="176"/>
      <c r="F149" s="176"/>
      <c r="J149" s="149" t="s">
        <v>1278</v>
      </c>
      <c r="L149" t="s">
        <v>325</v>
      </c>
      <c r="M149" s="149">
        <v>0.152</v>
      </c>
      <c r="N149" s="149">
        <v>0.14249999999999999</v>
      </c>
      <c r="P149">
        <v>147</v>
      </c>
      <c r="Q149" s="151">
        <v>42519</v>
      </c>
      <c r="R149" s="151" t="e">
        <v>#N/A</v>
      </c>
      <c r="S149" s="167"/>
    </row>
    <row r="150" spans="1:19">
      <c r="A150" s="176"/>
      <c r="D150" s="176"/>
      <c r="E150" s="176"/>
      <c r="F150" s="176"/>
      <c r="J150" s="149" t="s">
        <v>1278</v>
      </c>
      <c r="L150" t="s">
        <v>324</v>
      </c>
      <c r="M150" s="149">
        <v>0.15479999999999999</v>
      </c>
      <c r="N150" s="149">
        <v>0.14249999999999999</v>
      </c>
      <c r="P150">
        <v>148</v>
      </c>
      <c r="Q150" s="151">
        <v>42520</v>
      </c>
      <c r="R150" s="151" t="e">
        <v>#N/A</v>
      </c>
      <c r="S150" s="167"/>
    </row>
    <row r="151" spans="1:19">
      <c r="A151" s="176"/>
      <c r="D151" s="176"/>
      <c r="E151" s="176"/>
      <c r="F151" s="176"/>
      <c r="J151" s="149" t="s">
        <v>1278</v>
      </c>
      <c r="L151" t="s">
        <v>323</v>
      </c>
      <c r="M151" s="149">
        <v>0.1532</v>
      </c>
      <c r="N151" s="149">
        <v>0.14249999999999999</v>
      </c>
      <c r="P151">
        <v>149</v>
      </c>
      <c r="Q151" s="151">
        <v>42521</v>
      </c>
      <c r="R151" s="151" t="e">
        <v>#N/A</v>
      </c>
      <c r="S151" s="167"/>
    </row>
    <row r="152" spans="1:19">
      <c r="A152" s="176"/>
      <c r="D152" s="176"/>
      <c r="E152" s="176"/>
      <c r="F152" s="176"/>
      <c r="J152" s="149" t="s">
        <v>1278</v>
      </c>
      <c r="L152" t="s">
        <v>322</v>
      </c>
      <c r="M152" s="149">
        <v>0.15659999999999999</v>
      </c>
      <c r="N152" s="149">
        <v>0.14249999999999999</v>
      </c>
      <c r="P152">
        <v>150</v>
      </c>
      <c r="Q152" s="151">
        <v>42522</v>
      </c>
      <c r="R152" s="151" t="e">
        <v>#N/A</v>
      </c>
      <c r="S152" s="167"/>
    </row>
    <row r="153" spans="1:19">
      <c r="A153" s="176"/>
      <c r="D153" s="176"/>
      <c r="E153" s="176"/>
      <c r="F153" s="176"/>
      <c r="J153" s="149" t="s">
        <v>1278</v>
      </c>
      <c r="L153" t="s">
        <v>321</v>
      </c>
      <c r="M153" s="149">
        <v>0.1595</v>
      </c>
      <c r="N153" s="149">
        <v>0.14249999999999999</v>
      </c>
      <c r="P153">
        <v>151</v>
      </c>
      <c r="Q153" s="151">
        <v>42523</v>
      </c>
      <c r="R153" s="151" t="e">
        <v>#N/A</v>
      </c>
      <c r="S153" s="167"/>
    </row>
    <row r="154" spans="1:19">
      <c r="A154" s="176"/>
      <c r="D154" s="176"/>
      <c r="E154" s="176"/>
      <c r="F154" s="176"/>
      <c r="J154" s="149" t="s">
        <v>1278</v>
      </c>
      <c r="L154" t="s">
        <v>320</v>
      </c>
      <c r="M154" s="149">
        <v>0.1575</v>
      </c>
      <c r="N154" s="149">
        <v>0.14249999999999999</v>
      </c>
      <c r="P154">
        <v>152</v>
      </c>
      <c r="Q154" s="151">
        <v>42524</v>
      </c>
      <c r="R154" s="151" t="e">
        <v>#N/A</v>
      </c>
      <c r="S154" s="167"/>
    </row>
    <row r="155" spans="1:19">
      <c r="A155" s="176"/>
      <c r="D155" s="176"/>
      <c r="E155" s="176"/>
      <c r="F155" s="176"/>
      <c r="J155" s="149" t="s">
        <v>1278</v>
      </c>
      <c r="L155" t="s">
        <v>319</v>
      </c>
      <c r="M155" s="149">
        <v>0.15720000000000001</v>
      </c>
      <c r="N155" s="149">
        <v>0.14249999999999999</v>
      </c>
      <c r="P155">
        <v>153</v>
      </c>
      <c r="Q155" s="151">
        <v>42525</v>
      </c>
      <c r="R155" s="151" t="e">
        <v>#N/A</v>
      </c>
      <c r="S155" s="167"/>
    </row>
    <row r="156" spans="1:19">
      <c r="A156" s="176"/>
      <c r="D156" s="176"/>
      <c r="E156" s="176"/>
      <c r="F156" s="176"/>
      <c r="J156" s="149" t="s">
        <v>1278</v>
      </c>
      <c r="L156" t="s">
        <v>318</v>
      </c>
      <c r="M156" s="149">
        <v>0.1585</v>
      </c>
      <c r="N156" s="149">
        <v>0.14249999999999999</v>
      </c>
      <c r="P156">
        <v>154</v>
      </c>
      <c r="Q156" s="151">
        <v>42526</v>
      </c>
      <c r="R156" s="151" t="e">
        <v>#N/A</v>
      </c>
      <c r="S156" s="167"/>
    </row>
    <row r="157" spans="1:19">
      <c r="A157" s="176"/>
      <c r="D157" s="176"/>
      <c r="E157" s="176"/>
      <c r="F157" s="176"/>
      <c r="J157" s="149" t="s">
        <v>1278</v>
      </c>
      <c r="L157" t="s">
        <v>317</v>
      </c>
      <c r="M157" s="149">
        <v>0.15810000000000002</v>
      </c>
      <c r="N157" s="149">
        <v>0.14249999999999999</v>
      </c>
      <c r="P157">
        <v>155</v>
      </c>
      <c r="Q157" s="151">
        <v>42527</v>
      </c>
      <c r="R157" s="151" t="e">
        <v>#N/A</v>
      </c>
      <c r="S157" s="167"/>
    </row>
    <row r="158" spans="1:19">
      <c r="A158" s="176"/>
      <c r="D158" s="176"/>
      <c r="E158" s="176"/>
      <c r="F158" s="176"/>
      <c r="J158" s="149" t="s">
        <v>1278</v>
      </c>
      <c r="L158" t="s">
        <v>316</v>
      </c>
      <c r="M158" s="149">
        <v>0.1575</v>
      </c>
      <c r="N158" s="149">
        <v>0.14249999999999999</v>
      </c>
      <c r="P158">
        <v>156</v>
      </c>
      <c r="Q158" s="151">
        <v>42528</v>
      </c>
      <c r="R158" s="151" t="e">
        <v>#N/A</v>
      </c>
      <c r="S158" s="167"/>
    </row>
    <row r="159" spans="1:19">
      <c r="A159" s="176"/>
      <c r="D159" s="176"/>
      <c r="E159" s="176"/>
      <c r="F159" s="176"/>
      <c r="J159" s="149" t="s">
        <v>1278</v>
      </c>
      <c r="L159" t="s">
        <v>315</v>
      </c>
      <c r="M159" s="149">
        <v>0.15810000000000002</v>
      </c>
      <c r="N159" s="149">
        <v>0.14249999999999999</v>
      </c>
      <c r="P159">
        <v>157</v>
      </c>
      <c r="Q159" s="151">
        <v>42529</v>
      </c>
      <c r="R159" s="151" t="e">
        <v>#N/A</v>
      </c>
      <c r="S159" s="167"/>
    </row>
    <row r="160" spans="1:19">
      <c r="A160" s="176"/>
      <c r="D160" s="176"/>
      <c r="E160" s="176"/>
      <c r="F160" s="176"/>
      <c r="J160" s="149" t="s">
        <v>1278</v>
      </c>
      <c r="L160" t="s">
        <v>314</v>
      </c>
      <c r="M160" s="149">
        <v>0.15820000000000001</v>
      </c>
      <c r="N160" s="149">
        <v>0.14249999999999999</v>
      </c>
      <c r="P160">
        <v>158</v>
      </c>
      <c r="Q160" s="151">
        <v>42530</v>
      </c>
      <c r="R160" s="151" t="e">
        <v>#N/A</v>
      </c>
      <c r="S160" s="167"/>
    </row>
    <row r="161" spans="1:19">
      <c r="A161" s="176"/>
      <c r="D161" s="176"/>
      <c r="E161" s="176"/>
      <c r="F161" s="176"/>
      <c r="J161" s="149" t="s">
        <v>1278</v>
      </c>
      <c r="L161" t="s">
        <v>313</v>
      </c>
      <c r="M161" s="149">
        <v>0.15939999999999999</v>
      </c>
      <c r="N161" s="149">
        <v>0.14249999999999999</v>
      </c>
      <c r="P161">
        <v>159</v>
      </c>
      <c r="Q161" s="151">
        <v>42531</v>
      </c>
      <c r="R161" s="151" t="e">
        <v>#N/A</v>
      </c>
      <c r="S161" s="167"/>
    </row>
    <row r="162" spans="1:19">
      <c r="A162" s="176"/>
      <c r="D162" s="176"/>
      <c r="E162" s="176"/>
      <c r="F162" s="176"/>
      <c r="J162" s="149" t="s">
        <v>1278</v>
      </c>
      <c r="L162" t="s">
        <v>312</v>
      </c>
      <c r="M162" s="149">
        <v>0.1588</v>
      </c>
      <c r="N162" s="149">
        <v>0.14249999999999999</v>
      </c>
      <c r="P162">
        <v>160</v>
      </c>
      <c r="Q162" s="151">
        <v>42532</v>
      </c>
      <c r="R162" s="151" t="e">
        <v>#N/A</v>
      </c>
      <c r="S162" s="167"/>
    </row>
    <row r="163" spans="1:19">
      <c r="A163" s="176"/>
      <c r="D163" s="176"/>
      <c r="E163" s="176"/>
      <c r="F163" s="176"/>
      <c r="J163" s="149" t="s">
        <v>1278</v>
      </c>
      <c r="L163" t="s">
        <v>311</v>
      </c>
      <c r="M163" s="149">
        <v>0.15679999999999999</v>
      </c>
      <c r="N163" s="149">
        <v>0.14249999999999999</v>
      </c>
      <c r="P163">
        <v>161</v>
      </c>
      <c r="Q163" s="151">
        <v>42533</v>
      </c>
      <c r="R163" s="151" t="e">
        <v>#N/A</v>
      </c>
      <c r="S163" s="167"/>
    </row>
    <row r="164" spans="1:19">
      <c r="A164" s="176"/>
      <c r="D164" s="176"/>
      <c r="E164" s="176"/>
      <c r="F164" s="176"/>
      <c r="J164" s="149" t="s">
        <v>1278</v>
      </c>
      <c r="L164" t="s">
        <v>310</v>
      </c>
      <c r="M164" s="149">
        <v>0.15839999999999999</v>
      </c>
      <c r="N164" s="149">
        <v>0.14249999999999999</v>
      </c>
      <c r="P164">
        <v>162</v>
      </c>
      <c r="Q164" s="151">
        <v>42534</v>
      </c>
      <c r="R164" s="151" t="e">
        <v>#N/A</v>
      </c>
      <c r="S164" s="167"/>
    </row>
    <row r="165" spans="1:19">
      <c r="A165" s="176"/>
      <c r="D165" s="176"/>
      <c r="E165" s="176"/>
      <c r="F165" s="176"/>
      <c r="J165" s="149" t="s">
        <v>1278</v>
      </c>
      <c r="L165" t="s">
        <v>309</v>
      </c>
      <c r="M165" s="149">
        <v>0.159</v>
      </c>
      <c r="N165" s="149">
        <v>0.14249999999999999</v>
      </c>
      <c r="P165">
        <v>163</v>
      </c>
      <c r="Q165" s="151">
        <v>42535</v>
      </c>
      <c r="R165" s="151" t="e">
        <v>#N/A</v>
      </c>
      <c r="S165" s="167"/>
    </row>
    <row r="166" spans="1:19">
      <c r="A166" s="176"/>
      <c r="D166" s="176"/>
      <c r="E166" s="176"/>
      <c r="F166" s="176"/>
      <c r="J166" s="149" t="s">
        <v>1278</v>
      </c>
      <c r="L166" t="s">
        <v>308</v>
      </c>
      <c r="M166" s="149">
        <v>0.159</v>
      </c>
      <c r="N166" s="149">
        <v>0.14249999999999999</v>
      </c>
      <c r="P166">
        <v>164</v>
      </c>
      <c r="Q166" s="151">
        <v>42536</v>
      </c>
      <c r="R166" s="151" t="e">
        <v>#N/A</v>
      </c>
      <c r="S166" s="167"/>
    </row>
    <row r="167" spans="1:19">
      <c r="A167" s="176"/>
      <c r="D167" s="176"/>
      <c r="E167" s="176"/>
      <c r="F167" s="176"/>
      <c r="J167" s="149" t="s">
        <v>1278</v>
      </c>
      <c r="L167" t="s">
        <v>307</v>
      </c>
      <c r="M167" s="149">
        <v>0.1565</v>
      </c>
      <c r="N167" s="149">
        <v>0.14249999999999999</v>
      </c>
      <c r="P167">
        <v>165</v>
      </c>
      <c r="Q167" s="151">
        <v>42537</v>
      </c>
      <c r="R167" s="151" t="e">
        <v>#N/A</v>
      </c>
      <c r="S167" s="167"/>
    </row>
    <row r="168" spans="1:19">
      <c r="A168" s="176"/>
      <c r="D168" s="176"/>
      <c r="E168" s="176"/>
      <c r="F168" s="176"/>
      <c r="J168" s="149" t="s">
        <v>1278</v>
      </c>
      <c r="L168" t="s">
        <v>306</v>
      </c>
      <c r="M168" s="149">
        <v>0.1547</v>
      </c>
      <c r="N168" s="149">
        <v>0.14249999999999999</v>
      </c>
      <c r="P168">
        <v>166</v>
      </c>
      <c r="Q168" s="151">
        <v>42538</v>
      </c>
      <c r="R168" s="151" t="e">
        <v>#N/A</v>
      </c>
      <c r="S168" s="167"/>
    </row>
    <row r="169" spans="1:19">
      <c r="A169" s="176"/>
      <c r="D169" s="176"/>
      <c r="E169" s="176"/>
      <c r="F169" s="176"/>
      <c r="J169" s="149" t="s">
        <v>1278</v>
      </c>
      <c r="L169" t="s">
        <v>305</v>
      </c>
      <c r="M169" s="149">
        <v>0.1552</v>
      </c>
      <c r="N169" s="149">
        <v>0.14249999999999999</v>
      </c>
      <c r="P169">
        <v>167</v>
      </c>
      <c r="Q169" s="151">
        <v>42539</v>
      </c>
      <c r="R169" s="151" t="e">
        <v>#N/A</v>
      </c>
      <c r="S169" s="167"/>
    </row>
    <row r="170" spans="1:19">
      <c r="A170" s="176"/>
      <c r="D170" s="176"/>
      <c r="E170" s="176"/>
      <c r="F170" s="176"/>
      <c r="J170" s="149" t="s">
        <v>1278</v>
      </c>
      <c r="L170" t="s">
        <v>304</v>
      </c>
      <c r="M170" s="149">
        <v>0.15679999999999999</v>
      </c>
      <c r="N170" s="149">
        <v>0.14249999999999999</v>
      </c>
      <c r="P170">
        <v>168</v>
      </c>
      <c r="Q170" s="151">
        <v>42540</v>
      </c>
      <c r="R170" s="151" t="e">
        <v>#N/A</v>
      </c>
      <c r="S170" s="167"/>
    </row>
    <row r="171" spans="1:19">
      <c r="A171" s="176"/>
      <c r="D171" s="176"/>
      <c r="E171" s="176"/>
      <c r="F171" s="176"/>
      <c r="J171" s="149" t="s">
        <v>1278</v>
      </c>
      <c r="L171" t="s">
        <v>303</v>
      </c>
      <c r="M171" s="149">
        <v>0.1565</v>
      </c>
      <c r="N171" s="149">
        <v>0.14249999999999999</v>
      </c>
      <c r="P171">
        <v>169</v>
      </c>
      <c r="Q171" s="151">
        <v>42541</v>
      </c>
      <c r="R171" s="151" t="e">
        <v>#N/A</v>
      </c>
      <c r="S171" s="167"/>
    </row>
    <row r="172" spans="1:19">
      <c r="A172" s="176"/>
      <c r="D172" s="176"/>
      <c r="E172" s="176"/>
      <c r="F172" s="176"/>
      <c r="J172" s="149" t="s">
        <v>1278</v>
      </c>
      <c r="L172" t="s">
        <v>302</v>
      </c>
      <c r="M172" s="149">
        <v>0.1552</v>
      </c>
      <c r="N172" s="149">
        <v>0.14249999999999999</v>
      </c>
      <c r="P172">
        <v>170</v>
      </c>
      <c r="Q172" s="151">
        <v>42542</v>
      </c>
      <c r="R172" s="151" t="e">
        <v>#N/A</v>
      </c>
      <c r="S172" s="167"/>
    </row>
    <row r="173" spans="1:19">
      <c r="A173" s="176"/>
      <c r="D173" s="176"/>
      <c r="E173" s="176"/>
      <c r="F173" s="176"/>
      <c r="J173" s="149" t="s">
        <v>1278</v>
      </c>
      <c r="L173" t="s">
        <v>301</v>
      </c>
      <c r="M173" s="149">
        <v>0.155</v>
      </c>
      <c r="N173" s="149">
        <v>0.14249999999999999</v>
      </c>
      <c r="P173">
        <v>171</v>
      </c>
      <c r="Q173" s="151">
        <v>42543</v>
      </c>
      <c r="R173" s="151" t="e">
        <v>#N/A</v>
      </c>
      <c r="S173" s="167"/>
    </row>
    <row r="174" spans="1:19">
      <c r="A174" s="176"/>
      <c r="D174" s="176"/>
      <c r="E174" s="176"/>
      <c r="F174" s="176"/>
      <c r="J174" s="149" t="s">
        <v>1278</v>
      </c>
      <c r="L174" t="s">
        <v>300</v>
      </c>
      <c r="M174" s="149">
        <v>0.15439999999999998</v>
      </c>
      <c r="N174" s="149">
        <v>0.14249999999999999</v>
      </c>
      <c r="P174">
        <v>172</v>
      </c>
      <c r="Q174" s="151">
        <v>42544</v>
      </c>
      <c r="R174" s="151" t="e">
        <v>#N/A</v>
      </c>
      <c r="S174" s="167"/>
    </row>
    <row r="175" spans="1:19">
      <c r="A175" s="176"/>
      <c r="D175" s="176"/>
      <c r="E175" s="176"/>
      <c r="F175" s="176"/>
      <c r="J175" s="149" t="s">
        <v>1278</v>
      </c>
      <c r="L175" t="s">
        <v>299</v>
      </c>
      <c r="M175" s="149">
        <v>0.15529999999999999</v>
      </c>
      <c r="N175" s="149">
        <v>0.14249999999999999</v>
      </c>
      <c r="P175">
        <v>173</v>
      </c>
      <c r="Q175" s="151">
        <v>42545</v>
      </c>
      <c r="R175" s="151" t="e">
        <v>#N/A</v>
      </c>
      <c r="S175" s="167"/>
    </row>
    <row r="176" spans="1:19">
      <c r="A176" s="176"/>
      <c r="D176" s="176"/>
      <c r="E176" s="176"/>
      <c r="F176" s="176"/>
      <c r="J176" s="149" t="s">
        <v>1278</v>
      </c>
      <c r="L176" t="s">
        <v>298</v>
      </c>
      <c r="M176" s="149">
        <v>0.15490000000000001</v>
      </c>
      <c r="N176" s="149">
        <v>0.14249999999999999</v>
      </c>
      <c r="P176">
        <v>174</v>
      </c>
      <c r="Q176" s="151">
        <v>42546</v>
      </c>
      <c r="R176" s="151" t="e">
        <v>#N/A</v>
      </c>
      <c r="S176" s="167"/>
    </row>
    <row r="177" spans="1:19">
      <c r="A177" s="176"/>
      <c r="D177" s="176"/>
      <c r="E177" s="176"/>
      <c r="F177" s="176"/>
      <c r="J177" s="149" t="s">
        <v>1278</v>
      </c>
      <c r="L177" t="s">
        <v>297</v>
      </c>
      <c r="M177" s="149">
        <v>0.1552</v>
      </c>
      <c r="N177" s="149">
        <v>0.14249999999999999</v>
      </c>
      <c r="P177">
        <v>175</v>
      </c>
      <c r="Q177" s="151">
        <v>42547</v>
      </c>
      <c r="R177" s="151" t="e">
        <v>#N/A</v>
      </c>
      <c r="S177" s="167"/>
    </row>
    <row r="178" spans="1:19">
      <c r="A178" s="176"/>
      <c r="D178" s="176"/>
      <c r="E178" s="176"/>
      <c r="F178" s="176"/>
      <c r="J178" s="149" t="s">
        <v>1278</v>
      </c>
      <c r="L178" t="s">
        <v>296</v>
      </c>
      <c r="M178" s="149">
        <v>0.1545</v>
      </c>
      <c r="N178" s="149">
        <v>0.14249999999999999</v>
      </c>
      <c r="P178">
        <v>176</v>
      </c>
      <c r="Q178" s="151">
        <v>42548</v>
      </c>
      <c r="R178" s="151" t="e">
        <v>#N/A</v>
      </c>
      <c r="S178" s="167"/>
    </row>
    <row r="179" spans="1:19">
      <c r="A179" s="176"/>
      <c r="D179" s="176"/>
      <c r="E179" s="176"/>
      <c r="F179" s="176"/>
      <c r="J179" s="149" t="s">
        <v>1278</v>
      </c>
      <c r="L179" t="s">
        <v>295</v>
      </c>
      <c r="M179" s="149">
        <v>0.15210000000000001</v>
      </c>
      <c r="N179" s="149">
        <v>0.14249999999999999</v>
      </c>
      <c r="P179">
        <v>177</v>
      </c>
      <c r="Q179" s="151">
        <v>42549</v>
      </c>
      <c r="R179" s="151" t="e">
        <v>#N/A</v>
      </c>
      <c r="S179" s="167"/>
    </row>
    <row r="180" spans="1:19">
      <c r="A180" s="176"/>
      <c r="D180" s="176"/>
      <c r="E180" s="176"/>
      <c r="F180" s="176"/>
      <c r="J180" s="149" t="s">
        <v>1278</v>
      </c>
      <c r="L180" t="s">
        <v>294</v>
      </c>
      <c r="M180" s="149">
        <v>0.15210000000000001</v>
      </c>
      <c r="N180" s="149">
        <v>0.14249999999999999</v>
      </c>
      <c r="P180">
        <v>178</v>
      </c>
      <c r="Q180" s="151">
        <v>42550</v>
      </c>
      <c r="R180" s="151" t="e">
        <v>#N/A</v>
      </c>
      <c r="S180" s="167"/>
    </row>
    <row r="181" spans="1:19">
      <c r="A181" s="176"/>
      <c r="D181" s="176"/>
      <c r="E181" s="176"/>
      <c r="F181" s="176"/>
      <c r="J181" s="149" t="s">
        <v>1278</v>
      </c>
      <c r="L181" t="s">
        <v>293</v>
      </c>
      <c r="M181" s="149">
        <v>0.15160000000000001</v>
      </c>
      <c r="N181" s="149">
        <v>0.14249999999999999</v>
      </c>
      <c r="P181">
        <v>179</v>
      </c>
      <c r="Q181" s="151">
        <v>42551</v>
      </c>
      <c r="R181" s="151" t="e">
        <v>#N/A</v>
      </c>
      <c r="S181" s="167"/>
    </row>
    <row r="182" spans="1:19">
      <c r="A182" s="176"/>
      <c r="D182" s="176"/>
      <c r="E182" s="176"/>
      <c r="F182" s="176"/>
      <c r="J182" s="149" t="s">
        <v>1278</v>
      </c>
      <c r="L182" t="s">
        <v>292</v>
      </c>
      <c r="M182" s="149">
        <v>0.15429999999999999</v>
      </c>
      <c r="N182" s="149">
        <v>0.14249999999999999</v>
      </c>
      <c r="P182">
        <v>180</v>
      </c>
      <c r="Q182" s="151">
        <v>42552</v>
      </c>
      <c r="R182" s="151" t="e">
        <v>#N/A</v>
      </c>
      <c r="S182" s="167"/>
    </row>
    <row r="183" spans="1:19">
      <c r="A183" s="176"/>
      <c r="D183" s="176"/>
      <c r="E183" s="176"/>
      <c r="F183" s="176"/>
      <c r="J183" s="149" t="s">
        <v>1278</v>
      </c>
      <c r="L183" t="s">
        <v>291</v>
      </c>
      <c r="M183" s="149">
        <v>0.15590000000000001</v>
      </c>
      <c r="N183" s="149">
        <v>0.14249999999999999</v>
      </c>
      <c r="P183">
        <v>181</v>
      </c>
      <c r="Q183" s="151">
        <v>42553</v>
      </c>
      <c r="R183" s="151" t="e">
        <v>#N/A</v>
      </c>
      <c r="S183" s="167"/>
    </row>
    <row r="184" spans="1:19">
      <c r="A184" s="176"/>
      <c r="D184" s="176"/>
      <c r="E184" s="176"/>
      <c r="F184" s="176"/>
      <c r="J184" s="149" t="s">
        <v>1278</v>
      </c>
      <c r="L184" t="s">
        <v>290</v>
      </c>
      <c r="M184" s="149">
        <v>0.15590000000000001</v>
      </c>
      <c r="N184" s="149">
        <v>0.14249999999999999</v>
      </c>
      <c r="P184">
        <v>182</v>
      </c>
      <c r="Q184" s="151">
        <v>42554</v>
      </c>
      <c r="R184" s="151" t="e">
        <v>#N/A</v>
      </c>
      <c r="S184" s="167"/>
    </row>
    <row r="185" spans="1:19">
      <c r="A185" s="176"/>
      <c r="D185" s="176"/>
      <c r="E185" s="176"/>
      <c r="F185" s="176"/>
      <c r="J185" s="149" t="s">
        <v>1278</v>
      </c>
      <c r="L185" t="s">
        <v>289</v>
      </c>
      <c r="M185" s="149">
        <v>0.15920000000000001</v>
      </c>
      <c r="N185" s="149">
        <v>0.14249999999999999</v>
      </c>
      <c r="P185">
        <v>183</v>
      </c>
      <c r="Q185" s="151">
        <v>42555</v>
      </c>
      <c r="R185" s="151" t="e">
        <v>#N/A</v>
      </c>
      <c r="S185" s="167"/>
    </row>
    <row r="186" spans="1:19">
      <c r="A186" s="176"/>
      <c r="D186" s="176"/>
      <c r="E186" s="176"/>
      <c r="F186" s="176"/>
      <c r="J186" s="149" t="s">
        <v>1278</v>
      </c>
      <c r="L186" t="s">
        <v>288</v>
      </c>
      <c r="M186" s="149">
        <v>0.15909999999999999</v>
      </c>
      <c r="N186" s="149">
        <v>0.14249999999999999</v>
      </c>
      <c r="P186">
        <v>184</v>
      </c>
      <c r="Q186" s="151">
        <v>42556</v>
      </c>
      <c r="R186" s="151" t="e">
        <v>#N/A</v>
      </c>
      <c r="S186" s="167"/>
    </row>
    <row r="187" spans="1:19">
      <c r="A187" s="176"/>
      <c r="D187" s="176"/>
      <c r="E187" s="176"/>
      <c r="F187" s="176"/>
      <c r="J187" s="149" t="s">
        <v>1278</v>
      </c>
      <c r="L187" t="s">
        <v>287</v>
      </c>
      <c r="M187" s="149">
        <v>0.15740000000000001</v>
      </c>
      <c r="N187" s="149">
        <v>0.14249999999999999</v>
      </c>
      <c r="P187">
        <v>185</v>
      </c>
      <c r="Q187" s="151">
        <v>42557</v>
      </c>
      <c r="R187" s="151" t="e">
        <v>#N/A</v>
      </c>
      <c r="S187" s="167"/>
    </row>
    <row r="188" spans="1:19">
      <c r="A188" s="176"/>
      <c r="D188" s="176"/>
      <c r="E188" s="176"/>
      <c r="F188" s="176"/>
      <c r="J188" s="149" t="s">
        <v>1278</v>
      </c>
      <c r="L188" t="s">
        <v>286</v>
      </c>
      <c r="M188" s="149">
        <v>0.1547</v>
      </c>
      <c r="N188" s="149">
        <v>0.14249999999999999</v>
      </c>
      <c r="P188">
        <v>186</v>
      </c>
      <c r="Q188" s="151">
        <v>42558</v>
      </c>
      <c r="R188" s="151" t="e">
        <v>#N/A</v>
      </c>
      <c r="S188" s="167"/>
    </row>
    <row r="189" spans="1:19">
      <c r="A189" s="176"/>
      <c r="D189" s="176"/>
      <c r="E189" s="176"/>
      <c r="F189" s="176"/>
      <c r="J189" s="149" t="s">
        <v>1278</v>
      </c>
      <c r="L189" t="s">
        <v>285</v>
      </c>
      <c r="M189" s="149">
        <v>0.15659999999999999</v>
      </c>
      <c r="N189" s="149">
        <v>0.14249999999999999</v>
      </c>
      <c r="P189">
        <v>187</v>
      </c>
      <c r="Q189" s="151">
        <v>42559</v>
      </c>
      <c r="R189" s="151" t="e">
        <v>#N/A</v>
      </c>
      <c r="S189" s="167"/>
    </row>
    <row r="190" spans="1:19">
      <c r="A190" s="176"/>
      <c r="D190" s="176"/>
      <c r="E190" s="176"/>
      <c r="F190" s="176"/>
      <c r="J190" s="149" t="s">
        <v>1278</v>
      </c>
      <c r="L190" t="s">
        <v>284</v>
      </c>
      <c r="M190" s="149">
        <v>0.15609999999999999</v>
      </c>
      <c r="N190" s="149">
        <v>0.14249999999999999</v>
      </c>
      <c r="P190">
        <v>188</v>
      </c>
      <c r="Q190" s="151">
        <v>42560</v>
      </c>
      <c r="R190" s="151" t="e">
        <v>#N/A</v>
      </c>
      <c r="S190" s="167"/>
    </row>
    <row r="191" spans="1:19">
      <c r="A191" s="176"/>
      <c r="D191" s="176"/>
      <c r="E191" s="176"/>
      <c r="F191" s="176"/>
      <c r="J191" s="149" t="s">
        <v>1278</v>
      </c>
      <c r="L191" t="s">
        <v>283</v>
      </c>
      <c r="M191" s="149">
        <v>0.15759999999999999</v>
      </c>
      <c r="N191" s="149">
        <v>0.14249999999999999</v>
      </c>
      <c r="P191">
        <v>189</v>
      </c>
      <c r="Q191" s="151">
        <v>42561</v>
      </c>
      <c r="R191" s="151" t="e">
        <v>#N/A</v>
      </c>
      <c r="S191" s="167"/>
    </row>
    <row r="192" spans="1:19">
      <c r="A192" s="176"/>
      <c r="D192" s="176"/>
      <c r="E192" s="176"/>
      <c r="F192" s="176"/>
      <c r="J192" s="149" t="s">
        <v>1278</v>
      </c>
      <c r="L192" t="s">
        <v>282</v>
      </c>
      <c r="M192" s="149">
        <v>0.157</v>
      </c>
      <c r="N192" s="149">
        <v>0.14249999999999999</v>
      </c>
      <c r="P192">
        <v>190</v>
      </c>
      <c r="Q192" s="151">
        <v>42562</v>
      </c>
      <c r="R192" s="151" t="e">
        <v>#N/A</v>
      </c>
      <c r="S192" s="167"/>
    </row>
    <row r="193" spans="1:19">
      <c r="A193" s="176"/>
      <c r="D193" s="176"/>
      <c r="E193" s="176"/>
      <c r="F193" s="176"/>
      <c r="J193" s="149" t="s">
        <v>1278</v>
      </c>
      <c r="L193" t="s">
        <v>281</v>
      </c>
      <c r="M193" s="149">
        <v>0.15620000000000001</v>
      </c>
      <c r="N193" s="149">
        <v>0.14249999999999999</v>
      </c>
      <c r="P193">
        <v>191</v>
      </c>
      <c r="Q193" s="151">
        <v>42563</v>
      </c>
      <c r="R193" s="151" t="e">
        <v>#N/A</v>
      </c>
      <c r="S193" s="167"/>
    </row>
    <row r="194" spans="1:19">
      <c r="A194" s="176"/>
      <c r="D194" s="176"/>
      <c r="E194" s="176"/>
      <c r="F194" s="176"/>
      <c r="J194" s="149" t="s">
        <v>1278</v>
      </c>
      <c r="L194" t="s">
        <v>280</v>
      </c>
      <c r="M194" s="149">
        <v>0.15820000000000001</v>
      </c>
      <c r="N194" s="149">
        <v>0.14249999999999999</v>
      </c>
      <c r="P194">
        <v>192</v>
      </c>
      <c r="Q194" s="151">
        <v>42564</v>
      </c>
      <c r="R194" s="151" t="e">
        <v>#N/A</v>
      </c>
      <c r="S194" s="167"/>
    </row>
    <row r="195" spans="1:19">
      <c r="A195" s="176"/>
      <c r="D195" s="176"/>
      <c r="E195" s="176"/>
      <c r="F195" s="176"/>
      <c r="J195" s="149" t="s">
        <v>1278</v>
      </c>
      <c r="L195" t="s">
        <v>279</v>
      </c>
      <c r="M195" s="149">
        <v>0.1593</v>
      </c>
      <c r="N195" s="149">
        <v>0.14249999999999999</v>
      </c>
      <c r="P195">
        <v>193</v>
      </c>
      <c r="Q195" s="151">
        <v>42565</v>
      </c>
      <c r="R195" s="151" t="e">
        <v>#N/A</v>
      </c>
      <c r="S195" s="167"/>
    </row>
    <row r="196" spans="1:19">
      <c r="A196" s="176"/>
      <c r="D196" s="176"/>
      <c r="E196" s="176"/>
      <c r="F196" s="176"/>
      <c r="J196" s="149" t="s">
        <v>1278</v>
      </c>
      <c r="L196" t="s">
        <v>278</v>
      </c>
      <c r="M196" s="149">
        <v>0.1603</v>
      </c>
      <c r="N196" s="149">
        <v>0.14249999999999999</v>
      </c>
      <c r="P196">
        <v>194</v>
      </c>
      <c r="Q196" s="151">
        <v>42566</v>
      </c>
      <c r="R196" s="151" t="e">
        <v>#N/A</v>
      </c>
      <c r="S196" s="167"/>
    </row>
    <row r="197" spans="1:19">
      <c r="A197" s="176"/>
      <c r="D197" s="176"/>
      <c r="E197" s="176"/>
      <c r="F197" s="176"/>
      <c r="J197" s="149" t="s">
        <v>1278</v>
      </c>
      <c r="L197" t="s">
        <v>277</v>
      </c>
      <c r="M197" s="149">
        <v>0.16309999999999999</v>
      </c>
      <c r="N197" s="149">
        <v>0.14249999999999999</v>
      </c>
      <c r="P197">
        <v>195</v>
      </c>
      <c r="Q197" s="151">
        <v>42567</v>
      </c>
      <c r="R197" s="151" t="e">
        <v>#N/A</v>
      </c>
      <c r="S197" s="167"/>
    </row>
    <row r="198" spans="1:19">
      <c r="A198" s="176"/>
      <c r="D198" s="176"/>
      <c r="E198" s="176"/>
      <c r="F198" s="176"/>
      <c r="J198" s="149" t="s">
        <v>1278</v>
      </c>
      <c r="L198" t="s">
        <v>276</v>
      </c>
      <c r="M198" s="149">
        <v>0.16149999999999998</v>
      </c>
      <c r="N198" s="149">
        <v>0.14249999999999999</v>
      </c>
      <c r="P198">
        <v>196</v>
      </c>
      <c r="Q198" s="151">
        <v>42568</v>
      </c>
      <c r="R198" s="151" t="e">
        <v>#N/A</v>
      </c>
      <c r="S198" s="167"/>
    </row>
    <row r="199" spans="1:19">
      <c r="A199" s="176"/>
      <c r="D199" s="176"/>
      <c r="E199" s="176"/>
      <c r="F199" s="176"/>
      <c r="J199" s="149" t="s">
        <v>1278</v>
      </c>
      <c r="L199" t="s">
        <v>275</v>
      </c>
      <c r="M199" s="149">
        <v>0.16170000000000001</v>
      </c>
      <c r="N199" s="149">
        <v>0.14249999999999999</v>
      </c>
      <c r="P199">
        <v>197</v>
      </c>
      <c r="Q199" s="151">
        <v>42569</v>
      </c>
      <c r="R199" s="151" t="e">
        <v>#N/A</v>
      </c>
      <c r="S199" s="167"/>
    </row>
    <row r="200" spans="1:19">
      <c r="A200" s="176"/>
      <c r="D200" s="176"/>
      <c r="E200" s="176"/>
      <c r="F200" s="176"/>
      <c r="J200" s="149" t="s">
        <v>1278</v>
      </c>
      <c r="L200" t="s">
        <v>274</v>
      </c>
      <c r="M200" s="149">
        <v>0.16370000000000001</v>
      </c>
      <c r="N200" s="149">
        <v>0.14249999999999999</v>
      </c>
      <c r="P200">
        <v>198</v>
      </c>
      <c r="Q200" s="151">
        <v>42570</v>
      </c>
      <c r="R200" s="151" t="e">
        <v>#N/A</v>
      </c>
      <c r="S200" s="167"/>
    </row>
    <row r="201" spans="1:19">
      <c r="A201" s="176"/>
      <c r="D201" s="176"/>
      <c r="E201" s="176"/>
      <c r="F201" s="176"/>
      <c r="J201" s="149" t="s">
        <v>1278</v>
      </c>
      <c r="L201" t="s">
        <v>273</v>
      </c>
      <c r="M201" s="149">
        <v>0.16519999999999999</v>
      </c>
      <c r="N201" s="149">
        <v>0.14249999999999999</v>
      </c>
      <c r="P201">
        <v>199</v>
      </c>
      <c r="Q201" s="151">
        <v>42571</v>
      </c>
      <c r="R201" s="151" t="e">
        <v>#N/A</v>
      </c>
      <c r="S201" s="167"/>
    </row>
    <row r="202" spans="1:19">
      <c r="A202" s="176"/>
      <c r="D202" s="176"/>
      <c r="E202" s="176"/>
      <c r="F202" s="176"/>
      <c r="J202" s="149" t="s">
        <v>1278</v>
      </c>
      <c r="L202" t="s">
        <v>272</v>
      </c>
      <c r="M202" s="149">
        <v>0.1653</v>
      </c>
      <c r="N202" s="149">
        <v>0.14249999999999999</v>
      </c>
      <c r="P202">
        <v>200</v>
      </c>
      <c r="Q202" s="151">
        <v>42572</v>
      </c>
      <c r="R202" s="151" t="e">
        <v>#N/A</v>
      </c>
      <c r="S202" s="167"/>
    </row>
    <row r="203" spans="1:19">
      <c r="A203" s="176"/>
      <c r="D203" s="176"/>
      <c r="E203" s="176"/>
      <c r="F203" s="176"/>
      <c r="J203" s="149" t="s">
        <v>1278</v>
      </c>
      <c r="L203" t="s">
        <v>271</v>
      </c>
      <c r="M203" s="149">
        <v>0.16440000000000002</v>
      </c>
      <c r="N203" s="149">
        <v>0.14249999999999999</v>
      </c>
      <c r="P203">
        <v>201</v>
      </c>
      <c r="Q203" s="151">
        <v>42573</v>
      </c>
      <c r="R203" s="151" t="e">
        <v>#N/A</v>
      </c>
      <c r="S203" s="167"/>
    </row>
    <row r="204" spans="1:19">
      <c r="A204" s="176"/>
      <c r="D204" s="176"/>
      <c r="E204" s="176"/>
      <c r="F204" s="176"/>
      <c r="J204" s="149" t="s">
        <v>1278</v>
      </c>
      <c r="L204" t="s">
        <v>270</v>
      </c>
      <c r="M204" s="149">
        <v>0.16440000000000002</v>
      </c>
      <c r="N204" s="149">
        <v>0.14249999999999999</v>
      </c>
      <c r="P204">
        <v>202</v>
      </c>
      <c r="Q204" s="151">
        <v>42574</v>
      </c>
      <c r="R204" s="151" t="e">
        <v>#N/A</v>
      </c>
      <c r="S204" s="167"/>
    </row>
    <row r="205" spans="1:19">
      <c r="A205" s="176"/>
      <c r="D205" s="176"/>
      <c r="E205" s="176"/>
      <c r="F205" s="176"/>
      <c r="J205" s="149" t="s">
        <v>1278</v>
      </c>
      <c r="L205" t="s">
        <v>269</v>
      </c>
      <c r="M205" s="149">
        <v>0.16449999999999998</v>
      </c>
      <c r="N205" s="149">
        <v>0.14249999999999999</v>
      </c>
      <c r="P205">
        <v>203</v>
      </c>
      <c r="Q205" s="151">
        <v>42575</v>
      </c>
      <c r="R205" s="151" t="e">
        <v>#N/A</v>
      </c>
      <c r="S205" s="167"/>
    </row>
    <row r="206" spans="1:19">
      <c r="A206" s="176"/>
      <c r="D206" s="176"/>
      <c r="E206" s="176"/>
      <c r="F206" s="176"/>
      <c r="J206" s="149" t="s">
        <v>1278</v>
      </c>
      <c r="L206" t="s">
        <v>268</v>
      </c>
      <c r="M206" s="149">
        <v>0.1648</v>
      </c>
      <c r="N206" s="149">
        <v>0.14249999999999999</v>
      </c>
      <c r="P206">
        <v>204</v>
      </c>
      <c r="Q206" s="151">
        <v>42576</v>
      </c>
      <c r="R206" s="151" t="e">
        <v>#N/A</v>
      </c>
      <c r="S206" s="167"/>
    </row>
    <row r="207" spans="1:19">
      <c r="A207" s="176"/>
      <c r="D207" s="176"/>
      <c r="E207" s="176"/>
      <c r="F207" s="176"/>
      <c r="J207" s="149" t="s">
        <v>1278</v>
      </c>
      <c r="L207" t="s">
        <v>267</v>
      </c>
      <c r="M207" s="149">
        <v>0.16570000000000001</v>
      </c>
      <c r="N207" s="149">
        <v>0.14249999999999999</v>
      </c>
      <c r="P207">
        <v>205</v>
      </c>
      <c r="Q207" s="151">
        <v>42577</v>
      </c>
      <c r="R207" s="151" t="e">
        <v>#N/A</v>
      </c>
      <c r="S207" s="167"/>
    </row>
    <row r="208" spans="1:19">
      <c r="A208" s="176"/>
      <c r="D208" s="176"/>
      <c r="E208" s="176"/>
      <c r="F208" s="176"/>
      <c r="J208" s="149" t="s">
        <v>1278</v>
      </c>
      <c r="L208" t="s">
        <v>103</v>
      </c>
      <c r="M208" s="149">
        <v>0.16570000000000001</v>
      </c>
      <c r="N208" s="149">
        <v>0.14249999999999999</v>
      </c>
      <c r="P208">
        <v>206</v>
      </c>
      <c r="Q208" s="151">
        <v>42578</v>
      </c>
      <c r="R208" s="151" t="e">
        <v>#N/A</v>
      </c>
      <c r="S208" s="167"/>
    </row>
    <row r="209" spans="1:19">
      <c r="A209" s="176"/>
      <c r="D209" s="176"/>
      <c r="E209" s="176"/>
      <c r="F209" s="176"/>
      <c r="J209" s="149" t="s">
        <v>1278</v>
      </c>
      <c r="L209" t="s">
        <v>104</v>
      </c>
      <c r="M209" s="149">
        <v>0.16510000000000002</v>
      </c>
      <c r="N209" s="149">
        <v>0.14249999999999999</v>
      </c>
      <c r="P209">
        <v>207</v>
      </c>
      <c r="Q209" s="151">
        <v>42579</v>
      </c>
      <c r="R209" s="151" t="e">
        <v>#N/A</v>
      </c>
      <c r="S209" s="167"/>
    </row>
    <row r="210" spans="1:19">
      <c r="A210" s="176"/>
      <c r="D210" s="176"/>
      <c r="E210" s="176"/>
      <c r="F210" s="176"/>
      <c r="J210" s="149" t="s">
        <v>1278</v>
      </c>
      <c r="L210" t="s">
        <v>105</v>
      </c>
      <c r="M210" s="149">
        <v>0.1618</v>
      </c>
      <c r="N210" s="149">
        <v>0.14249999999999999</v>
      </c>
      <c r="P210">
        <v>208</v>
      </c>
      <c r="Q210" s="151">
        <v>42580</v>
      </c>
      <c r="R210" s="151" t="e">
        <v>#N/A</v>
      </c>
      <c r="S210" s="167"/>
    </row>
    <row r="211" spans="1:19">
      <c r="A211" s="176"/>
      <c r="D211" s="176"/>
      <c r="E211" s="176"/>
      <c r="F211" s="176"/>
      <c r="J211" s="149" t="s">
        <v>1278</v>
      </c>
      <c r="L211" t="s">
        <v>106</v>
      </c>
      <c r="M211" s="149">
        <v>0.1603</v>
      </c>
      <c r="N211" s="149">
        <v>0.14249999999999999</v>
      </c>
      <c r="P211">
        <v>209</v>
      </c>
      <c r="Q211" s="151">
        <v>42581</v>
      </c>
      <c r="R211" s="151" t="e">
        <v>#N/A</v>
      </c>
      <c r="S211" s="167"/>
    </row>
    <row r="212" spans="1:19">
      <c r="A212" s="176"/>
      <c r="D212" s="176"/>
      <c r="E212" s="176"/>
      <c r="F212" s="176"/>
      <c r="J212" s="149" t="s">
        <v>1278</v>
      </c>
      <c r="L212" t="s">
        <v>107</v>
      </c>
      <c r="M212" s="149">
        <v>0.16200000000000001</v>
      </c>
      <c r="N212" s="149">
        <v>0.14249999999999999</v>
      </c>
      <c r="P212">
        <v>210</v>
      </c>
      <c r="Q212" s="151">
        <v>42582</v>
      </c>
      <c r="R212" s="151" t="e">
        <v>#N/A</v>
      </c>
      <c r="S212" s="167"/>
    </row>
    <row r="213" spans="1:19">
      <c r="A213" s="176"/>
      <c r="D213" s="176"/>
      <c r="E213" s="176"/>
      <c r="F213" s="176"/>
      <c r="J213" s="149" t="s">
        <v>1278</v>
      </c>
      <c r="L213" t="s">
        <v>108</v>
      </c>
      <c r="M213" s="149">
        <v>0.16260000000000002</v>
      </c>
      <c r="N213" s="149">
        <v>0.14249999999999999</v>
      </c>
      <c r="P213">
        <v>211</v>
      </c>
      <c r="Q213" s="151">
        <v>42583</v>
      </c>
      <c r="R213" s="151" t="e">
        <v>#N/A</v>
      </c>
      <c r="S213" s="167"/>
    </row>
    <row r="214" spans="1:19">
      <c r="A214" s="176"/>
      <c r="D214" s="176"/>
      <c r="E214" s="176"/>
      <c r="F214" s="176"/>
      <c r="J214" s="149" t="s">
        <v>1278</v>
      </c>
      <c r="L214" t="s">
        <v>109</v>
      </c>
      <c r="M214" s="149">
        <v>0.16269999999999998</v>
      </c>
      <c r="N214" s="149">
        <v>0.14249999999999999</v>
      </c>
      <c r="P214">
        <v>212</v>
      </c>
      <c r="Q214" s="151">
        <v>42584</v>
      </c>
      <c r="R214" s="151" t="e">
        <v>#N/A</v>
      </c>
      <c r="S214" s="167"/>
    </row>
    <row r="215" spans="1:19">
      <c r="A215" s="176"/>
      <c r="D215" s="176"/>
      <c r="E215" s="176"/>
      <c r="F215" s="176"/>
      <c r="J215" s="149" t="s">
        <v>1278</v>
      </c>
      <c r="L215" t="s">
        <v>110</v>
      </c>
      <c r="M215" s="149">
        <v>0.16239999999999999</v>
      </c>
      <c r="N215" s="149">
        <v>0.14249999999999999</v>
      </c>
      <c r="P215">
        <v>213</v>
      </c>
      <c r="Q215" s="151">
        <v>42585</v>
      </c>
      <c r="R215" s="151" t="e">
        <v>#N/A</v>
      </c>
      <c r="S215" s="167"/>
    </row>
    <row r="216" spans="1:19">
      <c r="A216" s="176"/>
      <c r="D216" s="176"/>
      <c r="E216" s="176"/>
      <c r="F216" s="176"/>
      <c r="J216" s="149" t="s">
        <v>1278</v>
      </c>
      <c r="L216" t="s">
        <v>111</v>
      </c>
      <c r="M216" s="149">
        <v>0.1638</v>
      </c>
      <c r="N216" s="149">
        <v>0.14249999999999999</v>
      </c>
      <c r="P216">
        <v>214</v>
      </c>
      <c r="Q216" s="151">
        <v>42586</v>
      </c>
      <c r="R216" s="151" t="e">
        <v>#N/A</v>
      </c>
      <c r="S216" s="167"/>
    </row>
    <row r="217" spans="1:19">
      <c r="A217" s="176"/>
      <c r="D217" s="176"/>
      <c r="E217" s="176"/>
      <c r="F217" s="176"/>
      <c r="J217" s="149" t="s">
        <v>1278</v>
      </c>
      <c r="L217" t="s">
        <v>112</v>
      </c>
      <c r="M217" s="149">
        <v>0.1636</v>
      </c>
      <c r="N217" s="149">
        <v>0.14249999999999999</v>
      </c>
      <c r="P217">
        <v>215</v>
      </c>
      <c r="Q217" s="151">
        <v>42587</v>
      </c>
      <c r="R217" s="151" t="e">
        <v>#N/A</v>
      </c>
      <c r="S217" s="167"/>
    </row>
    <row r="218" spans="1:19">
      <c r="A218" s="176"/>
      <c r="D218" s="176"/>
      <c r="E218" s="176"/>
      <c r="F218" s="176"/>
      <c r="J218" s="149" t="s">
        <v>1278</v>
      </c>
      <c r="L218" t="s">
        <v>113</v>
      </c>
      <c r="M218" s="149">
        <v>0.1646</v>
      </c>
      <c r="N218" s="149">
        <v>0.14249999999999999</v>
      </c>
      <c r="P218">
        <v>216</v>
      </c>
      <c r="Q218" s="151">
        <v>42588</v>
      </c>
      <c r="R218" s="151" t="e">
        <v>#N/A</v>
      </c>
      <c r="S218" s="167"/>
    </row>
    <row r="219" spans="1:19">
      <c r="A219" s="176"/>
      <c r="D219" s="176"/>
      <c r="E219" s="176"/>
      <c r="F219" s="176"/>
      <c r="J219" s="149" t="s">
        <v>1278</v>
      </c>
      <c r="L219" t="s">
        <v>114</v>
      </c>
      <c r="M219" s="149">
        <v>0.1636</v>
      </c>
      <c r="N219" s="149">
        <v>0.14249999999999999</v>
      </c>
      <c r="P219">
        <v>217</v>
      </c>
      <c r="Q219" s="151">
        <v>42589</v>
      </c>
      <c r="R219" s="151" t="e">
        <v>#N/A</v>
      </c>
      <c r="S219" s="167"/>
    </row>
    <row r="220" spans="1:19">
      <c r="A220" s="176"/>
      <c r="D220" s="176"/>
      <c r="E220" s="176"/>
      <c r="F220" s="176"/>
      <c r="J220" s="149" t="s">
        <v>1278</v>
      </c>
      <c r="L220" t="s">
        <v>115</v>
      </c>
      <c r="M220" s="149">
        <v>0.16510000000000002</v>
      </c>
      <c r="N220" s="149">
        <v>0.14249999999999999</v>
      </c>
      <c r="P220">
        <v>218</v>
      </c>
      <c r="Q220" s="151">
        <v>42590</v>
      </c>
      <c r="R220" s="151" t="e">
        <v>#N/A</v>
      </c>
      <c r="S220" s="167"/>
    </row>
    <row r="221" spans="1:19">
      <c r="A221" s="176"/>
      <c r="D221" s="176"/>
      <c r="E221" s="176"/>
      <c r="F221" s="176"/>
      <c r="J221" s="149" t="s">
        <v>1278</v>
      </c>
      <c r="L221" t="s">
        <v>116</v>
      </c>
      <c r="M221" s="149">
        <v>0.16719999999999999</v>
      </c>
      <c r="N221" s="149">
        <v>0.14249999999999999</v>
      </c>
      <c r="P221">
        <v>219</v>
      </c>
      <c r="Q221" s="151">
        <v>42591</v>
      </c>
      <c r="R221" s="151" t="e">
        <v>#N/A</v>
      </c>
      <c r="S221" s="167"/>
    </row>
    <row r="222" spans="1:19">
      <c r="A222" s="176"/>
      <c r="D222" s="176"/>
      <c r="E222" s="176"/>
      <c r="F222" s="176"/>
      <c r="J222" s="149" t="s">
        <v>1278</v>
      </c>
      <c r="L222" t="s">
        <v>117</v>
      </c>
      <c r="M222" s="149">
        <v>0.16600000000000001</v>
      </c>
      <c r="N222" s="149">
        <v>0.14249999999999999</v>
      </c>
      <c r="P222">
        <v>220</v>
      </c>
      <c r="Q222" s="151">
        <v>42592</v>
      </c>
      <c r="R222" s="151" t="e">
        <v>#N/A</v>
      </c>
      <c r="S222" s="167"/>
    </row>
    <row r="223" spans="1:19">
      <c r="A223" s="176"/>
      <c r="D223" s="176"/>
      <c r="E223" s="176"/>
      <c r="F223" s="176"/>
      <c r="J223" s="149" t="s">
        <v>1278</v>
      </c>
      <c r="L223" t="s">
        <v>118</v>
      </c>
      <c r="M223" s="149">
        <v>0.16440000000000002</v>
      </c>
      <c r="N223" s="149">
        <v>0.14249999999999999</v>
      </c>
      <c r="P223">
        <v>221</v>
      </c>
      <c r="Q223" s="151">
        <v>42593</v>
      </c>
      <c r="R223" s="151" t="e">
        <v>#N/A</v>
      </c>
      <c r="S223" s="167"/>
    </row>
    <row r="224" spans="1:19">
      <c r="A224" s="176"/>
      <c r="D224" s="176"/>
      <c r="E224" s="176"/>
      <c r="F224" s="176"/>
      <c r="J224" s="149" t="s">
        <v>1278</v>
      </c>
      <c r="L224" t="s">
        <v>119</v>
      </c>
      <c r="M224" s="149">
        <v>0.16440000000000002</v>
      </c>
      <c r="N224" s="149">
        <v>0.14249999999999999</v>
      </c>
      <c r="P224">
        <v>222</v>
      </c>
      <c r="Q224" s="151">
        <v>42594</v>
      </c>
      <c r="R224" s="151" t="e">
        <v>#N/A</v>
      </c>
      <c r="S224" s="167"/>
    </row>
    <row r="225" spans="1:19">
      <c r="A225" s="176"/>
      <c r="D225" s="176"/>
      <c r="E225" s="176"/>
      <c r="F225" s="176"/>
      <c r="J225" s="149" t="s">
        <v>1278</v>
      </c>
      <c r="L225" t="s">
        <v>120</v>
      </c>
      <c r="M225" s="149">
        <v>0.16200000000000001</v>
      </c>
      <c r="N225" s="149">
        <v>0.14249999999999999</v>
      </c>
      <c r="P225">
        <v>223</v>
      </c>
      <c r="Q225" s="151">
        <v>42595</v>
      </c>
      <c r="R225" s="151" t="e">
        <v>#N/A</v>
      </c>
      <c r="S225" s="167"/>
    </row>
    <row r="226" spans="1:19">
      <c r="A226" s="176"/>
      <c r="D226" s="176"/>
      <c r="E226" s="176"/>
      <c r="F226" s="176"/>
      <c r="J226" s="149" t="s">
        <v>1278</v>
      </c>
      <c r="L226" t="s">
        <v>121</v>
      </c>
      <c r="M226" s="149">
        <v>0.16269999999999998</v>
      </c>
      <c r="N226" s="149">
        <v>0.14249999999999999</v>
      </c>
      <c r="P226">
        <v>224</v>
      </c>
      <c r="Q226" s="151">
        <v>42596</v>
      </c>
      <c r="R226" s="151" t="e">
        <v>#N/A</v>
      </c>
      <c r="S226" s="167"/>
    </row>
    <row r="227" spans="1:19">
      <c r="A227" s="176"/>
      <c r="D227" s="176"/>
      <c r="E227" s="176"/>
      <c r="F227" s="176"/>
      <c r="J227" s="149" t="s">
        <v>1278</v>
      </c>
      <c r="L227" t="s">
        <v>122</v>
      </c>
      <c r="M227" s="149">
        <v>0.15789999999999998</v>
      </c>
      <c r="N227" s="149">
        <v>0.14249999999999999</v>
      </c>
      <c r="P227">
        <v>225</v>
      </c>
      <c r="Q227" s="151">
        <v>42597</v>
      </c>
      <c r="R227" s="151" t="e">
        <v>#N/A</v>
      </c>
      <c r="S227" s="167"/>
    </row>
    <row r="228" spans="1:19">
      <c r="A228" s="176"/>
      <c r="D228" s="176"/>
      <c r="E228" s="176"/>
      <c r="F228" s="176"/>
      <c r="J228" s="149" t="s">
        <v>1278</v>
      </c>
      <c r="L228" t="s">
        <v>123</v>
      </c>
      <c r="M228" s="149">
        <v>0.15770000000000001</v>
      </c>
      <c r="N228" s="149">
        <v>0.14249999999999999</v>
      </c>
      <c r="P228">
        <v>226</v>
      </c>
      <c r="Q228" s="151">
        <v>42598</v>
      </c>
      <c r="R228" s="151" t="e">
        <v>#N/A</v>
      </c>
      <c r="S228" s="167"/>
    </row>
    <row r="229" spans="1:19">
      <c r="A229" s="176"/>
      <c r="D229" s="176"/>
      <c r="E229" s="176"/>
      <c r="F229" s="176"/>
      <c r="J229" s="149" t="s">
        <v>1278</v>
      </c>
      <c r="L229" t="s">
        <v>124</v>
      </c>
      <c r="M229" s="149">
        <v>0.15460000000000002</v>
      </c>
      <c r="N229" s="149">
        <v>0.14249999999999999</v>
      </c>
      <c r="P229">
        <v>227</v>
      </c>
      <c r="Q229" s="151">
        <v>42599</v>
      </c>
      <c r="R229" s="151" t="e">
        <v>#N/A</v>
      </c>
      <c r="S229" s="167"/>
    </row>
    <row r="230" spans="1:19">
      <c r="A230" s="176"/>
      <c r="D230" s="176"/>
      <c r="E230" s="176"/>
      <c r="F230" s="176"/>
      <c r="J230" s="149" t="s">
        <v>1278</v>
      </c>
      <c r="L230" t="s">
        <v>125</v>
      </c>
      <c r="M230" s="149">
        <v>0.15740000000000001</v>
      </c>
      <c r="N230" s="149">
        <v>0.14249999999999999</v>
      </c>
      <c r="P230">
        <v>228</v>
      </c>
      <c r="Q230" s="151">
        <v>42600</v>
      </c>
      <c r="R230" s="151" t="e">
        <v>#N/A</v>
      </c>
      <c r="S230" s="167"/>
    </row>
    <row r="231" spans="1:19">
      <c r="A231" s="176"/>
      <c r="D231" s="176"/>
      <c r="E231" s="176"/>
      <c r="F231" s="176"/>
      <c r="J231" s="149" t="s">
        <v>1278</v>
      </c>
      <c r="L231" t="s">
        <v>126</v>
      </c>
      <c r="M231" s="149">
        <v>0.15620000000000001</v>
      </c>
      <c r="N231" s="149">
        <v>0.14249999999999999</v>
      </c>
      <c r="P231">
        <v>229</v>
      </c>
      <c r="Q231" s="151">
        <v>42601</v>
      </c>
      <c r="R231" s="151" t="e">
        <v>#N/A</v>
      </c>
      <c r="S231" s="167"/>
    </row>
    <row r="232" spans="1:19">
      <c r="A232" s="176"/>
      <c r="D232" s="176"/>
      <c r="E232" s="176"/>
      <c r="F232" s="176"/>
      <c r="J232" s="149" t="s">
        <v>1278</v>
      </c>
      <c r="L232" t="s">
        <v>127</v>
      </c>
      <c r="M232" s="149">
        <v>0.1583</v>
      </c>
      <c r="N232" s="149">
        <v>0.14249999999999999</v>
      </c>
      <c r="P232">
        <v>230</v>
      </c>
      <c r="Q232" s="151">
        <v>42602</v>
      </c>
      <c r="R232" s="151" t="e">
        <v>#N/A</v>
      </c>
      <c r="S232" s="167"/>
    </row>
    <row r="233" spans="1:19">
      <c r="A233" s="176"/>
      <c r="D233" s="176"/>
      <c r="E233" s="176"/>
      <c r="F233" s="176"/>
      <c r="J233" s="149" t="s">
        <v>1278</v>
      </c>
      <c r="L233" t="s">
        <v>128</v>
      </c>
      <c r="M233" s="149">
        <v>0.15839999999999999</v>
      </c>
      <c r="N233" s="149">
        <v>0.14249999999999999</v>
      </c>
      <c r="P233">
        <v>231</v>
      </c>
      <c r="Q233" s="151">
        <v>42603</v>
      </c>
      <c r="R233" s="151" t="e">
        <v>#N/A</v>
      </c>
      <c r="S233" s="167"/>
    </row>
    <row r="234" spans="1:19">
      <c r="A234" s="176"/>
      <c r="D234" s="176"/>
      <c r="E234" s="176"/>
      <c r="F234" s="176"/>
      <c r="J234" s="149" t="s">
        <v>1278</v>
      </c>
      <c r="L234" t="s">
        <v>129</v>
      </c>
      <c r="M234" s="149">
        <v>0.15770000000000001</v>
      </c>
      <c r="N234" s="149">
        <v>0.14249999999999999</v>
      </c>
      <c r="P234">
        <v>232</v>
      </c>
      <c r="Q234" s="151">
        <v>42604</v>
      </c>
      <c r="R234" s="151" t="e">
        <v>#N/A</v>
      </c>
      <c r="S234" s="167"/>
    </row>
    <row r="235" spans="1:19">
      <c r="A235" s="176"/>
      <c r="D235" s="176"/>
      <c r="E235" s="176"/>
      <c r="F235" s="176"/>
      <c r="J235" s="149" t="s">
        <v>1278</v>
      </c>
      <c r="L235" t="s">
        <v>130</v>
      </c>
      <c r="M235" s="149">
        <v>0.16039999999999999</v>
      </c>
      <c r="N235" s="149">
        <v>0.14249999999999999</v>
      </c>
      <c r="P235">
        <v>233</v>
      </c>
      <c r="Q235" s="151">
        <v>42605</v>
      </c>
      <c r="R235" s="151" t="e">
        <v>#N/A</v>
      </c>
      <c r="S235" s="167"/>
    </row>
    <row r="236" spans="1:19">
      <c r="A236" s="176"/>
      <c r="D236" s="176"/>
      <c r="E236" s="176"/>
      <c r="F236" s="176"/>
      <c r="J236" s="149" t="s">
        <v>1278</v>
      </c>
      <c r="L236" t="s">
        <v>131</v>
      </c>
      <c r="M236" s="149">
        <v>0.1598</v>
      </c>
      <c r="N236" s="149">
        <v>0.14249999999999999</v>
      </c>
      <c r="P236">
        <v>234</v>
      </c>
      <c r="Q236" s="151">
        <v>42606</v>
      </c>
      <c r="R236" s="151" t="e">
        <v>#N/A</v>
      </c>
      <c r="S236" s="167"/>
    </row>
    <row r="237" spans="1:19">
      <c r="A237" s="176"/>
      <c r="D237" s="176"/>
      <c r="E237" s="176"/>
      <c r="F237" s="176"/>
      <c r="J237" s="149" t="s">
        <v>1278</v>
      </c>
      <c r="L237" t="s">
        <v>132</v>
      </c>
      <c r="M237" s="149">
        <v>0.15939999999999999</v>
      </c>
      <c r="N237" s="149">
        <v>0.14249999999999999</v>
      </c>
      <c r="P237">
        <v>235</v>
      </c>
      <c r="Q237" s="151">
        <v>42607</v>
      </c>
      <c r="R237" s="151" t="e">
        <v>#N/A</v>
      </c>
      <c r="S237" s="167"/>
    </row>
    <row r="238" spans="1:19">
      <c r="A238" s="176"/>
      <c r="D238" s="176"/>
      <c r="E238" s="176"/>
      <c r="F238" s="176"/>
      <c r="J238" s="149" t="s">
        <v>1278</v>
      </c>
      <c r="L238" t="s">
        <v>133</v>
      </c>
      <c r="M238" s="149">
        <v>0.1593</v>
      </c>
      <c r="N238" s="149">
        <v>0.14249999999999999</v>
      </c>
      <c r="P238">
        <v>236</v>
      </c>
      <c r="Q238" s="151">
        <v>42608</v>
      </c>
      <c r="R238" s="151" t="e">
        <v>#N/A</v>
      </c>
      <c r="S238" s="167"/>
    </row>
    <row r="239" spans="1:19">
      <c r="A239" s="176"/>
      <c r="D239" s="176"/>
      <c r="E239" s="176"/>
      <c r="F239" s="176"/>
      <c r="J239" s="149" t="s">
        <v>1278</v>
      </c>
      <c r="L239" t="s">
        <v>134</v>
      </c>
      <c r="M239" s="149">
        <v>0.15740000000000001</v>
      </c>
      <c r="N239" s="149">
        <v>0.14249999999999999</v>
      </c>
      <c r="P239">
        <v>237</v>
      </c>
      <c r="Q239" s="151">
        <v>42609</v>
      </c>
      <c r="R239" s="151" t="e">
        <v>#N/A</v>
      </c>
      <c r="S239" s="167"/>
    </row>
    <row r="240" spans="1:19">
      <c r="A240" s="176"/>
      <c r="D240" s="176"/>
      <c r="E240" s="176"/>
      <c r="F240" s="176"/>
      <c r="J240" s="149" t="s">
        <v>1278</v>
      </c>
      <c r="L240" t="s">
        <v>135</v>
      </c>
      <c r="M240" s="149">
        <v>0.1578</v>
      </c>
      <c r="N240" s="149">
        <v>0.14249999999999999</v>
      </c>
      <c r="P240">
        <v>238</v>
      </c>
      <c r="Q240" s="151">
        <v>42610</v>
      </c>
      <c r="R240" s="151" t="e">
        <v>#N/A</v>
      </c>
      <c r="S240" s="167"/>
    </row>
    <row r="241" spans="1:19">
      <c r="A241" s="176"/>
      <c r="D241" s="176"/>
      <c r="E241" s="176"/>
      <c r="F241" s="176"/>
      <c r="J241" s="149" t="s">
        <v>1278</v>
      </c>
      <c r="L241" t="s">
        <v>136</v>
      </c>
      <c r="M241" s="149">
        <v>0.1565</v>
      </c>
      <c r="N241" s="149">
        <v>0.14249999999999999</v>
      </c>
      <c r="P241">
        <v>239</v>
      </c>
      <c r="Q241" s="151">
        <v>42611</v>
      </c>
      <c r="R241" s="151" t="e">
        <v>#N/A</v>
      </c>
      <c r="S241" s="167"/>
    </row>
    <row r="242" spans="1:19">
      <c r="A242" s="176"/>
      <c r="D242" s="176"/>
      <c r="E242" s="176"/>
      <c r="F242" s="176"/>
      <c r="J242" s="149" t="s">
        <v>1278</v>
      </c>
      <c r="L242" t="s">
        <v>137</v>
      </c>
      <c r="M242" s="149">
        <v>0.154</v>
      </c>
      <c r="N242" s="149">
        <v>0.14249999999999999</v>
      </c>
      <c r="P242">
        <v>240</v>
      </c>
      <c r="Q242" s="151">
        <v>42612</v>
      </c>
      <c r="R242" s="151" t="e">
        <v>#N/A</v>
      </c>
      <c r="S242" s="167"/>
    </row>
    <row r="243" spans="1:19">
      <c r="A243" s="176"/>
      <c r="D243" s="176"/>
      <c r="E243" s="176"/>
      <c r="F243" s="176"/>
      <c r="J243" s="149" t="s">
        <v>1278</v>
      </c>
      <c r="L243" t="s">
        <v>138</v>
      </c>
      <c r="M243" s="149">
        <v>0.15609999999999999</v>
      </c>
      <c r="N243" s="149">
        <v>0.14249999999999999</v>
      </c>
      <c r="P243">
        <v>241</v>
      </c>
      <c r="Q243" s="151">
        <v>42613</v>
      </c>
      <c r="R243" s="151" t="e">
        <v>#N/A</v>
      </c>
      <c r="S243" s="167"/>
    </row>
    <row r="244" spans="1:19">
      <c r="A244" s="176"/>
      <c r="D244" s="176"/>
      <c r="E244" s="176"/>
      <c r="F244" s="176"/>
      <c r="J244" s="149" t="s">
        <v>1278</v>
      </c>
      <c r="L244" t="s">
        <v>139</v>
      </c>
      <c r="M244" s="149">
        <v>0.1542</v>
      </c>
      <c r="N244" s="149">
        <v>0.14249999999999999</v>
      </c>
      <c r="P244">
        <v>242</v>
      </c>
      <c r="Q244" s="151">
        <v>42614</v>
      </c>
      <c r="R244" s="151" t="e">
        <v>#N/A</v>
      </c>
      <c r="S244" s="167"/>
    </row>
    <row r="245" spans="1:19">
      <c r="A245" s="176"/>
      <c r="D245" s="176"/>
      <c r="E245" s="176"/>
      <c r="F245" s="176"/>
      <c r="J245" s="149" t="s">
        <v>1278</v>
      </c>
      <c r="L245" t="s">
        <v>140</v>
      </c>
      <c r="M245" s="149">
        <v>0.15620000000000001</v>
      </c>
      <c r="N245" s="149">
        <v>0.14249999999999999</v>
      </c>
      <c r="P245">
        <v>243</v>
      </c>
      <c r="Q245" s="151">
        <v>42615</v>
      </c>
      <c r="R245" s="151" t="e">
        <v>#N/A</v>
      </c>
      <c r="S245" s="167"/>
    </row>
    <row r="246" spans="1:19">
      <c r="A246" s="176"/>
      <c r="D246" s="176"/>
      <c r="E246" s="176"/>
      <c r="F246" s="176"/>
      <c r="J246" s="149" t="s">
        <v>1278</v>
      </c>
      <c r="L246" t="s">
        <v>141</v>
      </c>
      <c r="M246" s="149">
        <v>0.15659999999999999</v>
      </c>
      <c r="N246" s="149">
        <v>0.14249999999999999</v>
      </c>
      <c r="P246">
        <v>244</v>
      </c>
      <c r="Q246" s="151">
        <v>42616</v>
      </c>
      <c r="R246" s="151" t="e">
        <v>#N/A</v>
      </c>
      <c r="S246" s="167"/>
    </row>
    <row r="247" spans="1:19">
      <c r="A247" s="176"/>
      <c r="D247" s="176"/>
      <c r="E247" s="176"/>
      <c r="F247" s="176"/>
      <c r="J247" s="149" t="s">
        <v>1278</v>
      </c>
      <c r="L247" t="s">
        <v>142</v>
      </c>
      <c r="M247" s="149">
        <v>0.15509999999999999</v>
      </c>
      <c r="N247" s="149">
        <v>0.14249999999999999</v>
      </c>
      <c r="P247">
        <v>245</v>
      </c>
      <c r="Q247" s="151">
        <v>42617</v>
      </c>
      <c r="R247" s="151" t="e">
        <v>#N/A</v>
      </c>
      <c r="S247" s="167"/>
    </row>
    <row r="248" spans="1:19">
      <c r="A248" s="176"/>
      <c r="D248" s="176"/>
      <c r="E248" s="176"/>
      <c r="F248" s="176"/>
      <c r="J248" s="149" t="s">
        <v>1278</v>
      </c>
      <c r="L248" t="s">
        <v>143</v>
      </c>
      <c r="M248" s="149">
        <v>0.15359999999999999</v>
      </c>
      <c r="N248" s="149">
        <v>0.14249999999999999</v>
      </c>
      <c r="P248">
        <v>246</v>
      </c>
      <c r="Q248" s="151">
        <v>42618</v>
      </c>
      <c r="R248" s="151" t="e">
        <v>#N/A</v>
      </c>
      <c r="S248" s="167"/>
    </row>
    <row r="249" spans="1:19">
      <c r="A249" s="176"/>
      <c r="D249" s="176"/>
      <c r="E249" s="176"/>
      <c r="F249" s="176"/>
      <c r="J249" s="149" t="s">
        <v>1278</v>
      </c>
      <c r="L249" t="s">
        <v>144</v>
      </c>
      <c r="M249" s="149">
        <v>0.15210000000000001</v>
      </c>
      <c r="N249" s="149">
        <v>0.14249999999999999</v>
      </c>
      <c r="P249">
        <v>247</v>
      </c>
      <c r="Q249" s="151">
        <v>42619</v>
      </c>
      <c r="R249" s="151" t="e">
        <v>#N/A</v>
      </c>
      <c r="S249" s="167"/>
    </row>
    <row r="250" spans="1:19">
      <c r="A250" s="176"/>
      <c r="D250" s="176"/>
      <c r="E250" s="176"/>
      <c r="F250" s="176"/>
      <c r="J250" s="149" t="s">
        <v>1278</v>
      </c>
      <c r="L250" t="s">
        <v>145</v>
      </c>
      <c r="M250" s="149">
        <v>0.14529999999999998</v>
      </c>
      <c r="N250" s="149">
        <v>0.14249999999999999</v>
      </c>
      <c r="P250">
        <v>248</v>
      </c>
      <c r="Q250" s="151">
        <v>42620</v>
      </c>
      <c r="R250" s="151" t="e">
        <v>#N/A</v>
      </c>
      <c r="S250" s="167"/>
    </row>
    <row r="251" spans="1:19">
      <c r="A251" s="176"/>
      <c r="D251" s="176"/>
      <c r="E251" s="176"/>
      <c r="F251" s="176"/>
      <c r="J251" s="149" t="s">
        <v>1278</v>
      </c>
      <c r="L251" t="s">
        <v>146</v>
      </c>
      <c r="M251" s="149">
        <v>0.1459</v>
      </c>
      <c r="N251" s="149">
        <v>0.14249999999999999</v>
      </c>
      <c r="P251">
        <v>249</v>
      </c>
      <c r="Q251" s="151">
        <v>42621</v>
      </c>
      <c r="R251" s="151" t="e">
        <v>#N/A</v>
      </c>
      <c r="S251" s="167"/>
    </row>
    <row r="252" spans="1:19">
      <c r="A252" s="176"/>
      <c r="D252" s="176"/>
      <c r="E252" s="176"/>
      <c r="F252" s="176"/>
      <c r="J252" s="149" t="s">
        <v>1278</v>
      </c>
      <c r="L252" t="s">
        <v>147</v>
      </c>
      <c r="M252" s="149">
        <v>0.14779999999999999</v>
      </c>
      <c r="N252" s="149">
        <v>0.14249999999999999</v>
      </c>
      <c r="P252">
        <v>250</v>
      </c>
      <c r="Q252" s="151">
        <v>42622</v>
      </c>
      <c r="R252" s="151" t="e">
        <v>#N/A</v>
      </c>
      <c r="S252" s="167"/>
    </row>
    <row r="253" spans="1:19">
      <c r="L253" t="s">
        <v>148</v>
      </c>
      <c r="M253" s="149">
        <v>0.14269999999999999</v>
      </c>
      <c r="N253" s="149">
        <v>0.14249999999999999</v>
      </c>
      <c r="P253">
        <v>251</v>
      </c>
      <c r="Q253" s="151">
        <v>42623</v>
      </c>
      <c r="R253" s="151" t="e">
        <v>#N/A</v>
      </c>
      <c r="S253" s="167"/>
    </row>
    <row r="254" spans="1:19">
      <c r="L254" t="s">
        <v>149</v>
      </c>
      <c r="M254" s="149">
        <v>0.1424</v>
      </c>
      <c r="N254" s="149">
        <v>0.14249999999999999</v>
      </c>
    </row>
    <row r="255" spans="1:19">
      <c r="L255" t="s">
        <v>150</v>
      </c>
      <c r="M255" s="149">
        <v>0.1421</v>
      </c>
      <c r="N255" s="149">
        <v>0.14249999999999999</v>
      </c>
    </row>
    <row r="256" spans="1:19">
      <c r="L256" t="s">
        <v>151</v>
      </c>
      <c r="M256" s="149">
        <v>0.1411</v>
      </c>
      <c r="N256" s="149">
        <v>0.14249999999999999</v>
      </c>
    </row>
    <row r="257" spans="12:14">
      <c r="L257" t="s">
        <v>152</v>
      </c>
      <c r="M257" s="149">
        <v>0.14400000000000002</v>
      </c>
      <c r="N257" s="149">
        <v>0.14249999999999999</v>
      </c>
    </row>
    <row r="258" spans="12:14">
      <c r="L258" t="s">
        <v>153</v>
      </c>
      <c r="M258" s="149">
        <v>0.14779999999999999</v>
      </c>
      <c r="N258" s="149">
        <v>0.14249999999999999</v>
      </c>
    </row>
    <row r="259" spans="12:14">
      <c r="L259" t="s">
        <v>154</v>
      </c>
      <c r="M259" s="149">
        <v>0.14180000000000001</v>
      </c>
      <c r="N259" s="149">
        <v>0.14249999999999999</v>
      </c>
    </row>
    <row r="260" spans="12:14">
      <c r="L260" t="s">
        <v>155</v>
      </c>
      <c r="M260" s="149">
        <v>0.13970000000000002</v>
      </c>
      <c r="N260" s="149">
        <v>0.14249999999999999</v>
      </c>
    </row>
    <row r="261" spans="12:14">
      <c r="L261" t="s">
        <v>156</v>
      </c>
      <c r="M261" s="149">
        <v>0.13930000000000001</v>
      </c>
      <c r="N261" s="149">
        <v>0.14249999999999999</v>
      </c>
    </row>
    <row r="262" spans="12:14">
      <c r="L262" t="s">
        <v>157</v>
      </c>
      <c r="M262" s="149">
        <v>0.13780000000000001</v>
      </c>
      <c r="N262" s="149">
        <v>0.14249999999999999</v>
      </c>
    </row>
    <row r="263" spans="12:14">
      <c r="L263" t="s">
        <v>158</v>
      </c>
      <c r="M263" s="149">
        <v>0.1353</v>
      </c>
      <c r="N263" s="149">
        <v>0.14249999999999999</v>
      </c>
    </row>
    <row r="264" spans="12:14">
      <c r="L264" t="s">
        <v>159</v>
      </c>
      <c r="M264" s="149">
        <v>0.13919999999999999</v>
      </c>
      <c r="N264" s="149">
        <v>0.14249999999999999</v>
      </c>
    </row>
    <row r="265" spans="12:14">
      <c r="L265" t="s">
        <v>160</v>
      </c>
      <c r="M265" s="149">
        <v>0.13730000000000001</v>
      </c>
      <c r="N265" s="149">
        <v>0.14249999999999999</v>
      </c>
    </row>
    <row r="266" spans="12:14">
      <c r="L266" t="s">
        <v>161</v>
      </c>
      <c r="M266" s="149">
        <v>0.13639999999999999</v>
      </c>
      <c r="N266" s="149">
        <v>0.14249999999999999</v>
      </c>
    </row>
    <row r="267" spans="12:14">
      <c r="L267" t="s">
        <v>162</v>
      </c>
      <c r="M267" s="149">
        <v>0.1343</v>
      </c>
      <c r="N267" s="149">
        <v>0.14249999999999999</v>
      </c>
    </row>
    <row r="268" spans="12:14">
      <c r="L268" t="s">
        <v>163</v>
      </c>
      <c r="M268" s="149">
        <v>0.13650000000000001</v>
      </c>
      <c r="N268" s="149">
        <v>0.14249999999999999</v>
      </c>
    </row>
    <row r="269" spans="12:14">
      <c r="L269" t="s">
        <v>164</v>
      </c>
      <c r="M269" s="149">
        <v>0.13849999999999998</v>
      </c>
      <c r="N269" s="149">
        <v>0.14249999999999999</v>
      </c>
    </row>
    <row r="270" spans="12:14">
      <c r="L270" t="s">
        <v>165</v>
      </c>
      <c r="M270" s="149">
        <v>0.1366</v>
      </c>
      <c r="N270" s="149">
        <v>0.14249999999999999</v>
      </c>
    </row>
    <row r="271" spans="12:14">
      <c r="L271" t="s">
        <v>166</v>
      </c>
      <c r="M271" s="149">
        <v>0.1389</v>
      </c>
      <c r="N271" s="149">
        <v>0.14249999999999999</v>
      </c>
    </row>
    <row r="272" spans="12:14">
      <c r="L272" t="s">
        <v>167</v>
      </c>
      <c r="M272" s="149">
        <v>0.13930000000000001</v>
      </c>
      <c r="N272" s="149">
        <v>0.14249999999999999</v>
      </c>
    </row>
    <row r="273" spans="12:14">
      <c r="L273" t="s">
        <v>168</v>
      </c>
      <c r="M273" s="149">
        <v>0.14050000000000001</v>
      </c>
      <c r="N273" s="149">
        <v>0.14249999999999999</v>
      </c>
    </row>
    <row r="274" spans="12:14">
      <c r="L274" t="s">
        <v>169</v>
      </c>
      <c r="M274" s="149">
        <v>0.13819999999999999</v>
      </c>
      <c r="N274" s="149">
        <v>0.14249999999999999</v>
      </c>
    </row>
    <row r="275" spans="12:14">
      <c r="L275" t="s">
        <v>170</v>
      </c>
      <c r="M275" s="149">
        <v>0.1368</v>
      </c>
      <c r="N275" s="149">
        <v>0.14249999999999999</v>
      </c>
    </row>
    <row r="276" spans="12:14">
      <c r="L276" t="s">
        <v>171</v>
      </c>
      <c r="M276" s="149">
        <v>0.13550000000000001</v>
      </c>
      <c r="N276" s="149">
        <v>0.14249999999999999</v>
      </c>
    </row>
    <row r="277" spans="12:14">
      <c r="L277" t="s">
        <v>172</v>
      </c>
      <c r="M277" s="149">
        <v>0.13439999999999999</v>
      </c>
      <c r="N277" s="149">
        <v>0.14249999999999999</v>
      </c>
    </row>
    <row r="278" spans="12:14">
      <c r="L278" t="s">
        <v>173</v>
      </c>
      <c r="M278" s="149">
        <v>0.13070000000000001</v>
      </c>
      <c r="N278" s="149">
        <v>0.14249999999999999</v>
      </c>
    </row>
    <row r="279" spans="12:14">
      <c r="L279" t="s">
        <v>174</v>
      </c>
      <c r="M279" s="149">
        <v>0.12990000000000002</v>
      </c>
      <c r="N279" s="149">
        <v>0.14249999999999999</v>
      </c>
    </row>
    <row r="280" spans="12:14">
      <c r="L280" t="s">
        <v>175</v>
      </c>
      <c r="M280" s="149">
        <v>0.12869999999999998</v>
      </c>
      <c r="N280" s="149">
        <v>0.14249999999999999</v>
      </c>
    </row>
    <row r="1879" spans="1:1">
      <c r="A1879" s="151">
        <v>42635</v>
      </c>
    </row>
    <row r="1880" spans="1:1">
      <c r="A1880" s="151">
        <v>44197</v>
      </c>
    </row>
    <row r="1881" spans="1:1">
      <c r="A1881">
        <v>1562</v>
      </c>
    </row>
  </sheetData>
  <mergeCells count="3">
    <mergeCell ref="B1:F1"/>
    <mergeCell ref="L1:M1"/>
    <mergeCell ref="Q1:T1"/>
  </mergeCells>
  <hyperlinks>
    <hyperlink ref="AT5" r:id="rId1"/>
    <hyperlink ref="V94" r:id="rId2"/>
  </hyperlinks>
  <pageMargins left="0.511811024" right="0.511811024" top="0.78740157499999996" bottom="0.78740157499999996" header="0.31496062000000002" footer="0.31496062000000002"/>
  <pageSetup paperSize="9" orientation="portrait" verticalDpi="0" r:id="rId3"/>
  <drawing r:id="rId4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AT1881"/>
  <sheetViews>
    <sheetView workbookViewId="0">
      <selection activeCell="A21" sqref="A21"/>
    </sheetView>
  </sheetViews>
  <sheetFormatPr defaultRowHeight="12.75"/>
  <cols>
    <col min="1" max="1" width="10.140625" bestFit="1" customWidth="1"/>
    <col min="2" max="2" width="9.140625" style="149"/>
    <col min="10" max="10" width="9.140625" style="149"/>
    <col min="12" max="12" width="19.7109375" customWidth="1"/>
    <col min="13" max="13" width="13.140625" style="149" customWidth="1"/>
    <col min="14" max="14" width="13.28515625" style="149" bestFit="1" customWidth="1"/>
    <col min="17" max="17" width="16.5703125" customWidth="1"/>
    <col min="18" max="18" width="20.5703125" customWidth="1"/>
  </cols>
  <sheetData>
    <row r="1" spans="1:46" ht="25.5">
      <c r="A1" s="145" t="s">
        <v>95</v>
      </c>
      <c r="B1" s="892" t="s">
        <v>189</v>
      </c>
      <c r="C1" s="893"/>
      <c r="D1" s="893"/>
      <c r="E1" s="893"/>
      <c r="F1" s="893"/>
      <c r="L1" s="892" t="s">
        <v>190</v>
      </c>
      <c r="M1" s="893"/>
      <c r="Q1" s="919" t="s">
        <v>182</v>
      </c>
      <c r="R1" s="919"/>
      <c r="S1" s="919"/>
      <c r="T1" s="919"/>
    </row>
    <row r="2" spans="1:46" ht="38.25">
      <c r="A2" s="145" t="s">
        <v>97</v>
      </c>
      <c r="B2" s="148" t="s">
        <v>98</v>
      </c>
      <c r="C2" s="145" t="s">
        <v>99</v>
      </c>
      <c r="D2" s="145" t="s">
        <v>100</v>
      </c>
      <c r="E2" s="145" t="s">
        <v>101</v>
      </c>
      <c r="F2" s="145" t="s">
        <v>102</v>
      </c>
      <c r="I2" s="147" t="s">
        <v>177</v>
      </c>
      <c r="J2" s="150" t="s">
        <v>178</v>
      </c>
      <c r="L2" s="148" t="s">
        <v>98</v>
      </c>
      <c r="M2" s="145" t="s">
        <v>99</v>
      </c>
      <c r="N2" s="153" t="s">
        <v>178</v>
      </c>
      <c r="Q2" s="154" t="s">
        <v>179</v>
      </c>
      <c r="R2" s="155" t="s">
        <v>183</v>
      </c>
      <c r="S2" s="148" t="s">
        <v>98</v>
      </c>
      <c r="T2" s="154" t="s">
        <v>178</v>
      </c>
    </row>
    <row r="3" spans="1:46">
      <c r="H3">
        <v>1</v>
      </c>
      <c r="I3">
        <v>0</v>
      </c>
      <c r="J3" s="149" t="s">
        <v>1278</v>
      </c>
      <c r="L3" t="s">
        <v>1233</v>
      </c>
      <c r="M3" s="149">
        <v>0.13019999999999998</v>
      </c>
      <c r="N3" s="149">
        <v>0.11749999999999999</v>
      </c>
      <c r="P3">
        <v>1</v>
      </c>
      <c r="Q3" s="151">
        <v>42373</v>
      </c>
      <c r="R3" s="151" t="s">
        <v>1278</v>
      </c>
      <c r="S3" t="e">
        <v>#N/A</v>
      </c>
      <c r="T3" t="e">
        <v>#N/A</v>
      </c>
    </row>
    <row r="4" spans="1:46">
      <c r="H4">
        <v>2</v>
      </c>
      <c r="I4">
        <v>0</v>
      </c>
      <c r="J4" s="149" t="s">
        <v>1278</v>
      </c>
      <c r="L4" t="s">
        <v>1234</v>
      </c>
      <c r="M4" s="149">
        <v>0.12970000000000001</v>
      </c>
      <c r="N4" s="149">
        <v>0.11749999999999999</v>
      </c>
      <c r="P4">
        <v>2</v>
      </c>
      <c r="Q4" s="151">
        <v>42374</v>
      </c>
      <c r="R4" s="151" t="s">
        <v>1278</v>
      </c>
      <c r="S4" t="e">
        <v>#N/A</v>
      </c>
      <c r="T4" t="e">
        <v>#N/A</v>
      </c>
    </row>
    <row r="5" spans="1:46">
      <c r="H5">
        <v>3</v>
      </c>
      <c r="I5">
        <v>0</v>
      </c>
      <c r="J5" s="149" t="s">
        <v>1278</v>
      </c>
      <c r="L5" t="s">
        <v>1235</v>
      </c>
      <c r="M5" s="149">
        <v>0.12909999999999999</v>
      </c>
      <c r="N5" s="149">
        <v>0.11749999999999999</v>
      </c>
      <c r="P5">
        <v>3</v>
      </c>
      <c r="Q5" s="151">
        <v>42375</v>
      </c>
      <c r="R5" s="151" t="s">
        <v>1278</v>
      </c>
      <c r="S5" t="e">
        <v>#N/A</v>
      </c>
      <c r="T5" t="e">
        <v>#N/A</v>
      </c>
      <c r="AT5" s="156" t="s">
        <v>187</v>
      </c>
    </row>
    <row r="6" spans="1:46">
      <c r="H6">
        <v>4</v>
      </c>
      <c r="I6">
        <v>0</v>
      </c>
      <c r="J6" s="149" t="s">
        <v>1278</v>
      </c>
      <c r="L6" t="s">
        <v>1236</v>
      </c>
      <c r="M6" s="149">
        <v>0.12820000000000001</v>
      </c>
      <c r="N6" s="149">
        <v>0.11749999999999999</v>
      </c>
      <c r="P6">
        <v>4</v>
      </c>
      <c r="Q6" s="151">
        <v>42376</v>
      </c>
      <c r="R6" s="151" t="s">
        <v>1278</v>
      </c>
      <c r="S6" t="e">
        <v>#N/A</v>
      </c>
      <c r="T6" t="e">
        <v>#N/A</v>
      </c>
      <c r="AQ6" t="e">
        <v>#REF!</v>
      </c>
    </row>
    <row r="7" spans="1:46">
      <c r="H7">
        <v>5</v>
      </c>
      <c r="I7">
        <v>0</v>
      </c>
      <c r="J7" s="149" t="s">
        <v>1278</v>
      </c>
      <c r="L7" t="s">
        <v>1237</v>
      </c>
      <c r="M7" s="149">
        <v>0.12789999999999999</v>
      </c>
      <c r="N7" s="149">
        <v>0.11749999999999999</v>
      </c>
      <c r="P7">
        <v>5</v>
      </c>
      <c r="Q7" s="151">
        <v>42377</v>
      </c>
      <c r="R7" s="151" t="s">
        <v>1278</v>
      </c>
      <c r="S7" t="e">
        <v>#N/A</v>
      </c>
      <c r="T7" t="e">
        <v>#N/A</v>
      </c>
    </row>
    <row r="8" spans="1:46">
      <c r="H8">
        <v>6</v>
      </c>
      <c r="I8">
        <v>0</v>
      </c>
      <c r="J8" s="149" t="s">
        <v>1278</v>
      </c>
      <c r="L8" t="s">
        <v>1238</v>
      </c>
      <c r="M8" s="149">
        <v>0.12770000000000001</v>
      </c>
      <c r="N8" s="149">
        <v>0.11749999999999999</v>
      </c>
      <c r="P8">
        <v>6</v>
      </c>
      <c r="Q8" s="151">
        <v>42378</v>
      </c>
      <c r="R8" s="151" t="s">
        <v>1278</v>
      </c>
      <c r="S8" t="e">
        <v>#N/A</v>
      </c>
      <c r="T8" t="e">
        <v>#N/A</v>
      </c>
    </row>
    <row r="9" spans="1:46">
      <c r="H9">
        <v>7</v>
      </c>
      <c r="I9">
        <v>0</v>
      </c>
      <c r="J9" s="149" t="s">
        <v>1278</v>
      </c>
      <c r="L9" t="s">
        <v>1239</v>
      </c>
      <c r="M9" s="149">
        <v>0.1273</v>
      </c>
      <c r="N9" s="149">
        <v>0.11749999999999999</v>
      </c>
      <c r="P9">
        <v>7</v>
      </c>
      <c r="Q9" s="151">
        <v>42379</v>
      </c>
      <c r="R9" s="151" t="s">
        <v>1278</v>
      </c>
      <c r="S9" t="e">
        <v>#N/A</v>
      </c>
      <c r="T9" t="e">
        <v>#N/A</v>
      </c>
    </row>
    <row r="10" spans="1:46">
      <c r="H10">
        <v>8</v>
      </c>
      <c r="I10">
        <v>0</v>
      </c>
      <c r="J10" s="149" t="s">
        <v>1278</v>
      </c>
      <c r="L10" t="s">
        <v>1240</v>
      </c>
      <c r="M10" s="149">
        <v>0.12789999999999999</v>
      </c>
      <c r="N10" s="149">
        <v>0.11749999999999999</v>
      </c>
      <c r="P10">
        <v>8</v>
      </c>
      <c r="Q10" s="151">
        <v>42380</v>
      </c>
      <c r="R10" s="151" t="s">
        <v>1278</v>
      </c>
      <c r="S10" t="e">
        <v>#N/A</v>
      </c>
      <c r="T10" t="e">
        <v>#N/A</v>
      </c>
    </row>
    <row r="11" spans="1:46">
      <c r="H11">
        <v>9</v>
      </c>
      <c r="I11">
        <v>0</v>
      </c>
      <c r="J11" s="149" t="s">
        <v>1278</v>
      </c>
      <c r="L11" t="s">
        <v>1241</v>
      </c>
      <c r="M11" s="149">
        <v>0.12710000000000002</v>
      </c>
      <c r="N11" s="149">
        <v>0.11749999999999999</v>
      </c>
      <c r="P11">
        <v>9</v>
      </c>
      <c r="Q11" s="151">
        <v>42381</v>
      </c>
      <c r="R11" s="151" t="s">
        <v>1278</v>
      </c>
      <c r="S11" t="e">
        <v>#N/A</v>
      </c>
      <c r="T11" t="e">
        <v>#N/A</v>
      </c>
    </row>
    <row r="12" spans="1:46">
      <c r="H12">
        <v>10</v>
      </c>
      <c r="I12">
        <v>0</v>
      </c>
      <c r="J12" s="149" t="s">
        <v>1278</v>
      </c>
      <c r="L12" t="s">
        <v>1242</v>
      </c>
      <c r="M12" s="149">
        <v>0.127</v>
      </c>
      <c r="N12" s="149">
        <v>0.11749999999999999</v>
      </c>
      <c r="P12">
        <v>10</v>
      </c>
      <c r="Q12" s="151">
        <v>42382</v>
      </c>
      <c r="R12" s="151" t="s">
        <v>1278</v>
      </c>
      <c r="S12" t="e">
        <v>#N/A</v>
      </c>
      <c r="T12" t="e">
        <v>#N/A</v>
      </c>
    </row>
    <row r="13" spans="1:46">
      <c r="H13">
        <v>11</v>
      </c>
      <c r="I13">
        <v>0</v>
      </c>
      <c r="J13" s="149" t="s">
        <v>1278</v>
      </c>
      <c r="L13" t="s">
        <v>1243</v>
      </c>
      <c r="M13" s="149">
        <v>0.12659999999999999</v>
      </c>
      <c r="N13" s="149">
        <v>0.11749999999999999</v>
      </c>
      <c r="P13">
        <v>11</v>
      </c>
      <c r="Q13" s="151">
        <v>42383</v>
      </c>
      <c r="R13" s="151" t="s">
        <v>1278</v>
      </c>
      <c r="S13" t="e">
        <v>#N/A</v>
      </c>
      <c r="T13" t="e">
        <v>#N/A</v>
      </c>
    </row>
    <row r="14" spans="1:46">
      <c r="H14">
        <v>12</v>
      </c>
      <c r="I14">
        <v>0</v>
      </c>
      <c r="J14" s="149" t="s">
        <v>1278</v>
      </c>
      <c r="L14" t="s">
        <v>1244</v>
      </c>
      <c r="M14" s="149">
        <v>0.12590000000000001</v>
      </c>
      <c r="N14" s="149">
        <v>0.11749999999999999</v>
      </c>
      <c r="P14">
        <v>12</v>
      </c>
      <c r="Q14" s="151">
        <v>42384</v>
      </c>
      <c r="R14" s="151" t="s">
        <v>1278</v>
      </c>
      <c r="S14" t="e">
        <v>#N/A</v>
      </c>
      <c r="T14" t="e">
        <v>#N/A</v>
      </c>
    </row>
    <row r="15" spans="1:46">
      <c r="H15">
        <v>13</v>
      </c>
      <c r="I15">
        <v>0</v>
      </c>
      <c r="J15" s="149" t="s">
        <v>1278</v>
      </c>
      <c r="L15" t="s">
        <v>1245</v>
      </c>
      <c r="M15" s="149">
        <v>0.127</v>
      </c>
      <c r="N15" s="149">
        <v>0.11749999999999999</v>
      </c>
      <c r="P15">
        <v>13</v>
      </c>
      <c r="Q15" s="151">
        <v>42385</v>
      </c>
      <c r="R15" s="151" t="s">
        <v>1278</v>
      </c>
      <c r="S15" t="e">
        <v>#N/A</v>
      </c>
      <c r="T15" t="e">
        <v>#N/A</v>
      </c>
    </row>
    <row r="16" spans="1:46">
      <c r="H16">
        <v>14</v>
      </c>
      <c r="I16">
        <v>0</v>
      </c>
      <c r="J16" s="149" t="s">
        <v>1278</v>
      </c>
      <c r="L16" t="s">
        <v>1246</v>
      </c>
      <c r="M16" s="149">
        <v>0.12659999999999999</v>
      </c>
      <c r="N16" s="149">
        <v>0.11749999999999999</v>
      </c>
      <c r="P16">
        <v>14</v>
      </c>
      <c r="Q16" s="151">
        <v>42386</v>
      </c>
      <c r="R16" s="151" t="s">
        <v>1278</v>
      </c>
      <c r="S16" t="e">
        <v>#N/A</v>
      </c>
      <c r="T16" t="e">
        <v>#N/A</v>
      </c>
    </row>
    <row r="17" spans="8:20">
      <c r="H17">
        <v>15</v>
      </c>
      <c r="I17">
        <v>0</v>
      </c>
      <c r="J17" s="149" t="s">
        <v>1278</v>
      </c>
      <c r="L17" t="s">
        <v>1247</v>
      </c>
      <c r="M17" s="149">
        <v>0.1265</v>
      </c>
      <c r="N17" s="149">
        <v>0.1225</v>
      </c>
      <c r="P17">
        <v>15</v>
      </c>
      <c r="Q17" s="151">
        <v>42387</v>
      </c>
      <c r="R17" s="151" t="s">
        <v>1278</v>
      </c>
      <c r="S17" t="e">
        <v>#N/A</v>
      </c>
      <c r="T17" t="e">
        <v>#N/A</v>
      </c>
    </row>
    <row r="18" spans="8:20">
      <c r="H18">
        <v>16</v>
      </c>
      <c r="I18">
        <v>0</v>
      </c>
      <c r="J18" s="149" t="s">
        <v>1278</v>
      </c>
      <c r="L18" t="s">
        <v>1248</v>
      </c>
      <c r="M18" s="149">
        <v>0.12710000000000002</v>
      </c>
      <c r="N18" s="149">
        <v>0.1225</v>
      </c>
      <c r="P18">
        <v>16</v>
      </c>
      <c r="Q18" s="151">
        <v>42388</v>
      </c>
      <c r="R18" s="151" t="s">
        <v>1278</v>
      </c>
      <c r="S18" t="e">
        <v>#N/A</v>
      </c>
      <c r="T18" t="e">
        <v>#N/A</v>
      </c>
    </row>
    <row r="19" spans="8:20">
      <c r="H19">
        <v>17</v>
      </c>
      <c r="I19">
        <v>0</v>
      </c>
      <c r="J19" s="149" t="s">
        <v>1278</v>
      </c>
      <c r="L19" t="s">
        <v>1249</v>
      </c>
      <c r="M19" s="149">
        <v>0.12710000000000002</v>
      </c>
      <c r="N19" s="149">
        <v>0.1225</v>
      </c>
      <c r="P19">
        <v>17</v>
      </c>
      <c r="Q19" s="151">
        <v>42389</v>
      </c>
      <c r="R19" s="151" t="s">
        <v>1278</v>
      </c>
      <c r="S19" t="e">
        <v>#N/A</v>
      </c>
      <c r="T19" t="e">
        <v>#N/A</v>
      </c>
    </row>
    <row r="20" spans="8:20">
      <c r="H20">
        <v>18</v>
      </c>
      <c r="I20">
        <v>0</v>
      </c>
      <c r="J20" s="149" t="s">
        <v>1278</v>
      </c>
      <c r="L20" t="s">
        <v>1250</v>
      </c>
      <c r="M20" s="149">
        <v>0.12720000000000001</v>
      </c>
      <c r="N20" s="149">
        <v>0.1225</v>
      </c>
      <c r="P20">
        <v>18</v>
      </c>
      <c r="Q20" s="151">
        <v>42390</v>
      </c>
      <c r="R20" s="151" t="s">
        <v>1278</v>
      </c>
      <c r="S20" t="e">
        <v>#N/A</v>
      </c>
      <c r="T20" t="e">
        <v>#N/A</v>
      </c>
    </row>
    <row r="21" spans="8:20">
      <c r="H21">
        <v>19</v>
      </c>
      <c r="I21">
        <v>0</v>
      </c>
      <c r="J21" s="149" t="s">
        <v>1278</v>
      </c>
      <c r="L21" t="s">
        <v>1251</v>
      </c>
      <c r="M21" s="149">
        <v>0.12720000000000001</v>
      </c>
      <c r="N21" s="149">
        <v>0.1225</v>
      </c>
      <c r="P21">
        <v>19</v>
      </c>
      <c r="Q21" s="151">
        <v>42391</v>
      </c>
      <c r="R21" s="151" t="s">
        <v>1278</v>
      </c>
      <c r="S21" t="e">
        <v>#N/A</v>
      </c>
      <c r="T21" t="e">
        <v>#N/A</v>
      </c>
    </row>
    <row r="22" spans="8:20">
      <c r="H22">
        <v>20</v>
      </c>
      <c r="I22">
        <v>0</v>
      </c>
      <c r="J22" s="149" t="s">
        <v>1278</v>
      </c>
      <c r="L22" t="s">
        <v>1252</v>
      </c>
      <c r="M22" s="149">
        <v>0.12710000000000002</v>
      </c>
      <c r="N22" s="149">
        <v>0.1225</v>
      </c>
      <c r="P22">
        <v>20</v>
      </c>
      <c r="Q22" s="151">
        <v>42392</v>
      </c>
      <c r="R22" s="151" t="s">
        <v>1278</v>
      </c>
      <c r="S22" t="e">
        <v>#N/A</v>
      </c>
      <c r="T22" t="e">
        <v>#N/A</v>
      </c>
    </row>
    <row r="23" spans="8:20">
      <c r="H23">
        <v>21</v>
      </c>
      <c r="I23">
        <v>0</v>
      </c>
      <c r="J23" s="149" t="s">
        <v>1278</v>
      </c>
      <c r="L23" t="s">
        <v>1253</v>
      </c>
      <c r="M23" s="149">
        <v>0.127</v>
      </c>
      <c r="N23" s="149">
        <v>0.1225</v>
      </c>
      <c r="P23">
        <v>21</v>
      </c>
      <c r="Q23" s="151">
        <v>42393</v>
      </c>
      <c r="R23" s="151" t="s">
        <v>1278</v>
      </c>
      <c r="S23" t="e">
        <v>#N/A</v>
      </c>
      <c r="T23" t="e">
        <v>#N/A</v>
      </c>
    </row>
    <row r="24" spans="8:20">
      <c r="H24">
        <v>22</v>
      </c>
      <c r="I24">
        <v>0</v>
      </c>
      <c r="J24" s="149" t="s">
        <v>1278</v>
      </c>
      <c r="L24" t="s">
        <v>1254</v>
      </c>
      <c r="M24" s="149">
        <v>0.1278</v>
      </c>
      <c r="N24" s="149">
        <v>0.1225</v>
      </c>
      <c r="P24">
        <v>22</v>
      </c>
      <c r="Q24" s="151">
        <v>42394</v>
      </c>
      <c r="R24" s="151" t="s">
        <v>1278</v>
      </c>
      <c r="S24" t="e">
        <v>#N/A</v>
      </c>
      <c r="T24" t="e">
        <v>#N/A</v>
      </c>
    </row>
    <row r="25" spans="8:20">
      <c r="H25">
        <v>23</v>
      </c>
      <c r="I25">
        <v>0</v>
      </c>
      <c r="J25" s="149" t="s">
        <v>1278</v>
      </c>
      <c r="L25" t="s">
        <v>1255</v>
      </c>
      <c r="M25" s="149">
        <v>0.1288</v>
      </c>
      <c r="N25" s="149">
        <v>0.1225</v>
      </c>
      <c r="P25">
        <v>23</v>
      </c>
      <c r="Q25" s="151">
        <v>42395</v>
      </c>
      <c r="R25" s="151" t="s">
        <v>1278</v>
      </c>
      <c r="S25" t="e">
        <v>#N/A</v>
      </c>
      <c r="T25" t="e">
        <v>#N/A</v>
      </c>
    </row>
    <row r="26" spans="8:20">
      <c r="H26">
        <v>24</v>
      </c>
      <c r="I26">
        <v>0</v>
      </c>
      <c r="J26" s="149" t="s">
        <v>1278</v>
      </c>
      <c r="L26" t="s">
        <v>1256</v>
      </c>
      <c r="M26" s="149">
        <v>0.1278</v>
      </c>
      <c r="N26" s="149">
        <v>0.1225</v>
      </c>
      <c r="P26">
        <v>24</v>
      </c>
      <c r="Q26" s="151">
        <v>42396</v>
      </c>
      <c r="R26" s="151" t="s">
        <v>1278</v>
      </c>
      <c r="S26" t="e">
        <v>#N/A</v>
      </c>
      <c r="T26" t="e">
        <v>#N/A</v>
      </c>
    </row>
    <row r="27" spans="8:20">
      <c r="H27">
        <v>25</v>
      </c>
      <c r="I27">
        <v>0</v>
      </c>
      <c r="J27" s="149" t="s">
        <v>1278</v>
      </c>
      <c r="L27" t="s">
        <v>1257</v>
      </c>
      <c r="M27" s="149">
        <v>0.1283</v>
      </c>
      <c r="N27" s="149">
        <v>0.1225</v>
      </c>
      <c r="P27">
        <v>25</v>
      </c>
      <c r="Q27" s="151">
        <v>42397</v>
      </c>
      <c r="R27" s="151" t="s">
        <v>1278</v>
      </c>
      <c r="S27" t="e">
        <v>#N/A</v>
      </c>
      <c r="T27" t="e">
        <v>#N/A</v>
      </c>
    </row>
    <row r="28" spans="8:20">
      <c r="H28">
        <v>26</v>
      </c>
      <c r="I28">
        <v>0</v>
      </c>
      <c r="J28" s="149" t="s">
        <v>1278</v>
      </c>
      <c r="L28" t="s">
        <v>1258</v>
      </c>
      <c r="M28" s="149">
        <v>0.1285</v>
      </c>
      <c r="N28" s="149">
        <v>0.1225</v>
      </c>
      <c r="P28">
        <v>26</v>
      </c>
      <c r="Q28" s="151">
        <v>42398</v>
      </c>
      <c r="R28" s="151" t="s">
        <v>1278</v>
      </c>
      <c r="S28" t="e">
        <v>#N/A</v>
      </c>
      <c r="T28" t="e">
        <v>#N/A</v>
      </c>
    </row>
    <row r="29" spans="8:20">
      <c r="H29">
        <v>27</v>
      </c>
      <c r="I29">
        <v>0</v>
      </c>
      <c r="J29" s="149" t="s">
        <v>1278</v>
      </c>
      <c r="L29" t="s">
        <v>1259</v>
      </c>
      <c r="M29" s="149">
        <v>0.12859999999999999</v>
      </c>
      <c r="N29" s="149">
        <v>0.1225</v>
      </c>
      <c r="P29">
        <v>27</v>
      </c>
      <c r="Q29" s="151">
        <v>42399</v>
      </c>
      <c r="R29" s="151" t="s">
        <v>1278</v>
      </c>
      <c r="S29" t="e">
        <v>#N/A</v>
      </c>
      <c r="T29" t="e">
        <v>#N/A</v>
      </c>
    </row>
    <row r="30" spans="8:20">
      <c r="H30">
        <v>28</v>
      </c>
      <c r="I30">
        <v>0</v>
      </c>
      <c r="J30" s="149" t="s">
        <v>1278</v>
      </c>
      <c r="L30" t="s">
        <v>1260</v>
      </c>
      <c r="M30" s="149">
        <v>0.12890000000000001</v>
      </c>
      <c r="N30" s="149">
        <v>0.1225</v>
      </c>
      <c r="P30">
        <v>28</v>
      </c>
      <c r="Q30" s="151">
        <v>42400</v>
      </c>
      <c r="R30" s="151" t="s">
        <v>1278</v>
      </c>
      <c r="S30" t="e">
        <v>#N/A</v>
      </c>
      <c r="T30" t="e">
        <v>#N/A</v>
      </c>
    </row>
    <row r="31" spans="8:20">
      <c r="H31">
        <v>29</v>
      </c>
      <c r="I31">
        <v>0</v>
      </c>
      <c r="J31" s="149" t="s">
        <v>1278</v>
      </c>
      <c r="L31" t="s">
        <v>1261</v>
      </c>
      <c r="M31" s="149">
        <v>0.13009999999999999</v>
      </c>
      <c r="N31" s="149">
        <v>0.1225</v>
      </c>
      <c r="P31">
        <v>29</v>
      </c>
      <c r="Q31" s="151">
        <v>42401</v>
      </c>
      <c r="R31" s="151" t="s">
        <v>1278</v>
      </c>
      <c r="S31" t="e">
        <v>#N/A</v>
      </c>
      <c r="T31" t="e">
        <v>#N/A</v>
      </c>
    </row>
    <row r="32" spans="8:20">
      <c r="H32">
        <v>30</v>
      </c>
      <c r="I32">
        <v>0</v>
      </c>
      <c r="J32" s="149" t="s">
        <v>1278</v>
      </c>
      <c r="L32" t="s">
        <v>1262</v>
      </c>
      <c r="M32" s="149">
        <v>0.13269999999999998</v>
      </c>
      <c r="N32" s="149">
        <v>0.1225</v>
      </c>
      <c r="P32">
        <v>30</v>
      </c>
      <c r="Q32" s="151">
        <v>42402</v>
      </c>
      <c r="R32" s="151" t="s">
        <v>1278</v>
      </c>
      <c r="S32" t="e">
        <v>#N/A</v>
      </c>
      <c r="T32" t="e">
        <v>#N/A</v>
      </c>
    </row>
    <row r="33" spans="8:20">
      <c r="H33">
        <v>31</v>
      </c>
      <c r="I33">
        <v>0</v>
      </c>
      <c r="J33" s="149" t="s">
        <v>1278</v>
      </c>
      <c r="L33" t="s">
        <v>1263</v>
      </c>
      <c r="M33" s="149">
        <v>0.1321</v>
      </c>
      <c r="N33" s="149">
        <v>0.1225</v>
      </c>
      <c r="P33">
        <v>31</v>
      </c>
      <c r="Q33" s="151">
        <v>42403</v>
      </c>
      <c r="R33" s="151" t="s">
        <v>1278</v>
      </c>
      <c r="S33" t="e">
        <v>#N/A</v>
      </c>
      <c r="T33" t="e">
        <v>#N/A</v>
      </c>
    </row>
    <row r="34" spans="8:20">
      <c r="H34">
        <v>32</v>
      </c>
      <c r="I34">
        <v>0</v>
      </c>
      <c r="J34" s="149" t="s">
        <v>1278</v>
      </c>
      <c r="L34" t="s">
        <v>1264</v>
      </c>
      <c r="M34" s="149">
        <v>0.13189999999999999</v>
      </c>
      <c r="N34" s="149">
        <v>0.1225</v>
      </c>
      <c r="P34">
        <v>32</v>
      </c>
      <c r="Q34" s="151">
        <v>42404</v>
      </c>
      <c r="R34" s="151" t="s">
        <v>1278</v>
      </c>
      <c r="S34" t="e">
        <v>#N/A</v>
      </c>
      <c r="T34" t="e">
        <v>#N/A</v>
      </c>
    </row>
    <row r="35" spans="8:20">
      <c r="H35">
        <v>33</v>
      </c>
      <c r="I35">
        <v>0</v>
      </c>
      <c r="J35" s="149" t="s">
        <v>1278</v>
      </c>
      <c r="L35" t="s">
        <v>1265</v>
      </c>
      <c r="M35" s="149">
        <v>0.13189999999999999</v>
      </c>
      <c r="N35" s="149">
        <v>0.1225</v>
      </c>
      <c r="P35">
        <v>33</v>
      </c>
      <c r="Q35" s="151">
        <v>42405</v>
      </c>
      <c r="R35" s="151" t="s">
        <v>1278</v>
      </c>
      <c r="S35" t="e">
        <v>#N/A</v>
      </c>
      <c r="T35" t="e">
        <v>#N/A</v>
      </c>
    </row>
    <row r="36" spans="8:20">
      <c r="H36">
        <v>34</v>
      </c>
      <c r="I36">
        <v>0</v>
      </c>
      <c r="J36" s="149" t="s">
        <v>1278</v>
      </c>
      <c r="L36" t="s">
        <v>1266</v>
      </c>
      <c r="M36" s="149">
        <v>0.13220000000000001</v>
      </c>
      <c r="N36" s="149">
        <v>0.1225</v>
      </c>
      <c r="P36">
        <v>34</v>
      </c>
      <c r="Q36" s="151">
        <v>42406</v>
      </c>
      <c r="R36" s="151" t="s">
        <v>1278</v>
      </c>
      <c r="S36" t="e">
        <v>#N/A</v>
      </c>
      <c r="T36" t="e">
        <v>#N/A</v>
      </c>
    </row>
    <row r="37" spans="8:20">
      <c r="H37">
        <v>35</v>
      </c>
      <c r="I37">
        <v>0</v>
      </c>
      <c r="J37" s="149" t="s">
        <v>1278</v>
      </c>
      <c r="L37" t="s">
        <v>1267</v>
      </c>
      <c r="M37" s="149">
        <v>0.1326</v>
      </c>
      <c r="N37" s="149">
        <v>0.1225</v>
      </c>
      <c r="P37">
        <v>35</v>
      </c>
      <c r="Q37" s="151">
        <v>42407</v>
      </c>
      <c r="R37" s="151" t="s">
        <v>1278</v>
      </c>
      <c r="S37" t="e">
        <v>#N/A</v>
      </c>
      <c r="T37" t="e">
        <v>#N/A</v>
      </c>
    </row>
    <row r="38" spans="8:20">
      <c r="H38">
        <v>36</v>
      </c>
      <c r="I38">
        <v>0</v>
      </c>
      <c r="J38" s="149" t="s">
        <v>1278</v>
      </c>
      <c r="L38" t="s">
        <v>1268</v>
      </c>
      <c r="M38" s="149">
        <v>0.13239999999999999</v>
      </c>
      <c r="N38" s="149">
        <v>0.1225</v>
      </c>
      <c r="P38">
        <v>36</v>
      </c>
      <c r="Q38" s="151">
        <v>42408</v>
      </c>
      <c r="R38" s="151" t="s">
        <v>1278</v>
      </c>
      <c r="S38" t="e">
        <v>#N/A</v>
      </c>
      <c r="T38" t="e">
        <v>#N/A</v>
      </c>
    </row>
    <row r="39" spans="8:20">
      <c r="H39">
        <v>37</v>
      </c>
      <c r="I39">
        <v>0</v>
      </c>
      <c r="J39" s="149" t="s">
        <v>1278</v>
      </c>
      <c r="L39" t="s">
        <v>1269</v>
      </c>
      <c r="M39" s="149">
        <v>0.13150000000000001</v>
      </c>
      <c r="N39" s="149">
        <v>0.1225</v>
      </c>
      <c r="P39">
        <v>37</v>
      </c>
      <c r="Q39" s="151">
        <v>42409</v>
      </c>
      <c r="R39" s="151" t="s">
        <v>1278</v>
      </c>
      <c r="S39" t="e">
        <v>#N/A</v>
      </c>
      <c r="T39" t="e">
        <v>#N/A</v>
      </c>
    </row>
    <row r="40" spans="8:20">
      <c r="H40">
        <v>38</v>
      </c>
      <c r="I40">
        <v>0</v>
      </c>
      <c r="J40" s="149" t="s">
        <v>1278</v>
      </c>
      <c r="L40" t="s">
        <v>1270</v>
      </c>
      <c r="M40" s="149">
        <v>0.13119999999999998</v>
      </c>
      <c r="N40" s="149">
        <v>0.1225</v>
      </c>
      <c r="P40">
        <v>38</v>
      </c>
      <c r="Q40" s="151">
        <v>42410</v>
      </c>
      <c r="R40" s="151" t="s">
        <v>1278</v>
      </c>
      <c r="S40" t="e">
        <v>#N/A</v>
      </c>
      <c r="T40" t="e">
        <v>#N/A</v>
      </c>
    </row>
    <row r="41" spans="8:20">
      <c r="H41">
        <v>39</v>
      </c>
      <c r="I41">
        <v>0</v>
      </c>
      <c r="J41" s="149" t="s">
        <v>1278</v>
      </c>
      <c r="L41" t="s">
        <v>1271</v>
      </c>
      <c r="M41" s="149">
        <v>0.13140000000000002</v>
      </c>
      <c r="N41" s="149">
        <v>0.1225</v>
      </c>
      <c r="P41">
        <v>39</v>
      </c>
      <c r="Q41" s="151">
        <v>42411</v>
      </c>
      <c r="R41" s="151" t="s">
        <v>1278</v>
      </c>
      <c r="S41" t="e">
        <v>#N/A</v>
      </c>
      <c r="T41" t="e">
        <v>#N/A</v>
      </c>
    </row>
    <row r="42" spans="8:20">
      <c r="H42">
        <v>40</v>
      </c>
      <c r="I42">
        <v>0</v>
      </c>
      <c r="J42" s="149" t="s">
        <v>1278</v>
      </c>
      <c r="L42" t="s">
        <v>1272</v>
      </c>
      <c r="M42" s="149">
        <v>0.13059999999999999</v>
      </c>
      <c r="N42" s="149">
        <v>0.1225</v>
      </c>
      <c r="P42">
        <v>40</v>
      </c>
      <c r="Q42" s="151">
        <v>42412</v>
      </c>
      <c r="R42" s="151" t="s">
        <v>1278</v>
      </c>
      <c r="S42" t="e">
        <v>#N/A</v>
      </c>
      <c r="T42" t="e">
        <v>#N/A</v>
      </c>
    </row>
    <row r="43" spans="8:20">
      <c r="H43">
        <v>41</v>
      </c>
      <c r="I43">
        <v>0</v>
      </c>
      <c r="J43" s="149" t="s">
        <v>1278</v>
      </c>
      <c r="L43" t="s">
        <v>1273</v>
      </c>
      <c r="M43" s="149">
        <v>0.13140000000000002</v>
      </c>
      <c r="N43" s="149">
        <v>0.1225</v>
      </c>
      <c r="P43">
        <v>41</v>
      </c>
      <c r="Q43" s="151">
        <v>42413</v>
      </c>
      <c r="R43" s="151" t="s">
        <v>1278</v>
      </c>
      <c r="S43" t="e">
        <v>#N/A</v>
      </c>
      <c r="T43" t="e">
        <v>#N/A</v>
      </c>
    </row>
    <row r="44" spans="8:20">
      <c r="H44">
        <v>42</v>
      </c>
      <c r="I44">
        <v>0</v>
      </c>
      <c r="J44" s="149" t="s">
        <v>1278</v>
      </c>
      <c r="L44" t="s">
        <v>1274</v>
      </c>
      <c r="M44" s="149">
        <v>0.13189999999999999</v>
      </c>
      <c r="N44" s="149">
        <v>0.1225</v>
      </c>
      <c r="P44">
        <v>42</v>
      </c>
      <c r="Q44" s="151">
        <v>42414</v>
      </c>
      <c r="R44" s="151" t="s">
        <v>1278</v>
      </c>
      <c r="S44" t="e">
        <v>#N/A</v>
      </c>
      <c r="T44" t="e">
        <v>#N/A</v>
      </c>
    </row>
    <row r="45" spans="8:20">
      <c r="H45">
        <v>43</v>
      </c>
      <c r="I45">
        <v>0</v>
      </c>
      <c r="J45" s="149" t="s">
        <v>1278</v>
      </c>
      <c r="L45" t="s">
        <v>1275</v>
      </c>
      <c r="M45" s="149">
        <v>0.1323</v>
      </c>
      <c r="N45" s="149">
        <v>0.1275</v>
      </c>
      <c r="P45">
        <v>43</v>
      </c>
      <c r="Q45" s="151">
        <v>42415</v>
      </c>
      <c r="R45" s="151" t="s">
        <v>1278</v>
      </c>
      <c r="S45" t="e">
        <v>#N/A</v>
      </c>
      <c r="T45" t="e">
        <v>#N/A</v>
      </c>
    </row>
    <row r="46" spans="8:20">
      <c r="H46">
        <v>44</v>
      </c>
      <c r="I46">
        <v>0</v>
      </c>
      <c r="J46" s="149" t="s">
        <v>1278</v>
      </c>
      <c r="L46" t="s">
        <v>1276</v>
      </c>
      <c r="M46" s="149">
        <v>0.13350000000000001</v>
      </c>
      <c r="N46" s="149">
        <v>0.1275</v>
      </c>
      <c r="P46">
        <v>44</v>
      </c>
      <c r="Q46" s="151">
        <v>42416</v>
      </c>
      <c r="R46" s="151" t="s">
        <v>1278</v>
      </c>
      <c r="S46" t="e">
        <v>#N/A</v>
      </c>
      <c r="T46" t="e">
        <v>#N/A</v>
      </c>
    </row>
    <row r="47" spans="8:20">
      <c r="H47">
        <v>45</v>
      </c>
      <c r="I47">
        <v>0</v>
      </c>
      <c r="J47" s="149" t="s">
        <v>1278</v>
      </c>
      <c r="L47" t="s">
        <v>1277</v>
      </c>
      <c r="M47" s="149">
        <v>0.13769999999999999</v>
      </c>
      <c r="N47" s="149">
        <v>0.1275</v>
      </c>
      <c r="P47">
        <v>45</v>
      </c>
      <c r="Q47" s="151">
        <v>42417</v>
      </c>
      <c r="R47" s="151" t="s">
        <v>1278</v>
      </c>
      <c r="S47" t="e">
        <v>#N/A</v>
      </c>
      <c r="T47" t="e">
        <v>#N/A</v>
      </c>
    </row>
    <row r="48" spans="8:20">
      <c r="H48">
        <v>46</v>
      </c>
      <c r="I48">
        <v>0</v>
      </c>
      <c r="J48" s="149" t="s">
        <v>1278</v>
      </c>
      <c r="L48" t="s">
        <v>471</v>
      </c>
      <c r="M48" s="149">
        <v>0.1384</v>
      </c>
      <c r="N48" s="149">
        <v>0.1275</v>
      </c>
      <c r="P48">
        <v>46</v>
      </c>
      <c r="Q48" s="151">
        <v>42418</v>
      </c>
      <c r="R48" s="151" t="s">
        <v>1278</v>
      </c>
      <c r="S48" t="e">
        <v>#N/A</v>
      </c>
      <c r="T48" t="e">
        <v>#N/A</v>
      </c>
    </row>
    <row r="49" spans="8:20">
      <c r="H49">
        <v>47</v>
      </c>
      <c r="I49">
        <v>0</v>
      </c>
      <c r="J49" s="149" t="s">
        <v>1278</v>
      </c>
      <c r="L49" t="s">
        <v>470</v>
      </c>
      <c r="M49" s="149">
        <v>0.13730000000000001</v>
      </c>
      <c r="N49" s="149">
        <v>0.1275</v>
      </c>
      <c r="P49">
        <v>47</v>
      </c>
      <c r="Q49" s="151">
        <v>42419</v>
      </c>
      <c r="R49" s="151" t="s">
        <v>1278</v>
      </c>
      <c r="S49" t="e">
        <v>#N/A</v>
      </c>
      <c r="T49" t="e">
        <v>#N/A</v>
      </c>
    </row>
    <row r="50" spans="8:20">
      <c r="H50">
        <v>48</v>
      </c>
      <c r="I50">
        <v>0</v>
      </c>
      <c r="J50" s="149" t="s">
        <v>1278</v>
      </c>
      <c r="L50" t="s">
        <v>469</v>
      </c>
      <c r="M50" s="149">
        <v>0.13650000000000001</v>
      </c>
      <c r="N50" s="149">
        <v>0.1275</v>
      </c>
      <c r="P50">
        <v>48</v>
      </c>
      <c r="Q50" s="151">
        <v>42420</v>
      </c>
      <c r="R50" s="151" t="s">
        <v>1278</v>
      </c>
      <c r="S50" t="e">
        <v>#N/A</v>
      </c>
      <c r="T50" t="e">
        <v>#N/A</v>
      </c>
    </row>
    <row r="51" spans="8:20">
      <c r="H51">
        <v>49</v>
      </c>
      <c r="I51">
        <v>0</v>
      </c>
      <c r="J51" s="149" t="s">
        <v>1278</v>
      </c>
      <c r="L51" t="s">
        <v>468</v>
      </c>
      <c r="M51" s="149">
        <v>0.1394</v>
      </c>
      <c r="N51" s="149">
        <v>0.1275</v>
      </c>
      <c r="P51">
        <v>49</v>
      </c>
      <c r="Q51" s="151">
        <v>42421</v>
      </c>
      <c r="R51" s="151" t="s">
        <v>1278</v>
      </c>
      <c r="S51" t="e">
        <v>#N/A</v>
      </c>
      <c r="T51" t="e">
        <v>#N/A</v>
      </c>
    </row>
    <row r="52" spans="8:20">
      <c r="H52">
        <v>50</v>
      </c>
      <c r="I52">
        <v>0</v>
      </c>
      <c r="J52" s="149" t="s">
        <v>1278</v>
      </c>
      <c r="L52" t="s">
        <v>467</v>
      </c>
      <c r="M52" s="149">
        <v>0.1386</v>
      </c>
      <c r="N52" s="149">
        <v>0.1275</v>
      </c>
      <c r="P52">
        <v>50</v>
      </c>
      <c r="Q52" s="151">
        <v>42422</v>
      </c>
      <c r="R52" s="151" t="s">
        <v>1278</v>
      </c>
      <c r="S52" t="e">
        <v>#N/A</v>
      </c>
      <c r="T52" t="e">
        <v>#N/A</v>
      </c>
    </row>
    <row r="53" spans="8:20">
      <c r="H53">
        <v>51</v>
      </c>
      <c r="I53">
        <v>0</v>
      </c>
      <c r="J53" s="149" t="s">
        <v>1278</v>
      </c>
      <c r="L53" t="s">
        <v>466</v>
      </c>
      <c r="M53" s="149">
        <v>0.1386</v>
      </c>
      <c r="N53" s="149">
        <v>0.1275</v>
      </c>
      <c r="P53">
        <v>51</v>
      </c>
      <c r="Q53" s="151">
        <v>42423</v>
      </c>
      <c r="R53" s="151" t="s">
        <v>1278</v>
      </c>
      <c r="S53" t="e">
        <v>#N/A</v>
      </c>
      <c r="T53" t="e">
        <v>#N/A</v>
      </c>
    </row>
    <row r="54" spans="8:20">
      <c r="H54">
        <v>52</v>
      </c>
      <c r="I54">
        <v>0</v>
      </c>
      <c r="J54" s="149" t="s">
        <v>1278</v>
      </c>
      <c r="L54" t="s">
        <v>465</v>
      </c>
      <c r="M54" s="149">
        <v>0.13750000000000001</v>
      </c>
      <c r="N54" s="149">
        <v>0.1275</v>
      </c>
      <c r="P54">
        <v>52</v>
      </c>
      <c r="Q54" s="151">
        <v>42424</v>
      </c>
      <c r="R54" s="151" t="s">
        <v>1278</v>
      </c>
      <c r="S54" t="e">
        <v>#N/A</v>
      </c>
      <c r="T54" t="e">
        <v>#N/A</v>
      </c>
    </row>
    <row r="55" spans="8:20">
      <c r="H55">
        <v>53</v>
      </c>
      <c r="I55">
        <v>0</v>
      </c>
      <c r="J55" s="149" t="s">
        <v>1278</v>
      </c>
      <c r="L55" t="s">
        <v>464</v>
      </c>
      <c r="M55" s="149">
        <v>0.1363</v>
      </c>
      <c r="N55" s="149">
        <v>0.1275</v>
      </c>
      <c r="P55">
        <v>53</v>
      </c>
      <c r="Q55" s="151">
        <v>42425</v>
      </c>
      <c r="R55" s="151" t="s">
        <v>1278</v>
      </c>
      <c r="S55" t="e">
        <v>#N/A</v>
      </c>
      <c r="T55" t="e">
        <v>#N/A</v>
      </c>
    </row>
    <row r="56" spans="8:20">
      <c r="H56">
        <v>54</v>
      </c>
      <c r="I56">
        <v>0</v>
      </c>
      <c r="J56" s="149" t="s">
        <v>1278</v>
      </c>
      <c r="L56" t="s">
        <v>463</v>
      </c>
      <c r="M56" s="149">
        <v>0.1376</v>
      </c>
      <c r="N56" s="149">
        <v>0.1275</v>
      </c>
      <c r="P56">
        <v>54</v>
      </c>
      <c r="Q56" s="151">
        <v>42426</v>
      </c>
      <c r="R56" s="151" t="s">
        <v>1278</v>
      </c>
      <c r="S56" t="e">
        <v>#N/A</v>
      </c>
      <c r="T56" t="e">
        <v>#N/A</v>
      </c>
    </row>
    <row r="57" spans="8:20">
      <c r="H57">
        <v>55</v>
      </c>
      <c r="I57">
        <v>0</v>
      </c>
      <c r="J57" s="149" t="s">
        <v>1278</v>
      </c>
      <c r="L57" t="s">
        <v>462</v>
      </c>
      <c r="M57" s="149">
        <v>0.13669999999999999</v>
      </c>
      <c r="N57" s="149">
        <v>0.1275</v>
      </c>
      <c r="P57">
        <v>55</v>
      </c>
      <c r="Q57" s="151">
        <v>42427</v>
      </c>
      <c r="R57" s="151" t="s">
        <v>1278</v>
      </c>
      <c r="S57" t="e">
        <v>#N/A</v>
      </c>
      <c r="T57" t="e">
        <v>#N/A</v>
      </c>
    </row>
    <row r="58" spans="8:20">
      <c r="H58">
        <v>56</v>
      </c>
      <c r="I58">
        <v>0</v>
      </c>
      <c r="J58" s="149" t="s">
        <v>1278</v>
      </c>
      <c r="L58" t="s">
        <v>461</v>
      </c>
      <c r="M58" s="149">
        <v>0.13570000000000002</v>
      </c>
      <c r="N58" s="149">
        <v>0.1275</v>
      </c>
      <c r="P58">
        <v>56</v>
      </c>
      <c r="Q58" s="151">
        <v>42428</v>
      </c>
      <c r="R58" s="151" t="s">
        <v>1278</v>
      </c>
      <c r="S58" t="e">
        <v>#N/A</v>
      </c>
      <c r="T58" t="e">
        <v>#N/A</v>
      </c>
    </row>
    <row r="59" spans="8:20">
      <c r="H59">
        <v>57</v>
      </c>
      <c r="I59">
        <v>0</v>
      </c>
      <c r="J59" s="149" t="s">
        <v>1278</v>
      </c>
      <c r="L59" t="s">
        <v>460</v>
      </c>
      <c r="M59" s="149">
        <v>0.13539999999999999</v>
      </c>
      <c r="N59" s="149">
        <v>0.1275</v>
      </c>
      <c r="P59">
        <v>57</v>
      </c>
      <c r="Q59" s="151">
        <v>42429</v>
      </c>
      <c r="R59" s="151" t="s">
        <v>1278</v>
      </c>
      <c r="S59" t="e">
        <v>#N/A</v>
      </c>
      <c r="T59" t="e">
        <v>#N/A</v>
      </c>
    </row>
    <row r="60" spans="8:20">
      <c r="H60">
        <v>58</v>
      </c>
      <c r="I60">
        <v>0</v>
      </c>
      <c r="J60" s="149" t="s">
        <v>1278</v>
      </c>
      <c r="L60" t="s">
        <v>459</v>
      </c>
      <c r="M60" s="149">
        <v>0.1351</v>
      </c>
      <c r="N60" s="149">
        <v>0.1275</v>
      </c>
      <c r="P60">
        <v>58</v>
      </c>
      <c r="Q60" s="151">
        <v>42430</v>
      </c>
      <c r="R60" s="151" t="s">
        <v>1278</v>
      </c>
      <c r="S60" t="e">
        <v>#N/A</v>
      </c>
      <c r="T60" t="e">
        <v>#N/A</v>
      </c>
    </row>
    <row r="61" spans="8:20">
      <c r="H61">
        <v>59</v>
      </c>
      <c r="I61">
        <v>0</v>
      </c>
      <c r="J61" s="149" t="s">
        <v>1278</v>
      </c>
      <c r="L61" t="s">
        <v>458</v>
      </c>
      <c r="M61" s="149">
        <v>0.1353</v>
      </c>
      <c r="N61" s="149">
        <v>0.1275</v>
      </c>
      <c r="P61">
        <v>59</v>
      </c>
      <c r="Q61" s="151">
        <v>42431</v>
      </c>
      <c r="R61" s="151" t="s">
        <v>1278</v>
      </c>
      <c r="S61" t="e">
        <v>#N/A</v>
      </c>
      <c r="T61" t="e">
        <v>#N/A</v>
      </c>
    </row>
    <row r="62" spans="8:20">
      <c r="H62">
        <v>60</v>
      </c>
      <c r="I62">
        <v>0</v>
      </c>
      <c r="J62" s="149" t="s">
        <v>1278</v>
      </c>
      <c r="L62" t="s">
        <v>457</v>
      </c>
      <c r="M62" s="149">
        <v>0.1356</v>
      </c>
      <c r="N62" s="149">
        <v>0.1275</v>
      </c>
      <c r="P62">
        <v>60</v>
      </c>
      <c r="Q62" s="151">
        <v>42432</v>
      </c>
      <c r="R62" s="151" t="s">
        <v>1278</v>
      </c>
      <c r="S62" t="e">
        <v>#N/A</v>
      </c>
      <c r="T62" t="e">
        <v>#N/A</v>
      </c>
    </row>
    <row r="63" spans="8:20">
      <c r="H63">
        <v>61</v>
      </c>
      <c r="I63">
        <v>0</v>
      </c>
      <c r="J63" s="149" t="s">
        <v>1278</v>
      </c>
      <c r="L63" t="s">
        <v>456</v>
      </c>
      <c r="M63" s="149">
        <v>0.13570000000000002</v>
      </c>
      <c r="N63" s="149">
        <v>0.1275</v>
      </c>
      <c r="P63">
        <v>61</v>
      </c>
      <c r="Q63" s="151">
        <v>42433</v>
      </c>
      <c r="R63" s="151" t="s">
        <v>1278</v>
      </c>
      <c r="S63" t="e">
        <v>#N/A</v>
      </c>
      <c r="T63" t="e">
        <v>#N/A</v>
      </c>
    </row>
    <row r="64" spans="8:20">
      <c r="H64">
        <v>62</v>
      </c>
      <c r="I64">
        <v>0</v>
      </c>
      <c r="J64" s="149" t="s">
        <v>1278</v>
      </c>
      <c r="L64" t="s">
        <v>455</v>
      </c>
      <c r="M64" s="149">
        <v>0.13470000000000001</v>
      </c>
      <c r="N64" s="149">
        <v>0.1275</v>
      </c>
      <c r="P64">
        <v>62</v>
      </c>
      <c r="Q64" s="151">
        <v>42434</v>
      </c>
      <c r="R64" s="151" t="s">
        <v>1278</v>
      </c>
      <c r="S64" t="e">
        <v>#N/A</v>
      </c>
      <c r="T64" t="e">
        <v>#N/A</v>
      </c>
    </row>
    <row r="65" spans="8:20">
      <c r="H65">
        <v>63</v>
      </c>
      <c r="I65">
        <v>0</v>
      </c>
      <c r="J65" s="149" t="s">
        <v>1278</v>
      </c>
      <c r="L65" t="s">
        <v>454</v>
      </c>
      <c r="M65" s="149">
        <v>0.1333</v>
      </c>
      <c r="N65" s="149">
        <v>0.1275</v>
      </c>
      <c r="P65">
        <v>63</v>
      </c>
      <c r="Q65" s="151">
        <v>42435</v>
      </c>
      <c r="R65" s="151" t="s">
        <v>1278</v>
      </c>
      <c r="S65" t="e">
        <v>#N/A</v>
      </c>
      <c r="T65" t="e">
        <v>#N/A</v>
      </c>
    </row>
    <row r="66" spans="8:20">
      <c r="H66">
        <v>64</v>
      </c>
      <c r="I66">
        <v>0</v>
      </c>
      <c r="J66" s="149" t="s">
        <v>1278</v>
      </c>
      <c r="L66" t="s">
        <v>453</v>
      </c>
      <c r="M66" s="149">
        <v>0.13339999999999999</v>
      </c>
      <c r="N66" s="149">
        <v>0.1275</v>
      </c>
      <c r="P66">
        <v>64</v>
      </c>
      <c r="Q66" s="151">
        <v>42436</v>
      </c>
      <c r="R66" s="151" t="s">
        <v>1278</v>
      </c>
      <c r="S66" t="e">
        <v>#N/A</v>
      </c>
      <c r="T66" t="e">
        <v>#N/A</v>
      </c>
    </row>
    <row r="67" spans="8:20">
      <c r="H67">
        <v>65</v>
      </c>
      <c r="I67">
        <v>0</v>
      </c>
      <c r="J67" s="149" t="s">
        <v>1278</v>
      </c>
      <c r="L67" t="s">
        <v>452</v>
      </c>
      <c r="M67" s="149">
        <v>0.1331</v>
      </c>
      <c r="N67" s="149">
        <v>0.1275</v>
      </c>
      <c r="P67">
        <v>65</v>
      </c>
      <c r="Q67" s="151">
        <v>42437</v>
      </c>
      <c r="R67" s="151" t="s">
        <v>1278</v>
      </c>
      <c r="S67" t="e">
        <v>#N/A</v>
      </c>
      <c r="T67" t="e">
        <v>#N/A</v>
      </c>
    </row>
    <row r="68" spans="8:20">
      <c r="H68">
        <v>66</v>
      </c>
      <c r="I68">
        <v>0</v>
      </c>
      <c r="J68" s="149" t="s">
        <v>1278</v>
      </c>
      <c r="L68" t="s">
        <v>451</v>
      </c>
      <c r="M68" s="149">
        <v>0.1328</v>
      </c>
      <c r="N68" s="149">
        <v>0.1275</v>
      </c>
      <c r="P68">
        <v>66</v>
      </c>
      <c r="Q68" s="151">
        <v>42438</v>
      </c>
      <c r="R68" s="151" t="s">
        <v>1278</v>
      </c>
      <c r="S68" t="e">
        <v>#N/A</v>
      </c>
      <c r="T68" t="e">
        <v>#N/A</v>
      </c>
    </row>
    <row r="69" spans="8:20">
      <c r="H69">
        <v>67</v>
      </c>
      <c r="I69">
        <v>0</v>
      </c>
      <c r="J69" s="149" t="s">
        <v>1278</v>
      </c>
      <c r="L69" t="s">
        <v>450</v>
      </c>
      <c r="M69" s="149">
        <v>0.13220000000000001</v>
      </c>
      <c r="N69" s="149">
        <v>0.1275</v>
      </c>
      <c r="P69">
        <v>67</v>
      </c>
      <c r="Q69" s="151">
        <v>42439</v>
      </c>
      <c r="R69" s="151" t="s">
        <v>1278</v>
      </c>
      <c r="S69" t="e">
        <v>#N/A</v>
      </c>
      <c r="T69" t="e">
        <v>#N/A</v>
      </c>
    </row>
    <row r="70" spans="8:20">
      <c r="H70">
        <v>68</v>
      </c>
      <c r="I70">
        <v>0</v>
      </c>
      <c r="J70" s="149" t="s">
        <v>1278</v>
      </c>
      <c r="L70" t="s">
        <v>449</v>
      </c>
      <c r="M70" s="149">
        <v>0.13269999999999998</v>
      </c>
      <c r="N70" s="149">
        <v>0.1275</v>
      </c>
      <c r="P70">
        <v>68</v>
      </c>
      <c r="Q70" s="151">
        <v>42440</v>
      </c>
      <c r="R70" s="151" t="s">
        <v>1278</v>
      </c>
      <c r="S70" t="e">
        <v>#N/A</v>
      </c>
      <c r="T70" t="e">
        <v>#N/A</v>
      </c>
    </row>
    <row r="71" spans="8:20">
      <c r="H71">
        <v>69</v>
      </c>
      <c r="I71">
        <v>0</v>
      </c>
      <c r="J71" s="149" t="s">
        <v>1278</v>
      </c>
      <c r="L71" t="s">
        <v>448</v>
      </c>
      <c r="M71" s="149">
        <v>0.1328</v>
      </c>
      <c r="N71" s="149">
        <v>0.1275</v>
      </c>
      <c r="P71">
        <v>69</v>
      </c>
      <c r="Q71" s="151">
        <v>42441</v>
      </c>
      <c r="R71" s="151" t="s">
        <v>1278</v>
      </c>
      <c r="S71" t="e">
        <v>#N/A</v>
      </c>
      <c r="T71" t="e">
        <v>#N/A</v>
      </c>
    </row>
    <row r="72" spans="8:20">
      <c r="H72">
        <v>70</v>
      </c>
      <c r="I72">
        <v>0</v>
      </c>
      <c r="J72" s="149" t="s">
        <v>1278</v>
      </c>
      <c r="L72" t="s">
        <v>447</v>
      </c>
      <c r="M72" s="149">
        <v>0.13300000000000001</v>
      </c>
      <c r="N72" s="149">
        <v>0.1275</v>
      </c>
      <c r="P72">
        <v>70</v>
      </c>
      <c r="Q72" s="151">
        <v>42442</v>
      </c>
      <c r="R72" s="151" t="s">
        <v>1278</v>
      </c>
      <c r="S72" t="e">
        <v>#N/A</v>
      </c>
      <c r="T72" t="e">
        <v>#N/A</v>
      </c>
    </row>
    <row r="73" spans="8:20">
      <c r="H73">
        <v>71</v>
      </c>
      <c r="I73">
        <v>0</v>
      </c>
      <c r="J73" s="149" t="s">
        <v>1278</v>
      </c>
      <c r="L73" t="s">
        <v>446</v>
      </c>
      <c r="M73" s="149">
        <v>0.13300000000000001</v>
      </c>
      <c r="N73" s="149">
        <v>0.1275</v>
      </c>
      <c r="P73">
        <v>71</v>
      </c>
      <c r="Q73" s="151">
        <v>42443</v>
      </c>
      <c r="R73" s="151" t="s">
        <v>1278</v>
      </c>
      <c r="S73" t="e">
        <v>#N/A</v>
      </c>
      <c r="T73" t="e">
        <v>#N/A</v>
      </c>
    </row>
    <row r="74" spans="8:20">
      <c r="H74">
        <v>72</v>
      </c>
      <c r="I74">
        <v>0</v>
      </c>
      <c r="J74" s="149" t="s">
        <v>1278</v>
      </c>
      <c r="L74" t="s">
        <v>445</v>
      </c>
      <c r="M74" s="149">
        <v>0.13300000000000001</v>
      </c>
      <c r="N74" s="149">
        <v>0.1275</v>
      </c>
      <c r="P74">
        <v>72</v>
      </c>
      <c r="Q74" s="151">
        <v>42444</v>
      </c>
      <c r="R74" s="151" t="s">
        <v>1278</v>
      </c>
      <c r="S74" t="e">
        <v>#N/A</v>
      </c>
      <c r="T74" t="e">
        <v>#N/A</v>
      </c>
    </row>
    <row r="75" spans="8:20">
      <c r="H75">
        <v>73</v>
      </c>
      <c r="I75">
        <v>0</v>
      </c>
      <c r="J75" s="149" t="s">
        <v>1278</v>
      </c>
      <c r="L75" t="s">
        <v>444</v>
      </c>
      <c r="M75" s="149">
        <v>0.1338</v>
      </c>
      <c r="N75" s="149">
        <v>0.1275</v>
      </c>
      <c r="P75">
        <v>73</v>
      </c>
      <c r="Q75" s="151">
        <v>42445</v>
      </c>
      <c r="R75" s="151" t="s">
        <v>1278</v>
      </c>
      <c r="S75" t="e">
        <v>#N/A</v>
      </c>
      <c r="T75" t="e">
        <v>#N/A</v>
      </c>
    </row>
    <row r="76" spans="8:20">
      <c r="H76">
        <v>74</v>
      </c>
      <c r="I76">
        <v>0</v>
      </c>
      <c r="J76" s="149" t="s">
        <v>1278</v>
      </c>
      <c r="L76" t="s">
        <v>443</v>
      </c>
      <c r="M76" s="149">
        <v>0.1346</v>
      </c>
      <c r="N76" s="149">
        <v>0.1275</v>
      </c>
      <c r="P76">
        <v>74</v>
      </c>
      <c r="Q76" s="151">
        <v>42446</v>
      </c>
      <c r="R76" s="151" t="s">
        <v>1278</v>
      </c>
      <c r="S76" t="e">
        <v>#N/A</v>
      </c>
      <c r="T76" t="e">
        <v>#N/A</v>
      </c>
    </row>
    <row r="77" spans="8:20">
      <c r="H77">
        <v>75</v>
      </c>
      <c r="I77">
        <v>0</v>
      </c>
      <c r="J77" s="149" t="s">
        <v>1278</v>
      </c>
      <c r="L77" t="s">
        <v>442</v>
      </c>
      <c r="M77" s="149">
        <v>0.1356</v>
      </c>
      <c r="N77" s="149">
        <v>0.1275</v>
      </c>
      <c r="P77">
        <v>75</v>
      </c>
      <c r="Q77" s="151">
        <v>42447</v>
      </c>
      <c r="R77" s="151" t="s">
        <v>1278</v>
      </c>
      <c r="S77" t="e">
        <v>#N/A</v>
      </c>
      <c r="T77" t="e">
        <v>#N/A</v>
      </c>
    </row>
    <row r="78" spans="8:20">
      <c r="H78">
        <v>76</v>
      </c>
      <c r="I78">
        <v>0</v>
      </c>
      <c r="J78" s="149" t="s">
        <v>1278</v>
      </c>
      <c r="L78" t="s">
        <v>441</v>
      </c>
      <c r="M78" s="149">
        <v>0.13570000000000002</v>
      </c>
      <c r="N78" s="149">
        <v>0.1275</v>
      </c>
      <c r="P78">
        <v>76</v>
      </c>
      <c r="Q78" s="151">
        <v>42448</v>
      </c>
      <c r="R78" s="151" t="s">
        <v>1278</v>
      </c>
      <c r="S78" t="e">
        <v>#N/A</v>
      </c>
      <c r="T78" t="e">
        <v>#N/A</v>
      </c>
    </row>
    <row r="79" spans="8:20">
      <c r="H79">
        <v>77</v>
      </c>
      <c r="I79">
        <v>0</v>
      </c>
      <c r="J79" s="149" t="s">
        <v>1278</v>
      </c>
      <c r="L79" t="s">
        <v>440</v>
      </c>
      <c r="M79" s="149">
        <v>0.1358</v>
      </c>
      <c r="N79" s="149">
        <v>0.1275</v>
      </c>
      <c r="P79">
        <v>77</v>
      </c>
      <c r="Q79" s="151">
        <v>42449</v>
      </c>
      <c r="R79" s="151" t="s">
        <v>1278</v>
      </c>
      <c r="S79" t="e">
        <v>#N/A</v>
      </c>
      <c r="T79" t="e">
        <v>#N/A</v>
      </c>
    </row>
    <row r="80" spans="8:20">
      <c r="H80">
        <v>78</v>
      </c>
      <c r="I80">
        <v>0</v>
      </c>
      <c r="J80" s="149" t="s">
        <v>1278</v>
      </c>
      <c r="L80" t="s">
        <v>439</v>
      </c>
      <c r="M80" s="149">
        <v>0.13619999999999999</v>
      </c>
      <c r="N80" s="149">
        <v>0.1275</v>
      </c>
      <c r="P80">
        <v>78</v>
      </c>
      <c r="Q80" s="151">
        <v>42450</v>
      </c>
      <c r="R80" s="151" t="s">
        <v>1278</v>
      </c>
      <c r="S80" t="e">
        <v>#N/A</v>
      </c>
      <c r="T80" t="e">
        <v>#N/A</v>
      </c>
    </row>
    <row r="81" spans="1:20">
      <c r="A81" s="176"/>
      <c r="B81" s="176"/>
      <c r="C81" s="176"/>
      <c r="D81" s="176"/>
      <c r="E81" s="176"/>
      <c r="F81" s="176"/>
      <c r="H81">
        <v>79</v>
      </c>
      <c r="I81">
        <v>0</v>
      </c>
      <c r="J81" s="149" t="s">
        <v>1278</v>
      </c>
      <c r="L81" t="s">
        <v>438</v>
      </c>
      <c r="M81" s="149">
        <v>0.1353</v>
      </c>
      <c r="N81" s="149">
        <v>0.1275</v>
      </c>
      <c r="P81">
        <v>79</v>
      </c>
      <c r="Q81" s="151">
        <v>42451</v>
      </c>
      <c r="R81" s="151" t="s">
        <v>1278</v>
      </c>
      <c r="S81" t="e">
        <v>#N/A</v>
      </c>
      <c r="T81" t="e">
        <v>#N/A</v>
      </c>
    </row>
    <row r="82" spans="1:20">
      <c r="A82" s="176"/>
      <c r="B82" s="176"/>
      <c r="C82" s="176"/>
      <c r="D82" s="176"/>
      <c r="E82" s="176"/>
      <c r="F82" s="176"/>
      <c r="H82">
        <v>80</v>
      </c>
      <c r="I82">
        <v>0</v>
      </c>
      <c r="J82" s="149" t="s">
        <v>1278</v>
      </c>
      <c r="L82" t="s">
        <v>437</v>
      </c>
      <c r="M82" s="149">
        <v>0.13539999999999999</v>
      </c>
      <c r="N82" s="149">
        <v>0.1275</v>
      </c>
      <c r="P82">
        <v>80</v>
      </c>
      <c r="Q82" s="151">
        <v>42452</v>
      </c>
      <c r="R82" s="151" t="s">
        <v>1278</v>
      </c>
      <c r="S82" t="e">
        <v>#N/A</v>
      </c>
      <c r="T82" t="e">
        <v>#N/A</v>
      </c>
    </row>
    <row r="83" spans="1:20">
      <c r="A83" s="176"/>
      <c r="B83" s="176"/>
      <c r="C83" s="176"/>
      <c r="D83" s="176"/>
      <c r="E83" s="176"/>
      <c r="F83" s="176"/>
      <c r="H83">
        <v>81</v>
      </c>
      <c r="I83">
        <v>0</v>
      </c>
      <c r="J83" s="149" t="s">
        <v>1278</v>
      </c>
      <c r="L83" t="s">
        <v>436</v>
      </c>
      <c r="M83" s="149">
        <v>0.13519999999999999</v>
      </c>
      <c r="N83" s="149">
        <v>0.13250000000000001</v>
      </c>
      <c r="P83">
        <v>81</v>
      </c>
      <c r="Q83" s="151">
        <v>42453</v>
      </c>
      <c r="R83" s="151" t="s">
        <v>1278</v>
      </c>
      <c r="S83" t="e">
        <v>#N/A</v>
      </c>
      <c r="T83" t="e">
        <v>#N/A</v>
      </c>
    </row>
    <row r="84" spans="1:20">
      <c r="A84" s="176"/>
      <c r="B84" s="176"/>
      <c r="C84" s="176"/>
      <c r="D84" s="176"/>
      <c r="E84" s="176"/>
      <c r="F84" s="176"/>
      <c r="H84">
        <v>82</v>
      </c>
      <c r="I84">
        <v>0</v>
      </c>
      <c r="J84" s="149" t="s">
        <v>1278</v>
      </c>
      <c r="L84" t="s">
        <v>435</v>
      </c>
      <c r="M84" s="149">
        <v>0.1371</v>
      </c>
      <c r="N84" s="149">
        <v>0.13250000000000001</v>
      </c>
      <c r="P84">
        <v>82</v>
      </c>
      <c r="Q84" s="151">
        <v>42454</v>
      </c>
      <c r="R84" s="151" t="s">
        <v>1278</v>
      </c>
      <c r="S84" t="e">
        <v>#N/A</v>
      </c>
      <c r="T84" t="e">
        <v>#N/A</v>
      </c>
    </row>
    <row r="85" spans="1:20">
      <c r="A85" s="176"/>
      <c r="B85" s="176"/>
      <c r="C85" s="176"/>
      <c r="D85" s="176"/>
      <c r="E85" s="176"/>
      <c r="F85" s="176"/>
      <c r="H85">
        <v>83</v>
      </c>
      <c r="I85">
        <v>0</v>
      </c>
      <c r="J85" s="149" t="s">
        <v>1278</v>
      </c>
      <c r="L85" t="s">
        <v>434</v>
      </c>
      <c r="M85" s="149">
        <v>0.13720000000000002</v>
      </c>
      <c r="N85" s="149">
        <v>0.13250000000000001</v>
      </c>
      <c r="P85">
        <v>83</v>
      </c>
      <c r="Q85" s="151">
        <v>42455</v>
      </c>
      <c r="R85" s="151" t="s">
        <v>1278</v>
      </c>
      <c r="S85" t="e">
        <v>#N/A</v>
      </c>
      <c r="T85" t="e">
        <v>#N/A</v>
      </c>
    </row>
    <row r="86" spans="1:20">
      <c r="A86" s="176"/>
      <c r="B86" s="176"/>
      <c r="C86" s="176"/>
      <c r="D86" s="176"/>
      <c r="E86" s="176"/>
      <c r="F86" s="176"/>
      <c r="H86">
        <v>84</v>
      </c>
      <c r="I86">
        <v>0</v>
      </c>
      <c r="J86" s="149" t="s">
        <v>1278</v>
      </c>
      <c r="L86" t="s">
        <v>433</v>
      </c>
      <c r="M86" s="149">
        <v>0.1371</v>
      </c>
      <c r="N86" s="149">
        <v>0.13250000000000001</v>
      </c>
      <c r="P86">
        <v>84</v>
      </c>
      <c r="Q86" s="151">
        <v>42456</v>
      </c>
      <c r="R86" s="151" t="s">
        <v>1278</v>
      </c>
      <c r="S86" t="e">
        <v>#N/A</v>
      </c>
      <c r="T86" t="e">
        <v>#N/A</v>
      </c>
    </row>
    <row r="87" spans="1:20">
      <c r="A87" s="176"/>
      <c r="B87" s="176"/>
      <c r="C87" s="176"/>
      <c r="D87" s="176"/>
      <c r="E87" s="176"/>
      <c r="F87" s="176"/>
      <c r="H87">
        <v>85</v>
      </c>
      <c r="I87">
        <v>0</v>
      </c>
      <c r="J87" s="149" t="s">
        <v>1278</v>
      </c>
      <c r="L87" t="s">
        <v>432</v>
      </c>
      <c r="M87" s="149">
        <v>0.13720000000000002</v>
      </c>
      <c r="N87" s="149">
        <v>0.13250000000000001</v>
      </c>
      <c r="P87">
        <v>85</v>
      </c>
      <c r="Q87" s="151">
        <v>42457</v>
      </c>
      <c r="R87" s="151" t="s">
        <v>1278</v>
      </c>
      <c r="S87" t="e">
        <v>#N/A</v>
      </c>
      <c r="T87" t="e">
        <v>#N/A</v>
      </c>
    </row>
    <row r="88" spans="1:20">
      <c r="A88" s="176"/>
      <c r="B88" s="176"/>
      <c r="C88" s="176"/>
      <c r="D88" s="176"/>
      <c r="E88" s="176"/>
      <c r="F88" s="176"/>
      <c r="H88">
        <v>86</v>
      </c>
      <c r="I88">
        <v>0</v>
      </c>
      <c r="J88" s="149" t="s">
        <v>1278</v>
      </c>
      <c r="L88" t="s">
        <v>431</v>
      </c>
      <c r="M88" s="149">
        <v>0.1381</v>
      </c>
      <c r="N88" s="149">
        <v>0.13250000000000001</v>
      </c>
      <c r="P88">
        <v>86</v>
      </c>
      <c r="Q88" s="151">
        <v>42458</v>
      </c>
      <c r="R88" s="151" t="s">
        <v>1278</v>
      </c>
      <c r="S88" t="e">
        <v>#N/A</v>
      </c>
      <c r="T88" t="e">
        <v>#N/A</v>
      </c>
    </row>
    <row r="89" spans="1:20">
      <c r="A89" s="176"/>
      <c r="B89" s="176"/>
      <c r="C89" s="176"/>
      <c r="D89" s="176"/>
      <c r="E89" s="176"/>
      <c r="F89" s="176"/>
      <c r="H89">
        <v>87</v>
      </c>
      <c r="I89">
        <v>0</v>
      </c>
      <c r="J89" s="149" t="s">
        <v>1278</v>
      </c>
      <c r="L89" t="s">
        <v>430</v>
      </c>
      <c r="M89" s="149">
        <v>0.13789999999999999</v>
      </c>
      <c r="N89" s="149">
        <v>0.13250000000000001</v>
      </c>
      <c r="P89">
        <v>87</v>
      </c>
      <c r="Q89" s="151">
        <v>42459</v>
      </c>
      <c r="R89" s="151" t="s">
        <v>1278</v>
      </c>
      <c r="S89" t="e">
        <v>#N/A</v>
      </c>
      <c r="T89" t="e">
        <v>#N/A</v>
      </c>
    </row>
    <row r="90" spans="1:20">
      <c r="A90" s="176"/>
      <c r="B90" s="176"/>
      <c r="C90" s="176"/>
      <c r="D90" s="176"/>
      <c r="E90" s="176"/>
      <c r="F90" s="176"/>
      <c r="H90">
        <v>88</v>
      </c>
      <c r="I90">
        <v>0</v>
      </c>
      <c r="J90" s="149" t="s">
        <v>1278</v>
      </c>
      <c r="L90" t="s">
        <v>429</v>
      </c>
      <c r="M90" s="149">
        <v>0.1381</v>
      </c>
      <c r="N90" s="149">
        <v>0.13250000000000001</v>
      </c>
      <c r="P90">
        <v>88</v>
      </c>
      <c r="Q90" s="151">
        <v>42460</v>
      </c>
      <c r="R90" s="151" t="s">
        <v>1278</v>
      </c>
      <c r="S90" t="e">
        <v>#N/A</v>
      </c>
      <c r="T90" t="e">
        <v>#N/A</v>
      </c>
    </row>
    <row r="91" spans="1:20">
      <c r="A91" s="176"/>
      <c r="B91" s="176"/>
      <c r="C91" s="176"/>
      <c r="D91" s="176"/>
      <c r="E91" s="176"/>
      <c r="F91" s="176"/>
      <c r="H91">
        <v>89</v>
      </c>
      <c r="I91">
        <v>0</v>
      </c>
      <c r="J91" s="149" t="s">
        <v>1278</v>
      </c>
      <c r="L91" t="s">
        <v>428</v>
      </c>
      <c r="M91" s="149">
        <v>0.13819999999999999</v>
      </c>
      <c r="N91" s="149">
        <v>0.13250000000000001</v>
      </c>
      <c r="P91">
        <v>89</v>
      </c>
      <c r="Q91" s="151">
        <v>42461</v>
      </c>
      <c r="R91" s="151" t="s">
        <v>1278</v>
      </c>
      <c r="S91" t="e">
        <v>#N/A</v>
      </c>
      <c r="T91" t="e">
        <v>#N/A</v>
      </c>
    </row>
    <row r="92" spans="1:20">
      <c r="A92" s="176"/>
      <c r="B92" s="176"/>
      <c r="C92" s="176"/>
      <c r="D92" s="176"/>
      <c r="E92" s="176"/>
      <c r="F92" s="176"/>
      <c r="H92">
        <v>90</v>
      </c>
      <c r="I92">
        <v>0</v>
      </c>
      <c r="J92" s="149" t="s">
        <v>1278</v>
      </c>
      <c r="L92" t="s">
        <v>427</v>
      </c>
      <c r="M92" s="149">
        <v>0.1384</v>
      </c>
      <c r="N92" s="149">
        <v>0.13250000000000001</v>
      </c>
      <c r="P92">
        <v>90</v>
      </c>
      <c r="Q92" s="151">
        <v>42462</v>
      </c>
      <c r="R92" s="151" t="s">
        <v>1278</v>
      </c>
      <c r="S92" t="e">
        <v>#N/A</v>
      </c>
      <c r="T92" t="e">
        <v>#N/A</v>
      </c>
    </row>
    <row r="93" spans="1:20">
      <c r="A93" s="176"/>
      <c r="B93" s="176"/>
      <c r="C93" s="176"/>
      <c r="D93" s="176"/>
      <c r="E93" s="176"/>
      <c r="F93" s="176"/>
      <c r="H93">
        <v>91</v>
      </c>
      <c r="I93">
        <v>0</v>
      </c>
      <c r="J93" s="149" t="s">
        <v>1278</v>
      </c>
      <c r="L93" t="s">
        <v>426</v>
      </c>
      <c r="M93" s="149">
        <v>0.13789999999999999</v>
      </c>
      <c r="N93" s="149">
        <v>0.13250000000000001</v>
      </c>
      <c r="P93">
        <v>91</v>
      </c>
      <c r="Q93" s="151">
        <v>42463</v>
      </c>
      <c r="R93" s="151" t="s">
        <v>1278</v>
      </c>
      <c r="S93" t="e">
        <v>#N/A</v>
      </c>
      <c r="T93" t="e">
        <v>#N/A</v>
      </c>
    </row>
    <row r="94" spans="1:20">
      <c r="A94" s="176"/>
      <c r="B94" s="176"/>
      <c r="C94" s="176"/>
      <c r="D94" s="176"/>
      <c r="E94" s="176"/>
      <c r="F94" s="176"/>
      <c r="H94">
        <v>92</v>
      </c>
      <c r="I94">
        <v>0</v>
      </c>
      <c r="J94" s="149" t="s">
        <v>1278</v>
      </c>
      <c r="L94" t="s">
        <v>425</v>
      </c>
      <c r="M94" s="149">
        <v>0.13769999999999999</v>
      </c>
      <c r="N94" s="149">
        <v>0.13250000000000001</v>
      </c>
      <c r="P94">
        <v>92</v>
      </c>
      <c r="Q94" s="151">
        <v>42464</v>
      </c>
      <c r="R94" s="151" t="s">
        <v>1278</v>
      </c>
      <c r="S94" t="e">
        <v>#N/A</v>
      </c>
      <c r="T94" t="e">
        <v>#N/A</v>
      </c>
    </row>
    <row r="95" spans="1:20">
      <c r="A95" s="176"/>
      <c r="B95" s="176"/>
      <c r="C95" s="176"/>
      <c r="D95" s="176"/>
      <c r="E95" s="176"/>
      <c r="F95" s="176"/>
      <c r="H95">
        <v>93</v>
      </c>
      <c r="I95">
        <v>0</v>
      </c>
      <c r="J95" s="149" t="s">
        <v>1278</v>
      </c>
      <c r="L95" t="s">
        <v>424</v>
      </c>
      <c r="M95" s="149">
        <v>0.13830000000000001</v>
      </c>
      <c r="N95" s="149">
        <v>0.13250000000000001</v>
      </c>
      <c r="P95">
        <v>93</v>
      </c>
      <c r="Q95" s="151">
        <v>42465</v>
      </c>
      <c r="R95" s="151" t="s">
        <v>1278</v>
      </c>
      <c r="S95" t="e">
        <v>#N/A</v>
      </c>
      <c r="T95" t="e">
        <v>#N/A</v>
      </c>
    </row>
    <row r="96" spans="1:20">
      <c r="A96" s="176"/>
      <c r="B96" s="176"/>
      <c r="C96" s="176"/>
      <c r="D96" s="176"/>
      <c r="E96" s="176"/>
      <c r="F96" s="176"/>
      <c r="H96">
        <v>94</v>
      </c>
      <c r="I96">
        <v>0</v>
      </c>
      <c r="J96" s="149" t="s">
        <v>1278</v>
      </c>
      <c r="L96" t="s">
        <v>423</v>
      </c>
      <c r="M96" s="149">
        <v>0.1384</v>
      </c>
      <c r="N96" s="149">
        <v>0.13250000000000001</v>
      </c>
      <c r="P96">
        <v>94</v>
      </c>
      <c r="Q96" s="151">
        <v>42466</v>
      </c>
      <c r="R96" s="151" t="s">
        <v>1278</v>
      </c>
      <c r="S96" t="e">
        <v>#N/A</v>
      </c>
      <c r="T96" t="e">
        <v>#N/A</v>
      </c>
    </row>
    <row r="97" spans="1:20">
      <c r="A97" s="176"/>
      <c r="B97" s="176"/>
      <c r="C97" s="176"/>
      <c r="D97" s="176"/>
      <c r="E97" s="176"/>
      <c r="F97" s="176"/>
      <c r="H97">
        <v>95</v>
      </c>
      <c r="I97">
        <v>0</v>
      </c>
      <c r="J97" s="149" t="s">
        <v>1278</v>
      </c>
      <c r="L97" t="s">
        <v>422</v>
      </c>
      <c r="M97" s="149">
        <v>0.13780000000000001</v>
      </c>
      <c r="N97" s="149">
        <v>0.13250000000000001</v>
      </c>
      <c r="P97">
        <v>95</v>
      </c>
      <c r="Q97" s="151">
        <v>42467</v>
      </c>
      <c r="R97" s="151" t="s">
        <v>1278</v>
      </c>
      <c r="S97" t="e">
        <v>#N/A</v>
      </c>
      <c r="T97" t="e">
        <v>#N/A</v>
      </c>
    </row>
    <row r="98" spans="1:20">
      <c r="A98" s="176"/>
      <c r="B98" s="176"/>
      <c r="C98" s="176"/>
      <c r="D98" s="176"/>
      <c r="E98" s="176"/>
      <c r="F98" s="176"/>
      <c r="H98">
        <v>96</v>
      </c>
      <c r="I98">
        <v>0</v>
      </c>
      <c r="J98" s="149" t="s">
        <v>1278</v>
      </c>
      <c r="L98" t="s">
        <v>421</v>
      </c>
      <c r="M98" s="149">
        <v>0.13800000000000001</v>
      </c>
      <c r="N98" s="149">
        <v>0.13250000000000001</v>
      </c>
      <c r="P98">
        <v>96</v>
      </c>
      <c r="Q98" s="151">
        <v>42468</v>
      </c>
      <c r="R98" s="151" t="s">
        <v>1278</v>
      </c>
      <c r="S98" t="e">
        <v>#N/A</v>
      </c>
      <c r="T98" t="e">
        <v>#N/A</v>
      </c>
    </row>
    <row r="99" spans="1:20">
      <c r="A99" s="176"/>
      <c r="B99" s="176"/>
      <c r="C99" s="176"/>
      <c r="D99" s="176"/>
      <c r="E99" s="176"/>
      <c r="F99" s="176"/>
      <c r="H99">
        <v>97</v>
      </c>
      <c r="I99">
        <v>0</v>
      </c>
      <c r="J99" s="149" t="s">
        <v>1278</v>
      </c>
      <c r="L99" t="s">
        <v>420</v>
      </c>
      <c r="M99" s="149">
        <v>0.13780000000000001</v>
      </c>
      <c r="N99" s="149">
        <v>0.13250000000000001</v>
      </c>
      <c r="P99">
        <v>97</v>
      </c>
      <c r="Q99" s="151">
        <v>42469</v>
      </c>
      <c r="R99" s="151" t="s">
        <v>1278</v>
      </c>
      <c r="S99" t="e">
        <v>#N/A</v>
      </c>
      <c r="T99" t="e">
        <v>#N/A</v>
      </c>
    </row>
    <row r="100" spans="1:20">
      <c r="A100" s="176"/>
      <c r="B100" s="176"/>
      <c r="C100" s="176"/>
      <c r="D100" s="176"/>
      <c r="E100" s="176"/>
      <c r="F100" s="176"/>
      <c r="H100">
        <v>98</v>
      </c>
      <c r="I100">
        <v>0</v>
      </c>
      <c r="J100" s="149" t="s">
        <v>1278</v>
      </c>
      <c r="L100" t="s">
        <v>419</v>
      </c>
      <c r="M100" s="149">
        <v>0.13739999999999999</v>
      </c>
      <c r="N100" s="149">
        <v>0.13250000000000001</v>
      </c>
      <c r="P100">
        <v>98</v>
      </c>
      <c r="Q100" s="151">
        <v>42470</v>
      </c>
      <c r="R100" s="151" t="s">
        <v>1278</v>
      </c>
      <c r="S100" t="e">
        <v>#N/A</v>
      </c>
      <c r="T100" t="e">
        <v>#N/A</v>
      </c>
    </row>
    <row r="101" spans="1:20">
      <c r="A101" s="176"/>
      <c r="B101" s="176"/>
      <c r="C101" s="176"/>
      <c r="D101" s="176"/>
      <c r="E101" s="176"/>
      <c r="F101" s="176"/>
      <c r="H101">
        <v>99</v>
      </c>
      <c r="I101">
        <v>0</v>
      </c>
      <c r="J101" s="149" t="s">
        <v>1278</v>
      </c>
      <c r="L101" t="s">
        <v>418</v>
      </c>
      <c r="M101" s="149">
        <v>0.13730000000000001</v>
      </c>
      <c r="N101" s="149">
        <v>0.13250000000000001</v>
      </c>
      <c r="P101">
        <v>99</v>
      </c>
      <c r="Q101" s="151">
        <v>42471</v>
      </c>
      <c r="R101" s="151" t="s">
        <v>1278</v>
      </c>
      <c r="S101" t="e">
        <v>#N/A</v>
      </c>
      <c r="T101" t="e">
        <v>#N/A</v>
      </c>
    </row>
    <row r="102" spans="1:20">
      <c r="A102" s="176"/>
      <c r="B102" s="176"/>
      <c r="C102" s="176"/>
      <c r="D102" s="176"/>
      <c r="E102" s="176"/>
      <c r="F102" s="176"/>
      <c r="H102">
        <v>100</v>
      </c>
      <c r="I102">
        <v>0</v>
      </c>
      <c r="J102" s="149" t="s">
        <v>1278</v>
      </c>
      <c r="L102" t="s">
        <v>417</v>
      </c>
      <c r="M102" s="149">
        <v>0.13769999999999999</v>
      </c>
      <c r="N102" s="149">
        <v>0.13250000000000001</v>
      </c>
      <c r="P102">
        <v>100</v>
      </c>
      <c r="Q102" s="151">
        <v>42472</v>
      </c>
      <c r="R102" s="151" t="s">
        <v>1278</v>
      </c>
      <c r="S102" t="e">
        <v>#N/A</v>
      </c>
      <c r="T102" t="e">
        <v>#N/A</v>
      </c>
    </row>
    <row r="103" spans="1:20">
      <c r="A103" s="176"/>
      <c r="B103" s="176"/>
      <c r="C103" s="176"/>
      <c r="D103" s="176"/>
      <c r="E103" s="176"/>
      <c r="F103" s="176"/>
      <c r="H103">
        <v>101</v>
      </c>
      <c r="I103">
        <v>0</v>
      </c>
      <c r="J103" s="149" t="s">
        <v>1278</v>
      </c>
      <c r="L103" t="s">
        <v>416</v>
      </c>
      <c r="M103" s="149">
        <v>0.13789999999999999</v>
      </c>
      <c r="N103" s="149">
        <v>0.13250000000000001</v>
      </c>
      <c r="P103">
        <v>101</v>
      </c>
      <c r="Q103" s="151">
        <v>42473</v>
      </c>
      <c r="R103" s="151" t="s">
        <v>1278</v>
      </c>
      <c r="S103" t="e">
        <v>#N/A</v>
      </c>
      <c r="T103" t="e">
        <v>#N/A</v>
      </c>
    </row>
    <row r="104" spans="1:20">
      <c r="A104" s="176"/>
      <c r="B104" s="176"/>
      <c r="C104" s="176"/>
      <c r="D104" s="176"/>
      <c r="E104" s="176"/>
      <c r="F104" s="176"/>
      <c r="H104">
        <v>102</v>
      </c>
      <c r="I104">
        <v>0</v>
      </c>
      <c r="J104" s="149" t="s">
        <v>1278</v>
      </c>
      <c r="L104" t="s">
        <v>415</v>
      </c>
      <c r="M104" s="149">
        <v>0.13849999999999998</v>
      </c>
      <c r="N104" s="149">
        <v>0.13250000000000001</v>
      </c>
      <c r="P104">
        <v>102</v>
      </c>
      <c r="Q104" s="151">
        <v>42474</v>
      </c>
      <c r="R104" s="151" t="s">
        <v>1278</v>
      </c>
      <c r="S104" t="e">
        <v>#N/A</v>
      </c>
      <c r="T104" t="e">
        <v>#N/A</v>
      </c>
    </row>
    <row r="105" spans="1:20">
      <c r="A105" s="176"/>
      <c r="B105" s="176"/>
      <c r="C105" s="176"/>
      <c r="D105" s="176"/>
      <c r="E105" s="176"/>
      <c r="F105" s="176"/>
      <c r="H105">
        <v>103</v>
      </c>
      <c r="I105">
        <v>0</v>
      </c>
      <c r="J105" s="149" t="s">
        <v>1278</v>
      </c>
      <c r="L105" t="s">
        <v>414</v>
      </c>
      <c r="M105" s="149">
        <v>0.13900000000000001</v>
      </c>
      <c r="N105" s="149">
        <v>0.13250000000000001</v>
      </c>
      <c r="P105">
        <v>103</v>
      </c>
      <c r="Q105" s="151">
        <v>42475</v>
      </c>
      <c r="R105" s="151" t="s">
        <v>1278</v>
      </c>
      <c r="S105" t="e">
        <v>#N/A</v>
      </c>
      <c r="T105" t="e">
        <v>#N/A</v>
      </c>
    </row>
    <row r="106" spans="1:20">
      <c r="A106" s="176"/>
      <c r="B106" s="176"/>
      <c r="C106" s="176"/>
      <c r="D106" s="176"/>
      <c r="E106" s="176"/>
      <c r="F106" s="176"/>
      <c r="H106">
        <v>104</v>
      </c>
      <c r="I106">
        <v>0</v>
      </c>
      <c r="J106" s="149" t="s">
        <v>1278</v>
      </c>
      <c r="L106" t="s">
        <v>413</v>
      </c>
      <c r="M106" s="149">
        <v>0.1394</v>
      </c>
      <c r="N106" s="149">
        <v>0.13250000000000001</v>
      </c>
      <c r="P106">
        <v>104</v>
      </c>
      <c r="Q106" s="151">
        <v>42476</v>
      </c>
      <c r="R106" s="151" t="s">
        <v>1278</v>
      </c>
      <c r="S106" t="e">
        <v>#N/A</v>
      </c>
      <c r="T106" t="e">
        <v>#N/A</v>
      </c>
    </row>
    <row r="107" spans="1:20">
      <c r="A107" s="176"/>
      <c r="B107" s="176"/>
      <c r="C107" s="176"/>
      <c r="D107" s="176"/>
      <c r="E107" s="176"/>
      <c r="F107" s="176"/>
      <c r="H107">
        <v>105</v>
      </c>
      <c r="I107">
        <v>0</v>
      </c>
      <c r="J107" s="149" t="s">
        <v>1278</v>
      </c>
      <c r="L107" t="s">
        <v>412</v>
      </c>
      <c r="M107" s="149">
        <v>0.1396</v>
      </c>
      <c r="N107" s="149">
        <v>0.13750000000000001</v>
      </c>
      <c r="P107">
        <v>105</v>
      </c>
      <c r="Q107" s="151">
        <v>42477</v>
      </c>
      <c r="R107" s="151" t="s">
        <v>1278</v>
      </c>
      <c r="S107" t="e">
        <v>#N/A</v>
      </c>
      <c r="T107" t="e">
        <v>#N/A</v>
      </c>
    </row>
    <row r="108" spans="1:20">
      <c r="A108" s="176"/>
      <c r="B108" s="176"/>
      <c r="C108" s="176"/>
      <c r="D108" s="176"/>
      <c r="E108" s="176"/>
      <c r="F108" s="176"/>
      <c r="H108">
        <v>106</v>
      </c>
      <c r="I108">
        <v>0</v>
      </c>
      <c r="J108" s="149" t="s">
        <v>1278</v>
      </c>
      <c r="L108" t="s">
        <v>411</v>
      </c>
      <c r="M108" s="149">
        <v>0.14069999999999999</v>
      </c>
      <c r="N108" s="149">
        <v>0.13750000000000001</v>
      </c>
      <c r="P108">
        <v>106</v>
      </c>
      <c r="Q108" s="151">
        <v>42478</v>
      </c>
      <c r="R108" s="151" t="s">
        <v>1278</v>
      </c>
      <c r="S108" t="e">
        <v>#N/A</v>
      </c>
      <c r="T108" t="e">
        <v>#N/A</v>
      </c>
    </row>
    <row r="109" spans="1:20">
      <c r="A109" s="176"/>
      <c r="B109" s="176"/>
      <c r="C109" s="176"/>
      <c r="D109" s="176"/>
      <c r="E109" s="176"/>
      <c r="F109" s="176"/>
      <c r="H109">
        <v>107</v>
      </c>
      <c r="I109">
        <v>0</v>
      </c>
      <c r="J109" s="149" t="s">
        <v>1278</v>
      </c>
      <c r="L109" t="s">
        <v>410</v>
      </c>
      <c r="M109" s="149">
        <v>0.14050000000000001</v>
      </c>
      <c r="N109" s="149">
        <v>0.13750000000000001</v>
      </c>
      <c r="P109">
        <v>107</v>
      </c>
      <c r="Q109" s="151">
        <v>42479</v>
      </c>
      <c r="R109" s="151" t="s">
        <v>1278</v>
      </c>
      <c r="S109" t="e">
        <v>#N/A</v>
      </c>
      <c r="T109" t="e">
        <v>#N/A</v>
      </c>
    </row>
    <row r="110" spans="1:20">
      <c r="A110" s="176"/>
      <c r="B110" s="176"/>
      <c r="C110" s="176"/>
      <c r="D110" s="176"/>
      <c r="E110" s="176"/>
      <c r="F110" s="176"/>
      <c r="H110">
        <v>108</v>
      </c>
      <c r="I110">
        <v>0</v>
      </c>
      <c r="J110" s="149" t="s">
        <v>1278</v>
      </c>
      <c r="L110" t="s">
        <v>409</v>
      </c>
      <c r="M110" s="149">
        <v>0.14069999999999999</v>
      </c>
      <c r="N110" s="149">
        <v>0.13750000000000001</v>
      </c>
      <c r="P110">
        <v>108</v>
      </c>
      <c r="Q110" s="151">
        <v>42480</v>
      </c>
      <c r="R110" s="151" t="s">
        <v>1278</v>
      </c>
      <c r="S110" t="e">
        <v>#N/A</v>
      </c>
      <c r="T110" t="e">
        <v>#N/A</v>
      </c>
    </row>
    <row r="111" spans="1:20">
      <c r="A111" s="176"/>
      <c r="B111" s="176"/>
      <c r="C111" s="176"/>
      <c r="D111" s="176"/>
      <c r="E111" s="176"/>
      <c r="F111" s="176"/>
      <c r="H111">
        <v>109</v>
      </c>
      <c r="I111">
        <v>0</v>
      </c>
      <c r="J111" s="149" t="s">
        <v>1278</v>
      </c>
      <c r="L111" t="s">
        <v>408</v>
      </c>
      <c r="M111" s="149">
        <v>0.1414</v>
      </c>
      <c r="N111" s="149">
        <v>0.13750000000000001</v>
      </c>
      <c r="P111">
        <v>109</v>
      </c>
      <c r="Q111" s="151">
        <v>42481</v>
      </c>
      <c r="R111" s="151" t="s">
        <v>1278</v>
      </c>
      <c r="S111" t="e">
        <v>#N/A</v>
      </c>
      <c r="T111" t="e">
        <v>#N/A</v>
      </c>
    </row>
    <row r="112" spans="1:20">
      <c r="A112" s="176"/>
      <c r="B112" s="176"/>
      <c r="C112" s="176"/>
      <c r="D112" s="176"/>
      <c r="E112" s="176"/>
      <c r="F112" s="176"/>
      <c r="H112">
        <v>110</v>
      </c>
      <c r="I112">
        <v>0</v>
      </c>
      <c r="J112" s="149" t="s">
        <v>1278</v>
      </c>
      <c r="L112" t="s">
        <v>407</v>
      </c>
      <c r="M112" s="149">
        <v>0.14249999999999999</v>
      </c>
      <c r="N112" s="149">
        <v>0.13750000000000001</v>
      </c>
      <c r="P112">
        <v>110</v>
      </c>
      <c r="Q112" s="151">
        <v>42482</v>
      </c>
      <c r="R112" s="151" t="s">
        <v>1278</v>
      </c>
      <c r="S112" t="e">
        <v>#N/A</v>
      </c>
      <c r="T112" t="e">
        <v>#N/A</v>
      </c>
    </row>
    <row r="113" spans="1:20">
      <c r="A113" s="176"/>
      <c r="B113" s="176"/>
      <c r="C113" s="176"/>
      <c r="D113" s="176"/>
      <c r="E113" s="176"/>
      <c r="F113" s="176"/>
      <c r="H113">
        <v>111</v>
      </c>
      <c r="I113">
        <v>0</v>
      </c>
      <c r="J113" s="149" t="s">
        <v>1278</v>
      </c>
      <c r="L113" t="s">
        <v>406</v>
      </c>
      <c r="M113" s="149">
        <v>0.14249999999999999</v>
      </c>
      <c r="N113" s="149">
        <v>0.13750000000000001</v>
      </c>
      <c r="P113">
        <v>111</v>
      </c>
      <c r="Q113" s="151">
        <v>42483</v>
      </c>
      <c r="R113" s="151" t="s">
        <v>1278</v>
      </c>
      <c r="S113" t="e">
        <v>#N/A</v>
      </c>
      <c r="T113" t="e">
        <v>#N/A</v>
      </c>
    </row>
    <row r="114" spans="1:20">
      <c r="A114" s="176"/>
      <c r="B114" s="176"/>
      <c r="C114" s="176"/>
      <c r="D114" s="176"/>
      <c r="E114" s="176"/>
      <c r="F114" s="176"/>
      <c r="H114">
        <v>112</v>
      </c>
      <c r="I114">
        <v>0</v>
      </c>
      <c r="J114" s="149" t="s">
        <v>1278</v>
      </c>
      <c r="L114" t="s">
        <v>405</v>
      </c>
      <c r="M114" s="149">
        <v>0.14319999999999999</v>
      </c>
      <c r="N114" s="149">
        <v>0.13750000000000001</v>
      </c>
      <c r="P114">
        <v>112</v>
      </c>
      <c r="Q114" s="151">
        <v>42484</v>
      </c>
      <c r="R114" s="151" t="s">
        <v>1278</v>
      </c>
      <c r="S114" t="e">
        <v>#N/A</v>
      </c>
      <c r="T114" t="e">
        <v>#N/A</v>
      </c>
    </row>
    <row r="115" spans="1:20">
      <c r="A115" s="176"/>
      <c r="B115" s="176"/>
      <c r="C115" s="176"/>
      <c r="D115" s="176"/>
      <c r="E115" s="176"/>
      <c r="F115" s="176"/>
      <c r="H115">
        <v>113</v>
      </c>
      <c r="I115">
        <v>0</v>
      </c>
      <c r="J115" s="149" t="s">
        <v>1278</v>
      </c>
      <c r="L115" t="s">
        <v>404</v>
      </c>
      <c r="M115" s="149">
        <v>0.14269999999999999</v>
      </c>
      <c r="N115" s="149">
        <v>0.13750000000000001</v>
      </c>
      <c r="P115">
        <v>113</v>
      </c>
      <c r="Q115" s="151">
        <v>42485</v>
      </c>
      <c r="R115" s="151" t="s">
        <v>1278</v>
      </c>
      <c r="S115" t="e">
        <v>#N/A</v>
      </c>
      <c r="T115" t="e">
        <v>#N/A</v>
      </c>
    </row>
    <row r="116" spans="1:20">
      <c r="A116" s="176"/>
      <c r="B116" s="176"/>
      <c r="C116" s="176"/>
      <c r="D116" s="176"/>
      <c r="E116" s="176"/>
      <c r="F116" s="176"/>
      <c r="H116">
        <v>114</v>
      </c>
      <c r="I116">
        <v>0</v>
      </c>
      <c r="J116" s="149" t="s">
        <v>1278</v>
      </c>
      <c r="L116" t="s">
        <v>403</v>
      </c>
      <c r="M116" s="149">
        <v>0.14230000000000001</v>
      </c>
      <c r="N116" s="149">
        <v>0.13750000000000001</v>
      </c>
      <c r="P116">
        <v>114</v>
      </c>
      <c r="Q116" s="151">
        <v>42486</v>
      </c>
      <c r="R116" s="151" t="s">
        <v>1278</v>
      </c>
      <c r="S116" t="e">
        <v>#N/A</v>
      </c>
      <c r="T116" t="e">
        <v>#N/A</v>
      </c>
    </row>
    <row r="117" spans="1:20">
      <c r="A117" s="176"/>
      <c r="B117" s="176"/>
      <c r="C117" s="176"/>
      <c r="D117" s="176"/>
      <c r="E117" s="176"/>
      <c r="F117" s="176"/>
      <c r="H117">
        <v>115</v>
      </c>
      <c r="I117">
        <v>0</v>
      </c>
      <c r="J117" s="149" t="s">
        <v>1278</v>
      </c>
      <c r="L117" t="s">
        <v>402</v>
      </c>
      <c r="M117" s="149">
        <v>0.1424</v>
      </c>
      <c r="N117" s="149">
        <v>0.13750000000000001</v>
      </c>
      <c r="P117">
        <v>115</v>
      </c>
      <c r="Q117" s="151">
        <v>42487</v>
      </c>
      <c r="R117" s="151" t="s">
        <v>1278</v>
      </c>
      <c r="S117" t="e">
        <v>#N/A</v>
      </c>
      <c r="T117" t="e">
        <v>#N/A</v>
      </c>
    </row>
    <row r="118" spans="1:20">
      <c r="A118" s="176"/>
      <c r="B118" s="176"/>
      <c r="C118" s="176"/>
      <c r="D118" s="176"/>
      <c r="E118" s="176"/>
      <c r="F118" s="176"/>
      <c r="H118">
        <v>116</v>
      </c>
      <c r="I118">
        <v>0</v>
      </c>
      <c r="J118" s="149" t="s">
        <v>1278</v>
      </c>
      <c r="L118" t="s">
        <v>401</v>
      </c>
      <c r="M118" s="149">
        <v>0.14230000000000001</v>
      </c>
      <c r="N118" s="149">
        <v>0.13750000000000001</v>
      </c>
      <c r="P118">
        <v>116</v>
      </c>
      <c r="Q118" s="151">
        <v>42488</v>
      </c>
      <c r="R118" s="151" t="s">
        <v>1278</v>
      </c>
      <c r="S118" t="e">
        <v>#N/A</v>
      </c>
      <c r="T118" t="e">
        <v>#N/A</v>
      </c>
    </row>
    <row r="119" spans="1:20">
      <c r="A119" s="176"/>
      <c r="B119" s="176"/>
      <c r="C119" s="176"/>
      <c r="D119" s="176"/>
      <c r="E119" s="176"/>
      <c r="F119" s="176"/>
      <c r="H119">
        <v>117</v>
      </c>
      <c r="I119">
        <v>0</v>
      </c>
      <c r="J119" s="149" t="s">
        <v>1278</v>
      </c>
      <c r="L119" t="s">
        <v>400</v>
      </c>
      <c r="M119" s="149">
        <v>0.1419</v>
      </c>
      <c r="N119" s="149">
        <v>0.13750000000000001</v>
      </c>
      <c r="P119">
        <v>117</v>
      </c>
      <c r="Q119" s="151">
        <v>42489</v>
      </c>
      <c r="R119" s="151" t="s">
        <v>1278</v>
      </c>
      <c r="S119" t="e">
        <v>#N/A</v>
      </c>
      <c r="T119" t="e">
        <v>#N/A</v>
      </c>
    </row>
    <row r="120" spans="1:20">
      <c r="A120" s="176"/>
      <c r="B120" s="176"/>
      <c r="C120" s="176"/>
      <c r="D120" s="176"/>
      <c r="E120" s="176"/>
      <c r="F120" s="176"/>
      <c r="H120">
        <v>118</v>
      </c>
      <c r="I120">
        <v>0</v>
      </c>
      <c r="J120" s="149" t="s">
        <v>1278</v>
      </c>
      <c r="L120" t="s">
        <v>399</v>
      </c>
      <c r="M120" s="149">
        <v>0.1414</v>
      </c>
      <c r="N120" s="149">
        <v>0.13750000000000001</v>
      </c>
      <c r="P120">
        <v>118</v>
      </c>
      <c r="Q120" s="151">
        <v>42490</v>
      </c>
      <c r="R120" s="151" t="s">
        <v>1278</v>
      </c>
      <c r="S120" t="e">
        <v>#N/A</v>
      </c>
      <c r="T120" t="e">
        <v>#N/A</v>
      </c>
    </row>
    <row r="121" spans="1:20">
      <c r="A121" s="176"/>
      <c r="B121" s="176"/>
      <c r="C121" s="176"/>
      <c r="D121" s="176"/>
      <c r="E121" s="176"/>
      <c r="F121" s="176"/>
      <c r="H121">
        <v>119</v>
      </c>
      <c r="I121">
        <v>0</v>
      </c>
      <c r="J121" s="149" t="s">
        <v>1278</v>
      </c>
      <c r="L121" t="s">
        <v>398</v>
      </c>
      <c r="M121" s="149">
        <v>0.14230000000000001</v>
      </c>
      <c r="N121" s="149">
        <v>0.13750000000000001</v>
      </c>
      <c r="P121">
        <v>119</v>
      </c>
      <c r="Q121" s="151">
        <v>42491</v>
      </c>
      <c r="R121" s="151" t="s">
        <v>1278</v>
      </c>
      <c r="S121" t="e">
        <v>#N/A</v>
      </c>
      <c r="T121" t="e">
        <v>#N/A</v>
      </c>
    </row>
    <row r="122" spans="1:20">
      <c r="A122" s="176"/>
      <c r="B122" s="176"/>
      <c r="C122" s="176"/>
      <c r="D122" s="176"/>
      <c r="E122" s="176"/>
      <c r="F122" s="176"/>
      <c r="H122">
        <v>120</v>
      </c>
      <c r="I122">
        <v>0</v>
      </c>
      <c r="J122" s="149" t="s">
        <v>1278</v>
      </c>
      <c r="L122" t="s">
        <v>397</v>
      </c>
      <c r="M122" s="149">
        <v>0.1429</v>
      </c>
      <c r="N122" s="149">
        <v>0.13750000000000001</v>
      </c>
      <c r="P122">
        <v>120</v>
      </c>
      <c r="Q122" s="151">
        <v>42492</v>
      </c>
      <c r="R122" s="151" t="s">
        <v>1278</v>
      </c>
      <c r="S122" t="e">
        <v>#N/A</v>
      </c>
      <c r="T122" t="e">
        <v>#N/A</v>
      </c>
    </row>
    <row r="123" spans="1:20">
      <c r="A123" s="176"/>
      <c r="B123" s="176"/>
      <c r="C123" s="176"/>
      <c r="D123" s="176"/>
      <c r="E123" s="176"/>
      <c r="F123" s="176"/>
      <c r="H123">
        <v>121</v>
      </c>
      <c r="I123">
        <v>0</v>
      </c>
      <c r="J123" s="149" t="s">
        <v>1278</v>
      </c>
      <c r="L123" t="s">
        <v>396</v>
      </c>
      <c r="M123" s="149">
        <v>0.14300000000000002</v>
      </c>
      <c r="N123" s="149">
        <v>0.13750000000000001</v>
      </c>
      <c r="P123">
        <v>121</v>
      </c>
      <c r="Q123" s="151">
        <v>42493</v>
      </c>
      <c r="R123" s="151" t="s">
        <v>1278</v>
      </c>
      <c r="S123" t="e">
        <v>#N/A</v>
      </c>
      <c r="T123" t="e">
        <v>#N/A</v>
      </c>
    </row>
    <row r="124" spans="1:20">
      <c r="A124" s="176"/>
      <c r="B124" s="176"/>
      <c r="C124" s="176"/>
      <c r="D124" s="176"/>
      <c r="E124" s="176"/>
      <c r="F124" s="176"/>
      <c r="H124">
        <v>122</v>
      </c>
      <c r="I124">
        <v>0</v>
      </c>
      <c r="J124" s="149" t="s">
        <v>1278</v>
      </c>
      <c r="L124" t="s">
        <v>395</v>
      </c>
      <c r="M124" s="149">
        <v>0.14269999999999999</v>
      </c>
      <c r="N124" s="149">
        <v>0.13750000000000001</v>
      </c>
      <c r="P124">
        <v>122</v>
      </c>
      <c r="Q124" s="151">
        <v>42494</v>
      </c>
      <c r="R124" s="151" t="s">
        <v>1278</v>
      </c>
      <c r="S124" t="e">
        <v>#N/A</v>
      </c>
      <c r="T124" t="e">
        <v>#N/A</v>
      </c>
    </row>
    <row r="125" spans="1:20">
      <c r="A125" s="176"/>
      <c r="B125" s="176"/>
      <c r="C125" s="176"/>
      <c r="D125" s="176"/>
      <c r="E125" s="176"/>
      <c r="F125" s="176"/>
      <c r="H125">
        <v>123</v>
      </c>
      <c r="I125">
        <v>0</v>
      </c>
      <c r="J125" s="149" t="s">
        <v>1278</v>
      </c>
      <c r="L125" t="s">
        <v>394</v>
      </c>
      <c r="M125" s="149">
        <v>0.14249999999999999</v>
      </c>
      <c r="N125" s="149">
        <v>0.13750000000000001</v>
      </c>
      <c r="P125">
        <v>123</v>
      </c>
      <c r="Q125" s="151">
        <v>42495</v>
      </c>
      <c r="R125" s="151" t="s">
        <v>1278</v>
      </c>
      <c r="S125" t="e">
        <v>#N/A</v>
      </c>
      <c r="T125" t="e">
        <v>#N/A</v>
      </c>
    </row>
    <row r="126" spans="1:20">
      <c r="A126" s="176"/>
      <c r="B126" s="176"/>
      <c r="C126" s="176"/>
      <c r="D126" s="176"/>
      <c r="E126" s="176"/>
      <c r="F126" s="176"/>
      <c r="H126">
        <v>124</v>
      </c>
      <c r="I126">
        <v>0</v>
      </c>
      <c r="J126" s="149" t="s">
        <v>1278</v>
      </c>
      <c r="L126" t="s">
        <v>393</v>
      </c>
      <c r="M126" s="149">
        <v>0.14279999999999998</v>
      </c>
      <c r="N126" s="149">
        <v>0.13750000000000001</v>
      </c>
      <c r="P126">
        <v>124</v>
      </c>
      <c r="Q126" s="151">
        <v>42496</v>
      </c>
      <c r="R126" s="151" t="s">
        <v>1278</v>
      </c>
      <c r="S126" t="e">
        <v>#N/A</v>
      </c>
      <c r="T126" t="e">
        <v>#N/A</v>
      </c>
    </row>
    <row r="127" spans="1:20">
      <c r="A127" s="176"/>
      <c r="B127" s="176"/>
      <c r="C127" s="176"/>
      <c r="D127" s="176"/>
      <c r="E127" s="176"/>
      <c r="F127" s="176"/>
      <c r="H127">
        <v>125</v>
      </c>
      <c r="I127">
        <v>0</v>
      </c>
      <c r="J127" s="149" t="s">
        <v>1278</v>
      </c>
      <c r="L127" t="s">
        <v>392</v>
      </c>
      <c r="M127" s="149">
        <v>0.14169999999999999</v>
      </c>
      <c r="N127" s="149">
        <v>0.13750000000000001</v>
      </c>
      <c r="P127">
        <v>125</v>
      </c>
      <c r="Q127" s="151">
        <v>42497</v>
      </c>
      <c r="R127" s="151" t="s">
        <v>1278</v>
      </c>
      <c r="S127" t="e">
        <v>#N/A</v>
      </c>
      <c r="T127" t="e">
        <v>#N/A</v>
      </c>
    </row>
    <row r="128" spans="1:20">
      <c r="A128" s="176"/>
      <c r="B128" s="176"/>
      <c r="C128" s="176"/>
      <c r="D128" s="176"/>
      <c r="E128" s="176"/>
      <c r="F128" s="176"/>
      <c r="H128">
        <v>126</v>
      </c>
      <c r="I128">
        <v>0</v>
      </c>
      <c r="J128" s="149" t="s">
        <v>1278</v>
      </c>
      <c r="L128" t="s">
        <v>391</v>
      </c>
      <c r="M128" s="149">
        <v>0.1414</v>
      </c>
      <c r="N128" s="149">
        <v>0.13750000000000001</v>
      </c>
      <c r="P128">
        <v>126</v>
      </c>
      <c r="Q128" s="151">
        <v>42498</v>
      </c>
      <c r="R128" s="151" t="s">
        <v>1278</v>
      </c>
      <c r="S128" t="e">
        <v>#N/A</v>
      </c>
      <c r="T128" t="e">
        <v>#N/A</v>
      </c>
    </row>
    <row r="129" spans="1:20">
      <c r="A129" s="176"/>
      <c r="B129" s="176"/>
      <c r="C129" s="176"/>
      <c r="D129" s="176"/>
      <c r="E129" s="176"/>
      <c r="F129" s="176"/>
      <c r="H129">
        <v>127</v>
      </c>
      <c r="I129">
        <v>0</v>
      </c>
      <c r="J129" s="149" t="s">
        <v>1278</v>
      </c>
      <c r="L129" t="s">
        <v>390</v>
      </c>
      <c r="M129" s="149">
        <v>0.1416</v>
      </c>
      <c r="N129" s="149">
        <v>0.13750000000000001</v>
      </c>
      <c r="P129">
        <v>127</v>
      </c>
      <c r="Q129" s="151">
        <v>42499</v>
      </c>
      <c r="R129" s="151" t="s">
        <v>1278</v>
      </c>
      <c r="S129" t="e">
        <v>#N/A</v>
      </c>
      <c r="T129" t="e">
        <v>#N/A</v>
      </c>
    </row>
    <row r="130" spans="1:20">
      <c r="A130" s="176"/>
      <c r="B130" s="176"/>
      <c r="C130" s="176"/>
      <c r="D130" s="176"/>
      <c r="E130" s="176"/>
      <c r="F130" s="176"/>
      <c r="H130">
        <v>128</v>
      </c>
      <c r="I130">
        <v>0</v>
      </c>
      <c r="J130" s="149" t="s">
        <v>1278</v>
      </c>
      <c r="L130" t="s">
        <v>389</v>
      </c>
      <c r="M130" s="149">
        <v>0.14130000000000001</v>
      </c>
      <c r="N130" s="149">
        <v>0.13750000000000001</v>
      </c>
      <c r="P130">
        <v>128</v>
      </c>
      <c r="Q130" s="151">
        <v>42500</v>
      </c>
      <c r="R130" s="151" t="s">
        <v>1278</v>
      </c>
      <c r="S130" t="e">
        <v>#N/A</v>
      </c>
      <c r="T130" t="e">
        <v>#N/A</v>
      </c>
    </row>
    <row r="131" spans="1:20">
      <c r="A131" s="176"/>
      <c r="B131" s="176"/>
      <c r="C131" s="176"/>
      <c r="D131" s="176"/>
      <c r="E131" s="176"/>
      <c r="F131" s="176"/>
      <c r="H131">
        <v>129</v>
      </c>
      <c r="I131">
        <v>0</v>
      </c>
      <c r="J131" s="149" t="s">
        <v>1278</v>
      </c>
      <c r="L131" t="s">
        <v>388</v>
      </c>
      <c r="M131" s="149">
        <v>0.14069999999999999</v>
      </c>
      <c r="N131" s="149">
        <v>0.13750000000000001</v>
      </c>
      <c r="P131">
        <v>129</v>
      </c>
      <c r="Q131" s="151">
        <v>42501</v>
      </c>
      <c r="R131" s="151" t="s">
        <v>1278</v>
      </c>
      <c r="S131" t="e">
        <v>#N/A</v>
      </c>
      <c r="T131" t="e">
        <v>#N/A</v>
      </c>
    </row>
    <row r="132" spans="1:20">
      <c r="A132" s="176"/>
      <c r="B132" s="176"/>
      <c r="C132" s="176"/>
      <c r="D132" s="176"/>
      <c r="E132" s="176"/>
      <c r="F132" s="176"/>
      <c r="H132">
        <v>130</v>
      </c>
      <c r="I132">
        <v>0</v>
      </c>
      <c r="J132" s="149" t="s">
        <v>1278</v>
      </c>
      <c r="L132" t="s">
        <v>387</v>
      </c>
      <c r="M132" s="149">
        <v>0.14069999999999999</v>
      </c>
      <c r="N132" s="149">
        <v>0.13750000000000001</v>
      </c>
      <c r="P132">
        <v>130</v>
      </c>
      <c r="Q132" s="151">
        <v>42502</v>
      </c>
      <c r="R132" s="151" t="s">
        <v>1278</v>
      </c>
      <c r="S132" t="e">
        <v>#N/A</v>
      </c>
      <c r="T132" t="e">
        <v>#N/A</v>
      </c>
    </row>
    <row r="133" spans="1:20">
      <c r="A133" s="176"/>
      <c r="B133" s="176"/>
      <c r="C133" s="176"/>
      <c r="D133" s="176"/>
      <c r="E133" s="176"/>
      <c r="F133" s="176"/>
      <c r="H133">
        <v>131</v>
      </c>
      <c r="I133">
        <v>0</v>
      </c>
      <c r="J133" s="149" t="s">
        <v>1278</v>
      </c>
      <c r="L133" t="s">
        <v>386</v>
      </c>
      <c r="M133" s="149">
        <v>0.14029999999999998</v>
      </c>
      <c r="N133" s="149">
        <v>0.13750000000000001</v>
      </c>
      <c r="P133">
        <v>131</v>
      </c>
      <c r="Q133" s="151">
        <v>42503</v>
      </c>
      <c r="R133" s="151" t="s">
        <v>1278</v>
      </c>
      <c r="S133" t="e">
        <v>#N/A</v>
      </c>
      <c r="T133" t="e">
        <v>#N/A</v>
      </c>
    </row>
    <row r="134" spans="1:20">
      <c r="A134" s="176"/>
      <c r="B134" s="176"/>
      <c r="C134" s="176"/>
      <c r="D134" s="176"/>
      <c r="E134" s="176"/>
      <c r="F134" s="176"/>
      <c r="H134">
        <v>132</v>
      </c>
      <c r="I134">
        <v>0</v>
      </c>
      <c r="J134" s="149" t="s">
        <v>1278</v>
      </c>
      <c r="L134" t="s">
        <v>385</v>
      </c>
      <c r="M134" s="149">
        <v>0.1404</v>
      </c>
      <c r="N134" s="149">
        <v>0.13750000000000001</v>
      </c>
      <c r="P134">
        <v>132</v>
      </c>
      <c r="Q134" s="151">
        <v>42504</v>
      </c>
      <c r="R134" s="151" t="s">
        <v>1278</v>
      </c>
      <c r="S134" t="e">
        <v>#N/A</v>
      </c>
      <c r="T134" t="e">
        <v>#N/A</v>
      </c>
    </row>
    <row r="135" spans="1:20">
      <c r="A135" s="176"/>
      <c r="B135" s="176"/>
      <c r="C135" s="176"/>
      <c r="D135" s="176"/>
      <c r="E135" s="176"/>
      <c r="F135" s="176"/>
      <c r="H135">
        <v>133</v>
      </c>
      <c r="I135">
        <v>0</v>
      </c>
      <c r="J135" s="149" t="s">
        <v>1278</v>
      </c>
      <c r="L135" t="s">
        <v>384</v>
      </c>
      <c r="M135" s="149">
        <v>0.1404</v>
      </c>
      <c r="N135" s="149">
        <v>0.13750000000000001</v>
      </c>
      <c r="P135">
        <v>133</v>
      </c>
      <c r="Q135" s="151">
        <v>42505</v>
      </c>
      <c r="R135" s="151" t="s">
        <v>1278</v>
      </c>
      <c r="S135" t="e">
        <v>#N/A</v>
      </c>
      <c r="T135" t="e">
        <v>#N/A</v>
      </c>
    </row>
    <row r="136" spans="1:20">
      <c r="A136" s="176"/>
      <c r="B136" s="176"/>
      <c r="C136" s="176"/>
      <c r="D136" s="176"/>
      <c r="E136" s="176"/>
      <c r="F136" s="176"/>
      <c r="H136">
        <v>134</v>
      </c>
      <c r="I136">
        <v>0</v>
      </c>
      <c r="J136" s="149" t="s">
        <v>1278</v>
      </c>
      <c r="L136" t="s">
        <v>383</v>
      </c>
      <c r="M136" s="149">
        <v>0.1404</v>
      </c>
      <c r="N136" s="149">
        <v>0.13750000000000001</v>
      </c>
      <c r="P136">
        <v>134</v>
      </c>
      <c r="Q136" s="151">
        <v>42506</v>
      </c>
      <c r="R136" s="151" t="s">
        <v>1278</v>
      </c>
      <c r="S136" t="e">
        <v>#N/A</v>
      </c>
      <c r="T136" t="e">
        <v>#N/A</v>
      </c>
    </row>
    <row r="137" spans="1:20">
      <c r="A137" s="176"/>
      <c r="B137" s="176"/>
      <c r="C137" s="176"/>
      <c r="D137" s="176"/>
      <c r="E137" s="176"/>
      <c r="F137" s="176"/>
      <c r="H137">
        <v>135</v>
      </c>
      <c r="I137">
        <v>0</v>
      </c>
      <c r="J137" s="149" t="s">
        <v>1278</v>
      </c>
      <c r="L137" t="s">
        <v>382</v>
      </c>
      <c r="M137" s="149">
        <v>0.14050000000000001</v>
      </c>
      <c r="N137" s="149">
        <v>0.13750000000000001</v>
      </c>
      <c r="P137">
        <v>135</v>
      </c>
      <c r="Q137" s="151">
        <v>42507</v>
      </c>
      <c r="R137" s="151" t="s">
        <v>1278</v>
      </c>
      <c r="S137" t="e">
        <v>#N/A</v>
      </c>
      <c r="T137" t="e">
        <v>#N/A</v>
      </c>
    </row>
    <row r="138" spans="1:20">
      <c r="A138" s="176"/>
      <c r="B138" s="176"/>
      <c r="C138" s="176"/>
      <c r="D138" s="176"/>
      <c r="E138" s="176"/>
      <c r="F138" s="176"/>
      <c r="H138">
        <v>136</v>
      </c>
      <c r="I138">
        <v>0</v>
      </c>
      <c r="J138" s="149" t="s">
        <v>1278</v>
      </c>
      <c r="L138" t="s">
        <v>381</v>
      </c>
      <c r="M138" s="149">
        <v>0.14029999999999998</v>
      </c>
      <c r="N138" s="149">
        <v>0.13750000000000001</v>
      </c>
      <c r="P138">
        <v>136</v>
      </c>
      <c r="Q138" s="151">
        <v>42508</v>
      </c>
      <c r="R138" s="151" t="s">
        <v>1278</v>
      </c>
      <c r="S138" t="e">
        <v>#N/A</v>
      </c>
      <c r="T138" t="e">
        <v>#N/A</v>
      </c>
    </row>
    <row r="139" spans="1:20">
      <c r="A139" s="176"/>
      <c r="B139" s="176"/>
      <c r="C139" s="176"/>
      <c r="D139" s="176"/>
      <c r="E139" s="176"/>
      <c r="F139" s="176"/>
      <c r="H139">
        <v>137</v>
      </c>
      <c r="I139">
        <v>0</v>
      </c>
      <c r="J139" s="149" t="s">
        <v>1278</v>
      </c>
      <c r="L139" t="s">
        <v>380</v>
      </c>
      <c r="M139" s="149">
        <v>0.1399</v>
      </c>
      <c r="N139" s="149">
        <v>0.13750000000000001</v>
      </c>
      <c r="P139">
        <v>137</v>
      </c>
      <c r="Q139" s="151">
        <v>42509</v>
      </c>
      <c r="R139" s="151" t="s">
        <v>1278</v>
      </c>
      <c r="S139" t="e">
        <v>#N/A</v>
      </c>
      <c r="T139" t="e">
        <v>#N/A</v>
      </c>
    </row>
    <row r="140" spans="1:20">
      <c r="A140" s="176"/>
      <c r="B140" s="176"/>
      <c r="C140" s="176"/>
      <c r="D140" s="176"/>
      <c r="E140" s="176"/>
      <c r="F140" s="176"/>
      <c r="H140">
        <v>138</v>
      </c>
      <c r="I140">
        <v>0</v>
      </c>
      <c r="J140" s="149" t="s">
        <v>1278</v>
      </c>
      <c r="L140" t="s">
        <v>379</v>
      </c>
      <c r="M140" s="149">
        <v>0.1399</v>
      </c>
      <c r="N140" s="149">
        <v>0.13750000000000001</v>
      </c>
      <c r="P140">
        <v>138</v>
      </c>
      <c r="Q140" s="151">
        <v>42510</v>
      </c>
      <c r="R140" s="151" t="s">
        <v>1278</v>
      </c>
      <c r="S140" t="e">
        <v>#N/A</v>
      </c>
      <c r="T140" t="e">
        <v>#N/A</v>
      </c>
    </row>
    <row r="141" spans="1:20">
      <c r="A141" s="176"/>
      <c r="B141" s="176"/>
      <c r="C141" s="176"/>
      <c r="D141" s="176"/>
      <c r="E141" s="176"/>
      <c r="F141" s="176"/>
      <c r="H141">
        <v>139</v>
      </c>
      <c r="I141">
        <v>0</v>
      </c>
      <c r="J141" s="149" t="s">
        <v>1278</v>
      </c>
      <c r="L141" t="s">
        <v>378</v>
      </c>
      <c r="M141" s="149">
        <v>0.14050000000000001</v>
      </c>
      <c r="N141" s="149">
        <v>0.13750000000000001</v>
      </c>
      <c r="P141">
        <v>139</v>
      </c>
      <c r="Q141" s="151">
        <v>42511</v>
      </c>
      <c r="R141" s="151" t="s">
        <v>1278</v>
      </c>
      <c r="S141" t="e">
        <v>#N/A</v>
      </c>
      <c r="T141" t="e">
        <v>#N/A</v>
      </c>
    </row>
    <row r="142" spans="1:20">
      <c r="A142" s="176"/>
      <c r="B142" s="176"/>
      <c r="C142" s="176"/>
      <c r="D142" s="176"/>
      <c r="E142" s="176"/>
      <c r="F142" s="176"/>
      <c r="H142">
        <v>140</v>
      </c>
      <c r="I142">
        <v>0</v>
      </c>
      <c r="J142" s="149" t="s">
        <v>1278</v>
      </c>
      <c r="L142" t="s">
        <v>377</v>
      </c>
      <c r="M142" s="149">
        <v>0.14249999999999999</v>
      </c>
      <c r="N142" s="149">
        <v>0.13750000000000001</v>
      </c>
      <c r="P142">
        <v>140</v>
      </c>
      <c r="Q142" s="151">
        <v>42512</v>
      </c>
      <c r="R142" s="151" t="s">
        <v>1278</v>
      </c>
      <c r="S142" t="e">
        <v>#N/A</v>
      </c>
      <c r="T142" t="e">
        <v>#N/A</v>
      </c>
    </row>
    <row r="143" spans="1:20">
      <c r="A143" s="176"/>
      <c r="B143" s="176"/>
      <c r="C143" s="176"/>
      <c r="D143" s="176"/>
      <c r="E143" s="176"/>
      <c r="F143" s="176"/>
      <c r="H143">
        <v>141</v>
      </c>
      <c r="I143">
        <v>0</v>
      </c>
      <c r="J143" s="149" t="s">
        <v>1278</v>
      </c>
      <c r="L143" t="s">
        <v>376</v>
      </c>
      <c r="M143" s="149">
        <v>0.1429</v>
      </c>
      <c r="N143" s="149">
        <v>0.13750000000000001</v>
      </c>
      <c r="P143">
        <v>141</v>
      </c>
      <c r="Q143" s="151">
        <v>42513</v>
      </c>
      <c r="R143" s="151" t="s">
        <v>1278</v>
      </c>
      <c r="S143" t="e">
        <v>#N/A</v>
      </c>
      <c r="T143" t="e">
        <v>#N/A</v>
      </c>
    </row>
    <row r="144" spans="1:20">
      <c r="A144" s="176"/>
      <c r="B144" s="176"/>
      <c r="C144" s="176"/>
      <c r="D144" s="176"/>
      <c r="E144" s="176"/>
      <c r="F144" s="176"/>
      <c r="H144">
        <v>142</v>
      </c>
      <c r="I144">
        <v>0</v>
      </c>
      <c r="J144" s="149" t="s">
        <v>1278</v>
      </c>
      <c r="L144" t="s">
        <v>375</v>
      </c>
      <c r="M144" s="149">
        <v>0.14300000000000002</v>
      </c>
      <c r="N144" s="149">
        <v>0.13750000000000001</v>
      </c>
      <c r="P144">
        <v>142</v>
      </c>
      <c r="Q144" s="151">
        <v>42514</v>
      </c>
      <c r="R144" s="151" t="s">
        <v>1278</v>
      </c>
      <c r="S144" t="e">
        <v>#N/A</v>
      </c>
      <c r="T144" t="e">
        <v>#N/A</v>
      </c>
    </row>
    <row r="145" spans="1:20">
      <c r="A145" s="176"/>
      <c r="B145" s="176"/>
      <c r="C145" s="176"/>
      <c r="D145" s="176"/>
      <c r="E145" s="176"/>
      <c r="F145" s="176"/>
      <c r="H145">
        <v>143</v>
      </c>
      <c r="I145">
        <v>0</v>
      </c>
      <c r="J145" s="149" t="s">
        <v>1278</v>
      </c>
      <c r="L145" s="276" t="s">
        <v>374</v>
      </c>
      <c r="M145" s="149">
        <v>0.14319999999999999</v>
      </c>
      <c r="N145" s="149">
        <v>0.13750000000000001</v>
      </c>
      <c r="P145">
        <v>143</v>
      </c>
      <c r="Q145" s="151">
        <v>42515</v>
      </c>
      <c r="R145" s="151" t="s">
        <v>1278</v>
      </c>
      <c r="S145" t="e">
        <v>#N/A</v>
      </c>
      <c r="T145" t="e">
        <v>#N/A</v>
      </c>
    </row>
    <row r="146" spans="1:20">
      <c r="A146" s="176"/>
      <c r="B146" s="176"/>
      <c r="C146" s="176"/>
      <c r="D146" s="176"/>
      <c r="E146" s="176"/>
      <c r="F146" s="176"/>
      <c r="H146">
        <v>144</v>
      </c>
      <c r="I146">
        <v>0</v>
      </c>
      <c r="J146" s="149" t="s">
        <v>1278</v>
      </c>
      <c r="L146" t="s">
        <v>373</v>
      </c>
      <c r="M146" s="149">
        <v>0.14169999999999999</v>
      </c>
      <c r="N146" s="149">
        <v>0.14249999999999999</v>
      </c>
      <c r="P146">
        <v>144</v>
      </c>
      <c r="Q146" s="151">
        <v>42516</v>
      </c>
      <c r="R146" s="151" t="s">
        <v>1278</v>
      </c>
      <c r="S146" t="e">
        <v>#N/A</v>
      </c>
      <c r="T146" t="e">
        <v>#N/A</v>
      </c>
    </row>
    <row r="147" spans="1:20">
      <c r="A147" s="176"/>
      <c r="B147" s="176"/>
      <c r="C147" s="176"/>
      <c r="D147" s="176"/>
      <c r="E147" s="176"/>
      <c r="F147" s="176"/>
      <c r="H147">
        <v>145</v>
      </c>
      <c r="I147">
        <v>0</v>
      </c>
      <c r="J147" s="149" t="s">
        <v>1278</v>
      </c>
      <c r="L147" t="s">
        <v>372</v>
      </c>
      <c r="M147" s="149">
        <v>0.14180000000000001</v>
      </c>
      <c r="N147" s="149">
        <v>0.14249999999999999</v>
      </c>
      <c r="P147">
        <v>145</v>
      </c>
      <c r="Q147" s="151">
        <v>42517</v>
      </c>
      <c r="R147" s="151" t="s">
        <v>1278</v>
      </c>
      <c r="S147" t="e">
        <v>#N/A</v>
      </c>
      <c r="T147" t="e">
        <v>#N/A</v>
      </c>
    </row>
    <row r="148" spans="1:20">
      <c r="A148" s="176"/>
      <c r="B148" s="176"/>
      <c r="C148" s="176"/>
      <c r="D148" s="176"/>
      <c r="E148" s="176"/>
      <c r="F148" s="176"/>
      <c r="H148">
        <v>146</v>
      </c>
      <c r="I148">
        <v>0</v>
      </c>
      <c r="J148" s="149" t="s">
        <v>1278</v>
      </c>
      <c r="L148" t="s">
        <v>371</v>
      </c>
      <c r="M148" s="149">
        <v>0.1419</v>
      </c>
      <c r="N148" s="149">
        <v>0.14249999999999999</v>
      </c>
      <c r="P148">
        <v>146</v>
      </c>
      <c r="Q148" s="151">
        <v>42518</v>
      </c>
      <c r="R148" s="151" t="s">
        <v>1278</v>
      </c>
      <c r="S148" t="e">
        <v>#N/A</v>
      </c>
      <c r="T148" t="e">
        <v>#N/A</v>
      </c>
    </row>
    <row r="149" spans="1:20">
      <c r="A149" s="176"/>
      <c r="B149" s="176"/>
      <c r="C149" s="176"/>
      <c r="D149" s="176"/>
      <c r="E149" s="176"/>
      <c r="F149" s="176"/>
      <c r="H149">
        <v>147</v>
      </c>
      <c r="I149">
        <v>0</v>
      </c>
      <c r="J149" s="149" t="s">
        <v>1278</v>
      </c>
      <c r="L149" t="s">
        <v>370</v>
      </c>
      <c r="M149" s="149">
        <v>0.14230000000000001</v>
      </c>
      <c r="N149" s="149">
        <v>0.14249999999999999</v>
      </c>
      <c r="P149">
        <v>147</v>
      </c>
      <c r="Q149" s="151">
        <v>42519</v>
      </c>
      <c r="R149" s="151" t="s">
        <v>1278</v>
      </c>
      <c r="S149" t="e">
        <v>#N/A</v>
      </c>
      <c r="T149" t="e">
        <v>#N/A</v>
      </c>
    </row>
    <row r="150" spans="1:20">
      <c r="A150" s="176"/>
      <c r="B150" s="176"/>
      <c r="C150" s="176"/>
      <c r="D150" s="176"/>
      <c r="E150" s="176"/>
      <c r="F150" s="176"/>
      <c r="H150">
        <v>148</v>
      </c>
      <c r="I150">
        <v>0</v>
      </c>
      <c r="J150" s="149" t="s">
        <v>1278</v>
      </c>
      <c r="L150" t="s">
        <v>369</v>
      </c>
      <c r="M150" s="149">
        <v>0.14219999999999999</v>
      </c>
      <c r="N150" s="149">
        <v>0.14249999999999999</v>
      </c>
      <c r="P150">
        <v>148</v>
      </c>
      <c r="Q150" s="151">
        <v>42520</v>
      </c>
      <c r="R150" s="151" t="s">
        <v>1278</v>
      </c>
      <c r="S150" t="e">
        <v>#N/A</v>
      </c>
      <c r="T150" t="e">
        <v>#N/A</v>
      </c>
    </row>
    <row r="151" spans="1:20">
      <c r="A151" s="176"/>
      <c r="B151" s="176"/>
      <c r="C151" s="176"/>
      <c r="D151" s="176"/>
      <c r="E151" s="176"/>
      <c r="F151" s="176"/>
      <c r="H151">
        <v>149</v>
      </c>
      <c r="I151">
        <v>0</v>
      </c>
      <c r="J151" s="149" t="s">
        <v>1278</v>
      </c>
      <c r="L151" t="s">
        <v>368</v>
      </c>
      <c r="M151" s="149">
        <v>0.14249999999999999</v>
      </c>
      <c r="N151" s="149">
        <v>0.14249999999999999</v>
      </c>
      <c r="P151">
        <v>149</v>
      </c>
      <c r="Q151" s="151">
        <v>42521</v>
      </c>
      <c r="R151" s="151" t="s">
        <v>1278</v>
      </c>
      <c r="S151" t="e">
        <v>#N/A</v>
      </c>
      <c r="T151" t="e">
        <v>#N/A</v>
      </c>
    </row>
    <row r="152" spans="1:20">
      <c r="A152" s="176"/>
      <c r="B152" s="176"/>
      <c r="C152" s="176"/>
      <c r="D152" s="176"/>
      <c r="E152" s="176"/>
      <c r="F152" s="176"/>
      <c r="H152">
        <v>150</v>
      </c>
      <c r="I152">
        <v>0</v>
      </c>
      <c r="J152" s="149" t="s">
        <v>1278</v>
      </c>
      <c r="L152" t="s">
        <v>367</v>
      </c>
      <c r="M152" s="149">
        <v>0.1439</v>
      </c>
      <c r="N152" s="149">
        <v>0.14249999999999999</v>
      </c>
      <c r="P152">
        <v>150</v>
      </c>
      <c r="Q152" s="151">
        <v>42522</v>
      </c>
      <c r="R152" s="151" t="s">
        <v>1278</v>
      </c>
      <c r="S152" t="e">
        <v>#N/A</v>
      </c>
      <c r="T152" t="e">
        <v>#N/A</v>
      </c>
    </row>
    <row r="153" spans="1:20">
      <c r="A153" s="176"/>
      <c r="B153" s="176"/>
      <c r="C153" s="176"/>
      <c r="D153" s="176"/>
      <c r="E153" s="176"/>
      <c r="F153" s="176"/>
      <c r="H153">
        <v>151</v>
      </c>
      <c r="I153">
        <v>0</v>
      </c>
      <c r="J153" s="149" t="s">
        <v>1278</v>
      </c>
      <c r="L153" t="s">
        <v>366</v>
      </c>
      <c r="M153" s="149">
        <v>0.14480000000000001</v>
      </c>
      <c r="N153" s="149">
        <v>0.14249999999999999</v>
      </c>
      <c r="P153">
        <v>151</v>
      </c>
      <c r="Q153" s="151">
        <v>42523</v>
      </c>
      <c r="R153" s="151" t="s">
        <v>1278</v>
      </c>
      <c r="S153" t="e">
        <v>#N/A</v>
      </c>
      <c r="T153" t="e">
        <v>#N/A</v>
      </c>
    </row>
    <row r="154" spans="1:20">
      <c r="A154" s="176"/>
      <c r="B154" s="176"/>
      <c r="C154" s="176"/>
      <c r="D154" s="176"/>
      <c r="E154" s="176"/>
      <c r="F154" s="176"/>
      <c r="H154">
        <v>152</v>
      </c>
      <c r="I154">
        <v>0</v>
      </c>
      <c r="J154" s="149" t="s">
        <v>1278</v>
      </c>
      <c r="L154" t="s">
        <v>365</v>
      </c>
      <c r="M154" s="149">
        <v>0.14369999999999999</v>
      </c>
      <c r="N154" s="149">
        <v>0.14249999999999999</v>
      </c>
      <c r="P154">
        <v>152</v>
      </c>
      <c r="Q154" s="151">
        <v>42524</v>
      </c>
      <c r="R154" s="151" t="s">
        <v>1278</v>
      </c>
      <c r="S154" t="e">
        <v>#N/A</v>
      </c>
      <c r="T154" t="e">
        <v>#N/A</v>
      </c>
    </row>
    <row r="155" spans="1:20">
      <c r="A155" s="176"/>
      <c r="B155" s="176"/>
      <c r="C155" s="176"/>
      <c r="D155" s="176"/>
      <c r="E155" s="176"/>
      <c r="F155" s="176"/>
      <c r="H155">
        <v>153</v>
      </c>
      <c r="I155">
        <v>0</v>
      </c>
      <c r="J155" s="149" t="s">
        <v>1278</v>
      </c>
      <c r="L155" t="s">
        <v>364</v>
      </c>
      <c r="M155" s="149">
        <v>0.14269999999999999</v>
      </c>
      <c r="N155" s="149">
        <v>0.14249999999999999</v>
      </c>
      <c r="P155">
        <v>153</v>
      </c>
      <c r="Q155" s="151">
        <v>42525</v>
      </c>
      <c r="R155" s="151" t="s">
        <v>1278</v>
      </c>
      <c r="S155" t="e">
        <v>#N/A</v>
      </c>
      <c r="T155" t="e">
        <v>#N/A</v>
      </c>
    </row>
    <row r="156" spans="1:20">
      <c r="A156" s="176"/>
      <c r="B156" s="176"/>
      <c r="C156" s="176"/>
      <c r="D156" s="176"/>
      <c r="E156" s="176"/>
      <c r="F156" s="176"/>
      <c r="H156">
        <v>154</v>
      </c>
      <c r="I156">
        <v>0</v>
      </c>
      <c r="J156" s="149" t="s">
        <v>1278</v>
      </c>
      <c r="L156" t="s">
        <v>363</v>
      </c>
      <c r="M156" s="149">
        <v>0.14230000000000001</v>
      </c>
      <c r="N156" s="149">
        <v>0.14249999999999999</v>
      </c>
      <c r="P156">
        <v>154</v>
      </c>
      <c r="Q156" s="151">
        <v>42526</v>
      </c>
      <c r="R156" s="151" t="s">
        <v>1278</v>
      </c>
      <c r="S156" t="e">
        <v>#N/A</v>
      </c>
      <c r="T156" t="e">
        <v>#N/A</v>
      </c>
    </row>
    <row r="157" spans="1:20">
      <c r="A157" s="176"/>
      <c r="B157" s="176"/>
      <c r="C157" s="176"/>
      <c r="D157" s="176"/>
      <c r="E157" s="176"/>
      <c r="F157" s="176"/>
      <c r="H157">
        <v>155</v>
      </c>
      <c r="I157">
        <v>0</v>
      </c>
      <c r="J157" s="149" t="s">
        <v>1278</v>
      </c>
      <c r="L157" t="s">
        <v>362</v>
      </c>
      <c r="M157" s="149">
        <v>0.14249999999999999</v>
      </c>
      <c r="N157" s="149">
        <v>0.14249999999999999</v>
      </c>
      <c r="P157">
        <v>155</v>
      </c>
      <c r="Q157" s="151">
        <v>42527</v>
      </c>
      <c r="R157" s="151" t="s">
        <v>1278</v>
      </c>
      <c r="S157" t="e">
        <v>#N/A</v>
      </c>
      <c r="T157" t="e">
        <v>#N/A</v>
      </c>
    </row>
    <row r="158" spans="1:20">
      <c r="A158" s="176"/>
      <c r="B158" s="176"/>
      <c r="C158" s="176"/>
      <c r="D158" s="176"/>
      <c r="E158" s="176"/>
      <c r="F158" s="176"/>
      <c r="H158">
        <v>156</v>
      </c>
      <c r="I158">
        <v>0</v>
      </c>
      <c r="J158" s="149" t="s">
        <v>1278</v>
      </c>
      <c r="L158" t="s">
        <v>361</v>
      </c>
      <c r="M158" s="149">
        <v>0.1424</v>
      </c>
      <c r="N158" s="149">
        <v>0.14249999999999999</v>
      </c>
      <c r="P158">
        <v>156</v>
      </c>
      <c r="Q158" s="151">
        <v>42528</v>
      </c>
      <c r="R158" s="151" t="s">
        <v>1278</v>
      </c>
      <c r="S158" t="e">
        <v>#N/A</v>
      </c>
      <c r="T158" t="e">
        <v>#N/A</v>
      </c>
    </row>
    <row r="159" spans="1:20">
      <c r="A159" s="176"/>
      <c r="B159" s="176"/>
      <c r="C159" s="176"/>
      <c r="D159" s="176"/>
      <c r="E159" s="176"/>
      <c r="F159" s="176"/>
      <c r="H159">
        <v>157</v>
      </c>
      <c r="I159">
        <v>0</v>
      </c>
      <c r="J159" s="149" t="s">
        <v>1278</v>
      </c>
      <c r="L159" t="s">
        <v>360</v>
      </c>
      <c r="M159" s="149">
        <v>0.1424</v>
      </c>
      <c r="N159" s="149">
        <v>0.14249999999999999</v>
      </c>
      <c r="P159">
        <v>157</v>
      </c>
      <c r="Q159" s="151">
        <v>42529</v>
      </c>
      <c r="R159" s="151" t="s">
        <v>1278</v>
      </c>
      <c r="S159" t="e">
        <v>#N/A</v>
      </c>
      <c r="T159" t="e">
        <v>#N/A</v>
      </c>
    </row>
    <row r="160" spans="1:20">
      <c r="A160" s="176"/>
      <c r="B160" s="176"/>
      <c r="C160" s="176"/>
      <c r="D160" s="176"/>
      <c r="E160" s="176"/>
      <c r="F160" s="176"/>
      <c r="H160">
        <v>158</v>
      </c>
      <c r="I160">
        <v>0</v>
      </c>
      <c r="J160" s="149" t="s">
        <v>1278</v>
      </c>
      <c r="L160" t="s">
        <v>359</v>
      </c>
      <c r="M160" s="149">
        <v>0.14230000000000001</v>
      </c>
      <c r="N160" s="149">
        <v>0.14249999999999999</v>
      </c>
      <c r="P160">
        <v>158</v>
      </c>
      <c r="Q160" s="151">
        <v>42530</v>
      </c>
      <c r="R160" s="151" t="s">
        <v>1278</v>
      </c>
      <c r="S160" t="e">
        <v>#N/A</v>
      </c>
      <c r="T160" t="e">
        <v>#N/A</v>
      </c>
    </row>
    <row r="161" spans="1:20">
      <c r="A161" s="176"/>
      <c r="B161" s="176"/>
      <c r="C161" s="176"/>
      <c r="D161" s="176"/>
      <c r="E161" s="176"/>
      <c r="F161" s="176"/>
      <c r="H161">
        <v>159</v>
      </c>
      <c r="I161">
        <v>0</v>
      </c>
      <c r="J161" s="149" t="s">
        <v>1278</v>
      </c>
      <c r="L161" t="s">
        <v>358</v>
      </c>
      <c r="M161" s="149">
        <v>0.1421</v>
      </c>
      <c r="N161" s="149">
        <v>0.14249999999999999</v>
      </c>
      <c r="P161">
        <v>159</v>
      </c>
      <c r="Q161" s="151">
        <v>42531</v>
      </c>
      <c r="R161" s="151" t="s">
        <v>1278</v>
      </c>
      <c r="S161" t="e">
        <v>#N/A</v>
      </c>
      <c r="T161" t="e">
        <v>#N/A</v>
      </c>
    </row>
    <row r="162" spans="1:20">
      <c r="A162" s="176"/>
      <c r="B162" s="176"/>
      <c r="C162" s="176"/>
      <c r="D162" s="176"/>
      <c r="E162" s="176"/>
      <c r="F162" s="176"/>
      <c r="H162">
        <v>160</v>
      </c>
      <c r="I162">
        <v>0</v>
      </c>
      <c r="J162" s="149" t="s">
        <v>1278</v>
      </c>
      <c r="L162" t="s">
        <v>357</v>
      </c>
      <c r="M162" s="149">
        <v>0.14180000000000001</v>
      </c>
      <c r="N162" s="149">
        <v>0.14249999999999999</v>
      </c>
      <c r="P162">
        <v>160</v>
      </c>
      <c r="Q162" s="151">
        <v>42532</v>
      </c>
      <c r="R162" s="151" t="s">
        <v>1278</v>
      </c>
      <c r="S162" t="e">
        <v>#N/A</v>
      </c>
      <c r="T162" t="e">
        <v>#N/A</v>
      </c>
    </row>
    <row r="163" spans="1:20">
      <c r="A163" s="176"/>
      <c r="B163" s="176"/>
      <c r="C163" s="176"/>
      <c r="D163" s="176"/>
      <c r="E163" s="176"/>
      <c r="F163" s="176"/>
      <c r="H163">
        <v>161</v>
      </c>
      <c r="I163">
        <v>0</v>
      </c>
      <c r="J163" s="149" t="s">
        <v>1278</v>
      </c>
      <c r="L163" t="s">
        <v>356</v>
      </c>
      <c r="M163" s="149">
        <v>0.14230000000000001</v>
      </c>
      <c r="N163" s="149">
        <v>0.14249999999999999</v>
      </c>
      <c r="P163">
        <v>161</v>
      </c>
      <c r="Q163" s="151">
        <v>42533</v>
      </c>
      <c r="R163" s="151" t="s">
        <v>1278</v>
      </c>
      <c r="S163" t="e">
        <v>#N/A</v>
      </c>
      <c r="T163" t="e">
        <v>#N/A</v>
      </c>
    </row>
    <row r="164" spans="1:20">
      <c r="A164" s="176"/>
      <c r="B164" s="176"/>
      <c r="C164" s="176"/>
      <c r="D164" s="176"/>
      <c r="E164" s="176"/>
      <c r="F164" s="176"/>
      <c r="H164">
        <v>162</v>
      </c>
      <c r="I164">
        <v>0</v>
      </c>
      <c r="J164" s="149" t="s">
        <v>1278</v>
      </c>
      <c r="L164" t="s">
        <v>355</v>
      </c>
      <c r="M164" s="149">
        <v>0.14249999999999999</v>
      </c>
      <c r="N164" s="149">
        <v>0.14249999999999999</v>
      </c>
      <c r="P164">
        <v>162</v>
      </c>
      <c r="Q164" s="151">
        <v>42534</v>
      </c>
      <c r="R164" s="151" t="s">
        <v>1278</v>
      </c>
      <c r="S164" t="e">
        <v>#N/A</v>
      </c>
      <c r="T164" t="e">
        <v>#N/A</v>
      </c>
    </row>
    <row r="165" spans="1:20">
      <c r="A165" s="176"/>
      <c r="B165" s="176"/>
      <c r="C165" s="176"/>
      <c r="D165" s="176"/>
      <c r="E165" s="176"/>
      <c r="F165" s="176"/>
      <c r="H165">
        <v>163</v>
      </c>
      <c r="I165">
        <v>0</v>
      </c>
      <c r="J165" s="149" t="s">
        <v>1278</v>
      </c>
      <c r="L165" t="s">
        <v>354</v>
      </c>
      <c r="M165" s="149">
        <v>0.14249999999999999</v>
      </c>
      <c r="N165" s="149">
        <v>0.14249999999999999</v>
      </c>
      <c r="P165">
        <v>163</v>
      </c>
      <c r="Q165" s="151">
        <v>42535</v>
      </c>
      <c r="R165" s="151" t="s">
        <v>1278</v>
      </c>
      <c r="S165" t="e">
        <v>#N/A</v>
      </c>
      <c r="T165" t="e">
        <v>#N/A</v>
      </c>
    </row>
    <row r="166" spans="1:20">
      <c r="A166" s="176"/>
      <c r="B166" s="176"/>
      <c r="C166" s="176"/>
      <c r="D166" s="176"/>
      <c r="E166" s="176"/>
      <c r="F166" s="176"/>
      <c r="H166">
        <v>164</v>
      </c>
      <c r="I166">
        <v>0</v>
      </c>
      <c r="J166" s="149" t="s">
        <v>1278</v>
      </c>
      <c r="L166" t="s">
        <v>353</v>
      </c>
      <c r="M166" s="149">
        <v>0.1424</v>
      </c>
      <c r="N166" s="149">
        <v>0.14249999999999999</v>
      </c>
      <c r="P166">
        <v>164</v>
      </c>
      <c r="Q166" s="151">
        <v>42536</v>
      </c>
      <c r="R166" s="151" t="s">
        <v>1278</v>
      </c>
      <c r="S166" t="e">
        <v>#N/A</v>
      </c>
      <c r="T166" t="e">
        <v>#N/A</v>
      </c>
    </row>
    <row r="167" spans="1:20">
      <c r="A167" s="176"/>
      <c r="B167" s="176"/>
      <c r="C167" s="176"/>
      <c r="D167" s="176"/>
      <c r="E167" s="176"/>
      <c r="F167" s="176"/>
      <c r="H167">
        <v>165</v>
      </c>
      <c r="I167">
        <v>0</v>
      </c>
      <c r="J167" s="149" t="s">
        <v>1278</v>
      </c>
      <c r="L167" t="s">
        <v>352</v>
      </c>
      <c r="M167" s="149">
        <v>0.1421</v>
      </c>
      <c r="N167" s="149">
        <v>0.14249999999999999</v>
      </c>
      <c r="P167">
        <v>165</v>
      </c>
      <c r="Q167" s="151">
        <v>42537</v>
      </c>
      <c r="R167" s="151" t="s">
        <v>1278</v>
      </c>
      <c r="S167" t="e">
        <v>#N/A</v>
      </c>
      <c r="T167" t="e">
        <v>#N/A</v>
      </c>
    </row>
    <row r="168" spans="1:20">
      <c r="A168" s="176"/>
      <c r="B168" s="176"/>
      <c r="C168" s="176"/>
      <c r="D168" s="176"/>
      <c r="E168" s="176"/>
      <c r="F168" s="176"/>
      <c r="H168">
        <v>166</v>
      </c>
      <c r="I168">
        <v>0</v>
      </c>
      <c r="J168" s="149" t="s">
        <v>1278</v>
      </c>
      <c r="L168" t="s">
        <v>351</v>
      </c>
      <c r="M168" s="149">
        <v>0.14300000000000002</v>
      </c>
      <c r="N168" s="149">
        <v>0.14249999999999999</v>
      </c>
      <c r="P168">
        <v>166</v>
      </c>
      <c r="Q168" s="151">
        <v>42538</v>
      </c>
      <c r="R168" s="151" t="s">
        <v>1278</v>
      </c>
      <c r="S168" t="e">
        <v>#N/A</v>
      </c>
      <c r="T168" t="e">
        <v>#N/A</v>
      </c>
    </row>
    <row r="169" spans="1:20">
      <c r="A169" s="176"/>
      <c r="B169" s="176"/>
      <c r="C169" s="176"/>
      <c r="D169" s="176"/>
      <c r="E169" s="176"/>
      <c r="F169" s="176"/>
      <c r="H169">
        <v>167</v>
      </c>
      <c r="I169">
        <v>0</v>
      </c>
      <c r="J169" s="149" t="s">
        <v>1278</v>
      </c>
      <c r="L169" t="s">
        <v>350</v>
      </c>
      <c r="M169" s="149">
        <v>0.14300000000000002</v>
      </c>
      <c r="N169" s="149">
        <v>0.14249999999999999</v>
      </c>
      <c r="P169">
        <v>167</v>
      </c>
      <c r="Q169" s="151">
        <v>42539</v>
      </c>
      <c r="R169" s="151" t="s">
        <v>1278</v>
      </c>
      <c r="S169" t="e">
        <v>#N/A</v>
      </c>
      <c r="T169" t="e">
        <v>#N/A</v>
      </c>
    </row>
    <row r="170" spans="1:20">
      <c r="A170" s="176"/>
      <c r="B170" s="176"/>
      <c r="C170" s="176"/>
      <c r="D170" s="176"/>
      <c r="E170" s="176"/>
      <c r="F170" s="176"/>
      <c r="H170">
        <v>168</v>
      </c>
      <c r="I170">
        <v>0</v>
      </c>
      <c r="J170" s="149" t="s">
        <v>1278</v>
      </c>
      <c r="L170" t="s">
        <v>349</v>
      </c>
      <c r="M170" s="149">
        <v>0.14369999999999999</v>
      </c>
      <c r="N170" s="149">
        <v>0.14249999999999999</v>
      </c>
      <c r="P170">
        <v>168</v>
      </c>
      <c r="Q170" s="151">
        <v>42540</v>
      </c>
      <c r="R170" s="151" t="s">
        <v>1278</v>
      </c>
      <c r="S170" t="e">
        <v>#N/A</v>
      </c>
      <c r="T170" t="e">
        <v>#N/A</v>
      </c>
    </row>
    <row r="171" spans="1:20">
      <c r="A171" s="176"/>
      <c r="B171" s="176"/>
      <c r="C171" s="176"/>
      <c r="D171" s="176"/>
      <c r="E171" s="176"/>
      <c r="F171" s="176"/>
      <c r="H171">
        <v>169</v>
      </c>
      <c r="I171">
        <v>0</v>
      </c>
      <c r="J171" s="149" t="s">
        <v>1278</v>
      </c>
      <c r="L171" t="s">
        <v>348</v>
      </c>
      <c r="M171" s="149">
        <v>0.14349999999999999</v>
      </c>
      <c r="N171" s="149">
        <v>0.14249999999999999</v>
      </c>
      <c r="P171">
        <v>169</v>
      </c>
      <c r="Q171" s="151">
        <v>42541</v>
      </c>
      <c r="R171" s="151" t="s">
        <v>1278</v>
      </c>
      <c r="S171" t="e">
        <v>#N/A</v>
      </c>
      <c r="T171" t="e">
        <v>#N/A</v>
      </c>
    </row>
    <row r="172" spans="1:20">
      <c r="A172" s="176"/>
      <c r="B172" s="176"/>
      <c r="C172" s="176"/>
      <c r="D172" s="176"/>
      <c r="E172" s="176"/>
      <c r="F172" s="176"/>
      <c r="H172">
        <v>170</v>
      </c>
      <c r="I172">
        <v>0</v>
      </c>
      <c r="J172" s="149" t="s">
        <v>1278</v>
      </c>
      <c r="L172" t="s">
        <v>347</v>
      </c>
      <c r="M172" s="149">
        <v>0.1431</v>
      </c>
      <c r="N172" s="149">
        <v>0.14249999999999999</v>
      </c>
      <c r="P172">
        <v>170</v>
      </c>
      <c r="Q172" s="151">
        <v>42542</v>
      </c>
      <c r="R172" s="151" t="s">
        <v>1278</v>
      </c>
      <c r="S172" t="e">
        <v>#N/A</v>
      </c>
      <c r="T172" t="e">
        <v>#N/A</v>
      </c>
    </row>
    <row r="173" spans="1:20">
      <c r="A173" s="176"/>
      <c r="B173" s="176"/>
      <c r="C173" s="176"/>
      <c r="D173" s="176"/>
      <c r="E173" s="176"/>
      <c r="F173" s="176"/>
      <c r="H173">
        <v>171</v>
      </c>
      <c r="I173">
        <v>0</v>
      </c>
      <c r="J173" s="149" t="s">
        <v>1278</v>
      </c>
      <c r="L173" t="s">
        <v>346</v>
      </c>
      <c r="M173" s="149">
        <v>0.1439</v>
      </c>
      <c r="N173" s="149">
        <v>0.14249999999999999</v>
      </c>
      <c r="P173">
        <v>171</v>
      </c>
      <c r="Q173" s="151">
        <v>42543</v>
      </c>
      <c r="R173" s="151" t="s">
        <v>1278</v>
      </c>
      <c r="S173" t="e">
        <v>#N/A</v>
      </c>
      <c r="T173" t="e">
        <v>#N/A</v>
      </c>
    </row>
    <row r="174" spans="1:20">
      <c r="A174" s="176"/>
      <c r="B174" s="176"/>
      <c r="C174" s="176"/>
      <c r="D174" s="176"/>
      <c r="E174" s="176"/>
      <c r="F174" s="176"/>
      <c r="H174">
        <v>172</v>
      </c>
      <c r="I174">
        <v>0</v>
      </c>
      <c r="J174" s="149" t="s">
        <v>1278</v>
      </c>
      <c r="L174" t="s">
        <v>345</v>
      </c>
      <c r="M174" s="149">
        <v>0.14410000000000001</v>
      </c>
      <c r="N174" s="149">
        <v>0.14249999999999999</v>
      </c>
      <c r="P174">
        <v>172</v>
      </c>
      <c r="Q174" s="151">
        <v>42544</v>
      </c>
      <c r="R174" s="151" t="s">
        <v>1278</v>
      </c>
      <c r="S174" t="e">
        <v>#N/A</v>
      </c>
      <c r="T174" t="e">
        <v>#N/A</v>
      </c>
    </row>
    <row r="175" spans="1:20">
      <c r="A175" s="176"/>
      <c r="B175" s="176"/>
      <c r="C175" s="176"/>
      <c r="D175" s="176"/>
      <c r="E175" s="176"/>
      <c r="F175" s="176"/>
      <c r="H175">
        <v>173</v>
      </c>
      <c r="I175">
        <v>0</v>
      </c>
      <c r="J175" s="149" t="s">
        <v>1278</v>
      </c>
      <c r="L175" t="s">
        <v>344</v>
      </c>
      <c r="M175" s="149">
        <v>0.1454</v>
      </c>
      <c r="N175" s="149">
        <v>0.14249999999999999</v>
      </c>
      <c r="P175">
        <v>173</v>
      </c>
      <c r="Q175" s="151">
        <v>42545</v>
      </c>
      <c r="R175" s="151" t="s">
        <v>1278</v>
      </c>
      <c r="S175" t="e">
        <v>#N/A</v>
      </c>
      <c r="T175" t="e">
        <v>#N/A</v>
      </c>
    </row>
    <row r="176" spans="1:20">
      <c r="A176" s="176"/>
      <c r="B176" s="176"/>
      <c r="C176" s="176"/>
      <c r="D176" s="176"/>
      <c r="E176" s="176"/>
      <c r="F176" s="176"/>
      <c r="H176">
        <v>174</v>
      </c>
      <c r="I176">
        <v>0</v>
      </c>
      <c r="J176" s="149" t="s">
        <v>1278</v>
      </c>
      <c r="L176" t="s">
        <v>343</v>
      </c>
      <c r="M176" s="149">
        <v>0.1449</v>
      </c>
      <c r="N176" s="149">
        <v>0.14249999999999999</v>
      </c>
      <c r="P176">
        <v>174</v>
      </c>
      <c r="Q176" s="151">
        <v>42546</v>
      </c>
      <c r="R176" s="151" t="s">
        <v>1278</v>
      </c>
      <c r="S176" t="e">
        <v>#N/A</v>
      </c>
      <c r="T176" t="e">
        <v>#N/A</v>
      </c>
    </row>
    <row r="177" spans="1:20">
      <c r="A177" s="176"/>
      <c r="B177" s="176"/>
      <c r="C177" s="176"/>
      <c r="D177" s="176"/>
      <c r="E177" s="176"/>
      <c r="F177" s="176"/>
      <c r="H177">
        <v>175</v>
      </c>
      <c r="I177">
        <v>0</v>
      </c>
      <c r="J177" s="149" t="s">
        <v>1278</v>
      </c>
      <c r="L177" t="s">
        <v>342</v>
      </c>
      <c r="M177" s="149">
        <v>0.1444</v>
      </c>
      <c r="N177" s="149">
        <v>0.14249999999999999</v>
      </c>
      <c r="P177">
        <v>175</v>
      </c>
      <c r="Q177" s="151">
        <v>42547</v>
      </c>
      <c r="R177" s="151" t="s">
        <v>1278</v>
      </c>
      <c r="S177" t="e">
        <v>#N/A</v>
      </c>
      <c r="T177" t="e">
        <v>#N/A</v>
      </c>
    </row>
    <row r="178" spans="1:20">
      <c r="A178" s="176"/>
      <c r="B178" s="176"/>
      <c r="C178" s="176"/>
      <c r="D178" s="176"/>
      <c r="E178" s="176"/>
      <c r="F178" s="176"/>
      <c r="H178">
        <v>176</v>
      </c>
      <c r="I178">
        <v>0</v>
      </c>
      <c r="J178" s="149" t="s">
        <v>1278</v>
      </c>
      <c r="L178" t="s">
        <v>341</v>
      </c>
      <c r="M178" s="149">
        <v>0.1439</v>
      </c>
      <c r="N178" s="149">
        <v>0.14249999999999999</v>
      </c>
      <c r="P178">
        <v>176</v>
      </c>
      <c r="Q178" s="151">
        <v>42548</v>
      </c>
      <c r="R178" s="151" t="s">
        <v>1278</v>
      </c>
      <c r="S178" t="e">
        <v>#N/A</v>
      </c>
      <c r="T178" t="e">
        <v>#N/A</v>
      </c>
    </row>
    <row r="179" spans="1:20">
      <c r="A179" s="176"/>
      <c r="B179" s="176"/>
      <c r="C179" s="176"/>
      <c r="D179" s="176"/>
      <c r="E179" s="176"/>
      <c r="F179" s="176"/>
      <c r="H179">
        <v>177</v>
      </c>
      <c r="I179">
        <v>0</v>
      </c>
      <c r="J179" s="149" t="s">
        <v>1278</v>
      </c>
      <c r="L179" t="s">
        <v>340</v>
      </c>
      <c r="M179" s="149">
        <v>0.14330000000000001</v>
      </c>
      <c r="N179" s="149">
        <v>0.14249999999999999</v>
      </c>
      <c r="P179">
        <v>177</v>
      </c>
      <c r="Q179" s="151">
        <v>42549</v>
      </c>
      <c r="R179" s="151" t="s">
        <v>1278</v>
      </c>
      <c r="S179" t="e">
        <v>#N/A</v>
      </c>
      <c r="T179" t="e">
        <v>#N/A</v>
      </c>
    </row>
    <row r="180" spans="1:20">
      <c r="A180" s="176"/>
      <c r="B180" s="176"/>
      <c r="C180" s="176"/>
      <c r="D180" s="176"/>
      <c r="E180" s="176"/>
      <c r="F180" s="176"/>
      <c r="H180">
        <v>178</v>
      </c>
      <c r="I180">
        <v>0</v>
      </c>
      <c r="J180" s="149" t="s">
        <v>1278</v>
      </c>
      <c r="L180" t="s">
        <v>339</v>
      </c>
      <c r="M180" s="149">
        <v>0.14419999999999999</v>
      </c>
      <c r="N180" s="149">
        <v>0.14249999999999999</v>
      </c>
      <c r="P180">
        <v>178</v>
      </c>
      <c r="Q180" s="151">
        <v>42550</v>
      </c>
      <c r="R180" s="151" t="s">
        <v>1278</v>
      </c>
      <c r="S180" t="e">
        <v>#N/A</v>
      </c>
      <c r="T180" t="e">
        <v>#N/A</v>
      </c>
    </row>
    <row r="181" spans="1:20">
      <c r="A181" s="176"/>
      <c r="B181" s="176"/>
      <c r="C181" s="176"/>
      <c r="D181" s="176"/>
      <c r="E181" s="176"/>
      <c r="F181" s="176"/>
      <c r="H181">
        <v>179</v>
      </c>
      <c r="I181">
        <v>0</v>
      </c>
      <c r="J181" s="149" t="s">
        <v>1278</v>
      </c>
      <c r="L181" t="s">
        <v>338</v>
      </c>
      <c r="M181" s="149">
        <v>0.1434</v>
      </c>
      <c r="N181" s="149">
        <v>0.14249999999999999</v>
      </c>
      <c r="P181">
        <v>179</v>
      </c>
      <c r="Q181" s="151">
        <v>42551</v>
      </c>
      <c r="R181" s="151" t="s">
        <v>1278</v>
      </c>
      <c r="S181" t="e">
        <v>#N/A</v>
      </c>
      <c r="T181" t="e">
        <v>#N/A</v>
      </c>
    </row>
    <row r="182" spans="1:20">
      <c r="A182" s="176"/>
      <c r="B182" s="176"/>
      <c r="C182" s="176"/>
      <c r="D182" s="176"/>
      <c r="E182" s="176"/>
      <c r="F182" s="176"/>
      <c r="H182">
        <v>180</v>
      </c>
      <c r="I182">
        <v>0</v>
      </c>
      <c r="J182" s="149" t="s">
        <v>1278</v>
      </c>
      <c r="L182" t="s">
        <v>337</v>
      </c>
      <c r="M182" s="149">
        <v>0.14510000000000001</v>
      </c>
      <c r="N182" s="149">
        <v>0.14249999999999999</v>
      </c>
      <c r="P182">
        <v>180</v>
      </c>
      <c r="Q182" s="151">
        <v>42552</v>
      </c>
      <c r="R182" s="151" t="s">
        <v>1278</v>
      </c>
      <c r="S182" t="e">
        <v>#N/A</v>
      </c>
      <c r="T182" t="e">
        <v>#N/A</v>
      </c>
    </row>
    <row r="183" spans="1:20">
      <c r="A183" s="176"/>
      <c r="B183" s="176"/>
      <c r="C183" s="176"/>
      <c r="D183" s="176"/>
      <c r="E183" s="176"/>
      <c r="F183" s="176"/>
      <c r="H183">
        <v>181</v>
      </c>
      <c r="I183">
        <v>0</v>
      </c>
      <c r="J183" s="149" t="s">
        <v>1278</v>
      </c>
      <c r="L183" t="s">
        <v>336</v>
      </c>
      <c r="M183" s="149">
        <v>0.1452</v>
      </c>
      <c r="N183" s="149">
        <v>0.14249999999999999</v>
      </c>
      <c r="P183">
        <v>181</v>
      </c>
      <c r="Q183" s="151">
        <v>42553</v>
      </c>
      <c r="R183" s="151" t="s">
        <v>1278</v>
      </c>
      <c r="S183" t="e">
        <v>#N/A</v>
      </c>
      <c r="T183" t="e">
        <v>#N/A</v>
      </c>
    </row>
    <row r="184" spans="1:20">
      <c r="A184" s="176"/>
      <c r="B184" s="176"/>
      <c r="C184" s="176"/>
      <c r="D184" s="176"/>
      <c r="E184" s="176"/>
      <c r="F184" s="176"/>
      <c r="H184">
        <v>182</v>
      </c>
      <c r="I184">
        <v>0</v>
      </c>
      <c r="J184" s="149" t="s">
        <v>1278</v>
      </c>
      <c r="L184" t="s">
        <v>335</v>
      </c>
      <c r="M184" s="149">
        <v>0.14529999999999998</v>
      </c>
      <c r="N184" s="149">
        <v>0.14249999999999999</v>
      </c>
      <c r="P184">
        <v>182</v>
      </c>
      <c r="Q184" s="151">
        <v>42554</v>
      </c>
      <c r="R184" s="151" t="s">
        <v>1278</v>
      </c>
      <c r="S184" t="e">
        <v>#N/A</v>
      </c>
      <c r="T184" t="e">
        <v>#N/A</v>
      </c>
    </row>
    <row r="185" spans="1:20">
      <c r="A185" s="176"/>
      <c r="B185" s="176"/>
      <c r="C185" s="176"/>
      <c r="D185" s="176"/>
      <c r="E185" s="176"/>
      <c r="F185" s="176"/>
      <c r="H185">
        <v>183</v>
      </c>
      <c r="I185">
        <v>0</v>
      </c>
      <c r="J185" s="149" t="s">
        <v>1278</v>
      </c>
      <c r="L185" t="s">
        <v>334</v>
      </c>
      <c r="M185" s="149">
        <v>0.1457</v>
      </c>
      <c r="N185" s="149">
        <v>0.14249999999999999</v>
      </c>
      <c r="P185">
        <v>183</v>
      </c>
      <c r="Q185" s="151">
        <v>42555</v>
      </c>
      <c r="R185" s="151" t="s">
        <v>1278</v>
      </c>
      <c r="S185" t="e">
        <v>#N/A</v>
      </c>
      <c r="T185" t="e">
        <v>#N/A</v>
      </c>
    </row>
    <row r="186" spans="1:20">
      <c r="A186" s="176"/>
      <c r="B186" s="176"/>
      <c r="C186" s="176"/>
      <c r="D186" s="176"/>
      <c r="E186" s="176"/>
      <c r="F186" s="176"/>
      <c r="H186">
        <v>184</v>
      </c>
      <c r="I186">
        <v>0</v>
      </c>
      <c r="J186" s="149" t="s">
        <v>1278</v>
      </c>
      <c r="L186" t="s">
        <v>333</v>
      </c>
      <c r="M186" s="149">
        <v>0.14630000000000001</v>
      </c>
      <c r="N186" s="149">
        <v>0.14249999999999999</v>
      </c>
      <c r="P186">
        <v>184</v>
      </c>
      <c r="Q186" s="151">
        <v>42556</v>
      </c>
      <c r="R186" s="151" t="s">
        <v>1278</v>
      </c>
      <c r="S186" t="e">
        <v>#N/A</v>
      </c>
      <c r="T186" t="e">
        <v>#N/A</v>
      </c>
    </row>
    <row r="187" spans="1:20">
      <c r="A187" s="176"/>
      <c r="B187" s="176"/>
      <c r="C187" s="176"/>
      <c r="D187" s="176"/>
      <c r="E187" s="176"/>
      <c r="F187" s="176"/>
      <c r="H187">
        <v>185</v>
      </c>
      <c r="I187">
        <v>0</v>
      </c>
      <c r="J187" s="149" t="s">
        <v>1278</v>
      </c>
      <c r="L187" t="s">
        <v>332</v>
      </c>
      <c r="M187" s="149">
        <v>0.14529999999999998</v>
      </c>
      <c r="N187" s="149">
        <v>0.14249999999999999</v>
      </c>
      <c r="P187">
        <v>185</v>
      </c>
      <c r="Q187" s="151">
        <v>42557</v>
      </c>
      <c r="R187" s="151" t="s">
        <v>1278</v>
      </c>
      <c r="S187" t="e">
        <v>#N/A</v>
      </c>
      <c r="T187" t="e">
        <v>#N/A</v>
      </c>
    </row>
    <row r="188" spans="1:20">
      <c r="A188" s="176"/>
      <c r="B188" s="176"/>
      <c r="C188" s="176"/>
      <c r="D188" s="176"/>
      <c r="E188" s="176"/>
      <c r="F188" s="176"/>
      <c r="H188">
        <v>186</v>
      </c>
      <c r="I188">
        <v>0</v>
      </c>
      <c r="J188" s="149" t="s">
        <v>1278</v>
      </c>
      <c r="L188" t="s">
        <v>331</v>
      </c>
      <c r="M188" s="149">
        <v>0.1489</v>
      </c>
      <c r="N188" s="149">
        <v>0.14249999999999999</v>
      </c>
      <c r="P188">
        <v>186</v>
      </c>
      <c r="Q188" s="151">
        <v>42558</v>
      </c>
      <c r="R188" s="151" t="s">
        <v>1278</v>
      </c>
      <c r="S188" t="e">
        <v>#N/A</v>
      </c>
      <c r="T188" t="e">
        <v>#N/A</v>
      </c>
    </row>
    <row r="189" spans="1:20">
      <c r="A189" s="176"/>
      <c r="B189" s="176"/>
      <c r="C189" s="176"/>
      <c r="D189" s="176"/>
      <c r="E189" s="176"/>
      <c r="F189" s="176"/>
      <c r="H189">
        <v>187</v>
      </c>
      <c r="I189">
        <v>0</v>
      </c>
      <c r="J189" s="149" t="s">
        <v>1278</v>
      </c>
      <c r="L189" t="s">
        <v>330</v>
      </c>
      <c r="M189" s="149">
        <v>0.14480000000000001</v>
      </c>
      <c r="N189" s="149">
        <v>0.14249999999999999</v>
      </c>
      <c r="P189">
        <v>187</v>
      </c>
      <c r="Q189" s="151">
        <v>42559</v>
      </c>
      <c r="R189" s="151" t="s">
        <v>1278</v>
      </c>
      <c r="S189" t="e">
        <v>#N/A</v>
      </c>
      <c r="T189" t="e">
        <v>#N/A</v>
      </c>
    </row>
    <row r="190" spans="1:20">
      <c r="A190" s="176"/>
      <c r="B190" s="176"/>
      <c r="C190" s="176"/>
      <c r="D190" s="176"/>
      <c r="E190" s="176"/>
      <c r="F190" s="176"/>
      <c r="H190">
        <v>188</v>
      </c>
      <c r="I190">
        <v>0</v>
      </c>
      <c r="J190" s="149" t="s">
        <v>1278</v>
      </c>
      <c r="L190" t="s">
        <v>329</v>
      </c>
      <c r="M190" s="149">
        <v>0.14410000000000001</v>
      </c>
      <c r="N190" s="149">
        <v>0.14249999999999999</v>
      </c>
      <c r="P190">
        <v>188</v>
      </c>
      <c r="Q190" s="151">
        <v>42560</v>
      </c>
      <c r="R190" s="151" t="s">
        <v>1278</v>
      </c>
      <c r="S190" t="e">
        <v>#N/A</v>
      </c>
      <c r="T190" t="e">
        <v>#N/A</v>
      </c>
    </row>
    <row r="191" spans="1:20">
      <c r="A191" s="176"/>
      <c r="B191" s="176"/>
      <c r="C191" s="176"/>
      <c r="D191" s="176"/>
      <c r="E191" s="176"/>
      <c r="F191" s="176"/>
      <c r="H191">
        <v>189</v>
      </c>
      <c r="I191">
        <v>0</v>
      </c>
      <c r="J191" s="149" t="s">
        <v>1278</v>
      </c>
      <c r="L191" t="s">
        <v>328</v>
      </c>
      <c r="M191" s="149">
        <v>0.14529999999999998</v>
      </c>
      <c r="N191" s="149">
        <v>0.14249999999999999</v>
      </c>
      <c r="P191">
        <v>189</v>
      </c>
      <c r="Q191" s="151">
        <v>42561</v>
      </c>
      <c r="R191" s="151" t="s">
        <v>1278</v>
      </c>
      <c r="S191" t="e">
        <v>#N/A</v>
      </c>
      <c r="T191" t="e">
        <v>#N/A</v>
      </c>
    </row>
    <row r="192" spans="1:20">
      <c r="A192" s="176"/>
      <c r="B192" s="176"/>
      <c r="C192" s="176"/>
      <c r="D192" s="176"/>
      <c r="E192" s="176"/>
      <c r="F192" s="176"/>
      <c r="H192">
        <v>190</v>
      </c>
      <c r="I192">
        <v>0</v>
      </c>
      <c r="J192" s="149" t="s">
        <v>1278</v>
      </c>
      <c r="L192" t="s">
        <v>327</v>
      </c>
      <c r="M192" s="149">
        <v>0.1444</v>
      </c>
      <c r="N192" s="149">
        <v>0.14249999999999999</v>
      </c>
      <c r="P192">
        <v>190</v>
      </c>
      <c r="Q192" s="151">
        <v>42562</v>
      </c>
      <c r="R192" s="151" t="s">
        <v>1278</v>
      </c>
      <c r="S192" t="e">
        <v>#N/A</v>
      </c>
      <c r="T192" t="e">
        <v>#N/A</v>
      </c>
    </row>
    <row r="193" spans="1:20">
      <c r="A193" s="176"/>
      <c r="B193" s="176"/>
      <c r="C193" s="176"/>
      <c r="D193" s="176"/>
      <c r="E193" s="176"/>
      <c r="F193" s="176"/>
      <c r="H193">
        <v>191</v>
      </c>
      <c r="I193">
        <v>0</v>
      </c>
      <c r="J193" s="149" t="s">
        <v>1278</v>
      </c>
      <c r="L193" t="s">
        <v>326</v>
      </c>
      <c r="M193" s="149">
        <v>0.14380000000000001</v>
      </c>
      <c r="N193" s="149">
        <v>0.14249999999999999</v>
      </c>
      <c r="P193">
        <v>191</v>
      </c>
      <c r="Q193" s="151">
        <v>42563</v>
      </c>
      <c r="R193" s="151" t="s">
        <v>1278</v>
      </c>
      <c r="S193" t="e">
        <v>#N/A</v>
      </c>
      <c r="T193" t="e">
        <v>#N/A</v>
      </c>
    </row>
    <row r="194" spans="1:20">
      <c r="A194" s="176"/>
      <c r="B194" s="176"/>
      <c r="C194" s="176"/>
      <c r="D194" s="176"/>
      <c r="E194" s="176"/>
      <c r="F194" s="176"/>
      <c r="H194">
        <v>192</v>
      </c>
      <c r="I194">
        <v>0</v>
      </c>
      <c r="J194" s="149" t="s">
        <v>1278</v>
      </c>
      <c r="L194" t="s">
        <v>325</v>
      </c>
      <c r="M194" s="149">
        <v>0.14319999999999999</v>
      </c>
      <c r="N194" s="149">
        <v>0.14249999999999999</v>
      </c>
      <c r="P194">
        <v>192</v>
      </c>
      <c r="Q194" s="151">
        <v>42564</v>
      </c>
      <c r="R194" s="151" t="s">
        <v>1278</v>
      </c>
      <c r="S194" t="e">
        <v>#N/A</v>
      </c>
      <c r="T194" t="e">
        <v>#N/A</v>
      </c>
    </row>
    <row r="195" spans="1:20">
      <c r="A195" s="176"/>
      <c r="B195" s="176"/>
      <c r="C195" s="176"/>
      <c r="D195" s="176"/>
      <c r="E195" s="176"/>
      <c r="F195" s="176"/>
      <c r="H195">
        <v>193</v>
      </c>
      <c r="I195">
        <v>0</v>
      </c>
      <c r="J195" s="149" t="s">
        <v>1278</v>
      </c>
      <c r="L195" t="s">
        <v>324</v>
      </c>
      <c r="M195" s="149">
        <v>0.14380000000000001</v>
      </c>
      <c r="N195" s="149">
        <v>0.14249999999999999</v>
      </c>
      <c r="P195">
        <v>193</v>
      </c>
      <c r="Q195" s="151">
        <v>42565</v>
      </c>
      <c r="R195" s="151" t="s">
        <v>1278</v>
      </c>
      <c r="S195" t="e">
        <v>#N/A</v>
      </c>
      <c r="T195" t="e">
        <v>#N/A</v>
      </c>
    </row>
    <row r="196" spans="1:20">
      <c r="A196" s="176"/>
      <c r="B196" s="176"/>
      <c r="C196" s="176"/>
      <c r="D196" s="176"/>
      <c r="E196" s="176"/>
      <c r="F196" s="176"/>
      <c r="H196">
        <v>194</v>
      </c>
      <c r="I196">
        <v>0</v>
      </c>
      <c r="J196" s="149" t="s">
        <v>1278</v>
      </c>
      <c r="L196" t="s">
        <v>323</v>
      </c>
      <c r="M196" s="149">
        <v>0.1431</v>
      </c>
      <c r="N196" s="149">
        <v>0.14249999999999999</v>
      </c>
      <c r="P196">
        <v>194</v>
      </c>
      <c r="Q196" s="151">
        <v>42566</v>
      </c>
      <c r="R196" s="151" t="s">
        <v>1278</v>
      </c>
      <c r="S196" t="e">
        <v>#N/A</v>
      </c>
      <c r="T196" t="e">
        <v>#N/A</v>
      </c>
    </row>
    <row r="197" spans="1:20">
      <c r="A197" s="176"/>
      <c r="B197" s="176"/>
      <c r="C197" s="176"/>
      <c r="D197" s="176"/>
      <c r="E197" s="176"/>
      <c r="F197" s="176"/>
      <c r="H197">
        <v>195</v>
      </c>
      <c r="I197">
        <v>0</v>
      </c>
      <c r="J197" s="149" t="s">
        <v>1278</v>
      </c>
      <c r="L197" t="s">
        <v>322</v>
      </c>
      <c r="M197" s="149">
        <v>0.1431</v>
      </c>
      <c r="N197" s="149">
        <v>0.14249999999999999</v>
      </c>
      <c r="P197">
        <v>195</v>
      </c>
      <c r="Q197" s="151">
        <v>42567</v>
      </c>
      <c r="R197" s="151" t="s">
        <v>1278</v>
      </c>
      <c r="S197" t="e">
        <v>#N/A</v>
      </c>
      <c r="T197" t="e">
        <v>#N/A</v>
      </c>
    </row>
    <row r="198" spans="1:20">
      <c r="A198" s="176"/>
      <c r="B198" s="176"/>
      <c r="C198" s="176"/>
      <c r="D198" s="176"/>
      <c r="E198" s="176"/>
      <c r="F198" s="176"/>
      <c r="H198">
        <v>196</v>
      </c>
      <c r="I198">
        <v>0</v>
      </c>
      <c r="J198" s="149" t="s">
        <v>1278</v>
      </c>
      <c r="L198" t="s">
        <v>321</v>
      </c>
      <c r="M198" s="149">
        <v>0.14360000000000001</v>
      </c>
      <c r="N198" s="149">
        <v>0.14249999999999999</v>
      </c>
      <c r="P198">
        <v>196</v>
      </c>
      <c r="Q198" s="151">
        <v>42568</v>
      </c>
      <c r="R198" s="151" t="s">
        <v>1278</v>
      </c>
      <c r="S198" t="e">
        <v>#N/A</v>
      </c>
      <c r="T198" t="e">
        <v>#N/A</v>
      </c>
    </row>
    <row r="199" spans="1:20">
      <c r="A199" s="176"/>
      <c r="B199" s="176"/>
      <c r="C199" s="176"/>
      <c r="D199" s="176"/>
      <c r="E199" s="176"/>
      <c r="F199" s="176"/>
      <c r="H199">
        <v>197</v>
      </c>
      <c r="I199">
        <v>0</v>
      </c>
      <c r="J199" s="149" t="s">
        <v>1278</v>
      </c>
      <c r="L199" t="s">
        <v>320</v>
      </c>
      <c r="M199" s="149">
        <v>0.14319999999999999</v>
      </c>
      <c r="N199" s="149">
        <v>0.14249999999999999</v>
      </c>
      <c r="P199">
        <v>197</v>
      </c>
      <c r="Q199" s="151">
        <v>42569</v>
      </c>
      <c r="R199" s="151" t="s">
        <v>1278</v>
      </c>
      <c r="S199" t="e">
        <v>#N/A</v>
      </c>
      <c r="T199" t="e">
        <v>#N/A</v>
      </c>
    </row>
    <row r="200" spans="1:20">
      <c r="A200" s="176"/>
      <c r="B200" s="176"/>
      <c r="C200" s="176"/>
      <c r="D200" s="176"/>
      <c r="E200" s="176"/>
      <c r="F200" s="176"/>
      <c r="H200">
        <v>198</v>
      </c>
      <c r="I200">
        <v>0</v>
      </c>
      <c r="J200" s="149" t="s">
        <v>1278</v>
      </c>
      <c r="L200" t="s">
        <v>319</v>
      </c>
      <c r="M200" s="149">
        <v>0.1431</v>
      </c>
      <c r="N200" s="149">
        <v>0.14249999999999999</v>
      </c>
      <c r="P200">
        <v>198</v>
      </c>
      <c r="Q200" s="151">
        <v>42570</v>
      </c>
      <c r="R200" s="151" t="s">
        <v>1278</v>
      </c>
      <c r="S200" t="e">
        <v>#N/A</v>
      </c>
      <c r="T200" t="e">
        <v>#N/A</v>
      </c>
    </row>
    <row r="201" spans="1:20">
      <c r="A201" s="176"/>
      <c r="B201" s="176"/>
      <c r="C201" s="176"/>
      <c r="D201" s="176"/>
      <c r="E201" s="176"/>
      <c r="F201" s="176"/>
      <c r="H201">
        <v>199</v>
      </c>
      <c r="I201">
        <v>0</v>
      </c>
      <c r="J201" s="149" t="s">
        <v>1278</v>
      </c>
      <c r="L201" t="s">
        <v>318</v>
      </c>
      <c r="M201" s="149">
        <v>0.1431</v>
      </c>
      <c r="N201" s="149">
        <v>0.14249999999999999</v>
      </c>
      <c r="P201">
        <v>199</v>
      </c>
      <c r="Q201" s="151">
        <v>42571</v>
      </c>
      <c r="R201" s="151" t="s">
        <v>1278</v>
      </c>
      <c r="S201" t="e">
        <v>#N/A</v>
      </c>
      <c r="T201" t="e">
        <v>#N/A</v>
      </c>
    </row>
    <row r="202" spans="1:20">
      <c r="A202" s="176"/>
      <c r="B202" s="176"/>
      <c r="C202" s="176"/>
      <c r="D202" s="176"/>
      <c r="E202" s="176"/>
      <c r="F202" s="176"/>
      <c r="H202">
        <v>200</v>
      </c>
      <c r="I202">
        <v>0</v>
      </c>
      <c r="J202" s="149" t="s">
        <v>1278</v>
      </c>
      <c r="L202" t="s">
        <v>317</v>
      </c>
      <c r="M202" s="149">
        <v>0.1431</v>
      </c>
      <c r="N202" s="149">
        <v>0.14249999999999999</v>
      </c>
      <c r="P202">
        <v>200</v>
      </c>
      <c r="Q202" s="151">
        <v>42572</v>
      </c>
      <c r="R202" s="151" t="s">
        <v>1278</v>
      </c>
      <c r="S202" t="e">
        <v>#N/A</v>
      </c>
      <c r="T202" t="e">
        <v>#N/A</v>
      </c>
    </row>
    <row r="203" spans="1:20">
      <c r="A203" s="176"/>
      <c r="B203" s="176"/>
      <c r="C203" s="176"/>
      <c r="D203" s="176"/>
      <c r="E203" s="176"/>
      <c r="F203" s="176"/>
      <c r="H203">
        <v>201</v>
      </c>
      <c r="I203">
        <v>0</v>
      </c>
      <c r="J203" s="149" t="s">
        <v>1278</v>
      </c>
      <c r="L203" t="s">
        <v>316</v>
      </c>
      <c r="M203" s="149">
        <v>0.1431</v>
      </c>
      <c r="N203" s="149">
        <v>0.14249999999999999</v>
      </c>
      <c r="P203">
        <v>201</v>
      </c>
      <c r="Q203" s="151">
        <v>42573</v>
      </c>
      <c r="R203" s="151" t="s">
        <v>1278</v>
      </c>
      <c r="S203" t="e">
        <v>#N/A</v>
      </c>
      <c r="T203" t="e">
        <v>#N/A</v>
      </c>
    </row>
    <row r="204" spans="1:20">
      <c r="A204" s="176"/>
      <c r="B204" s="176"/>
      <c r="C204" s="176"/>
      <c r="D204" s="176"/>
      <c r="E204" s="176"/>
      <c r="F204" s="176"/>
      <c r="H204">
        <v>202</v>
      </c>
      <c r="I204">
        <v>0</v>
      </c>
      <c r="J204" s="149" t="s">
        <v>1278</v>
      </c>
      <c r="L204" t="s">
        <v>315</v>
      </c>
      <c r="M204" s="149">
        <v>0.1431</v>
      </c>
      <c r="N204" s="149">
        <v>0.14249999999999999</v>
      </c>
      <c r="P204">
        <v>202</v>
      </c>
      <c r="Q204" s="151">
        <v>42574</v>
      </c>
      <c r="R204" s="151" t="s">
        <v>1278</v>
      </c>
      <c r="S204" t="e">
        <v>#N/A</v>
      </c>
      <c r="T204" t="e">
        <v>#N/A</v>
      </c>
    </row>
    <row r="205" spans="1:20">
      <c r="A205" s="176"/>
      <c r="B205" s="176"/>
      <c r="C205" s="176"/>
      <c r="D205" s="176"/>
      <c r="E205" s="176"/>
      <c r="F205" s="176"/>
      <c r="H205">
        <v>203</v>
      </c>
      <c r="I205">
        <v>0</v>
      </c>
      <c r="J205" s="149" t="s">
        <v>1278</v>
      </c>
      <c r="L205" t="s">
        <v>314</v>
      </c>
      <c r="M205" s="149">
        <v>0.1424</v>
      </c>
      <c r="N205" s="149">
        <v>0.14249999999999999</v>
      </c>
      <c r="P205">
        <v>203</v>
      </c>
      <c r="Q205" s="151">
        <v>42575</v>
      </c>
      <c r="R205" s="151" t="s">
        <v>1278</v>
      </c>
      <c r="S205" t="e">
        <v>#N/A</v>
      </c>
      <c r="T205" t="e">
        <v>#N/A</v>
      </c>
    </row>
    <row r="206" spans="1:20">
      <c r="A206" s="176"/>
      <c r="B206" s="176"/>
      <c r="C206" s="176"/>
      <c r="D206" s="176"/>
      <c r="E206" s="176"/>
      <c r="F206" s="176"/>
      <c r="H206">
        <v>204</v>
      </c>
      <c r="I206">
        <v>0</v>
      </c>
      <c r="J206" s="149" t="s">
        <v>1278</v>
      </c>
      <c r="L206" t="s">
        <v>313</v>
      </c>
      <c r="M206" s="149">
        <v>0.1426</v>
      </c>
      <c r="N206" s="149">
        <v>0.14249999999999999</v>
      </c>
      <c r="P206">
        <v>204</v>
      </c>
      <c r="Q206" s="151">
        <v>42576</v>
      </c>
      <c r="R206" s="151" t="s">
        <v>1278</v>
      </c>
      <c r="S206" t="e">
        <v>#N/A</v>
      </c>
      <c r="T206" t="e">
        <v>#N/A</v>
      </c>
    </row>
    <row r="207" spans="1:20">
      <c r="A207" s="176"/>
      <c r="B207" s="176"/>
      <c r="C207" s="176"/>
      <c r="D207" s="176"/>
      <c r="E207" s="176"/>
      <c r="F207" s="176"/>
      <c r="H207">
        <v>205</v>
      </c>
      <c r="I207">
        <v>0</v>
      </c>
      <c r="J207" s="149" t="s">
        <v>1278</v>
      </c>
      <c r="L207" t="s">
        <v>312</v>
      </c>
      <c r="M207" s="149">
        <v>0.1426</v>
      </c>
      <c r="N207" s="149">
        <v>0.14249999999999999</v>
      </c>
      <c r="P207">
        <v>205</v>
      </c>
      <c r="Q207" s="151">
        <v>42577</v>
      </c>
      <c r="R207" s="151" t="s">
        <v>1278</v>
      </c>
      <c r="S207" t="e">
        <v>#N/A</v>
      </c>
      <c r="T207" t="e">
        <v>#N/A</v>
      </c>
    </row>
    <row r="208" spans="1:20">
      <c r="A208" s="176"/>
      <c r="B208" s="176"/>
      <c r="C208" s="176"/>
      <c r="D208" s="176"/>
      <c r="E208" s="176"/>
      <c r="F208" s="176"/>
      <c r="H208">
        <v>206</v>
      </c>
      <c r="I208">
        <v>0</v>
      </c>
      <c r="J208" s="149" t="s">
        <v>1278</v>
      </c>
      <c r="L208" t="s">
        <v>311</v>
      </c>
      <c r="M208" s="149">
        <v>0.14249999999999999</v>
      </c>
      <c r="N208" s="149">
        <v>0.14249999999999999</v>
      </c>
      <c r="P208">
        <v>206</v>
      </c>
      <c r="Q208" s="151">
        <v>42578</v>
      </c>
      <c r="R208" s="151" t="s">
        <v>1278</v>
      </c>
      <c r="S208" t="e">
        <v>#N/A</v>
      </c>
      <c r="T208" t="e">
        <v>#N/A</v>
      </c>
    </row>
    <row r="209" spans="1:20">
      <c r="A209" s="176"/>
      <c r="B209" s="176"/>
      <c r="C209" s="176"/>
      <c r="D209" s="176"/>
      <c r="E209" s="176"/>
      <c r="F209" s="176"/>
      <c r="H209">
        <v>207</v>
      </c>
      <c r="I209">
        <v>0</v>
      </c>
      <c r="J209" s="149" t="s">
        <v>1278</v>
      </c>
      <c r="L209" t="s">
        <v>310</v>
      </c>
      <c r="M209" s="149">
        <v>0.14300000000000002</v>
      </c>
      <c r="N209" s="149">
        <v>0.14249999999999999</v>
      </c>
      <c r="P209">
        <v>207</v>
      </c>
      <c r="Q209" s="151">
        <v>42579</v>
      </c>
      <c r="R209" s="151" t="s">
        <v>1278</v>
      </c>
      <c r="S209" t="e">
        <v>#N/A</v>
      </c>
      <c r="T209" t="e">
        <v>#N/A</v>
      </c>
    </row>
    <row r="210" spans="1:20">
      <c r="A210" s="176"/>
      <c r="B210" s="176"/>
      <c r="C210" s="176"/>
      <c r="D210" s="176"/>
      <c r="E210" s="176"/>
      <c r="F210" s="176"/>
      <c r="H210">
        <v>208</v>
      </c>
      <c r="I210">
        <v>0</v>
      </c>
      <c r="J210" s="149" t="s">
        <v>1278</v>
      </c>
      <c r="L210" t="s">
        <v>309</v>
      </c>
      <c r="M210" s="149">
        <v>0.1424</v>
      </c>
      <c r="N210" s="149">
        <v>0.14249999999999999</v>
      </c>
      <c r="P210">
        <v>208</v>
      </c>
      <c r="Q210" s="151">
        <v>42580</v>
      </c>
      <c r="R210" s="151" t="s">
        <v>1278</v>
      </c>
      <c r="S210" t="e">
        <v>#N/A</v>
      </c>
      <c r="T210" t="e">
        <v>#N/A</v>
      </c>
    </row>
    <row r="211" spans="1:20">
      <c r="A211" s="176"/>
      <c r="B211" s="176"/>
      <c r="C211" s="176"/>
      <c r="D211" s="176"/>
      <c r="E211" s="176"/>
      <c r="F211" s="176"/>
      <c r="H211">
        <v>209</v>
      </c>
      <c r="I211">
        <v>0</v>
      </c>
      <c r="J211" s="149" t="s">
        <v>1278</v>
      </c>
      <c r="L211" t="s">
        <v>308</v>
      </c>
      <c r="M211" s="149">
        <v>0.14269999999999999</v>
      </c>
      <c r="N211" s="149">
        <v>0.14249999999999999</v>
      </c>
      <c r="P211">
        <v>209</v>
      </c>
      <c r="Q211" s="151">
        <v>42581</v>
      </c>
      <c r="R211" s="151" t="s">
        <v>1278</v>
      </c>
      <c r="S211" t="e">
        <v>#N/A</v>
      </c>
      <c r="T211" t="e">
        <v>#N/A</v>
      </c>
    </row>
    <row r="212" spans="1:20">
      <c r="A212" s="176"/>
      <c r="B212" s="176"/>
      <c r="C212" s="176"/>
      <c r="D212" s="176"/>
      <c r="E212" s="176"/>
      <c r="F212" s="176"/>
      <c r="H212">
        <v>210</v>
      </c>
      <c r="I212">
        <v>0</v>
      </c>
      <c r="J212" s="149" t="s">
        <v>1278</v>
      </c>
      <c r="L212" t="s">
        <v>307</v>
      </c>
      <c r="M212" s="149">
        <v>0.14249999999999999</v>
      </c>
      <c r="N212" s="149">
        <v>0.14249999999999999</v>
      </c>
      <c r="P212">
        <v>210</v>
      </c>
      <c r="Q212" s="151">
        <v>42582</v>
      </c>
      <c r="R212" s="151" t="s">
        <v>1278</v>
      </c>
      <c r="S212" t="e">
        <v>#N/A</v>
      </c>
      <c r="T212" t="e">
        <v>#N/A</v>
      </c>
    </row>
    <row r="213" spans="1:20">
      <c r="A213" s="176"/>
      <c r="B213" s="176"/>
      <c r="C213" s="176"/>
      <c r="D213" s="176"/>
      <c r="E213" s="176"/>
      <c r="F213" s="176"/>
      <c r="H213">
        <v>211</v>
      </c>
      <c r="I213">
        <v>0</v>
      </c>
      <c r="J213" s="149" t="s">
        <v>1278</v>
      </c>
      <c r="L213" t="s">
        <v>306</v>
      </c>
      <c r="M213" s="149">
        <v>0.1424</v>
      </c>
      <c r="N213" s="149">
        <v>0.14249999999999999</v>
      </c>
      <c r="P213">
        <v>211</v>
      </c>
      <c r="Q213" s="151">
        <v>42583</v>
      </c>
      <c r="R213" s="151" t="s">
        <v>1278</v>
      </c>
      <c r="S213" t="e">
        <v>#N/A</v>
      </c>
      <c r="T213" t="e">
        <v>#N/A</v>
      </c>
    </row>
    <row r="214" spans="1:20">
      <c r="A214" s="176"/>
      <c r="B214" s="176"/>
      <c r="C214" s="176"/>
      <c r="D214" s="176"/>
      <c r="E214" s="176"/>
      <c r="F214" s="176"/>
      <c r="H214">
        <v>212</v>
      </c>
      <c r="I214">
        <v>0</v>
      </c>
      <c r="J214" s="149" t="s">
        <v>1278</v>
      </c>
      <c r="L214" t="s">
        <v>305</v>
      </c>
      <c r="M214" s="149">
        <v>0.14249999999999999</v>
      </c>
      <c r="N214" s="149">
        <v>0.14249999999999999</v>
      </c>
      <c r="P214">
        <v>212</v>
      </c>
      <c r="Q214" s="151">
        <v>42584</v>
      </c>
      <c r="R214" s="151" t="s">
        <v>1278</v>
      </c>
      <c r="S214" t="e">
        <v>#N/A</v>
      </c>
      <c r="T214" t="e">
        <v>#N/A</v>
      </c>
    </row>
    <row r="215" spans="1:20">
      <c r="A215" s="176"/>
      <c r="B215" s="176"/>
      <c r="C215" s="176"/>
      <c r="D215" s="176"/>
      <c r="E215" s="176"/>
      <c r="F215" s="176"/>
      <c r="H215">
        <v>213</v>
      </c>
      <c r="I215">
        <v>0</v>
      </c>
      <c r="J215" s="149" t="s">
        <v>1278</v>
      </c>
      <c r="L215" t="s">
        <v>304</v>
      </c>
      <c r="M215" s="149">
        <v>0.1424</v>
      </c>
      <c r="N215" s="149">
        <v>0.14249999999999999</v>
      </c>
      <c r="P215">
        <v>213</v>
      </c>
      <c r="Q215" s="151">
        <v>42585</v>
      </c>
      <c r="R215" s="151" t="s">
        <v>1278</v>
      </c>
      <c r="S215" t="e">
        <v>#N/A</v>
      </c>
      <c r="T215" t="e">
        <v>#N/A</v>
      </c>
    </row>
    <row r="216" spans="1:20">
      <c r="A216" s="176"/>
      <c r="B216" s="176"/>
      <c r="C216" s="176"/>
      <c r="D216" s="176"/>
      <c r="E216" s="176"/>
      <c r="F216" s="176"/>
      <c r="H216">
        <v>214</v>
      </c>
      <c r="I216">
        <v>0</v>
      </c>
      <c r="J216" s="149" t="s">
        <v>1278</v>
      </c>
      <c r="L216" t="s">
        <v>303</v>
      </c>
      <c r="M216" s="149">
        <v>0.1424</v>
      </c>
      <c r="N216" s="149">
        <v>0.14249999999999999</v>
      </c>
      <c r="P216">
        <v>214</v>
      </c>
      <c r="Q216" s="151">
        <v>42586</v>
      </c>
      <c r="R216" s="151" t="s">
        <v>1278</v>
      </c>
      <c r="S216" t="e">
        <v>#N/A</v>
      </c>
      <c r="T216" t="e">
        <v>#N/A</v>
      </c>
    </row>
    <row r="217" spans="1:20">
      <c r="A217" s="176"/>
      <c r="B217" s="176"/>
      <c r="C217" s="176"/>
      <c r="D217" s="176"/>
      <c r="E217" s="176"/>
      <c r="F217" s="176"/>
      <c r="H217">
        <v>215</v>
      </c>
      <c r="I217">
        <v>0</v>
      </c>
      <c r="J217" s="149" t="s">
        <v>1278</v>
      </c>
      <c r="L217" t="s">
        <v>302</v>
      </c>
      <c r="M217" s="149">
        <v>0.1424</v>
      </c>
      <c r="N217" s="149">
        <v>0.14249999999999999</v>
      </c>
      <c r="P217">
        <v>215</v>
      </c>
      <c r="Q217" s="151">
        <v>42587</v>
      </c>
      <c r="R217" s="151" t="s">
        <v>1278</v>
      </c>
      <c r="S217" t="e">
        <v>#N/A</v>
      </c>
      <c r="T217" t="e">
        <v>#N/A</v>
      </c>
    </row>
    <row r="218" spans="1:20">
      <c r="A218" s="176"/>
      <c r="B218" s="176"/>
      <c r="C218" s="176"/>
      <c r="D218" s="176"/>
      <c r="E218" s="176"/>
      <c r="F218" s="176"/>
      <c r="H218">
        <v>216</v>
      </c>
      <c r="I218">
        <v>0</v>
      </c>
      <c r="J218" s="149" t="s">
        <v>1278</v>
      </c>
      <c r="L218" t="s">
        <v>301</v>
      </c>
      <c r="M218" s="149">
        <v>0.14219999999999999</v>
      </c>
      <c r="N218" s="149">
        <v>0.14249999999999999</v>
      </c>
      <c r="P218">
        <v>216</v>
      </c>
      <c r="Q218" s="151">
        <v>42588</v>
      </c>
      <c r="R218" s="151" t="s">
        <v>1278</v>
      </c>
      <c r="S218" t="e">
        <v>#N/A</v>
      </c>
      <c r="T218" t="e">
        <v>#N/A</v>
      </c>
    </row>
    <row r="219" spans="1:20">
      <c r="A219" s="176"/>
      <c r="B219" s="176"/>
      <c r="C219" s="176"/>
      <c r="D219" s="176"/>
      <c r="E219" s="176"/>
      <c r="F219" s="176"/>
      <c r="H219">
        <v>217</v>
      </c>
      <c r="I219">
        <v>0</v>
      </c>
      <c r="J219" s="149" t="s">
        <v>1278</v>
      </c>
      <c r="L219" t="s">
        <v>300</v>
      </c>
      <c r="M219" s="149">
        <v>0.14219999999999999</v>
      </c>
      <c r="N219" s="149">
        <v>0.14249999999999999</v>
      </c>
      <c r="P219">
        <v>217</v>
      </c>
      <c r="Q219" s="151">
        <v>42589</v>
      </c>
      <c r="R219" s="151" t="s">
        <v>1278</v>
      </c>
      <c r="S219" t="e">
        <v>#N/A</v>
      </c>
      <c r="T219" t="e">
        <v>#N/A</v>
      </c>
    </row>
    <row r="220" spans="1:20">
      <c r="A220" s="176"/>
      <c r="B220" s="176"/>
      <c r="C220" s="176"/>
      <c r="D220" s="176"/>
      <c r="E220" s="176"/>
      <c r="F220" s="176"/>
      <c r="H220">
        <v>218</v>
      </c>
      <c r="I220">
        <v>0</v>
      </c>
      <c r="J220" s="149" t="s">
        <v>1278</v>
      </c>
      <c r="L220" t="s">
        <v>299</v>
      </c>
      <c r="M220" s="149">
        <v>0.14230000000000001</v>
      </c>
      <c r="N220" s="149">
        <v>0.14249999999999999</v>
      </c>
      <c r="P220">
        <v>218</v>
      </c>
      <c r="Q220" s="151">
        <v>42590</v>
      </c>
      <c r="R220" s="151" t="s">
        <v>1278</v>
      </c>
      <c r="S220" t="e">
        <v>#N/A</v>
      </c>
      <c r="T220" t="e">
        <v>#N/A</v>
      </c>
    </row>
    <row r="221" spans="1:20">
      <c r="A221" s="176"/>
      <c r="B221" s="176"/>
      <c r="C221" s="176"/>
      <c r="D221" s="176"/>
      <c r="E221" s="176"/>
      <c r="F221" s="176"/>
      <c r="H221">
        <v>219</v>
      </c>
      <c r="I221">
        <v>0</v>
      </c>
      <c r="J221" s="149" t="s">
        <v>1278</v>
      </c>
      <c r="L221" t="s">
        <v>298</v>
      </c>
      <c r="M221" s="149">
        <v>0.1421</v>
      </c>
      <c r="N221" s="149">
        <v>0.14249999999999999</v>
      </c>
      <c r="P221">
        <v>219</v>
      </c>
      <c r="Q221" s="151">
        <v>42591</v>
      </c>
      <c r="R221" s="151" t="s">
        <v>1278</v>
      </c>
      <c r="S221" t="e">
        <v>#N/A</v>
      </c>
      <c r="T221" t="e">
        <v>#N/A</v>
      </c>
    </row>
    <row r="222" spans="1:20">
      <c r="A222" s="176"/>
      <c r="B222" s="176"/>
      <c r="C222" s="176"/>
      <c r="D222" s="176"/>
      <c r="E222" s="176"/>
      <c r="F222" s="176"/>
      <c r="H222">
        <v>220</v>
      </c>
      <c r="I222">
        <v>0</v>
      </c>
      <c r="J222" s="149" t="s">
        <v>1278</v>
      </c>
      <c r="L222" t="s">
        <v>297</v>
      </c>
      <c r="M222" s="149">
        <v>0.14199999999999999</v>
      </c>
      <c r="N222" s="149">
        <v>0.14249999999999999</v>
      </c>
      <c r="P222">
        <v>220</v>
      </c>
      <c r="Q222" s="151">
        <v>42592</v>
      </c>
      <c r="R222" s="151" t="s">
        <v>1278</v>
      </c>
      <c r="S222" t="e">
        <v>#N/A</v>
      </c>
      <c r="T222" t="e">
        <v>#N/A</v>
      </c>
    </row>
    <row r="223" spans="1:20">
      <c r="A223" s="176"/>
      <c r="B223" s="176"/>
      <c r="C223" s="176"/>
      <c r="D223" s="176"/>
      <c r="E223" s="176"/>
      <c r="F223" s="176"/>
      <c r="H223">
        <v>221</v>
      </c>
      <c r="I223">
        <v>0</v>
      </c>
      <c r="J223" s="149" t="s">
        <v>1278</v>
      </c>
      <c r="L223" t="s">
        <v>296</v>
      </c>
      <c r="M223" s="149">
        <v>0.14199999999999999</v>
      </c>
      <c r="N223" s="149">
        <v>0.14249999999999999</v>
      </c>
      <c r="P223">
        <v>221</v>
      </c>
      <c r="Q223" s="151">
        <v>42593</v>
      </c>
      <c r="R223" s="151" t="s">
        <v>1278</v>
      </c>
      <c r="S223" t="e">
        <v>#N/A</v>
      </c>
      <c r="T223" t="e">
        <v>#N/A</v>
      </c>
    </row>
    <row r="224" spans="1:20">
      <c r="A224" s="176"/>
      <c r="B224" s="176"/>
      <c r="C224" s="176"/>
      <c r="D224" s="176"/>
      <c r="E224" s="176"/>
      <c r="F224" s="176"/>
      <c r="H224">
        <v>222</v>
      </c>
      <c r="I224">
        <v>0</v>
      </c>
      <c r="J224" s="149" t="s">
        <v>1278</v>
      </c>
      <c r="L224" t="s">
        <v>295</v>
      </c>
      <c r="M224" s="149">
        <v>0.14180000000000001</v>
      </c>
      <c r="N224" s="149">
        <v>0.14249999999999999</v>
      </c>
      <c r="P224">
        <v>222</v>
      </c>
      <c r="Q224" s="151">
        <v>42594</v>
      </c>
      <c r="R224" s="151" t="s">
        <v>1278</v>
      </c>
      <c r="S224" t="e">
        <v>#N/A</v>
      </c>
      <c r="T224" t="e">
        <v>#N/A</v>
      </c>
    </row>
    <row r="225" spans="1:20">
      <c r="A225" s="176"/>
      <c r="B225" s="176"/>
      <c r="C225" s="176"/>
      <c r="D225" s="176"/>
      <c r="E225" s="176"/>
      <c r="F225" s="176"/>
      <c r="H225">
        <v>223</v>
      </c>
      <c r="I225">
        <v>0</v>
      </c>
      <c r="J225" s="149" t="s">
        <v>1278</v>
      </c>
      <c r="L225" t="s">
        <v>294</v>
      </c>
      <c r="M225" s="149">
        <v>0.14180000000000001</v>
      </c>
      <c r="N225" s="149">
        <v>0.14249999999999999</v>
      </c>
      <c r="P225">
        <v>223</v>
      </c>
      <c r="Q225" s="151">
        <v>42595</v>
      </c>
      <c r="R225" s="151" t="s">
        <v>1278</v>
      </c>
      <c r="S225" t="e">
        <v>#N/A</v>
      </c>
      <c r="T225" t="e">
        <v>#N/A</v>
      </c>
    </row>
    <row r="226" spans="1:20">
      <c r="A226" s="176"/>
      <c r="B226" s="176"/>
      <c r="C226" s="176"/>
      <c r="D226" s="176"/>
      <c r="E226" s="176"/>
      <c r="F226" s="176"/>
      <c r="H226">
        <v>224</v>
      </c>
      <c r="I226">
        <v>0</v>
      </c>
      <c r="J226" s="149" t="s">
        <v>1278</v>
      </c>
      <c r="L226" t="s">
        <v>293</v>
      </c>
      <c r="M226" s="149">
        <v>0.14180000000000001</v>
      </c>
      <c r="N226" s="149">
        <v>0.14249999999999999</v>
      </c>
      <c r="P226">
        <v>224</v>
      </c>
      <c r="Q226" s="151">
        <v>42596</v>
      </c>
      <c r="R226" s="151" t="s">
        <v>1278</v>
      </c>
      <c r="S226" t="e">
        <v>#N/A</v>
      </c>
      <c r="T226" t="e">
        <v>#N/A</v>
      </c>
    </row>
    <row r="227" spans="1:20">
      <c r="A227" s="176"/>
      <c r="B227" s="176"/>
      <c r="C227" s="176"/>
      <c r="D227" s="176"/>
      <c r="E227" s="176"/>
      <c r="F227" s="176"/>
      <c r="H227">
        <v>225</v>
      </c>
      <c r="I227">
        <v>0</v>
      </c>
      <c r="J227" s="149" t="s">
        <v>1278</v>
      </c>
      <c r="L227" t="s">
        <v>292</v>
      </c>
      <c r="M227" s="149">
        <v>0.14199999999999999</v>
      </c>
      <c r="N227" s="149">
        <v>0.14249999999999999</v>
      </c>
      <c r="P227">
        <v>225</v>
      </c>
      <c r="Q227" s="151">
        <v>42597</v>
      </c>
      <c r="R227" s="151" t="s">
        <v>1278</v>
      </c>
      <c r="S227" t="e">
        <v>#N/A</v>
      </c>
      <c r="T227" t="e">
        <v>#N/A</v>
      </c>
    </row>
    <row r="228" spans="1:20">
      <c r="A228" s="176"/>
      <c r="B228" s="176"/>
      <c r="C228" s="176"/>
      <c r="D228" s="176"/>
      <c r="E228" s="176"/>
      <c r="F228" s="176"/>
      <c r="H228">
        <v>226</v>
      </c>
      <c r="I228">
        <v>0</v>
      </c>
      <c r="J228" s="149" t="s">
        <v>1278</v>
      </c>
      <c r="L228" t="s">
        <v>291</v>
      </c>
      <c r="M228" s="149">
        <v>0.14180000000000001</v>
      </c>
      <c r="N228" s="149">
        <v>0.14249999999999999</v>
      </c>
      <c r="P228">
        <v>226</v>
      </c>
      <c r="Q228" s="151">
        <v>42598</v>
      </c>
      <c r="R228" s="151" t="s">
        <v>1278</v>
      </c>
      <c r="S228" t="e">
        <v>#N/A</v>
      </c>
      <c r="T228" t="e">
        <v>#N/A</v>
      </c>
    </row>
    <row r="229" spans="1:20">
      <c r="A229" s="176"/>
      <c r="B229" s="176"/>
      <c r="C229" s="176"/>
      <c r="D229" s="176"/>
      <c r="E229" s="176"/>
      <c r="F229" s="176"/>
      <c r="H229">
        <v>227</v>
      </c>
      <c r="I229">
        <v>0</v>
      </c>
      <c r="J229" s="149" t="s">
        <v>1278</v>
      </c>
      <c r="L229" t="s">
        <v>290</v>
      </c>
      <c r="M229" s="149">
        <v>0.14180000000000001</v>
      </c>
      <c r="N229" s="149">
        <v>0.14249999999999999</v>
      </c>
      <c r="P229">
        <v>227</v>
      </c>
      <c r="Q229" s="151">
        <v>42599</v>
      </c>
      <c r="R229" s="151" t="s">
        <v>1278</v>
      </c>
      <c r="S229" t="e">
        <v>#N/A</v>
      </c>
      <c r="T229" t="e">
        <v>#N/A</v>
      </c>
    </row>
    <row r="230" spans="1:20">
      <c r="A230" s="176"/>
      <c r="B230" s="176"/>
      <c r="C230" s="176"/>
      <c r="D230" s="176"/>
      <c r="E230" s="176"/>
      <c r="F230" s="176"/>
      <c r="H230">
        <v>228</v>
      </c>
      <c r="I230">
        <v>0</v>
      </c>
      <c r="J230" s="149" t="s">
        <v>1278</v>
      </c>
      <c r="L230" t="s">
        <v>289</v>
      </c>
      <c r="M230" s="149">
        <v>0.14180000000000001</v>
      </c>
      <c r="N230" s="149">
        <v>0.14249999999999999</v>
      </c>
      <c r="P230">
        <v>228</v>
      </c>
      <c r="Q230" s="151">
        <v>42600</v>
      </c>
      <c r="R230" s="151" t="s">
        <v>1278</v>
      </c>
      <c r="S230" t="e">
        <v>#N/A</v>
      </c>
      <c r="T230" t="e">
        <v>#N/A</v>
      </c>
    </row>
    <row r="231" spans="1:20">
      <c r="A231" s="176"/>
      <c r="B231" s="176"/>
      <c r="C231" s="176"/>
      <c r="D231" s="176"/>
      <c r="E231" s="176"/>
      <c r="F231" s="176"/>
      <c r="H231">
        <v>229</v>
      </c>
      <c r="I231">
        <v>0</v>
      </c>
      <c r="J231" s="149" t="s">
        <v>1278</v>
      </c>
      <c r="L231" t="s">
        <v>288</v>
      </c>
      <c r="M231" s="149">
        <v>0.1419</v>
      </c>
      <c r="N231" s="149">
        <v>0.14249999999999999</v>
      </c>
      <c r="P231">
        <v>229</v>
      </c>
      <c r="Q231" s="151">
        <v>42601</v>
      </c>
      <c r="R231" s="151" t="s">
        <v>1278</v>
      </c>
      <c r="S231" t="e">
        <v>#N/A</v>
      </c>
      <c r="T231" t="e">
        <v>#N/A</v>
      </c>
    </row>
    <row r="232" spans="1:20">
      <c r="A232" s="176"/>
      <c r="B232" s="176"/>
      <c r="C232" s="176"/>
      <c r="D232" s="176"/>
      <c r="E232" s="176"/>
      <c r="F232" s="176"/>
      <c r="H232">
        <v>230</v>
      </c>
      <c r="I232">
        <v>0</v>
      </c>
      <c r="J232" s="149" t="s">
        <v>1278</v>
      </c>
      <c r="L232" t="s">
        <v>287</v>
      </c>
      <c r="M232" s="149">
        <v>0.1419</v>
      </c>
      <c r="N232" s="149">
        <v>0.14249999999999999</v>
      </c>
      <c r="P232">
        <v>230</v>
      </c>
      <c r="Q232" s="151">
        <v>42602</v>
      </c>
      <c r="R232" s="151" t="s">
        <v>1278</v>
      </c>
      <c r="S232" t="e">
        <v>#N/A</v>
      </c>
      <c r="T232" t="e">
        <v>#N/A</v>
      </c>
    </row>
    <row r="233" spans="1:20">
      <c r="A233" s="176"/>
      <c r="B233" s="176"/>
      <c r="C233" s="176"/>
      <c r="D233" s="176"/>
      <c r="E233" s="176"/>
      <c r="F233" s="176"/>
      <c r="H233">
        <v>231</v>
      </c>
      <c r="I233">
        <v>0</v>
      </c>
      <c r="J233" s="149" t="s">
        <v>1278</v>
      </c>
      <c r="L233" t="s">
        <v>286</v>
      </c>
      <c r="M233" s="149">
        <v>0.14199999999999999</v>
      </c>
      <c r="N233" s="149">
        <v>0.14249999999999999</v>
      </c>
      <c r="P233">
        <v>231</v>
      </c>
      <c r="Q233" s="151">
        <v>42603</v>
      </c>
      <c r="R233" s="151" t="s">
        <v>1278</v>
      </c>
      <c r="S233" t="e">
        <v>#N/A</v>
      </c>
      <c r="T233" t="e">
        <v>#N/A</v>
      </c>
    </row>
    <row r="234" spans="1:20">
      <c r="A234" s="176"/>
      <c r="B234" s="176"/>
      <c r="C234" s="176"/>
      <c r="D234" s="176"/>
      <c r="E234" s="176"/>
      <c r="F234" s="176"/>
      <c r="H234">
        <v>232</v>
      </c>
      <c r="I234">
        <v>0</v>
      </c>
      <c r="J234" s="149" t="s">
        <v>1278</v>
      </c>
      <c r="L234" t="s">
        <v>285</v>
      </c>
      <c r="M234" s="149">
        <v>0.1421</v>
      </c>
      <c r="N234" s="149">
        <v>0.14249999999999999</v>
      </c>
      <c r="P234">
        <v>232</v>
      </c>
      <c r="Q234" s="151">
        <v>42604</v>
      </c>
      <c r="R234" s="151" t="s">
        <v>1278</v>
      </c>
      <c r="S234" t="e">
        <v>#N/A</v>
      </c>
      <c r="T234" t="e">
        <v>#N/A</v>
      </c>
    </row>
    <row r="235" spans="1:20">
      <c r="A235" s="176"/>
      <c r="B235" s="176"/>
      <c r="C235" s="176"/>
      <c r="D235" s="176"/>
      <c r="E235" s="176"/>
      <c r="F235" s="176"/>
      <c r="H235">
        <v>233</v>
      </c>
      <c r="I235">
        <v>0</v>
      </c>
      <c r="J235" s="149" t="s">
        <v>1278</v>
      </c>
      <c r="L235" t="s">
        <v>284</v>
      </c>
      <c r="M235" s="149">
        <v>0.1421</v>
      </c>
      <c r="N235" s="149">
        <v>0.14249999999999999</v>
      </c>
      <c r="P235">
        <v>233</v>
      </c>
      <c r="Q235" s="151">
        <v>42605</v>
      </c>
      <c r="R235" s="151" t="s">
        <v>1278</v>
      </c>
      <c r="S235" t="e">
        <v>#N/A</v>
      </c>
      <c r="T235" t="e">
        <v>#N/A</v>
      </c>
    </row>
    <row r="236" spans="1:20">
      <c r="A236" s="176"/>
      <c r="B236" s="176"/>
      <c r="C236" s="176"/>
      <c r="D236" s="176"/>
      <c r="E236" s="176"/>
      <c r="F236" s="176"/>
      <c r="H236">
        <v>234</v>
      </c>
      <c r="I236">
        <v>0</v>
      </c>
      <c r="J236" s="149" t="s">
        <v>1278</v>
      </c>
      <c r="L236" t="s">
        <v>283</v>
      </c>
      <c r="M236" s="149">
        <v>0.1421</v>
      </c>
      <c r="N236" s="149">
        <v>0.14249999999999999</v>
      </c>
      <c r="P236">
        <v>234</v>
      </c>
      <c r="Q236" s="151">
        <v>42606</v>
      </c>
      <c r="R236" s="151" t="s">
        <v>1278</v>
      </c>
      <c r="S236" t="e">
        <v>#N/A</v>
      </c>
      <c r="T236" t="e">
        <v>#N/A</v>
      </c>
    </row>
    <row r="237" spans="1:20">
      <c r="A237" s="176"/>
      <c r="B237" s="176"/>
      <c r="C237" s="176"/>
      <c r="D237" s="176"/>
      <c r="E237" s="176"/>
      <c r="F237" s="176"/>
      <c r="H237">
        <v>235</v>
      </c>
      <c r="I237">
        <v>0</v>
      </c>
      <c r="J237" s="149" t="s">
        <v>1278</v>
      </c>
      <c r="L237" t="s">
        <v>282</v>
      </c>
      <c r="M237" s="149">
        <v>0.1421</v>
      </c>
      <c r="N237" s="149">
        <v>0.14249999999999999</v>
      </c>
      <c r="P237">
        <v>235</v>
      </c>
      <c r="Q237" s="151">
        <v>42607</v>
      </c>
      <c r="R237" s="151" t="s">
        <v>1278</v>
      </c>
      <c r="S237" t="e">
        <v>#N/A</v>
      </c>
      <c r="T237" t="e">
        <v>#N/A</v>
      </c>
    </row>
    <row r="238" spans="1:20">
      <c r="A238" s="176"/>
      <c r="B238" s="176"/>
      <c r="C238" s="176"/>
      <c r="D238" s="176"/>
      <c r="E238" s="176"/>
      <c r="F238" s="176"/>
      <c r="H238">
        <v>236</v>
      </c>
      <c r="I238">
        <v>0</v>
      </c>
      <c r="J238" s="149" t="s">
        <v>1278</v>
      </c>
      <c r="L238" t="s">
        <v>281</v>
      </c>
      <c r="M238" s="149">
        <v>0.14219999999999999</v>
      </c>
      <c r="N238" s="149">
        <v>0.14249999999999999</v>
      </c>
      <c r="P238">
        <v>236</v>
      </c>
      <c r="Q238" s="151">
        <v>42608</v>
      </c>
      <c r="R238" s="151" t="s">
        <v>1278</v>
      </c>
      <c r="S238" t="e">
        <v>#N/A</v>
      </c>
      <c r="T238" t="e">
        <v>#N/A</v>
      </c>
    </row>
    <row r="239" spans="1:20">
      <c r="A239" s="176"/>
      <c r="B239" s="176"/>
      <c r="C239" s="176"/>
      <c r="D239" s="176"/>
      <c r="E239" s="176"/>
      <c r="F239" s="176"/>
      <c r="H239">
        <v>237</v>
      </c>
      <c r="I239">
        <v>0</v>
      </c>
      <c r="J239" s="149" t="s">
        <v>1278</v>
      </c>
      <c r="L239" t="s">
        <v>280</v>
      </c>
      <c r="M239" s="149">
        <v>0.1421</v>
      </c>
      <c r="N239" s="149">
        <v>0.14249999999999999</v>
      </c>
      <c r="P239">
        <v>237</v>
      </c>
      <c r="Q239" s="151">
        <v>42609</v>
      </c>
      <c r="R239" s="151" t="s">
        <v>1278</v>
      </c>
      <c r="S239" t="e">
        <v>#N/A</v>
      </c>
      <c r="T239" t="e">
        <v>#N/A</v>
      </c>
    </row>
    <row r="240" spans="1:20">
      <c r="A240" s="176"/>
      <c r="B240" s="176"/>
      <c r="C240" s="176"/>
      <c r="D240" s="176"/>
      <c r="E240" s="176"/>
      <c r="F240" s="176"/>
      <c r="H240">
        <v>238</v>
      </c>
      <c r="I240">
        <v>0</v>
      </c>
      <c r="J240" s="149" t="s">
        <v>1278</v>
      </c>
      <c r="L240" t="s">
        <v>279</v>
      </c>
      <c r="M240" s="149">
        <v>0.1421</v>
      </c>
      <c r="N240" s="149">
        <v>0.14249999999999999</v>
      </c>
      <c r="P240">
        <v>238</v>
      </c>
      <c r="Q240" s="151">
        <v>42610</v>
      </c>
      <c r="R240" s="151" t="s">
        <v>1278</v>
      </c>
      <c r="S240" t="e">
        <v>#N/A</v>
      </c>
      <c r="T240" t="e">
        <v>#N/A</v>
      </c>
    </row>
    <row r="241" spans="1:20">
      <c r="A241" s="176"/>
      <c r="B241" s="176"/>
      <c r="C241" s="176"/>
      <c r="D241" s="176"/>
      <c r="E241" s="176"/>
      <c r="F241" s="176"/>
      <c r="H241">
        <v>239</v>
      </c>
      <c r="I241">
        <v>0</v>
      </c>
      <c r="J241" s="149" t="s">
        <v>1278</v>
      </c>
      <c r="L241" t="s">
        <v>278</v>
      </c>
      <c r="M241" s="149">
        <v>0.1421</v>
      </c>
      <c r="N241" s="149">
        <v>0.14249999999999999</v>
      </c>
      <c r="P241">
        <v>239</v>
      </c>
      <c r="Q241" s="151">
        <v>42611</v>
      </c>
      <c r="R241" s="151" t="s">
        <v>1278</v>
      </c>
      <c r="S241" t="e">
        <v>#N/A</v>
      </c>
      <c r="T241" t="e">
        <v>#N/A</v>
      </c>
    </row>
    <row r="242" spans="1:20">
      <c r="A242" s="176"/>
      <c r="B242" s="176"/>
      <c r="C242" s="176"/>
      <c r="D242" s="176"/>
      <c r="E242" s="176"/>
      <c r="F242" s="176"/>
      <c r="H242">
        <v>240</v>
      </c>
      <c r="I242">
        <v>0</v>
      </c>
      <c r="J242" s="149" t="s">
        <v>1278</v>
      </c>
      <c r="L242" t="s">
        <v>277</v>
      </c>
      <c r="M242" s="149">
        <v>0.14219999999999999</v>
      </c>
      <c r="N242" s="149">
        <v>0.14249999999999999</v>
      </c>
      <c r="P242">
        <v>240</v>
      </c>
      <c r="Q242" s="151">
        <v>42612</v>
      </c>
      <c r="R242" s="151" t="s">
        <v>1278</v>
      </c>
      <c r="S242" t="e">
        <v>#N/A</v>
      </c>
      <c r="T242" t="e">
        <v>#N/A</v>
      </c>
    </row>
    <row r="243" spans="1:20">
      <c r="A243" s="176"/>
      <c r="B243" s="176"/>
      <c r="C243" s="176"/>
      <c r="D243" s="176"/>
      <c r="E243" s="176"/>
      <c r="F243" s="176"/>
      <c r="H243">
        <v>241</v>
      </c>
      <c r="I243">
        <v>0</v>
      </c>
      <c r="J243" s="149" t="s">
        <v>1278</v>
      </c>
      <c r="L243" t="s">
        <v>276</v>
      </c>
      <c r="M243" s="149">
        <v>0.14199999999999999</v>
      </c>
      <c r="N243" s="149">
        <v>0.14249999999999999</v>
      </c>
      <c r="P243">
        <v>241</v>
      </c>
      <c r="Q243" s="151">
        <v>42613</v>
      </c>
      <c r="R243" s="151" t="s">
        <v>1278</v>
      </c>
      <c r="S243" t="e">
        <v>#N/A</v>
      </c>
      <c r="T243" t="e">
        <v>#N/A</v>
      </c>
    </row>
    <row r="244" spans="1:20">
      <c r="A244" s="176"/>
      <c r="B244" s="176"/>
      <c r="C244" s="176"/>
      <c r="D244" s="176"/>
      <c r="E244" s="176"/>
      <c r="F244" s="176"/>
      <c r="H244">
        <v>242</v>
      </c>
      <c r="I244">
        <v>0</v>
      </c>
      <c r="J244" s="149" t="s">
        <v>1278</v>
      </c>
      <c r="L244" t="s">
        <v>275</v>
      </c>
      <c r="M244" s="149">
        <v>0.1421</v>
      </c>
      <c r="N244" s="149">
        <v>0.14249999999999999</v>
      </c>
      <c r="P244">
        <v>242</v>
      </c>
      <c r="Q244" s="151">
        <v>42614</v>
      </c>
      <c r="R244" s="151" t="s">
        <v>1278</v>
      </c>
      <c r="S244" t="e">
        <v>#N/A</v>
      </c>
      <c r="T244" t="e">
        <v>#N/A</v>
      </c>
    </row>
    <row r="245" spans="1:20">
      <c r="A245" s="176"/>
      <c r="B245" s="176"/>
      <c r="C245" s="176"/>
      <c r="D245" s="176"/>
      <c r="E245" s="176"/>
      <c r="F245" s="176"/>
      <c r="H245">
        <v>243</v>
      </c>
      <c r="I245">
        <v>0</v>
      </c>
      <c r="J245" s="149" t="s">
        <v>1278</v>
      </c>
      <c r="L245" t="s">
        <v>274</v>
      </c>
      <c r="M245" s="149">
        <v>0.1421</v>
      </c>
      <c r="N245" s="149">
        <v>0.14249999999999999</v>
      </c>
      <c r="P245">
        <v>243</v>
      </c>
      <c r="Q245" s="151">
        <v>42615</v>
      </c>
      <c r="R245" s="151" t="s">
        <v>1278</v>
      </c>
      <c r="S245" t="e">
        <v>#N/A</v>
      </c>
      <c r="T245" t="e">
        <v>#N/A</v>
      </c>
    </row>
    <row r="246" spans="1:20">
      <c r="A246" s="176"/>
      <c r="B246" s="176"/>
      <c r="C246" s="176"/>
      <c r="D246" s="176"/>
      <c r="E246" s="176"/>
      <c r="F246" s="176"/>
      <c r="H246">
        <v>244</v>
      </c>
      <c r="I246">
        <v>0</v>
      </c>
      <c r="J246" s="149" t="s">
        <v>1278</v>
      </c>
      <c r="L246" t="s">
        <v>273</v>
      </c>
      <c r="M246" s="149">
        <v>0.14230000000000001</v>
      </c>
      <c r="N246" s="149">
        <v>0.14249999999999999</v>
      </c>
      <c r="P246">
        <v>244</v>
      </c>
      <c r="Q246" s="151">
        <v>42616</v>
      </c>
      <c r="R246" s="151" t="s">
        <v>1278</v>
      </c>
      <c r="S246" t="e">
        <v>#N/A</v>
      </c>
      <c r="T246" t="e">
        <v>#N/A</v>
      </c>
    </row>
    <row r="247" spans="1:20">
      <c r="A247" s="176"/>
      <c r="B247" s="176"/>
      <c r="C247" s="176"/>
      <c r="D247" s="176"/>
      <c r="E247" s="176"/>
      <c r="F247" s="176"/>
      <c r="H247">
        <v>245</v>
      </c>
      <c r="I247">
        <v>0</v>
      </c>
      <c r="J247" s="149" t="s">
        <v>1278</v>
      </c>
      <c r="L247" t="s">
        <v>272</v>
      </c>
      <c r="M247" s="149">
        <v>0.1424</v>
      </c>
      <c r="N247" s="149">
        <v>0.14249999999999999</v>
      </c>
      <c r="P247">
        <v>245</v>
      </c>
      <c r="Q247" s="151">
        <v>42617</v>
      </c>
      <c r="R247" s="151" t="s">
        <v>1278</v>
      </c>
      <c r="S247" t="e">
        <v>#N/A</v>
      </c>
      <c r="T247" t="e">
        <v>#N/A</v>
      </c>
    </row>
    <row r="248" spans="1:20">
      <c r="A248" s="176"/>
      <c r="B248" s="176"/>
      <c r="C248" s="176"/>
      <c r="D248" s="176"/>
      <c r="E248" s="176"/>
      <c r="F248" s="176"/>
      <c r="H248">
        <v>246</v>
      </c>
      <c r="I248">
        <v>0</v>
      </c>
      <c r="J248" s="149" t="s">
        <v>1278</v>
      </c>
      <c r="L248" t="s">
        <v>271</v>
      </c>
      <c r="M248" s="149">
        <v>0.14249999999999999</v>
      </c>
      <c r="N248" s="149">
        <v>0.14249999999999999</v>
      </c>
      <c r="P248">
        <v>246</v>
      </c>
      <c r="Q248" s="151">
        <v>42618</v>
      </c>
      <c r="R248" s="151" t="s">
        <v>1278</v>
      </c>
      <c r="S248" t="e">
        <v>#N/A</v>
      </c>
      <c r="T248" t="e">
        <v>#N/A</v>
      </c>
    </row>
    <row r="249" spans="1:20">
      <c r="A249" s="176"/>
      <c r="B249" s="176"/>
      <c r="C249" s="176"/>
      <c r="D249" s="176"/>
      <c r="E249" s="176"/>
      <c r="F249" s="176"/>
      <c r="H249">
        <v>247</v>
      </c>
      <c r="I249">
        <v>0</v>
      </c>
      <c r="J249" s="149" t="s">
        <v>1278</v>
      </c>
      <c r="L249" t="s">
        <v>270</v>
      </c>
      <c r="M249" s="149">
        <v>0.14249999999999999</v>
      </c>
      <c r="N249" s="149">
        <v>0.14249999999999999</v>
      </c>
      <c r="P249">
        <v>247</v>
      </c>
      <c r="Q249" s="151">
        <v>42619</v>
      </c>
      <c r="R249" s="151" t="s">
        <v>1278</v>
      </c>
      <c r="S249" t="e">
        <v>#N/A</v>
      </c>
      <c r="T249" t="e">
        <v>#N/A</v>
      </c>
    </row>
    <row r="250" spans="1:20">
      <c r="A250" s="176"/>
      <c r="B250" s="176"/>
      <c r="C250" s="176"/>
      <c r="D250" s="176"/>
      <c r="E250" s="176"/>
      <c r="F250" s="176"/>
      <c r="H250">
        <v>248</v>
      </c>
      <c r="I250">
        <v>0</v>
      </c>
      <c r="J250" s="149" t="s">
        <v>1278</v>
      </c>
      <c r="L250" t="s">
        <v>269</v>
      </c>
      <c r="M250" s="149">
        <v>0.14249999999999999</v>
      </c>
      <c r="N250" s="149">
        <v>0.14249999999999999</v>
      </c>
      <c r="P250">
        <v>248</v>
      </c>
      <c r="Q250" s="151">
        <v>42620</v>
      </c>
      <c r="R250" s="151" t="s">
        <v>1278</v>
      </c>
      <c r="S250" t="e">
        <v>#N/A</v>
      </c>
      <c r="T250" t="e">
        <v>#N/A</v>
      </c>
    </row>
    <row r="251" spans="1:20">
      <c r="A251" s="176"/>
      <c r="B251" s="176"/>
      <c r="C251" s="176"/>
      <c r="D251" s="176"/>
      <c r="E251" s="176"/>
      <c r="F251" s="176"/>
      <c r="H251">
        <v>249</v>
      </c>
      <c r="I251">
        <v>0</v>
      </c>
      <c r="J251" s="149" t="s">
        <v>1278</v>
      </c>
      <c r="L251" t="s">
        <v>268</v>
      </c>
      <c r="M251" s="149">
        <v>0.1424</v>
      </c>
      <c r="N251" s="149">
        <v>0.14249999999999999</v>
      </c>
      <c r="P251">
        <v>249</v>
      </c>
      <c r="Q251" s="151">
        <v>42621</v>
      </c>
      <c r="R251" s="151" t="s">
        <v>1278</v>
      </c>
      <c r="S251" t="e">
        <v>#N/A</v>
      </c>
      <c r="T251" t="e">
        <v>#N/A</v>
      </c>
    </row>
    <row r="252" spans="1:20">
      <c r="A252" s="176"/>
      <c r="B252" s="176"/>
      <c r="C252" s="176"/>
      <c r="D252" s="176"/>
      <c r="E252" s="176"/>
      <c r="F252" s="176"/>
      <c r="H252">
        <v>250</v>
      </c>
      <c r="I252">
        <v>0</v>
      </c>
      <c r="J252" s="149" t="s">
        <v>1278</v>
      </c>
      <c r="L252" t="s">
        <v>267</v>
      </c>
      <c r="M252" s="149">
        <v>0.14249999999999999</v>
      </c>
      <c r="N252" s="149">
        <v>0.14249999999999999</v>
      </c>
      <c r="P252">
        <v>250</v>
      </c>
      <c r="Q252" s="151">
        <v>42622</v>
      </c>
      <c r="R252" s="151" t="s">
        <v>1278</v>
      </c>
      <c r="S252" t="e">
        <v>#N/A</v>
      </c>
      <c r="T252" t="e">
        <v>#N/A</v>
      </c>
    </row>
    <row r="253" spans="1:20">
      <c r="H253">
        <v>251</v>
      </c>
      <c r="I253">
        <v>0</v>
      </c>
      <c r="L253" t="e">
        <v>#VALUE!</v>
      </c>
      <c r="M253" s="149" t="e">
        <v>#VALUE!</v>
      </c>
      <c r="N253" s="149" t="e">
        <v>#VALUE!</v>
      </c>
      <c r="P253">
        <v>251</v>
      </c>
      <c r="Q253" s="151">
        <v>42623</v>
      </c>
      <c r="R253" s="151" t="s">
        <v>1278</v>
      </c>
      <c r="S253" t="e">
        <v>#N/A</v>
      </c>
      <c r="T253" t="e">
        <v>#N/A</v>
      </c>
    </row>
    <row r="254" spans="1:20">
      <c r="H254">
        <v>252</v>
      </c>
      <c r="I254">
        <v>0</v>
      </c>
      <c r="L254" t="e">
        <v>#VALUE!</v>
      </c>
      <c r="M254" s="149" t="e">
        <v>#VALUE!</v>
      </c>
      <c r="N254" s="149" t="e">
        <v>#VALUE!</v>
      </c>
    </row>
    <row r="255" spans="1:20">
      <c r="H255">
        <v>253</v>
      </c>
      <c r="I255">
        <v>0</v>
      </c>
      <c r="L255" t="e">
        <v>#VALUE!</v>
      </c>
      <c r="M255" s="149" t="e">
        <v>#VALUE!</v>
      </c>
      <c r="N255" s="149" t="e">
        <v>#VALUE!</v>
      </c>
    </row>
    <row r="256" spans="1:20">
      <c r="H256">
        <v>254</v>
      </c>
      <c r="I256">
        <v>0</v>
      </c>
      <c r="L256" t="e">
        <v>#VALUE!</v>
      </c>
      <c r="M256" s="149" t="e">
        <v>#VALUE!</v>
      </c>
      <c r="N256" s="149" t="e">
        <v>#VALUE!</v>
      </c>
    </row>
    <row r="257" spans="8:14">
      <c r="H257">
        <v>255</v>
      </c>
      <c r="I257">
        <v>0</v>
      </c>
      <c r="L257" t="e">
        <v>#VALUE!</v>
      </c>
      <c r="M257" s="149" t="e">
        <v>#VALUE!</v>
      </c>
      <c r="N257" s="149" t="e">
        <v>#VALUE!</v>
      </c>
    </row>
    <row r="258" spans="8:14">
      <c r="H258">
        <v>256</v>
      </c>
      <c r="I258">
        <v>0</v>
      </c>
      <c r="L258" t="e">
        <v>#VALUE!</v>
      </c>
      <c r="M258" s="149" t="e">
        <v>#VALUE!</v>
      </c>
      <c r="N258" s="149" t="e">
        <v>#VALUE!</v>
      </c>
    </row>
    <row r="259" spans="8:14">
      <c r="H259">
        <v>257</v>
      </c>
      <c r="I259">
        <v>0</v>
      </c>
      <c r="L259" t="e">
        <v>#VALUE!</v>
      </c>
      <c r="M259" s="149" t="e">
        <v>#VALUE!</v>
      </c>
      <c r="N259" s="149" t="e">
        <v>#VALUE!</v>
      </c>
    </row>
    <row r="260" spans="8:14">
      <c r="H260">
        <v>258</v>
      </c>
      <c r="I260">
        <v>0</v>
      </c>
      <c r="L260" t="e">
        <v>#VALUE!</v>
      </c>
      <c r="M260" s="149" t="e">
        <v>#VALUE!</v>
      </c>
      <c r="N260" s="149" t="e">
        <v>#VALUE!</v>
      </c>
    </row>
    <row r="261" spans="8:14">
      <c r="H261">
        <v>259</v>
      </c>
      <c r="I261">
        <v>0</v>
      </c>
      <c r="L261" t="e">
        <v>#VALUE!</v>
      </c>
      <c r="M261" s="149" t="e">
        <v>#VALUE!</v>
      </c>
      <c r="N261" s="149" t="e">
        <v>#VALUE!</v>
      </c>
    </row>
    <row r="262" spans="8:14">
      <c r="H262">
        <v>260</v>
      </c>
      <c r="I262">
        <v>0</v>
      </c>
      <c r="L262" t="e">
        <v>#VALUE!</v>
      </c>
      <c r="M262" s="149" t="e">
        <v>#VALUE!</v>
      </c>
      <c r="N262" s="149" t="e">
        <v>#VALUE!</v>
      </c>
    </row>
    <row r="263" spans="8:14">
      <c r="H263">
        <v>261</v>
      </c>
      <c r="I263">
        <v>0</v>
      </c>
      <c r="L263" t="e">
        <v>#VALUE!</v>
      </c>
      <c r="M263" s="149" t="e">
        <v>#VALUE!</v>
      </c>
      <c r="N263" s="149" t="e">
        <v>#VALUE!</v>
      </c>
    </row>
    <row r="264" spans="8:14">
      <c r="H264">
        <v>262</v>
      </c>
      <c r="I264">
        <v>0</v>
      </c>
      <c r="L264" t="e">
        <v>#VALUE!</v>
      </c>
      <c r="M264" s="149" t="e">
        <v>#VALUE!</v>
      </c>
      <c r="N264" s="149" t="e">
        <v>#VALUE!</v>
      </c>
    </row>
    <row r="265" spans="8:14">
      <c r="H265">
        <v>263</v>
      </c>
      <c r="I265">
        <v>0</v>
      </c>
      <c r="L265" t="e">
        <v>#VALUE!</v>
      </c>
      <c r="M265" s="149" t="e">
        <v>#VALUE!</v>
      </c>
      <c r="N265" s="149" t="e">
        <v>#VALUE!</v>
      </c>
    </row>
    <row r="266" spans="8:14">
      <c r="H266">
        <v>264</v>
      </c>
      <c r="I266">
        <v>0</v>
      </c>
      <c r="L266" t="e">
        <v>#VALUE!</v>
      </c>
      <c r="M266" s="149" t="e">
        <v>#VALUE!</v>
      </c>
      <c r="N266" s="149" t="e">
        <v>#VALUE!</v>
      </c>
    </row>
    <row r="267" spans="8:14">
      <c r="H267">
        <v>265</v>
      </c>
      <c r="I267">
        <v>0</v>
      </c>
      <c r="L267" t="e">
        <v>#VALUE!</v>
      </c>
      <c r="M267" s="149" t="e">
        <v>#VALUE!</v>
      </c>
      <c r="N267" s="149" t="e">
        <v>#VALUE!</v>
      </c>
    </row>
    <row r="268" spans="8:14">
      <c r="H268">
        <v>266</v>
      </c>
      <c r="I268">
        <v>0</v>
      </c>
      <c r="L268" t="e">
        <v>#VALUE!</v>
      </c>
      <c r="M268" s="149" t="e">
        <v>#VALUE!</v>
      </c>
      <c r="N268" s="149" t="e">
        <v>#VALUE!</v>
      </c>
    </row>
    <row r="269" spans="8:14">
      <c r="H269">
        <v>267</v>
      </c>
      <c r="I269">
        <v>0</v>
      </c>
      <c r="L269" t="e">
        <v>#VALUE!</v>
      </c>
      <c r="M269" s="149" t="e">
        <v>#VALUE!</v>
      </c>
      <c r="N269" s="149" t="e">
        <v>#VALUE!</v>
      </c>
    </row>
    <row r="270" spans="8:14">
      <c r="H270">
        <v>268</v>
      </c>
      <c r="I270">
        <v>0</v>
      </c>
      <c r="L270" t="e">
        <v>#VALUE!</v>
      </c>
      <c r="M270" s="149" t="e">
        <v>#VALUE!</v>
      </c>
      <c r="N270" s="149" t="e">
        <v>#VALUE!</v>
      </c>
    </row>
    <row r="271" spans="8:14">
      <c r="H271">
        <v>269</v>
      </c>
      <c r="I271">
        <v>0</v>
      </c>
      <c r="L271" t="e">
        <v>#VALUE!</v>
      </c>
      <c r="M271" s="149" t="e">
        <v>#VALUE!</v>
      </c>
      <c r="N271" s="149" t="e">
        <v>#VALUE!</v>
      </c>
    </row>
    <row r="272" spans="8:14">
      <c r="H272">
        <v>270</v>
      </c>
      <c r="I272">
        <v>0</v>
      </c>
      <c r="L272" t="e">
        <v>#VALUE!</v>
      </c>
      <c r="M272" s="149" t="e">
        <v>#VALUE!</v>
      </c>
      <c r="N272" s="149" t="e">
        <v>#VALUE!</v>
      </c>
    </row>
    <row r="273" spans="8:14">
      <c r="H273">
        <v>271</v>
      </c>
      <c r="I273">
        <v>0</v>
      </c>
      <c r="L273" t="e">
        <v>#VALUE!</v>
      </c>
      <c r="M273" s="149" t="e">
        <v>#VALUE!</v>
      </c>
      <c r="N273" s="149" t="e">
        <v>#VALUE!</v>
      </c>
    </row>
    <row r="274" spans="8:14">
      <c r="H274">
        <v>272</v>
      </c>
      <c r="I274">
        <v>0</v>
      </c>
      <c r="L274" t="e">
        <v>#VALUE!</v>
      </c>
      <c r="M274" s="149" t="e">
        <v>#VALUE!</v>
      </c>
      <c r="N274" s="149" t="e">
        <v>#VALUE!</v>
      </c>
    </row>
    <row r="275" spans="8:14">
      <c r="H275">
        <v>273</v>
      </c>
      <c r="I275">
        <v>0</v>
      </c>
      <c r="L275" t="e">
        <v>#VALUE!</v>
      </c>
      <c r="M275" s="149" t="e">
        <v>#VALUE!</v>
      </c>
      <c r="N275" s="149" t="e">
        <v>#VALUE!</v>
      </c>
    </row>
    <row r="276" spans="8:14">
      <c r="H276">
        <v>274</v>
      </c>
      <c r="I276">
        <v>0</v>
      </c>
      <c r="L276" t="e">
        <v>#VALUE!</v>
      </c>
      <c r="M276" s="149" t="e">
        <v>#VALUE!</v>
      </c>
      <c r="N276" s="149" t="e">
        <v>#VALUE!</v>
      </c>
    </row>
    <row r="277" spans="8:14">
      <c r="H277">
        <v>275</v>
      </c>
      <c r="I277">
        <v>0</v>
      </c>
      <c r="L277" t="e">
        <v>#VALUE!</v>
      </c>
      <c r="M277" s="149" t="e">
        <v>#VALUE!</v>
      </c>
      <c r="N277" s="149" t="e">
        <v>#VALUE!</v>
      </c>
    </row>
    <row r="278" spans="8:14">
      <c r="H278">
        <v>276</v>
      </c>
      <c r="I278">
        <v>0</v>
      </c>
      <c r="L278" t="e">
        <v>#VALUE!</v>
      </c>
      <c r="M278" s="149" t="e">
        <v>#VALUE!</v>
      </c>
      <c r="N278" s="149" t="e">
        <v>#VALUE!</v>
      </c>
    </row>
    <row r="279" spans="8:14">
      <c r="H279">
        <v>277</v>
      </c>
      <c r="I279">
        <v>0</v>
      </c>
      <c r="L279" t="e">
        <v>#VALUE!</v>
      </c>
      <c r="M279" s="149" t="e">
        <v>#VALUE!</v>
      </c>
      <c r="N279" s="149" t="e">
        <v>#VALUE!</v>
      </c>
    </row>
    <row r="280" spans="8:14">
      <c r="H280">
        <v>278</v>
      </c>
      <c r="I280">
        <v>0</v>
      </c>
      <c r="L280" t="e">
        <v>#VALUE!</v>
      </c>
      <c r="M280" s="149" t="e">
        <v>#VALUE!</v>
      </c>
      <c r="N280" s="149" t="e">
        <v>#VALUE!</v>
      </c>
    </row>
    <row r="281" spans="8:14">
      <c r="H281">
        <v>279</v>
      </c>
      <c r="I281">
        <v>0</v>
      </c>
    </row>
    <row r="282" spans="8:14">
      <c r="H282">
        <v>280</v>
      </c>
      <c r="I282">
        <v>0</v>
      </c>
    </row>
    <row r="283" spans="8:14">
      <c r="H283">
        <v>281</v>
      </c>
      <c r="I283">
        <v>0</v>
      </c>
    </row>
    <row r="284" spans="8:14">
      <c r="H284">
        <v>282</v>
      </c>
      <c r="I284">
        <v>0</v>
      </c>
    </row>
    <row r="285" spans="8:14">
      <c r="H285">
        <v>283</v>
      </c>
      <c r="I285">
        <v>0</v>
      </c>
    </row>
    <row r="286" spans="8:14">
      <c r="H286">
        <v>284</v>
      </c>
      <c r="I286">
        <v>0</v>
      </c>
    </row>
    <row r="287" spans="8:14">
      <c r="H287">
        <v>285</v>
      </c>
      <c r="I287">
        <v>0</v>
      </c>
    </row>
    <row r="288" spans="8:14">
      <c r="H288">
        <v>286</v>
      </c>
      <c r="I288">
        <v>0</v>
      </c>
    </row>
    <row r="289" spans="8:9">
      <c r="H289">
        <v>287</v>
      </c>
      <c r="I289">
        <v>0</v>
      </c>
    </row>
    <row r="290" spans="8:9">
      <c r="H290">
        <v>288</v>
      </c>
      <c r="I290">
        <v>0</v>
      </c>
    </row>
    <row r="291" spans="8:9">
      <c r="H291">
        <v>289</v>
      </c>
      <c r="I291">
        <v>0</v>
      </c>
    </row>
    <row r="292" spans="8:9">
      <c r="H292">
        <v>290</v>
      </c>
      <c r="I292">
        <v>0</v>
      </c>
    </row>
    <row r="293" spans="8:9">
      <c r="H293">
        <v>291</v>
      </c>
      <c r="I293">
        <v>0</v>
      </c>
    </row>
    <row r="294" spans="8:9">
      <c r="H294">
        <v>292</v>
      </c>
      <c r="I294">
        <v>0</v>
      </c>
    </row>
    <row r="295" spans="8:9">
      <c r="H295">
        <v>293</v>
      </c>
      <c r="I295">
        <v>0</v>
      </c>
    </row>
    <row r="296" spans="8:9">
      <c r="H296">
        <v>294</v>
      </c>
      <c r="I296">
        <v>0</v>
      </c>
    </row>
    <row r="297" spans="8:9">
      <c r="H297">
        <v>295</v>
      </c>
      <c r="I297">
        <v>0</v>
      </c>
    </row>
    <row r="298" spans="8:9">
      <c r="H298">
        <v>296</v>
      </c>
      <c r="I298">
        <v>0</v>
      </c>
    </row>
    <row r="299" spans="8:9">
      <c r="H299">
        <v>297</v>
      </c>
      <c r="I299">
        <v>0</v>
      </c>
    </row>
    <row r="300" spans="8:9">
      <c r="H300">
        <v>298</v>
      </c>
      <c r="I300">
        <v>0</v>
      </c>
    </row>
    <row r="301" spans="8:9">
      <c r="H301">
        <v>299</v>
      </c>
      <c r="I301">
        <v>0</v>
      </c>
    </row>
    <row r="302" spans="8:9">
      <c r="H302">
        <v>300</v>
      </c>
      <c r="I302">
        <v>0</v>
      </c>
    </row>
    <row r="303" spans="8:9">
      <c r="H303">
        <v>301</v>
      </c>
      <c r="I303">
        <v>0</v>
      </c>
    </row>
    <row r="304" spans="8:9">
      <c r="H304">
        <v>302</v>
      </c>
      <c r="I304">
        <v>0</v>
      </c>
    </row>
    <row r="305" spans="8:9">
      <c r="H305">
        <v>303</v>
      </c>
      <c r="I305">
        <v>0</v>
      </c>
    </row>
    <row r="306" spans="8:9">
      <c r="H306">
        <v>304</v>
      </c>
      <c r="I306">
        <v>0</v>
      </c>
    </row>
    <row r="307" spans="8:9">
      <c r="H307">
        <v>305</v>
      </c>
      <c r="I307">
        <v>0</v>
      </c>
    </row>
    <row r="308" spans="8:9">
      <c r="H308">
        <v>306</v>
      </c>
      <c r="I308">
        <v>0</v>
      </c>
    </row>
    <row r="309" spans="8:9">
      <c r="H309">
        <v>307</v>
      </c>
      <c r="I309">
        <v>0</v>
      </c>
    </row>
    <row r="310" spans="8:9">
      <c r="H310">
        <v>308</v>
      </c>
      <c r="I310">
        <v>0</v>
      </c>
    </row>
    <row r="311" spans="8:9">
      <c r="H311">
        <v>309</v>
      </c>
      <c r="I311">
        <v>0</v>
      </c>
    </row>
    <row r="312" spans="8:9">
      <c r="H312">
        <v>310</v>
      </c>
      <c r="I312">
        <v>0</v>
      </c>
    </row>
    <row r="313" spans="8:9">
      <c r="H313">
        <v>311</v>
      </c>
      <c r="I313">
        <v>0</v>
      </c>
    </row>
    <row r="314" spans="8:9">
      <c r="H314">
        <v>312</v>
      </c>
      <c r="I314">
        <v>0</v>
      </c>
    </row>
    <row r="315" spans="8:9">
      <c r="H315">
        <v>313</v>
      </c>
      <c r="I315">
        <v>0</v>
      </c>
    </row>
    <row r="316" spans="8:9">
      <c r="H316">
        <v>314</v>
      </c>
      <c r="I316">
        <v>0</v>
      </c>
    </row>
    <row r="317" spans="8:9">
      <c r="H317">
        <v>315</v>
      </c>
      <c r="I317">
        <v>0</v>
      </c>
    </row>
    <row r="318" spans="8:9">
      <c r="H318">
        <v>316</v>
      </c>
      <c r="I318">
        <v>0</v>
      </c>
    </row>
    <row r="319" spans="8:9">
      <c r="H319">
        <v>317</v>
      </c>
      <c r="I319">
        <v>0</v>
      </c>
    </row>
    <row r="320" spans="8:9">
      <c r="H320">
        <v>318</v>
      </c>
      <c r="I320">
        <v>0</v>
      </c>
    </row>
    <row r="321" spans="8:9">
      <c r="H321">
        <v>319</v>
      </c>
      <c r="I321">
        <v>0</v>
      </c>
    </row>
    <row r="322" spans="8:9">
      <c r="H322">
        <v>320</v>
      </c>
      <c r="I322">
        <v>0</v>
      </c>
    </row>
    <row r="323" spans="8:9">
      <c r="H323">
        <v>321</v>
      </c>
      <c r="I323">
        <v>0</v>
      </c>
    </row>
    <row r="324" spans="8:9">
      <c r="H324">
        <v>322</v>
      </c>
      <c r="I324">
        <v>0</v>
      </c>
    </row>
    <row r="325" spans="8:9">
      <c r="H325">
        <v>323</v>
      </c>
      <c r="I325">
        <v>0</v>
      </c>
    </row>
    <row r="326" spans="8:9">
      <c r="H326">
        <v>324</v>
      </c>
      <c r="I326">
        <v>0</v>
      </c>
    </row>
    <row r="327" spans="8:9">
      <c r="H327">
        <v>325</v>
      </c>
      <c r="I327">
        <v>0</v>
      </c>
    </row>
    <row r="328" spans="8:9">
      <c r="H328">
        <v>326</v>
      </c>
      <c r="I328">
        <v>0</v>
      </c>
    </row>
    <row r="329" spans="8:9">
      <c r="H329">
        <v>327</v>
      </c>
      <c r="I329">
        <v>0</v>
      </c>
    </row>
    <row r="330" spans="8:9">
      <c r="H330">
        <v>328</v>
      </c>
      <c r="I330">
        <v>0</v>
      </c>
    </row>
    <row r="331" spans="8:9">
      <c r="H331">
        <v>329</v>
      </c>
      <c r="I331">
        <v>0</v>
      </c>
    </row>
    <row r="332" spans="8:9">
      <c r="H332">
        <v>330</v>
      </c>
      <c r="I332">
        <v>0</v>
      </c>
    </row>
    <row r="333" spans="8:9">
      <c r="H333">
        <v>331</v>
      </c>
      <c r="I333">
        <v>0</v>
      </c>
    </row>
    <row r="334" spans="8:9">
      <c r="H334">
        <v>332</v>
      </c>
      <c r="I334">
        <v>0</v>
      </c>
    </row>
    <row r="335" spans="8:9">
      <c r="H335">
        <v>333</v>
      </c>
      <c r="I335">
        <v>0</v>
      </c>
    </row>
    <row r="336" spans="8:9">
      <c r="H336">
        <v>334</v>
      </c>
      <c r="I336">
        <v>0</v>
      </c>
    </row>
    <row r="337" spans="8:9">
      <c r="H337">
        <v>335</v>
      </c>
      <c r="I337">
        <v>0</v>
      </c>
    </row>
    <row r="338" spans="8:9">
      <c r="H338">
        <v>336</v>
      </c>
      <c r="I338">
        <v>0</v>
      </c>
    </row>
    <row r="339" spans="8:9">
      <c r="H339">
        <v>337</v>
      </c>
      <c r="I339">
        <v>0</v>
      </c>
    </row>
    <row r="340" spans="8:9">
      <c r="H340">
        <v>338</v>
      </c>
      <c r="I340">
        <v>0</v>
      </c>
    </row>
    <row r="341" spans="8:9">
      <c r="H341">
        <v>339</v>
      </c>
      <c r="I341">
        <v>0</v>
      </c>
    </row>
    <row r="342" spans="8:9">
      <c r="H342">
        <v>340</v>
      </c>
      <c r="I342">
        <v>0</v>
      </c>
    </row>
    <row r="343" spans="8:9">
      <c r="H343">
        <v>341</v>
      </c>
      <c r="I343">
        <v>0</v>
      </c>
    </row>
    <row r="344" spans="8:9">
      <c r="H344">
        <v>342</v>
      </c>
      <c r="I344">
        <v>0</v>
      </c>
    </row>
    <row r="345" spans="8:9">
      <c r="H345">
        <v>343</v>
      </c>
      <c r="I345">
        <v>0</v>
      </c>
    </row>
    <row r="346" spans="8:9">
      <c r="H346">
        <v>344</v>
      </c>
      <c r="I346">
        <v>0</v>
      </c>
    </row>
    <row r="347" spans="8:9">
      <c r="H347">
        <v>345</v>
      </c>
      <c r="I347">
        <v>0</v>
      </c>
    </row>
    <row r="348" spans="8:9">
      <c r="H348">
        <v>346</v>
      </c>
      <c r="I348">
        <v>0</v>
      </c>
    </row>
    <row r="349" spans="8:9">
      <c r="H349">
        <v>347</v>
      </c>
      <c r="I349">
        <v>0</v>
      </c>
    </row>
    <row r="350" spans="8:9">
      <c r="H350">
        <v>348</v>
      </c>
      <c r="I350">
        <v>0</v>
      </c>
    </row>
    <row r="351" spans="8:9">
      <c r="H351">
        <v>349</v>
      </c>
      <c r="I351">
        <v>0</v>
      </c>
    </row>
    <row r="352" spans="8:9">
      <c r="H352">
        <v>350</v>
      </c>
      <c r="I352">
        <v>0</v>
      </c>
    </row>
    <row r="353" spans="8:9">
      <c r="H353">
        <v>351</v>
      </c>
      <c r="I353">
        <v>0</v>
      </c>
    </row>
    <row r="354" spans="8:9">
      <c r="H354">
        <v>352</v>
      </c>
      <c r="I354">
        <v>0</v>
      </c>
    </row>
    <row r="355" spans="8:9">
      <c r="H355">
        <v>353</v>
      </c>
      <c r="I355">
        <v>0</v>
      </c>
    </row>
    <row r="356" spans="8:9">
      <c r="H356">
        <v>354</v>
      </c>
      <c r="I356">
        <v>0</v>
      </c>
    </row>
    <row r="357" spans="8:9">
      <c r="H357">
        <v>355</v>
      </c>
      <c r="I357">
        <v>0</v>
      </c>
    </row>
    <row r="358" spans="8:9">
      <c r="H358">
        <v>356</v>
      </c>
      <c r="I358">
        <v>0</v>
      </c>
    </row>
    <row r="359" spans="8:9">
      <c r="H359">
        <v>357</v>
      </c>
      <c r="I359">
        <v>0</v>
      </c>
    </row>
    <row r="360" spans="8:9">
      <c r="H360">
        <v>358</v>
      </c>
      <c r="I360">
        <v>0</v>
      </c>
    </row>
    <row r="361" spans="8:9">
      <c r="H361">
        <v>359</v>
      </c>
      <c r="I361">
        <v>0</v>
      </c>
    </row>
    <row r="362" spans="8:9">
      <c r="H362">
        <v>360</v>
      </c>
      <c r="I362">
        <v>0</v>
      </c>
    </row>
    <row r="363" spans="8:9">
      <c r="H363">
        <v>361</v>
      </c>
      <c r="I363">
        <v>0</v>
      </c>
    </row>
    <row r="364" spans="8:9">
      <c r="H364">
        <v>362</v>
      </c>
      <c r="I364">
        <v>0</v>
      </c>
    </row>
    <row r="365" spans="8:9">
      <c r="H365">
        <v>363</v>
      </c>
      <c r="I365">
        <v>0</v>
      </c>
    </row>
    <row r="366" spans="8:9">
      <c r="H366">
        <v>364</v>
      </c>
      <c r="I366">
        <v>0</v>
      </c>
    </row>
    <row r="367" spans="8:9">
      <c r="H367">
        <v>365</v>
      </c>
      <c r="I367">
        <v>0</v>
      </c>
    </row>
    <row r="368" spans="8:9">
      <c r="H368">
        <v>366</v>
      </c>
      <c r="I368">
        <v>0</v>
      </c>
    </row>
    <row r="369" spans="8:9">
      <c r="H369">
        <v>367</v>
      </c>
      <c r="I369">
        <v>0</v>
      </c>
    </row>
    <row r="370" spans="8:9">
      <c r="H370">
        <v>368</v>
      </c>
      <c r="I370">
        <v>0</v>
      </c>
    </row>
    <row r="371" spans="8:9">
      <c r="H371">
        <v>369</v>
      </c>
      <c r="I371">
        <v>0</v>
      </c>
    </row>
    <row r="372" spans="8:9">
      <c r="H372">
        <v>370</v>
      </c>
      <c r="I372">
        <v>0</v>
      </c>
    </row>
    <row r="373" spans="8:9">
      <c r="H373">
        <v>371</v>
      </c>
      <c r="I373">
        <v>0</v>
      </c>
    </row>
    <row r="374" spans="8:9">
      <c r="H374">
        <v>372</v>
      </c>
      <c r="I374">
        <v>0</v>
      </c>
    </row>
    <row r="375" spans="8:9">
      <c r="H375">
        <v>373</v>
      </c>
      <c r="I375">
        <v>0</v>
      </c>
    </row>
    <row r="376" spans="8:9">
      <c r="H376">
        <v>374</v>
      </c>
      <c r="I376">
        <v>0</v>
      </c>
    </row>
    <row r="377" spans="8:9">
      <c r="H377">
        <v>375</v>
      </c>
      <c r="I377">
        <v>0</v>
      </c>
    </row>
    <row r="378" spans="8:9">
      <c r="H378">
        <v>376</v>
      </c>
      <c r="I378">
        <v>0</v>
      </c>
    </row>
    <row r="379" spans="8:9">
      <c r="H379">
        <v>377</v>
      </c>
      <c r="I379">
        <v>0</v>
      </c>
    </row>
    <row r="380" spans="8:9">
      <c r="H380">
        <v>378</v>
      </c>
      <c r="I380">
        <v>0</v>
      </c>
    </row>
    <row r="381" spans="8:9">
      <c r="H381">
        <v>379</v>
      </c>
      <c r="I381">
        <v>0</v>
      </c>
    </row>
    <row r="382" spans="8:9">
      <c r="H382">
        <v>380</v>
      </c>
      <c r="I382">
        <v>0</v>
      </c>
    </row>
    <row r="383" spans="8:9">
      <c r="H383">
        <v>381</v>
      </c>
      <c r="I383">
        <v>0</v>
      </c>
    </row>
    <row r="384" spans="8:9">
      <c r="H384">
        <v>382</v>
      </c>
      <c r="I384">
        <v>0</v>
      </c>
    </row>
    <row r="385" spans="8:9">
      <c r="H385">
        <v>383</v>
      </c>
      <c r="I385">
        <v>0</v>
      </c>
    </row>
    <row r="386" spans="8:9">
      <c r="H386">
        <v>384</v>
      </c>
      <c r="I386">
        <v>0</v>
      </c>
    </row>
    <row r="387" spans="8:9">
      <c r="H387">
        <v>385</v>
      </c>
      <c r="I387">
        <v>0</v>
      </c>
    </row>
    <row r="388" spans="8:9">
      <c r="H388">
        <v>386</v>
      </c>
      <c r="I388">
        <v>0</v>
      </c>
    </row>
    <row r="389" spans="8:9">
      <c r="H389">
        <v>387</v>
      </c>
      <c r="I389">
        <v>0</v>
      </c>
    </row>
    <row r="390" spans="8:9">
      <c r="H390">
        <v>388</v>
      </c>
      <c r="I390">
        <v>0</v>
      </c>
    </row>
    <row r="391" spans="8:9">
      <c r="H391">
        <v>389</v>
      </c>
      <c r="I391">
        <v>0</v>
      </c>
    </row>
    <row r="392" spans="8:9">
      <c r="H392">
        <v>390</v>
      </c>
      <c r="I392">
        <v>0</v>
      </c>
    </row>
    <row r="393" spans="8:9">
      <c r="H393">
        <v>391</v>
      </c>
      <c r="I393">
        <v>0</v>
      </c>
    </row>
    <row r="394" spans="8:9">
      <c r="H394">
        <v>392</v>
      </c>
      <c r="I394">
        <v>0</v>
      </c>
    </row>
    <row r="395" spans="8:9">
      <c r="H395">
        <v>393</v>
      </c>
      <c r="I395">
        <v>0</v>
      </c>
    </row>
    <row r="396" spans="8:9">
      <c r="H396">
        <v>394</v>
      </c>
      <c r="I396">
        <v>0</v>
      </c>
    </row>
    <row r="397" spans="8:9">
      <c r="H397">
        <v>395</v>
      </c>
      <c r="I397">
        <v>0</v>
      </c>
    </row>
    <row r="398" spans="8:9">
      <c r="H398">
        <v>396</v>
      </c>
      <c r="I398">
        <v>0</v>
      </c>
    </row>
    <row r="399" spans="8:9">
      <c r="H399">
        <v>397</v>
      </c>
      <c r="I399">
        <v>0</v>
      </c>
    </row>
    <row r="400" spans="8:9">
      <c r="H400">
        <v>398</v>
      </c>
      <c r="I400">
        <v>0</v>
      </c>
    </row>
    <row r="401" spans="8:9">
      <c r="H401">
        <v>399</v>
      </c>
      <c r="I401">
        <v>0</v>
      </c>
    </row>
    <row r="402" spans="8:9">
      <c r="H402">
        <v>400</v>
      </c>
      <c r="I402">
        <v>0</v>
      </c>
    </row>
    <row r="403" spans="8:9">
      <c r="H403">
        <v>401</v>
      </c>
      <c r="I403">
        <v>0</v>
      </c>
    </row>
    <row r="404" spans="8:9">
      <c r="H404">
        <v>402</v>
      </c>
      <c r="I404">
        <v>0</v>
      </c>
    </row>
    <row r="405" spans="8:9">
      <c r="H405">
        <v>403</v>
      </c>
      <c r="I405">
        <v>0</v>
      </c>
    </row>
    <row r="406" spans="8:9">
      <c r="H406">
        <v>404</v>
      </c>
      <c r="I406">
        <v>0</v>
      </c>
    </row>
    <row r="407" spans="8:9">
      <c r="H407">
        <v>405</v>
      </c>
      <c r="I407">
        <v>0</v>
      </c>
    </row>
    <row r="408" spans="8:9">
      <c r="H408">
        <v>406</v>
      </c>
      <c r="I408">
        <v>0</v>
      </c>
    </row>
    <row r="409" spans="8:9">
      <c r="H409">
        <v>407</v>
      </c>
      <c r="I409">
        <v>0</v>
      </c>
    </row>
    <row r="410" spans="8:9">
      <c r="H410">
        <v>408</v>
      </c>
      <c r="I410">
        <v>0</v>
      </c>
    </row>
    <row r="411" spans="8:9">
      <c r="H411">
        <v>409</v>
      </c>
      <c r="I411">
        <v>0</v>
      </c>
    </row>
    <row r="412" spans="8:9">
      <c r="H412">
        <v>410</v>
      </c>
      <c r="I412">
        <v>0</v>
      </c>
    </row>
    <row r="413" spans="8:9">
      <c r="H413">
        <v>411</v>
      </c>
      <c r="I413">
        <v>0</v>
      </c>
    </row>
    <row r="414" spans="8:9">
      <c r="H414">
        <v>412</v>
      </c>
      <c r="I414">
        <v>0</v>
      </c>
    </row>
    <row r="415" spans="8:9">
      <c r="H415">
        <v>413</v>
      </c>
      <c r="I415">
        <v>0</v>
      </c>
    </row>
    <row r="416" spans="8:9">
      <c r="H416">
        <v>414</v>
      </c>
      <c r="I416">
        <v>0</v>
      </c>
    </row>
    <row r="417" spans="8:9">
      <c r="H417">
        <v>415</v>
      </c>
      <c r="I417">
        <v>0</v>
      </c>
    </row>
    <row r="418" spans="8:9">
      <c r="H418">
        <v>416</v>
      </c>
      <c r="I418">
        <v>0</v>
      </c>
    </row>
    <row r="419" spans="8:9">
      <c r="H419">
        <v>417</v>
      </c>
      <c r="I419">
        <v>0</v>
      </c>
    </row>
    <row r="420" spans="8:9">
      <c r="H420">
        <v>418</v>
      </c>
      <c r="I420">
        <v>0</v>
      </c>
    </row>
    <row r="421" spans="8:9">
      <c r="H421">
        <v>419</v>
      </c>
      <c r="I421">
        <v>0</v>
      </c>
    </row>
    <row r="422" spans="8:9">
      <c r="H422">
        <v>420</v>
      </c>
      <c r="I422">
        <v>0</v>
      </c>
    </row>
    <row r="423" spans="8:9">
      <c r="H423">
        <v>421</v>
      </c>
      <c r="I423">
        <v>0</v>
      </c>
    </row>
    <row r="424" spans="8:9">
      <c r="H424">
        <v>422</v>
      </c>
      <c r="I424">
        <v>0</v>
      </c>
    </row>
    <row r="425" spans="8:9">
      <c r="H425">
        <v>423</v>
      </c>
      <c r="I425">
        <v>0</v>
      </c>
    </row>
    <row r="426" spans="8:9">
      <c r="H426">
        <v>424</v>
      </c>
      <c r="I426">
        <v>0</v>
      </c>
    </row>
    <row r="427" spans="8:9">
      <c r="H427">
        <v>425</v>
      </c>
      <c r="I427">
        <v>0</v>
      </c>
    </row>
    <row r="428" spans="8:9">
      <c r="H428">
        <v>426</v>
      </c>
      <c r="I428">
        <v>0</v>
      </c>
    </row>
    <row r="429" spans="8:9">
      <c r="H429">
        <v>427</v>
      </c>
      <c r="I429">
        <v>0</v>
      </c>
    </row>
    <row r="430" spans="8:9">
      <c r="H430">
        <v>428</v>
      </c>
      <c r="I430">
        <v>0</v>
      </c>
    </row>
    <row r="431" spans="8:9">
      <c r="H431">
        <v>429</v>
      </c>
      <c r="I431">
        <v>0</v>
      </c>
    </row>
    <row r="432" spans="8:9">
      <c r="H432">
        <v>430</v>
      </c>
      <c r="I432">
        <v>0</v>
      </c>
    </row>
    <row r="433" spans="8:9">
      <c r="H433">
        <v>431</v>
      </c>
      <c r="I433">
        <v>0</v>
      </c>
    </row>
    <row r="434" spans="8:9">
      <c r="H434">
        <v>432</v>
      </c>
      <c r="I434">
        <v>0</v>
      </c>
    </row>
    <row r="435" spans="8:9">
      <c r="H435">
        <v>433</v>
      </c>
      <c r="I435">
        <v>0</v>
      </c>
    </row>
    <row r="436" spans="8:9">
      <c r="H436">
        <v>434</v>
      </c>
      <c r="I436">
        <v>0</v>
      </c>
    </row>
    <row r="437" spans="8:9">
      <c r="H437">
        <v>435</v>
      </c>
      <c r="I437">
        <v>0</v>
      </c>
    </row>
    <row r="438" spans="8:9">
      <c r="H438">
        <v>436</v>
      </c>
      <c r="I438">
        <v>0</v>
      </c>
    </row>
    <row r="439" spans="8:9">
      <c r="H439">
        <v>437</v>
      </c>
      <c r="I439">
        <v>0</v>
      </c>
    </row>
    <row r="440" spans="8:9">
      <c r="H440">
        <v>438</v>
      </c>
      <c r="I440">
        <v>0</v>
      </c>
    </row>
    <row r="441" spans="8:9">
      <c r="H441">
        <v>439</v>
      </c>
      <c r="I441">
        <v>0</v>
      </c>
    </row>
    <row r="442" spans="8:9">
      <c r="H442">
        <v>440</v>
      </c>
      <c r="I442">
        <v>0</v>
      </c>
    </row>
    <row r="443" spans="8:9">
      <c r="H443">
        <v>441</v>
      </c>
      <c r="I443">
        <v>0</v>
      </c>
    </row>
    <row r="444" spans="8:9">
      <c r="H444">
        <v>442</v>
      </c>
      <c r="I444">
        <v>0</v>
      </c>
    </row>
    <row r="445" spans="8:9">
      <c r="H445">
        <v>443</v>
      </c>
      <c r="I445">
        <v>0</v>
      </c>
    </row>
    <row r="446" spans="8:9">
      <c r="H446">
        <v>444</v>
      </c>
      <c r="I446">
        <v>0</v>
      </c>
    </row>
    <row r="447" spans="8:9">
      <c r="H447">
        <v>445</v>
      </c>
      <c r="I447">
        <v>0</v>
      </c>
    </row>
    <row r="448" spans="8:9">
      <c r="H448">
        <v>446</v>
      </c>
      <c r="I448">
        <v>0</v>
      </c>
    </row>
    <row r="449" spans="8:9">
      <c r="H449">
        <v>447</v>
      </c>
      <c r="I449">
        <v>0</v>
      </c>
    </row>
    <row r="450" spans="8:9">
      <c r="H450">
        <v>448</v>
      </c>
      <c r="I450">
        <v>0</v>
      </c>
    </row>
    <row r="451" spans="8:9">
      <c r="H451">
        <v>449</v>
      </c>
      <c r="I451">
        <v>0</v>
      </c>
    </row>
    <row r="452" spans="8:9">
      <c r="H452">
        <v>450</v>
      </c>
      <c r="I452">
        <v>0</v>
      </c>
    </row>
    <row r="453" spans="8:9">
      <c r="H453">
        <v>451</v>
      </c>
      <c r="I453">
        <v>0</v>
      </c>
    </row>
    <row r="454" spans="8:9">
      <c r="H454">
        <v>452</v>
      </c>
      <c r="I454">
        <v>0</v>
      </c>
    </row>
    <row r="455" spans="8:9">
      <c r="H455">
        <v>453</v>
      </c>
      <c r="I455">
        <v>0</v>
      </c>
    </row>
    <row r="456" spans="8:9">
      <c r="H456">
        <v>454</v>
      </c>
      <c r="I456">
        <v>0</v>
      </c>
    </row>
    <row r="457" spans="8:9">
      <c r="H457">
        <v>455</v>
      </c>
      <c r="I457">
        <v>0</v>
      </c>
    </row>
    <row r="458" spans="8:9">
      <c r="H458">
        <v>456</v>
      </c>
      <c r="I458">
        <v>0</v>
      </c>
    </row>
    <row r="459" spans="8:9">
      <c r="H459">
        <v>457</v>
      </c>
      <c r="I459">
        <v>0</v>
      </c>
    </row>
    <row r="460" spans="8:9">
      <c r="H460">
        <v>458</v>
      </c>
      <c r="I460">
        <v>0</v>
      </c>
    </row>
    <row r="461" spans="8:9">
      <c r="H461">
        <v>459</v>
      </c>
      <c r="I461">
        <v>0</v>
      </c>
    </row>
    <row r="462" spans="8:9">
      <c r="H462">
        <v>460</v>
      </c>
      <c r="I462">
        <v>0</v>
      </c>
    </row>
    <row r="463" spans="8:9">
      <c r="H463">
        <v>461</v>
      </c>
      <c r="I463">
        <v>0</v>
      </c>
    </row>
    <row r="464" spans="8:9">
      <c r="H464">
        <v>462</v>
      </c>
      <c r="I464">
        <v>0</v>
      </c>
    </row>
    <row r="465" spans="8:9">
      <c r="H465">
        <v>463</v>
      </c>
      <c r="I465">
        <v>0</v>
      </c>
    </row>
    <row r="466" spans="8:9">
      <c r="H466">
        <v>464</v>
      </c>
      <c r="I466">
        <v>0</v>
      </c>
    </row>
    <row r="467" spans="8:9">
      <c r="H467">
        <v>465</v>
      </c>
      <c r="I467">
        <v>0</v>
      </c>
    </row>
    <row r="468" spans="8:9">
      <c r="H468">
        <v>466</v>
      </c>
      <c r="I468">
        <v>0</v>
      </c>
    </row>
    <row r="469" spans="8:9">
      <c r="H469">
        <v>467</v>
      </c>
      <c r="I469">
        <v>0</v>
      </c>
    </row>
    <row r="470" spans="8:9">
      <c r="H470">
        <v>468</v>
      </c>
      <c r="I470">
        <v>0</v>
      </c>
    </row>
    <row r="471" spans="8:9">
      <c r="H471">
        <v>469</v>
      </c>
      <c r="I471">
        <v>0</v>
      </c>
    </row>
    <row r="472" spans="8:9">
      <c r="H472">
        <v>470</v>
      </c>
      <c r="I472">
        <v>0</v>
      </c>
    </row>
    <row r="473" spans="8:9">
      <c r="H473">
        <v>471</v>
      </c>
      <c r="I473">
        <v>0</v>
      </c>
    </row>
    <row r="474" spans="8:9">
      <c r="H474">
        <v>472</v>
      </c>
      <c r="I474">
        <v>0</v>
      </c>
    </row>
    <row r="475" spans="8:9">
      <c r="H475">
        <v>473</v>
      </c>
      <c r="I475">
        <v>0</v>
      </c>
    </row>
    <row r="476" spans="8:9">
      <c r="H476">
        <v>474</v>
      </c>
      <c r="I476">
        <v>0</v>
      </c>
    </row>
    <row r="477" spans="8:9">
      <c r="H477">
        <v>475</v>
      </c>
      <c r="I477">
        <v>0</v>
      </c>
    </row>
    <row r="478" spans="8:9">
      <c r="H478">
        <v>476</v>
      </c>
      <c r="I478">
        <v>0</v>
      </c>
    </row>
    <row r="479" spans="8:9">
      <c r="H479">
        <v>477</v>
      </c>
      <c r="I479">
        <v>0</v>
      </c>
    </row>
    <row r="480" spans="8:9">
      <c r="H480">
        <v>478</v>
      </c>
      <c r="I480">
        <v>0</v>
      </c>
    </row>
    <row r="481" spans="8:9">
      <c r="H481">
        <v>479</v>
      </c>
      <c r="I481">
        <v>0</v>
      </c>
    </row>
    <row r="482" spans="8:9">
      <c r="H482">
        <v>480</v>
      </c>
      <c r="I482">
        <v>0</v>
      </c>
    </row>
    <row r="483" spans="8:9">
      <c r="H483">
        <v>481</v>
      </c>
      <c r="I483">
        <v>0</v>
      </c>
    </row>
    <row r="484" spans="8:9">
      <c r="H484">
        <v>482</v>
      </c>
      <c r="I484">
        <v>0</v>
      </c>
    </row>
    <row r="485" spans="8:9">
      <c r="H485">
        <v>483</v>
      </c>
      <c r="I485">
        <v>0</v>
      </c>
    </row>
    <row r="486" spans="8:9">
      <c r="H486">
        <v>484</v>
      </c>
      <c r="I486">
        <v>0</v>
      </c>
    </row>
    <row r="487" spans="8:9">
      <c r="H487">
        <v>485</v>
      </c>
      <c r="I487">
        <v>0</v>
      </c>
    </row>
    <row r="488" spans="8:9">
      <c r="H488">
        <v>486</v>
      </c>
      <c r="I488">
        <v>0</v>
      </c>
    </row>
    <row r="489" spans="8:9">
      <c r="H489">
        <v>487</v>
      </c>
      <c r="I489">
        <v>0</v>
      </c>
    </row>
    <row r="490" spans="8:9">
      <c r="H490">
        <v>488</v>
      </c>
      <c r="I490">
        <v>0</v>
      </c>
    </row>
    <row r="491" spans="8:9">
      <c r="H491">
        <v>489</v>
      </c>
      <c r="I491">
        <v>0</v>
      </c>
    </row>
    <row r="492" spans="8:9">
      <c r="H492">
        <v>490</v>
      </c>
      <c r="I492">
        <v>0</v>
      </c>
    </row>
    <row r="493" spans="8:9">
      <c r="H493">
        <v>491</v>
      </c>
      <c r="I493">
        <v>0</v>
      </c>
    </row>
    <row r="494" spans="8:9">
      <c r="H494">
        <v>492</v>
      </c>
      <c r="I494">
        <v>0</v>
      </c>
    </row>
    <row r="495" spans="8:9">
      <c r="H495">
        <v>493</v>
      </c>
      <c r="I495">
        <v>0</v>
      </c>
    </row>
    <row r="496" spans="8:9">
      <c r="H496">
        <v>494</v>
      </c>
      <c r="I496">
        <v>0</v>
      </c>
    </row>
    <row r="497" spans="8:9">
      <c r="H497">
        <v>495</v>
      </c>
      <c r="I497">
        <v>0</v>
      </c>
    </row>
    <row r="498" spans="8:9">
      <c r="H498">
        <v>496</v>
      </c>
      <c r="I498">
        <v>0</v>
      </c>
    </row>
    <row r="499" spans="8:9">
      <c r="H499">
        <v>497</v>
      </c>
      <c r="I499">
        <v>0</v>
      </c>
    </row>
    <row r="500" spans="8:9">
      <c r="H500">
        <v>498</v>
      </c>
      <c r="I500">
        <v>0</v>
      </c>
    </row>
    <row r="501" spans="8:9">
      <c r="H501">
        <v>499</v>
      </c>
      <c r="I501">
        <v>0</v>
      </c>
    </row>
    <row r="502" spans="8:9">
      <c r="H502">
        <v>500</v>
      </c>
      <c r="I502">
        <v>0</v>
      </c>
    </row>
    <row r="503" spans="8:9">
      <c r="H503">
        <v>501</v>
      </c>
      <c r="I503">
        <v>0</v>
      </c>
    </row>
    <row r="504" spans="8:9">
      <c r="H504">
        <v>502</v>
      </c>
      <c r="I504">
        <v>0</v>
      </c>
    </row>
    <row r="505" spans="8:9">
      <c r="H505">
        <v>503</v>
      </c>
      <c r="I505">
        <v>0</v>
      </c>
    </row>
    <row r="506" spans="8:9">
      <c r="H506">
        <v>504</v>
      </c>
      <c r="I506">
        <v>0</v>
      </c>
    </row>
    <row r="507" spans="8:9">
      <c r="H507">
        <v>505</v>
      </c>
      <c r="I507">
        <v>0</v>
      </c>
    </row>
    <row r="508" spans="8:9">
      <c r="H508">
        <v>506</v>
      </c>
      <c r="I508">
        <v>0</v>
      </c>
    </row>
    <row r="509" spans="8:9">
      <c r="H509">
        <v>507</v>
      </c>
      <c r="I509">
        <v>0</v>
      </c>
    </row>
    <row r="510" spans="8:9">
      <c r="H510">
        <v>508</v>
      </c>
      <c r="I510">
        <v>0</v>
      </c>
    </row>
    <row r="511" spans="8:9">
      <c r="H511">
        <v>509</v>
      </c>
      <c r="I511">
        <v>0</v>
      </c>
    </row>
    <row r="512" spans="8:9">
      <c r="H512">
        <v>510</v>
      </c>
      <c r="I512">
        <v>0</v>
      </c>
    </row>
    <row r="513" spans="8:9">
      <c r="H513">
        <v>511</v>
      </c>
      <c r="I513">
        <v>0</v>
      </c>
    </row>
    <row r="514" spans="8:9">
      <c r="H514">
        <v>512</v>
      </c>
      <c r="I514">
        <v>0</v>
      </c>
    </row>
    <row r="515" spans="8:9">
      <c r="H515">
        <v>513</v>
      </c>
      <c r="I515">
        <v>0</v>
      </c>
    </row>
    <row r="516" spans="8:9">
      <c r="H516">
        <v>514</v>
      </c>
      <c r="I516">
        <v>0</v>
      </c>
    </row>
    <row r="517" spans="8:9">
      <c r="H517">
        <v>515</v>
      </c>
      <c r="I517">
        <v>0</v>
      </c>
    </row>
    <row r="518" spans="8:9">
      <c r="H518">
        <v>516</v>
      </c>
      <c r="I518">
        <v>0</v>
      </c>
    </row>
    <row r="519" spans="8:9">
      <c r="H519">
        <v>517</v>
      </c>
      <c r="I519">
        <v>0</v>
      </c>
    </row>
    <row r="520" spans="8:9">
      <c r="H520">
        <v>518</v>
      </c>
      <c r="I520">
        <v>0</v>
      </c>
    </row>
    <row r="521" spans="8:9">
      <c r="H521">
        <v>519</v>
      </c>
      <c r="I521">
        <v>0</v>
      </c>
    </row>
    <row r="522" spans="8:9">
      <c r="H522">
        <v>520</v>
      </c>
      <c r="I522">
        <v>0</v>
      </c>
    </row>
    <row r="523" spans="8:9">
      <c r="H523">
        <v>521</v>
      </c>
      <c r="I523">
        <v>0</v>
      </c>
    </row>
    <row r="524" spans="8:9">
      <c r="H524">
        <v>522</v>
      </c>
      <c r="I524">
        <v>0</v>
      </c>
    </row>
    <row r="525" spans="8:9">
      <c r="H525">
        <v>523</v>
      </c>
      <c r="I525">
        <v>0</v>
      </c>
    </row>
    <row r="526" spans="8:9">
      <c r="H526">
        <v>524</v>
      </c>
      <c r="I526">
        <v>0</v>
      </c>
    </row>
    <row r="527" spans="8:9">
      <c r="H527">
        <v>525</v>
      </c>
      <c r="I527">
        <v>0</v>
      </c>
    </row>
    <row r="528" spans="8:9">
      <c r="H528">
        <v>526</v>
      </c>
      <c r="I528">
        <v>0</v>
      </c>
    </row>
    <row r="529" spans="8:9">
      <c r="H529">
        <v>527</v>
      </c>
      <c r="I529">
        <v>0</v>
      </c>
    </row>
    <row r="530" spans="8:9">
      <c r="H530">
        <v>528</v>
      </c>
      <c r="I530">
        <v>0</v>
      </c>
    </row>
    <row r="531" spans="8:9">
      <c r="H531">
        <v>529</v>
      </c>
      <c r="I531">
        <v>0</v>
      </c>
    </row>
    <row r="532" spans="8:9">
      <c r="H532">
        <v>530</v>
      </c>
      <c r="I532">
        <v>0</v>
      </c>
    </row>
    <row r="533" spans="8:9">
      <c r="H533">
        <v>531</v>
      </c>
      <c r="I533">
        <v>0</v>
      </c>
    </row>
    <row r="534" spans="8:9">
      <c r="H534">
        <v>532</v>
      </c>
      <c r="I534">
        <v>0</v>
      </c>
    </row>
    <row r="535" spans="8:9">
      <c r="H535">
        <v>533</v>
      </c>
      <c r="I535">
        <v>0</v>
      </c>
    </row>
    <row r="536" spans="8:9">
      <c r="H536">
        <v>534</v>
      </c>
      <c r="I536">
        <v>0</v>
      </c>
    </row>
    <row r="537" spans="8:9">
      <c r="H537">
        <v>535</v>
      </c>
      <c r="I537">
        <v>0</v>
      </c>
    </row>
    <row r="538" spans="8:9">
      <c r="H538">
        <v>536</v>
      </c>
      <c r="I538">
        <v>0</v>
      </c>
    </row>
    <row r="539" spans="8:9">
      <c r="H539">
        <v>537</v>
      </c>
      <c r="I539">
        <v>0</v>
      </c>
    </row>
    <row r="540" spans="8:9">
      <c r="H540">
        <v>538</v>
      </c>
      <c r="I540">
        <v>0</v>
      </c>
    </row>
    <row r="541" spans="8:9">
      <c r="H541">
        <v>539</v>
      </c>
      <c r="I541">
        <v>0</v>
      </c>
    </row>
    <row r="542" spans="8:9">
      <c r="H542">
        <v>540</v>
      </c>
      <c r="I542">
        <v>0</v>
      </c>
    </row>
    <row r="543" spans="8:9">
      <c r="H543">
        <v>541</v>
      </c>
      <c r="I543">
        <v>0</v>
      </c>
    </row>
    <row r="544" spans="8:9">
      <c r="H544">
        <v>542</v>
      </c>
      <c r="I544">
        <v>0</v>
      </c>
    </row>
    <row r="545" spans="8:9">
      <c r="H545">
        <v>543</v>
      </c>
      <c r="I545">
        <v>0</v>
      </c>
    </row>
    <row r="546" spans="8:9">
      <c r="H546">
        <v>544</v>
      </c>
      <c r="I546">
        <v>0</v>
      </c>
    </row>
    <row r="547" spans="8:9">
      <c r="H547">
        <v>545</v>
      </c>
      <c r="I547">
        <v>0</v>
      </c>
    </row>
    <row r="548" spans="8:9">
      <c r="H548">
        <v>546</v>
      </c>
      <c r="I548">
        <v>0</v>
      </c>
    </row>
    <row r="549" spans="8:9">
      <c r="H549">
        <v>547</v>
      </c>
      <c r="I549">
        <v>0</v>
      </c>
    </row>
    <row r="550" spans="8:9">
      <c r="H550">
        <v>548</v>
      </c>
      <c r="I550">
        <v>0</v>
      </c>
    </row>
    <row r="551" spans="8:9">
      <c r="H551">
        <v>549</v>
      </c>
      <c r="I551">
        <v>0</v>
      </c>
    </row>
    <row r="552" spans="8:9">
      <c r="H552">
        <v>550</v>
      </c>
      <c r="I552">
        <v>0</v>
      </c>
    </row>
    <row r="553" spans="8:9">
      <c r="H553">
        <v>551</v>
      </c>
      <c r="I553">
        <v>0</v>
      </c>
    </row>
    <row r="554" spans="8:9">
      <c r="H554">
        <v>552</v>
      </c>
      <c r="I554">
        <v>0</v>
      </c>
    </row>
    <row r="555" spans="8:9">
      <c r="H555">
        <v>553</v>
      </c>
      <c r="I555">
        <v>0</v>
      </c>
    </row>
    <row r="556" spans="8:9">
      <c r="H556">
        <v>554</v>
      </c>
      <c r="I556">
        <v>0</v>
      </c>
    </row>
    <row r="557" spans="8:9">
      <c r="H557">
        <v>555</v>
      </c>
      <c r="I557">
        <v>0</v>
      </c>
    </row>
    <row r="558" spans="8:9">
      <c r="H558">
        <v>556</v>
      </c>
      <c r="I558">
        <v>0</v>
      </c>
    </row>
    <row r="559" spans="8:9">
      <c r="H559">
        <v>557</v>
      </c>
      <c r="I559">
        <v>0</v>
      </c>
    </row>
    <row r="560" spans="8:9">
      <c r="H560">
        <v>558</v>
      </c>
      <c r="I560">
        <v>0</v>
      </c>
    </row>
    <row r="561" spans="8:9">
      <c r="H561">
        <v>559</v>
      </c>
      <c r="I561">
        <v>0</v>
      </c>
    </row>
    <row r="562" spans="8:9">
      <c r="H562">
        <v>560</v>
      </c>
      <c r="I562">
        <v>0</v>
      </c>
    </row>
    <row r="563" spans="8:9">
      <c r="H563">
        <v>561</v>
      </c>
      <c r="I563">
        <v>0</v>
      </c>
    </row>
    <row r="564" spans="8:9">
      <c r="H564">
        <v>562</v>
      </c>
      <c r="I564">
        <v>0</v>
      </c>
    </row>
    <row r="565" spans="8:9">
      <c r="H565">
        <v>563</v>
      </c>
      <c r="I565">
        <v>0</v>
      </c>
    </row>
    <row r="566" spans="8:9">
      <c r="H566">
        <v>564</v>
      </c>
      <c r="I566">
        <v>0</v>
      </c>
    </row>
    <row r="567" spans="8:9">
      <c r="H567">
        <v>565</v>
      </c>
      <c r="I567">
        <v>0</v>
      </c>
    </row>
    <row r="568" spans="8:9">
      <c r="H568">
        <v>566</v>
      </c>
      <c r="I568">
        <v>0</v>
      </c>
    </row>
    <row r="569" spans="8:9">
      <c r="H569">
        <v>567</v>
      </c>
      <c r="I569">
        <v>0</v>
      </c>
    </row>
    <row r="570" spans="8:9">
      <c r="H570">
        <v>568</v>
      </c>
      <c r="I570">
        <v>0</v>
      </c>
    </row>
    <row r="571" spans="8:9">
      <c r="H571">
        <v>569</v>
      </c>
      <c r="I571">
        <v>0</v>
      </c>
    </row>
    <row r="572" spans="8:9">
      <c r="H572">
        <v>570</v>
      </c>
      <c r="I572">
        <v>0</v>
      </c>
    </row>
    <row r="573" spans="8:9">
      <c r="H573">
        <v>571</v>
      </c>
      <c r="I573">
        <v>0</v>
      </c>
    </row>
    <row r="574" spans="8:9">
      <c r="H574">
        <v>572</v>
      </c>
      <c r="I574">
        <v>0</v>
      </c>
    </row>
    <row r="575" spans="8:9">
      <c r="H575">
        <v>573</v>
      </c>
      <c r="I575">
        <v>0</v>
      </c>
    </row>
    <row r="576" spans="8:9">
      <c r="H576">
        <v>574</v>
      </c>
      <c r="I576">
        <v>0</v>
      </c>
    </row>
    <row r="577" spans="8:9">
      <c r="H577">
        <v>575</v>
      </c>
      <c r="I577">
        <v>0</v>
      </c>
    </row>
    <row r="578" spans="8:9">
      <c r="H578">
        <v>576</v>
      </c>
      <c r="I578">
        <v>0</v>
      </c>
    </row>
    <row r="579" spans="8:9">
      <c r="H579">
        <v>577</v>
      </c>
      <c r="I579">
        <v>0</v>
      </c>
    </row>
    <row r="580" spans="8:9">
      <c r="H580">
        <v>578</v>
      </c>
      <c r="I580">
        <v>0</v>
      </c>
    </row>
    <row r="581" spans="8:9">
      <c r="H581">
        <v>579</v>
      </c>
      <c r="I581">
        <v>0</v>
      </c>
    </row>
    <row r="582" spans="8:9">
      <c r="H582">
        <v>580</v>
      </c>
      <c r="I582">
        <v>0</v>
      </c>
    </row>
    <row r="583" spans="8:9">
      <c r="H583">
        <v>581</v>
      </c>
      <c r="I583">
        <v>0</v>
      </c>
    </row>
    <row r="584" spans="8:9">
      <c r="H584">
        <v>582</v>
      </c>
      <c r="I584">
        <v>0</v>
      </c>
    </row>
    <row r="585" spans="8:9">
      <c r="H585">
        <v>583</v>
      </c>
      <c r="I585">
        <v>0</v>
      </c>
    </row>
    <row r="586" spans="8:9">
      <c r="H586">
        <v>584</v>
      </c>
      <c r="I586">
        <v>0</v>
      </c>
    </row>
    <row r="587" spans="8:9">
      <c r="H587">
        <v>585</v>
      </c>
      <c r="I587">
        <v>0</v>
      </c>
    </row>
    <row r="588" spans="8:9">
      <c r="H588">
        <v>586</v>
      </c>
      <c r="I588">
        <v>0</v>
      </c>
    </row>
    <row r="589" spans="8:9">
      <c r="H589">
        <v>587</v>
      </c>
      <c r="I589">
        <v>0</v>
      </c>
    </row>
    <row r="590" spans="8:9">
      <c r="H590">
        <v>588</v>
      </c>
      <c r="I590">
        <v>0</v>
      </c>
    </row>
    <row r="591" spans="8:9">
      <c r="H591">
        <v>589</v>
      </c>
      <c r="I591">
        <v>0</v>
      </c>
    </row>
    <row r="592" spans="8:9">
      <c r="H592">
        <v>590</v>
      </c>
      <c r="I592">
        <v>0</v>
      </c>
    </row>
    <row r="593" spans="8:9">
      <c r="H593">
        <v>591</v>
      </c>
      <c r="I593">
        <v>0</v>
      </c>
    </row>
    <row r="594" spans="8:9">
      <c r="H594">
        <v>592</v>
      </c>
      <c r="I594">
        <v>0</v>
      </c>
    </row>
    <row r="595" spans="8:9">
      <c r="H595">
        <v>593</v>
      </c>
      <c r="I595">
        <v>0</v>
      </c>
    </row>
    <row r="596" spans="8:9">
      <c r="H596">
        <v>594</v>
      </c>
      <c r="I596">
        <v>0</v>
      </c>
    </row>
    <row r="597" spans="8:9">
      <c r="H597">
        <v>595</v>
      </c>
      <c r="I597">
        <v>0</v>
      </c>
    </row>
    <row r="598" spans="8:9">
      <c r="H598">
        <v>596</v>
      </c>
      <c r="I598">
        <v>0</v>
      </c>
    </row>
    <row r="599" spans="8:9">
      <c r="H599">
        <v>597</v>
      </c>
      <c r="I599">
        <v>0</v>
      </c>
    </row>
    <row r="600" spans="8:9">
      <c r="H600">
        <v>598</v>
      </c>
      <c r="I600">
        <v>0</v>
      </c>
    </row>
    <row r="601" spans="8:9">
      <c r="H601">
        <v>599</v>
      </c>
      <c r="I601">
        <v>0</v>
      </c>
    </row>
    <row r="602" spans="8:9">
      <c r="H602">
        <v>600</v>
      </c>
      <c r="I602">
        <v>0</v>
      </c>
    </row>
    <row r="603" spans="8:9">
      <c r="H603">
        <v>601</v>
      </c>
      <c r="I603">
        <v>0</v>
      </c>
    </row>
    <row r="604" spans="8:9">
      <c r="H604">
        <v>602</v>
      </c>
      <c r="I604">
        <v>0</v>
      </c>
    </row>
    <row r="605" spans="8:9">
      <c r="H605">
        <v>603</v>
      </c>
      <c r="I605">
        <v>0</v>
      </c>
    </row>
    <row r="606" spans="8:9">
      <c r="H606">
        <v>604</v>
      </c>
      <c r="I606">
        <v>0</v>
      </c>
    </row>
    <row r="607" spans="8:9">
      <c r="H607">
        <v>605</v>
      </c>
      <c r="I607">
        <v>0</v>
      </c>
    </row>
    <row r="608" spans="8:9">
      <c r="H608">
        <v>606</v>
      </c>
      <c r="I608">
        <v>0</v>
      </c>
    </row>
    <row r="609" spans="8:9">
      <c r="H609">
        <v>607</v>
      </c>
      <c r="I609">
        <v>0</v>
      </c>
    </row>
    <row r="610" spans="8:9">
      <c r="H610">
        <v>608</v>
      </c>
      <c r="I610">
        <v>0</v>
      </c>
    </row>
    <row r="611" spans="8:9">
      <c r="H611">
        <v>609</v>
      </c>
      <c r="I611">
        <v>0</v>
      </c>
    </row>
    <row r="612" spans="8:9">
      <c r="H612">
        <v>610</v>
      </c>
      <c r="I612">
        <v>0</v>
      </c>
    </row>
    <row r="613" spans="8:9">
      <c r="H613">
        <v>611</v>
      </c>
      <c r="I613">
        <v>0</v>
      </c>
    </row>
    <row r="614" spans="8:9">
      <c r="H614">
        <v>612</v>
      </c>
      <c r="I614">
        <v>0</v>
      </c>
    </row>
    <row r="615" spans="8:9">
      <c r="H615">
        <v>613</v>
      </c>
      <c r="I615">
        <v>0</v>
      </c>
    </row>
    <row r="616" spans="8:9">
      <c r="H616">
        <v>614</v>
      </c>
      <c r="I616">
        <v>0</v>
      </c>
    </row>
    <row r="617" spans="8:9">
      <c r="H617">
        <v>615</v>
      </c>
      <c r="I617">
        <v>0</v>
      </c>
    </row>
    <row r="618" spans="8:9">
      <c r="H618">
        <v>616</v>
      </c>
      <c r="I618">
        <v>0</v>
      </c>
    </row>
    <row r="619" spans="8:9">
      <c r="H619">
        <v>617</v>
      </c>
      <c r="I619">
        <v>0</v>
      </c>
    </row>
    <row r="620" spans="8:9">
      <c r="H620">
        <v>618</v>
      </c>
      <c r="I620">
        <v>0</v>
      </c>
    </row>
    <row r="621" spans="8:9">
      <c r="H621">
        <v>619</v>
      </c>
      <c r="I621">
        <v>0</v>
      </c>
    </row>
    <row r="622" spans="8:9">
      <c r="H622">
        <v>620</v>
      </c>
      <c r="I622">
        <v>0</v>
      </c>
    </row>
    <row r="623" spans="8:9">
      <c r="H623">
        <v>621</v>
      </c>
      <c r="I623">
        <v>0</v>
      </c>
    </row>
    <row r="624" spans="8:9">
      <c r="H624">
        <v>622</v>
      </c>
      <c r="I624">
        <v>0</v>
      </c>
    </row>
    <row r="625" spans="8:9">
      <c r="H625">
        <v>623</v>
      </c>
      <c r="I625">
        <v>0</v>
      </c>
    </row>
    <row r="626" spans="8:9">
      <c r="H626">
        <v>624</v>
      </c>
      <c r="I626">
        <v>0</v>
      </c>
    </row>
    <row r="627" spans="8:9">
      <c r="H627">
        <v>625</v>
      </c>
      <c r="I627">
        <v>0</v>
      </c>
    </row>
    <row r="628" spans="8:9">
      <c r="H628">
        <v>626</v>
      </c>
      <c r="I628">
        <v>0</v>
      </c>
    </row>
    <row r="629" spans="8:9">
      <c r="H629">
        <v>627</v>
      </c>
      <c r="I629">
        <v>0</v>
      </c>
    </row>
    <row r="630" spans="8:9">
      <c r="H630">
        <v>628</v>
      </c>
      <c r="I630">
        <v>0</v>
      </c>
    </row>
    <row r="631" spans="8:9">
      <c r="H631">
        <v>629</v>
      </c>
      <c r="I631">
        <v>0</v>
      </c>
    </row>
    <row r="632" spans="8:9">
      <c r="H632">
        <v>630</v>
      </c>
      <c r="I632">
        <v>0</v>
      </c>
    </row>
    <row r="633" spans="8:9">
      <c r="H633">
        <v>631</v>
      </c>
      <c r="I633">
        <v>0</v>
      </c>
    </row>
    <row r="634" spans="8:9">
      <c r="H634">
        <v>632</v>
      </c>
      <c r="I634">
        <v>0</v>
      </c>
    </row>
    <row r="635" spans="8:9">
      <c r="H635">
        <v>633</v>
      </c>
      <c r="I635">
        <v>0</v>
      </c>
    </row>
    <row r="636" spans="8:9">
      <c r="H636">
        <v>634</v>
      </c>
      <c r="I636">
        <v>0</v>
      </c>
    </row>
    <row r="637" spans="8:9">
      <c r="H637">
        <v>635</v>
      </c>
      <c r="I637">
        <v>0</v>
      </c>
    </row>
    <row r="638" spans="8:9">
      <c r="H638">
        <v>636</v>
      </c>
      <c r="I638">
        <v>0</v>
      </c>
    </row>
    <row r="639" spans="8:9">
      <c r="H639">
        <v>637</v>
      </c>
      <c r="I639">
        <v>0</v>
      </c>
    </row>
    <row r="640" spans="8:9">
      <c r="H640">
        <v>638</v>
      </c>
      <c r="I640">
        <v>0</v>
      </c>
    </row>
    <row r="641" spans="8:9">
      <c r="H641">
        <v>639</v>
      </c>
      <c r="I641">
        <v>0</v>
      </c>
    </row>
    <row r="642" spans="8:9">
      <c r="H642">
        <v>640</v>
      </c>
      <c r="I642">
        <v>0</v>
      </c>
    </row>
    <row r="643" spans="8:9">
      <c r="H643">
        <v>641</v>
      </c>
      <c r="I643">
        <v>0</v>
      </c>
    </row>
    <row r="644" spans="8:9">
      <c r="H644">
        <v>642</v>
      </c>
      <c r="I644">
        <v>0</v>
      </c>
    </row>
    <row r="645" spans="8:9">
      <c r="H645">
        <v>643</v>
      </c>
      <c r="I645">
        <v>0</v>
      </c>
    </row>
    <row r="646" spans="8:9">
      <c r="H646">
        <v>644</v>
      </c>
      <c r="I646">
        <v>0</v>
      </c>
    </row>
    <row r="647" spans="8:9">
      <c r="H647">
        <v>645</v>
      </c>
      <c r="I647">
        <v>0</v>
      </c>
    </row>
    <row r="648" spans="8:9">
      <c r="H648">
        <v>646</v>
      </c>
      <c r="I648">
        <v>0</v>
      </c>
    </row>
    <row r="649" spans="8:9">
      <c r="H649">
        <v>647</v>
      </c>
      <c r="I649">
        <v>0</v>
      </c>
    </row>
    <row r="650" spans="8:9">
      <c r="H650">
        <v>648</v>
      </c>
      <c r="I650">
        <v>0</v>
      </c>
    </row>
    <row r="651" spans="8:9">
      <c r="H651">
        <v>649</v>
      </c>
      <c r="I651">
        <v>0</v>
      </c>
    </row>
    <row r="652" spans="8:9">
      <c r="H652">
        <v>650</v>
      </c>
      <c r="I652">
        <v>0</v>
      </c>
    </row>
    <row r="653" spans="8:9">
      <c r="H653">
        <v>651</v>
      </c>
      <c r="I653">
        <v>0</v>
      </c>
    </row>
    <row r="654" spans="8:9">
      <c r="H654">
        <v>652</v>
      </c>
      <c r="I654">
        <v>0</v>
      </c>
    </row>
    <row r="655" spans="8:9">
      <c r="H655">
        <v>653</v>
      </c>
      <c r="I655">
        <v>0</v>
      </c>
    </row>
    <row r="656" spans="8:9">
      <c r="H656">
        <v>654</v>
      </c>
      <c r="I656">
        <v>0</v>
      </c>
    </row>
    <row r="657" spans="8:9">
      <c r="H657">
        <v>655</v>
      </c>
      <c r="I657">
        <v>0</v>
      </c>
    </row>
    <row r="658" spans="8:9">
      <c r="H658">
        <v>656</v>
      </c>
      <c r="I658">
        <v>0</v>
      </c>
    </row>
    <row r="659" spans="8:9">
      <c r="H659">
        <v>657</v>
      </c>
      <c r="I659">
        <v>0</v>
      </c>
    </row>
    <row r="660" spans="8:9">
      <c r="H660">
        <v>658</v>
      </c>
      <c r="I660">
        <v>0</v>
      </c>
    </row>
    <row r="661" spans="8:9">
      <c r="H661">
        <v>659</v>
      </c>
      <c r="I661">
        <v>0</v>
      </c>
    </row>
    <row r="662" spans="8:9">
      <c r="H662">
        <v>660</v>
      </c>
      <c r="I662">
        <v>0</v>
      </c>
    </row>
    <row r="663" spans="8:9">
      <c r="H663">
        <v>661</v>
      </c>
      <c r="I663">
        <v>0</v>
      </c>
    </row>
    <row r="664" spans="8:9">
      <c r="H664">
        <v>662</v>
      </c>
      <c r="I664">
        <v>0</v>
      </c>
    </row>
    <row r="665" spans="8:9">
      <c r="H665">
        <v>663</v>
      </c>
      <c r="I665">
        <v>0</v>
      </c>
    </row>
    <row r="666" spans="8:9">
      <c r="H666">
        <v>664</v>
      </c>
      <c r="I666">
        <v>0</v>
      </c>
    </row>
    <row r="667" spans="8:9">
      <c r="H667">
        <v>665</v>
      </c>
      <c r="I667">
        <v>0</v>
      </c>
    </row>
    <row r="668" spans="8:9">
      <c r="H668">
        <v>666</v>
      </c>
      <c r="I668">
        <v>0</v>
      </c>
    </row>
    <row r="669" spans="8:9">
      <c r="H669">
        <v>667</v>
      </c>
      <c r="I669">
        <v>0</v>
      </c>
    </row>
    <row r="670" spans="8:9">
      <c r="H670">
        <v>668</v>
      </c>
      <c r="I670">
        <v>0</v>
      </c>
    </row>
    <row r="671" spans="8:9">
      <c r="H671">
        <v>669</v>
      </c>
      <c r="I671">
        <v>0</v>
      </c>
    </row>
    <row r="672" spans="8:9">
      <c r="H672">
        <v>670</v>
      </c>
      <c r="I672">
        <v>0</v>
      </c>
    </row>
    <row r="673" spans="8:9">
      <c r="H673">
        <v>671</v>
      </c>
      <c r="I673">
        <v>0</v>
      </c>
    </row>
    <row r="674" spans="8:9">
      <c r="H674">
        <v>672</v>
      </c>
      <c r="I674">
        <v>0</v>
      </c>
    </row>
    <row r="675" spans="8:9">
      <c r="H675">
        <v>673</v>
      </c>
      <c r="I675">
        <v>0</v>
      </c>
    </row>
    <row r="676" spans="8:9">
      <c r="H676">
        <v>674</v>
      </c>
      <c r="I676">
        <v>0</v>
      </c>
    </row>
    <row r="677" spans="8:9">
      <c r="H677">
        <v>675</v>
      </c>
      <c r="I677">
        <v>0</v>
      </c>
    </row>
    <row r="678" spans="8:9">
      <c r="H678">
        <v>676</v>
      </c>
      <c r="I678">
        <v>0</v>
      </c>
    </row>
    <row r="679" spans="8:9">
      <c r="H679">
        <v>677</v>
      </c>
      <c r="I679">
        <v>0</v>
      </c>
    </row>
    <row r="680" spans="8:9">
      <c r="H680">
        <v>678</v>
      </c>
      <c r="I680">
        <v>0</v>
      </c>
    </row>
    <row r="681" spans="8:9">
      <c r="H681">
        <v>679</v>
      </c>
      <c r="I681">
        <v>0</v>
      </c>
    </row>
    <row r="682" spans="8:9">
      <c r="H682">
        <v>680</v>
      </c>
      <c r="I682">
        <v>0</v>
      </c>
    </row>
    <row r="683" spans="8:9">
      <c r="H683">
        <v>681</v>
      </c>
      <c r="I683">
        <v>0</v>
      </c>
    </row>
    <row r="684" spans="8:9">
      <c r="H684">
        <v>682</v>
      </c>
      <c r="I684">
        <v>0</v>
      </c>
    </row>
    <row r="685" spans="8:9">
      <c r="H685">
        <v>683</v>
      </c>
      <c r="I685">
        <v>0</v>
      </c>
    </row>
    <row r="686" spans="8:9">
      <c r="H686">
        <v>684</v>
      </c>
      <c r="I686">
        <v>0</v>
      </c>
    </row>
    <row r="687" spans="8:9">
      <c r="H687">
        <v>685</v>
      </c>
      <c r="I687">
        <v>0</v>
      </c>
    </row>
    <row r="688" spans="8:9">
      <c r="H688">
        <v>686</v>
      </c>
      <c r="I688">
        <v>0</v>
      </c>
    </row>
    <row r="689" spans="8:9">
      <c r="H689">
        <v>687</v>
      </c>
      <c r="I689">
        <v>0</v>
      </c>
    </row>
    <row r="690" spans="8:9">
      <c r="H690">
        <v>688</v>
      </c>
      <c r="I690">
        <v>0</v>
      </c>
    </row>
    <row r="691" spans="8:9">
      <c r="H691">
        <v>689</v>
      </c>
      <c r="I691">
        <v>0</v>
      </c>
    </row>
    <row r="692" spans="8:9">
      <c r="H692">
        <v>690</v>
      </c>
      <c r="I692">
        <v>0</v>
      </c>
    </row>
    <row r="693" spans="8:9">
      <c r="H693">
        <v>691</v>
      </c>
      <c r="I693">
        <v>0</v>
      </c>
    </row>
    <row r="694" spans="8:9">
      <c r="H694">
        <v>692</v>
      </c>
      <c r="I694">
        <v>0</v>
      </c>
    </row>
    <row r="695" spans="8:9">
      <c r="H695">
        <v>693</v>
      </c>
      <c r="I695">
        <v>0</v>
      </c>
    </row>
    <row r="696" spans="8:9">
      <c r="H696">
        <v>694</v>
      </c>
      <c r="I696">
        <v>0</v>
      </c>
    </row>
    <row r="697" spans="8:9">
      <c r="H697">
        <v>695</v>
      </c>
      <c r="I697">
        <v>0</v>
      </c>
    </row>
    <row r="698" spans="8:9">
      <c r="H698">
        <v>696</v>
      </c>
      <c r="I698">
        <v>0</v>
      </c>
    </row>
    <row r="699" spans="8:9">
      <c r="H699">
        <v>697</v>
      </c>
      <c r="I699">
        <v>0</v>
      </c>
    </row>
    <row r="700" spans="8:9">
      <c r="H700">
        <v>698</v>
      </c>
      <c r="I700">
        <v>0</v>
      </c>
    </row>
    <row r="701" spans="8:9">
      <c r="H701">
        <v>699</v>
      </c>
      <c r="I701">
        <v>0</v>
      </c>
    </row>
    <row r="702" spans="8:9">
      <c r="H702">
        <v>700</v>
      </c>
      <c r="I702">
        <v>0</v>
      </c>
    </row>
    <row r="703" spans="8:9">
      <c r="H703">
        <v>701</v>
      </c>
      <c r="I703">
        <v>0</v>
      </c>
    </row>
    <row r="704" spans="8:9">
      <c r="H704">
        <v>702</v>
      </c>
      <c r="I704">
        <v>0</v>
      </c>
    </row>
    <row r="705" spans="8:9">
      <c r="H705">
        <v>703</v>
      </c>
      <c r="I705">
        <v>0</v>
      </c>
    </row>
    <row r="706" spans="8:9">
      <c r="H706">
        <v>704</v>
      </c>
      <c r="I706">
        <v>0</v>
      </c>
    </row>
    <row r="707" spans="8:9">
      <c r="H707">
        <v>705</v>
      </c>
      <c r="I707">
        <v>0</v>
      </c>
    </row>
    <row r="708" spans="8:9">
      <c r="H708">
        <v>706</v>
      </c>
      <c r="I708">
        <v>0</v>
      </c>
    </row>
    <row r="709" spans="8:9">
      <c r="H709">
        <v>707</v>
      </c>
      <c r="I709">
        <v>0</v>
      </c>
    </row>
    <row r="710" spans="8:9">
      <c r="H710">
        <v>708</v>
      </c>
      <c r="I710">
        <v>0</v>
      </c>
    </row>
    <row r="711" spans="8:9">
      <c r="H711">
        <v>709</v>
      </c>
      <c r="I711">
        <v>0</v>
      </c>
    </row>
    <row r="712" spans="8:9">
      <c r="H712">
        <v>710</v>
      </c>
      <c r="I712">
        <v>0</v>
      </c>
    </row>
    <row r="713" spans="8:9">
      <c r="H713">
        <v>711</v>
      </c>
      <c r="I713">
        <v>0</v>
      </c>
    </row>
    <row r="714" spans="8:9">
      <c r="H714">
        <v>712</v>
      </c>
      <c r="I714">
        <v>0</v>
      </c>
    </row>
    <row r="715" spans="8:9">
      <c r="H715">
        <v>713</v>
      </c>
      <c r="I715">
        <v>0</v>
      </c>
    </row>
    <row r="716" spans="8:9">
      <c r="H716">
        <v>714</v>
      </c>
      <c r="I716">
        <v>0</v>
      </c>
    </row>
    <row r="717" spans="8:9">
      <c r="H717">
        <v>715</v>
      </c>
      <c r="I717">
        <v>0</v>
      </c>
    </row>
    <row r="718" spans="8:9">
      <c r="H718">
        <v>716</v>
      </c>
      <c r="I718">
        <v>0</v>
      </c>
    </row>
    <row r="719" spans="8:9">
      <c r="H719">
        <v>717</v>
      </c>
      <c r="I719">
        <v>0</v>
      </c>
    </row>
    <row r="720" spans="8:9">
      <c r="H720">
        <v>718</v>
      </c>
      <c r="I720">
        <v>0</v>
      </c>
    </row>
    <row r="721" spans="8:9">
      <c r="H721">
        <v>719</v>
      </c>
      <c r="I721">
        <v>0</v>
      </c>
    </row>
    <row r="722" spans="8:9">
      <c r="H722">
        <v>720</v>
      </c>
      <c r="I722">
        <v>0</v>
      </c>
    </row>
    <row r="723" spans="8:9">
      <c r="H723">
        <v>721</v>
      </c>
      <c r="I723">
        <v>0</v>
      </c>
    </row>
    <row r="724" spans="8:9">
      <c r="H724">
        <v>722</v>
      </c>
      <c r="I724">
        <v>0</v>
      </c>
    </row>
    <row r="725" spans="8:9">
      <c r="H725">
        <v>723</v>
      </c>
      <c r="I725">
        <v>0</v>
      </c>
    </row>
    <row r="726" spans="8:9">
      <c r="H726">
        <v>724</v>
      </c>
      <c r="I726">
        <v>0</v>
      </c>
    </row>
    <row r="727" spans="8:9">
      <c r="H727">
        <v>725</v>
      </c>
      <c r="I727">
        <v>0</v>
      </c>
    </row>
    <row r="728" spans="8:9">
      <c r="H728">
        <v>726</v>
      </c>
      <c r="I728">
        <v>0</v>
      </c>
    </row>
    <row r="729" spans="8:9">
      <c r="H729">
        <v>727</v>
      </c>
      <c r="I729">
        <v>0</v>
      </c>
    </row>
    <row r="730" spans="8:9">
      <c r="H730">
        <v>728</v>
      </c>
      <c r="I730">
        <v>0</v>
      </c>
    </row>
    <row r="731" spans="8:9">
      <c r="H731">
        <v>729</v>
      </c>
      <c r="I731">
        <v>0</v>
      </c>
    </row>
    <row r="732" spans="8:9">
      <c r="H732">
        <v>730</v>
      </c>
      <c r="I732">
        <v>0</v>
      </c>
    </row>
    <row r="733" spans="8:9">
      <c r="H733">
        <v>731</v>
      </c>
      <c r="I733">
        <v>0</v>
      </c>
    </row>
    <row r="734" spans="8:9">
      <c r="H734">
        <v>732</v>
      </c>
      <c r="I734">
        <v>0</v>
      </c>
    </row>
    <row r="735" spans="8:9">
      <c r="H735">
        <v>733</v>
      </c>
      <c r="I735">
        <v>0</v>
      </c>
    </row>
    <row r="736" spans="8:9">
      <c r="H736">
        <v>734</v>
      </c>
      <c r="I736">
        <v>0</v>
      </c>
    </row>
    <row r="737" spans="8:9">
      <c r="H737">
        <v>735</v>
      </c>
      <c r="I737">
        <v>0</v>
      </c>
    </row>
    <row r="738" spans="8:9">
      <c r="H738">
        <v>736</v>
      </c>
      <c r="I738">
        <v>0</v>
      </c>
    </row>
    <row r="739" spans="8:9">
      <c r="H739">
        <v>737</v>
      </c>
      <c r="I739">
        <v>0</v>
      </c>
    </row>
    <row r="740" spans="8:9">
      <c r="H740">
        <v>738</v>
      </c>
      <c r="I740">
        <v>0</v>
      </c>
    </row>
    <row r="741" spans="8:9">
      <c r="H741">
        <v>739</v>
      </c>
      <c r="I741">
        <v>0</v>
      </c>
    </row>
    <row r="742" spans="8:9">
      <c r="H742">
        <v>740</v>
      </c>
      <c r="I742">
        <v>0</v>
      </c>
    </row>
    <row r="743" spans="8:9">
      <c r="H743">
        <v>741</v>
      </c>
      <c r="I743">
        <v>0</v>
      </c>
    </row>
    <row r="744" spans="8:9">
      <c r="H744">
        <v>742</v>
      </c>
      <c r="I744">
        <v>0</v>
      </c>
    </row>
    <row r="745" spans="8:9">
      <c r="H745">
        <v>743</v>
      </c>
      <c r="I745">
        <v>0</v>
      </c>
    </row>
    <row r="746" spans="8:9">
      <c r="H746">
        <v>744</v>
      </c>
      <c r="I746">
        <v>0</v>
      </c>
    </row>
    <row r="747" spans="8:9">
      <c r="H747">
        <v>745</v>
      </c>
      <c r="I747">
        <v>0</v>
      </c>
    </row>
    <row r="748" spans="8:9">
      <c r="H748">
        <v>746</v>
      </c>
      <c r="I748">
        <v>0</v>
      </c>
    </row>
    <row r="749" spans="8:9">
      <c r="H749">
        <v>747</v>
      </c>
      <c r="I749">
        <v>0</v>
      </c>
    </row>
    <row r="750" spans="8:9">
      <c r="H750">
        <v>748</v>
      </c>
      <c r="I750">
        <v>0</v>
      </c>
    </row>
    <row r="751" spans="8:9">
      <c r="H751">
        <v>749</v>
      </c>
      <c r="I751">
        <v>0</v>
      </c>
    </row>
    <row r="752" spans="8:9">
      <c r="H752">
        <v>750</v>
      </c>
      <c r="I752">
        <v>0</v>
      </c>
    </row>
    <row r="753" spans="8:9">
      <c r="H753">
        <v>751</v>
      </c>
      <c r="I753">
        <v>0</v>
      </c>
    </row>
    <row r="754" spans="8:9">
      <c r="H754">
        <v>752</v>
      </c>
      <c r="I754">
        <v>0</v>
      </c>
    </row>
    <row r="755" spans="8:9">
      <c r="H755">
        <v>753</v>
      </c>
      <c r="I755">
        <v>0</v>
      </c>
    </row>
    <row r="756" spans="8:9">
      <c r="H756">
        <v>754</v>
      </c>
      <c r="I756">
        <v>0</v>
      </c>
    </row>
    <row r="757" spans="8:9">
      <c r="H757">
        <v>755</v>
      </c>
      <c r="I757">
        <v>0</v>
      </c>
    </row>
    <row r="758" spans="8:9">
      <c r="H758">
        <v>756</v>
      </c>
      <c r="I758">
        <v>0</v>
      </c>
    </row>
    <row r="759" spans="8:9">
      <c r="H759">
        <v>757</v>
      </c>
      <c r="I759">
        <v>0</v>
      </c>
    </row>
    <row r="760" spans="8:9">
      <c r="H760">
        <v>758</v>
      </c>
      <c r="I760">
        <v>0</v>
      </c>
    </row>
    <row r="761" spans="8:9">
      <c r="H761">
        <v>759</v>
      </c>
      <c r="I761">
        <v>0</v>
      </c>
    </row>
    <row r="762" spans="8:9">
      <c r="H762">
        <v>760</v>
      </c>
      <c r="I762">
        <v>0</v>
      </c>
    </row>
    <row r="763" spans="8:9">
      <c r="H763">
        <v>761</v>
      </c>
      <c r="I763">
        <v>0</v>
      </c>
    </row>
    <row r="764" spans="8:9">
      <c r="H764">
        <v>762</v>
      </c>
      <c r="I764">
        <v>0</v>
      </c>
    </row>
    <row r="765" spans="8:9">
      <c r="H765">
        <v>763</v>
      </c>
      <c r="I765">
        <v>0</v>
      </c>
    </row>
    <row r="766" spans="8:9">
      <c r="H766">
        <v>764</v>
      </c>
      <c r="I766">
        <v>0</v>
      </c>
    </row>
    <row r="767" spans="8:9">
      <c r="H767">
        <v>765</v>
      </c>
      <c r="I767">
        <v>0</v>
      </c>
    </row>
    <row r="768" spans="8:9">
      <c r="H768">
        <v>766</v>
      </c>
      <c r="I768">
        <v>0</v>
      </c>
    </row>
    <row r="769" spans="8:9">
      <c r="H769">
        <v>767</v>
      </c>
      <c r="I769">
        <v>0</v>
      </c>
    </row>
    <row r="770" spans="8:9">
      <c r="H770">
        <v>768</v>
      </c>
      <c r="I770">
        <v>0</v>
      </c>
    </row>
    <row r="771" spans="8:9">
      <c r="H771">
        <v>769</v>
      </c>
      <c r="I771">
        <v>0</v>
      </c>
    </row>
    <row r="772" spans="8:9">
      <c r="H772">
        <v>770</v>
      </c>
      <c r="I772">
        <v>0</v>
      </c>
    </row>
    <row r="773" spans="8:9">
      <c r="H773">
        <v>771</v>
      </c>
      <c r="I773">
        <v>0</v>
      </c>
    </row>
    <row r="774" spans="8:9">
      <c r="H774">
        <v>772</v>
      </c>
      <c r="I774">
        <v>0</v>
      </c>
    </row>
    <row r="775" spans="8:9">
      <c r="H775">
        <v>773</v>
      </c>
      <c r="I775">
        <v>0</v>
      </c>
    </row>
    <row r="776" spans="8:9">
      <c r="H776">
        <v>774</v>
      </c>
      <c r="I776">
        <v>0</v>
      </c>
    </row>
    <row r="777" spans="8:9">
      <c r="H777">
        <v>775</v>
      </c>
      <c r="I777">
        <v>0</v>
      </c>
    </row>
    <row r="778" spans="8:9">
      <c r="H778">
        <v>776</v>
      </c>
      <c r="I778">
        <v>0</v>
      </c>
    </row>
    <row r="779" spans="8:9">
      <c r="H779">
        <v>777</v>
      </c>
      <c r="I779">
        <v>0</v>
      </c>
    </row>
    <row r="780" spans="8:9">
      <c r="H780">
        <v>778</v>
      </c>
      <c r="I780">
        <v>0</v>
      </c>
    </row>
    <row r="781" spans="8:9">
      <c r="H781">
        <v>779</v>
      </c>
      <c r="I781">
        <v>0</v>
      </c>
    </row>
    <row r="782" spans="8:9">
      <c r="H782">
        <v>780</v>
      </c>
      <c r="I782">
        <v>0</v>
      </c>
    </row>
    <row r="783" spans="8:9">
      <c r="H783">
        <v>781</v>
      </c>
      <c r="I783">
        <v>0</v>
      </c>
    </row>
    <row r="784" spans="8:9">
      <c r="H784">
        <v>782</v>
      </c>
      <c r="I784">
        <v>0</v>
      </c>
    </row>
    <row r="785" spans="8:9">
      <c r="H785">
        <v>783</v>
      </c>
      <c r="I785">
        <v>0</v>
      </c>
    </row>
    <row r="786" spans="8:9">
      <c r="H786">
        <v>784</v>
      </c>
      <c r="I786">
        <v>0</v>
      </c>
    </row>
    <row r="787" spans="8:9">
      <c r="H787">
        <v>785</v>
      </c>
      <c r="I787">
        <v>0</v>
      </c>
    </row>
    <row r="788" spans="8:9">
      <c r="H788">
        <v>786</v>
      </c>
      <c r="I788">
        <v>0</v>
      </c>
    </row>
    <row r="789" spans="8:9">
      <c r="H789">
        <v>787</v>
      </c>
      <c r="I789">
        <v>0</v>
      </c>
    </row>
    <row r="790" spans="8:9">
      <c r="H790">
        <v>788</v>
      </c>
      <c r="I790">
        <v>0</v>
      </c>
    </row>
    <row r="791" spans="8:9">
      <c r="H791">
        <v>789</v>
      </c>
      <c r="I791">
        <v>0</v>
      </c>
    </row>
    <row r="792" spans="8:9">
      <c r="H792">
        <v>790</v>
      </c>
      <c r="I792">
        <v>0</v>
      </c>
    </row>
    <row r="793" spans="8:9">
      <c r="H793">
        <v>791</v>
      </c>
      <c r="I793">
        <v>0</v>
      </c>
    </row>
    <row r="794" spans="8:9">
      <c r="H794">
        <v>792</v>
      </c>
      <c r="I794">
        <v>0</v>
      </c>
    </row>
    <row r="795" spans="8:9">
      <c r="H795">
        <v>793</v>
      </c>
      <c r="I795">
        <v>0</v>
      </c>
    </row>
    <row r="796" spans="8:9">
      <c r="H796">
        <v>794</v>
      </c>
      <c r="I796">
        <v>0</v>
      </c>
    </row>
    <row r="797" spans="8:9">
      <c r="H797">
        <v>795</v>
      </c>
      <c r="I797">
        <v>0</v>
      </c>
    </row>
    <row r="798" spans="8:9">
      <c r="H798">
        <v>796</v>
      </c>
      <c r="I798">
        <v>0</v>
      </c>
    </row>
    <row r="799" spans="8:9">
      <c r="H799">
        <v>797</v>
      </c>
      <c r="I799">
        <v>0</v>
      </c>
    </row>
    <row r="800" spans="8:9">
      <c r="H800">
        <v>798</v>
      </c>
      <c r="I800">
        <v>0</v>
      </c>
    </row>
    <row r="801" spans="8:9">
      <c r="H801">
        <v>799</v>
      </c>
      <c r="I801">
        <v>0</v>
      </c>
    </row>
    <row r="802" spans="8:9">
      <c r="H802">
        <v>800</v>
      </c>
      <c r="I802">
        <v>0</v>
      </c>
    </row>
    <row r="803" spans="8:9">
      <c r="H803">
        <v>801</v>
      </c>
      <c r="I803">
        <v>0</v>
      </c>
    </row>
    <row r="804" spans="8:9">
      <c r="H804">
        <v>802</v>
      </c>
      <c r="I804">
        <v>0</v>
      </c>
    </row>
    <row r="805" spans="8:9">
      <c r="H805">
        <v>803</v>
      </c>
      <c r="I805">
        <v>0</v>
      </c>
    </row>
    <row r="806" spans="8:9">
      <c r="H806">
        <v>804</v>
      </c>
      <c r="I806">
        <v>0</v>
      </c>
    </row>
    <row r="807" spans="8:9">
      <c r="H807">
        <v>805</v>
      </c>
      <c r="I807">
        <v>0</v>
      </c>
    </row>
    <row r="808" spans="8:9">
      <c r="H808">
        <v>806</v>
      </c>
      <c r="I808">
        <v>0</v>
      </c>
    </row>
    <row r="809" spans="8:9">
      <c r="H809">
        <v>807</v>
      </c>
      <c r="I809">
        <v>0</v>
      </c>
    </row>
    <row r="810" spans="8:9">
      <c r="H810">
        <v>808</v>
      </c>
      <c r="I810">
        <v>0</v>
      </c>
    </row>
    <row r="811" spans="8:9">
      <c r="H811">
        <v>809</v>
      </c>
      <c r="I811">
        <v>0</v>
      </c>
    </row>
    <row r="812" spans="8:9">
      <c r="H812">
        <v>810</v>
      </c>
      <c r="I812">
        <v>0</v>
      </c>
    </row>
    <row r="813" spans="8:9">
      <c r="H813">
        <v>811</v>
      </c>
      <c r="I813">
        <v>0</v>
      </c>
    </row>
    <row r="814" spans="8:9">
      <c r="H814">
        <v>812</v>
      </c>
      <c r="I814">
        <v>0</v>
      </c>
    </row>
    <row r="815" spans="8:9">
      <c r="H815">
        <v>813</v>
      </c>
      <c r="I815">
        <v>0</v>
      </c>
    </row>
    <row r="816" spans="8:9">
      <c r="H816">
        <v>814</v>
      </c>
      <c r="I816">
        <v>0</v>
      </c>
    </row>
    <row r="817" spans="8:9">
      <c r="H817">
        <v>815</v>
      </c>
      <c r="I817">
        <v>0</v>
      </c>
    </row>
    <row r="818" spans="8:9">
      <c r="H818">
        <v>816</v>
      </c>
      <c r="I818">
        <v>0</v>
      </c>
    </row>
    <row r="819" spans="8:9">
      <c r="H819">
        <v>817</v>
      </c>
      <c r="I819">
        <v>0</v>
      </c>
    </row>
    <row r="820" spans="8:9">
      <c r="H820">
        <v>818</v>
      </c>
      <c r="I820">
        <v>0</v>
      </c>
    </row>
    <row r="821" spans="8:9">
      <c r="H821">
        <v>819</v>
      </c>
      <c r="I821">
        <v>0</v>
      </c>
    </row>
    <row r="822" spans="8:9">
      <c r="H822">
        <v>820</v>
      </c>
      <c r="I822">
        <v>0</v>
      </c>
    </row>
    <row r="823" spans="8:9">
      <c r="H823">
        <v>821</v>
      </c>
      <c r="I823">
        <v>0</v>
      </c>
    </row>
    <row r="824" spans="8:9">
      <c r="H824">
        <v>822</v>
      </c>
      <c r="I824">
        <v>0</v>
      </c>
    </row>
    <row r="825" spans="8:9">
      <c r="H825">
        <v>823</v>
      </c>
      <c r="I825">
        <v>0</v>
      </c>
    </row>
    <row r="826" spans="8:9">
      <c r="H826">
        <v>824</v>
      </c>
      <c r="I826">
        <v>0</v>
      </c>
    </row>
    <row r="827" spans="8:9">
      <c r="H827">
        <v>825</v>
      </c>
      <c r="I827">
        <v>0</v>
      </c>
    </row>
    <row r="828" spans="8:9">
      <c r="H828">
        <v>826</v>
      </c>
      <c r="I828">
        <v>0</v>
      </c>
    </row>
    <row r="829" spans="8:9">
      <c r="H829">
        <v>827</v>
      </c>
      <c r="I829">
        <v>0</v>
      </c>
    </row>
    <row r="830" spans="8:9">
      <c r="H830">
        <v>828</v>
      </c>
      <c r="I830">
        <v>0</v>
      </c>
    </row>
    <row r="831" spans="8:9">
      <c r="H831">
        <v>829</v>
      </c>
      <c r="I831">
        <v>0</v>
      </c>
    </row>
    <row r="832" spans="8:9">
      <c r="H832">
        <v>830</v>
      </c>
      <c r="I832">
        <v>0</v>
      </c>
    </row>
    <row r="833" spans="8:9">
      <c r="H833">
        <v>831</v>
      </c>
      <c r="I833">
        <v>0</v>
      </c>
    </row>
    <row r="834" spans="8:9">
      <c r="H834">
        <v>832</v>
      </c>
      <c r="I834">
        <v>0</v>
      </c>
    </row>
    <row r="835" spans="8:9">
      <c r="H835">
        <v>833</v>
      </c>
      <c r="I835">
        <v>0</v>
      </c>
    </row>
    <row r="836" spans="8:9">
      <c r="H836">
        <v>834</v>
      </c>
      <c r="I836">
        <v>0</v>
      </c>
    </row>
    <row r="837" spans="8:9">
      <c r="H837">
        <v>835</v>
      </c>
      <c r="I837">
        <v>0</v>
      </c>
    </row>
    <row r="838" spans="8:9">
      <c r="H838">
        <v>836</v>
      </c>
      <c r="I838">
        <v>0</v>
      </c>
    </row>
    <row r="839" spans="8:9">
      <c r="H839">
        <v>837</v>
      </c>
      <c r="I839">
        <v>0</v>
      </c>
    </row>
    <row r="840" spans="8:9">
      <c r="H840">
        <v>838</v>
      </c>
      <c r="I840">
        <v>0</v>
      </c>
    </row>
    <row r="841" spans="8:9">
      <c r="H841">
        <v>839</v>
      </c>
      <c r="I841">
        <v>0</v>
      </c>
    </row>
    <row r="842" spans="8:9">
      <c r="H842">
        <v>840</v>
      </c>
      <c r="I842">
        <v>0</v>
      </c>
    </row>
    <row r="843" spans="8:9">
      <c r="H843">
        <v>841</v>
      </c>
      <c r="I843">
        <v>0</v>
      </c>
    </row>
    <row r="844" spans="8:9">
      <c r="H844">
        <v>842</v>
      </c>
      <c r="I844">
        <v>0</v>
      </c>
    </row>
    <row r="845" spans="8:9">
      <c r="H845">
        <v>843</v>
      </c>
      <c r="I845">
        <v>0</v>
      </c>
    </row>
    <row r="846" spans="8:9">
      <c r="H846">
        <v>844</v>
      </c>
      <c r="I846">
        <v>0</v>
      </c>
    </row>
    <row r="847" spans="8:9">
      <c r="H847">
        <v>845</v>
      </c>
      <c r="I847">
        <v>0</v>
      </c>
    </row>
    <row r="848" spans="8:9">
      <c r="H848">
        <v>846</v>
      </c>
      <c r="I848">
        <v>0</v>
      </c>
    </row>
    <row r="849" spans="8:9">
      <c r="H849">
        <v>847</v>
      </c>
      <c r="I849">
        <v>0</v>
      </c>
    </row>
    <row r="850" spans="8:9">
      <c r="H850">
        <v>848</v>
      </c>
      <c r="I850">
        <v>0</v>
      </c>
    </row>
    <row r="851" spans="8:9">
      <c r="H851">
        <v>849</v>
      </c>
      <c r="I851">
        <v>0</v>
      </c>
    </row>
    <row r="852" spans="8:9">
      <c r="H852">
        <v>850</v>
      </c>
      <c r="I852">
        <v>0</v>
      </c>
    </row>
    <row r="853" spans="8:9">
      <c r="H853">
        <v>851</v>
      </c>
      <c r="I853">
        <v>0</v>
      </c>
    </row>
    <row r="854" spans="8:9">
      <c r="H854">
        <v>852</v>
      </c>
      <c r="I854">
        <v>0</v>
      </c>
    </row>
    <row r="855" spans="8:9">
      <c r="H855">
        <v>853</v>
      </c>
      <c r="I855">
        <v>0</v>
      </c>
    </row>
    <row r="856" spans="8:9">
      <c r="H856">
        <v>854</v>
      </c>
      <c r="I856">
        <v>0</v>
      </c>
    </row>
    <row r="857" spans="8:9">
      <c r="H857">
        <v>855</v>
      </c>
      <c r="I857">
        <v>0</v>
      </c>
    </row>
    <row r="858" spans="8:9">
      <c r="H858">
        <v>856</v>
      </c>
      <c r="I858">
        <v>0</v>
      </c>
    </row>
    <row r="859" spans="8:9">
      <c r="H859">
        <v>857</v>
      </c>
      <c r="I859">
        <v>0</v>
      </c>
    </row>
    <row r="860" spans="8:9">
      <c r="H860">
        <v>858</v>
      </c>
      <c r="I860">
        <v>0</v>
      </c>
    </row>
    <row r="861" spans="8:9">
      <c r="H861">
        <v>859</v>
      </c>
      <c r="I861">
        <v>0</v>
      </c>
    </row>
    <row r="862" spans="8:9">
      <c r="H862">
        <v>860</v>
      </c>
      <c r="I862">
        <v>0</v>
      </c>
    </row>
    <row r="863" spans="8:9">
      <c r="H863">
        <v>861</v>
      </c>
      <c r="I863">
        <v>0</v>
      </c>
    </row>
    <row r="864" spans="8:9">
      <c r="H864">
        <v>862</v>
      </c>
      <c r="I864">
        <v>0</v>
      </c>
    </row>
    <row r="865" spans="8:9">
      <c r="H865">
        <v>863</v>
      </c>
      <c r="I865">
        <v>0</v>
      </c>
    </row>
    <row r="866" spans="8:9">
      <c r="H866">
        <v>864</v>
      </c>
      <c r="I866">
        <v>0</v>
      </c>
    </row>
    <row r="867" spans="8:9">
      <c r="H867">
        <v>865</v>
      </c>
      <c r="I867">
        <v>0</v>
      </c>
    </row>
    <row r="868" spans="8:9">
      <c r="H868">
        <v>866</v>
      </c>
      <c r="I868">
        <v>0</v>
      </c>
    </row>
    <row r="869" spans="8:9">
      <c r="H869">
        <v>867</v>
      </c>
      <c r="I869">
        <v>0</v>
      </c>
    </row>
    <row r="870" spans="8:9">
      <c r="H870">
        <v>868</v>
      </c>
      <c r="I870">
        <v>0</v>
      </c>
    </row>
    <row r="871" spans="8:9">
      <c r="H871">
        <v>869</v>
      </c>
      <c r="I871">
        <v>0</v>
      </c>
    </row>
    <row r="872" spans="8:9">
      <c r="H872">
        <v>870</v>
      </c>
      <c r="I872">
        <v>0</v>
      </c>
    </row>
    <row r="873" spans="8:9">
      <c r="H873">
        <v>871</v>
      </c>
      <c r="I873">
        <v>0</v>
      </c>
    </row>
    <row r="874" spans="8:9">
      <c r="H874">
        <v>872</v>
      </c>
      <c r="I874">
        <v>0</v>
      </c>
    </row>
    <row r="875" spans="8:9">
      <c r="H875">
        <v>873</v>
      </c>
      <c r="I875">
        <v>0</v>
      </c>
    </row>
    <row r="876" spans="8:9">
      <c r="H876">
        <v>874</v>
      </c>
      <c r="I876">
        <v>0</v>
      </c>
    </row>
    <row r="877" spans="8:9">
      <c r="H877">
        <v>875</v>
      </c>
      <c r="I877">
        <v>0</v>
      </c>
    </row>
    <row r="878" spans="8:9">
      <c r="H878">
        <v>876</v>
      </c>
      <c r="I878">
        <v>0</v>
      </c>
    </row>
    <row r="879" spans="8:9">
      <c r="H879">
        <v>877</v>
      </c>
      <c r="I879">
        <v>0</v>
      </c>
    </row>
    <row r="880" spans="8:9">
      <c r="H880">
        <v>878</v>
      </c>
      <c r="I880">
        <v>0</v>
      </c>
    </row>
    <row r="881" spans="8:9">
      <c r="H881">
        <v>879</v>
      </c>
      <c r="I881">
        <v>0</v>
      </c>
    </row>
    <row r="882" spans="8:9">
      <c r="H882">
        <v>880</v>
      </c>
      <c r="I882">
        <v>0</v>
      </c>
    </row>
    <row r="883" spans="8:9">
      <c r="H883">
        <v>881</v>
      </c>
      <c r="I883">
        <v>0</v>
      </c>
    </row>
    <row r="884" spans="8:9">
      <c r="H884">
        <v>882</v>
      </c>
      <c r="I884">
        <v>0</v>
      </c>
    </row>
    <row r="885" spans="8:9">
      <c r="H885">
        <v>883</v>
      </c>
      <c r="I885">
        <v>0</v>
      </c>
    </row>
    <row r="886" spans="8:9">
      <c r="H886">
        <v>884</v>
      </c>
      <c r="I886">
        <v>0</v>
      </c>
    </row>
    <row r="887" spans="8:9">
      <c r="H887">
        <v>885</v>
      </c>
      <c r="I887">
        <v>0</v>
      </c>
    </row>
    <row r="888" spans="8:9">
      <c r="H888">
        <v>886</v>
      </c>
      <c r="I888">
        <v>0</v>
      </c>
    </row>
    <row r="889" spans="8:9">
      <c r="H889">
        <v>887</v>
      </c>
      <c r="I889">
        <v>0</v>
      </c>
    </row>
    <row r="890" spans="8:9">
      <c r="H890">
        <v>888</v>
      </c>
      <c r="I890">
        <v>0</v>
      </c>
    </row>
    <row r="891" spans="8:9">
      <c r="H891">
        <v>889</v>
      </c>
      <c r="I891">
        <v>0</v>
      </c>
    </row>
    <row r="892" spans="8:9">
      <c r="H892">
        <v>890</v>
      </c>
      <c r="I892">
        <v>0</v>
      </c>
    </row>
    <row r="893" spans="8:9">
      <c r="H893">
        <v>891</v>
      </c>
      <c r="I893">
        <v>0</v>
      </c>
    </row>
    <row r="894" spans="8:9">
      <c r="H894">
        <v>892</v>
      </c>
      <c r="I894">
        <v>0</v>
      </c>
    </row>
    <row r="895" spans="8:9">
      <c r="H895">
        <v>893</v>
      </c>
      <c r="I895">
        <v>0</v>
      </c>
    </row>
    <row r="896" spans="8:9">
      <c r="H896">
        <v>894</v>
      </c>
      <c r="I896">
        <v>0</v>
      </c>
    </row>
    <row r="897" spans="8:9">
      <c r="H897">
        <v>895</v>
      </c>
      <c r="I897">
        <v>0</v>
      </c>
    </row>
    <row r="898" spans="8:9">
      <c r="H898">
        <v>896</v>
      </c>
      <c r="I898">
        <v>0</v>
      </c>
    </row>
    <row r="899" spans="8:9">
      <c r="H899">
        <v>897</v>
      </c>
      <c r="I899">
        <v>0</v>
      </c>
    </row>
    <row r="900" spans="8:9">
      <c r="H900">
        <v>898</v>
      </c>
      <c r="I900">
        <v>0</v>
      </c>
    </row>
    <row r="901" spans="8:9">
      <c r="H901">
        <v>899</v>
      </c>
      <c r="I901">
        <v>0</v>
      </c>
    </row>
    <row r="902" spans="8:9">
      <c r="H902">
        <v>900</v>
      </c>
      <c r="I902">
        <v>0</v>
      </c>
    </row>
    <row r="903" spans="8:9">
      <c r="H903">
        <v>901</v>
      </c>
      <c r="I903">
        <v>0</v>
      </c>
    </row>
    <row r="904" spans="8:9">
      <c r="H904">
        <v>902</v>
      </c>
      <c r="I904">
        <v>0</v>
      </c>
    </row>
    <row r="905" spans="8:9">
      <c r="H905">
        <v>903</v>
      </c>
      <c r="I905">
        <v>0</v>
      </c>
    </row>
    <row r="906" spans="8:9">
      <c r="H906">
        <v>904</v>
      </c>
      <c r="I906">
        <v>0</v>
      </c>
    </row>
    <row r="907" spans="8:9">
      <c r="H907">
        <v>905</v>
      </c>
      <c r="I907">
        <v>0</v>
      </c>
    </row>
    <row r="908" spans="8:9">
      <c r="H908">
        <v>906</v>
      </c>
      <c r="I908">
        <v>0</v>
      </c>
    </row>
    <row r="909" spans="8:9">
      <c r="H909">
        <v>907</v>
      </c>
      <c r="I909">
        <v>0</v>
      </c>
    </row>
    <row r="910" spans="8:9">
      <c r="H910">
        <v>908</v>
      </c>
      <c r="I910">
        <v>0</v>
      </c>
    </row>
    <row r="911" spans="8:9">
      <c r="H911">
        <v>909</v>
      </c>
      <c r="I911">
        <v>0</v>
      </c>
    </row>
    <row r="912" spans="8:9">
      <c r="H912">
        <v>910</v>
      </c>
      <c r="I912">
        <v>0</v>
      </c>
    </row>
    <row r="913" spans="8:9">
      <c r="H913">
        <v>911</v>
      </c>
      <c r="I913">
        <v>0</v>
      </c>
    </row>
    <row r="914" spans="8:9">
      <c r="H914">
        <v>912</v>
      </c>
      <c r="I914">
        <v>0</v>
      </c>
    </row>
    <row r="915" spans="8:9">
      <c r="H915">
        <v>913</v>
      </c>
      <c r="I915">
        <v>0</v>
      </c>
    </row>
    <row r="916" spans="8:9">
      <c r="H916">
        <v>914</v>
      </c>
      <c r="I916">
        <v>0</v>
      </c>
    </row>
    <row r="917" spans="8:9">
      <c r="H917">
        <v>915</v>
      </c>
      <c r="I917">
        <v>0</v>
      </c>
    </row>
    <row r="918" spans="8:9">
      <c r="H918">
        <v>916</v>
      </c>
      <c r="I918">
        <v>0</v>
      </c>
    </row>
    <row r="919" spans="8:9">
      <c r="H919">
        <v>917</v>
      </c>
      <c r="I919">
        <v>0</v>
      </c>
    </row>
    <row r="920" spans="8:9">
      <c r="H920">
        <v>918</v>
      </c>
      <c r="I920">
        <v>0</v>
      </c>
    </row>
    <row r="921" spans="8:9">
      <c r="H921">
        <v>919</v>
      </c>
      <c r="I921">
        <v>0</v>
      </c>
    </row>
    <row r="922" spans="8:9">
      <c r="H922">
        <v>920</v>
      </c>
      <c r="I922">
        <v>0</v>
      </c>
    </row>
    <row r="923" spans="8:9">
      <c r="H923">
        <v>921</v>
      </c>
      <c r="I923">
        <v>0</v>
      </c>
    </row>
    <row r="924" spans="8:9">
      <c r="H924">
        <v>922</v>
      </c>
      <c r="I924">
        <v>0</v>
      </c>
    </row>
    <row r="925" spans="8:9">
      <c r="H925">
        <v>923</v>
      </c>
      <c r="I925">
        <v>0</v>
      </c>
    </row>
    <row r="926" spans="8:9">
      <c r="H926">
        <v>924</v>
      </c>
      <c r="I926">
        <v>0</v>
      </c>
    </row>
    <row r="927" spans="8:9">
      <c r="H927">
        <v>925</v>
      </c>
      <c r="I927">
        <v>0</v>
      </c>
    </row>
    <row r="928" spans="8:9">
      <c r="H928">
        <v>926</v>
      </c>
      <c r="I928">
        <v>0</v>
      </c>
    </row>
    <row r="929" spans="8:9">
      <c r="H929">
        <v>927</v>
      </c>
      <c r="I929">
        <v>0</v>
      </c>
    </row>
    <row r="930" spans="8:9">
      <c r="H930">
        <v>928</v>
      </c>
      <c r="I930">
        <v>0</v>
      </c>
    </row>
    <row r="931" spans="8:9">
      <c r="H931">
        <v>929</v>
      </c>
      <c r="I931">
        <v>0</v>
      </c>
    </row>
    <row r="932" spans="8:9">
      <c r="H932">
        <v>930</v>
      </c>
      <c r="I932">
        <v>0</v>
      </c>
    </row>
    <row r="933" spans="8:9">
      <c r="H933">
        <v>931</v>
      </c>
      <c r="I933">
        <v>0</v>
      </c>
    </row>
    <row r="934" spans="8:9">
      <c r="H934">
        <v>932</v>
      </c>
      <c r="I934">
        <v>0</v>
      </c>
    </row>
    <row r="935" spans="8:9">
      <c r="H935">
        <v>933</v>
      </c>
      <c r="I935">
        <v>0</v>
      </c>
    </row>
    <row r="936" spans="8:9">
      <c r="H936">
        <v>934</v>
      </c>
      <c r="I936">
        <v>0</v>
      </c>
    </row>
    <row r="937" spans="8:9">
      <c r="H937">
        <v>935</v>
      </c>
      <c r="I937">
        <v>0</v>
      </c>
    </row>
    <row r="938" spans="8:9">
      <c r="H938">
        <v>936</v>
      </c>
      <c r="I938">
        <v>0</v>
      </c>
    </row>
    <row r="939" spans="8:9">
      <c r="H939">
        <v>937</v>
      </c>
      <c r="I939">
        <v>0</v>
      </c>
    </row>
    <row r="940" spans="8:9">
      <c r="H940">
        <v>938</v>
      </c>
      <c r="I940">
        <v>0</v>
      </c>
    </row>
    <row r="941" spans="8:9">
      <c r="H941">
        <v>939</v>
      </c>
      <c r="I941">
        <v>0</v>
      </c>
    </row>
    <row r="942" spans="8:9">
      <c r="H942">
        <v>940</v>
      </c>
      <c r="I942">
        <v>0</v>
      </c>
    </row>
    <row r="943" spans="8:9">
      <c r="H943">
        <v>941</v>
      </c>
      <c r="I943">
        <v>0</v>
      </c>
    </row>
    <row r="944" spans="8:9">
      <c r="H944">
        <v>942</v>
      </c>
      <c r="I944">
        <v>0</v>
      </c>
    </row>
    <row r="945" spans="8:9">
      <c r="H945">
        <v>943</v>
      </c>
      <c r="I945">
        <v>0</v>
      </c>
    </row>
    <row r="946" spans="8:9">
      <c r="H946">
        <v>944</v>
      </c>
      <c r="I946">
        <v>0</v>
      </c>
    </row>
    <row r="947" spans="8:9">
      <c r="H947">
        <v>945</v>
      </c>
      <c r="I947">
        <v>0</v>
      </c>
    </row>
    <row r="948" spans="8:9">
      <c r="H948">
        <v>946</v>
      </c>
      <c r="I948">
        <v>0</v>
      </c>
    </row>
    <row r="949" spans="8:9">
      <c r="H949">
        <v>947</v>
      </c>
      <c r="I949">
        <v>0</v>
      </c>
    </row>
    <row r="950" spans="8:9">
      <c r="H950">
        <v>948</v>
      </c>
      <c r="I950">
        <v>0</v>
      </c>
    </row>
    <row r="951" spans="8:9">
      <c r="H951">
        <v>949</v>
      </c>
      <c r="I951">
        <v>0</v>
      </c>
    </row>
    <row r="952" spans="8:9">
      <c r="H952">
        <v>950</v>
      </c>
      <c r="I952">
        <v>0</v>
      </c>
    </row>
    <row r="953" spans="8:9">
      <c r="H953">
        <v>951</v>
      </c>
      <c r="I953">
        <v>0</v>
      </c>
    </row>
    <row r="954" spans="8:9">
      <c r="H954">
        <v>952</v>
      </c>
      <c r="I954">
        <v>0</v>
      </c>
    </row>
    <row r="955" spans="8:9">
      <c r="H955">
        <v>953</v>
      </c>
      <c r="I955">
        <v>0</v>
      </c>
    </row>
    <row r="956" spans="8:9">
      <c r="H956">
        <v>954</v>
      </c>
      <c r="I956">
        <v>0</v>
      </c>
    </row>
    <row r="957" spans="8:9">
      <c r="H957">
        <v>955</v>
      </c>
      <c r="I957">
        <v>0</v>
      </c>
    </row>
    <row r="958" spans="8:9">
      <c r="H958">
        <v>956</v>
      </c>
      <c r="I958">
        <v>0</v>
      </c>
    </row>
    <row r="959" spans="8:9">
      <c r="H959">
        <v>957</v>
      </c>
      <c r="I959">
        <v>0</v>
      </c>
    </row>
    <row r="960" spans="8:9">
      <c r="H960">
        <v>958</v>
      </c>
      <c r="I960">
        <v>0</v>
      </c>
    </row>
    <row r="961" spans="8:9">
      <c r="H961">
        <v>959</v>
      </c>
      <c r="I961">
        <v>0</v>
      </c>
    </row>
    <row r="962" spans="8:9">
      <c r="H962">
        <v>960</v>
      </c>
      <c r="I962">
        <v>0</v>
      </c>
    </row>
    <row r="963" spans="8:9">
      <c r="H963">
        <v>961</v>
      </c>
      <c r="I963">
        <v>0</v>
      </c>
    </row>
    <row r="964" spans="8:9">
      <c r="H964">
        <v>962</v>
      </c>
      <c r="I964">
        <v>0</v>
      </c>
    </row>
    <row r="965" spans="8:9">
      <c r="H965">
        <v>963</v>
      </c>
      <c r="I965">
        <v>0</v>
      </c>
    </row>
    <row r="966" spans="8:9">
      <c r="H966">
        <v>964</v>
      </c>
      <c r="I966">
        <v>0</v>
      </c>
    </row>
    <row r="967" spans="8:9">
      <c r="H967">
        <v>965</v>
      </c>
      <c r="I967">
        <v>0</v>
      </c>
    </row>
    <row r="968" spans="8:9">
      <c r="H968">
        <v>966</v>
      </c>
      <c r="I968">
        <v>0</v>
      </c>
    </row>
    <row r="969" spans="8:9">
      <c r="H969">
        <v>967</v>
      </c>
      <c r="I969">
        <v>0</v>
      </c>
    </row>
    <row r="970" spans="8:9">
      <c r="H970">
        <v>968</v>
      </c>
      <c r="I970">
        <v>0</v>
      </c>
    </row>
    <row r="971" spans="8:9">
      <c r="H971">
        <v>969</v>
      </c>
      <c r="I971">
        <v>0</v>
      </c>
    </row>
    <row r="972" spans="8:9">
      <c r="H972">
        <v>970</v>
      </c>
      <c r="I972">
        <v>0</v>
      </c>
    </row>
    <row r="973" spans="8:9">
      <c r="H973">
        <v>971</v>
      </c>
      <c r="I973">
        <v>0</v>
      </c>
    </row>
    <row r="974" spans="8:9">
      <c r="H974">
        <v>972</v>
      </c>
      <c r="I974">
        <v>0</v>
      </c>
    </row>
    <row r="975" spans="8:9">
      <c r="H975">
        <v>973</v>
      </c>
      <c r="I975">
        <v>0</v>
      </c>
    </row>
    <row r="976" spans="8:9">
      <c r="H976">
        <v>974</v>
      </c>
      <c r="I976">
        <v>0</v>
      </c>
    </row>
    <row r="977" spans="8:9">
      <c r="H977">
        <v>975</v>
      </c>
      <c r="I977">
        <v>0</v>
      </c>
    </row>
    <row r="978" spans="8:9">
      <c r="H978">
        <v>976</v>
      </c>
      <c r="I978">
        <v>0</v>
      </c>
    </row>
    <row r="979" spans="8:9">
      <c r="H979">
        <v>977</v>
      </c>
      <c r="I979">
        <v>0</v>
      </c>
    </row>
    <row r="980" spans="8:9">
      <c r="H980">
        <v>978</v>
      </c>
      <c r="I980">
        <v>0</v>
      </c>
    </row>
    <row r="981" spans="8:9">
      <c r="H981">
        <v>979</v>
      </c>
      <c r="I981">
        <v>0</v>
      </c>
    </row>
    <row r="982" spans="8:9">
      <c r="H982">
        <v>980</v>
      </c>
      <c r="I982">
        <v>0</v>
      </c>
    </row>
    <row r="983" spans="8:9">
      <c r="H983">
        <v>981</v>
      </c>
      <c r="I983">
        <v>0</v>
      </c>
    </row>
    <row r="984" spans="8:9">
      <c r="H984">
        <v>982</v>
      </c>
      <c r="I984">
        <v>0</v>
      </c>
    </row>
    <row r="985" spans="8:9">
      <c r="H985">
        <v>983</v>
      </c>
      <c r="I985">
        <v>0</v>
      </c>
    </row>
    <row r="986" spans="8:9">
      <c r="H986">
        <v>984</v>
      </c>
      <c r="I986">
        <v>0</v>
      </c>
    </row>
    <row r="987" spans="8:9">
      <c r="H987">
        <v>985</v>
      </c>
      <c r="I987">
        <v>0</v>
      </c>
    </row>
    <row r="988" spans="8:9">
      <c r="H988">
        <v>986</v>
      </c>
      <c r="I988">
        <v>0</v>
      </c>
    </row>
    <row r="989" spans="8:9">
      <c r="H989">
        <v>987</v>
      </c>
      <c r="I989">
        <v>0</v>
      </c>
    </row>
    <row r="990" spans="8:9">
      <c r="H990">
        <v>988</v>
      </c>
      <c r="I990">
        <v>0</v>
      </c>
    </row>
    <row r="991" spans="8:9">
      <c r="H991">
        <v>989</v>
      </c>
      <c r="I991">
        <v>0</v>
      </c>
    </row>
    <row r="992" spans="8:9">
      <c r="H992">
        <v>990</v>
      </c>
      <c r="I992">
        <v>0</v>
      </c>
    </row>
    <row r="993" spans="8:9">
      <c r="H993">
        <v>991</v>
      </c>
      <c r="I993">
        <v>0</v>
      </c>
    </row>
    <row r="994" spans="8:9">
      <c r="H994">
        <v>992</v>
      </c>
      <c r="I994">
        <v>0</v>
      </c>
    </row>
    <row r="995" spans="8:9">
      <c r="H995">
        <v>993</v>
      </c>
      <c r="I995">
        <v>0</v>
      </c>
    </row>
    <row r="996" spans="8:9">
      <c r="H996">
        <v>994</v>
      </c>
      <c r="I996">
        <v>0</v>
      </c>
    </row>
    <row r="997" spans="8:9">
      <c r="H997">
        <v>995</v>
      </c>
      <c r="I997">
        <v>0</v>
      </c>
    </row>
    <row r="998" spans="8:9">
      <c r="H998">
        <v>996</v>
      </c>
      <c r="I998">
        <v>0</v>
      </c>
    </row>
    <row r="999" spans="8:9">
      <c r="H999">
        <v>997</v>
      </c>
      <c r="I999">
        <v>0</v>
      </c>
    </row>
    <row r="1000" spans="8:9">
      <c r="H1000">
        <v>998</v>
      </c>
      <c r="I1000">
        <v>0</v>
      </c>
    </row>
    <row r="1001" spans="8:9">
      <c r="H1001">
        <v>999</v>
      </c>
      <c r="I1001">
        <v>0</v>
      </c>
    </row>
    <row r="1002" spans="8:9">
      <c r="H1002">
        <v>1000</v>
      </c>
      <c r="I1002">
        <v>0</v>
      </c>
    </row>
    <row r="1003" spans="8:9">
      <c r="H1003">
        <v>1001</v>
      </c>
      <c r="I1003">
        <v>0</v>
      </c>
    </row>
    <row r="1004" spans="8:9">
      <c r="H1004">
        <v>1002</v>
      </c>
      <c r="I1004">
        <v>0</v>
      </c>
    </row>
    <row r="1005" spans="8:9">
      <c r="H1005">
        <v>1003</v>
      </c>
      <c r="I1005">
        <v>0</v>
      </c>
    </row>
    <row r="1006" spans="8:9">
      <c r="H1006">
        <v>1004</v>
      </c>
      <c r="I1006">
        <v>0</v>
      </c>
    </row>
    <row r="1007" spans="8:9">
      <c r="H1007">
        <v>1005</v>
      </c>
      <c r="I1007">
        <v>0</v>
      </c>
    </row>
    <row r="1008" spans="8:9">
      <c r="H1008">
        <v>1006</v>
      </c>
      <c r="I1008">
        <v>0</v>
      </c>
    </row>
    <row r="1009" spans="8:9">
      <c r="H1009">
        <v>1007</v>
      </c>
      <c r="I1009">
        <v>0</v>
      </c>
    </row>
    <row r="1010" spans="8:9">
      <c r="H1010">
        <v>1008</v>
      </c>
      <c r="I1010">
        <v>0</v>
      </c>
    </row>
    <row r="1011" spans="8:9">
      <c r="H1011">
        <v>1009</v>
      </c>
      <c r="I1011">
        <v>0</v>
      </c>
    </row>
    <row r="1012" spans="8:9">
      <c r="H1012">
        <v>1010</v>
      </c>
      <c r="I1012">
        <v>0</v>
      </c>
    </row>
    <row r="1013" spans="8:9">
      <c r="H1013">
        <v>1011</v>
      </c>
      <c r="I1013">
        <v>0</v>
      </c>
    </row>
    <row r="1014" spans="8:9">
      <c r="H1014">
        <v>1012</v>
      </c>
      <c r="I1014">
        <v>0</v>
      </c>
    </row>
    <row r="1015" spans="8:9">
      <c r="H1015">
        <v>1013</v>
      </c>
      <c r="I1015">
        <v>0</v>
      </c>
    </row>
    <row r="1016" spans="8:9">
      <c r="H1016">
        <v>1014</v>
      </c>
      <c r="I1016">
        <v>0</v>
      </c>
    </row>
    <row r="1017" spans="8:9">
      <c r="H1017">
        <v>1015</v>
      </c>
      <c r="I1017">
        <v>0</v>
      </c>
    </row>
    <row r="1018" spans="8:9">
      <c r="H1018">
        <v>1016</v>
      </c>
      <c r="I1018">
        <v>0</v>
      </c>
    </row>
    <row r="1019" spans="8:9">
      <c r="H1019">
        <v>1017</v>
      </c>
      <c r="I1019">
        <v>0</v>
      </c>
    </row>
    <row r="1020" spans="8:9">
      <c r="H1020">
        <v>1018</v>
      </c>
      <c r="I1020">
        <v>0</v>
      </c>
    </row>
    <row r="1021" spans="8:9">
      <c r="H1021">
        <v>1019</v>
      </c>
      <c r="I1021">
        <v>0</v>
      </c>
    </row>
    <row r="1022" spans="8:9">
      <c r="H1022">
        <v>1020</v>
      </c>
      <c r="I1022">
        <v>0</v>
      </c>
    </row>
    <row r="1023" spans="8:9">
      <c r="H1023">
        <v>1021</v>
      </c>
      <c r="I1023">
        <v>0</v>
      </c>
    </row>
    <row r="1024" spans="8:9">
      <c r="H1024">
        <v>1022</v>
      </c>
      <c r="I1024">
        <v>0</v>
      </c>
    </row>
    <row r="1025" spans="8:9">
      <c r="H1025">
        <v>1023</v>
      </c>
      <c r="I1025">
        <v>0</v>
      </c>
    </row>
    <row r="1026" spans="8:9">
      <c r="H1026">
        <v>1024</v>
      </c>
      <c r="I1026">
        <v>0</v>
      </c>
    </row>
    <row r="1027" spans="8:9">
      <c r="H1027">
        <v>1025</v>
      </c>
      <c r="I1027">
        <v>0</v>
      </c>
    </row>
    <row r="1028" spans="8:9">
      <c r="H1028">
        <v>1026</v>
      </c>
      <c r="I1028">
        <v>0</v>
      </c>
    </row>
    <row r="1029" spans="8:9">
      <c r="H1029">
        <v>1027</v>
      </c>
      <c r="I1029">
        <v>0</v>
      </c>
    </row>
    <row r="1030" spans="8:9">
      <c r="H1030">
        <v>1028</v>
      </c>
      <c r="I1030">
        <v>0</v>
      </c>
    </row>
    <row r="1031" spans="8:9">
      <c r="H1031">
        <v>1029</v>
      </c>
      <c r="I1031">
        <v>0</v>
      </c>
    </row>
    <row r="1032" spans="8:9">
      <c r="H1032">
        <v>1030</v>
      </c>
      <c r="I1032">
        <v>0</v>
      </c>
    </row>
    <row r="1033" spans="8:9">
      <c r="H1033">
        <v>1031</v>
      </c>
      <c r="I1033">
        <v>0</v>
      </c>
    </row>
    <row r="1034" spans="8:9">
      <c r="H1034">
        <v>1032</v>
      </c>
      <c r="I1034">
        <v>0</v>
      </c>
    </row>
    <row r="1035" spans="8:9">
      <c r="H1035">
        <v>1033</v>
      </c>
      <c r="I1035">
        <v>0</v>
      </c>
    </row>
    <row r="1036" spans="8:9">
      <c r="H1036">
        <v>1034</v>
      </c>
      <c r="I1036">
        <v>0</v>
      </c>
    </row>
    <row r="1037" spans="8:9">
      <c r="H1037">
        <v>1035</v>
      </c>
      <c r="I1037">
        <v>0</v>
      </c>
    </row>
    <row r="1038" spans="8:9">
      <c r="H1038">
        <v>1036</v>
      </c>
      <c r="I1038">
        <v>0</v>
      </c>
    </row>
    <row r="1039" spans="8:9">
      <c r="H1039">
        <v>1037</v>
      </c>
      <c r="I1039">
        <v>0</v>
      </c>
    </row>
    <row r="1040" spans="8:9">
      <c r="H1040">
        <v>1038</v>
      </c>
      <c r="I1040">
        <v>0</v>
      </c>
    </row>
    <row r="1041" spans="8:9">
      <c r="H1041">
        <v>1039</v>
      </c>
      <c r="I1041">
        <v>0</v>
      </c>
    </row>
    <row r="1042" spans="8:9">
      <c r="H1042">
        <v>1040</v>
      </c>
      <c r="I1042">
        <v>0</v>
      </c>
    </row>
    <row r="1043" spans="8:9">
      <c r="H1043">
        <v>1041</v>
      </c>
      <c r="I1043">
        <v>0</v>
      </c>
    </row>
    <row r="1044" spans="8:9">
      <c r="H1044">
        <v>1042</v>
      </c>
      <c r="I1044">
        <v>0</v>
      </c>
    </row>
    <row r="1045" spans="8:9">
      <c r="H1045">
        <v>1043</v>
      </c>
      <c r="I1045">
        <v>0</v>
      </c>
    </row>
    <row r="1046" spans="8:9">
      <c r="H1046">
        <v>1044</v>
      </c>
      <c r="I1046">
        <v>0</v>
      </c>
    </row>
    <row r="1047" spans="8:9">
      <c r="H1047">
        <v>1045</v>
      </c>
      <c r="I1047">
        <v>0</v>
      </c>
    </row>
    <row r="1048" spans="8:9">
      <c r="H1048">
        <v>1046</v>
      </c>
      <c r="I1048">
        <v>0</v>
      </c>
    </row>
    <row r="1049" spans="8:9">
      <c r="H1049">
        <v>1047</v>
      </c>
      <c r="I1049">
        <v>0</v>
      </c>
    </row>
    <row r="1050" spans="8:9">
      <c r="H1050">
        <v>1048</v>
      </c>
      <c r="I1050">
        <v>0</v>
      </c>
    </row>
    <row r="1051" spans="8:9">
      <c r="H1051">
        <v>1049</v>
      </c>
      <c r="I1051">
        <v>0</v>
      </c>
    </row>
    <row r="1052" spans="8:9">
      <c r="H1052">
        <v>1050</v>
      </c>
      <c r="I1052">
        <v>0</v>
      </c>
    </row>
    <row r="1053" spans="8:9">
      <c r="H1053">
        <v>1051</v>
      </c>
      <c r="I1053">
        <v>0</v>
      </c>
    </row>
    <row r="1054" spans="8:9">
      <c r="H1054">
        <v>1052</v>
      </c>
      <c r="I1054">
        <v>0</v>
      </c>
    </row>
    <row r="1055" spans="8:9">
      <c r="H1055">
        <v>1053</v>
      </c>
      <c r="I1055">
        <v>0</v>
      </c>
    </row>
    <row r="1056" spans="8:9">
      <c r="H1056">
        <v>1054</v>
      </c>
      <c r="I1056">
        <v>0</v>
      </c>
    </row>
    <row r="1057" spans="8:9">
      <c r="H1057">
        <v>1055</v>
      </c>
      <c r="I1057">
        <v>0</v>
      </c>
    </row>
    <row r="1058" spans="8:9">
      <c r="H1058">
        <v>1056</v>
      </c>
      <c r="I1058">
        <v>0</v>
      </c>
    </row>
    <row r="1059" spans="8:9">
      <c r="H1059">
        <v>1057</v>
      </c>
      <c r="I1059">
        <v>0</v>
      </c>
    </row>
    <row r="1060" spans="8:9">
      <c r="H1060">
        <v>1058</v>
      </c>
      <c r="I1060">
        <v>0</v>
      </c>
    </row>
    <row r="1061" spans="8:9">
      <c r="H1061">
        <v>1059</v>
      </c>
      <c r="I1061">
        <v>0</v>
      </c>
    </row>
    <row r="1062" spans="8:9">
      <c r="H1062">
        <v>1060</v>
      </c>
      <c r="I1062">
        <v>0</v>
      </c>
    </row>
    <row r="1063" spans="8:9">
      <c r="H1063">
        <v>1061</v>
      </c>
      <c r="I1063">
        <v>0</v>
      </c>
    </row>
    <row r="1064" spans="8:9">
      <c r="H1064">
        <v>1062</v>
      </c>
      <c r="I1064">
        <v>0</v>
      </c>
    </row>
    <row r="1065" spans="8:9">
      <c r="H1065">
        <v>1063</v>
      </c>
      <c r="I1065">
        <v>0</v>
      </c>
    </row>
    <row r="1066" spans="8:9">
      <c r="H1066">
        <v>1064</v>
      </c>
      <c r="I1066">
        <v>0</v>
      </c>
    </row>
    <row r="1067" spans="8:9">
      <c r="H1067">
        <v>1065</v>
      </c>
      <c r="I1067">
        <v>0</v>
      </c>
    </row>
    <row r="1068" spans="8:9">
      <c r="H1068">
        <v>1066</v>
      </c>
      <c r="I1068">
        <v>0</v>
      </c>
    </row>
    <row r="1069" spans="8:9">
      <c r="H1069">
        <v>1067</v>
      </c>
      <c r="I1069">
        <v>0</v>
      </c>
    </row>
    <row r="1070" spans="8:9">
      <c r="H1070">
        <v>1068</v>
      </c>
      <c r="I1070">
        <v>0</v>
      </c>
    </row>
    <row r="1071" spans="8:9">
      <c r="H1071">
        <v>1069</v>
      </c>
      <c r="I1071">
        <v>0</v>
      </c>
    </row>
    <row r="1072" spans="8:9">
      <c r="H1072">
        <v>1070</v>
      </c>
      <c r="I1072">
        <v>0</v>
      </c>
    </row>
    <row r="1073" spans="8:9">
      <c r="H1073">
        <v>1071</v>
      </c>
      <c r="I1073">
        <v>0</v>
      </c>
    </row>
    <row r="1074" spans="8:9">
      <c r="H1074">
        <v>1072</v>
      </c>
      <c r="I1074">
        <v>0</v>
      </c>
    </row>
    <row r="1075" spans="8:9">
      <c r="H1075">
        <v>1073</v>
      </c>
      <c r="I1075">
        <v>0</v>
      </c>
    </row>
    <row r="1076" spans="8:9">
      <c r="H1076">
        <v>1074</v>
      </c>
      <c r="I1076">
        <v>0</v>
      </c>
    </row>
    <row r="1077" spans="8:9">
      <c r="H1077">
        <v>1075</v>
      </c>
      <c r="I1077">
        <v>0</v>
      </c>
    </row>
    <row r="1078" spans="8:9">
      <c r="H1078">
        <v>1076</v>
      </c>
      <c r="I1078">
        <v>0</v>
      </c>
    </row>
    <row r="1079" spans="8:9">
      <c r="H1079">
        <v>1077</v>
      </c>
      <c r="I1079">
        <v>0</v>
      </c>
    </row>
    <row r="1080" spans="8:9">
      <c r="H1080">
        <v>1078</v>
      </c>
      <c r="I1080">
        <v>0</v>
      </c>
    </row>
    <row r="1081" spans="8:9">
      <c r="H1081">
        <v>1079</v>
      </c>
      <c r="I1081">
        <v>0</v>
      </c>
    </row>
    <row r="1082" spans="8:9">
      <c r="H1082">
        <v>1080</v>
      </c>
      <c r="I1082">
        <v>0</v>
      </c>
    </row>
    <row r="1083" spans="8:9">
      <c r="H1083">
        <v>1081</v>
      </c>
      <c r="I1083">
        <v>0</v>
      </c>
    </row>
    <row r="1084" spans="8:9">
      <c r="H1084">
        <v>1082</v>
      </c>
      <c r="I1084">
        <v>0</v>
      </c>
    </row>
    <row r="1085" spans="8:9">
      <c r="H1085">
        <v>1083</v>
      </c>
      <c r="I1085">
        <v>0</v>
      </c>
    </row>
    <row r="1086" spans="8:9">
      <c r="H1086">
        <v>1084</v>
      </c>
      <c r="I1086">
        <v>0</v>
      </c>
    </row>
    <row r="1087" spans="8:9">
      <c r="H1087">
        <v>1085</v>
      </c>
      <c r="I1087">
        <v>0</v>
      </c>
    </row>
    <row r="1088" spans="8:9">
      <c r="H1088">
        <v>1086</v>
      </c>
      <c r="I1088">
        <v>0</v>
      </c>
    </row>
    <row r="1089" spans="8:9">
      <c r="H1089">
        <v>1087</v>
      </c>
      <c r="I1089">
        <v>0</v>
      </c>
    </row>
    <row r="1090" spans="8:9">
      <c r="H1090">
        <v>1088</v>
      </c>
      <c r="I1090">
        <v>0</v>
      </c>
    </row>
    <row r="1091" spans="8:9">
      <c r="H1091">
        <v>1089</v>
      </c>
      <c r="I1091">
        <v>0</v>
      </c>
    </row>
    <row r="1092" spans="8:9">
      <c r="H1092">
        <v>1090</v>
      </c>
      <c r="I1092">
        <v>0</v>
      </c>
    </row>
    <row r="1093" spans="8:9">
      <c r="H1093">
        <v>1091</v>
      </c>
      <c r="I1093">
        <v>0</v>
      </c>
    </row>
    <row r="1094" spans="8:9">
      <c r="H1094">
        <v>1092</v>
      </c>
      <c r="I1094">
        <v>0</v>
      </c>
    </row>
    <row r="1095" spans="8:9">
      <c r="H1095">
        <v>1093</v>
      </c>
      <c r="I1095">
        <v>0</v>
      </c>
    </row>
    <row r="1096" spans="8:9">
      <c r="H1096">
        <v>1094</v>
      </c>
      <c r="I1096">
        <v>0</v>
      </c>
    </row>
    <row r="1097" spans="8:9">
      <c r="H1097">
        <v>1095</v>
      </c>
      <c r="I1097">
        <v>0</v>
      </c>
    </row>
    <row r="1098" spans="8:9">
      <c r="H1098">
        <v>1096</v>
      </c>
      <c r="I1098">
        <v>0</v>
      </c>
    </row>
    <row r="1099" spans="8:9">
      <c r="H1099">
        <v>1097</v>
      </c>
      <c r="I1099">
        <v>0</v>
      </c>
    </row>
    <row r="1100" spans="8:9">
      <c r="H1100">
        <v>1098</v>
      </c>
      <c r="I1100">
        <v>0</v>
      </c>
    </row>
    <row r="1101" spans="8:9">
      <c r="H1101">
        <v>1099</v>
      </c>
      <c r="I1101">
        <v>0</v>
      </c>
    </row>
    <row r="1102" spans="8:9">
      <c r="H1102">
        <v>1100</v>
      </c>
      <c r="I1102">
        <v>0</v>
      </c>
    </row>
    <row r="1103" spans="8:9">
      <c r="H1103">
        <v>1101</v>
      </c>
      <c r="I1103">
        <v>0</v>
      </c>
    </row>
    <row r="1104" spans="8:9">
      <c r="H1104">
        <v>1102</v>
      </c>
      <c r="I1104">
        <v>0</v>
      </c>
    </row>
    <row r="1105" spans="8:9">
      <c r="H1105">
        <v>1103</v>
      </c>
      <c r="I1105">
        <v>0</v>
      </c>
    </row>
    <row r="1106" spans="8:9">
      <c r="H1106">
        <v>1104</v>
      </c>
      <c r="I1106">
        <v>0</v>
      </c>
    </row>
    <row r="1107" spans="8:9">
      <c r="H1107">
        <v>1105</v>
      </c>
      <c r="I1107">
        <v>0</v>
      </c>
    </row>
    <row r="1108" spans="8:9">
      <c r="H1108">
        <v>1106</v>
      </c>
      <c r="I1108">
        <v>0</v>
      </c>
    </row>
    <row r="1109" spans="8:9">
      <c r="H1109">
        <v>1107</v>
      </c>
      <c r="I1109">
        <v>0</v>
      </c>
    </row>
    <row r="1110" spans="8:9">
      <c r="H1110">
        <v>1108</v>
      </c>
      <c r="I1110">
        <v>0</v>
      </c>
    </row>
    <row r="1111" spans="8:9">
      <c r="H1111">
        <v>1109</v>
      </c>
      <c r="I1111">
        <v>0</v>
      </c>
    </row>
    <row r="1112" spans="8:9">
      <c r="H1112">
        <v>1110</v>
      </c>
      <c r="I1112">
        <v>0</v>
      </c>
    </row>
    <row r="1113" spans="8:9">
      <c r="H1113">
        <v>1111</v>
      </c>
      <c r="I1113">
        <v>0</v>
      </c>
    </row>
    <row r="1114" spans="8:9">
      <c r="H1114">
        <v>1112</v>
      </c>
      <c r="I1114">
        <v>0</v>
      </c>
    </row>
    <row r="1115" spans="8:9">
      <c r="H1115">
        <v>1113</v>
      </c>
      <c r="I1115">
        <v>0</v>
      </c>
    </row>
    <row r="1116" spans="8:9">
      <c r="H1116">
        <v>1114</v>
      </c>
      <c r="I1116">
        <v>0</v>
      </c>
    </row>
    <row r="1117" spans="8:9">
      <c r="H1117">
        <v>1115</v>
      </c>
      <c r="I1117">
        <v>0</v>
      </c>
    </row>
    <row r="1118" spans="8:9">
      <c r="H1118">
        <v>1116</v>
      </c>
      <c r="I1118">
        <v>0</v>
      </c>
    </row>
    <row r="1119" spans="8:9">
      <c r="H1119">
        <v>1117</v>
      </c>
      <c r="I1119">
        <v>0</v>
      </c>
    </row>
    <row r="1120" spans="8:9">
      <c r="H1120">
        <v>1118</v>
      </c>
      <c r="I1120">
        <v>0</v>
      </c>
    </row>
    <row r="1121" spans="8:9">
      <c r="H1121">
        <v>1119</v>
      </c>
      <c r="I1121">
        <v>0</v>
      </c>
    </row>
    <row r="1122" spans="8:9">
      <c r="H1122">
        <v>1120</v>
      </c>
      <c r="I1122">
        <v>0</v>
      </c>
    </row>
    <row r="1123" spans="8:9">
      <c r="H1123">
        <v>1121</v>
      </c>
      <c r="I1123">
        <v>0</v>
      </c>
    </row>
    <row r="1124" spans="8:9">
      <c r="H1124">
        <v>1122</v>
      </c>
      <c r="I1124">
        <v>0</v>
      </c>
    </row>
    <row r="1125" spans="8:9">
      <c r="H1125">
        <v>1123</v>
      </c>
      <c r="I1125">
        <v>0</v>
      </c>
    </row>
    <row r="1126" spans="8:9">
      <c r="H1126">
        <v>1124</v>
      </c>
      <c r="I1126">
        <v>0</v>
      </c>
    </row>
    <row r="1127" spans="8:9">
      <c r="H1127">
        <v>1125</v>
      </c>
      <c r="I1127">
        <v>0</v>
      </c>
    </row>
    <row r="1128" spans="8:9">
      <c r="H1128">
        <v>1126</v>
      </c>
      <c r="I1128">
        <v>0</v>
      </c>
    </row>
    <row r="1129" spans="8:9">
      <c r="H1129">
        <v>1127</v>
      </c>
      <c r="I1129">
        <v>0</v>
      </c>
    </row>
    <row r="1130" spans="8:9">
      <c r="H1130">
        <v>1128</v>
      </c>
      <c r="I1130">
        <v>0</v>
      </c>
    </row>
    <row r="1131" spans="8:9">
      <c r="H1131">
        <v>1129</v>
      </c>
      <c r="I1131">
        <v>0</v>
      </c>
    </row>
    <row r="1132" spans="8:9">
      <c r="H1132">
        <v>1130</v>
      </c>
      <c r="I1132">
        <v>0</v>
      </c>
    </row>
    <row r="1133" spans="8:9">
      <c r="H1133">
        <v>1131</v>
      </c>
      <c r="I1133">
        <v>0</v>
      </c>
    </row>
    <row r="1134" spans="8:9">
      <c r="H1134">
        <v>1132</v>
      </c>
      <c r="I1134">
        <v>0</v>
      </c>
    </row>
    <row r="1135" spans="8:9">
      <c r="H1135">
        <v>1133</v>
      </c>
      <c r="I1135">
        <v>0</v>
      </c>
    </row>
    <row r="1136" spans="8:9">
      <c r="H1136">
        <v>1134</v>
      </c>
      <c r="I1136">
        <v>0</v>
      </c>
    </row>
    <row r="1137" spans="8:9">
      <c r="H1137">
        <v>1135</v>
      </c>
      <c r="I1137">
        <v>0</v>
      </c>
    </row>
    <row r="1138" spans="8:9">
      <c r="H1138">
        <v>1136</v>
      </c>
      <c r="I1138">
        <v>0</v>
      </c>
    </row>
    <row r="1139" spans="8:9">
      <c r="H1139">
        <v>1137</v>
      </c>
      <c r="I1139">
        <v>0</v>
      </c>
    </row>
    <row r="1140" spans="8:9">
      <c r="H1140">
        <v>1138</v>
      </c>
      <c r="I1140">
        <v>0</v>
      </c>
    </row>
    <row r="1141" spans="8:9">
      <c r="H1141">
        <v>1139</v>
      </c>
      <c r="I1141">
        <v>0</v>
      </c>
    </row>
    <row r="1142" spans="8:9">
      <c r="H1142">
        <v>1140</v>
      </c>
      <c r="I1142">
        <v>0</v>
      </c>
    </row>
    <row r="1143" spans="8:9">
      <c r="H1143">
        <v>1141</v>
      </c>
      <c r="I1143">
        <v>0</v>
      </c>
    </row>
    <row r="1144" spans="8:9">
      <c r="H1144">
        <v>1142</v>
      </c>
      <c r="I1144">
        <v>0</v>
      </c>
    </row>
    <row r="1145" spans="8:9">
      <c r="H1145">
        <v>1143</v>
      </c>
      <c r="I1145">
        <v>0</v>
      </c>
    </row>
    <row r="1146" spans="8:9">
      <c r="H1146">
        <v>1144</v>
      </c>
      <c r="I1146">
        <v>0</v>
      </c>
    </row>
    <row r="1147" spans="8:9">
      <c r="H1147">
        <v>1145</v>
      </c>
      <c r="I1147">
        <v>0</v>
      </c>
    </row>
    <row r="1148" spans="8:9">
      <c r="H1148">
        <v>1146</v>
      </c>
      <c r="I1148">
        <v>0</v>
      </c>
    </row>
    <row r="1149" spans="8:9">
      <c r="H1149">
        <v>1147</v>
      </c>
      <c r="I1149">
        <v>0</v>
      </c>
    </row>
    <row r="1150" spans="8:9">
      <c r="H1150">
        <v>1148</v>
      </c>
      <c r="I1150">
        <v>0</v>
      </c>
    </row>
    <row r="1151" spans="8:9">
      <c r="H1151">
        <v>1149</v>
      </c>
      <c r="I1151">
        <v>0</v>
      </c>
    </row>
    <row r="1152" spans="8:9">
      <c r="H1152">
        <v>1150</v>
      </c>
      <c r="I1152">
        <v>0</v>
      </c>
    </row>
    <row r="1153" spans="8:9">
      <c r="H1153">
        <v>1151</v>
      </c>
      <c r="I1153">
        <v>0</v>
      </c>
    </row>
    <row r="1154" spans="8:9">
      <c r="H1154">
        <v>1152</v>
      </c>
      <c r="I1154">
        <v>0</v>
      </c>
    </row>
    <row r="1155" spans="8:9">
      <c r="H1155">
        <v>1153</v>
      </c>
      <c r="I1155">
        <v>0</v>
      </c>
    </row>
    <row r="1156" spans="8:9">
      <c r="H1156">
        <v>1154</v>
      </c>
      <c r="I1156">
        <v>0</v>
      </c>
    </row>
    <row r="1157" spans="8:9">
      <c r="H1157">
        <v>1155</v>
      </c>
      <c r="I1157">
        <v>0</v>
      </c>
    </row>
    <row r="1158" spans="8:9">
      <c r="H1158">
        <v>1156</v>
      </c>
      <c r="I1158">
        <v>0</v>
      </c>
    </row>
    <row r="1159" spans="8:9">
      <c r="H1159">
        <v>1157</v>
      </c>
      <c r="I1159">
        <v>0</v>
      </c>
    </row>
    <row r="1160" spans="8:9">
      <c r="H1160">
        <v>1158</v>
      </c>
      <c r="I1160">
        <v>0</v>
      </c>
    </row>
    <row r="1161" spans="8:9">
      <c r="H1161">
        <v>1159</v>
      </c>
      <c r="I1161">
        <v>0</v>
      </c>
    </row>
    <row r="1162" spans="8:9">
      <c r="H1162">
        <v>1160</v>
      </c>
      <c r="I1162">
        <v>0</v>
      </c>
    </row>
    <row r="1163" spans="8:9">
      <c r="H1163">
        <v>1161</v>
      </c>
      <c r="I1163">
        <v>0</v>
      </c>
    </row>
    <row r="1164" spans="8:9">
      <c r="H1164">
        <v>1162</v>
      </c>
      <c r="I1164">
        <v>0</v>
      </c>
    </row>
    <row r="1165" spans="8:9">
      <c r="H1165">
        <v>1163</v>
      </c>
      <c r="I1165">
        <v>0</v>
      </c>
    </row>
    <row r="1166" spans="8:9">
      <c r="H1166">
        <v>1164</v>
      </c>
      <c r="I1166">
        <v>0</v>
      </c>
    </row>
    <row r="1167" spans="8:9">
      <c r="H1167">
        <v>1165</v>
      </c>
      <c r="I1167">
        <v>0</v>
      </c>
    </row>
    <row r="1168" spans="8:9">
      <c r="H1168">
        <v>1166</v>
      </c>
      <c r="I1168">
        <v>0</v>
      </c>
    </row>
    <row r="1169" spans="8:9">
      <c r="H1169">
        <v>1167</v>
      </c>
      <c r="I1169">
        <v>0</v>
      </c>
    </row>
    <row r="1170" spans="8:9">
      <c r="H1170">
        <v>1168</v>
      </c>
      <c r="I1170">
        <v>0</v>
      </c>
    </row>
    <row r="1171" spans="8:9">
      <c r="H1171">
        <v>1169</v>
      </c>
      <c r="I1171">
        <v>0</v>
      </c>
    </row>
    <row r="1172" spans="8:9">
      <c r="H1172">
        <v>1170</v>
      </c>
      <c r="I1172">
        <v>0</v>
      </c>
    </row>
    <row r="1173" spans="8:9">
      <c r="H1173">
        <v>1171</v>
      </c>
      <c r="I1173">
        <v>0</v>
      </c>
    </row>
    <row r="1174" spans="8:9">
      <c r="H1174">
        <v>1172</v>
      </c>
      <c r="I1174">
        <v>0</v>
      </c>
    </row>
    <row r="1175" spans="8:9">
      <c r="H1175">
        <v>1173</v>
      </c>
      <c r="I1175">
        <v>0</v>
      </c>
    </row>
    <row r="1176" spans="8:9">
      <c r="H1176">
        <v>1174</v>
      </c>
      <c r="I1176">
        <v>0</v>
      </c>
    </row>
    <row r="1177" spans="8:9">
      <c r="H1177">
        <v>1175</v>
      </c>
      <c r="I1177">
        <v>0</v>
      </c>
    </row>
    <row r="1178" spans="8:9">
      <c r="H1178">
        <v>1176</v>
      </c>
      <c r="I1178">
        <v>0</v>
      </c>
    </row>
    <row r="1179" spans="8:9">
      <c r="H1179">
        <v>1177</v>
      </c>
      <c r="I1179">
        <v>0</v>
      </c>
    </row>
    <row r="1180" spans="8:9">
      <c r="H1180">
        <v>1178</v>
      </c>
      <c r="I1180">
        <v>0</v>
      </c>
    </row>
    <row r="1181" spans="8:9">
      <c r="H1181">
        <v>1179</v>
      </c>
      <c r="I1181">
        <v>0</v>
      </c>
    </row>
    <row r="1182" spans="8:9">
      <c r="H1182">
        <v>1180</v>
      </c>
      <c r="I1182">
        <v>0</v>
      </c>
    </row>
    <row r="1183" spans="8:9">
      <c r="H1183">
        <v>1181</v>
      </c>
      <c r="I1183">
        <v>0</v>
      </c>
    </row>
    <row r="1184" spans="8:9">
      <c r="H1184">
        <v>1182</v>
      </c>
      <c r="I1184">
        <v>0</v>
      </c>
    </row>
    <row r="1185" spans="8:9">
      <c r="H1185">
        <v>1183</v>
      </c>
      <c r="I1185">
        <v>0</v>
      </c>
    </row>
    <row r="1186" spans="8:9">
      <c r="H1186">
        <v>1184</v>
      </c>
      <c r="I1186">
        <v>0</v>
      </c>
    </row>
    <row r="1187" spans="8:9">
      <c r="H1187">
        <v>1185</v>
      </c>
      <c r="I1187">
        <v>0</v>
      </c>
    </row>
    <row r="1188" spans="8:9">
      <c r="H1188">
        <v>1186</v>
      </c>
      <c r="I1188">
        <v>0</v>
      </c>
    </row>
    <row r="1189" spans="8:9">
      <c r="H1189">
        <v>1187</v>
      </c>
      <c r="I1189">
        <v>0</v>
      </c>
    </row>
    <row r="1190" spans="8:9">
      <c r="H1190">
        <v>1188</v>
      </c>
      <c r="I1190">
        <v>0</v>
      </c>
    </row>
    <row r="1191" spans="8:9">
      <c r="H1191">
        <v>1189</v>
      </c>
      <c r="I1191">
        <v>0</v>
      </c>
    </row>
    <row r="1192" spans="8:9">
      <c r="H1192">
        <v>1190</v>
      </c>
      <c r="I1192">
        <v>0</v>
      </c>
    </row>
    <row r="1193" spans="8:9">
      <c r="H1193">
        <v>1191</v>
      </c>
      <c r="I1193">
        <v>0</v>
      </c>
    </row>
    <row r="1194" spans="8:9">
      <c r="H1194">
        <v>1192</v>
      </c>
      <c r="I1194">
        <v>0</v>
      </c>
    </row>
    <row r="1195" spans="8:9">
      <c r="H1195">
        <v>1193</v>
      </c>
      <c r="I1195">
        <v>0</v>
      </c>
    </row>
    <row r="1196" spans="8:9">
      <c r="H1196">
        <v>1194</v>
      </c>
      <c r="I1196">
        <v>0</v>
      </c>
    </row>
    <row r="1197" spans="8:9">
      <c r="H1197">
        <v>1195</v>
      </c>
      <c r="I1197">
        <v>0</v>
      </c>
    </row>
    <row r="1198" spans="8:9">
      <c r="H1198">
        <v>1196</v>
      </c>
      <c r="I1198">
        <v>0</v>
      </c>
    </row>
    <row r="1199" spans="8:9">
      <c r="H1199">
        <v>1197</v>
      </c>
      <c r="I1199">
        <v>0</v>
      </c>
    </row>
    <row r="1200" spans="8:9">
      <c r="H1200">
        <v>1198</v>
      </c>
      <c r="I1200">
        <v>0</v>
      </c>
    </row>
    <row r="1201" spans="8:9">
      <c r="H1201">
        <v>1199</v>
      </c>
      <c r="I1201">
        <v>0</v>
      </c>
    </row>
    <row r="1202" spans="8:9">
      <c r="H1202">
        <v>1200</v>
      </c>
      <c r="I1202">
        <v>0</v>
      </c>
    </row>
    <row r="1203" spans="8:9">
      <c r="H1203">
        <v>1201</v>
      </c>
      <c r="I1203">
        <v>0</v>
      </c>
    </row>
    <row r="1204" spans="8:9">
      <c r="H1204">
        <v>1202</v>
      </c>
      <c r="I1204">
        <v>0</v>
      </c>
    </row>
    <row r="1205" spans="8:9">
      <c r="H1205">
        <v>1203</v>
      </c>
      <c r="I1205">
        <v>0</v>
      </c>
    </row>
    <row r="1206" spans="8:9">
      <c r="H1206">
        <v>1204</v>
      </c>
      <c r="I1206">
        <v>0</v>
      </c>
    </row>
    <row r="1207" spans="8:9">
      <c r="H1207">
        <v>1205</v>
      </c>
      <c r="I1207">
        <v>0</v>
      </c>
    </row>
    <row r="1208" spans="8:9">
      <c r="H1208">
        <v>1206</v>
      </c>
      <c r="I1208">
        <v>0</v>
      </c>
    </row>
    <row r="1209" spans="8:9">
      <c r="H1209">
        <v>1207</v>
      </c>
      <c r="I1209">
        <v>0</v>
      </c>
    </row>
    <row r="1210" spans="8:9">
      <c r="H1210">
        <v>1208</v>
      </c>
      <c r="I1210">
        <v>0</v>
      </c>
    </row>
    <row r="1211" spans="8:9">
      <c r="H1211">
        <v>1209</v>
      </c>
      <c r="I1211">
        <v>0</v>
      </c>
    </row>
    <row r="1212" spans="8:9">
      <c r="H1212">
        <v>1210</v>
      </c>
      <c r="I1212">
        <v>0</v>
      </c>
    </row>
    <row r="1213" spans="8:9">
      <c r="H1213">
        <v>1211</v>
      </c>
      <c r="I1213">
        <v>0</v>
      </c>
    </row>
    <row r="1214" spans="8:9">
      <c r="H1214">
        <v>1212</v>
      </c>
      <c r="I1214">
        <v>0</v>
      </c>
    </row>
    <row r="1215" spans="8:9">
      <c r="H1215">
        <v>1213</v>
      </c>
      <c r="I1215">
        <v>0</v>
      </c>
    </row>
    <row r="1216" spans="8:9">
      <c r="H1216">
        <v>1214</v>
      </c>
      <c r="I1216">
        <v>0</v>
      </c>
    </row>
    <row r="1217" spans="8:9">
      <c r="H1217">
        <v>1215</v>
      </c>
      <c r="I1217">
        <v>0</v>
      </c>
    </row>
    <row r="1218" spans="8:9">
      <c r="H1218">
        <v>1216</v>
      </c>
      <c r="I1218">
        <v>0</v>
      </c>
    </row>
    <row r="1219" spans="8:9">
      <c r="H1219">
        <v>1217</v>
      </c>
      <c r="I1219">
        <v>0</v>
      </c>
    </row>
    <row r="1220" spans="8:9">
      <c r="H1220">
        <v>1218</v>
      </c>
      <c r="I1220">
        <v>0</v>
      </c>
    </row>
    <row r="1221" spans="8:9">
      <c r="H1221">
        <v>1219</v>
      </c>
      <c r="I1221">
        <v>0</v>
      </c>
    </row>
    <row r="1222" spans="8:9">
      <c r="H1222">
        <v>1220</v>
      </c>
      <c r="I1222">
        <v>0</v>
      </c>
    </row>
    <row r="1223" spans="8:9">
      <c r="H1223">
        <v>1221</v>
      </c>
      <c r="I1223">
        <v>0</v>
      </c>
    </row>
    <row r="1224" spans="8:9">
      <c r="H1224">
        <v>1222</v>
      </c>
      <c r="I1224">
        <v>0</v>
      </c>
    </row>
    <row r="1225" spans="8:9">
      <c r="H1225">
        <v>1223</v>
      </c>
      <c r="I1225">
        <v>0</v>
      </c>
    </row>
    <row r="1226" spans="8:9">
      <c r="H1226">
        <v>1224</v>
      </c>
      <c r="I1226">
        <v>0</v>
      </c>
    </row>
    <row r="1227" spans="8:9">
      <c r="H1227">
        <v>1225</v>
      </c>
      <c r="I1227">
        <v>0</v>
      </c>
    </row>
    <row r="1228" spans="8:9">
      <c r="H1228">
        <v>1226</v>
      </c>
      <c r="I1228">
        <v>0</v>
      </c>
    </row>
    <row r="1229" spans="8:9">
      <c r="H1229">
        <v>1227</v>
      </c>
      <c r="I1229">
        <v>0</v>
      </c>
    </row>
    <row r="1230" spans="8:9">
      <c r="H1230">
        <v>1228</v>
      </c>
      <c r="I1230">
        <v>0</v>
      </c>
    </row>
    <row r="1231" spans="8:9">
      <c r="H1231">
        <v>1229</v>
      </c>
      <c r="I1231">
        <v>0</v>
      </c>
    </row>
    <row r="1232" spans="8:9">
      <c r="H1232">
        <v>1230</v>
      </c>
      <c r="I1232">
        <v>0</v>
      </c>
    </row>
    <row r="1233" spans="8:9">
      <c r="H1233">
        <v>1231</v>
      </c>
      <c r="I1233">
        <v>0</v>
      </c>
    </row>
    <row r="1234" spans="8:9">
      <c r="H1234">
        <v>1232</v>
      </c>
      <c r="I1234">
        <v>0</v>
      </c>
    </row>
    <row r="1235" spans="8:9">
      <c r="H1235">
        <v>1233</v>
      </c>
      <c r="I1235">
        <v>0</v>
      </c>
    </row>
    <row r="1236" spans="8:9">
      <c r="H1236">
        <v>1234</v>
      </c>
      <c r="I1236">
        <v>0</v>
      </c>
    </row>
    <row r="1237" spans="8:9">
      <c r="H1237">
        <v>1235</v>
      </c>
      <c r="I1237">
        <v>0</v>
      </c>
    </row>
    <row r="1238" spans="8:9">
      <c r="H1238">
        <v>1236</v>
      </c>
      <c r="I1238">
        <v>0</v>
      </c>
    </row>
    <row r="1239" spans="8:9">
      <c r="H1239">
        <v>1237</v>
      </c>
      <c r="I1239">
        <v>0</v>
      </c>
    </row>
    <row r="1240" spans="8:9">
      <c r="H1240">
        <v>1238</v>
      </c>
      <c r="I1240">
        <v>0</v>
      </c>
    </row>
    <row r="1241" spans="8:9">
      <c r="H1241">
        <v>1239</v>
      </c>
      <c r="I1241">
        <v>0</v>
      </c>
    </row>
    <row r="1242" spans="8:9">
      <c r="H1242">
        <v>1240</v>
      </c>
      <c r="I1242">
        <v>0</v>
      </c>
    </row>
    <row r="1243" spans="8:9">
      <c r="H1243">
        <v>1241</v>
      </c>
      <c r="I1243">
        <v>0</v>
      </c>
    </row>
    <row r="1244" spans="8:9">
      <c r="H1244">
        <v>1242</v>
      </c>
      <c r="I1244">
        <v>0</v>
      </c>
    </row>
    <row r="1245" spans="8:9">
      <c r="H1245">
        <v>1243</v>
      </c>
      <c r="I1245">
        <v>0</v>
      </c>
    </row>
    <row r="1246" spans="8:9">
      <c r="H1246">
        <v>1244</v>
      </c>
      <c r="I1246">
        <v>0</v>
      </c>
    </row>
    <row r="1247" spans="8:9">
      <c r="H1247">
        <v>1245</v>
      </c>
      <c r="I1247">
        <v>0</v>
      </c>
    </row>
    <row r="1248" spans="8:9">
      <c r="H1248">
        <v>1246</v>
      </c>
      <c r="I1248">
        <v>0</v>
      </c>
    </row>
    <row r="1249" spans="8:9">
      <c r="H1249">
        <v>1247</v>
      </c>
      <c r="I1249">
        <v>0</v>
      </c>
    </row>
    <row r="1250" spans="8:9">
      <c r="H1250">
        <v>1248</v>
      </c>
      <c r="I1250">
        <v>0</v>
      </c>
    </row>
    <row r="1251" spans="8:9">
      <c r="H1251">
        <v>1249</v>
      </c>
      <c r="I1251">
        <v>0</v>
      </c>
    </row>
    <row r="1252" spans="8:9">
      <c r="H1252">
        <v>1250</v>
      </c>
      <c r="I1252">
        <v>0</v>
      </c>
    </row>
    <row r="1253" spans="8:9">
      <c r="H1253">
        <v>1251</v>
      </c>
      <c r="I1253">
        <v>0</v>
      </c>
    </row>
    <row r="1254" spans="8:9">
      <c r="H1254">
        <v>1252</v>
      </c>
      <c r="I1254">
        <v>0</v>
      </c>
    </row>
    <row r="1255" spans="8:9">
      <c r="H1255">
        <v>1253</v>
      </c>
      <c r="I1255">
        <v>0</v>
      </c>
    </row>
    <row r="1256" spans="8:9">
      <c r="H1256">
        <v>1254</v>
      </c>
      <c r="I1256">
        <v>0</v>
      </c>
    </row>
    <row r="1257" spans="8:9">
      <c r="H1257">
        <v>1255</v>
      </c>
      <c r="I1257">
        <v>0</v>
      </c>
    </row>
    <row r="1258" spans="8:9">
      <c r="H1258">
        <v>1256</v>
      </c>
      <c r="I1258">
        <v>0</v>
      </c>
    </row>
    <row r="1259" spans="8:9">
      <c r="H1259">
        <v>1257</v>
      </c>
      <c r="I1259">
        <v>0</v>
      </c>
    </row>
    <row r="1260" spans="8:9">
      <c r="H1260">
        <v>1258</v>
      </c>
      <c r="I1260">
        <v>0</v>
      </c>
    </row>
    <row r="1261" spans="8:9">
      <c r="H1261">
        <v>1259</v>
      </c>
      <c r="I1261">
        <v>0</v>
      </c>
    </row>
    <row r="1262" spans="8:9">
      <c r="H1262">
        <v>1260</v>
      </c>
      <c r="I1262">
        <v>0</v>
      </c>
    </row>
    <row r="1263" spans="8:9">
      <c r="H1263">
        <v>1261</v>
      </c>
      <c r="I1263">
        <v>0</v>
      </c>
    </row>
    <row r="1264" spans="8:9">
      <c r="H1264">
        <v>1262</v>
      </c>
      <c r="I1264">
        <v>0</v>
      </c>
    </row>
    <row r="1265" spans="8:9">
      <c r="H1265">
        <v>1263</v>
      </c>
      <c r="I1265">
        <v>0</v>
      </c>
    </row>
    <row r="1266" spans="8:9">
      <c r="H1266">
        <v>1264</v>
      </c>
      <c r="I1266">
        <v>0</v>
      </c>
    </row>
    <row r="1267" spans="8:9">
      <c r="H1267">
        <v>1265</v>
      </c>
      <c r="I1267">
        <v>0</v>
      </c>
    </row>
    <row r="1268" spans="8:9">
      <c r="H1268">
        <v>1266</v>
      </c>
      <c r="I1268">
        <v>0</v>
      </c>
    </row>
    <row r="1269" spans="8:9">
      <c r="H1269">
        <v>1267</v>
      </c>
      <c r="I1269">
        <v>0</v>
      </c>
    </row>
    <row r="1270" spans="8:9">
      <c r="H1270">
        <v>1268</v>
      </c>
      <c r="I1270">
        <v>0</v>
      </c>
    </row>
    <row r="1271" spans="8:9">
      <c r="H1271">
        <v>1269</v>
      </c>
      <c r="I1271">
        <v>0</v>
      </c>
    </row>
    <row r="1272" spans="8:9">
      <c r="H1272">
        <v>1270</v>
      </c>
      <c r="I1272">
        <v>0</v>
      </c>
    </row>
    <row r="1273" spans="8:9">
      <c r="H1273">
        <v>1271</v>
      </c>
      <c r="I1273">
        <v>0</v>
      </c>
    </row>
    <row r="1274" spans="8:9">
      <c r="H1274">
        <v>1272</v>
      </c>
      <c r="I1274">
        <v>0</v>
      </c>
    </row>
    <row r="1275" spans="8:9">
      <c r="H1275">
        <v>1273</v>
      </c>
      <c r="I1275">
        <v>0</v>
      </c>
    </row>
    <row r="1276" spans="8:9">
      <c r="H1276">
        <v>1274</v>
      </c>
      <c r="I1276">
        <v>0</v>
      </c>
    </row>
    <row r="1277" spans="8:9">
      <c r="H1277">
        <v>1275</v>
      </c>
      <c r="I1277">
        <v>0</v>
      </c>
    </row>
    <row r="1278" spans="8:9">
      <c r="H1278">
        <v>1276</v>
      </c>
      <c r="I1278">
        <v>0</v>
      </c>
    </row>
    <row r="1279" spans="8:9">
      <c r="H1279">
        <v>1277</v>
      </c>
      <c r="I1279">
        <v>0</v>
      </c>
    </row>
    <row r="1280" spans="8:9">
      <c r="H1280">
        <v>1278</v>
      </c>
      <c r="I1280">
        <v>0</v>
      </c>
    </row>
    <row r="1281" spans="8:9">
      <c r="H1281">
        <v>1279</v>
      </c>
      <c r="I1281">
        <v>0</v>
      </c>
    </row>
    <row r="1282" spans="8:9">
      <c r="H1282">
        <v>1280</v>
      </c>
      <c r="I1282">
        <v>0</v>
      </c>
    </row>
    <row r="1283" spans="8:9">
      <c r="H1283">
        <v>1281</v>
      </c>
      <c r="I1283">
        <v>0</v>
      </c>
    </row>
    <row r="1284" spans="8:9">
      <c r="H1284">
        <v>1282</v>
      </c>
      <c r="I1284">
        <v>0</v>
      </c>
    </row>
    <row r="1285" spans="8:9">
      <c r="H1285">
        <v>1283</v>
      </c>
      <c r="I1285">
        <v>0</v>
      </c>
    </row>
    <row r="1286" spans="8:9">
      <c r="H1286">
        <v>1284</v>
      </c>
      <c r="I1286">
        <v>0</v>
      </c>
    </row>
    <row r="1287" spans="8:9">
      <c r="H1287">
        <v>1285</v>
      </c>
      <c r="I1287">
        <v>0</v>
      </c>
    </row>
    <row r="1288" spans="8:9">
      <c r="H1288">
        <v>1286</v>
      </c>
      <c r="I1288">
        <v>0</v>
      </c>
    </row>
    <row r="1289" spans="8:9">
      <c r="H1289">
        <v>1287</v>
      </c>
      <c r="I1289">
        <v>0</v>
      </c>
    </row>
    <row r="1290" spans="8:9">
      <c r="H1290">
        <v>1288</v>
      </c>
      <c r="I1290">
        <v>0</v>
      </c>
    </row>
    <row r="1291" spans="8:9">
      <c r="H1291">
        <v>1289</v>
      </c>
      <c r="I1291">
        <v>0</v>
      </c>
    </row>
    <row r="1292" spans="8:9">
      <c r="H1292">
        <v>1290</v>
      </c>
      <c r="I1292">
        <v>0</v>
      </c>
    </row>
    <row r="1293" spans="8:9">
      <c r="H1293">
        <v>1291</v>
      </c>
      <c r="I1293">
        <v>0</v>
      </c>
    </row>
    <row r="1294" spans="8:9">
      <c r="H1294">
        <v>1292</v>
      </c>
      <c r="I1294">
        <v>0</v>
      </c>
    </row>
    <row r="1295" spans="8:9">
      <c r="H1295">
        <v>1293</v>
      </c>
      <c r="I1295">
        <v>0</v>
      </c>
    </row>
    <row r="1296" spans="8:9">
      <c r="H1296">
        <v>1294</v>
      </c>
      <c r="I1296">
        <v>0</v>
      </c>
    </row>
    <row r="1297" spans="8:9">
      <c r="H1297">
        <v>1295</v>
      </c>
      <c r="I1297">
        <v>0</v>
      </c>
    </row>
    <row r="1298" spans="8:9">
      <c r="H1298">
        <v>1296</v>
      </c>
      <c r="I1298">
        <v>0</v>
      </c>
    </row>
    <row r="1299" spans="8:9">
      <c r="H1299">
        <v>1297</v>
      </c>
      <c r="I1299">
        <v>0</v>
      </c>
    </row>
    <row r="1300" spans="8:9">
      <c r="H1300">
        <v>1298</v>
      </c>
      <c r="I1300">
        <v>0</v>
      </c>
    </row>
    <row r="1301" spans="8:9">
      <c r="H1301">
        <v>1299</v>
      </c>
      <c r="I1301">
        <v>0</v>
      </c>
    </row>
    <row r="1302" spans="8:9">
      <c r="H1302">
        <v>1300</v>
      </c>
      <c r="I1302">
        <v>0</v>
      </c>
    </row>
    <row r="1303" spans="8:9">
      <c r="H1303">
        <v>1301</v>
      </c>
      <c r="I1303">
        <v>0</v>
      </c>
    </row>
    <row r="1304" spans="8:9">
      <c r="H1304">
        <v>1302</v>
      </c>
      <c r="I1304">
        <v>0</v>
      </c>
    </row>
    <row r="1305" spans="8:9">
      <c r="H1305">
        <v>1303</v>
      </c>
      <c r="I1305">
        <v>0</v>
      </c>
    </row>
    <row r="1306" spans="8:9">
      <c r="H1306">
        <v>1304</v>
      </c>
      <c r="I1306">
        <v>0</v>
      </c>
    </row>
    <row r="1307" spans="8:9">
      <c r="H1307">
        <v>1305</v>
      </c>
      <c r="I1307">
        <v>0</v>
      </c>
    </row>
    <row r="1308" spans="8:9">
      <c r="H1308">
        <v>1306</v>
      </c>
      <c r="I1308">
        <v>0</v>
      </c>
    </row>
    <row r="1309" spans="8:9">
      <c r="H1309">
        <v>1307</v>
      </c>
      <c r="I1309">
        <v>0</v>
      </c>
    </row>
    <row r="1310" spans="8:9">
      <c r="H1310">
        <v>1308</v>
      </c>
      <c r="I1310">
        <v>0</v>
      </c>
    </row>
    <row r="1311" spans="8:9">
      <c r="H1311">
        <v>1309</v>
      </c>
      <c r="I1311">
        <v>0</v>
      </c>
    </row>
    <row r="1312" spans="8:9">
      <c r="H1312">
        <v>1310</v>
      </c>
      <c r="I1312">
        <v>0</v>
      </c>
    </row>
    <row r="1313" spans="8:9">
      <c r="H1313">
        <v>1311</v>
      </c>
      <c r="I1313">
        <v>0</v>
      </c>
    </row>
    <row r="1314" spans="8:9">
      <c r="H1314">
        <v>1312</v>
      </c>
      <c r="I1314">
        <v>0</v>
      </c>
    </row>
    <row r="1315" spans="8:9">
      <c r="H1315">
        <v>1313</v>
      </c>
      <c r="I1315">
        <v>0</v>
      </c>
    </row>
    <row r="1316" spans="8:9">
      <c r="H1316">
        <v>1314</v>
      </c>
      <c r="I1316">
        <v>0</v>
      </c>
    </row>
    <row r="1317" spans="8:9">
      <c r="H1317">
        <v>1315</v>
      </c>
      <c r="I1317">
        <v>0</v>
      </c>
    </row>
    <row r="1318" spans="8:9">
      <c r="H1318">
        <v>1316</v>
      </c>
      <c r="I1318">
        <v>0</v>
      </c>
    </row>
    <row r="1319" spans="8:9">
      <c r="H1319">
        <v>1317</v>
      </c>
      <c r="I1319">
        <v>0</v>
      </c>
    </row>
    <row r="1320" spans="8:9">
      <c r="H1320">
        <v>1318</v>
      </c>
      <c r="I1320">
        <v>0</v>
      </c>
    </row>
    <row r="1321" spans="8:9">
      <c r="H1321">
        <v>1319</v>
      </c>
      <c r="I1321">
        <v>0</v>
      </c>
    </row>
    <row r="1322" spans="8:9">
      <c r="H1322">
        <v>1320</v>
      </c>
      <c r="I1322">
        <v>0</v>
      </c>
    </row>
    <row r="1323" spans="8:9">
      <c r="H1323">
        <v>1321</v>
      </c>
      <c r="I1323">
        <v>0</v>
      </c>
    </row>
    <row r="1324" spans="8:9">
      <c r="H1324">
        <v>1322</v>
      </c>
      <c r="I1324">
        <v>0</v>
      </c>
    </row>
    <row r="1325" spans="8:9">
      <c r="H1325">
        <v>1323</v>
      </c>
      <c r="I1325">
        <v>0</v>
      </c>
    </row>
    <row r="1326" spans="8:9">
      <c r="H1326">
        <v>1324</v>
      </c>
      <c r="I1326">
        <v>0</v>
      </c>
    </row>
    <row r="1327" spans="8:9">
      <c r="H1327">
        <v>1325</v>
      </c>
      <c r="I1327">
        <v>0</v>
      </c>
    </row>
    <row r="1328" spans="8:9">
      <c r="H1328">
        <v>1326</v>
      </c>
      <c r="I1328">
        <v>0</v>
      </c>
    </row>
    <row r="1329" spans="8:9">
      <c r="H1329">
        <v>1327</v>
      </c>
      <c r="I1329">
        <v>0</v>
      </c>
    </row>
    <row r="1330" spans="8:9">
      <c r="H1330">
        <v>1328</v>
      </c>
      <c r="I1330">
        <v>0</v>
      </c>
    </row>
    <row r="1331" spans="8:9">
      <c r="H1331">
        <v>1329</v>
      </c>
      <c r="I1331">
        <v>0</v>
      </c>
    </row>
    <row r="1332" spans="8:9">
      <c r="H1332">
        <v>1330</v>
      </c>
      <c r="I1332">
        <v>0</v>
      </c>
    </row>
    <row r="1333" spans="8:9">
      <c r="H1333">
        <v>1331</v>
      </c>
      <c r="I1333">
        <v>0</v>
      </c>
    </row>
    <row r="1334" spans="8:9">
      <c r="H1334">
        <v>1332</v>
      </c>
      <c r="I1334">
        <v>0</v>
      </c>
    </row>
    <row r="1335" spans="8:9">
      <c r="H1335">
        <v>1333</v>
      </c>
      <c r="I1335">
        <v>0</v>
      </c>
    </row>
    <row r="1336" spans="8:9">
      <c r="H1336">
        <v>1334</v>
      </c>
      <c r="I1336">
        <v>0</v>
      </c>
    </row>
    <row r="1337" spans="8:9">
      <c r="H1337">
        <v>1335</v>
      </c>
      <c r="I1337">
        <v>0</v>
      </c>
    </row>
    <row r="1338" spans="8:9">
      <c r="H1338">
        <v>1336</v>
      </c>
      <c r="I1338">
        <v>0</v>
      </c>
    </row>
    <row r="1339" spans="8:9">
      <c r="H1339">
        <v>1337</v>
      </c>
      <c r="I1339">
        <v>0</v>
      </c>
    </row>
    <row r="1340" spans="8:9">
      <c r="H1340">
        <v>1338</v>
      </c>
      <c r="I1340">
        <v>0</v>
      </c>
    </row>
    <row r="1341" spans="8:9">
      <c r="H1341">
        <v>1339</v>
      </c>
      <c r="I1341">
        <v>0</v>
      </c>
    </row>
    <row r="1342" spans="8:9">
      <c r="H1342">
        <v>1340</v>
      </c>
      <c r="I1342">
        <v>0</v>
      </c>
    </row>
    <row r="1343" spans="8:9">
      <c r="H1343">
        <v>1341</v>
      </c>
      <c r="I1343">
        <v>0</v>
      </c>
    </row>
    <row r="1344" spans="8:9">
      <c r="H1344">
        <v>1342</v>
      </c>
      <c r="I1344">
        <v>0</v>
      </c>
    </row>
    <row r="1345" spans="8:9">
      <c r="H1345">
        <v>1343</v>
      </c>
      <c r="I1345">
        <v>0</v>
      </c>
    </row>
    <row r="1346" spans="8:9">
      <c r="H1346">
        <v>1344</v>
      </c>
      <c r="I1346">
        <v>0</v>
      </c>
    </row>
    <row r="1347" spans="8:9">
      <c r="H1347">
        <v>1345</v>
      </c>
      <c r="I1347">
        <v>0</v>
      </c>
    </row>
    <row r="1348" spans="8:9">
      <c r="H1348">
        <v>1346</v>
      </c>
      <c r="I1348">
        <v>0</v>
      </c>
    </row>
    <row r="1349" spans="8:9">
      <c r="H1349">
        <v>1347</v>
      </c>
      <c r="I1349">
        <v>0</v>
      </c>
    </row>
    <row r="1350" spans="8:9">
      <c r="H1350">
        <v>1348</v>
      </c>
      <c r="I1350">
        <v>0</v>
      </c>
    </row>
    <row r="1351" spans="8:9">
      <c r="H1351">
        <v>1349</v>
      </c>
      <c r="I1351">
        <v>0</v>
      </c>
    </row>
    <row r="1352" spans="8:9">
      <c r="H1352">
        <v>1350</v>
      </c>
      <c r="I1352">
        <v>0</v>
      </c>
    </row>
    <row r="1353" spans="8:9">
      <c r="H1353">
        <v>1351</v>
      </c>
      <c r="I1353">
        <v>0</v>
      </c>
    </row>
    <row r="1354" spans="8:9">
      <c r="H1354">
        <v>1352</v>
      </c>
      <c r="I1354">
        <v>0</v>
      </c>
    </row>
    <row r="1355" spans="8:9">
      <c r="H1355">
        <v>1353</v>
      </c>
      <c r="I1355">
        <v>0</v>
      </c>
    </row>
    <row r="1356" spans="8:9">
      <c r="H1356">
        <v>1354</v>
      </c>
      <c r="I1356">
        <v>0</v>
      </c>
    </row>
    <row r="1357" spans="8:9">
      <c r="H1357">
        <v>1355</v>
      </c>
      <c r="I1357">
        <v>0</v>
      </c>
    </row>
    <row r="1358" spans="8:9">
      <c r="H1358">
        <v>1356</v>
      </c>
      <c r="I1358">
        <v>0</v>
      </c>
    </row>
    <row r="1359" spans="8:9">
      <c r="H1359">
        <v>1357</v>
      </c>
      <c r="I1359">
        <v>0</v>
      </c>
    </row>
    <row r="1360" spans="8:9">
      <c r="H1360">
        <v>1358</v>
      </c>
      <c r="I1360">
        <v>0</v>
      </c>
    </row>
    <row r="1361" spans="8:9">
      <c r="H1361">
        <v>1359</v>
      </c>
      <c r="I1361">
        <v>0</v>
      </c>
    </row>
    <row r="1362" spans="8:9">
      <c r="H1362">
        <v>1360</v>
      </c>
      <c r="I1362">
        <v>0</v>
      </c>
    </row>
    <row r="1363" spans="8:9">
      <c r="H1363">
        <v>1361</v>
      </c>
      <c r="I1363">
        <v>0</v>
      </c>
    </row>
    <row r="1364" spans="8:9">
      <c r="H1364">
        <v>1362</v>
      </c>
      <c r="I1364">
        <v>0</v>
      </c>
    </row>
    <row r="1365" spans="8:9">
      <c r="H1365">
        <v>1363</v>
      </c>
      <c r="I1365">
        <v>0</v>
      </c>
    </row>
    <row r="1366" spans="8:9">
      <c r="H1366">
        <v>1364</v>
      </c>
      <c r="I1366">
        <v>0</v>
      </c>
    </row>
    <row r="1367" spans="8:9">
      <c r="H1367">
        <v>1365</v>
      </c>
      <c r="I1367">
        <v>0</v>
      </c>
    </row>
    <row r="1368" spans="8:9">
      <c r="H1368">
        <v>1366</v>
      </c>
      <c r="I1368">
        <v>0</v>
      </c>
    </row>
    <row r="1369" spans="8:9">
      <c r="H1369">
        <v>1367</v>
      </c>
      <c r="I1369">
        <v>0</v>
      </c>
    </row>
    <row r="1370" spans="8:9">
      <c r="H1370">
        <v>1368</v>
      </c>
      <c r="I1370">
        <v>0</v>
      </c>
    </row>
    <row r="1371" spans="8:9">
      <c r="H1371">
        <v>1369</v>
      </c>
      <c r="I1371">
        <v>0</v>
      </c>
    </row>
    <row r="1372" spans="8:9">
      <c r="H1372">
        <v>1370</v>
      </c>
      <c r="I1372">
        <v>0</v>
      </c>
    </row>
    <row r="1373" spans="8:9">
      <c r="H1373">
        <v>1371</v>
      </c>
      <c r="I1373">
        <v>0</v>
      </c>
    </row>
    <row r="1374" spans="8:9">
      <c r="H1374">
        <v>1372</v>
      </c>
      <c r="I1374">
        <v>0</v>
      </c>
    </row>
    <row r="1375" spans="8:9">
      <c r="H1375">
        <v>1373</v>
      </c>
      <c r="I1375">
        <v>0</v>
      </c>
    </row>
    <row r="1376" spans="8:9">
      <c r="H1376">
        <v>1374</v>
      </c>
      <c r="I1376">
        <v>0</v>
      </c>
    </row>
    <row r="1377" spans="8:9">
      <c r="H1377">
        <v>1375</v>
      </c>
      <c r="I1377">
        <v>0</v>
      </c>
    </row>
    <row r="1378" spans="8:9">
      <c r="H1378">
        <v>1376</v>
      </c>
      <c r="I1378">
        <v>0</v>
      </c>
    </row>
    <row r="1379" spans="8:9">
      <c r="H1379">
        <v>1377</v>
      </c>
      <c r="I1379">
        <v>0</v>
      </c>
    </row>
    <row r="1380" spans="8:9">
      <c r="H1380">
        <v>1378</v>
      </c>
      <c r="I1380">
        <v>0</v>
      </c>
    </row>
    <row r="1381" spans="8:9">
      <c r="H1381">
        <v>1379</v>
      </c>
      <c r="I1381">
        <v>0</v>
      </c>
    </row>
    <row r="1382" spans="8:9">
      <c r="H1382">
        <v>1380</v>
      </c>
      <c r="I1382">
        <v>0</v>
      </c>
    </row>
    <row r="1383" spans="8:9">
      <c r="H1383">
        <v>1381</v>
      </c>
      <c r="I1383">
        <v>0</v>
      </c>
    </row>
    <row r="1384" spans="8:9">
      <c r="H1384">
        <v>1382</v>
      </c>
      <c r="I1384">
        <v>0</v>
      </c>
    </row>
    <row r="1385" spans="8:9">
      <c r="H1385">
        <v>1383</v>
      </c>
      <c r="I1385">
        <v>0</v>
      </c>
    </row>
    <row r="1386" spans="8:9">
      <c r="H1386">
        <v>1384</v>
      </c>
      <c r="I1386">
        <v>0</v>
      </c>
    </row>
    <row r="1387" spans="8:9">
      <c r="H1387">
        <v>1385</v>
      </c>
      <c r="I1387">
        <v>0</v>
      </c>
    </row>
    <row r="1388" spans="8:9">
      <c r="H1388">
        <v>1386</v>
      </c>
      <c r="I1388">
        <v>0</v>
      </c>
    </row>
    <row r="1389" spans="8:9">
      <c r="H1389">
        <v>1387</v>
      </c>
      <c r="I1389">
        <v>0</v>
      </c>
    </row>
    <row r="1390" spans="8:9">
      <c r="H1390">
        <v>1388</v>
      </c>
      <c r="I1390">
        <v>0</v>
      </c>
    </row>
    <row r="1391" spans="8:9">
      <c r="H1391">
        <v>1389</v>
      </c>
      <c r="I1391">
        <v>0</v>
      </c>
    </row>
    <row r="1392" spans="8:9">
      <c r="H1392">
        <v>1390</v>
      </c>
      <c r="I1392">
        <v>0</v>
      </c>
    </row>
    <row r="1393" spans="8:9">
      <c r="H1393">
        <v>1391</v>
      </c>
      <c r="I1393">
        <v>0</v>
      </c>
    </row>
    <row r="1394" spans="8:9">
      <c r="H1394">
        <v>1392</v>
      </c>
      <c r="I1394">
        <v>0</v>
      </c>
    </row>
    <row r="1395" spans="8:9">
      <c r="H1395">
        <v>1393</v>
      </c>
      <c r="I1395">
        <v>0</v>
      </c>
    </row>
    <row r="1396" spans="8:9">
      <c r="H1396">
        <v>1394</v>
      </c>
      <c r="I1396">
        <v>0</v>
      </c>
    </row>
    <row r="1397" spans="8:9">
      <c r="H1397">
        <v>1395</v>
      </c>
      <c r="I1397">
        <v>0</v>
      </c>
    </row>
    <row r="1398" spans="8:9">
      <c r="H1398">
        <v>1396</v>
      </c>
      <c r="I1398">
        <v>0</v>
      </c>
    </row>
    <row r="1399" spans="8:9">
      <c r="H1399">
        <v>1397</v>
      </c>
      <c r="I1399">
        <v>0</v>
      </c>
    </row>
    <row r="1400" spans="8:9">
      <c r="H1400">
        <v>1398</v>
      </c>
      <c r="I1400">
        <v>0</v>
      </c>
    </row>
    <row r="1401" spans="8:9">
      <c r="H1401">
        <v>1399</v>
      </c>
      <c r="I1401">
        <v>0</v>
      </c>
    </row>
    <row r="1402" spans="8:9">
      <c r="H1402">
        <v>1400</v>
      </c>
      <c r="I1402">
        <v>0</v>
      </c>
    </row>
    <row r="1403" spans="8:9">
      <c r="H1403">
        <v>1401</v>
      </c>
      <c r="I1403">
        <v>0</v>
      </c>
    </row>
    <row r="1404" spans="8:9">
      <c r="H1404">
        <v>1402</v>
      </c>
      <c r="I1404">
        <v>0</v>
      </c>
    </row>
    <row r="1405" spans="8:9">
      <c r="H1405">
        <v>1403</v>
      </c>
      <c r="I1405">
        <v>0</v>
      </c>
    </row>
    <row r="1406" spans="8:9">
      <c r="H1406">
        <v>1404</v>
      </c>
      <c r="I1406">
        <v>0</v>
      </c>
    </row>
    <row r="1407" spans="8:9">
      <c r="H1407">
        <v>1405</v>
      </c>
      <c r="I1407">
        <v>0</v>
      </c>
    </row>
    <row r="1408" spans="8:9">
      <c r="H1408">
        <v>1406</v>
      </c>
      <c r="I1408">
        <v>0</v>
      </c>
    </row>
    <row r="1409" spans="8:9">
      <c r="H1409">
        <v>1407</v>
      </c>
      <c r="I1409">
        <v>0</v>
      </c>
    </row>
    <row r="1410" spans="8:9">
      <c r="H1410">
        <v>1408</v>
      </c>
      <c r="I1410">
        <v>0</v>
      </c>
    </row>
    <row r="1411" spans="8:9">
      <c r="H1411">
        <v>1409</v>
      </c>
      <c r="I1411">
        <v>0</v>
      </c>
    </row>
    <row r="1412" spans="8:9">
      <c r="H1412">
        <v>1410</v>
      </c>
      <c r="I1412">
        <v>0</v>
      </c>
    </row>
    <row r="1413" spans="8:9">
      <c r="H1413">
        <v>1411</v>
      </c>
      <c r="I1413">
        <v>0</v>
      </c>
    </row>
    <row r="1414" spans="8:9">
      <c r="H1414">
        <v>1412</v>
      </c>
      <c r="I1414">
        <v>0</v>
      </c>
    </row>
    <row r="1415" spans="8:9">
      <c r="H1415">
        <v>1413</v>
      </c>
      <c r="I1415">
        <v>0</v>
      </c>
    </row>
    <row r="1416" spans="8:9">
      <c r="H1416">
        <v>1414</v>
      </c>
      <c r="I1416">
        <v>0</v>
      </c>
    </row>
    <row r="1417" spans="8:9">
      <c r="H1417">
        <v>1415</v>
      </c>
      <c r="I1417">
        <v>0</v>
      </c>
    </row>
    <row r="1418" spans="8:9">
      <c r="H1418">
        <v>1416</v>
      </c>
      <c r="I1418">
        <v>0</v>
      </c>
    </row>
    <row r="1419" spans="8:9">
      <c r="H1419">
        <v>1417</v>
      </c>
      <c r="I1419">
        <v>0</v>
      </c>
    </row>
    <row r="1420" spans="8:9">
      <c r="H1420">
        <v>1418</v>
      </c>
      <c r="I1420">
        <v>0</v>
      </c>
    </row>
    <row r="1421" spans="8:9">
      <c r="H1421">
        <v>1419</v>
      </c>
      <c r="I1421">
        <v>0</v>
      </c>
    </row>
    <row r="1422" spans="8:9">
      <c r="H1422">
        <v>1420</v>
      </c>
      <c r="I1422">
        <v>0</v>
      </c>
    </row>
    <row r="1423" spans="8:9">
      <c r="H1423">
        <v>1421</v>
      </c>
      <c r="I1423">
        <v>0</v>
      </c>
    </row>
    <row r="1424" spans="8:9">
      <c r="H1424">
        <v>1422</v>
      </c>
      <c r="I1424">
        <v>0</v>
      </c>
    </row>
    <row r="1425" spans="8:9">
      <c r="H1425">
        <v>1423</v>
      </c>
      <c r="I1425">
        <v>0</v>
      </c>
    </row>
    <row r="1426" spans="8:9">
      <c r="H1426">
        <v>1424</v>
      </c>
      <c r="I1426">
        <v>0</v>
      </c>
    </row>
    <row r="1427" spans="8:9">
      <c r="H1427">
        <v>1425</v>
      </c>
      <c r="I1427">
        <v>0</v>
      </c>
    </row>
    <row r="1428" spans="8:9">
      <c r="H1428">
        <v>1426</v>
      </c>
      <c r="I1428">
        <v>0</v>
      </c>
    </row>
    <row r="1429" spans="8:9">
      <c r="H1429">
        <v>1427</v>
      </c>
      <c r="I1429">
        <v>0</v>
      </c>
    </row>
    <row r="1430" spans="8:9">
      <c r="H1430">
        <v>1428</v>
      </c>
      <c r="I1430">
        <v>0</v>
      </c>
    </row>
    <row r="1431" spans="8:9">
      <c r="H1431">
        <v>1429</v>
      </c>
      <c r="I1431">
        <v>0</v>
      </c>
    </row>
    <row r="1432" spans="8:9">
      <c r="H1432">
        <v>1430</v>
      </c>
      <c r="I1432">
        <v>0</v>
      </c>
    </row>
    <row r="1433" spans="8:9">
      <c r="H1433">
        <v>1431</v>
      </c>
      <c r="I1433">
        <v>0</v>
      </c>
    </row>
    <row r="1434" spans="8:9">
      <c r="H1434">
        <v>1432</v>
      </c>
      <c r="I1434">
        <v>0</v>
      </c>
    </row>
    <row r="1435" spans="8:9">
      <c r="H1435">
        <v>1433</v>
      </c>
      <c r="I1435">
        <v>0</v>
      </c>
    </row>
    <row r="1436" spans="8:9">
      <c r="H1436">
        <v>1434</v>
      </c>
      <c r="I1436">
        <v>0</v>
      </c>
    </row>
    <row r="1437" spans="8:9">
      <c r="H1437">
        <v>1435</v>
      </c>
      <c r="I1437">
        <v>0</v>
      </c>
    </row>
    <row r="1438" spans="8:9">
      <c r="H1438">
        <v>1436</v>
      </c>
      <c r="I1438">
        <v>0</v>
      </c>
    </row>
    <row r="1439" spans="8:9">
      <c r="H1439">
        <v>1437</v>
      </c>
      <c r="I1439">
        <v>0</v>
      </c>
    </row>
    <row r="1440" spans="8:9">
      <c r="H1440">
        <v>1438</v>
      </c>
      <c r="I1440">
        <v>0</v>
      </c>
    </row>
    <row r="1441" spans="8:9">
      <c r="H1441">
        <v>1439</v>
      </c>
      <c r="I1441">
        <v>0</v>
      </c>
    </row>
    <row r="1442" spans="8:9">
      <c r="H1442">
        <v>1440</v>
      </c>
      <c r="I1442">
        <v>0</v>
      </c>
    </row>
    <row r="1443" spans="8:9">
      <c r="H1443">
        <v>1441</v>
      </c>
      <c r="I1443">
        <v>0</v>
      </c>
    </row>
    <row r="1444" spans="8:9">
      <c r="H1444">
        <v>1442</v>
      </c>
      <c r="I1444">
        <v>0</v>
      </c>
    </row>
    <row r="1445" spans="8:9">
      <c r="H1445">
        <v>1443</v>
      </c>
      <c r="I1445">
        <v>0</v>
      </c>
    </row>
    <row r="1446" spans="8:9">
      <c r="H1446">
        <v>1444</v>
      </c>
      <c r="I1446">
        <v>0</v>
      </c>
    </row>
    <row r="1447" spans="8:9">
      <c r="H1447">
        <v>1445</v>
      </c>
      <c r="I1447">
        <v>0</v>
      </c>
    </row>
    <row r="1448" spans="8:9">
      <c r="H1448">
        <v>1446</v>
      </c>
      <c r="I1448">
        <v>0</v>
      </c>
    </row>
    <row r="1449" spans="8:9">
      <c r="H1449">
        <v>1447</v>
      </c>
      <c r="I1449">
        <v>0</v>
      </c>
    </row>
    <row r="1450" spans="8:9">
      <c r="H1450">
        <v>1448</v>
      </c>
      <c r="I1450">
        <v>0</v>
      </c>
    </row>
    <row r="1451" spans="8:9">
      <c r="H1451">
        <v>1449</v>
      </c>
      <c r="I1451">
        <v>0</v>
      </c>
    </row>
    <row r="1452" spans="8:9">
      <c r="H1452">
        <v>1450</v>
      </c>
      <c r="I1452">
        <v>0</v>
      </c>
    </row>
    <row r="1453" spans="8:9">
      <c r="H1453">
        <v>1451</v>
      </c>
      <c r="I1453">
        <v>0</v>
      </c>
    </row>
    <row r="1454" spans="8:9">
      <c r="H1454">
        <v>1452</v>
      </c>
      <c r="I1454">
        <v>0</v>
      </c>
    </row>
    <row r="1455" spans="8:9">
      <c r="H1455">
        <v>1453</v>
      </c>
      <c r="I1455">
        <v>0</v>
      </c>
    </row>
    <row r="1456" spans="8:9">
      <c r="H1456">
        <v>1454</v>
      </c>
      <c r="I1456">
        <v>0</v>
      </c>
    </row>
    <row r="1457" spans="8:9">
      <c r="H1457">
        <v>1455</v>
      </c>
      <c r="I1457">
        <v>0</v>
      </c>
    </row>
    <row r="1458" spans="8:9">
      <c r="H1458">
        <v>1456</v>
      </c>
      <c r="I1458">
        <v>0</v>
      </c>
    </row>
    <row r="1459" spans="8:9">
      <c r="H1459">
        <v>1457</v>
      </c>
      <c r="I1459">
        <v>0</v>
      </c>
    </row>
    <row r="1460" spans="8:9">
      <c r="H1460">
        <v>1458</v>
      </c>
      <c r="I1460">
        <v>0</v>
      </c>
    </row>
    <row r="1461" spans="8:9">
      <c r="H1461">
        <v>1459</v>
      </c>
      <c r="I1461">
        <v>0</v>
      </c>
    </row>
    <row r="1462" spans="8:9">
      <c r="H1462">
        <v>1460</v>
      </c>
      <c r="I1462">
        <v>0</v>
      </c>
    </row>
    <row r="1463" spans="8:9">
      <c r="H1463">
        <v>1461</v>
      </c>
      <c r="I1463">
        <v>0</v>
      </c>
    </row>
    <row r="1464" spans="8:9">
      <c r="H1464">
        <v>1462</v>
      </c>
      <c r="I1464">
        <v>0</v>
      </c>
    </row>
    <row r="1465" spans="8:9">
      <c r="H1465">
        <v>1463</v>
      </c>
      <c r="I1465">
        <v>0</v>
      </c>
    </row>
    <row r="1466" spans="8:9">
      <c r="H1466">
        <v>1464</v>
      </c>
      <c r="I1466">
        <v>0</v>
      </c>
    </row>
    <row r="1467" spans="8:9">
      <c r="H1467">
        <v>1465</v>
      </c>
      <c r="I1467">
        <v>0</v>
      </c>
    </row>
    <row r="1468" spans="8:9">
      <c r="H1468">
        <v>1466</v>
      </c>
      <c r="I1468">
        <v>0</v>
      </c>
    </row>
    <row r="1469" spans="8:9">
      <c r="H1469">
        <v>1467</v>
      </c>
      <c r="I1469">
        <v>0</v>
      </c>
    </row>
    <row r="1470" spans="8:9">
      <c r="H1470">
        <v>1468</v>
      </c>
      <c r="I1470">
        <v>0</v>
      </c>
    </row>
    <row r="1471" spans="8:9">
      <c r="H1471">
        <v>1469</v>
      </c>
      <c r="I1471">
        <v>0</v>
      </c>
    </row>
    <row r="1472" spans="8:9">
      <c r="H1472">
        <v>1470</v>
      </c>
      <c r="I1472">
        <v>0</v>
      </c>
    </row>
    <row r="1473" spans="8:9">
      <c r="H1473">
        <v>1471</v>
      </c>
      <c r="I1473">
        <v>0</v>
      </c>
    </row>
    <row r="1474" spans="8:9">
      <c r="H1474">
        <v>1472</v>
      </c>
      <c r="I1474">
        <v>0</v>
      </c>
    </row>
    <row r="1475" spans="8:9">
      <c r="H1475">
        <v>1473</v>
      </c>
      <c r="I1475">
        <v>0</v>
      </c>
    </row>
    <row r="1476" spans="8:9">
      <c r="H1476">
        <v>1474</v>
      </c>
      <c r="I1476">
        <v>0</v>
      </c>
    </row>
    <row r="1477" spans="8:9">
      <c r="H1477">
        <v>1475</v>
      </c>
      <c r="I1477">
        <v>0</v>
      </c>
    </row>
    <row r="1478" spans="8:9">
      <c r="H1478">
        <v>1476</v>
      </c>
      <c r="I1478">
        <v>0</v>
      </c>
    </row>
    <row r="1479" spans="8:9">
      <c r="H1479">
        <v>1477</v>
      </c>
      <c r="I1479">
        <v>0</v>
      </c>
    </row>
    <row r="1480" spans="8:9">
      <c r="H1480">
        <v>1478</v>
      </c>
      <c r="I1480">
        <v>0</v>
      </c>
    </row>
    <row r="1481" spans="8:9">
      <c r="H1481">
        <v>1479</v>
      </c>
      <c r="I1481">
        <v>0</v>
      </c>
    </row>
    <row r="1482" spans="8:9">
      <c r="H1482">
        <v>1480</v>
      </c>
      <c r="I1482">
        <v>0</v>
      </c>
    </row>
    <row r="1483" spans="8:9">
      <c r="H1483">
        <v>1481</v>
      </c>
      <c r="I1483">
        <v>0</v>
      </c>
    </row>
    <row r="1484" spans="8:9">
      <c r="H1484">
        <v>1482</v>
      </c>
      <c r="I1484">
        <v>0</v>
      </c>
    </row>
    <row r="1485" spans="8:9">
      <c r="H1485">
        <v>1483</v>
      </c>
      <c r="I1485">
        <v>0</v>
      </c>
    </row>
    <row r="1486" spans="8:9">
      <c r="H1486">
        <v>1484</v>
      </c>
      <c r="I1486">
        <v>0</v>
      </c>
    </row>
    <row r="1487" spans="8:9">
      <c r="H1487">
        <v>1485</v>
      </c>
      <c r="I1487">
        <v>0</v>
      </c>
    </row>
    <row r="1488" spans="8:9">
      <c r="H1488">
        <v>1486</v>
      </c>
      <c r="I1488">
        <v>0</v>
      </c>
    </row>
    <row r="1489" spans="8:9">
      <c r="H1489">
        <v>1487</v>
      </c>
      <c r="I1489">
        <v>0</v>
      </c>
    </row>
    <row r="1490" spans="8:9">
      <c r="H1490">
        <v>1488</v>
      </c>
      <c r="I1490">
        <v>0</v>
      </c>
    </row>
    <row r="1491" spans="8:9">
      <c r="H1491">
        <v>1489</v>
      </c>
      <c r="I1491">
        <v>0</v>
      </c>
    </row>
    <row r="1492" spans="8:9">
      <c r="H1492">
        <v>1490</v>
      </c>
      <c r="I1492">
        <v>0</v>
      </c>
    </row>
    <row r="1493" spans="8:9">
      <c r="H1493">
        <v>1491</v>
      </c>
      <c r="I1493">
        <v>0</v>
      </c>
    </row>
    <row r="1494" spans="8:9">
      <c r="H1494">
        <v>1492</v>
      </c>
      <c r="I1494">
        <v>0</v>
      </c>
    </row>
    <row r="1495" spans="8:9">
      <c r="H1495">
        <v>1493</v>
      </c>
      <c r="I1495">
        <v>0</v>
      </c>
    </row>
    <row r="1496" spans="8:9">
      <c r="H1496">
        <v>1494</v>
      </c>
      <c r="I1496">
        <v>0</v>
      </c>
    </row>
    <row r="1497" spans="8:9">
      <c r="H1497">
        <v>1495</v>
      </c>
      <c r="I1497">
        <v>0</v>
      </c>
    </row>
    <row r="1498" spans="8:9">
      <c r="H1498">
        <v>1496</v>
      </c>
      <c r="I1498">
        <v>0</v>
      </c>
    </row>
    <row r="1499" spans="8:9">
      <c r="H1499">
        <v>1497</v>
      </c>
      <c r="I1499">
        <v>0</v>
      </c>
    </row>
    <row r="1500" spans="8:9">
      <c r="H1500">
        <v>1498</v>
      </c>
      <c r="I1500">
        <v>0</v>
      </c>
    </row>
    <row r="1501" spans="8:9">
      <c r="H1501">
        <v>1499</v>
      </c>
      <c r="I1501">
        <v>0</v>
      </c>
    </row>
    <row r="1502" spans="8:9">
      <c r="H1502">
        <v>1500</v>
      </c>
      <c r="I1502">
        <v>0</v>
      </c>
    </row>
    <row r="1503" spans="8:9">
      <c r="H1503">
        <v>1501</v>
      </c>
      <c r="I1503">
        <v>0</v>
      </c>
    </row>
    <row r="1504" spans="8:9">
      <c r="H1504">
        <v>1502</v>
      </c>
      <c r="I1504">
        <v>0</v>
      </c>
    </row>
    <row r="1505" spans="8:9">
      <c r="H1505">
        <v>1503</v>
      </c>
      <c r="I1505">
        <v>0</v>
      </c>
    </row>
    <row r="1506" spans="8:9">
      <c r="H1506">
        <v>1504</v>
      </c>
      <c r="I1506">
        <v>0</v>
      </c>
    </row>
    <row r="1507" spans="8:9">
      <c r="H1507">
        <v>1505</v>
      </c>
      <c r="I1507">
        <v>0</v>
      </c>
    </row>
    <row r="1508" spans="8:9">
      <c r="H1508">
        <v>1506</v>
      </c>
      <c r="I1508">
        <v>0</v>
      </c>
    </row>
    <row r="1509" spans="8:9">
      <c r="H1509">
        <v>1507</v>
      </c>
      <c r="I1509">
        <v>0</v>
      </c>
    </row>
    <row r="1510" spans="8:9">
      <c r="H1510">
        <v>1508</v>
      </c>
      <c r="I1510">
        <v>0</v>
      </c>
    </row>
    <row r="1511" spans="8:9">
      <c r="H1511">
        <v>1509</v>
      </c>
      <c r="I1511">
        <v>0</v>
      </c>
    </row>
    <row r="1512" spans="8:9">
      <c r="H1512">
        <v>1510</v>
      </c>
      <c r="I1512">
        <v>0</v>
      </c>
    </row>
    <row r="1513" spans="8:9">
      <c r="H1513">
        <v>1511</v>
      </c>
      <c r="I1513">
        <v>0</v>
      </c>
    </row>
    <row r="1514" spans="8:9">
      <c r="H1514">
        <v>1512</v>
      </c>
      <c r="I1514">
        <v>0</v>
      </c>
    </row>
    <row r="1515" spans="8:9">
      <c r="H1515">
        <v>1513</v>
      </c>
      <c r="I1515">
        <v>0</v>
      </c>
    </row>
    <row r="1516" spans="8:9">
      <c r="H1516">
        <v>1514</v>
      </c>
      <c r="I1516">
        <v>0</v>
      </c>
    </row>
    <row r="1517" spans="8:9">
      <c r="H1517">
        <v>1515</v>
      </c>
      <c r="I1517">
        <v>0</v>
      </c>
    </row>
    <row r="1518" spans="8:9">
      <c r="H1518">
        <v>1516</v>
      </c>
      <c r="I1518">
        <v>0</v>
      </c>
    </row>
    <row r="1519" spans="8:9">
      <c r="H1519">
        <v>1517</v>
      </c>
      <c r="I1519">
        <v>0</v>
      </c>
    </row>
    <row r="1520" spans="8:9">
      <c r="H1520">
        <v>1518</v>
      </c>
      <c r="I1520">
        <v>0</v>
      </c>
    </row>
    <row r="1521" spans="8:9">
      <c r="H1521">
        <v>1519</v>
      </c>
      <c r="I1521">
        <v>0</v>
      </c>
    </row>
    <row r="1522" spans="8:9">
      <c r="H1522">
        <v>1520</v>
      </c>
      <c r="I1522">
        <v>0</v>
      </c>
    </row>
    <row r="1523" spans="8:9">
      <c r="H1523">
        <v>1521</v>
      </c>
      <c r="I1523">
        <v>0</v>
      </c>
    </row>
    <row r="1524" spans="8:9">
      <c r="H1524">
        <v>1522</v>
      </c>
      <c r="I1524">
        <v>0</v>
      </c>
    </row>
    <row r="1525" spans="8:9">
      <c r="H1525">
        <v>1523</v>
      </c>
      <c r="I1525">
        <v>0</v>
      </c>
    </row>
    <row r="1526" spans="8:9">
      <c r="H1526">
        <v>1524</v>
      </c>
      <c r="I1526">
        <v>0</v>
      </c>
    </row>
    <row r="1527" spans="8:9">
      <c r="H1527">
        <v>1525</v>
      </c>
      <c r="I1527">
        <v>0</v>
      </c>
    </row>
    <row r="1528" spans="8:9">
      <c r="H1528">
        <v>1526</v>
      </c>
      <c r="I1528">
        <v>0</v>
      </c>
    </row>
    <row r="1529" spans="8:9">
      <c r="H1529">
        <v>1527</v>
      </c>
      <c r="I1529">
        <v>0</v>
      </c>
    </row>
    <row r="1530" spans="8:9">
      <c r="H1530">
        <v>1528</v>
      </c>
      <c r="I1530">
        <v>0</v>
      </c>
    </row>
    <row r="1531" spans="8:9">
      <c r="H1531">
        <v>1529</v>
      </c>
      <c r="I1531">
        <v>0</v>
      </c>
    </row>
    <row r="1532" spans="8:9">
      <c r="H1532">
        <v>1530</v>
      </c>
      <c r="I1532">
        <v>0</v>
      </c>
    </row>
    <row r="1533" spans="8:9">
      <c r="H1533">
        <v>1531</v>
      </c>
      <c r="I1533">
        <v>0</v>
      </c>
    </row>
    <row r="1534" spans="8:9">
      <c r="H1534">
        <v>1532</v>
      </c>
      <c r="I1534">
        <v>0</v>
      </c>
    </row>
    <row r="1535" spans="8:9">
      <c r="H1535">
        <v>1533</v>
      </c>
      <c r="I1535">
        <v>0</v>
      </c>
    </row>
    <row r="1536" spans="8:9">
      <c r="H1536">
        <v>1534</v>
      </c>
      <c r="I1536">
        <v>0</v>
      </c>
    </row>
    <row r="1537" spans="8:9">
      <c r="H1537">
        <v>1535</v>
      </c>
      <c r="I1537">
        <v>0</v>
      </c>
    </row>
    <row r="1538" spans="8:9">
      <c r="H1538">
        <v>1536</v>
      </c>
      <c r="I1538">
        <v>0</v>
      </c>
    </row>
    <row r="1539" spans="8:9">
      <c r="H1539">
        <v>1537</v>
      </c>
      <c r="I1539">
        <v>0</v>
      </c>
    </row>
    <row r="1540" spans="8:9">
      <c r="H1540">
        <v>1538</v>
      </c>
      <c r="I1540">
        <v>0</v>
      </c>
    </row>
    <row r="1541" spans="8:9">
      <c r="H1541">
        <v>1539</v>
      </c>
      <c r="I1541">
        <v>0</v>
      </c>
    </row>
    <row r="1542" spans="8:9">
      <c r="H1542">
        <v>1540</v>
      </c>
      <c r="I1542">
        <v>0</v>
      </c>
    </row>
    <row r="1543" spans="8:9">
      <c r="H1543">
        <v>1541</v>
      </c>
      <c r="I1543">
        <v>0</v>
      </c>
    </row>
    <row r="1544" spans="8:9">
      <c r="H1544">
        <v>1542</v>
      </c>
      <c r="I1544">
        <v>0</v>
      </c>
    </row>
    <row r="1545" spans="8:9">
      <c r="H1545">
        <v>1543</v>
      </c>
      <c r="I1545">
        <v>0</v>
      </c>
    </row>
    <row r="1546" spans="8:9">
      <c r="H1546">
        <v>1544</v>
      </c>
      <c r="I1546">
        <v>0</v>
      </c>
    </row>
    <row r="1547" spans="8:9">
      <c r="H1547">
        <v>1545</v>
      </c>
      <c r="I1547">
        <v>0</v>
      </c>
    </row>
    <row r="1548" spans="8:9">
      <c r="H1548">
        <v>1546</v>
      </c>
      <c r="I1548">
        <v>0</v>
      </c>
    </row>
    <row r="1549" spans="8:9">
      <c r="H1549">
        <v>1547</v>
      </c>
      <c r="I1549">
        <v>0</v>
      </c>
    </row>
    <row r="1550" spans="8:9">
      <c r="H1550">
        <v>1548</v>
      </c>
      <c r="I1550">
        <v>0</v>
      </c>
    </row>
    <row r="1551" spans="8:9">
      <c r="H1551">
        <v>1549</v>
      </c>
      <c r="I1551">
        <v>0</v>
      </c>
    </row>
    <row r="1552" spans="8:9">
      <c r="H1552">
        <v>1550</v>
      </c>
      <c r="I1552">
        <v>0</v>
      </c>
    </row>
    <row r="1553" spans="8:9">
      <c r="H1553">
        <v>1551</v>
      </c>
      <c r="I1553">
        <v>0</v>
      </c>
    </row>
    <row r="1554" spans="8:9">
      <c r="H1554">
        <v>1552</v>
      </c>
      <c r="I1554">
        <v>0</v>
      </c>
    </row>
    <row r="1555" spans="8:9">
      <c r="H1555">
        <v>1553</v>
      </c>
      <c r="I1555">
        <v>0</v>
      </c>
    </row>
    <row r="1556" spans="8:9">
      <c r="H1556">
        <v>1554</v>
      </c>
      <c r="I1556">
        <v>0</v>
      </c>
    </row>
    <row r="1557" spans="8:9">
      <c r="H1557">
        <v>1555</v>
      </c>
      <c r="I1557">
        <v>0</v>
      </c>
    </row>
    <row r="1558" spans="8:9">
      <c r="H1558">
        <v>1556</v>
      </c>
      <c r="I1558">
        <v>0</v>
      </c>
    </row>
    <row r="1559" spans="8:9">
      <c r="H1559">
        <v>1557</v>
      </c>
      <c r="I1559">
        <v>0</v>
      </c>
    </row>
    <row r="1560" spans="8:9">
      <c r="H1560">
        <v>1558</v>
      </c>
      <c r="I1560">
        <v>0</v>
      </c>
    </row>
    <row r="1561" spans="8:9">
      <c r="H1561">
        <v>1559</v>
      </c>
      <c r="I1561">
        <v>0</v>
      </c>
    </row>
    <row r="1562" spans="8:9">
      <c r="H1562">
        <v>1560</v>
      </c>
      <c r="I1562">
        <v>0</v>
      </c>
    </row>
    <row r="1563" spans="8:9">
      <c r="H1563">
        <v>1561</v>
      </c>
      <c r="I1563">
        <v>0</v>
      </c>
    </row>
    <row r="1564" spans="8:9">
      <c r="H1564">
        <v>1562</v>
      </c>
      <c r="I1564">
        <v>0</v>
      </c>
    </row>
    <row r="1565" spans="8:9">
      <c r="H1565">
        <v>1563</v>
      </c>
      <c r="I1565">
        <v>0</v>
      </c>
    </row>
    <row r="1566" spans="8:9">
      <c r="H1566">
        <v>1564</v>
      </c>
      <c r="I1566">
        <v>0</v>
      </c>
    </row>
    <row r="1567" spans="8:9">
      <c r="H1567">
        <v>1565</v>
      </c>
      <c r="I1567">
        <v>0</v>
      </c>
    </row>
    <row r="1568" spans="8:9">
      <c r="H1568">
        <v>1566</v>
      </c>
      <c r="I1568">
        <v>0</v>
      </c>
    </row>
    <row r="1569" spans="8:9">
      <c r="H1569">
        <v>1567</v>
      </c>
      <c r="I1569">
        <v>0</v>
      </c>
    </row>
    <row r="1570" spans="8:9">
      <c r="H1570">
        <v>1568</v>
      </c>
      <c r="I1570">
        <v>0</v>
      </c>
    </row>
    <row r="1571" spans="8:9">
      <c r="H1571">
        <v>1569</v>
      </c>
      <c r="I1571">
        <v>0</v>
      </c>
    </row>
    <row r="1572" spans="8:9">
      <c r="H1572">
        <v>1570</v>
      </c>
      <c r="I1572">
        <v>0</v>
      </c>
    </row>
    <row r="1573" spans="8:9">
      <c r="H1573">
        <v>1571</v>
      </c>
      <c r="I1573">
        <v>0</v>
      </c>
    </row>
    <row r="1574" spans="8:9">
      <c r="H1574">
        <v>1572</v>
      </c>
      <c r="I1574">
        <v>0</v>
      </c>
    </row>
    <row r="1575" spans="8:9">
      <c r="H1575">
        <v>1573</v>
      </c>
      <c r="I1575">
        <v>0</v>
      </c>
    </row>
    <row r="1576" spans="8:9">
      <c r="H1576">
        <v>1574</v>
      </c>
      <c r="I1576">
        <v>0</v>
      </c>
    </row>
    <row r="1577" spans="8:9">
      <c r="H1577">
        <v>1575</v>
      </c>
      <c r="I1577">
        <v>0</v>
      </c>
    </row>
    <row r="1578" spans="8:9">
      <c r="H1578">
        <v>1576</v>
      </c>
      <c r="I1578">
        <v>0</v>
      </c>
    </row>
    <row r="1579" spans="8:9">
      <c r="H1579">
        <v>1577</v>
      </c>
      <c r="I1579">
        <v>0</v>
      </c>
    </row>
    <row r="1580" spans="8:9">
      <c r="H1580">
        <v>1578</v>
      </c>
      <c r="I1580">
        <v>0</v>
      </c>
    </row>
    <row r="1581" spans="8:9">
      <c r="H1581">
        <v>1579</v>
      </c>
      <c r="I1581">
        <v>0</v>
      </c>
    </row>
    <row r="1582" spans="8:9">
      <c r="H1582">
        <v>1580</v>
      </c>
      <c r="I1582">
        <v>0</v>
      </c>
    </row>
    <row r="1583" spans="8:9">
      <c r="H1583">
        <v>1581</v>
      </c>
      <c r="I1583">
        <v>0</v>
      </c>
    </row>
    <row r="1584" spans="8:9">
      <c r="H1584">
        <v>1582</v>
      </c>
      <c r="I1584">
        <v>0</v>
      </c>
    </row>
    <row r="1585" spans="8:9">
      <c r="H1585">
        <v>1583</v>
      </c>
      <c r="I1585">
        <v>0</v>
      </c>
    </row>
    <row r="1586" spans="8:9">
      <c r="H1586">
        <v>1584</v>
      </c>
      <c r="I1586">
        <v>0</v>
      </c>
    </row>
    <row r="1587" spans="8:9">
      <c r="H1587">
        <v>1585</v>
      </c>
      <c r="I1587">
        <v>0</v>
      </c>
    </row>
    <row r="1588" spans="8:9">
      <c r="H1588">
        <v>1586</v>
      </c>
      <c r="I1588">
        <v>0</v>
      </c>
    </row>
    <row r="1589" spans="8:9">
      <c r="H1589">
        <v>1587</v>
      </c>
      <c r="I1589">
        <v>0</v>
      </c>
    </row>
    <row r="1590" spans="8:9">
      <c r="H1590">
        <v>1588</v>
      </c>
      <c r="I1590">
        <v>0</v>
      </c>
    </row>
    <row r="1591" spans="8:9">
      <c r="H1591">
        <v>1589</v>
      </c>
      <c r="I1591">
        <v>0</v>
      </c>
    </row>
    <row r="1592" spans="8:9">
      <c r="H1592">
        <v>1590</v>
      </c>
      <c r="I1592">
        <v>0</v>
      </c>
    </row>
    <row r="1593" spans="8:9">
      <c r="H1593">
        <v>1591</v>
      </c>
      <c r="I1593">
        <v>0</v>
      </c>
    </row>
    <row r="1594" spans="8:9">
      <c r="H1594">
        <v>1592</v>
      </c>
      <c r="I1594">
        <v>0</v>
      </c>
    </row>
    <row r="1595" spans="8:9">
      <c r="H1595">
        <v>1593</v>
      </c>
      <c r="I1595">
        <v>0</v>
      </c>
    </row>
    <row r="1596" spans="8:9">
      <c r="H1596">
        <v>1594</v>
      </c>
      <c r="I1596">
        <v>0</v>
      </c>
    </row>
    <row r="1597" spans="8:9">
      <c r="H1597">
        <v>1595</v>
      </c>
      <c r="I1597">
        <v>0</v>
      </c>
    </row>
    <row r="1598" spans="8:9">
      <c r="H1598">
        <v>1596</v>
      </c>
      <c r="I1598">
        <v>0</v>
      </c>
    </row>
    <row r="1599" spans="8:9">
      <c r="H1599">
        <v>1597</v>
      </c>
      <c r="I1599">
        <v>0</v>
      </c>
    </row>
    <row r="1600" spans="8:9">
      <c r="H1600">
        <v>1598</v>
      </c>
      <c r="I1600">
        <v>0</v>
      </c>
    </row>
    <row r="1601" spans="8:9">
      <c r="H1601">
        <v>1599</v>
      </c>
      <c r="I1601">
        <v>0</v>
      </c>
    </row>
    <row r="1602" spans="8:9">
      <c r="H1602">
        <v>1600</v>
      </c>
      <c r="I1602">
        <v>0</v>
      </c>
    </row>
    <row r="1603" spans="8:9">
      <c r="H1603">
        <v>1601</v>
      </c>
      <c r="I1603">
        <v>0</v>
      </c>
    </row>
    <row r="1604" spans="8:9">
      <c r="H1604">
        <v>1602</v>
      </c>
      <c r="I1604">
        <v>0</v>
      </c>
    </row>
    <row r="1605" spans="8:9">
      <c r="H1605">
        <v>1603</v>
      </c>
      <c r="I1605">
        <v>0</v>
      </c>
    </row>
    <row r="1606" spans="8:9">
      <c r="H1606">
        <v>1604</v>
      </c>
      <c r="I1606">
        <v>0</v>
      </c>
    </row>
    <row r="1607" spans="8:9">
      <c r="H1607">
        <v>1605</v>
      </c>
      <c r="I1607">
        <v>0</v>
      </c>
    </row>
    <row r="1608" spans="8:9">
      <c r="H1608">
        <v>1606</v>
      </c>
      <c r="I1608">
        <v>0</v>
      </c>
    </row>
    <row r="1609" spans="8:9">
      <c r="H1609">
        <v>1607</v>
      </c>
      <c r="I1609">
        <v>0</v>
      </c>
    </row>
    <row r="1610" spans="8:9">
      <c r="H1610">
        <v>1608</v>
      </c>
      <c r="I1610">
        <v>0</v>
      </c>
    </row>
    <row r="1611" spans="8:9">
      <c r="H1611">
        <v>1609</v>
      </c>
      <c r="I1611">
        <v>0</v>
      </c>
    </row>
    <row r="1612" spans="8:9">
      <c r="H1612">
        <v>1610</v>
      </c>
      <c r="I1612">
        <v>0</v>
      </c>
    </row>
    <row r="1613" spans="8:9">
      <c r="H1613">
        <v>1611</v>
      </c>
      <c r="I1613">
        <v>0</v>
      </c>
    </row>
    <row r="1614" spans="8:9">
      <c r="H1614">
        <v>1612</v>
      </c>
      <c r="I1614">
        <v>0</v>
      </c>
    </row>
    <row r="1615" spans="8:9">
      <c r="H1615">
        <v>1613</v>
      </c>
      <c r="I1615">
        <v>0</v>
      </c>
    </row>
    <row r="1616" spans="8:9">
      <c r="H1616">
        <v>1614</v>
      </c>
      <c r="I1616">
        <v>0</v>
      </c>
    </row>
    <row r="1617" spans="8:9">
      <c r="H1617">
        <v>1615</v>
      </c>
      <c r="I1617">
        <v>0</v>
      </c>
    </row>
    <row r="1618" spans="8:9">
      <c r="H1618">
        <v>1616</v>
      </c>
      <c r="I1618">
        <v>0</v>
      </c>
    </row>
    <row r="1619" spans="8:9">
      <c r="H1619">
        <v>1617</v>
      </c>
      <c r="I1619">
        <v>0</v>
      </c>
    </row>
    <row r="1620" spans="8:9">
      <c r="H1620">
        <v>1618</v>
      </c>
      <c r="I1620">
        <v>0</v>
      </c>
    </row>
    <row r="1621" spans="8:9">
      <c r="H1621">
        <v>1619</v>
      </c>
      <c r="I1621">
        <v>0</v>
      </c>
    </row>
    <row r="1622" spans="8:9">
      <c r="H1622">
        <v>1620</v>
      </c>
      <c r="I1622">
        <v>0</v>
      </c>
    </row>
    <row r="1623" spans="8:9">
      <c r="H1623">
        <v>1621</v>
      </c>
      <c r="I1623">
        <v>0</v>
      </c>
    </row>
    <row r="1624" spans="8:9">
      <c r="H1624">
        <v>1622</v>
      </c>
      <c r="I1624">
        <v>0</v>
      </c>
    </row>
    <row r="1625" spans="8:9">
      <c r="H1625">
        <v>1623</v>
      </c>
      <c r="I1625">
        <v>0</v>
      </c>
    </row>
    <row r="1626" spans="8:9">
      <c r="H1626">
        <v>1624</v>
      </c>
      <c r="I1626">
        <v>0</v>
      </c>
    </row>
    <row r="1627" spans="8:9">
      <c r="H1627">
        <v>1625</v>
      </c>
      <c r="I1627">
        <v>0</v>
      </c>
    </row>
    <row r="1628" spans="8:9">
      <c r="H1628">
        <v>1626</v>
      </c>
      <c r="I1628">
        <v>0</v>
      </c>
    </row>
    <row r="1629" spans="8:9">
      <c r="H1629">
        <v>1627</v>
      </c>
      <c r="I1629">
        <v>0</v>
      </c>
    </row>
    <row r="1630" spans="8:9">
      <c r="H1630">
        <v>1628</v>
      </c>
      <c r="I1630">
        <v>0</v>
      </c>
    </row>
    <row r="1631" spans="8:9">
      <c r="H1631">
        <v>1629</v>
      </c>
      <c r="I1631">
        <v>0</v>
      </c>
    </row>
    <row r="1632" spans="8:9">
      <c r="H1632">
        <v>1630</v>
      </c>
      <c r="I1632">
        <v>0</v>
      </c>
    </row>
    <row r="1633" spans="8:9">
      <c r="H1633">
        <v>1631</v>
      </c>
      <c r="I1633">
        <v>0</v>
      </c>
    </row>
    <row r="1634" spans="8:9">
      <c r="H1634">
        <v>1632</v>
      </c>
      <c r="I1634">
        <v>0</v>
      </c>
    </row>
    <row r="1635" spans="8:9">
      <c r="H1635">
        <v>1633</v>
      </c>
      <c r="I1635">
        <v>0</v>
      </c>
    </row>
    <row r="1636" spans="8:9">
      <c r="H1636">
        <v>1634</v>
      </c>
      <c r="I1636">
        <v>0</v>
      </c>
    </row>
    <row r="1637" spans="8:9">
      <c r="H1637">
        <v>1635</v>
      </c>
      <c r="I1637">
        <v>0</v>
      </c>
    </row>
    <row r="1638" spans="8:9">
      <c r="H1638">
        <v>1636</v>
      </c>
      <c r="I1638">
        <v>0</v>
      </c>
    </row>
    <row r="1639" spans="8:9">
      <c r="H1639">
        <v>1637</v>
      </c>
      <c r="I1639">
        <v>0</v>
      </c>
    </row>
    <row r="1640" spans="8:9">
      <c r="H1640">
        <v>1638</v>
      </c>
      <c r="I1640">
        <v>0</v>
      </c>
    </row>
    <row r="1641" spans="8:9">
      <c r="H1641">
        <v>1639</v>
      </c>
      <c r="I1641">
        <v>0</v>
      </c>
    </row>
    <row r="1642" spans="8:9">
      <c r="H1642">
        <v>1640</v>
      </c>
      <c r="I1642">
        <v>0</v>
      </c>
    </row>
    <row r="1643" spans="8:9">
      <c r="H1643">
        <v>1641</v>
      </c>
      <c r="I1643">
        <v>0</v>
      </c>
    </row>
    <row r="1644" spans="8:9">
      <c r="H1644">
        <v>1642</v>
      </c>
      <c r="I1644">
        <v>0</v>
      </c>
    </row>
    <row r="1645" spans="8:9">
      <c r="H1645">
        <v>1643</v>
      </c>
      <c r="I1645">
        <v>0</v>
      </c>
    </row>
    <row r="1646" spans="8:9">
      <c r="H1646">
        <v>1644</v>
      </c>
      <c r="I1646">
        <v>0</v>
      </c>
    </row>
    <row r="1647" spans="8:9">
      <c r="H1647">
        <v>1645</v>
      </c>
      <c r="I1647">
        <v>0</v>
      </c>
    </row>
    <row r="1648" spans="8:9">
      <c r="H1648">
        <v>1646</v>
      </c>
      <c r="I1648">
        <v>0</v>
      </c>
    </row>
    <row r="1649" spans="8:9">
      <c r="H1649">
        <v>1647</v>
      </c>
      <c r="I1649">
        <v>0</v>
      </c>
    </row>
    <row r="1650" spans="8:9">
      <c r="H1650">
        <v>1648</v>
      </c>
      <c r="I1650">
        <v>0</v>
      </c>
    </row>
    <row r="1651" spans="8:9">
      <c r="H1651">
        <v>1649</v>
      </c>
      <c r="I1651">
        <v>0</v>
      </c>
    </row>
    <row r="1652" spans="8:9">
      <c r="H1652">
        <v>1650</v>
      </c>
      <c r="I1652">
        <v>0</v>
      </c>
    </row>
    <row r="1653" spans="8:9">
      <c r="H1653">
        <v>1651</v>
      </c>
      <c r="I1653">
        <v>0</v>
      </c>
    </row>
    <row r="1654" spans="8:9">
      <c r="H1654">
        <v>1652</v>
      </c>
      <c r="I1654">
        <v>0</v>
      </c>
    </row>
    <row r="1655" spans="8:9">
      <c r="H1655">
        <v>1653</v>
      </c>
      <c r="I1655">
        <v>0</v>
      </c>
    </row>
    <row r="1656" spans="8:9">
      <c r="H1656">
        <v>1654</v>
      </c>
      <c r="I1656">
        <v>0</v>
      </c>
    </row>
    <row r="1657" spans="8:9">
      <c r="H1657">
        <v>1655</v>
      </c>
      <c r="I1657">
        <v>0</v>
      </c>
    </row>
    <row r="1658" spans="8:9">
      <c r="H1658">
        <v>1656</v>
      </c>
      <c r="I1658">
        <v>0</v>
      </c>
    </row>
    <row r="1659" spans="8:9">
      <c r="H1659">
        <v>1657</v>
      </c>
      <c r="I1659">
        <v>0</v>
      </c>
    </row>
    <row r="1660" spans="8:9">
      <c r="H1660">
        <v>1658</v>
      </c>
      <c r="I1660">
        <v>0</v>
      </c>
    </row>
    <row r="1661" spans="8:9">
      <c r="H1661">
        <v>1659</v>
      </c>
      <c r="I1661">
        <v>0</v>
      </c>
    </row>
    <row r="1662" spans="8:9">
      <c r="H1662">
        <v>1660</v>
      </c>
      <c r="I1662">
        <v>0</v>
      </c>
    </row>
    <row r="1663" spans="8:9">
      <c r="H1663">
        <v>1661</v>
      </c>
      <c r="I1663">
        <v>0</v>
      </c>
    </row>
    <row r="1664" spans="8:9">
      <c r="H1664">
        <v>1662</v>
      </c>
      <c r="I1664">
        <v>0</v>
      </c>
    </row>
    <row r="1665" spans="8:9">
      <c r="H1665">
        <v>1663</v>
      </c>
      <c r="I1665">
        <v>0</v>
      </c>
    </row>
    <row r="1666" spans="8:9">
      <c r="H1666">
        <v>1664</v>
      </c>
      <c r="I1666">
        <v>0</v>
      </c>
    </row>
    <row r="1667" spans="8:9">
      <c r="H1667">
        <v>1665</v>
      </c>
      <c r="I1667">
        <v>0</v>
      </c>
    </row>
    <row r="1668" spans="8:9">
      <c r="H1668">
        <v>1666</v>
      </c>
      <c r="I1668">
        <v>0</v>
      </c>
    </row>
    <row r="1669" spans="8:9">
      <c r="H1669">
        <v>1667</v>
      </c>
      <c r="I1669">
        <v>0</v>
      </c>
    </row>
    <row r="1670" spans="8:9">
      <c r="H1670">
        <v>1668</v>
      </c>
      <c r="I1670">
        <v>0</v>
      </c>
    </row>
    <row r="1671" spans="8:9">
      <c r="H1671">
        <v>1669</v>
      </c>
      <c r="I1671">
        <v>0</v>
      </c>
    </row>
    <row r="1672" spans="8:9">
      <c r="H1672">
        <v>1670</v>
      </c>
      <c r="I1672">
        <v>0</v>
      </c>
    </row>
    <row r="1673" spans="8:9">
      <c r="H1673">
        <v>1671</v>
      </c>
      <c r="I1673">
        <v>0</v>
      </c>
    </row>
    <row r="1674" spans="8:9">
      <c r="H1674">
        <v>1672</v>
      </c>
      <c r="I1674">
        <v>0</v>
      </c>
    </row>
    <row r="1675" spans="8:9">
      <c r="H1675">
        <v>1673</v>
      </c>
      <c r="I1675">
        <v>0</v>
      </c>
    </row>
    <row r="1676" spans="8:9">
      <c r="H1676">
        <v>1674</v>
      </c>
      <c r="I1676">
        <v>0</v>
      </c>
    </row>
    <row r="1677" spans="8:9">
      <c r="H1677">
        <v>1675</v>
      </c>
      <c r="I1677">
        <v>0</v>
      </c>
    </row>
    <row r="1678" spans="8:9">
      <c r="H1678">
        <v>1676</v>
      </c>
      <c r="I1678">
        <v>0</v>
      </c>
    </row>
    <row r="1679" spans="8:9">
      <c r="H1679">
        <v>1677</v>
      </c>
      <c r="I1679">
        <v>0</v>
      </c>
    </row>
    <row r="1680" spans="8:9">
      <c r="H1680">
        <v>1678</v>
      </c>
      <c r="I1680">
        <v>0</v>
      </c>
    </row>
    <row r="1681" spans="8:9">
      <c r="H1681">
        <v>1679</v>
      </c>
      <c r="I1681">
        <v>0</v>
      </c>
    </row>
    <row r="1682" spans="8:9">
      <c r="H1682">
        <v>1680</v>
      </c>
      <c r="I1682">
        <v>0</v>
      </c>
    </row>
    <row r="1683" spans="8:9">
      <c r="H1683">
        <v>1681</v>
      </c>
      <c r="I1683">
        <v>0</v>
      </c>
    </row>
    <row r="1684" spans="8:9">
      <c r="H1684">
        <v>1682</v>
      </c>
      <c r="I1684">
        <v>0</v>
      </c>
    </row>
    <row r="1685" spans="8:9">
      <c r="H1685">
        <v>1683</v>
      </c>
      <c r="I1685">
        <v>0</v>
      </c>
    </row>
    <row r="1686" spans="8:9">
      <c r="H1686">
        <v>1684</v>
      </c>
      <c r="I1686">
        <v>0</v>
      </c>
    </row>
    <row r="1687" spans="8:9">
      <c r="H1687">
        <v>1685</v>
      </c>
      <c r="I1687">
        <v>0</v>
      </c>
    </row>
    <row r="1688" spans="8:9">
      <c r="H1688">
        <v>1686</v>
      </c>
      <c r="I1688">
        <v>0</v>
      </c>
    </row>
    <row r="1689" spans="8:9">
      <c r="H1689">
        <v>1687</v>
      </c>
      <c r="I1689">
        <v>0</v>
      </c>
    </row>
    <row r="1690" spans="8:9">
      <c r="H1690">
        <v>1688</v>
      </c>
      <c r="I1690">
        <v>0</v>
      </c>
    </row>
    <row r="1691" spans="8:9">
      <c r="H1691">
        <v>1689</v>
      </c>
      <c r="I1691">
        <v>0</v>
      </c>
    </row>
    <row r="1692" spans="8:9">
      <c r="H1692">
        <v>1690</v>
      </c>
      <c r="I1692">
        <v>0</v>
      </c>
    </row>
    <row r="1693" spans="8:9">
      <c r="H1693">
        <v>1691</v>
      </c>
      <c r="I1693">
        <v>0</v>
      </c>
    </row>
    <row r="1694" spans="8:9">
      <c r="H1694">
        <v>1692</v>
      </c>
      <c r="I1694">
        <v>0</v>
      </c>
    </row>
    <row r="1695" spans="8:9">
      <c r="H1695">
        <v>1693</v>
      </c>
      <c r="I1695">
        <v>0</v>
      </c>
    </row>
    <row r="1696" spans="8:9">
      <c r="H1696">
        <v>1694</v>
      </c>
      <c r="I1696">
        <v>0</v>
      </c>
    </row>
    <row r="1697" spans="8:9">
      <c r="H1697">
        <v>1695</v>
      </c>
      <c r="I1697">
        <v>0</v>
      </c>
    </row>
    <row r="1698" spans="8:9">
      <c r="H1698">
        <v>1696</v>
      </c>
      <c r="I1698">
        <v>0</v>
      </c>
    </row>
    <row r="1699" spans="8:9">
      <c r="H1699">
        <v>1697</v>
      </c>
      <c r="I1699">
        <v>0</v>
      </c>
    </row>
    <row r="1700" spans="8:9">
      <c r="H1700">
        <v>1698</v>
      </c>
      <c r="I1700">
        <v>0</v>
      </c>
    </row>
    <row r="1701" spans="8:9">
      <c r="H1701">
        <v>1699</v>
      </c>
      <c r="I1701">
        <v>0</v>
      </c>
    </row>
    <row r="1702" spans="8:9">
      <c r="H1702">
        <v>1700</v>
      </c>
      <c r="I1702">
        <v>0</v>
      </c>
    </row>
    <row r="1703" spans="8:9">
      <c r="H1703">
        <v>1701</v>
      </c>
      <c r="I1703">
        <v>0</v>
      </c>
    </row>
    <row r="1704" spans="8:9">
      <c r="H1704">
        <v>1702</v>
      </c>
      <c r="I1704">
        <v>0</v>
      </c>
    </row>
    <row r="1705" spans="8:9">
      <c r="H1705">
        <v>1703</v>
      </c>
      <c r="I1705">
        <v>0</v>
      </c>
    </row>
    <row r="1706" spans="8:9">
      <c r="H1706">
        <v>1704</v>
      </c>
      <c r="I1706">
        <v>0</v>
      </c>
    </row>
    <row r="1707" spans="8:9">
      <c r="H1707">
        <v>1705</v>
      </c>
      <c r="I1707">
        <v>0</v>
      </c>
    </row>
    <row r="1708" spans="8:9">
      <c r="H1708">
        <v>1706</v>
      </c>
      <c r="I1708">
        <v>0</v>
      </c>
    </row>
    <row r="1709" spans="8:9">
      <c r="H1709">
        <v>1707</v>
      </c>
      <c r="I1709">
        <v>0</v>
      </c>
    </row>
    <row r="1710" spans="8:9">
      <c r="H1710">
        <v>1708</v>
      </c>
      <c r="I1710">
        <v>0</v>
      </c>
    </row>
    <row r="1711" spans="8:9">
      <c r="H1711">
        <v>1709</v>
      </c>
      <c r="I1711">
        <v>0</v>
      </c>
    </row>
    <row r="1712" spans="8:9">
      <c r="H1712">
        <v>1710</v>
      </c>
      <c r="I1712">
        <v>0</v>
      </c>
    </row>
    <row r="1713" spans="8:9">
      <c r="H1713">
        <v>1711</v>
      </c>
      <c r="I1713">
        <v>0</v>
      </c>
    </row>
    <row r="1714" spans="8:9">
      <c r="H1714">
        <v>1712</v>
      </c>
      <c r="I1714">
        <v>0</v>
      </c>
    </row>
    <row r="1715" spans="8:9">
      <c r="H1715">
        <v>1713</v>
      </c>
      <c r="I1715">
        <v>0</v>
      </c>
    </row>
    <row r="1716" spans="8:9">
      <c r="H1716">
        <v>1714</v>
      </c>
      <c r="I1716">
        <v>0</v>
      </c>
    </row>
    <row r="1717" spans="8:9">
      <c r="H1717">
        <v>1715</v>
      </c>
      <c r="I1717">
        <v>0</v>
      </c>
    </row>
    <row r="1718" spans="8:9">
      <c r="H1718">
        <v>1716</v>
      </c>
      <c r="I1718">
        <v>0</v>
      </c>
    </row>
    <row r="1719" spans="8:9">
      <c r="H1719">
        <v>1717</v>
      </c>
      <c r="I1719">
        <v>0</v>
      </c>
    </row>
    <row r="1720" spans="8:9">
      <c r="H1720">
        <v>1718</v>
      </c>
      <c r="I1720">
        <v>0</v>
      </c>
    </row>
    <row r="1721" spans="8:9">
      <c r="H1721">
        <v>1719</v>
      </c>
      <c r="I1721">
        <v>0</v>
      </c>
    </row>
    <row r="1722" spans="8:9">
      <c r="H1722">
        <v>1720</v>
      </c>
      <c r="I1722">
        <v>0</v>
      </c>
    </row>
    <row r="1723" spans="8:9">
      <c r="H1723">
        <v>1721</v>
      </c>
      <c r="I1723">
        <v>0</v>
      </c>
    </row>
    <row r="1724" spans="8:9">
      <c r="H1724">
        <v>1722</v>
      </c>
      <c r="I1724">
        <v>0</v>
      </c>
    </row>
    <row r="1725" spans="8:9">
      <c r="H1725">
        <v>1723</v>
      </c>
      <c r="I1725">
        <v>0</v>
      </c>
    </row>
    <row r="1726" spans="8:9">
      <c r="H1726">
        <v>1724</v>
      </c>
      <c r="I1726">
        <v>0</v>
      </c>
    </row>
    <row r="1727" spans="8:9">
      <c r="H1727">
        <v>1725</v>
      </c>
      <c r="I1727">
        <v>0</v>
      </c>
    </row>
    <row r="1728" spans="8:9">
      <c r="H1728">
        <v>1726</v>
      </c>
      <c r="I1728">
        <v>0</v>
      </c>
    </row>
    <row r="1729" spans="8:9">
      <c r="H1729">
        <v>1727</v>
      </c>
      <c r="I1729">
        <v>0</v>
      </c>
    </row>
    <row r="1730" spans="8:9">
      <c r="H1730">
        <v>1728</v>
      </c>
      <c r="I1730">
        <v>0</v>
      </c>
    </row>
    <row r="1731" spans="8:9">
      <c r="H1731">
        <v>1729</v>
      </c>
      <c r="I1731">
        <v>0</v>
      </c>
    </row>
    <row r="1732" spans="8:9">
      <c r="H1732">
        <v>1730</v>
      </c>
      <c r="I1732">
        <v>0</v>
      </c>
    </row>
    <row r="1733" spans="8:9">
      <c r="H1733">
        <v>1731</v>
      </c>
      <c r="I1733">
        <v>0</v>
      </c>
    </row>
    <row r="1734" spans="8:9">
      <c r="H1734">
        <v>1732</v>
      </c>
      <c r="I1734">
        <v>0</v>
      </c>
    </row>
    <row r="1735" spans="8:9">
      <c r="H1735">
        <v>1733</v>
      </c>
      <c r="I1735">
        <v>0</v>
      </c>
    </row>
    <row r="1736" spans="8:9">
      <c r="H1736">
        <v>1734</v>
      </c>
      <c r="I1736">
        <v>0</v>
      </c>
    </row>
    <row r="1737" spans="8:9">
      <c r="H1737">
        <v>1735</v>
      </c>
      <c r="I1737">
        <v>0</v>
      </c>
    </row>
    <row r="1738" spans="8:9">
      <c r="H1738">
        <v>1736</v>
      </c>
      <c r="I1738">
        <v>0</v>
      </c>
    </row>
    <row r="1739" spans="8:9">
      <c r="H1739">
        <v>1737</v>
      </c>
      <c r="I1739">
        <v>0</v>
      </c>
    </row>
    <row r="1740" spans="8:9">
      <c r="H1740">
        <v>1738</v>
      </c>
      <c r="I1740">
        <v>0</v>
      </c>
    </row>
    <row r="1741" spans="8:9">
      <c r="H1741">
        <v>1739</v>
      </c>
      <c r="I1741">
        <v>0</v>
      </c>
    </row>
    <row r="1742" spans="8:9">
      <c r="H1742">
        <v>1740</v>
      </c>
      <c r="I1742">
        <v>0</v>
      </c>
    </row>
    <row r="1743" spans="8:9">
      <c r="H1743">
        <v>1741</v>
      </c>
      <c r="I1743">
        <v>0</v>
      </c>
    </row>
    <row r="1744" spans="8:9">
      <c r="H1744">
        <v>1742</v>
      </c>
      <c r="I1744">
        <v>0</v>
      </c>
    </row>
    <row r="1745" spans="8:9">
      <c r="H1745">
        <v>1743</v>
      </c>
      <c r="I1745">
        <v>0</v>
      </c>
    </row>
    <row r="1746" spans="8:9">
      <c r="H1746">
        <v>1744</v>
      </c>
      <c r="I1746">
        <v>0</v>
      </c>
    </row>
    <row r="1747" spans="8:9">
      <c r="H1747">
        <v>1745</v>
      </c>
      <c r="I1747">
        <v>0</v>
      </c>
    </row>
    <row r="1748" spans="8:9">
      <c r="H1748">
        <v>1746</v>
      </c>
      <c r="I1748">
        <v>0</v>
      </c>
    </row>
    <row r="1749" spans="8:9">
      <c r="H1749">
        <v>1747</v>
      </c>
      <c r="I1749">
        <v>0</v>
      </c>
    </row>
    <row r="1750" spans="8:9">
      <c r="H1750">
        <v>1748</v>
      </c>
      <c r="I1750">
        <v>0</v>
      </c>
    </row>
    <row r="1751" spans="8:9">
      <c r="H1751">
        <v>1749</v>
      </c>
      <c r="I1751">
        <v>0</v>
      </c>
    </row>
    <row r="1752" spans="8:9">
      <c r="H1752">
        <v>1750</v>
      </c>
      <c r="I1752">
        <v>0</v>
      </c>
    </row>
    <row r="1753" spans="8:9">
      <c r="H1753">
        <v>1751</v>
      </c>
      <c r="I1753">
        <v>0</v>
      </c>
    </row>
    <row r="1754" spans="8:9">
      <c r="H1754">
        <v>1752</v>
      </c>
      <c r="I1754">
        <v>0</v>
      </c>
    </row>
    <row r="1755" spans="8:9">
      <c r="H1755">
        <v>1753</v>
      </c>
      <c r="I1755">
        <v>0</v>
      </c>
    </row>
    <row r="1756" spans="8:9">
      <c r="H1756">
        <v>1754</v>
      </c>
      <c r="I1756">
        <v>0</v>
      </c>
    </row>
    <row r="1757" spans="8:9">
      <c r="H1757">
        <v>1755</v>
      </c>
      <c r="I1757">
        <v>0</v>
      </c>
    </row>
    <row r="1758" spans="8:9">
      <c r="H1758">
        <v>1756</v>
      </c>
      <c r="I1758">
        <v>0</v>
      </c>
    </row>
    <row r="1759" spans="8:9">
      <c r="H1759">
        <v>1757</v>
      </c>
      <c r="I1759">
        <v>0</v>
      </c>
    </row>
    <row r="1760" spans="8:9">
      <c r="H1760">
        <v>1758</v>
      </c>
      <c r="I1760">
        <v>0</v>
      </c>
    </row>
    <row r="1761" spans="8:9">
      <c r="H1761">
        <v>1759</v>
      </c>
      <c r="I1761">
        <v>0</v>
      </c>
    </row>
    <row r="1762" spans="8:9">
      <c r="H1762">
        <v>1760</v>
      </c>
      <c r="I1762">
        <v>0</v>
      </c>
    </row>
    <row r="1763" spans="8:9">
      <c r="H1763">
        <v>1761</v>
      </c>
      <c r="I1763">
        <v>0</v>
      </c>
    </row>
    <row r="1764" spans="8:9">
      <c r="H1764">
        <v>1762</v>
      </c>
      <c r="I1764">
        <v>0</v>
      </c>
    </row>
    <row r="1765" spans="8:9">
      <c r="H1765">
        <v>1763</v>
      </c>
      <c r="I1765">
        <v>0</v>
      </c>
    </row>
    <row r="1766" spans="8:9">
      <c r="H1766">
        <v>1764</v>
      </c>
      <c r="I1766">
        <v>0</v>
      </c>
    </row>
    <row r="1767" spans="8:9">
      <c r="H1767">
        <v>1765</v>
      </c>
      <c r="I1767">
        <v>0</v>
      </c>
    </row>
    <row r="1768" spans="8:9">
      <c r="H1768">
        <v>1766</v>
      </c>
      <c r="I1768">
        <v>0</v>
      </c>
    </row>
    <row r="1769" spans="8:9">
      <c r="H1769">
        <v>1767</v>
      </c>
      <c r="I1769">
        <v>0</v>
      </c>
    </row>
    <row r="1770" spans="8:9">
      <c r="H1770">
        <v>1768</v>
      </c>
      <c r="I1770">
        <v>0</v>
      </c>
    </row>
    <row r="1771" spans="8:9">
      <c r="H1771">
        <v>1769</v>
      </c>
      <c r="I1771">
        <v>0</v>
      </c>
    </row>
    <row r="1772" spans="8:9">
      <c r="H1772">
        <v>1770</v>
      </c>
      <c r="I1772">
        <v>0</v>
      </c>
    </row>
    <row r="1773" spans="8:9">
      <c r="H1773">
        <v>1771</v>
      </c>
      <c r="I1773">
        <v>0</v>
      </c>
    </row>
    <row r="1774" spans="8:9">
      <c r="H1774">
        <v>1772</v>
      </c>
      <c r="I1774">
        <v>0</v>
      </c>
    </row>
    <row r="1775" spans="8:9">
      <c r="H1775">
        <v>1773</v>
      </c>
      <c r="I1775">
        <v>0</v>
      </c>
    </row>
    <row r="1776" spans="8:9">
      <c r="H1776">
        <v>1774</v>
      </c>
      <c r="I1776">
        <v>0</v>
      </c>
    </row>
    <row r="1777" spans="8:9">
      <c r="H1777">
        <v>1775</v>
      </c>
      <c r="I1777">
        <v>0</v>
      </c>
    </row>
    <row r="1778" spans="8:9">
      <c r="H1778">
        <v>1776</v>
      </c>
      <c r="I1778">
        <v>0</v>
      </c>
    </row>
    <row r="1779" spans="8:9">
      <c r="H1779">
        <v>1777</v>
      </c>
      <c r="I1779">
        <v>0</v>
      </c>
    </row>
    <row r="1780" spans="8:9">
      <c r="H1780">
        <v>1778</v>
      </c>
      <c r="I1780">
        <v>0</v>
      </c>
    </row>
    <row r="1781" spans="8:9">
      <c r="H1781">
        <v>1779</v>
      </c>
      <c r="I1781">
        <v>0</v>
      </c>
    </row>
    <row r="1782" spans="8:9">
      <c r="H1782">
        <v>1780</v>
      </c>
      <c r="I1782">
        <v>0</v>
      </c>
    </row>
    <row r="1783" spans="8:9">
      <c r="H1783">
        <v>1781</v>
      </c>
      <c r="I1783">
        <v>0</v>
      </c>
    </row>
    <row r="1784" spans="8:9">
      <c r="H1784">
        <v>1782</v>
      </c>
      <c r="I1784">
        <v>0</v>
      </c>
    </row>
    <row r="1785" spans="8:9">
      <c r="H1785">
        <v>1783</v>
      </c>
      <c r="I1785">
        <v>0</v>
      </c>
    </row>
    <row r="1786" spans="8:9">
      <c r="H1786">
        <v>1784</v>
      </c>
      <c r="I1786">
        <v>0</v>
      </c>
    </row>
    <row r="1787" spans="8:9">
      <c r="H1787">
        <v>1785</v>
      </c>
      <c r="I1787">
        <v>0</v>
      </c>
    </row>
    <row r="1788" spans="8:9">
      <c r="H1788">
        <v>1786</v>
      </c>
      <c r="I1788">
        <v>0</v>
      </c>
    </row>
    <row r="1789" spans="8:9">
      <c r="H1789">
        <v>1787</v>
      </c>
      <c r="I1789">
        <v>0</v>
      </c>
    </row>
    <row r="1790" spans="8:9">
      <c r="H1790">
        <v>1788</v>
      </c>
      <c r="I1790">
        <v>0</v>
      </c>
    </row>
    <row r="1791" spans="8:9">
      <c r="H1791">
        <v>1789</v>
      </c>
      <c r="I1791">
        <v>0</v>
      </c>
    </row>
    <row r="1792" spans="8:9">
      <c r="H1792">
        <v>1790</v>
      </c>
      <c r="I1792">
        <v>0</v>
      </c>
    </row>
    <row r="1793" spans="8:9">
      <c r="H1793">
        <v>1791</v>
      </c>
      <c r="I1793">
        <v>0</v>
      </c>
    </row>
    <row r="1794" spans="8:9">
      <c r="H1794">
        <v>1792</v>
      </c>
      <c r="I1794">
        <v>0</v>
      </c>
    </row>
    <row r="1795" spans="8:9">
      <c r="H1795">
        <v>1793</v>
      </c>
      <c r="I1795">
        <v>0</v>
      </c>
    </row>
    <row r="1796" spans="8:9">
      <c r="H1796">
        <v>1794</v>
      </c>
      <c r="I1796">
        <v>0</v>
      </c>
    </row>
    <row r="1797" spans="8:9">
      <c r="H1797">
        <v>1795</v>
      </c>
      <c r="I1797">
        <v>0</v>
      </c>
    </row>
    <row r="1798" spans="8:9">
      <c r="H1798">
        <v>1796</v>
      </c>
      <c r="I1798">
        <v>0</v>
      </c>
    </row>
    <row r="1799" spans="8:9">
      <c r="H1799">
        <v>1797</v>
      </c>
      <c r="I1799">
        <v>0</v>
      </c>
    </row>
    <row r="1800" spans="8:9">
      <c r="H1800">
        <v>1798</v>
      </c>
      <c r="I1800">
        <v>0</v>
      </c>
    </row>
    <row r="1801" spans="8:9">
      <c r="H1801">
        <v>1799</v>
      </c>
      <c r="I1801">
        <v>0</v>
      </c>
    </row>
    <row r="1802" spans="8:9">
      <c r="H1802">
        <v>1800</v>
      </c>
      <c r="I1802">
        <v>0</v>
      </c>
    </row>
    <row r="1803" spans="8:9">
      <c r="H1803">
        <v>1801</v>
      </c>
      <c r="I1803">
        <v>0</v>
      </c>
    </row>
    <row r="1804" spans="8:9">
      <c r="H1804">
        <v>1802</v>
      </c>
      <c r="I1804">
        <v>0</v>
      </c>
    </row>
    <row r="1805" spans="8:9">
      <c r="H1805">
        <v>1803</v>
      </c>
      <c r="I1805">
        <v>0</v>
      </c>
    </row>
    <row r="1806" spans="8:9">
      <c r="H1806">
        <v>1804</v>
      </c>
      <c r="I1806">
        <v>0</v>
      </c>
    </row>
    <row r="1807" spans="8:9">
      <c r="H1807">
        <v>1805</v>
      </c>
      <c r="I1807">
        <v>0</v>
      </c>
    </row>
    <row r="1808" spans="8:9">
      <c r="H1808">
        <v>1806</v>
      </c>
      <c r="I1808">
        <v>0</v>
      </c>
    </row>
    <row r="1809" spans="8:9">
      <c r="H1809">
        <v>1807</v>
      </c>
      <c r="I1809">
        <v>0</v>
      </c>
    </row>
    <row r="1810" spans="8:9">
      <c r="H1810">
        <v>1808</v>
      </c>
      <c r="I1810">
        <v>0</v>
      </c>
    </row>
    <row r="1811" spans="8:9">
      <c r="H1811">
        <v>1809</v>
      </c>
      <c r="I1811">
        <v>0</v>
      </c>
    </row>
    <row r="1812" spans="8:9">
      <c r="H1812">
        <v>1810</v>
      </c>
      <c r="I1812">
        <v>0</v>
      </c>
    </row>
    <row r="1813" spans="8:9">
      <c r="H1813">
        <v>1811</v>
      </c>
      <c r="I1813">
        <v>0</v>
      </c>
    </row>
    <row r="1814" spans="8:9">
      <c r="H1814">
        <v>1812</v>
      </c>
      <c r="I1814">
        <v>0</v>
      </c>
    </row>
    <row r="1815" spans="8:9">
      <c r="H1815">
        <v>1813</v>
      </c>
      <c r="I1815">
        <v>0</v>
      </c>
    </row>
    <row r="1816" spans="8:9">
      <c r="H1816">
        <v>1814</v>
      </c>
      <c r="I1816">
        <v>0</v>
      </c>
    </row>
    <row r="1817" spans="8:9">
      <c r="H1817">
        <v>1815</v>
      </c>
      <c r="I1817">
        <v>0</v>
      </c>
    </row>
    <row r="1818" spans="8:9">
      <c r="H1818">
        <v>1816</v>
      </c>
      <c r="I1818">
        <v>0</v>
      </c>
    </row>
    <row r="1819" spans="8:9">
      <c r="H1819">
        <v>1817</v>
      </c>
      <c r="I1819">
        <v>0</v>
      </c>
    </row>
    <row r="1820" spans="8:9">
      <c r="H1820">
        <v>1818</v>
      </c>
      <c r="I1820">
        <v>0</v>
      </c>
    </row>
    <row r="1821" spans="8:9">
      <c r="H1821">
        <v>1819</v>
      </c>
      <c r="I1821">
        <v>0</v>
      </c>
    </row>
    <row r="1822" spans="8:9">
      <c r="H1822">
        <v>1820</v>
      </c>
      <c r="I1822">
        <v>0</v>
      </c>
    </row>
    <row r="1823" spans="8:9">
      <c r="H1823">
        <v>1821</v>
      </c>
      <c r="I1823">
        <v>0</v>
      </c>
    </row>
    <row r="1824" spans="8:9">
      <c r="H1824">
        <v>1822</v>
      </c>
      <c r="I1824">
        <v>0</v>
      </c>
    </row>
    <row r="1825" spans="8:9">
      <c r="H1825">
        <v>1823</v>
      </c>
      <c r="I1825">
        <v>0</v>
      </c>
    </row>
    <row r="1826" spans="8:9">
      <c r="H1826">
        <v>1824</v>
      </c>
      <c r="I1826">
        <v>0</v>
      </c>
    </row>
    <row r="1827" spans="8:9">
      <c r="H1827">
        <v>1825</v>
      </c>
      <c r="I1827">
        <v>0</v>
      </c>
    </row>
    <row r="1828" spans="8:9">
      <c r="H1828">
        <v>1826</v>
      </c>
      <c r="I1828">
        <v>0</v>
      </c>
    </row>
    <row r="1829" spans="8:9">
      <c r="H1829">
        <v>1827</v>
      </c>
      <c r="I1829">
        <v>0</v>
      </c>
    </row>
    <row r="1830" spans="8:9">
      <c r="H1830">
        <v>1828</v>
      </c>
      <c r="I1830">
        <v>0</v>
      </c>
    </row>
    <row r="1831" spans="8:9">
      <c r="H1831">
        <v>1829</v>
      </c>
      <c r="I1831">
        <v>0</v>
      </c>
    </row>
    <row r="1832" spans="8:9">
      <c r="H1832">
        <v>1830</v>
      </c>
      <c r="I1832">
        <v>0</v>
      </c>
    </row>
    <row r="1833" spans="8:9">
      <c r="H1833">
        <v>1831</v>
      </c>
      <c r="I1833">
        <v>0</v>
      </c>
    </row>
    <row r="1834" spans="8:9">
      <c r="H1834">
        <v>1832</v>
      </c>
      <c r="I1834">
        <v>0</v>
      </c>
    </row>
    <row r="1835" spans="8:9">
      <c r="H1835">
        <v>1833</v>
      </c>
      <c r="I1835">
        <v>0</v>
      </c>
    </row>
    <row r="1836" spans="8:9">
      <c r="H1836">
        <v>1834</v>
      </c>
      <c r="I1836">
        <v>0</v>
      </c>
    </row>
    <row r="1837" spans="8:9">
      <c r="H1837">
        <v>1835</v>
      </c>
      <c r="I1837">
        <v>0</v>
      </c>
    </row>
    <row r="1838" spans="8:9">
      <c r="H1838">
        <v>1836</v>
      </c>
      <c r="I1838">
        <v>0</v>
      </c>
    </row>
    <row r="1839" spans="8:9">
      <c r="H1839">
        <v>1837</v>
      </c>
      <c r="I1839">
        <v>0</v>
      </c>
    </row>
    <row r="1840" spans="8:9">
      <c r="H1840">
        <v>1838</v>
      </c>
      <c r="I1840">
        <v>0</v>
      </c>
    </row>
    <row r="1841" spans="8:9">
      <c r="H1841">
        <v>1839</v>
      </c>
      <c r="I1841">
        <v>0</v>
      </c>
    </row>
    <row r="1842" spans="8:9">
      <c r="H1842">
        <v>1840</v>
      </c>
      <c r="I1842">
        <v>0</v>
      </c>
    </row>
    <row r="1843" spans="8:9">
      <c r="H1843">
        <v>1841</v>
      </c>
      <c r="I1843">
        <v>0</v>
      </c>
    </row>
    <row r="1844" spans="8:9">
      <c r="H1844">
        <v>1842</v>
      </c>
      <c r="I1844">
        <v>0</v>
      </c>
    </row>
    <row r="1845" spans="8:9">
      <c r="H1845">
        <v>1843</v>
      </c>
      <c r="I1845">
        <v>0</v>
      </c>
    </row>
    <row r="1846" spans="8:9">
      <c r="H1846">
        <v>1844</v>
      </c>
      <c r="I1846">
        <v>0</v>
      </c>
    </row>
    <row r="1847" spans="8:9">
      <c r="H1847">
        <v>1845</v>
      </c>
      <c r="I1847">
        <v>0</v>
      </c>
    </row>
    <row r="1848" spans="8:9">
      <c r="H1848">
        <v>1846</v>
      </c>
      <c r="I1848">
        <v>0</v>
      </c>
    </row>
    <row r="1849" spans="8:9">
      <c r="H1849">
        <v>1847</v>
      </c>
      <c r="I1849">
        <v>0</v>
      </c>
    </row>
    <row r="1850" spans="8:9">
      <c r="H1850">
        <v>1848</v>
      </c>
      <c r="I1850">
        <v>0</v>
      </c>
    </row>
    <row r="1851" spans="8:9">
      <c r="H1851">
        <v>1849</v>
      </c>
      <c r="I1851">
        <v>0</v>
      </c>
    </row>
    <row r="1852" spans="8:9">
      <c r="H1852">
        <v>1850</v>
      </c>
      <c r="I1852">
        <v>0</v>
      </c>
    </row>
    <row r="1853" spans="8:9">
      <c r="H1853">
        <v>1851</v>
      </c>
      <c r="I1853">
        <v>0</v>
      </c>
    </row>
    <row r="1854" spans="8:9">
      <c r="H1854">
        <v>1852</v>
      </c>
      <c r="I1854">
        <v>0</v>
      </c>
    </row>
    <row r="1855" spans="8:9">
      <c r="H1855">
        <v>1853</v>
      </c>
      <c r="I1855">
        <v>0</v>
      </c>
    </row>
    <row r="1856" spans="8:9">
      <c r="H1856">
        <v>1854</v>
      </c>
      <c r="I1856">
        <v>0</v>
      </c>
    </row>
    <row r="1857" spans="8:9">
      <c r="H1857">
        <v>1855</v>
      </c>
      <c r="I1857">
        <v>0</v>
      </c>
    </row>
    <row r="1858" spans="8:9">
      <c r="H1858">
        <v>1856</v>
      </c>
      <c r="I1858">
        <v>0</v>
      </c>
    </row>
    <row r="1859" spans="8:9">
      <c r="H1859">
        <v>1857</v>
      </c>
      <c r="I1859">
        <v>0</v>
      </c>
    </row>
    <row r="1860" spans="8:9">
      <c r="H1860">
        <v>1858</v>
      </c>
      <c r="I1860">
        <v>0</v>
      </c>
    </row>
    <row r="1861" spans="8:9">
      <c r="H1861">
        <v>1859</v>
      </c>
      <c r="I1861">
        <v>0</v>
      </c>
    </row>
    <row r="1862" spans="8:9">
      <c r="H1862">
        <v>1860</v>
      </c>
      <c r="I1862">
        <v>0</v>
      </c>
    </row>
    <row r="1863" spans="8:9">
      <c r="H1863">
        <v>1861</v>
      </c>
      <c r="I1863">
        <v>0</v>
      </c>
    </row>
    <row r="1864" spans="8:9">
      <c r="H1864">
        <v>1862</v>
      </c>
      <c r="I1864">
        <v>0</v>
      </c>
    </row>
    <row r="1865" spans="8:9">
      <c r="H1865">
        <v>1863</v>
      </c>
      <c r="I1865">
        <v>0</v>
      </c>
    </row>
    <row r="1866" spans="8:9">
      <c r="H1866">
        <v>1864</v>
      </c>
      <c r="I1866">
        <v>0</v>
      </c>
    </row>
    <row r="1867" spans="8:9">
      <c r="H1867">
        <v>1865</v>
      </c>
      <c r="I1867">
        <v>0</v>
      </c>
    </row>
    <row r="1868" spans="8:9">
      <c r="H1868">
        <v>1866</v>
      </c>
      <c r="I1868">
        <v>0</v>
      </c>
    </row>
    <row r="1869" spans="8:9">
      <c r="H1869">
        <v>1867</v>
      </c>
      <c r="I1869">
        <v>0</v>
      </c>
    </row>
    <row r="1870" spans="8:9">
      <c r="H1870">
        <v>1868</v>
      </c>
      <c r="I1870">
        <v>0</v>
      </c>
    </row>
    <row r="1871" spans="8:9">
      <c r="H1871">
        <v>1869</v>
      </c>
      <c r="I1871">
        <v>0</v>
      </c>
    </row>
    <row r="1872" spans="8:9">
      <c r="H1872">
        <v>1870</v>
      </c>
      <c r="I1872">
        <v>0</v>
      </c>
    </row>
    <row r="1873" spans="1:9">
      <c r="H1873">
        <v>1871</v>
      </c>
      <c r="I1873">
        <v>0</v>
      </c>
    </row>
    <row r="1874" spans="1:9">
      <c r="H1874">
        <v>1872</v>
      </c>
      <c r="I1874">
        <v>0</v>
      </c>
    </row>
    <row r="1875" spans="1:9">
      <c r="H1875">
        <v>1873</v>
      </c>
      <c r="I1875">
        <v>0</v>
      </c>
    </row>
    <row r="1876" spans="1:9">
      <c r="H1876">
        <v>1874</v>
      </c>
      <c r="I1876">
        <v>0</v>
      </c>
    </row>
    <row r="1877" spans="1:9">
      <c r="H1877">
        <v>1875</v>
      </c>
      <c r="I1877">
        <v>0</v>
      </c>
    </row>
    <row r="1878" spans="1:9">
      <c r="H1878">
        <v>1876</v>
      </c>
      <c r="I1878">
        <v>0</v>
      </c>
    </row>
    <row r="1879" spans="1:9">
      <c r="A1879" s="151">
        <v>42635</v>
      </c>
      <c r="H1879">
        <v>1877</v>
      </c>
      <c r="I1879">
        <v>0</v>
      </c>
    </row>
    <row r="1880" spans="1:9">
      <c r="A1880" s="151">
        <v>44197</v>
      </c>
      <c r="H1880">
        <v>1878</v>
      </c>
      <c r="I1880">
        <v>0</v>
      </c>
    </row>
    <row r="1881" spans="1:9">
      <c r="A1881">
        <v>1562</v>
      </c>
      <c r="H1881">
        <v>1879</v>
      </c>
      <c r="I1881">
        <v>0</v>
      </c>
    </row>
  </sheetData>
  <mergeCells count="3">
    <mergeCell ref="B1:F1"/>
    <mergeCell ref="L1:M1"/>
    <mergeCell ref="Q1:T1"/>
  </mergeCells>
  <hyperlinks>
    <hyperlink ref="AT5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L865"/>
  <sheetViews>
    <sheetView workbookViewId="0"/>
  </sheetViews>
  <sheetFormatPr defaultRowHeight="12.75"/>
  <cols>
    <col min="1" max="1" width="24.140625" bestFit="1" customWidth="1"/>
    <col min="3" max="4" width="13.28515625" bestFit="1" customWidth="1"/>
  </cols>
  <sheetData>
    <row r="1" spans="1:4">
      <c r="A1" t="s">
        <v>176</v>
      </c>
    </row>
    <row r="2" spans="1:4">
      <c r="C2" s="152" t="s">
        <v>180</v>
      </c>
    </row>
    <row r="3" spans="1:4">
      <c r="A3" s="151">
        <v>41640</v>
      </c>
      <c r="B3" s="146">
        <v>10</v>
      </c>
      <c r="C3" s="151" t="s">
        <v>2032</v>
      </c>
      <c r="D3" s="149">
        <v>0.1</v>
      </c>
    </row>
    <row r="4" spans="1:4">
      <c r="A4" s="151">
        <v>41641</v>
      </c>
      <c r="B4" s="146">
        <v>10</v>
      </c>
      <c r="C4" s="151" t="s">
        <v>980</v>
      </c>
      <c r="D4" s="149">
        <v>0.1</v>
      </c>
    </row>
    <row r="5" spans="1:4">
      <c r="A5" s="151">
        <v>41642</v>
      </c>
      <c r="B5" s="146">
        <v>10</v>
      </c>
      <c r="C5" s="151" t="s">
        <v>981</v>
      </c>
      <c r="D5" s="149">
        <v>0.1</v>
      </c>
    </row>
    <row r="6" spans="1:4">
      <c r="A6" s="151">
        <v>41643</v>
      </c>
      <c r="B6" s="146">
        <v>10</v>
      </c>
      <c r="C6" s="151" t="s">
        <v>2033</v>
      </c>
      <c r="D6" s="149">
        <v>0.1</v>
      </c>
    </row>
    <row r="7" spans="1:4">
      <c r="A7" s="151">
        <v>41644</v>
      </c>
      <c r="B7" s="146">
        <v>10</v>
      </c>
      <c r="C7" s="151" t="s">
        <v>2034</v>
      </c>
      <c r="D7" s="149">
        <v>0.1</v>
      </c>
    </row>
    <row r="8" spans="1:4">
      <c r="A8" s="151">
        <v>41645</v>
      </c>
      <c r="B8" s="146">
        <v>10</v>
      </c>
      <c r="C8" s="151" t="s">
        <v>982</v>
      </c>
      <c r="D8" s="149">
        <v>0.1</v>
      </c>
    </row>
    <row r="9" spans="1:4">
      <c r="A9" s="151">
        <v>41646</v>
      </c>
      <c r="B9" s="146">
        <v>10</v>
      </c>
      <c r="C9" s="151" t="s">
        <v>983</v>
      </c>
      <c r="D9" s="149">
        <v>0.1</v>
      </c>
    </row>
    <row r="10" spans="1:4">
      <c r="A10" s="151">
        <v>41647</v>
      </c>
      <c r="B10" s="146">
        <v>10</v>
      </c>
      <c r="C10" s="151" t="s">
        <v>984</v>
      </c>
      <c r="D10" s="149">
        <v>0.1</v>
      </c>
    </row>
    <row r="11" spans="1:4">
      <c r="A11" s="151">
        <v>41648</v>
      </c>
      <c r="B11" s="146">
        <v>10</v>
      </c>
      <c r="C11" s="151" t="s">
        <v>985</v>
      </c>
      <c r="D11" s="149">
        <v>0.1</v>
      </c>
    </row>
    <row r="12" spans="1:4">
      <c r="A12" s="151">
        <v>41649</v>
      </c>
      <c r="B12" s="146">
        <v>10</v>
      </c>
      <c r="C12" s="151" t="s">
        <v>986</v>
      </c>
      <c r="D12" s="149">
        <v>0.1</v>
      </c>
    </row>
    <row r="13" spans="1:4">
      <c r="A13" s="151">
        <v>41650</v>
      </c>
      <c r="B13" s="146">
        <v>10</v>
      </c>
      <c r="C13" s="151" t="s">
        <v>2035</v>
      </c>
      <c r="D13" s="149">
        <v>0.1</v>
      </c>
    </row>
    <row r="14" spans="1:4">
      <c r="A14" s="151">
        <v>41651</v>
      </c>
      <c r="B14" s="146">
        <v>10</v>
      </c>
      <c r="C14" s="151" t="s">
        <v>2036</v>
      </c>
      <c r="D14" s="149">
        <v>0.1</v>
      </c>
    </row>
    <row r="15" spans="1:4">
      <c r="A15" s="151">
        <v>41652</v>
      </c>
      <c r="B15" s="146">
        <v>10</v>
      </c>
      <c r="C15" s="151" t="s">
        <v>987</v>
      </c>
      <c r="D15" s="149">
        <v>0.1</v>
      </c>
    </row>
    <row r="16" spans="1:4">
      <c r="A16" s="151">
        <v>41653</v>
      </c>
      <c r="B16" s="146">
        <v>10</v>
      </c>
      <c r="C16" s="151" t="s">
        <v>988</v>
      </c>
      <c r="D16" s="149">
        <v>0.1</v>
      </c>
    </row>
    <row r="17" spans="1:4">
      <c r="A17" s="151">
        <v>41654</v>
      </c>
      <c r="B17" s="146">
        <v>10</v>
      </c>
      <c r="C17" s="151" t="s">
        <v>989</v>
      </c>
      <c r="D17" s="149">
        <v>0.1</v>
      </c>
    </row>
    <row r="18" spans="1:4">
      <c r="A18" s="151">
        <v>41655</v>
      </c>
      <c r="B18" s="146">
        <v>10.5</v>
      </c>
      <c r="C18" s="151" t="s">
        <v>990</v>
      </c>
      <c r="D18" s="149">
        <v>0.105</v>
      </c>
    </row>
    <row r="19" spans="1:4">
      <c r="A19" s="151">
        <v>41656</v>
      </c>
      <c r="B19" s="146">
        <v>10.5</v>
      </c>
      <c r="C19" s="151" t="s">
        <v>991</v>
      </c>
      <c r="D19" s="149">
        <v>0.105</v>
      </c>
    </row>
    <row r="20" spans="1:4">
      <c r="A20" s="151">
        <v>41657</v>
      </c>
      <c r="B20" s="146">
        <v>10.5</v>
      </c>
      <c r="C20" s="151" t="s">
        <v>2037</v>
      </c>
      <c r="D20" s="149">
        <v>0.105</v>
      </c>
    </row>
    <row r="21" spans="1:4">
      <c r="A21" s="151">
        <v>41658</v>
      </c>
      <c r="B21" s="146">
        <v>10.5</v>
      </c>
      <c r="C21" s="151" t="s">
        <v>2038</v>
      </c>
      <c r="D21" s="149">
        <v>0.105</v>
      </c>
    </row>
    <row r="22" spans="1:4">
      <c r="A22" s="151">
        <v>41659</v>
      </c>
      <c r="B22" s="146">
        <v>10.5</v>
      </c>
      <c r="C22" s="151" t="s">
        <v>992</v>
      </c>
      <c r="D22" s="149">
        <v>0.105</v>
      </c>
    </row>
    <row r="23" spans="1:4">
      <c r="A23" s="151">
        <v>41660</v>
      </c>
      <c r="B23" s="146">
        <v>10.5</v>
      </c>
      <c r="C23" s="151" t="s">
        <v>993</v>
      </c>
      <c r="D23" s="149">
        <v>0.105</v>
      </c>
    </row>
    <row r="24" spans="1:4">
      <c r="A24" s="151">
        <v>41661</v>
      </c>
      <c r="B24" s="146">
        <v>10.5</v>
      </c>
      <c r="C24" s="151" t="s">
        <v>994</v>
      </c>
      <c r="D24" s="149">
        <v>0.105</v>
      </c>
    </row>
    <row r="25" spans="1:4">
      <c r="A25" s="151">
        <v>41662</v>
      </c>
      <c r="B25" s="146">
        <v>10.5</v>
      </c>
      <c r="C25" s="151" t="s">
        <v>995</v>
      </c>
      <c r="D25" s="149">
        <v>0.105</v>
      </c>
    </row>
    <row r="26" spans="1:4">
      <c r="A26" s="151">
        <v>41663</v>
      </c>
      <c r="B26" s="146">
        <v>10.5</v>
      </c>
      <c r="C26" s="151" t="s">
        <v>996</v>
      </c>
      <c r="D26" s="149">
        <v>0.105</v>
      </c>
    </row>
    <row r="27" spans="1:4">
      <c r="A27" s="151">
        <v>41664</v>
      </c>
      <c r="B27" s="146">
        <v>10.5</v>
      </c>
      <c r="C27" s="151" t="s">
        <v>2039</v>
      </c>
      <c r="D27" s="149">
        <v>0.105</v>
      </c>
    </row>
    <row r="28" spans="1:4">
      <c r="A28" s="151">
        <v>41665</v>
      </c>
      <c r="B28" s="146">
        <v>10.5</v>
      </c>
      <c r="C28" s="151" t="s">
        <v>2040</v>
      </c>
      <c r="D28" s="149">
        <v>0.105</v>
      </c>
    </row>
    <row r="29" spans="1:4">
      <c r="A29" s="151">
        <v>41666</v>
      </c>
      <c r="B29" s="146">
        <v>10.5</v>
      </c>
      <c r="C29" s="151" t="s">
        <v>997</v>
      </c>
      <c r="D29" s="149">
        <v>0.105</v>
      </c>
    </row>
    <row r="30" spans="1:4">
      <c r="A30" s="151">
        <v>41667</v>
      </c>
      <c r="B30" s="146">
        <v>10.5</v>
      </c>
      <c r="C30" s="151" t="s">
        <v>998</v>
      </c>
      <c r="D30" s="149">
        <v>0.105</v>
      </c>
    </row>
    <row r="31" spans="1:4">
      <c r="A31" s="151">
        <v>41668</v>
      </c>
      <c r="B31" s="146">
        <v>10.5</v>
      </c>
      <c r="C31" s="151" t="s">
        <v>999</v>
      </c>
      <c r="D31" s="149">
        <v>0.105</v>
      </c>
    </row>
    <row r="32" spans="1:4">
      <c r="A32" s="151">
        <v>41669</v>
      </c>
      <c r="B32" s="146">
        <v>10.5</v>
      </c>
      <c r="C32" s="151" t="s">
        <v>1000</v>
      </c>
      <c r="D32" s="149">
        <v>0.105</v>
      </c>
    </row>
    <row r="33" spans="1:4">
      <c r="A33" s="151">
        <v>41670</v>
      </c>
      <c r="B33" s="146">
        <v>10.5</v>
      </c>
      <c r="C33" s="151" t="s">
        <v>1001</v>
      </c>
      <c r="D33" s="149">
        <v>0.105</v>
      </c>
    </row>
    <row r="34" spans="1:4">
      <c r="A34" s="151">
        <v>41671</v>
      </c>
      <c r="B34" s="146">
        <v>10.5</v>
      </c>
      <c r="C34" s="151" t="s">
        <v>2041</v>
      </c>
      <c r="D34" s="149">
        <v>0.105</v>
      </c>
    </row>
    <row r="35" spans="1:4">
      <c r="A35" s="151">
        <v>41672</v>
      </c>
      <c r="B35" s="146">
        <v>10.5</v>
      </c>
      <c r="C35" s="151" t="s">
        <v>2042</v>
      </c>
      <c r="D35" s="149">
        <v>0.105</v>
      </c>
    </row>
    <row r="36" spans="1:4">
      <c r="A36" s="151">
        <v>41673</v>
      </c>
      <c r="B36" s="146">
        <v>10.5</v>
      </c>
      <c r="C36" s="151" t="s">
        <v>1002</v>
      </c>
      <c r="D36" s="149">
        <v>0.105</v>
      </c>
    </row>
    <row r="37" spans="1:4">
      <c r="A37" s="151">
        <v>41674</v>
      </c>
      <c r="B37" s="146">
        <v>10.5</v>
      </c>
      <c r="C37" s="151" t="s">
        <v>1003</v>
      </c>
      <c r="D37" s="149">
        <v>0.105</v>
      </c>
    </row>
    <row r="38" spans="1:4">
      <c r="A38" s="151">
        <v>41675</v>
      </c>
      <c r="B38" s="146">
        <v>10.5</v>
      </c>
      <c r="C38" s="151" t="s">
        <v>1004</v>
      </c>
      <c r="D38" s="149">
        <v>0.105</v>
      </c>
    </row>
    <row r="39" spans="1:4">
      <c r="A39" s="151">
        <v>41676</v>
      </c>
      <c r="B39" s="146">
        <v>10.5</v>
      </c>
      <c r="C39" s="151" t="s">
        <v>1005</v>
      </c>
      <c r="D39" s="149">
        <v>0.105</v>
      </c>
    </row>
    <row r="40" spans="1:4">
      <c r="A40" s="151">
        <v>41677</v>
      </c>
      <c r="B40" s="146">
        <v>10.5</v>
      </c>
      <c r="C40" s="151" t="s">
        <v>1006</v>
      </c>
      <c r="D40" s="149">
        <v>0.105</v>
      </c>
    </row>
    <row r="41" spans="1:4">
      <c r="A41" s="151">
        <v>41678</v>
      </c>
      <c r="B41" s="146">
        <v>10.5</v>
      </c>
      <c r="C41" s="151" t="s">
        <v>2043</v>
      </c>
      <c r="D41" s="149">
        <v>0.105</v>
      </c>
    </row>
    <row r="42" spans="1:4">
      <c r="A42" s="151">
        <v>41679</v>
      </c>
      <c r="B42" s="146">
        <v>10.5</v>
      </c>
      <c r="C42" s="151" t="s">
        <v>2044</v>
      </c>
      <c r="D42" s="149">
        <v>0.105</v>
      </c>
    </row>
    <row r="43" spans="1:4">
      <c r="A43" s="151">
        <v>41680</v>
      </c>
      <c r="B43" s="146">
        <v>10.5</v>
      </c>
      <c r="C43" s="151" t="s">
        <v>1007</v>
      </c>
      <c r="D43" s="149">
        <v>0.105</v>
      </c>
    </row>
    <row r="44" spans="1:4">
      <c r="A44" s="151">
        <v>41681</v>
      </c>
      <c r="B44" s="146">
        <v>10.5</v>
      </c>
      <c r="C44" s="151" t="s">
        <v>1008</v>
      </c>
      <c r="D44" s="149">
        <v>0.105</v>
      </c>
    </row>
    <row r="45" spans="1:4">
      <c r="A45" s="151">
        <v>41682</v>
      </c>
      <c r="B45" s="146">
        <v>10.5</v>
      </c>
      <c r="C45" s="151" t="s">
        <v>1009</v>
      </c>
      <c r="D45" s="149">
        <v>0.105</v>
      </c>
    </row>
    <row r="46" spans="1:4">
      <c r="A46" s="151">
        <v>41683</v>
      </c>
      <c r="B46" s="146">
        <v>10.5</v>
      </c>
      <c r="C46" s="151" t="s">
        <v>1010</v>
      </c>
      <c r="D46" s="149">
        <v>0.105</v>
      </c>
    </row>
    <row r="47" spans="1:4">
      <c r="A47" s="151">
        <v>41684</v>
      </c>
      <c r="B47" s="146">
        <v>10.5</v>
      </c>
      <c r="C47" s="151" t="s">
        <v>1011</v>
      </c>
      <c r="D47" s="149">
        <v>0.105</v>
      </c>
    </row>
    <row r="48" spans="1:4">
      <c r="A48" s="151">
        <v>41685</v>
      </c>
      <c r="B48" s="146">
        <v>10.5</v>
      </c>
      <c r="C48" s="151" t="s">
        <v>2045</v>
      </c>
      <c r="D48" s="149">
        <v>0.105</v>
      </c>
    </row>
    <row r="49" spans="1:4">
      <c r="A49" s="151">
        <v>41686</v>
      </c>
      <c r="B49" s="146">
        <v>10.5</v>
      </c>
      <c r="C49" s="151" t="s">
        <v>2046</v>
      </c>
      <c r="D49" s="149">
        <v>0.105</v>
      </c>
    </row>
    <row r="50" spans="1:4">
      <c r="A50" s="151">
        <v>41687</v>
      </c>
      <c r="B50" s="146">
        <v>10.5</v>
      </c>
      <c r="C50" s="151" t="s">
        <v>1012</v>
      </c>
      <c r="D50" s="149">
        <v>0.105</v>
      </c>
    </row>
    <row r="51" spans="1:4">
      <c r="A51" s="151">
        <v>41688</v>
      </c>
      <c r="B51" s="146">
        <v>10.5</v>
      </c>
      <c r="C51" s="151" t="s">
        <v>1013</v>
      </c>
      <c r="D51" s="149">
        <v>0.105</v>
      </c>
    </row>
    <row r="52" spans="1:4">
      <c r="A52" s="151">
        <v>41689</v>
      </c>
      <c r="B52" s="146">
        <v>10.5</v>
      </c>
      <c r="C52" s="151" t="s">
        <v>1014</v>
      </c>
      <c r="D52" s="149">
        <v>0.105</v>
      </c>
    </row>
    <row r="53" spans="1:4">
      <c r="A53" s="151">
        <v>41690</v>
      </c>
      <c r="B53" s="146">
        <v>10.5</v>
      </c>
      <c r="C53" s="151" t="s">
        <v>1015</v>
      </c>
      <c r="D53" s="149">
        <v>0.105</v>
      </c>
    </row>
    <row r="54" spans="1:4">
      <c r="A54" s="151">
        <v>41691</v>
      </c>
      <c r="B54" s="146">
        <v>10.5</v>
      </c>
      <c r="C54" s="151" t="s">
        <v>1016</v>
      </c>
      <c r="D54" s="149">
        <v>0.105</v>
      </c>
    </row>
    <row r="55" spans="1:4">
      <c r="A55" s="151">
        <v>41692</v>
      </c>
      <c r="B55" s="146">
        <v>10.5</v>
      </c>
      <c r="C55" s="151" t="s">
        <v>2047</v>
      </c>
      <c r="D55" s="149">
        <v>0.105</v>
      </c>
    </row>
    <row r="56" spans="1:4">
      <c r="A56" s="151">
        <v>41693</v>
      </c>
      <c r="B56" s="146">
        <v>10.5</v>
      </c>
      <c r="C56" s="151" t="s">
        <v>2048</v>
      </c>
      <c r="D56" s="149">
        <v>0.105</v>
      </c>
    </row>
    <row r="57" spans="1:4">
      <c r="A57" s="151">
        <v>41694</v>
      </c>
      <c r="B57" s="146">
        <v>10.5</v>
      </c>
      <c r="C57" s="151" t="s">
        <v>1017</v>
      </c>
      <c r="D57" s="149">
        <v>0.105</v>
      </c>
    </row>
    <row r="58" spans="1:4">
      <c r="A58" s="151">
        <v>41695</v>
      </c>
      <c r="B58" s="146">
        <v>10.5</v>
      </c>
      <c r="C58" s="151" t="s">
        <v>1018</v>
      </c>
      <c r="D58" s="149">
        <v>0.105</v>
      </c>
    </row>
    <row r="59" spans="1:4">
      <c r="A59" s="151">
        <v>41696</v>
      </c>
      <c r="B59" s="146">
        <v>10.5</v>
      </c>
      <c r="C59" s="151" t="s">
        <v>1019</v>
      </c>
      <c r="D59" s="149">
        <v>0.105</v>
      </c>
    </row>
    <row r="60" spans="1:4">
      <c r="A60" s="151">
        <v>41697</v>
      </c>
      <c r="B60" s="146">
        <v>10.75</v>
      </c>
      <c r="C60" s="151" t="s">
        <v>1020</v>
      </c>
      <c r="D60" s="149">
        <v>0.1075</v>
      </c>
    </row>
    <row r="61" spans="1:4">
      <c r="A61" s="151">
        <v>41698</v>
      </c>
      <c r="B61" s="146">
        <v>10.75</v>
      </c>
      <c r="C61" s="151" t="s">
        <v>1021</v>
      </c>
      <c r="D61" s="149">
        <v>0.1075</v>
      </c>
    </row>
    <row r="62" spans="1:4">
      <c r="A62" s="151">
        <v>41699</v>
      </c>
      <c r="B62" s="146">
        <v>10.75</v>
      </c>
      <c r="C62" s="151" t="s">
        <v>2049</v>
      </c>
      <c r="D62" s="149">
        <v>0.1075</v>
      </c>
    </row>
    <row r="63" spans="1:4">
      <c r="A63" s="151">
        <v>41700</v>
      </c>
      <c r="B63" s="146">
        <v>10.75</v>
      </c>
      <c r="C63" s="151" t="s">
        <v>2050</v>
      </c>
      <c r="D63" s="149">
        <v>0.1075</v>
      </c>
    </row>
    <row r="64" spans="1:4">
      <c r="A64" s="151">
        <v>41701</v>
      </c>
      <c r="B64" s="146">
        <v>10.75</v>
      </c>
      <c r="C64" s="151" t="s">
        <v>2051</v>
      </c>
      <c r="D64" s="149">
        <v>0.1075</v>
      </c>
    </row>
    <row r="65" spans="1:4">
      <c r="A65" s="151">
        <v>41702</v>
      </c>
      <c r="B65" s="146">
        <v>10.75</v>
      </c>
      <c r="C65" s="151" t="s">
        <v>2052</v>
      </c>
      <c r="D65" s="149">
        <v>0.1075</v>
      </c>
    </row>
    <row r="66" spans="1:4">
      <c r="A66" s="151">
        <v>41703</v>
      </c>
      <c r="B66" s="146">
        <v>10.75</v>
      </c>
      <c r="C66" s="151" t="s">
        <v>1022</v>
      </c>
      <c r="D66" s="149">
        <v>0.1075</v>
      </c>
    </row>
    <row r="67" spans="1:4">
      <c r="A67" s="151">
        <v>41704</v>
      </c>
      <c r="B67" s="146">
        <v>10.75</v>
      </c>
      <c r="C67" s="151" t="s">
        <v>1023</v>
      </c>
      <c r="D67" s="149">
        <v>0.1075</v>
      </c>
    </row>
    <row r="68" spans="1:4">
      <c r="A68" s="151">
        <v>41705</v>
      </c>
      <c r="B68" s="146">
        <v>10.75</v>
      </c>
      <c r="C68" s="151" t="s">
        <v>1024</v>
      </c>
      <c r="D68" s="149">
        <v>0.1075</v>
      </c>
    </row>
    <row r="69" spans="1:4">
      <c r="A69" s="151">
        <v>41706</v>
      </c>
      <c r="B69" s="146">
        <v>10.75</v>
      </c>
      <c r="C69" s="151" t="s">
        <v>2053</v>
      </c>
      <c r="D69" s="149">
        <v>0.1075</v>
      </c>
    </row>
    <row r="70" spans="1:4">
      <c r="A70" s="151">
        <v>41707</v>
      </c>
      <c r="B70" s="146">
        <v>10.75</v>
      </c>
      <c r="C70" s="151" t="s">
        <v>2054</v>
      </c>
      <c r="D70" s="149">
        <v>0.1075</v>
      </c>
    </row>
    <row r="71" spans="1:4">
      <c r="A71" s="151">
        <v>41708</v>
      </c>
      <c r="B71" s="146">
        <v>10.75</v>
      </c>
      <c r="C71" s="151" t="s">
        <v>1025</v>
      </c>
      <c r="D71" s="149">
        <v>0.1075</v>
      </c>
    </row>
    <row r="72" spans="1:4">
      <c r="A72" s="151">
        <v>41709</v>
      </c>
      <c r="B72" s="146">
        <v>10.75</v>
      </c>
      <c r="C72" s="151" t="s">
        <v>1026</v>
      </c>
      <c r="D72" s="149">
        <v>0.1075</v>
      </c>
    </row>
    <row r="73" spans="1:4">
      <c r="A73" s="151">
        <v>41710</v>
      </c>
      <c r="B73" s="146">
        <v>10.75</v>
      </c>
      <c r="C73" s="151" t="s">
        <v>1027</v>
      </c>
      <c r="D73" s="149">
        <v>0.1075</v>
      </c>
    </row>
    <row r="74" spans="1:4">
      <c r="A74" s="151">
        <v>41711</v>
      </c>
      <c r="B74" s="146">
        <v>10.75</v>
      </c>
      <c r="C74" s="151" t="s">
        <v>1028</v>
      </c>
      <c r="D74" s="149">
        <v>0.1075</v>
      </c>
    </row>
    <row r="75" spans="1:4">
      <c r="A75" s="151">
        <v>41712</v>
      </c>
      <c r="B75" s="146">
        <v>10.75</v>
      </c>
      <c r="C75" s="151" t="s">
        <v>1029</v>
      </c>
      <c r="D75" s="149">
        <v>0.1075</v>
      </c>
    </row>
    <row r="76" spans="1:4">
      <c r="A76" s="151">
        <v>41713</v>
      </c>
      <c r="B76" s="146">
        <v>10.75</v>
      </c>
      <c r="C76" s="151" t="s">
        <v>2055</v>
      </c>
      <c r="D76" s="149">
        <v>0.1075</v>
      </c>
    </row>
    <row r="77" spans="1:4">
      <c r="A77" s="151">
        <v>41714</v>
      </c>
      <c r="B77" s="146">
        <v>10.75</v>
      </c>
      <c r="C77" s="151" t="s">
        <v>2056</v>
      </c>
      <c r="D77" s="149">
        <v>0.1075</v>
      </c>
    </row>
    <row r="78" spans="1:4">
      <c r="A78" s="151">
        <v>41715</v>
      </c>
      <c r="B78" s="146">
        <v>10.75</v>
      </c>
      <c r="C78" s="151" t="s">
        <v>1030</v>
      </c>
      <c r="D78" s="149">
        <v>0.1075</v>
      </c>
    </row>
    <row r="79" spans="1:4">
      <c r="A79" s="151">
        <v>41716</v>
      </c>
      <c r="B79" s="146">
        <v>10.75</v>
      </c>
      <c r="C79" s="151" t="s">
        <v>1031</v>
      </c>
      <c r="D79" s="149">
        <v>0.1075</v>
      </c>
    </row>
    <row r="80" spans="1:4">
      <c r="A80" s="151">
        <v>41717</v>
      </c>
      <c r="B80" s="146">
        <v>10.75</v>
      </c>
      <c r="C80" s="151" t="s">
        <v>1032</v>
      </c>
      <c r="D80" s="149">
        <v>0.1075</v>
      </c>
    </row>
    <row r="81" spans="1:4">
      <c r="A81" s="151">
        <v>41718</v>
      </c>
      <c r="B81" s="146">
        <v>10.75</v>
      </c>
      <c r="C81" s="151" t="s">
        <v>1033</v>
      </c>
      <c r="D81" s="149">
        <v>0.1075</v>
      </c>
    </row>
    <row r="82" spans="1:4">
      <c r="A82" s="151">
        <v>41719</v>
      </c>
      <c r="B82" s="146">
        <v>10.75</v>
      </c>
      <c r="C82" s="151" t="s">
        <v>1034</v>
      </c>
      <c r="D82" s="149">
        <v>0.1075</v>
      </c>
    </row>
    <row r="83" spans="1:4">
      <c r="A83" s="151">
        <v>41720</v>
      </c>
      <c r="B83" s="146">
        <v>10.75</v>
      </c>
      <c r="C83" s="151" t="s">
        <v>2057</v>
      </c>
      <c r="D83" s="149">
        <v>0.1075</v>
      </c>
    </row>
    <row r="84" spans="1:4">
      <c r="A84" s="151">
        <v>41721</v>
      </c>
      <c r="B84" s="146">
        <v>10.75</v>
      </c>
      <c r="C84" s="151" t="s">
        <v>2058</v>
      </c>
      <c r="D84" s="149">
        <v>0.1075</v>
      </c>
    </row>
    <row r="85" spans="1:4">
      <c r="A85" s="151">
        <v>41722</v>
      </c>
      <c r="B85" s="146">
        <v>10.75</v>
      </c>
      <c r="C85" s="151" t="s">
        <v>1035</v>
      </c>
      <c r="D85" s="149">
        <v>0.1075</v>
      </c>
    </row>
    <row r="86" spans="1:4">
      <c r="A86" s="151">
        <v>41723</v>
      </c>
      <c r="B86" s="146">
        <v>10.75</v>
      </c>
      <c r="C86" s="151" t="s">
        <v>1036</v>
      </c>
      <c r="D86" s="149">
        <v>0.1075</v>
      </c>
    </row>
    <row r="87" spans="1:4">
      <c r="A87" s="151">
        <v>41724</v>
      </c>
      <c r="B87" s="146">
        <v>10.75</v>
      </c>
      <c r="C87" s="151" t="s">
        <v>1037</v>
      </c>
      <c r="D87" s="149">
        <v>0.1075</v>
      </c>
    </row>
    <row r="88" spans="1:4">
      <c r="A88" s="151">
        <v>41725</v>
      </c>
      <c r="B88" s="146">
        <v>10.75</v>
      </c>
      <c r="C88" s="151" t="s">
        <v>1038</v>
      </c>
      <c r="D88" s="149">
        <v>0.1075</v>
      </c>
    </row>
    <row r="89" spans="1:4">
      <c r="A89" s="151">
        <v>41726</v>
      </c>
      <c r="B89" s="146">
        <v>10.75</v>
      </c>
      <c r="C89" s="151" t="s">
        <v>1039</v>
      </c>
      <c r="D89" s="149">
        <v>0.1075</v>
      </c>
    </row>
    <row r="90" spans="1:4">
      <c r="A90" s="151">
        <v>41727</v>
      </c>
      <c r="B90" s="146">
        <v>10.75</v>
      </c>
      <c r="C90" s="151" t="s">
        <v>2059</v>
      </c>
      <c r="D90" s="149">
        <v>0.1075</v>
      </c>
    </row>
    <row r="91" spans="1:4">
      <c r="A91" s="151">
        <v>41728</v>
      </c>
      <c r="B91" s="146">
        <v>10.75</v>
      </c>
      <c r="C91" s="151" t="s">
        <v>2060</v>
      </c>
      <c r="D91" s="149">
        <v>0.1075</v>
      </c>
    </row>
    <row r="92" spans="1:4">
      <c r="A92" s="151">
        <v>41729</v>
      </c>
      <c r="B92" s="146">
        <v>10.75</v>
      </c>
      <c r="C92" s="151" t="s">
        <v>1040</v>
      </c>
      <c r="D92" s="149">
        <v>0.1075</v>
      </c>
    </row>
    <row r="93" spans="1:4">
      <c r="A93" s="151">
        <v>41730</v>
      </c>
      <c r="B93" s="146">
        <v>10.75</v>
      </c>
      <c r="C93" s="151" t="s">
        <v>1041</v>
      </c>
      <c r="D93" s="149">
        <v>0.1075</v>
      </c>
    </row>
    <row r="94" spans="1:4">
      <c r="A94" s="151">
        <v>41731</v>
      </c>
      <c r="B94" s="146">
        <v>10.75</v>
      </c>
      <c r="C94" s="151" t="s">
        <v>1042</v>
      </c>
      <c r="D94" s="149">
        <v>0.1075</v>
      </c>
    </row>
    <row r="95" spans="1:4">
      <c r="A95" s="151">
        <v>41732</v>
      </c>
      <c r="B95" s="146">
        <v>11</v>
      </c>
      <c r="C95" s="151" t="s">
        <v>1043</v>
      </c>
      <c r="D95" s="149">
        <v>0.11</v>
      </c>
    </row>
    <row r="96" spans="1:4">
      <c r="A96" s="151">
        <v>41733</v>
      </c>
      <c r="B96" s="146">
        <v>11</v>
      </c>
      <c r="C96" s="151" t="s">
        <v>1044</v>
      </c>
      <c r="D96" s="149">
        <v>0.11</v>
      </c>
    </row>
    <row r="97" spans="1:4">
      <c r="A97" s="151">
        <v>41734</v>
      </c>
      <c r="B97" s="146">
        <v>11</v>
      </c>
      <c r="C97" s="151" t="s">
        <v>2061</v>
      </c>
      <c r="D97" s="149">
        <v>0.11</v>
      </c>
    </row>
    <row r="98" spans="1:4">
      <c r="A98" s="151">
        <v>41735</v>
      </c>
      <c r="B98" s="146">
        <v>11</v>
      </c>
      <c r="C98" s="151" t="s">
        <v>2062</v>
      </c>
      <c r="D98" s="149">
        <v>0.11</v>
      </c>
    </row>
    <row r="99" spans="1:4">
      <c r="A99" s="151">
        <v>41736</v>
      </c>
      <c r="B99" s="146">
        <v>11</v>
      </c>
      <c r="C99" s="151" t="s">
        <v>1045</v>
      </c>
      <c r="D99" s="149">
        <v>0.11</v>
      </c>
    </row>
    <row r="100" spans="1:4">
      <c r="A100" s="151">
        <v>41737</v>
      </c>
      <c r="B100" s="146">
        <v>11</v>
      </c>
      <c r="C100" s="151" t="s">
        <v>1046</v>
      </c>
      <c r="D100" s="149">
        <v>0.11</v>
      </c>
    </row>
    <row r="101" spans="1:4">
      <c r="A101" s="151">
        <v>41738</v>
      </c>
      <c r="B101" s="146">
        <v>11</v>
      </c>
      <c r="C101" s="151" t="s">
        <v>1047</v>
      </c>
      <c r="D101" s="149">
        <v>0.11</v>
      </c>
    </row>
    <row r="102" spans="1:4">
      <c r="A102" s="151">
        <v>41739</v>
      </c>
      <c r="B102" s="146">
        <v>11</v>
      </c>
      <c r="C102" s="151" t="s">
        <v>1048</v>
      </c>
      <c r="D102" s="149">
        <v>0.11</v>
      </c>
    </row>
    <row r="103" spans="1:4">
      <c r="A103" s="151">
        <v>41740</v>
      </c>
      <c r="B103" s="146">
        <v>11</v>
      </c>
      <c r="C103" s="151" t="s">
        <v>1049</v>
      </c>
      <c r="D103" s="149">
        <v>0.11</v>
      </c>
    </row>
    <row r="104" spans="1:4">
      <c r="A104" s="151">
        <v>41741</v>
      </c>
      <c r="B104" s="146">
        <v>11</v>
      </c>
      <c r="C104" s="151" t="s">
        <v>2063</v>
      </c>
      <c r="D104" s="149">
        <v>0.11</v>
      </c>
    </row>
    <row r="105" spans="1:4">
      <c r="A105" s="151">
        <v>41742</v>
      </c>
      <c r="B105" s="146">
        <v>11</v>
      </c>
      <c r="C105" s="151" t="s">
        <v>2064</v>
      </c>
      <c r="D105" s="149">
        <v>0.11</v>
      </c>
    </row>
    <row r="106" spans="1:4">
      <c r="A106" s="151">
        <v>41743</v>
      </c>
      <c r="B106" s="146">
        <v>11</v>
      </c>
      <c r="C106" s="151" t="s">
        <v>1050</v>
      </c>
      <c r="D106" s="149">
        <v>0.11</v>
      </c>
    </row>
    <row r="107" spans="1:4">
      <c r="A107" s="151">
        <v>41744</v>
      </c>
      <c r="B107" s="146">
        <v>11</v>
      </c>
      <c r="C107" s="151" t="s">
        <v>1051</v>
      </c>
      <c r="D107" s="149">
        <v>0.11</v>
      </c>
    </row>
    <row r="108" spans="1:4">
      <c r="A108" s="151">
        <v>41745</v>
      </c>
      <c r="B108" s="146">
        <v>11</v>
      </c>
      <c r="C108" s="151" t="s">
        <v>1052</v>
      </c>
      <c r="D108" s="149">
        <v>0.11</v>
      </c>
    </row>
    <row r="109" spans="1:4">
      <c r="A109" s="151">
        <v>41746</v>
      </c>
      <c r="B109" s="146">
        <v>11</v>
      </c>
      <c r="C109" s="151" t="s">
        <v>1053</v>
      </c>
      <c r="D109" s="149">
        <v>0.11</v>
      </c>
    </row>
    <row r="110" spans="1:4">
      <c r="A110" s="151">
        <v>41747</v>
      </c>
      <c r="B110" s="146">
        <v>11</v>
      </c>
      <c r="C110" s="151" t="s">
        <v>2065</v>
      </c>
      <c r="D110" s="149">
        <v>0.11</v>
      </c>
    </row>
    <row r="111" spans="1:4">
      <c r="A111" s="151">
        <v>41748</v>
      </c>
      <c r="B111" s="146">
        <v>11</v>
      </c>
      <c r="C111" s="151" t="s">
        <v>2066</v>
      </c>
      <c r="D111" s="149">
        <v>0.11</v>
      </c>
    </row>
    <row r="112" spans="1:4">
      <c r="A112" s="151">
        <v>41749</v>
      </c>
      <c r="B112" s="146">
        <v>11</v>
      </c>
      <c r="C112" s="151" t="s">
        <v>2067</v>
      </c>
      <c r="D112" s="149">
        <v>0.11</v>
      </c>
    </row>
    <row r="113" spans="1:4">
      <c r="A113" s="151">
        <v>41750</v>
      </c>
      <c r="B113" s="146">
        <v>11</v>
      </c>
      <c r="C113" s="151" t="s">
        <v>2068</v>
      </c>
      <c r="D113" s="149">
        <v>0.11</v>
      </c>
    </row>
    <row r="114" spans="1:4">
      <c r="A114" s="151">
        <v>41751</v>
      </c>
      <c r="B114" s="146">
        <v>11</v>
      </c>
      <c r="C114" s="151" t="s">
        <v>1054</v>
      </c>
      <c r="D114" s="149">
        <v>0.11</v>
      </c>
    </row>
    <row r="115" spans="1:4">
      <c r="A115" s="151">
        <v>41752</v>
      </c>
      <c r="B115" s="146">
        <v>11</v>
      </c>
      <c r="C115" s="151" t="s">
        <v>1055</v>
      </c>
      <c r="D115" s="149">
        <v>0.11</v>
      </c>
    </row>
    <row r="116" spans="1:4">
      <c r="A116" s="151">
        <v>41753</v>
      </c>
      <c r="B116" s="146">
        <v>11</v>
      </c>
      <c r="C116" s="151" t="s">
        <v>1056</v>
      </c>
      <c r="D116" s="149">
        <v>0.11</v>
      </c>
    </row>
    <row r="117" spans="1:4">
      <c r="A117" s="151">
        <v>41754</v>
      </c>
      <c r="B117" s="146">
        <v>11</v>
      </c>
      <c r="C117" s="151" t="s">
        <v>1057</v>
      </c>
      <c r="D117" s="149">
        <v>0.11</v>
      </c>
    </row>
    <row r="118" spans="1:4">
      <c r="A118" s="151">
        <v>41755</v>
      </c>
      <c r="B118" s="146">
        <v>11</v>
      </c>
      <c r="C118" s="151" t="s">
        <v>2069</v>
      </c>
      <c r="D118" s="149">
        <v>0.11</v>
      </c>
    </row>
    <row r="119" spans="1:4">
      <c r="A119" s="151">
        <v>41756</v>
      </c>
      <c r="B119" s="146">
        <v>11</v>
      </c>
      <c r="C119" s="151" t="s">
        <v>2070</v>
      </c>
      <c r="D119" s="149">
        <v>0.11</v>
      </c>
    </row>
    <row r="120" spans="1:4">
      <c r="A120" s="151">
        <v>41757</v>
      </c>
      <c r="B120" s="146">
        <v>11</v>
      </c>
      <c r="C120" s="151" t="s">
        <v>1058</v>
      </c>
      <c r="D120" s="149">
        <v>0.11</v>
      </c>
    </row>
    <row r="121" spans="1:4">
      <c r="A121" s="151">
        <v>41758</v>
      </c>
      <c r="B121" s="146">
        <v>11</v>
      </c>
      <c r="C121" s="151" t="s">
        <v>1059</v>
      </c>
      <c r="D121" s="149">
        <v>0.11</v>
      </c>
    </row>
    <row r="122" spans="1:4">
      <c r="A122" s="151">
        <v>41759</v>
      </c>
      <c r="B122" s="146">
        <v>11</v>
      </c>
      <c r="C122" s="151" t="s">
        <v>1060</v>
      </c>
      <c r="D122" s="149">
        <v>0.11</v>
      </c>
    </row>
    <row r="123" spans="1:4">
      <c r="A123" s="151">
        <v>41760</v>
      </c>
      <c r="B123" s="146">
        <v>11</v>
      </c>
      <c r="C123" s="151" t="s">
        <v>2071</v>
      </c>
      <c r="D123" s="149">
        <v>0.11</v>
      </c>
    </row>
    <row r="124" spans="1:4">
      <c r="A124" s="151">
        <v>41761</v>
      </c>
      <c r="B124" s="146">
        <v>11</v>
      </c>
      <c r="C124" s="151" t="s">
        <v>1061</v>
      </c>
      <c r="D124" s="149">
        <v>0.11</v>
      </c>
    </row>
    <row r="125" spans="1:4">
      <c r="A125" s="151">
        <v>41762</v>
      </c>
      <c r="B125" s="146">
        <v>11</v>
      </c>
      <c r="C125" s="151" t="s">
        <v>2072</v>
      </c>
      <c r="D125" s="149">
        <v>0.11</v>
      </c>
    </row>
    <row r="126" spans="1:4">
      <c r="A126" s="151">
        <v>41763</v>
      </c>
      <c r="B126" s="146">
        <v>11</v>
      </c>
      <c r="C126" s="151" t="s">
        <v>2073</v>
      </c>
      <c r="D126" s="149">
        <v>0.11</v>
      </c>
    </row>
    <row r="127" spans="1:4">
      <c r="A127" s="151">
        <v>41764</v>
      </c>
      <c r="B127" s="146">
        <v>11</v>
      </c>
      <c r="C127" s="151" t="s">
        <v>1062</v>
      </c>
      <c r="D127" s="149">
        <v>0.11</v>
      </c>
    </row>
    <row r="128" spans="1:4">
      <c r="A128" s="151">
        <v>41765</v>
      </c>
      <c r="B128" s="146">
        <v>11</v>
      </c>
      <c r="C128" s="151" t="s">
        <v>1063</v>
      </c>
      <c r="D128" s="149">
        <v>0.11</v>
      </c>
    </row>
    <row r="129" spans="1:4">
      <c r="A129" s="151">
        <v>41766</v>
      </c>
      <c r="B129" s="146">
        <v>11</v>
      </c>
      <c r="C129" s="151" t="s">
        <v>1064</v>
      </c>
      <c r="D129" s="149">
        <v>0.11</v>
      </c>
    </row>
    <row r="130" spans="1:4">
      <c r="A130" s="151">
        <v>41767</v>
      </c>
      <c r="B130" s="146">
        <v>11</v>
      </c>
      <c r="C130" s="151" t="s">
        <v>1065</v>
      </c>
      <c r="D130" s="149">
        <v>0.11</v>
      </c>
    </row>
    <row r="131" spans="1:4">
      <c r="A131" s="151">
        <v>41768</v>
      </c>
      <c r="B131" s="146">
        <v>11</v>
      </c>
      <c r="C131" s="151" t="s">
        <v>1066</v>
      </c>
      <c r="D131" s="149">
        <v>0.11</v>
      </c>
    </row>
    <row r="132" spans="1:4">
      <c r="A132" s="151">
        <v>41769</v>
      </c>
      <c r="B132" s="146">
        <v>11</v>
      </c>
      <c r="C132" s="151" t="s">
        <v>2074</v>
      </c>
      <c r="D132" s="149">
        <v>0.11</v>
      </c>
    </row>
    <row r="133" spans="1:4">
      <c r="A133" s="151">
        <v>41770</v>
      </c>
      <c r="B133" s="146">
        <v>11</v>
      </c>
      <c r="C133" s="151" t="s">
        <v>2075</v>
      </c>
      <c r="D133" s="149">
        <v>0.11</v>
      </c>
    </row>
    <row r="134" spans="1:4">
      <c r="A134" s="151">
        <v>41771</v>
      </c>
      <c r="B134" s="146">
        <v>11</v>
      </c>
      <c r="C134" s="151" t="s">
        <v>1067</v>
      </c>
      <c r="D134" s="149">
        <v>0.11</v>
      </c>
    </row>
    <row r="135" spans="1:4">
      <c r="A135" s="151">
        <v>41772</v>
      </c>
      <c r="B135" s="146">
        <v>11</v>
      </c>
      <c r="C135" s="151" t="s">
        <v>1068</v>
      </c>
      <c r="D135" s="149">
        <v>0.11</v>
      </c>
    </row>
    <row r="136" spans="1:4">
      <c r="A136" s="151">
        <v>41773</v>
      </c>
      <c r="B136" s="146">
        <v>11</v>
      </c>
      <c r="C136" s="151" t="s">
        <v>1069</v>
      </c>
      <c r="D136" s="149">
        <v>0.11</v>
      </c>
    </row>
    <row r="137" spans="1:4">
      <c r="A137" s="151">
        <v>41774</v>
      </c>
      <c r="B137" s="146">
        <v>11</v>
      </c>
      <c r="C137" s="151" t="s">
        <v>1070</v>
      </c>
      <c r="D137" s="149">
        <v>0.11</v>
      </c>
    </row>
    <row r="138" spans="1:4">
      <c r="A138" s="151">
        <v>41775</v>
      </c>
      <c r="B138" s="146">
        <v>11</v>
      </c>
      <c r="C138" s="151" t="s">
        <v>1071</v>
      </c>
      <c r="D138" s="149">
        <v>0.11</v>
      </c>
    </row>
    <row r="139" spans="1:4">
      <c r="A139" s="151">
        <v>41776</v>
      </c>
      <c r="B139" s="146">
        <v>11</v>
      </c>
      <c r="C139" s="151" t="s">
        <v>2076</v>
      </c>
      <c r="D139" s="149">
        <v>0.11</v>
      </c>
    </row>
    <row r="140" spans="1:4">
      <c r="A140" s="151">
        <v>41777</v>
      </c>
      <c r="B140" s="146">
        <v>11</v>
      </c>
      <c r="C140" s="151" t="s">
        <v>2077</v>
      </c>
      <c r="D140" s="149">
        <v>0.11</v>
      </c>
    </row>
    <row r="141" spans="1:4">
      <c r="A141" s="151">
        <v>41778</v>
      </c>
      <c r="B141" s="146">
        <v>11</v>
      </c>
      <c r="C141" s="151" t="s">
        <v>1072</v>
      </c>
      <c r="D141" s="149">
        <v>0.11</v>
      </c>
    </row>
    <row r="142" spans="1:4">
      <c r="A142" s="151">
        <v>41779</v>
      </c>
      <c r="B142" s="146">
        <v>11</v>
      </c>
      <c r="C142" s="151" t="s">
        <v>1073</v>
      </c>
      <c r="D142" s="149">
        <v>0.11</v>
      </c>
    </row>
    <row r="143" spans="1:4">
      <c r="A143" s="151">
        <v>41780</v>
      </c>
      <c r="B143" s="146">
        <v>11</v>
      </c>
      <c r="C143" s="151" t="s">
        <v>1074</v>
      </c>
      <c r="D143" s="149">
        <v>0.11</v>
      </c>
    </row>
    <row r="144" spans="1:4">
      <c r="A144" s="151">
        <v>41781</v>
      </c>
      <c r="B144" s="146">
        <v>11</v>
      </c>
      <c r="C144" s="151" t="s">
        <v>1075</v>
      </c>
      <c r="D144" s="149">
        <v>0.11</v>
      </c>
    </row>
    <row r="145" spans="1:12">
      <c r="A145" s="151">
        <v>41782</v>
      </c>
      <c r="B145" s="146">
        <v>11</v>
      </c>
      <c r="C145" s="151" t="s">
        <v>1076</v>
      </c>
      <c r="D145" s="149">
        <v>0.11</v>
      </c>
      <c r="L145" s="276"/>
    </row>
    <row r="146" spans="1:12">
      <c r="A146" s="151">
        <v>41783</v>
      </c>
      <c r="B146" s="146">
        <v>11</v>
      </c>
      <c r="C146" s="151" t="s">
        <v>2078</v>
      </c>
      <c r="D146" s="149">
        <v>0.11</v>
      </c>
    </row>
    <row r="147" spans="1:12">
      <c r="A147" s="151">
        <v>41784</v>
      </c>
      <c r="B147" s="146">
        <v>11</v>
      </c>
      <c r="C147" s="151" t="s">
        <v>2079</v>
      </c>
      <c r="D147" s="149">
        <v>0.11</v>
      </c>
    </row>
    <row r="148" spans="1:12">
      <c r="A148" s="151">
        <v>41785</v>
      </c>
      <c r="B148" s="146">
        <v>11</v>
      </c>
      <c r="C148" s="151" t="s">
        <v>1077</v>
      </c>
      <c r="D148" s="149">
        <v>0.11</v>
      </c>
    </row>
    <row r="149" spans="1:12">
      <c r="A149" s="151">
        <v>41786</v>
      </c>
      <c r="B149" s="146">
        <v>11</v>
      </c>
      <c r="C149" s="151" t="s">
        <v>1078</v>
      </c>
      <c r="D149" s="149">
        <v>0.11</v>
      </c>
    </row>
    <row r="150" spans="1:12">
      <c r="A150" s="151">
        <v>41787</v>
      </c>
      <c r="B150" s="146">
        <v>11</v>
      </c>
      <c r="C150" s="151" t="s">
        <v>1079</v>
      </c>
      <c r="D150" s="149">
        <v>0.11</v>
      </c>
    </row>
    <row r="151" spans="1:12">
      <c r="A151" s="151">
        <v>41788</v>
      </c>
      <c r="B151" s="146">
        <v>11</v>
      </c>
      <c r="C151" s="151" t="s">
        <v>1080</v>
      </c>
      <c r="D151" s="149">
        <v>0.11</v>
      </c>
    </row>
    <row r="152" spans="1:12">
      <c r="A152" s="151">
        <v>41789</v>
      </c>
      <c r="B152" s="146">
        <v>11</v>
      </c>
      <c r="C152" s="151" t="s">
        <v>1081</v>
      </c>
      <c r="D152" s="149">
        <v>0.11</v>
      </c>
    </row>
    <row r="153" spans="1:12">
      <c r="A153" s="151">
        <v>41790</v>
      </c>
      <c r="B153" s="146">
        <v>11</v>
      </c>
      <c r="C153" s="151" t="s">
        <v>2080</v>
      </c>
      <c r="D153" s="149">
        <v>0.11</v>
      </c>
    </row>
    <row r="154" spans="1:12">
      <c r="A154" s="151">
        <v>41791</v>
      </c>
      <c r="B154" s="146">
        <v>11</v>
      </c>
      <c r="C154" s="151" t="s">
        <v>2081</v>
      </c>
      <c r="D154" s="149">
        <v>0.11</v>
      </c>
    </row>
    <row r="155" spans="1:12">
      <c r="A155" s="151">
        <v>41792</v>
      </c>
      <c r="B155" s="146">
        <v>11</v>
      </c>
      <c r="C155" s="151" t="s">
        <v>1082</v>
      </c>
      <c r="D155" s="149">
        <v>0.11</v>
      </c>
    </row>
    <row r="156" spans="1:12">
      <c r="A156" s="151">
        <v>41793</v>
      </c>
      <c r="B156" s="146">
        <v>11</v>
      </c>
      <c r="C156" s="151" t="s">
        <v>1083</v>
      </c>
      <c r="D156" s="149">
        <v>0.11</v>
      </c>
    </row>
    <row r="157" spans="1:12">
      <c r="A157" s="151">
        <v>41794</v>
      </c>
      <c r="B157" s="146">
        <v>11</v>
      </c>
      <c r="C157" s="151" t="s">
        <v>1084</v>
      </c>
      <c r="D157" s="149">
        <v>0.11</v>
      </c>
    </row>
    <row r="158" spans="1:12">
      <c r="A158" s="151">
        <v>41795</v>
      </c>
      <c r="B158" s="146">
        <v>11</v>
      </c>
      <c r="C158" s="151" t="s">
        <v>1085</v>
      </c>
      <c r="D158" s="149">
        <v>0.11</v>
      </c>
    </row>
    <row r="159" spans="1:12">
      <c r="A159" s="151">
        <v>41796</v>
      </c>
      <c r="B159" s="146">
        <v>11</v>
      </c>
      <c r="C159" s="151" t="s">
        <v>1086</v>
      </c>
      <c r="D159" s="149">
        <v>0.11</v>
      </c>
    </row>
    <row r="160" spans="1:12">
      <c r="A160" s="151">
        <v>41797</v>
      </c>
      <c r="B160" s="146">
        <v>11</v>
      </c>
      <c r="C160" s="151" t="s">
        <v>2082</v>
      </c>
      <c r="D160" s="149">
        <v>0.11</v>
      </c>
    </row>
    <row r="161" spans="1:4">
      <c r="A161" s="151">
        <v>41798</v>
      </c>
      <c r="B161" s="146">
        <v>11</v>
      </c>
      <c r="C161" s="151" t="s">
        <v>2083</v>
      </c>
      <c r="D161" s="149">
        <v>0.11</v>
      </c>
    </row>
    <row r="162" spans="1:4">
      <c r="A162" s="151">
        <v>41799</v>
      </c>
      <c r="B162" s="146">
        <v>11</v>
      </c>
      <c r="C162" s="151" t="s">
        <v>1087</v>
      </c>
      <c r="D162" s="149">
        <v>0.11</v>
      </c>
    </row>
    <row r="163" spans="1:4">
      <c r="A163" s="151">
        <v>41800</v>
      </c>
      <c r="B163" s="146">
        <v>11</v>
      </c>
      <c r="C163" s="151" t="s">
        <v>1088</v>
      </c>
      <c r="D163" s="149">
        <v>0.11</v>
      </c>
    </row>
    <row r="164" spans="1:4">
      <c r="A164" s="151">
        <v>41801</v>
      </c>
      <c r="B164" s="146">
        <v>11</v>
      </c>
      <c r="C164" s="151" t="s">
        <v>1089</v>
      </c>
      <c r="D164" s="149">
        <v>0.11</v>
      </c>
    </row>
    <row r="165" spans="1:4">
      <c r="A165" s="151">
        <v>41802</v>
      </c>
      <c r="B165" s="146">
        <v>11</v>
      </c>
      <c r="C165" s="151" t="s">
        <v>1090</v>
      </c>
      <c r="D165" s="149">
        <v>0.11</v>
      </c>
    </row>
    <row r="166" spans="1:4">
      <c r="A166" s="151">
        <v>41803</v>
      </c>
      <c r="B166" s="146">
        <v>11</v>
      </c>
      <c r="C166" s="151" t="s">
        <v>1091</v>
      </c>
      <c r="D166" s="149">
        <v>0.11</v>
      </c>
    </row>
    <row r="167" spans="1:4">
      <c r="A167" s="151">
        <v>41804</v>
      </c>
      <c r="B167" s="146">
        <v>11</v>
      </c>
      <c r="C167" s="151" t="s">
        <v>2084</v>
      </c>
      <c r="D167" s="149">
        <v>0.11</v>
      </c>
    </row>
    <row r="168" spans="1:4">
      <c r="A168" s="151">
        <v>41805</v>
      </c>
      <c r="B168" s="146">
        <v>11</v>
      </c>
      <c r="C168" s="151" t="s">
        <v>2085</v>
      </c>
      <c r="D168" s="149">
        <v>0.11</v>
      </c>
    </row>
    <row r="169" spans="1:4">
      <c r="A169" s="151">
        <v>41806</v>
      </c>
      <c r="B169" s="146">
        <v>11</v>
      </c>
      <c r="C169" s="151" t="s">
        <v>1092</v>
      </c>
      <c r="D169" s="149">
        <v>0.11</v>
      </c>
    </row>
    <row r="170" spans="1:4">
      <c r="A170" s="151">
        <v>41807</v>
      </c>
      <c r="B170" s="146">
        <v>11</v>
      </c>
      <c r="C170" s="151" t="s">
        <v>1093</v>
      </c>
      <c r="D170" s="149">
        <v>0.11</v>
      </c>
    </row>
    <row r="171" spans="1:4">
      <c r="A171" s="151">
        <v>41808</v>
      </c>
      <c r="B171" s="146">
        <v>11</v>
      </c>
      <c r="C171" s="151" t="s">
        <v>1094</v>
      </c>
      <c r="D171" s="149">
        <v>0.11</v>
      </c>
    </row>
    <row r="172" spans="1:4">
      <c r="A172" s="151">
        <v>41809</v>
      </c>
      <c r="B172" s="146">
        <v>11</v>
      </c>
      <c r="C172" s="151" t="s">
        <v>2086</v>
      </c>
      <c r="D172" s="149">
        <v>0.11</v>
      </c>
    </row>
    <row r="173" spans="1:4">
      <c r="A173" s="151">
        <v>41810</v>
      </c>
      <c r="B173" s="146">
        <v>11</v>
      </c>
      <c r="C173" s="151" t="s">
        <v>1095</v>
      </c>
      <c r="D173" s="149">
        <v>0.11</v>
      </c>
    </row>
    <row r="174" spans="1:4">
      <c r="A174" s="151">
        <v>41811</v>
      </c>
      <c r="B174" s="146">
        <v>11</v>
      </c>
      <c r="C174" s="151" t="s">
        <v>2087</v>
      </c>
      <c r="D174" s="149">
        <v>0.11</v>
      </c>
    </row>
    <row r="175" spans="1:4">
      <c r="A175" s="151">
        <v>41812</v>
      </c>
      <c r="B175" s="146">
        <v>11</v>
      </c>
      <c r="C175" s="151" t="s">
        <v>2088</v>
      </c>
      <c r="D175" s="149">
        <v>0.11</v>
      </c>
    </row>
    <row r="176" spans="1:4">
      <c r="A176" s="151">
        <v>41813</v>
      </c>
      <c r="B176" s="146">
        <v>11</v>
      </c>
      <c r="C176" s="151" t="s">
        <v>1096</v>
      </c>
      <c r="D176" s="149">
        <v>0.11</v>
      </c>
    </row>
    <row r="177" spans="1:4">
      <c r="A177" s="151">
        <v>41814</v>
      </c>
      <c r="B177" s="146">
        <v>11</v>
      </c>
      <c r="C177" s="151" t="s">
        <v>1097</v>
      </c>
      <c r="D177" s="149">
        <v>0.11</v>
      </c>
    </row>
    <row r="178" spans="1:4">
      <c r="A178" s="151">
        <v>41815</v>
      </c>
      <c r="B178" s="146">
        <v>11</v>
      </c>
      <c r="C178" s="151" t="s">
        <v>1098</v>
      </c>
      <c r="D178" s="149">
        <v>0.11</v>
      </c>
    </row>
    <row r="179" spans="1:4">
      <c r="A179" s="151">
        <v>41816</v>
      </c>
      <c r="B179" s="146">
        <v>11</v>
      </c>
      <c r="C179" s="151" t="s">
        <v>1099</v>
      </c>
      <c r="D179" s="149">
        <v>0.11</v>
      </c>
    </row>
    <row r="180" spans="1:4">
      <c r="A180" s="151">
        <v>41817</v>
      </c>
      <c r="B180" s="146">
        <v>11</v>
      </c>
      <c r="C180" s="151" t="s">
        <v>1100</v>
      </c>
      <c r="D180" s="149">
        <v>0.11</v>
      </c>
    </row>
    <row r="181" spans="1:4">
      <c r="A181" s="151">
        <v>41818</v>
      </c>
      <c r="B181" s="146">
        <v>11</v>
      </c>
      <c r="C181" s="151" t="s">
        <v>2089</v>
      </c>
      <c r="D181" s="149">
        <v>0.11</v>
      </c>
    </row>
    <row r="182" spans="1:4">
      <c r="A182" s="151">
        <v>41819</v>
      </c>
      <c r="B182" s="146">
        <v>11</v>
      </c>
      <c r="C182" s="151" t="s">
        <v>2090</v>
      </c>
      <c r="D182" s="149">
        <v>0.11</v>
      </c>
    </row>
    <row r="183" spans="1:4">
      <c r="A183" s="151">
        <v>41820</v>
      </c>
      <c r="B183" s="146">
        <v>11</v>
      </c>
      <c r="C183" s="151" t="s">
        <v>1101</v>
      </c>
      <c r="D183" s="149">
        <v>0.11</v>
      </c>
    </row>
    <row r="184" spans="1:4">
      <c r="A184" s="151">
        <v>41821</v>
      </c>
      <c r="B184" s="146">
        <v>11</v>
      </c>
      <c r="C184" s="151" t="s">
        <v>1102</v>
      </c>
      <c r="D184" s="149">
        <v>0.11</v>
      </c>
    </row>
    <row r="185" spans="1:4">
      <c r="A185" s="151">
        <v>41822</v>
      </c>
      <c r="B185" s="146">
        <v>11</v>
      </c>
      <c r="C185" s="151" t="s">
        <v>1103</v>
      </c>
      <c r="D185" s="149">
        <v>0.11</v>
      </c>
    </row>
    <row r="186" spans="1:4">
      <c r="A186" s="151">
        <v>41823</v>
      </c>
      <c r="B186" s="146">
        <v>11</v>
      </c>
      <c r="C186" s="151" t="s">
        <v>1104</v>
      </c>
      <c r="D186" s="149">
        <v>0.11</v>
      </c>
    </row>
    <row r="187" spans="1:4">
      <c r="A187" s="151">
        <v>41824</v>
      </c>
      <c r="B187" s="146">
        <v>11</v>
      </c>
      <c r="C187" s="151" t="s">
        <v>1105</v>
      </c>
      <c r="D187" s="149">
        <v>0.11</v>
      </c>
    </row>
    <row r="188" spans="1:4">
      <c r="A188" s="151">
        <v>41825</v>
      </c>
      <c r="B188" s="146">
        <v>11</v>
      </c>
      <c r="C188" s="151" t="s">
        <v>2091</v>
      </c>
      <c r="D188" s="149">
        <v>0.11</v>
      </c>
    </row>
    <row r="189" spans="1:4">
      <c r="A189" s="151">
        <v>41826</v>
      </c>
      <c r="B189" s="146">
        <v>11</v>
      </c>
      <c r="C189" s="151" t="s">
        <v>2092</v>
      </c>
      <c r="D189" s="149">
        <v>0.11</v>
      </c>
    </row>
    <row r="190" spans="1:4">
      <c r="A190" s="151">
        <v>41827</v>
      </c>
      <c r="B190" s="146">
        <v>11</v>
      </c>
      <c r="C190" s="151" t="s">
        <v>1106</v>
      </c>
      <c r="D190" s="149">
        <v>0.11</v>
      </c>
    </row>
    <row r="191" spans="1:4">
      <c r="A191" s="151">
        <v>41828</v>
      </c>
      <c r="B191" s="146">
        <v>11</v>
      </c>
      <c r="C191" s="151" t="s">
        <v>1107</v>
      </c>
      <c r="D191" s="149">
        <v>0.11</v>
      </c>
    </row>
    <row r="192" spans="1:4">
      <c r="A192" s="151">
        <v>41829</v>
      </c>
      <c r="B192" s="146">
        <v>11</v>
      </c>
      <c r="C192" s="151" t="s">
        <v>1108</v>
      </c>
      <c r="D192" s="149">
        <v>0.11</v>
      </c>
    </row>
    <row r="193" spans="1:4">
      <c r="A193" s="151">
        <v>41830</v>
      </c>
      <c r="B193" s="146">
        <v>11</v>
      </c>
      <c r="C193" s="151" t="s">
        <v>1109</v>
      </c>
      <c r="D193" s="149">
        <v>0.11</v>
      </c>
    </row>
    <row r="194" spans="1:4">
      <c r="A194" s="151">
        <v>41831</v>
      </c>
      <c r="B194" s="146">
        <v>11</v>
      </c>
      <c r="C194" s="151" t="s">
        <v>1110</v>
      </c>
      <c r="D194" s="149">
        <v>0.11</v>
      </c>
    </row>
    <row r="195" spans="1:4">
      <c r="A195" s="151">
        <v>41832</v>
      </c>
      <c r="B195" s="146">
        <v>11</v>
      </c>
      <c r="C195" s="151" t="s">
        <v>2093</v>
      </c>
      <c r="D195" s="149">
        <v>0.11</v>
      </c>
    </row>
    <row r="196" spans="1:4">
      <c r="A196" s="151">
        <v>41833</v>
      </c>
      <c r="B196" s="146">
        <v>11</v>
      </c>
      <c r="C196" s="151" t="s">
        <v>2094</v>
      </c>
      <c r="D196" s="149">
        <v>0.11</v>
      </c>
    </row>
    <row r="197" spans="1:4">
      <c r="A197" s="151">
        <v>41834</v>
      </c>
      <c r="B197" s="146">
        <v>11</v>
      </c>
      <c r="C197" s="151" t="s">
        <v>1111</v>
      </c>
      <c r="D197" s="149">
        <v>0.11</v>
      </c>
    </row>
    <row r="198" spans="1:4">
      <c r="A198" s="151">
        <v>41835</v>
      </c>
      <c r="B198" s="146">
        <v>11</v>
      </c>
      <c r="C198" s="151" t="s">
        <v>1112</v>
      </c>
      <c r="D198" s="149">
        <v>0.11</v>
      </c>
    </row>
    <row r="199" spans="1:4">
      <c r="A199" s="151">
        <v>41836</v>
      </c>
      <c r="B199" s="146">
        <v>11</v>
      </c>
      <c r="C199" s="151" t="s">
        <v>1113</v>
      </c>
      <c r="D199" s="149">
        <v>0.11</v>
      </c>
    </row>
    <row r="200" spans="1:4">
      <c r="A200" s="151">
        <v>41837</v>
      </c>
      <c r="B200" s="146">
        <v>11</v>
      </c>
      <c r="C200" s="151" t="s">
        <v>1114</v>
      </c>
      <c r="D200" s="149">
        <v>0.11</v>
      </c>
    </row>
    <row r="201" spans="1:4">
      <c r="A201" s="151">
        <v>41838</v>
      </c>
      <c r="B201" s="146">
        <v>11</v>
      </c>
      <c r="C201" s="151" t="s">
        <v>1115</v>
      </c>
      <c r="D201" s="149">
        <v>0.11</v>
      </c>
    </row>
    <row r="202" spans="1:4">
      <c r="A202" s="151">
        <v>41839</v>
      </c>
      <c r="B202" s="146">
        <v>11</v>
      </c>
      <c r="C202" s="151" t="s">
        <v>2095</v>
      </c>
      <c r="D202" s="149">
        <v>0.11</v>
      </c>
    </row>
    <row r="203" spans="1:4">
      <c r="A203" s="151">
        <v>41840</v>
      </c>
      <c r="B203" s="146">
        <v>11</v>
      </c>
      <c r="C203" s="151" t="s">
        <v>2096</v>
      </c>
      <c r="D203" s="149">
        <v>0.11</v>
      </c>
    </row>
    <row r="204" spans="1:4">
      <c r="A204" s="151">
        <v>41841</v>
      </c>
      <c r="B204" s="146">
        <v>11</v>
      </c>
      <c r="C204" s="151" t="s">
        <v>1116</v>
      </c>
      <c r="D204" s="149">
        <v>0.11</v>
      </c>
    </row>
    <row r="205" spans="1:4">
      <c r="A205" s="151">
        <v>41842</v>
      </c>
      <c r="B205" s="146">
        <v>11</v>
      </c>
      <c r="C205" s="151" t="s">
        <v>1117</v>
      </c>
      <c r="D205" s="149">
        <v>0.11</v>
      </c>
    </row>
    <row r="206" spans="1:4">
      <c r="A206" s="151">
        <v>41843</v>
      </c>
      <c r="B206" s="146">
        <v>11</v>
      </c>
      <c r="C206" s="151" t="s">
        <v>1118</v>
      </c>
      <c r="D206" s="149">
        <v>0.11</v>
      </c>
    </row>
    <row r="207" spans="1:4">
      <c r="A207" s="151">
        <v>41844</v>
      </c>
      <c r="B207" s="146">
        <v>11</v>
      </c>
      <c r="C207" s="151" t="s">
        <v>1119</v>
      </c>
      <c r="D207" s="149">
        <v>0.11</v>
      </c>
    </row>
    <row r="208" spans="1:4">
      <c r="A208" s="151">
        <v>41845</v>
      </c>
      <c r="B208" s="146">
        <v>11</v>
      </c>
      <c r="C208" s="151" t="s">
        <v>1120</v>
      </c>
      <c r="D208" s="149">
        <v>0.11</v>
      </c>
    </row>
    <row r="209" spans="1:4">
      <c r="A209" s="151">
        <v>41846</v>
      </c>
      <c r="B209" s="146">
        <v>11</v>
      </c>
      <c r="C209" s="151" t="s">
        <v>2097</v>
      </c>
      <c r="D209" s="149">
        <v>0.11</v>
      </c>
    </row>
    <row r="210" spans="1:4">
      <c r="A210" s="151">
        <v>41847</v>
      </c>
      <c r="B210" s="146">
        <v>11</v>
      </c>
      <c r="C210" s="151" t="s">
        <v>2098</v>
      </c>
      <c r="D210" s="149">
        <v>0.11</v>
      </c>
    </row>
    <row r="211" spans="1:4">
      <c r="A211" s="151">
        <v>41848</v>
      </c>
      <c r="B211" s="146">
        <v>11</v>
      </c>
      <c r="C211" s="151" t="s">
        <v>1121</v>
      </c>
      <c r="D211" s="149">
        <v>0.11</v>
      </c>
    </row>
    <row r="212" spans="1:4">
      <c r="A212" s="151">
        <v>41849</v>
      </c>
      <c r="B212" s="146">
        <v>11</v>
      </c>
      <c r="C212" s="151" t="s">
        <v>1122</v>
      </c>
      <c r="D212" s="149">
        <v>0.11</v>
      </c>
    </row>
    <row r="213" spans="1:4">
      <c r="A213" s="151">
        <v>41850</v>
      </c>
      <c r="B213" s="146">
        <v>11</v>
      </c>
      <c r="C213" s="151" t="s">
        <v>1123</v>
      </c>
      <c r="D213" s="149">
        <v>0.11</v>
      </c>
    </row>
    <row r="214" spans="1:4">
      <c r="A214" s="151">
        <v>41851</v>
      </c>
      <c r="B214" s="146">
        <v>11</v>
      </c>
      <c r="C214" s="151" t="s">
        <v>1124</v>
      </c>
      <c r="D214" s="149">
        <v>0.11</v>
      </c>
    </row>
    <row r="215" spans="1:4">
      <c r="A215" s="151">
        <v>41852</v>
      </c>
      <c r="B215" s="146">
        <v>11</v>
      </c>
      <c r="C215" s="151" t="s">
        <v>1125</v>
      </c>
      <c r="D215" s="149">
        <v>0.11</v>
      </c>
    </row>
    <row r="216" spans="1:4">
      <c r="A216" s="151">
        <v>41853</v>
      </c>
      <c r="B216" s="146">
        <v>11</v>
      </c>
      <c r="C216" s="151" t="s">
        <v>2099</v>
      </c>
      <c r="D216" s="149">
        <v>0.11</v>
      </c>
    </row>
    <row r="217" spans="1:4">
      <c r="A217" s="151">
        <v>41854</v>
      </c>
      <c r="B217" s="146">
        <v>11</v>
      </c>
      <c r="C217" s="151" t="s">
        <v>2100</v>
      </c>
      <c r="D217" s="149">
        <v>0.11</v>
      </c>
    </row>
    <row r="218" spans="1:4">
      <c r="A218" s="151">
        <v>41855</v>
      </c>
      <c r="B218" s="146">
        <v>11</v>
      </c>
      <c r="C218" s="151" t="s">
        <v>1126</v>
      </c>
      <c r="D218" s="149">
        <v>0.11</v>
      </c>
    </row>
    <row r="219" spans="1:4">
      <c r="A219" s="151">
        <v>41856</v>
      </c>
      <c r="B219" s="146">
        <v>11</v>
      </c>
      <c r="C219" s="151" t="s">
        <v>1127</v>
      </c>
      <c r="D219" s="149">
        <v>0.11</v>
      </c>
    </row>
    <row r="220" spans="1:4">
      <c r="A220" s="151">
        <v>41857</v>
      </c>
      <c r="B220" s="146">
        <v>11</v>
      </c>
      <c r="C220" s="151" t="s">
        <v>1128</v>
      </c>
      <c r="D220" s="149">
        <v>0.11</v>
      </c>
    </row>
    <row r="221" spans="1:4">
      <c r="A221" s="151">
        <v>41858</v>
      </c>
      <c r="B221" s="146">
        <v>11</v>
      </c>
      <c r="C221" s="151" t="s">
        <v>1129</v>
      </c>
      <c r="D221" s="149">
        <v>0.11</v>
      </c>
    </row>
    <row r="222" spans="1:4">
      <c r="A222" s="151">
        <v>41859</v>
      </c>
      <c r="B222" s="146">
        <v>11</v>
      </c>
      <c r="C222" s="151" t="s">
        <v>1130</v>
      </c>
      <c r="D222" s="149">
        <v>0.11</v>
      </c>
    </row>
    <row r="223" spans="1:4">
      <c r="A223" s="151">
        <v>41860</v>
      </c>
      <c r="B223" s="146">
        <v>11</v>
      </c>
      <c r="C223" s="151" t="s">
        <v>2101</v>
      </c>
      <c r="D223" s="149">
        <v>0.11</v>
      </c>
    </row>
    <row r="224" spans="1:4">
      <c r="A224" s="151">
        <v>41861</v>
      </c>
      <c r="B224" s="146">
        <v>11</v>
      </c>
      <c r="C224" s="151" t="s">
        <v>2102</v>
      </c>
      <c r="D224" s="149">
        <v>0.11</v>
      </c>
    </row>
    <row r="225" spans="1:4">
      <c r="A225" s="151">
        <v>41862</v>
      </c>
      <c r="B225" s="146">
        <v>11</v>
      </c>
      <c r="C225" s="151" t="s">
        <v>1131</v>
      </c>
      <c r="D225" s="149">
        <v>0.11</v>
      </c>
    </row>
    <row r="226" spans="1:4">
      <c r="A226" s="151">
        <v>41863</v>
      </c>
      <c r="B226" s="146">
        <v>11</v>
      </c>
      <c r="C226" s="151" t="s">
        <v>1132</v>
      </c>
      <c r="D226" s="149">
        <v>0.11</v>
      </c>
    </row>
    <row r="227" spans="1:4">
      <c r="A227" s="151">
        <v>41864</v>
      </c>
      <c r="B227" s="146">
        <v>11</v>
      </c>
      <c r="C227" s="151" t="s">
        <v>1133</v>
      </c>
      <c r="D227" s="149">
        <v>0.11</v>
      </c>
    </row>
    <row r="228" spans="1:4">
      <c r="A228" s="151">
        <v>41865</v>
      </c>
      <c r="B228" s="146">
        <v>11</v>
      </c>
      <c r="C228" s="151" t="s">
        <v>1134</v>
      </c>
      <c r="D228" s="149">
        <v>0.11</v>
      </c>
    </row>
    <row r="229" spans="1:4">
      <c r="A229" s="151">
        <v>41866</v>
      </c>
      <c r="B229" s="146">
        <v>11</v>
      </c>
      <c r="C229" s="151" t="s">
        <v>1135</v>
      </c>
      <c r="D229" s="149">
        <v>0.11</v>
      </c>
    </row>
    <row r="230" spans="1:4">
      <c r="A230" s="151">
        <v>41867</v>
      </c>
      <c r="B230" s="146">
        <v>11</v>
      </c>
      <c r="C230" s="151" t="s">
        <v>2103</v>
      </c>
      <c r="D230" s="149">
        <v>0.11</v>
      </c>
    </row>
    <row r="231" spans="1:4">
      <c r="A231" s="151">
        <v>41868</v>
      </c>
      <c r="B231" s="146">
        <v>11</v>
      </c>
      <c r="C231" s="151" t="s">
        <v>2104</v>
      </c>
      <c r="D231" s="149">
        <v>0.11</v>
      </c>
    </row>
    <row r="232" spans="1:4">
      <c r="A232" s="151">
        <v>41869</v>
      </c>
      <c r="B232" s="146">
        <v>11</v>
      </c>
      <c r="C232" s="151" t="s">
        <v>1136</v>
      </c>
      <c r="D232" s="149">
        <v>0.11</v>
      </c>
    </row>
    <row r="233" spans="1:4">
      <c r="A233" s="151">
        <v>41870</v>
      </c>
      <c r="B233" s="146">
        <v>11</v>
      </c>
      <c r="C233" s="151" t="s">
        <v>1137</v>
      </c>
      <c r="D233" s="149">
        <v>0.11</v>
      </c>
    </row>
    <row r="234" spans="1:4">
      <c r="A234" s="151">
        <v>41871</v>
      </c>
      <c r="B234" s="146">
        <v>11</v>
      </c>
      <c r="C234" s="151" t="s">
        <v>1138</v>
      </c>
      <c r="D234" s="149">
        <v>0.11</v>
      </c>
    </row>
    <row r="235" spans="1:4">
      <c r="A235" s="151">
        <v>41872</v>
      </c>
      <c r="B235" s="146">
        <v>11</v>
      </c>
      <c r="C235" s="151" t="s">
        <v>1139</v>
      </c>
      <c r="D235" s="149">
        <v>0.11</v>
      </c>
    </row>
    <row r="236" spans="1:4">
      <c r="A236" s="151">
        <v>41873</v>
      </c>
      <c r="B236" s="146">
        <v>11</v>
      </c>
      <c r="C236" s="151" t="s">
        <v>1140</v>
      </c>
      <c r="D236" s="149">
        <v>0.11</v>
      </c>
    </row>
    <row r="237" spans="1:4">
      <c r="A237" s="151">
        <v>41874</v>
      </c>
      <c r="B237" s="146">
        <v>11</v>
      </c>
      <c r="C237" s="151" t="s">
        <v>2105</v>
      </c>
      <c r="D237" s="149">
        <v>0.11</v>
      </c>
    </row>
    <row r="238" spans="1:4">
      <c r="A238" s="151">
        <v>41875</v>
      </c>
      <c r="B238" s="146">
        <v>11</v>
      </c>
      <c r="C238" s="151" t="s">
        <v>2106</v>
      </c>
      <c r="D238" s="149">
        <v>0.11</v>
      </c>
    </row>
    <row r="239" spans="1:4">
      <c r="A239" s="151">
        <v>41876</v>
      </c>
      <c r="B239" s="146">
        <v>11</v>
      </c>
      <c r="C239" s="151" t="s">
        <v>1141</v>
      </c>
      <c r="D239" s="149">
        <v>0.11</v>
      </c>
    </row>
    <row r="240" spans="1:4">
      <c r="A240" s="151">
        <v>41877</v>
      </c>
      <c r="B240" s="146">
        <v>11</v>
      </c>
      <c r="C240" s="151" t="s">
        <v>1142</v>
      </c>
      <c r="D240" s="149">
        <v>0.11</v>
      </c>
    </row>
    <row r="241" spans="1:4">
      <c r="A241" s="151">
        <v>41878</v>
      </c>
      <c r="B241" s="146">
        <v>11</v>
      </c>
      <c r="C241" s="151" t="s">
        <v>1143</v>
      </c>
      <c r="D241" s="149">
        <v>0.11</v>
      </c>
    </row>
    <row r="242" spans="1:4">
      <c r="A242" s="151">
        <v>41879</v>
      </c>
      <c r="B242" s="146">
        <v>11</v>
      </c>
      <c r="C242" s="151" t="s">
        <v>1144</v>
      </c>
      <c r="D242" s="149">
        <v>0.11</v>
      </c>
    </row>
    <row r="243" spans="1:4">
      <c r="A243" s="151">
        <v>41880</v>
      </c>
      <c r="B243" s="146">
        <v>11</v>
      </c>
      <c r="C243" s="151" t="s">
        <v>1145</v>
      </c>
      <c r="D243" s="149">
        <v>0.11</v>
      </c>
    </row>
    <row r="244" spans="1:4">
      <c r="A244" s="151">
        <v>41881</v>
      </c>
      <c r="B244" s="146">
        <v>11</v>
      </c>
      <c r="C244" s="151" t="s">
        <v>2107</v>
      </c>
      <c r="D244" s="149">
        <v>0.11</v>
      </c>
    </row>
    <row r="245" spans="1:4">
      <c r="A245" s="151">
        <v>41882</v>
      </c>
      <c r="B245" s="146">
        <v>11</v>
      </c>
      <c r="C245" s="151" t="s">
        <v>2108</v>
      </c>
      <c r="D245" s="149">
        <v>0.11</v>
      </c>
    </row>
    <row r="246" spans="1:4">
      <c r="A246" s="151">
        <v>41883</v>
      </c>
      <c r="B246" s="146">
        <v>11</v>
      </c>
      <c r="C246" s="151" t="s">
        <v>1146</v>
      </c>
      <c r="D246" s="149">
        <v>0.11</v>
      </c>
    </row>
    <row r="247" spans="1:4">
      <c r="A247" s="151">
        <v>41884</v>
      </c>
      <c r="B247" s="146">
        <v>11</v>
      </c>
      <c r="C247" s="151" t="s">
        <v>1147</v>
      </c>
      <c r="D247" s="149">
        <v>0.11</v>
      </c>
    </row>
    <row r="248" spans="1:4">
      <c r="A248" s="151">
        <v>41885</v>
      </c>
      <c r="B248" s="146">
        <v>11</v>
      </c>
      <c r="C248" s="151" t="s">
        <v>1148</v>
      </c>
      <c r="D248" s="149">
        <v>0.11</v>
      </c>
    </row>
    <row r="249" spans="1:4">
      <c r="A249" s="151">
        <v>41886</v>
      </c>
      <c r="B249" s="146">
        <v>11</v>
      </c>
      <c r="C249" s="151" t="s">
        <v>1149</v>
      </c>
      <c r="D249" s="149">
        <v>0.11</v>
      </c>
    </row>
    <row r="250" spans="1:4">
      <c r="A250" s="151">
        <v>41887</v>
      </c>
      <c r="B250" s="146">
        <v>11</v>
      </c>
      <c r="C250" s="151" t="s">
        <v>1150</v>
      </c>
      <c r="D250" s="149">
        <v>0.11</v>
      </c>
    </row>
    <row r="251" spans="1:4">
      <c r="A251" s="151">
        <v>41888</v>
      </c>
      <c r="B251" s="146">
        <v>11</v>
      </c>
      <c r="C251" s="151" t="s">
        <v>2109</v>
      </c>
      <c r="D251" s="149">
        <v>0.11</v>
      </c>
    </row>
    <row r="252" spans="1:4">
      <c r="A252" s="151">
        <v>41889</v>
      </c>
      <c r="B252" s="146">
        <v>11</v>
      </c>
      <c r="C252" s="151" t="s">
        <v>2110</v>
      </c>
      <c r="D252" s="149">
        <v>0.11</v>
      </c>
    </row>
    <row r="253" spans="1:4">
      <c r="A253" s="151">
        <v>41890</v>
      </c>
      <c r="B253" s="146">
        <v>11</v>
      </c>
      <c r="C253" s="151" t="s">
        <v>1151</v>
      </c>
      <c r="D253" s="149">
        <v>0.11</v>
      </c>
    </row>
    <row r="254" spans="1:4">
      <c r="A254" s="151">
        <v>41891</v>
      </c>
      <c r="B254" s="146">
        <v>11</v>
      </c>
      <c r="C254" s="151" t="s">
        <v>1152</v>
      </c>
      <c r="D254" s="149">
        <v>0.11</v>
      </c>
    </row>
    <row r="255" spans="1:4">
      <c r="A255" s="151">
        <v>41892</v>
      </c>
      <c r="B255" s="146">
        <v>11</v>
      </c>
      <c r="C255" s="151" t="s">
        <v>1153</v>
      </c>
      <c r="D255" s="149">
        <v>0.11</v>
      </c>
    </row>
    <row r="256" spans="1:4">
      <c r="A256" s="151">
        <v>41893</v>
      </c>
      <c r="B256" s="146">
        <v>11</v>
      </c>
      <c r="C256" s="151" t="s">
        <v>1154</v>
      </c>
      <c r="D256" s="149">
        <v>0.11</v>
      </c>
    </row>
    <row r="257" spans="1:4">
      <c r="A257" s="151">
        <v>41894</v>
      </c>
      <c r="B257" s="146">
        <v>11</v>
      </c>
      <c r="C257" s="151" t="s">
        <v>1155</v>
      </c>
      <c r="D257" s="149">
        <v>0.11</v>
      </c>
    </row>
    <row r="258" spans="1:4">
      <c r="A258" s="151">
        <v>41895</v>
      </c>
      <c r="B258" s="146">
        <v>11</v>
      </c>
      <c r="C258" s="151" t="s">
        <v>2111</v>
      </c>
      <c r="D258" s="149">
        <v>0.11</v>
      </c>
    </row>
    <row r="259" spans="1:4">
      <c r="A259" s="151">
        <v>41896</v>
      </c>
      <c r="B259" s="146">
        <v>11</v>
      </c>
      <c r="C259" s="151" t="s">
        <v>2112</v>
      </c>
      <c r="D259" s="149">
        <v>0.11</v>
      </c>
    </row>
    <row r="260" spans="1:4">
      <c r="A260" s="151">
        <v>41897</v>
      </c>
      <c r="B260" s="146">
        <v>11</v>
      </c>
      <c r="C260" s="151" t="s">
        <v>1156</v>
      </c>
      <c r="D260" s="149">
        <v>0.11</v>
      </c>
    </row>
    <row r="261" spans="1:4">
      <c r="A261" s="151">
        <v>41898</v>
      </c>
      <c r="B261" s="146">
        <v>11</v>
      </c>
      <c r="C261" s="151" t="s">
        <v>1157</v>
      </c>
      <c r="D261" s="149">
        <v>0.11</v>
      </c>
    </row>
    <row r="262" spans="1:4">
      <c r="A262" s="151">
        <v>41899</v>
      </c>
      <c r="B262" s="146">
        <v>11</v>
      </c>
      <c r="C262" s="151" t="s">
        <v>1158</v>
      </c>
      <c r="D262" s="149">
        <v>0.11</v>
      </c>
    </row>
    <row r="263" spans="1:4">
      <c r="A263" s="151">
        <v>41900</v>
      </c>
      <c r="B263" s="146">
        <v>11</v>
      </c>
      <c r="C263" s="151" t="s">
        <v>1159</v>
      </c>
      <c r="D263" s="149">
        <v>0.11</v>
      </c>
    </row>
    <row r="264" spans="1:4">
      <c r="A264" s="151">
        <v>41901</v>
      </c>
      <c r="B264" s="146">
        <v>11</v>
      </c>
      <c r="C264" s="151" t="s">
        <v>1160</v>
      </c>
      <c r="D264" s="149">
        <v>0.11</v>
      </c>
    </row>
    <row r="265" spans="1:4">
      <c r="A265" s="151">
        <v>41902</v>
      </c>
      <c r="B265" s="146">
        <v>11</v>
      </c>
      <c r="C265" s="151" t="s">
        <v>2113</v>
      </c>
      <c r="D265" s="149">
        <v>0.11</v>
      </c>
    </row>
    <row r="266" spans="1:4">
      <c r="A266" s="151">
        <v>41903</v>
      </c>
      <c r="B266" s="146">
        <v>11</v>
      </c>
      <c r="C266" s="151" t="s">
        <v>2114</v>
      </c>
      <c r="D266" s="149">
        <v>0.11</v>
      </c>
    </row>
    <row r="267" spans="1:4">
      <c r="A267" s="151">
        <v>41904</v>
      </c>
      <c r="B267" s="146">
        <v>11</v>
      </c>
      <c r="C267" s="151" t="s">
        <v>1161</v>
      </c>
      <c r="D267" s="149">
        <v>0.11</v>
      </c>
    </row>
    <row r="268" spans="1:4">
      <c r="A268" s="151">
        <v>41905</v>
      </c>
      <c r="B268" s="146">
        <v>11</v>
      </c>
      <c r="C268" s="151" t="s">
        <v>1162</v>
      </c>
      <c r="D268" s="149">
        <v>0.11</v>
      </c>
    </row>
    <row r="269" spans="1:4">
      <c r="A269" s="151">
        <v>41906</v>
      </c>
      <c r="B269" s="146">
        <v>11</v>
      </c>
      <c r="C269" s="151" t="s">
        <v>1163</v>
      </c>
      <c r="D269" s="149">
        <v>0.11</v>
      </c>
    </row>
    <row r="270" spans="1:4">
      <c r="A270" s="151">
        <v>41907</v>
      </c>
      <c r="B270" s="146">
        <v>11</v>
      </c>
      <c r="C270" s="151" t="s">
        <v>1164</v>
      </c>
      <c r="D270" s="149">
        <v>0.11</v>
      </c>
    </row>
    <row r="271" spans="1:4">
      <c r="A271" s="151">
        <v>41908</v>
      </c>
      <c r="B271" s="146">
        <v>11</v>
      </c>
      <c r="C271" s="151" t="s">
        <v>1165</v>
      </c>
      <c r="D271" s="149">
        <v>0.11</v>
      </c>
    </row>
    <row r="272" spans="1:4">
      <c r="A272" s="151">
        <v>41909</v>
      </c>
      <c r="B272" s="146">
        <v>11</v>
      </c>
      <c r="C272" s="151" t="s">
        <v>2115</v>
      </c>
      <c r="D272" s="149">
        <v>0.11</v>
      </c>
    </row>
    <row r="273" spans="1:4">
      <c r="A273" s="151">
        <v>41910</v>
      </c>
      <c r="B273" s="146">
        <v>11</v>
      </c>
      <c r="C273" s="151" t="s">
        <v>2116</v>
      </c>
      <c r="D273" s="149">
        <v>0.11</v>
      </c>
    </row>
    <row r="274" spans="1:4">
      <c r="A274" s="151">
        <v>41911</v>
      </c>
      <c r="B274" s="146">
        <v>11</v>
      </c>
      <c r="C274" s="151" t="s">
        <v>1166</v>
      </c>
      <c r="D274" s="149">
        <v>0.11</v>
      </c>
    </row>
    <row r="275" spans="1:4">
      <c r="A275" s="151">
        <v>41912</v>
      </c>
      <c r="B275" s="146">
        <v>11</v>
      </c>
      <c r="C275" s="151" t="s">
        <v>1167</v>
      </c>
      <c r="D275" s="149">
        <v>0.11</v>
      </c>
    </row>
    <row r="276" spans="1:4">
      <c r="A276" s="151">
        <v>41913</v>
      </c>
      <c r="B276" s="146">
        <v>11</v>
      </c>
      <c r="C276" s="151" t="s">
        <v>1168</v>
      </c>
      <c r="D276" s="149">
        <v>0.11</v>
      </c>
    </row>
    <row r="277" spans="1:4">
      <c r="A277" s="151">
        <v>41914</v>
      </c>
      <c r="B277" s="146">
        <v>11</v>
      </c>
      <c r="C277" s="151" t="s">
        <v>1169</v>
      </c>
      <c r="D277" s="149">
        <v>0.11</v>
      </c>
    </row>
    <row r="278" spans="1:4">
      <c r="A278" s="151">
        <v>41915</v>
      </c>
      <c r="B278" s="146">
        <v>11</v>
      </c>
      <c r="C278" s="151" t="s">
        <v>1170</v>
      </c>
      <c r="D278" s="149">
        <v>0.11</v>
      </c>
    </row>
    <row r="279" spans="1:4">
      <c r="A279" s="151">
        <v>41916</v>
      </c>
      <c r="B279" s="146">
        <v>11</v>
      </c>
      <c r="C279" s="151" t="s">
        <v>2117</v>
      </c>
      <c r="D279" s="149">
        <v>0.11</v>
      </c>
    </row>
    <row r="280" spans="1:4">
      <c r="A280" s="151">
        <v>41917</v>
      </c>
      <c r="B280" s="146">
        <v>11</v>
      </c>
      <c r="C280" s="151" t="s">
        <v>2118</v>
      </c>
      <c r="D280" s="149">
        <v>0.11</v>
      </c>
    </row>
    <row r="281" spans="1:4">
      <c r="A281" s="151">
        <v>41918</v>
      </c>
      <c r="B281" s="146">
        <v>11</v>
      </c>
      <c r="C281" s="151" t="s">
        <v>1171</v>
      </c>
      <c r="D281" s="149">
        <v>0.11</v>
      </c>
    </row>
    <row r="282" spans="1:4">
      <c r="A282" s="151">
        <v>41919</v>
      </c>
      <c r="B282" s="146">
        <v>11</v>
      </c>
      <c r="C282" s="151" t="s">
        <v>1172</v>
      </c>
      <c r="D282" s="149">
        <v>0.11</v>
      </c>
    </row>
    <row r="283" spans="1:4">
      <c r="A283" s="151">
        <v>41920</v>
      </c>
      <c r="B283" s="146">
        <v>11</v>
      </c>
      <c r="C283" s="151" t="s">
        <v>1173</v>
      </c>
      <c r="D283" s="149">
        <v>0.11</v>
      </c>
    </row>
    <row r="284" spans="1:4">
      <c r="A284" s="151">
        <v>41921</v>
      </c>
      <c r="B284" s="146">
        <v>11</v>
      </c>
      <c r="C284" s="151" t="s">
        <v>1174</v>
      </c>
      <c r="D284" s="149">
        <v>0.11</v>
      </c>
    </row>
    <row r="285" spans="1:4">
      <c r="A285" s="151">
        <v>41922</v>
      </c>
      <c r="B285" s="146">
        <v>11</v>
      </c>
      <c r="C285" s="151" t="s">
        <v>1175</v>
      </c>
      <c r="D285" s="149">
        <v>0.11</v>
      </c>
    </row>
    <row r="286" spans="1:4">
      <c r="A286" s="151">
        <v>41923</v>
      </c>
      <c r="B286" s="146">
        <v>11</v>
      </c>
      <c r="C286" s="151" t="s">
        <v>2119</v>
      </c>
      <c r="D286" s="149">
        <v>0.11</v>
      </c>
    </row>
    <row r="287" spans="1:4">
      <c r="A287" s="151">
        <v>41924</v>
      </c>
      <c r="B287" s="146">
        <v>11</v>
      </c>
      <c r="C287" s="151" t="s">
        <v>2120</v>
      </c>
      <c r="D287" s="149">
        <v>0.11</v>
      </c>
    </row>
    <row r="288" spans="1:4">
      <c r="A288" s="151">
        <v>41925</v>
      </c>
      <c r="B288" s="146">
        <v>11</v>
      </c>
      <c r="C288" s="151" t="s">
        <v>1176</v>
      </c>
      <c r="D288" s="149">
        <v>0.11</v>
      </c>
    </row>
    <row r="289" spans="1:4">
      <c r="A289" s="151">
        <v>41926</v>
      </c>
      <c r="B289" s="146">
        <v>11</v>
      </c>
      <c r="C289" s="151" t="s">
        <v>1177</v>
      </c>
      <c r="D289" s="149">
        <v>0.11</v>
      </c>
    </row>
    <row r="290" spans="1:4">
      <c r="A290" s="151">
        <v>41927</v>
      </c>
      <c r="B290" s="146">
        <v>11</v>
      </c>
      <c r="C290" s="151" t="s">
        <v>1178</v>
      </c>
      <c r="D290" s="149">
        <v>0.11</v>
      </c>
    </row>
    <row r="291" spans="1:4">
      <c r="A291" s="151">
        <v>41928</v>
      </c>
      <c r="B291" s="146">
        <v>11</v>
      </c>
      <c r="C291" s="151" t="s">
        <v>1179</v>
      </c>
      <c r="D291" s="149">
        <v>0.11</v>
      </c>
    </row>
    <row r="292" spans="1:4">
      <c r="A292" s="151">
        <v>41929</v>
      </c>
      <c r="B292" s="146">
        <v>11</v>
      </c>
      <c r="C292" s="151" t="s">
        <v>1180</v>
      </c>
      <c r="D292" s="149">
        <v>0.11</v>
      </c>
    </row>
    <row r="293" spans="1:4">
      <c r="A293" s="151">
        <v>41930</v>
      </c>
      <c r="B293" s="146">
        <v>11</v>
      </c>
      <c r="C293" s="151" t="s">
        <v>2121</v>
      </c>
      <c r="D293" s="149">
        <v>0.11</v>
      </c>
    </row>
    <row r="294" spans="1:4">
      <c r="A294" s="151">
        <v>41931</v>
      </c>
      <c r="B294" s="146">
        <v>11</v>
      </c>
      <c r="C294" s="151" t="s">
        <v>2122</v>
      </c>
      <c r="D294" s="149">
        <v>0.11</v>
      </c>
    </row>
    <row r="295" spans="1:4">
      <c r="A295" s="151">
        <v>41932</v>
      </c>
      <c r="B295" s="146">
        <v>11</v>
      </c>
      <c r="C295" s="151" t="s">
        <v>1181</v>
      </c>
      <c r="D295" s="149">
        <v>0.11</v>
      </c>
    </row>
    <row r="296" spans="1:4">
      <c r="A296" s="151">
        <v>41933</v>
      </c>
      <c r="B296" s="146">
        <v>11</v>
      </c>
      <c r="C296" s="151" t="s">
        <v>1182</v>
      </c>
      <c r="D296" s="149">
        <v>0.11</v>
      </c>
    </row>
    <row r="297" spans="1:4">
      <c r="A297" s="151">
        <v>41934</v>
      </c>
      <c r="B297" s="146">
        <v>11</v>
      </c>
      <c r="C297" s="151" t="s">
        <v>1183</v>
      </c>
      <c r="D297" s="149">
        <v>0.11</v>
      </c>
    </row>
    <row r="298" spans="1:4">
      <c r="A298" s="151">
        <v>41935</v>
      </c>
      <c r="B298" s="146">
        <v>11</v>
      </c>
      <c r="C298" s="151" t="s">
        <v>1184</v>
      </c>
      <c r="D298" s="149">
        <v>0.11</v>
      </c>
    </row>
    <row r="299" spans="1:4">
      <c r="A299" s="151">
        <v>41936</v>
      </c>
      <c r="B299" s="146">
        <v>11</v>
      </c>
      <c r="C299" s="151" t="s">
        <v>1185</v>
      </c>
      <c r="D299" s="149">
        <v>0.11</v>
      </c>
    </row>
    <row r="300" spans="1:4">
      <c r="A300" s="151">
        <v>41937</v>
      </c>
      <c r="B300" s="146">
        <v>11</v>
      </c>
      <c r="C300" s="151" t="s">
        <v>2123</v>
      </c>
      <c r="D300" s="149">
        <v>0.11</v>
      </c>
    </row>
    <row r="301" spans="1:4">
      <c r="A301" s="151">
        <v>41938</v>
      </c>
      <c r="B301" s="146">
        <v>11</v>
      </c>
      <c r="C301" s="151" t="s">
        <v>2124</v>
      </c>
      <c r="D301" s="149">
        <v>0.11</v>
      </c>
    </row>
    <row r="302" spans="1:4">
      <c r="A302" s="151">
        <v>41939</v>
      </c>
      <c r="B302" s="146">
        <v>11</v>
      </c>
      <c r="C302" s="151" t="s">
        <v>1186</v>
      </c>
      <c r="D302" s="149">
        <v>0.11</v>
      </c>
    </row>
    <row r="303" spans="1:4">
      <c r="A303" s="151">
        <v>41940</v>
      </c>
      <c r="B303" s="146">
        <v>11</v>
      </c>
      <c r="C303" s="151" t="s">
        <v>1187</v>
      </c>
      <c r="D303" s="149">
        <v>0.11</v>
      </c>
    </row>
    <row r="304" spans="1:4">
      <c r="A304" s="151">
        <v>41941</v>
      </c>
      <c r="B304" s="146">
        <v>11</v>
      </c>
      <c r="C304" s="151" t="s">
        <v>1188</v>
      </c>
      <c r="D304" s="149">
        <v>0.11</v>
      </c>
    </row>
    <row r="305" spans="1:4">
      <c r="A305" s="151">
        <v>41942</v>
      </c>
      <c r="B305" s="146">
        <v>11.25</v>
      </c>
      <c r="C305" s="151" t="s">
        <v>1189</v>
      </c>
      <c r="D305" s="149">
        <v>0.1125</v>
      </c>
    </row>
    <row r="306" spans="1:4">
      <c r="A306" s="151">
        <v>41943</v>
      </c>
      <c r="B306" s="146">
        <v>11.25</v>
      </c>
      <c r="C306" s="151" t="s">
        <v>1190</v>
      </c>
      <c r="D306" s="149">
        <v>0.1125</v>
      </c>
    </row>
    <row r="307" spans="1:4">
      <c r="A307" s="151">
        <v>41944</v>
      </c>
      <c r="B307" s="146">
        <v>11.25</v>
      </c>
      <c r="C307" s="151" t="s">
        <v>2125</v>
      </c>
      <c r="D307" s="149">
        <v>0.1125</v>
      </c>
    </row>
    <row r="308" spans="1:4">
      <c r="A308" s="151">
        <v>41945</v>
      </c>
      <c r="B308" s="146">
        <v>11.25</v>
      </c>
      <c r="C308" s="151" t="s">
        <v>2126</v>
      </c>
      <c r="D308" s="149">
        <v>0.1125</v>
      </c>
    </row>
    <row r="309" spans="1:4">
      <c r="A309" s="151">
        <v>41946</v>
      </c>
      <c r="B309" s="146">
        <v>11.25</v>
      </c>
      <c r="C309" s="151" t="s">
        <v>1191</v>
      </c>
      <c r="D309" s="149">
        <v>0.1125</v>
      </c>
    </row>
    <row r="310" spans="1:4">
      <c r="A310" s="151">
        <v>41947</v>
      </c>
      <c r="B310" s="146">
        <v>11.25</v>
      </c>
      <c r="C310" s="151" t="s">
        <v>1192</v>
      </c>
      <c r="D310" s="149">
        <v>0.1125</v>
      </c>
    </row>
    <row r="311" spans="1:4">
      <c r="A311" s="151">
        <v>41948</v>
      </c>
      <c r="B311" s="146">
        <v>11.25</v>
      </c>
      <c r="C311" s="151" t="s">
        <v>1193</v>
      </c>
      <c r="D311" s="149">
        <v>0.1125</v>
      </c>
    </row>
    <row r="312" spans="1:4">
      <c r="A312" s="151">
        <v>41949</v>
      </c>
      <c r="B312" s="146">
        <v>11.25</v>
      </c>
      <c r="C312" s="151" t="s">
        <v>1194</v>
      </c>
      <c r="D312" s="149">
        <v>0.1125</v>
      </c>
    </row>
    <row r="313" spans="1:4">
      <c r="A313" s="151">
        <v>41950</v>
      </c>
      <c r="B313" s="146">
        <v>11.25</v>
      </c>
      <c r="C313" s="151" t="s">
        <v>1195</v>
      </c>
      <c r="D313" s="149">
        <v>0.1125</v>
      </c>
    </row>
    <row r="314" spans="1:4">
      <c r="A314" s="151">
        <v>41951</v>
      </c>
      <c r="B314" s="146">
        <v>11.25</v>
      </c>
      <c r="C314" s="151" t="s">
        <v>2127</v>
      </c>
      <c r="D314" s="149">
        <v>0.1125</v>
      </c>
    </row>
    <row r="315" spans="1:4">
      <c r="A315" s="151">
        <v>41952</v>
      </c>
      <c r="B315" s="146">
        <v>11.25</v>
      </c>
      <c r="C315" s="151" t="s">
        <v>2128</v>
      </c>
      <c r="D315" s="149">
        <v>0.1125</v>
      </c>
    </row>
    <row r="316" spans="1:4">
      <c r="A316" s="151">
        <v>41953</v>
      </c>
      <c r="B316" s="146">
        <v>11.25</v>
      </c>
      <c r="C316" s="151" t="s">
        <v>1196</v>
      </c>
      <c r="D316" s="149">
        <v>0.1125</v>
      </c>
    </row>
    <row r="317" spans="1:4">
      <c r="A317" s="151">
        <v>41954</v>
      </c>
      <c r="B317" s="146">
        <v>11.25</v>
      </c>
      <c r="C317" s="151" t="s">
        <v>1197</v>
      </c>
      <c r="D317" s="149">
        <v>0.1125</v>
      </c>
    </row>
    <row r="318" spans="1:4">
      <c r="A318" s="151">
        <v>41955</v>
      </c>
      <c r="B318" s="146">
        <v>11.25</v>
      </c>
      <c r="C318" s="151" t="s">
        <v>1198</v>
      </c>
      <c r="D318" s="149">
        <v>0.1125</v>
      </c>
    </row>
    <row r="319" spans="1:4">
      <c r="A319" s="151">
        <v>41956</v>
      </c>
      <c r="B319" s="146">
        <v>11.25</v>
      </c>
      <c r="C319" s="151" t="s">
        <v>1199</v>
      </c>
      <c r="D319" s="149">
        <v>0.1125</v>
      </c>
    </row>
    <row r="320" spans="1:4">
      <c r="A320" s="151">
        <v>41957</v>
      </c>
      <c r="B320" s="146">
        <v>11.25</v>
      </c>
      <c r="C320" s="151" t="s">
        <v>1200</v>
      </c>
      <c r="D320" s="149">
        <v>0.1125</v>
      </c>
    </row>
    <row r="321" spans="1:4">
      <c r="A321" s="151">
        <v>41958</v>
      </c>
      <c r="B321" s="146">
        <v>11.25</v>
      </c>
      <c r="C321" s="151" t="s">
        <v>2129</v>
      </c>
      <c r="D321" s="149">
        <v>0.1125</v>
      </c>
    </row>
    <row r="322" spans="1:4">
      <c r="A322" s="151">
        <v>41959</v>
      </c>
      <c r="B322" s="146">
        <v>11.25</v>
      </c>
      <c r="C322" s="151" t="s">
        <v>2130</v>
      </c>
      <c r="D322" s="149">
        <v>0.1125</v>
      </c>
    </row>
    <row r="323" spans="1:4">
      <c r="A323" s="151">
        <v>41960</v>
      </c>
      <c r="B323" s="146">
        <v>11.25</v>
      </c>
      <c r="C323" s="151" t="s">
        <v>1201</v>
      </c>
      <c r="D323" s="149">
        <v>0.1125</v>
      </c>
    </row>
    <row r="324" spans="1:4">
      <c r="A324" s="151">
        <v>41961</v>
      </c>
      <c r="B324" s="146">
        <v>11.25</v>
      </c>
      <c r="C324" s="151" t="s">
        <v>1202</v>
      </c>
      <c r="D324" s="149">
        <v>0.1125</v>
      </c>
    </row>
    <row r="325" spans="1:4">
      <c r="A325" s="151">
        <v>41962</v>
      </c>
      <c r="B325" s="146">
        <v>11.25</v>
      </c>
      <c r="C325" s="151" t="s">
        <v>1203</v>
      </c>
      <c r="D325" s="149">
        <v>0.1125</v>
      </c>
    </row>
    <row r="326" spans="1:4">
      <c r="A326" s="151">
        <v>41963</v>
      </c>
      <c r="B326" s="146">
        <v>11.25</v>
      </c>
      <c r="C326" s="151" t="s">
        <v>1204</v>
      </c>
      <c r="D326" s="149">
        <v>0.1125</v>
      </c>
    </row>
    <row r="327" spans="1:4">
      <c r="A327" s="151">
        <v>41964</v>
      </c>
      <c r="B327" s="146">
        <v>11.25</v>
      </c>
      <c r="C327" s="151" t="s">
        <v>1205</v>
      </c>
      <c r="D327" s="149">
        <v>0.1125</v>
      </c>
    </row>
    <row r="328" spans="1:4">
      <c r="A328" s="151">
        <v>41965</v>
      </c>
      <c r="B328" s="146">
        <v>11.25</v>
      </c>
      <c r="C328" s="151" t="s">
        <v>2131</v>
      </c>
      <c r="D328" s="149">
        <v>0.1125</v>
      </c>
    </row>
    <row r="329" spans="1:4">
      <c r="A329" s="151">
        <v>41966</v>
      </c>
      <c r="B329" s="146">
        <v>11.25</v>
      </c>
      <c r="C329" s="151" t="s">
        <v>2132</v>
      </c>
      <c r="D329" s="149">
        <v>0.1125</v>
      </c>
    </row>
    <row r="330" spans="1:4">
      <c r="A330" s="151">
        <v>41967</v>
      </c>
      <c r="B330" s="146">
        <v>11.25</v>
      </c>
      <c r="C330" s="151" t="s">
        <v>1206</v>
      </c>
      <c r="D330" s="149">
        <v>0.1125</v>
      </c>
    </row>
    <row r="331" spans="1:4">
      <c r="A331" s="151">
        <v>41968</v>
      </c>
      <c r="B331" s="146">
        <v>11.25</v>
      </c>
      <c r="C331" s="151" t="s">
        <v>1207</v>
      </c>
      <c r="D331" s="149">
        <v>0.1125</v>
      </c>
    </row>
    <row r="332" spans="1:4">
      <c r="A332" s="151">
        <v>41969</v>
      </c>
      <c r="B332" s="146">
        <v>11.25</v>
      </c>
      <c r="C332" s="151" t="s">
        <v>1208</v>
      </c>
      <c r="D332" s="149">
        <v>0.1125</v>
      </c>
    </row>
    <row r="333" spans="1:4">
      <c r="A333" s="151">
        <v>41970</v>
      </c>
      <c r="B333" s="146">
        <v>11.25</v>
      </c>
      <c r="C333" s="151" t="s">
        <v>1209</v>
      </c>
      <c r="D333" s="149">
        <v>0.1125</v>
      </c>
    </row>
    <row r="334" spans="1:4">
      <c r="A334" s="151">
        <v>41971</v>
      </c>
      <c r="B334" s="146">
        <v>11.25</v>
      </c>
      <c r="C334" s="151" t="s">
        <v>1210</v>
      </c>
      <c r="D334" s="149">
        <v>0.1125</v>
      </c>
    </row>
    <row r="335" spans="1:4">
      <c r="A335" s="151">
        <v>41972</v>
      </c>
      <c r="B335" s="146">
        <v>11.25</v>
      </c>
      <c r="C335" s="151" t="s">
        <v>2133</v>
      </c>
      <c r="D335" s="149">
        <v>0.1125</v>
      </c>
    </row>
    <row r="336" spans="1:4">
      <c r="A336" s="151">
        <v>41973</v>
      </c>
      <c r="B336" s="146">
        <v>11.25</v>
      </c>
      <c r="C336" s="151" t="s">
        <v>2134</v>
      </c>
      <c r="D336" s="149">
        <v>0.1125</v>
      </c>
    </row>
    <row r="337" spans="1:4">
      <c r="A337" s="151">
        <v>41974</v>
      </c>
      <c r="B337" s="146">
        <v>11.25</v>
      </c>
      <c r="C337" s="151" t="s">
        <v>1211</v>
      </c>
      <c r="D337" s="149">
        <v>0.1125</v>
      </c>
    </row>
    <row r="338" spans="1:4">
      <c r="A338" s="151">
        <v>41975</v>
      </c>
      <c r="B338" s="146">
        <v>11.25</v>
      </c>
      <c r="C338" s="151" t="s">
        <v>1212</v>
      </c>
      <c r="D338" s="149">
        <v>0.1125</v>
      </c>
    </row>
    <row r="339" spans="1:4">
      <c r="A339" s="151">
        <v>41976</v>
      </c>
      <c r="B339" s="146">
        <v>11.25</v>
      </c>
      <c r="C339" s="151" t="s">
        <v>1213</v>
      </c>
      <c r="D339" s="149">
        <v>0.1125</v>
      </c>
    </row>
    <row r="340" spans="1:4">
      <c r="A340" s="151">
        <v>41977</v>
      </c>
      <c r="B340" s="146">
        <v>11.75</v>
      </c>
      <c r="C340" s="151" t="s">
        <v>1214</v>
      </c>
      <c r="D340" s="149">
        <v>0.11749999999999999</v>
      </c>
    </row>
    <row r="341" spans="1:4">
      <c r="A341" s="151">
        <v>41978</v>
      </c>
      <c r="B341" s="146">
        <v>11.75</v>
      </c>
      <c r="C341" s="151" t="s">
        <v>1215</v>
      </c>
      <c r="D341" s="149">
        <v>0.11749999999999999</v>
      </c>
    </row>
    <row r="342" spans="1:4">
      <c r="A342" s="151">
        <v>41979</v>
      </c>
      <c r="B342" s="146">
        <v>11.75</v>
      </c>
      <c r="C342" s="151" t="s">
        <v>2135</v>
      </c>
      <c r="D342" s="149">
        <v>0.11749999999999999</v>
      </c>
    </row>
    <row r="343" spans="1:4">
      <c r="A343" s="151">
        <v>41980</v>
      </c>
      <c r="B343" s="146">
        <v>11.75</v>
      </c>
      <c r="C343" s="151" t="s">
        <v>2136</v>
      </c>
      <c r="D343" s="149">
        <v>0.11749999999999999</v>
      </c>
    </row>
    <row r="344" spans="1:4">
      <c r="A344" s="151">
        <v>41981</v>
      </c>
      <c r="B344" s="146">
        <v>11.75</v>
      </c>
      <c r="C344" s="151" t="s">
        <v>1216</v>
      </c>
      <c r="D344" s="149">
        <v>0.11749999999999999</v>
      </c>
    </row>
    <row r="345" spans="1:4">
      <c r="A345" s="151">
        <v>41982</v>
      </c>
      <c r="B345" s="146">
        <v>11.75</v>
      </c>
      <c r="C345" s="151" t="s">
        <v>1217</v>
      </c>
      <c r="D345" s="149">
        <v>0.11749999999999999</v>
      </c>
    </row>
    <row r="346" spans="1:4">
      <c r="A346" s="151">
        <v>41983</v>
      </c>
      <c r="B346" s="146">
        <v>11.75</v>
      </c>
      <c r="C346" s="151" t="s">
        <v>1218</v>
      </c>
      <c r="D346" s="149">
        <v>0.11749999999999999</v>
      </c>
    </row>
    <row r="347" spans="1:4">
      <c r="A347" s="151">
        <v>41984</v>
      </c>
      <c r="B347" s="146">
        <v>11.75</v>
      </c>
      <c r="C347" s="151" t="s">
        <v>1219</v>
      </c>
      <c r="D347" s="149">
        <v>0.11749999999999999</v>
      </c>
    </row>
    <row r="348" spans="1:4">
      <c r="A348" s="151">
        <v>41985</v>
      </c>
      <c r="B348" s="146">
        <v>11.75</v>
      </c>
      <c r="C348" s="151" t="s">
        <v>1220</v>
      </c>
      <c r="D348" s="149">
        <v>0.11749999999999999</v>
      </c>
    </row>
    <row r="349" spans="1:4">
      <c r="A349" s="151">
        <v>41986</v>
      </c>
      <c r="B349" s="146">
        <v>11.75</v>
      </c>
      <c r="C349" s="151" t="s">
        <v>2137</v>
      </c>
      <c r="D349" s="149">
        <v>0.11749999999999999</v>
      </c>
    </row>
    <row r="350" spans="1:4">
      <c r="A350" s="151">
        <v>41987</v>
      </c>
      <c r="B350" s="146">
        <v>11.75</v>
      </c>
      <c r="C350" s="151" t="s">
        <v>2138</v>
      </c>
      <c r="D350" s="149">
        <v>0.11749999999999999</v>
      </c>
    </row>
    <row r="351" spans="1:4">
      <c r="A351" s="151">
        <v>41988</v>
      </c>
      <c r="B351" s="146">
        <v>11.75</v>
      </c>
      <c r="C351" s="151" t="s">
        <v>1221</v>
      </c>
      <c r="D351" s="149">
        <v>0.11749999999999999</v>
      </c>
    </row>
    <row r="352" spans="1:4">
      <c r="A352" s="151">
        <v>41989</v>
      </c>
      <c r="B352" s="146">
        <v>11.75</v>
      </c>
      <c r="C352" s="151" t="s">
        <v>1222</v>
      </c>
      <c r="D352" s="149">
        <v>0.11749999999999999</v>
      </c>
    </row>
    <row r="353" spans="1:4">
      <c r="A353" s="151">
        <v>41990</v>
      </c>
      <c r="B353" s="146">
        <v>11.75</v>
      </c>
      <c r="C353" s="151" t="s">
        <v>1223</v>
      </c>
      <c r="D353" s="149">
        <v>0.11749999999999999</v>
      </c>
    </row>
    <row r="354" spans="1:4">
      <c r="A354" s="151">
        <v>41991</v>
      </c>
      <c r="B354" s="146">
        <v>11.75</v>
      </c>
      <c r="C354" s="151" t="s">
        <v>1224</v>
      </c>
      <c r="D354" s="149">
        <v>0.11749999999999999</v>
      </c>
    </row>
    <row r="355" spans="1:4">
      <c r="A355" s="151">
        <v>41992</v>
      </c>
      <c r="B355" s="146">
        <v>11.75</v>
      </c>
      <c r="C355" s="151" t="s">
        <v>1225</v>
      </c>
      <c r="D355" s="149">
        <v>0.11749999999999999</v>
      </c>
    </row>
    <row r="356" spans="1:4">
      <c r="A356" s="151">
        <v>41993</v>
      </c>
      <c r="B356" s="146">
        <v>11.75</v>
      </c>
      <c r="C356" s="151" t="s">
        <v>2139</v>
      </c>
      <c r="D356" s="149">
        <v>0.11749999999999999</v>
      </c>
    </row>
    <row r="357" spans="1:4">
      <c r="A357" s="151">
        <v>41994</v>
      </c>
      <c r="B357" s="146">
        <v>11.75</v>
      </c>
      <c r="C357" s="151" t="s">
        <v>2140</v>
      </c>
      <c r="D357" s="149">
        <v>0.11749999999999999</v>
      </c>
    </row>
    <row r="358" spans="1:4">
      <c r="A358" s="151">
        <v>41995</v>
      </c>
      <c r="B358" s="146">
        <v>11.75</v>
      </c>
      <c r="C358" s="151" t="s">
        <v>1226</v>
      </c>
      <c r="D358" s="149">
        <v>0.11749999999999999</v>
      </c>
    </row>
    <row r="359" spans="1:4">
      <c r="A359" s="151">
        <v>41996</v>
      </c>
      <c r="B359" s="146">
        <v>11.75</v>
      </c>
      <c r="C359" s="151" t="s">
        <v>1227</v>
      </c>
      <c r="D359" s="149">
        <v>0.11749999999999999</v>
      </c>
    </row>
    <row r="360" spans="1:4">
      <c r="A360" s="151">
        <v>41997</v>
      </c>
      <c r="B360" s="146">
        <v>11.75</v>
      </c>
      <c r="C360" s="151" t="s">
        <v>1228</v>
      </c>
      <c r="D360" s="149">
        <v>0.11749999999999999</v>
      </c>
    </row>
    <row r="361" spans="1:4">
      <c r="A361" s="151">
        <v>41998</v>
      </c>
      <c r="B361" s="146">
        <v>11.75</v>
      </c>
      <c r="C361" s="151" t="s">
        <v>2141</v>
      </c>
      <c r="D361" s="149">
        <v>0.11749999999999999</v>
      </c>
    </row>
    <row r="362" spans="1:4">
      <c r="A362" s="151">
        <v>41999</v>
      </c>
      <c r="B362" s="146">
        <v>11.75</v>
      </c>
      <c r="C362" s="151" t="s">
        <v>1229</v>
      </c>
      <c r="D362" s="149">
        <v>0.11749999999999999</v>
      </c>
    </row>
    <row r="363" spans="1:4">
      <c r="A363" s="151">
        <v>42000</v>
      </c>
      <c r="B363" s="146">
        <v>11.75</v>
      </c>
      <c r="C363" s="151" t="s">
        <v>2142</v>
      </c>
      <c r="D363" s="149">
        <v>0.11749999999999999</v>
      </c>
    </row>
    <row r="364" spans="1:4">
      <c r="A364" s="151">
        <v>42001</v>
      </c>
      <c r="B364" s="146">
        <v>11.75</v>
      </c>
      <c r="C364" s="151" t="s">
        <v>2143</v>
      </c>
      <c r="D364" s="149">
        <v>0.11749999999999999</v>
      </c>
    </row>
    <row r="365" spans="1:4">
      <c r="A365" s="151">
        <v>42002</v>
      </c>
      <c r="B365" s="146">
        <v>11.75</v>
      </c>
      <c r="C365" s="151" t="s">
        <v>1230</v>
      </c>
      <c r="D365" s="149">
        <v>0.11749999999999999</v>
      </c>
    </row>
    <row r="366" spans="1:4">
      <c r="A366" s="151">
        <v>42003</v>
      </c>
      <c r="B366" s="146">
        <v>11.75</v>
      </c>
      <c r="C366" s="151" t="s">
        <v>1231</v>
      </c>
      <c r="D366" s="149">
        <v>0.11749999999999999</v>
      </c>
    </row>
    <row r="367" spans="1:4">
      <c r="A367" s="151">
        <v>42004</v>
      </c>
      <c r="B367" s="146">
        <v>11.75</v>
      </c>
      <c r="C367" s="151" t="s">
        <v>1232</v>
      </c>
      <c r="D367" s="149">
        <v>0.11749999999999999</v>
      </c>
    </row>
    <row r="368" spans="1:4">
      <c r="A368" s="151">
        <v>42005</v>
      </c>
      <c r="B368" s="146">
        <v>11.75</v>
      </c>
      <c r="C368" s="151" t="s">
        <v>2144</v>
      </c>
      <c r="D368" s="149">
        <v>0.11749999999999999</v>
      </c>
    </row>
    <row r="369" spans="1:4">
      <c r="A369" s="151">
        <v>42006</v>
      </c>
      <c r="B369" s="146">
        <v>11.75</v>
      </c>
      <c r="C369" s="151" t="s">
        <v>1233</v>
      </c>
      <c r="D369" s="149">
        <v>0.11749999999999999</v>
      </c>
    </row>
    <row r="370" spans="1:4">
      <c r="A370" s="151">
        <v>42007</v>
      </c>
      <c r="B370" s="146">
        <v>11.75</v>
      </c>
      <c r="C370" s="151" t="s">
        <v>2145</v>
      </c>
      <c r="D370" s="149">
        <v>0.11749999999999999</v>
      </c>
    </row>
    <row r="371" spans="1:4">
      <c r="A371" s="151">
        <v>42008</v>
      </c>
      <c r="B371" s="146">
        <v>11.75</v>
      </c>
      <c r="C371" s="151" t="s">
        <v>2146</v>
      </c>
      <c r="D371" s="149">
        <v>0.11749999999999999</v>
      </c>
    </row>
    <row r="372" spans="1:4">
      <c r="A372" s="151">
        <v>42009</v>
      </c>
      <c r="B372" s="146">
        <v>11.75</v>
      </c>
      <c r="C372" s="151" t="s">
        <v>1234</v>
      </c>
      <c r="D372" s="149">
        <v>0.11749999999999999</v>
      </c>
    </row>
    <row r="373" spans="1:4">
      <c r="A373" s="151">
        <v>42010</v>
      </c>
      <c r="B373" s="146">
        <v>11.75</v>
      </c>
      <c r="C373" s="151" t="s">
        <v>1235</v>
      </c>
      <c r="D373" s="149">
        <v>0.11749999999999999</v>
      </c>
    </row>
    <row r="374" spans="1:4">
      <c r="A374" s="151">
        <v>42011</v>
      </c>
      <c r="B374" s="146">
        <v>11.75</v>
      </c>
      <c r="C374" s="151" t="s">
        <v>1236</v>
      </c>
      <c r="D374" s="149">
        <v>0.11749999999999999</v>
      </c>
    </row>
    <row r="375" spans="1:4">
      <c r="A375" s="151">
        <v>42012</v>
      </c>
      <c r="B375" s="146">
        <v>11.75</v>
      </c>
      <c r="C375" s="151" t="s">
        <v>1237</v>
      </c>
      <c r="D375" s="149">
        <v>0.11749999999999999</v>
      </c>
    </row>
    <row r="376" spans="1:4">
      <c r="A376" s="151">
        <v>42013</v>
      </c>
      <c r="B376" s="146">
        <v>11.75</v>
      </c>
      <c r="C376" s="151" t="s">
        <v>1238</v>
      </c>
      <c r="D376" s="149">
        <v>0.11749999999999999</v>
      </c>
    </row>
    <row r="377" spans="1:4">
      <c r="A377" s="151">
        <v>42014</v>
      </c>
      <c r="B377" s="146">
        <v>11.75</v>
      </c>
      <c r="C377" s="151" t="s">
        <v>2147</v>
      </c>
      <c r="D377" s="149">
        <v>0.11749999999999999</v>
      </c>
    </row>
    <row r="378" spans="1:4">
      <c r="A378" s="151">
        <v>42015</v>
      </c>
      <c r="B378" s="146">
        <v>11.75</v>
      </c>
      <c r="C378" s="151" t="s">
        <v>2148</v>
      </c>
      <c r="D378" s="149">
        <v>0.11749999999999999</v>
      </c>
    </row>
    <row r="379" spans="1:4">
      <c r="A379" s="151">
        <v>42016</v>
      </c>
      <c r="B379" s="146">
        <v>11.75</v>
      </c>
      <c r="C379" s="151" t="s">
        <v>1239</v>
      </c>
      <c r="D379" s="149">
        <v>0.11749999999999999</v>
      </c>
    </row>
    <row r="380" spans="1:4">
      <c r="A380" s="151">
        <v>42017</v>
      </c>
      <c r="B380" s="146">
        <v>11.75</v>
      </c>
      <c r="C380" s="151" t="s">
        <v>1240</v>
      </c>
      <c r="D380" s="149">
        <v>0.11749999999999999</v>
      </c>
    </row>
    <row r="381" spans="1:4">
      <c r="A381" s="151">
        <v>42018</v>
      </c>
      <c r="B381" s="146">
        <v>11.75</v>
      </c>
      <c r="C381" s="151" t="s">
        <v>1241</v>
      </c>
      <c r="D381" s="149">
        <v>0.11749999999999999</v>
      </c>
    </row>
    <row r="382" spans="1:4">
      <c r="A382" s="151">
        <v>42019</v>
      </c>
      <c r="B382" s="146">
        <v>11.75</v>
      </c>
      <c r="C382" s="151" t="s">
        <v>1242</v>
      </c>
      <c r="D382" s="149">
        <v>0.11749999999999999</v>
      </c>
    </row>
    <row r="383" spans="1:4">
      <c r="A383" s="151">
        <v>42020</v>
      </c>
      <c r="B383" s="146">
        <v>11.75</v>
      </c>
      <c r="C383" s="151" t="s">
        <v>1243</v>
      </c>
      <c r="D383" s="149">
        <v>0.11749999999999999</v>
      </c>
    </row>
    <row r="384" spans="1:4">
      <c r="A384" s="151">
        <v>42021</v>
      </c>
      <c r="B384" s="146">
        <v>11.75</v>
      </c>
      <c r="C384" s="151" t="s">
        <v>2149</v>
      </c>
      <c r="D384" s="149">
        <v>0.11749999999999999</v>
      </c>
    </row>
    <row r="385" spans="1:4">
      <c r="A385" s="151">
        <v>42022</v>
      </c>
      <c r="B385" s="146">
        <v>11.75</v>
      </c>
      <c r="C385" s="151" t="s">
        <v>2150</v>
      </c>
      <c r="D385" s="149">
        <v>0.11749999999999999</v>
      </c>
    </row>
    <row r="386" spans="1:4">
      <c r="A386" s="151">
        <v>42023</v>
      </c>
      <c r="B386" s="146">
        <v>11.75</v>
      </c>
      <c r="C386" s="151" t="s">
        <v>1244</v>
      </c>
      <c r="D386" s="149">
        <v>0.11749999999999999</v>
      </c>
    </row>
    <row r="387" spans="1:4">
      <c r="A387" s="151">
        <v>42024</v>
      </c>
      <c r="B387" s="146">
        <v>11.75</v>
      </c>
      <c r="C387" s="151" t="s">
        <v>1245</v>
      </c>
      <c r="D387" s="149">
        <v>0.11749999999999999</v>
      </c>
    </row>
    <row r="388" spans="1:4">
      <c r="A388" s="151">
        <v>42025</v>
      </c>
      <c r="B388" s="146">
        <v>11.75</v>
      </c>
      <c r="C388" s="151" t="s">
        <v>1246</v>
      </c>
      <c r="D388" s="149">
        <v>0.11749999999999999</v>
      </c>
    </row>
    <row r="389" spans="1:4">
      <c r="A389" s="151">
        <v>42026</v>
      </c>
      <c r="B389" s="146">
        <v>12.25</v>
      </c>
      <c r="C389" s="151" t="s">
        <v>1247</v>
      </c>
      <c r="D389" s="149">
        <v>0.1225</v>
      </c>
    </row>
    <row r="390" spans="1:4">
      <c r="A390" s="151">
        <v>42027</v>
      </c>
      <c r="B390" s="146">
        <v>12.25</v>
      </c>
      <c r="C390" s="151" t="s">
        <v>1248</v>
      </c>
      <c r="D390" s="149">
        <v>0.1225</v>
      </c>
    </row>
    <row r="391" spans="1:4">
      <c r="A391" s="151">
        <v>42028</v>
      </c>
      <c r="B391" s="146">
        <v>12.25</v>
      </c>
      <c r="C391" s="151" t="s">
        <v>2151</v>
      </c>
      <c r="D391" s="149">
        <v>0.1225</v>
      </c>
    </row>
    <row r="392" spans="1:4">
      <c r="A392" s="151">
        <v>42029</v>
      </c>
      <c r="B392" s="146">
        <v>12.25</v>
      </c>
      <c r="C392" s="151" t="s">
        <v>2152</v>
      </c>
      <c r="D392" s="149">
        <v>0.1225</v>
      </c>
    </row>
    <row r="393" spans="1:4">
      <c r="A393" s="151">
        <v>42030</v>
      </c>
      <c r="B393" s="146">
        <v>12.25</v>
      </c>
      <c r="C393" s="151" t="s">
        <v>1249</v>
      </c>
      <c r="D393" s="149">
        <v>0.1225</v>
      </c>
    </row>
    <row r="394" spans="1:4">
      <c r="A394" s="151">
        <v>42031</v>
      </c>
      <c r="B394" s="146">
        <v>12.25</v>
      </c>
      <c r="C394" s="151" t="s">
        <v>1250</v>
      </c>
      <c r="D394" s="149">
        <v>0.1225</v>
      </c>
    </row>
    <row r="395" spans="1:4">
      <c r="A395" s="151">
        <v>42032</v>
      </c>
      <c r="B395" s="146">
        <v>12.25</v>
      </c>
      <c r="C395" s="151" t="s">
        <v>1251</v>
      </c>
      <c r="D395" s="149">
        <v>0.1225</v>
      </c>
    </row>
    <row r="396" spans="1:4">
      <c r="A396" s="151">
        <v>42033</v>
      </c>
      <c r="B396" s="146">
        <v>12.25</v>
      </c>
      <c r="C396" s="151" t="s">
        <v>1252</v>
      </c>
      <c r="D396" s="149">
        <v>0.1225</v>
      </c>
    </row>
    <row r="397" spans="1:4">
      <c r="A397" s="151">
        <v>42034</v>
      </c>
      <c r="B397" s="146">
        <v>12.25</v>
      </c>
      <c r="C397" s="151" t="s">
        <v>1253</v>
      </c>
      <c r="D397" s="149">
        <v>0.1225</v>
      </c>
    </row>
    <row r="398" spans="1:4">
      <c r="A398" s="151">
        <v>42035</v>
      </c>
      <c r="B398" s="146">
        <v>12.25</v>
      </c>
      <c r="C398" s="151" t="s">
        <v>2153</v>
      </c>
      <c r="D398" s="149">
        <v>0.1225</v>
      </c>
    </row>
    <row r="399" spans="1:4">
      <c r="A399" s="151">
        <v>42036</v>
      </c>
      <c r="B399" s="146">
        <v>12.25</v>
      </c>
      <c r="C399" s="151" t="s">
        <v>2154</v>
      </c>
      <c r="D399" s="149">
        <v>0.1225</v>
      </c>
    </row>
    <row r="400" spans="1:4">
      <c r="A400" s="151">
        <v>42037</v>
      </c>
      <c r="B400" s="146">
        <v>12.25</v>
      </c>
      <c r="C400" s="151" t="s">
        <v>1254</v>
      </c>
      <c r="D400" s="149">
        <v>0.1225</v>
      </c>
    </row>
    <row r="401" spans="1:4">
      <c r="A401" s="151">
        <v>42038</v>
      </c>
      <c r="B401" s="146">
        <v>12.25</v>
      </c>
      <c r="C401" s="151" t="s">
        <v>1255</v>
      </c>
      <c r="D401" s="149">
        <v>0.1225</v>
      </c>
    </row>
    <row r="402" spans="1:4">
      <c r="A402" s="151">
        <v>42039</v>
      </c>
      <c r="B402" s="146">
        <v>12.25</v>
      </c>
      <c r="C402" s="151" t="s">
        <v>1256</v>
      </c>
      <c r="D402" s="149">
        <v>0.1225</v>
      </c>
    </row>
    <row r="403" spans="1:4">
      <c r="A403" s="151">
        <v>42040</v>
      </c>
      <c r="B403" s="146">
        <v>12.25</v>
      </c>
      <c r="C403" s="151" t="s">
        <v>1257</v>
      </c>
      <c r="D403" s="149">
        <v>0.1225</v>
      </c>
    </row>
    <row r="404" spans="1:4">
      <c r="A404" s="151">
        <v>42041</v>
      </c>
      <c r="B404" s="146">
        <v>12.25</v>
      </c>
      <c r="C404" s="151" t="s">
        <v>1258</v>
      </c>
      <c r="D404" s="149">
        <v>0.1225</v>
      </c>
    </row>
    <row r="405" spans="1:4">
      <c r="A405" s="151">
        <v>42042</v>
      </c>
      <c r="B405" s="146">
        <v>12.25</v>
      </c>
      <c r="C405" s="151" t="s">
        <v>2155</v>
      </c>
      <c r="D405" s="149">
        <v>0.1225</v>
      </c>
    </row>
    <row r="406" spans="1:4">
      <c r="A406" s="151">
        <v>42043</v>
      </c>
      <c r="B406" s="146">
        <v>12.25</v>
      </c>
      <c r="C406" s="151" t="s">
        <v>2156</v>
      </c>
      <c r="D406" s="149">
        <v>0.1225</v>
      </c>
    </row>
    <row r="407" spans="1:4">
      <c r="A407" s="151">
        <v>42044</v>
      </c>
      <c r="B407" s="146">
        <v>12.25</v>
      </c>
      <c r="C407" s="151" t="s">
        <v>1259</v>
      </c>
      <c r="D407" s="149">
        <v>0.1225</v>
      </c>
    </row>
    <row r="408" spans="1:4">
      <c r="A408" s="151">
        <v>42045</v>
      </c>
      <c r="B408" s="146">
        <v>12.25</v>
      </c>
      <c r="C408" s="151" t="s">
        <v>1260</v>
      </c>
      <c r="D408" s="149">
        <v>0.1225</v>
      </c>
    </row>
    <row r="409" spans="1:4">
      <c r="A409" s="151">
        <v>42046</v>
      </c>
      <c r="B409" s="146">
        <v>12.25</v>
      </c>
      <c r="C409" s="151" t="s">
        <v>1261</v>
      </c>
      <c r="D409" s="149">
        <v>0.1225</v>
      </c>
    </row>
    <row r="410" spans="1:4">
      <c r="A410" s="151">
        <v>42047</v>
      </c>
      <c r="B410" s="146">
        <v>12.25</v>
      </c>
      <c r="C410" s="151" t="s">
        <v>1262</v>
      </c>
      <c r="D410" s="149">
        <v>0.1225</v>
      </c>
    </row>
    <row r="411" spans="1:4">
      <c r="A411" s="151">
        <v>42048</v>
      </c>
      <c r="B411" s="146">
        <v>12.25</v>
      </c>
      <c r="C411" s="151" t="s">
        <v>1263</v>
      </c>
      <c r="D411" s="149">
        <v>0.1225</v>
      </c>
    </row>
    <row r="412" spans="1:4">
      <c r="A412" s="151">
        <v>42049</v>
      </c>
      <c r="B412" s="146">
        <v>12.25</v>
      </c>
      <c r="C412" s="151" t="s">
        <v>2157</v>
      </c>
      <c r="D412" s="149">
        <v>0.1225</v>
      </c>
    </row>
    <row r="413" spans="1:4">
      <c r="A413" s="151">
        <v>42050</v>
      </c>
      <c r="B413" s="146">
        <v>12.25</v>
      </c>
      <c r="C413" s="151" t="s">
        <v>2158</v>
      </c>
      <c r="D413" s="149">
        <v>0.1225</v>
      </c>
    </row>
    <row r="414" spans="1:4">
      <c r="A414" s="151">
        <v>42051</v>
      </c>
      <c r="B414" s="146">
        <v>12.25</v>
      </c>
      <c r="C414" s="151" t="s">
        <v>2159</v>
      </c>
      <c r="D414" s="149">
        <v>0.1225</v>
      </c>
    </row>
    <row r="415" spans="1:4">
      <c r="A415" s="151">
        <v>42052</v>
      </c>
      <c r="B415" s="146">
        <v>12.25</v>
      </c>
      <c r="C415" s="151" t="s">
        <v>2160</v>
      </c>
      <c r="D415" s="149">
        <v>0.1225</v>
      </c>
    </row>
    <row r="416" spans="1:4">
      <c r="A416" s="151">
        <v>42053</v>
      </c>
      <c r="B416" s="146">
        <v>12.25</v>
      </c>
      <c r="C416" s="151" t="s">
        <v>1264</v>
      </c>
      <c r="D416" s="149">
        <v>0.1225</v>
      </c>
    </row>
    <row r="417" spans="1:4">
      <c r="A417" s="151">
        <v>42054</v>
      </c>
      <c r="B417" s="146">
        <v>12.25</v>
      </c>
      <c r="C417" s="151" t="s">
        <v>1265</v>
      </c>
      <c r="D417" s="149">
        <v>0.1225</v>
      </c>
    </row>
    <row r="418" spans="1:4">
      <c r="A418" s="151">
        <v>42055</v>
      </c>
      <c r="B418" s="146">
        <v>12.25</v>
      </c>
      <c r="C418" s="151" t="s">
        <v>1266</v>
      </c>
      <c r="D418" s="149">
        <v>0.1225</v>
      </c>
    </row>
    <row r="419" spans="1:4">
      <c r="A419" s="151">
        <v>42056</v>
      </c>
      <c r="B419" s="146">
        <v>12.25</v>
      </c>
      <c r="C419" s="151" t="s">
        <v>2161</v>
      </c>
      <c r="D419" s="149">
        <v>0.1225</v>
      </c>
    </row>
    <row r="420" spans="1:4">
      <c r="A420" s="151">
        <v>42057</v>
      </c>
      <c r="B420" s="146">
        <v>12.25</v>
      </c>
      <c r="C420" s="151" t="s">
        <v>2162</v>
      </c>
      <c r="D420" s="149">
        <v>0.1225</v>
      </c>
    </row>
    <row r="421" spans="1:4">
      <c r="A421" s="151">
        <v>42058</v>
      </c>
      <c r="B421" s="146">
        <v>12.25</v>
      </c>
      <c r="C421" s="151" t="s">
        <v>1267</v>
      </c>
      <c r="D421" s="149">
        <v>0.1225</v>
      </c>
    </row>
    <row r="422" spans="1:4">
      <c r="A422" s="151">
        <v>42059</v>
      </c>
      <c r="B422" s="146">
        <v>12.25</v>
      </c>
      <c r="C422" s="151" t="s">
        <v>1268</v>
      </c>
      <c r="D422" s="149">
        <v>0.1225</v>
      </c>
    </row>
    <row r="423" spans="1:4">
      <c r="A423" s="151">
        <v>42060</v>
      </c>
      <c r="B423" s="146">
        <v>12.25</v>
      </c>
      <c r="C423" s="151" t="s">
        <v>1269</v>
      </c>
      <c r="D423" s="149">
        <v>0.1225</v>
      </c>
    </row>
    <row r="424" spans="1:4">
      <c r="A424" s="151">
        <v>42061</v>
      </c>
      <c r="B424" s="146">
        <v>12.25</v>
      </c>
      <c r="C424" s="151" t="s">
        <v>1270</v>
      </c>
      <c r="D424" s="149">
        <v>0.1225</v>
      </c>
    </row>
    <row r="425" spans="1:4">
      <c r="A425" s="151">
        <v>42062</v>
      </c>
      <c r="B425" s="146">
        <v>12.25</v>
      </c>
      <c r="C425" s="151" t="s">
        <v>1271</v>
      </c>
      <c r="D425" s="149">
        <v>0.1225</v>
      </c>
    </row>
    <row r="426" spans="1:4">
      <c r="A426" s="151">
        <v>42063</v>
      </c>
      <c r="B426" s="146">
        <v>12.25</v>
      </c>
      <c r="C426" s="151" t="s">
        <v>2163</v>
      </c>
      <c r="D426" s="149">
        <v>0.1225</v>
      </c>
    </row>
    <row r="427" spans="1:4">
      <c r="A427" s="151">
        <v>42064</v>
      </c>
      <c r="B427" s="146">
        <v>12.25</v>
      </c>
      <c r="C427" s="151" t="s">
        <v>2164</v>
      </c>
      <c r="D427" s="149">
        <v>0.1225</v>
      </c>
    </row>
    <row r="428" spans="1:4">
      <c r="A428" s="151">
        <v>42065</v>
      </c>
      <c r="B428" s="146">
        <v>12.25</v>
      </c>
      <c r="C428" s="151" t="s">
        <v>1272</v>
      </c>
      <c r="D428" s="149">
        <v>0.1225</v>
      </c>
    </row>
    <row r="429" spans="1:4">
      <c r="A429" s="151">
        <v>42066</v>
      </c>
      <c r="B429" s="146">
        <v>12.25</v>
      </c>
      <c r="C429" s="151" t="s">
        <v>1273</v>
      </c>
      <c r="D429" s="149">
        <v>0.1225</v>
      </c>
    </row>
    <row r="430" spans="1:4">
      <c r="A430" s="151">
        <v>42067</v>
      </c>
      <c r="B430" s="146">
        <v>12.25</v>
      </c>
      <c r="C430" s="151" t="s">
        <v>1274</v>
      </c>
      <c r="D430" s="149">
        <v>0.1225</v>
      </c>
    </row>
    <row r="431" spans="1:4">
      <c r="A431" s="151">
        <v>42068</v>
      </c>
      <c r="B431" s="146">
        <v>12.75</v>
      </c>
      <c r="C431" s="151" t="s">
        <v>1275</v>
      </c>
      <c r="D431" s="149">
        <v>0.1275</v>
      </c>
    </row>
    <row r="432" spans="1:4">
      <c r="A432" s="151">
        <v>42069</v>
      </c>
      <c r="B432" s="146">
        <v>12.75</v>
      </c>
      <c r="C432" s="151" t="s">
        <v>1276</v>
      </c>
      <c r="D432" s="149">
        <v>0.1275</v>
      </c>
    </row>
    <row r="433" spans="1:4">
      <c r="A433" s="151">
        <v>42070</v>
      </c>
      <c r="B433" s="146">
        <v>12.75</v>
      </c>
      <c r="C433" s="151" t="s">
        <v>2165</v>
      </c>
      <c r="D433" s="149">
        <v>0.1275</v>
      </c>
    </row>
    <row r="434" spans="1:4">
      <c r="A434" s="151">
        <v>42071</v>
      </c>
      <c r="B434" s="146">
        <v>12.75</v>
      </c>
      <c r="C434" s="151" t="s">
        <v>2166</v>
      </c>
      <c r="D434" s="149">
        <v>0.1275</v>
      </c>
    </row>
    <row r="435" spans="1:4">
      <c r="A435" s="151">
        <v>42072</v>
      </c>
      <c r="B435" s="146">
        <v>12.75</v>
      </c>
      <c r="C435" s="151" t="s">
        <v>1277</v>
      </c>
      <c r="D435" s="149">
        <v>0.1275</v>
      </c>
    </row>
    <row r="436" spans="1:4">
      <c r="A436" s="151">
        <v>42073</v>
      </c>
      <c r="B436" s="146">
        <v>12.75</v>
      </c>
      <c r="C436" s="151" t="s">
        <v>471</v>
      </c>
      <c r="D436" s="149">
        <v>0.1275</v>
      </c>
    </row>
    <row r="437" spans="1:4">
      <c r="A437" s="151">
        <v>42074</v>
      </c>
      <c r="B437" s="146">
        <v>12.75</v>
      </c>
      <c r="C437" s="151" t="s">
        <v>470</v>
      </c>
      <c r="D437" s="149">
        <v>0.1275</v>
      </c>
    </row>
    <row r="438" spans="1:4">
      <c r="A438" s="151">
        <v>42075</v>
      </c>
      <c r="B438" s="146">
        <v>12.75</v>
      </c>
      <c r="C438" s="151" t="s">
        <v>469</v>
      </c>
      <c r="D438" s="149">
        <v>0.1275</v>
      </c>
    </row>
    <row r="439" spans="1:4">
      <c r="A439" s="151">
        <v>42076</v>
      </c>
      <c r="B439" s="146">
        <v>12.75</v>
      </c>
      <c r="C439" s="151" t="s">
        <v>468</v>
      </c>
      <c r="D439" s="149">
        <v>0.1275</v>
      </c>
    </row>
    <row r="440" spans="1:4">
      <c r="A440" s="151">
        <v>42077</v>
      </c>
      <c r="B440" s="146">
        <v>12.75</v>
      </c>
      <c r="C440" s="151" t="s">
        <v>2167</v>
      </c>
      <c r="D440" s="149">
        <v>0.1275</v>
      </c>
    </row>
    <row r="441" spans="1:4">
      <c r="A441" s="151">
        <v>42078</v>
      </c>
      <c r="B441" s="146">
        <v>12.75</v>
      </c>
      <c r="C441" s="151" t="s">
        <v>2168</v>
      </c>
      <c r="D441" s="149">
        <v>0.1275</v>
      </c>
    </row>
    <row r="442" spans="1:4">
      <c r="A442" s="151">
        <v>42079</v>
      </c>
      <c r="B442" s="146">
        <v>12.75</v>
      </c>
      <c r="C442" s="151" t="s">
        <v>467</v>
      </c>
      <c r="D442" s="149">
        <v>0.1275</v>
      </c>
    </row>
    <row r="443" spans="1:4">
      <c r="A443" s="151">
        <v>42080</v>
      </c>
      <c r="B443" s="146">
        <v>12.75</v>
      </c>
      <c r="C443" s="151" t="s">
        <v>466</v>
      </c>
      <c r="D443" s="149">
        <v>0.1275</v>
      </c>
    </row>
    <row r="444" spans="1:4">
      <c r="A444" s="151">
        <v>42081</v>
      </c>
      <c r="B444" s="146">
        <v>12.75</v>
      </c>
      <c r="C444" s="151" t="s">
        <v>465</v>
      </c>
      <c r="D444" s="149">
        <v>0.1275</v>
      </c>
    </row>
    <row r="445" spans="1:4">
      <c r="A445" s="151">
        <v>42082</v>
      </c>
      <c r="B445" s="146">
        <v>12.75</v>
      </c>
      <c r="C445" s="151" t="s">
        <v>464</v>
      </c>
      <c r="D445" s="149">
        <v>0.1275</v>
      </c>
    </row>
    <row r="446" spans="1:4">
      <c r="A446" s="151">
        <v>42083</v>
      </c>
      <c r="B446" s="146">
        <v>12.75</v>
      </c>
      <c r="C446" s="151" t="s">
        <v>463</v>
      </c>
      <c r="D446" s="149">
        <v>0.1275</v>
      </c>
    </row>
    <row r="447" spans="1:4">
      <c r="A447" s="151">
        <v>42084</v>
      </c>
      <c r="B447" s="146">
        <v>12.75</v>
      </c>
      <c r="C447" s="151" t="s">
        <v>2169</v>
      </c>
      <c r="D447" s="149">
        <v>0.1275</v>
      </c>
    </row>
    <row r="448" spans="1:4">
      <c r="A448" s="151">
        <v>42085</v>
      </c>
      <c r="B448" s="146">
        <v>12.75</v>
      </c>
      <c r="C448" s="151" t="s">
        <v>2170</v>
      </c>
      <c r="D448" s="149">
        <v>0.1275</v>
      </c>
    </row>
    <row r="449" spans="1:4">
      <c r="A449" s="151">
        <v>42086</v>
      </c>
      <c r="B449" s="146">
        <v>12.75</v>
      </c>
      <c r="C449" s="151" t="s">
        <v>462</v>
      </c>
      <c r="D449" s="149">
        <v>0.1275</v>
      </c>
    </row>
    <row r="450" spans="1:4">
      <c r="A450" s="151">
        <v>42087</v>
      </c>
      <c r="B450" s="146">
        <v>12.75</v>
      </c>
      <c r="C450" s="151" t="s">
        <v>461</v>
      </c>
      <c r="D450" s="149">
        <v>0.1275</v>
      </c>
    </row>
    <row r="451" spans="1:4">
      <c r="A451" s="151">
        <v>42088</v>
      </c>
      <c r="B451" s="146">
        <v>12.75</v>
      </c>
      <c r="C451" s="151" t="s">
        <v>460</v>
      </c>
      <c r="D451" s="149">
        <v>0.1275</v>
      </c>
    </row>
    <row r="452" spans="1:4">
      <c r="A452" s="151">
        <v>42089</v>
      </c>
      <c r="B452" s="146">
        <v>12.75</v>
      </c>
      <c r="C452" s="151" t="s">
        <v>459</v>
      </c>
      <c r="D452" s="149">
        <v>0.1275</v>
      </c>
    </row>
    <row r="453" spans="1:4">
      <c r="A453" s="151">
        <v>42090</v>
      </c>
      <c r="B453" s="146">
        <v>12.75</v>
      </c>
      <c r="C453" s="151" t="s">
        <v>458</v>
      </c>
      <c r="D453" s="149">
        <v>0.1275</v>
      </c>
    </row>
    <row r="454" spans="1:4">
      <c r="A454" s="151">
        <v>42091</v>
      </c>
      <c r="B454" s="146">
        <v>12.75</v>
      </c>
      <c r="C454" s="151" t="s">
        <v>2171</v>
      </c>
      <c r="D454" s="149">
        <v>0.1275</v>
      </c>
    </row>
    <row r="455" spans="1:4">
      <c r="A455" s="151">
        <v>42092</v>
      </c>
      <c r="B455" s="146">
        <v>12.75</v>
      </c>
      <c r="C455" s="151" t="s">
        <v>2172</v>
      </c>
      <c r="D455" s="149">
        <v>0.1275</v>
      </c>
    </row>
    <row r="456" spans="1:4">
      <c r="A456" s="151">
        <v>42093</v>
      </c>
      <c r="B456" s="146">
        <v>12.75</v>
      </c>
      <c r="C456" s="151" t="s">
        <v>457</v>
      </c>
      <c r="D456" s="149">
        <v>0.1275</v>
      </c>
    </row>
    <row r="457" spans="1:4">
      <c r="A457" s="151">
        <v>42094</v>
      </c>
      <c r="B457" s="146">
        <v>12.75</v>
      </c>
      <c r="C457" s="151" t="s">
        <v>456</v>
      </c>
      <c r="D457" s="149">
        <v>0.1275</v>
      </c>
    </row>
    <row r="458" spans="1:4">
      <c r="A458" s="151">
        <v>42095</v>
      </c>
      <c r="B458" s="146">
        <v>12.75</v>
      </c>
      <c r="C458" s="151" t="s">
        <v>455</v>
      </c>
      <c r="D458" s="149">
        <v>0.1275</v>
      </c>
    </row>
    <row r="459" spans="1:4">
      <c r="A459" s="151">
        <v>42096</v>
      </c>
      <c r="B459" s="146">
        <v>12.75</v>
      </c>
      <c r="C459" s="151" t="s">
        <v>454</v>
      </c>
      <c r="D459" s="149">
        <v>0.1275</v>
      </c>
    </row>
    <row r="460" spans="1:4">
      <c r="A460" s="151">
        <v>42097</v>
      </c>
      <c r="B460" s="146">
        <v>12.75</v>
      </c>
      <c r="C460" s="151" t="s">
        <v>2173</v>
      </c>
      <c r="D460" s="149">
        <v>0.1275</v>
      </c>
    </row>
    <row r="461" spans="1:4">
      <c r="A461" s="151">
        <v>42098</v>
      </c>
      <c r="B461" s="146">
        <v>12.75</v>
      </c>
      <c r="C461" s="151" t="s">
        <v>2174</v>
      </c>
      <c r="D461" s="149">
        <v>0.1275</v>
      </c>
    </row>
    <row r="462" spans="1:4">
      <c r="A462" s="151">
        <v>42099</v>
      </c>
      <c r="B462" s="146">
        <v>12.75</v>
      </c>
      <c r="C462" s="151" t="s">
        <v>2175</v>
      </c>
      <c r="D462" s="149">
        <v>0.1275</v>
      </c>
    </row>
    <row r="463" spans="1:4">
      <c r="A463" s="151">
        <v>42100</v>
      </c>
      <c r="B463" s="146">
        <v>12.75</v>
      </c>
      <c r="C463" s="151" t="s">
        <v>453</v>
      </c>
      <c r="D463" s="149">
        <v>0.1275</v>
      </c>
    </row>
    <row r="464" spans="1:4">
      <c r="A464" s="151">
        <v>42101</v>
      </c>
      <c r="B464" s="146">
        <v>12.75</v>
      </c>
      <c r="C464" s="151" t="s">
        <v>452</v>
      </c>
      <c r="D464" s="149">
        <v>0.1275</v>
      </c>
    </row>
    <row r="465" spans="1:4">
      <c r="A465" s="151">
        <v>42102</v>
      </c>
      <c r="B465" s="146">
        <v>12.75</v>
      </c>
      <c r="C465" s="151" t="s">
        <v>451</v>
      </c>
      <c r="D465" s="149">
        <v>0.1275</v>
      </c>
    </row>
    <row r="466" spans="1:4">
      <c r="A466" s="151">
        <v>42103</v>
      </c>
      <c r="B466" s="146">
        <v>12.75</v>
      </c>
      <c r="C466" s="151" t="s">
        <v>450</v>
      </c>
      <c r="D466" s="149">
        <v>0.1275</v>
      </c>
    </row>
    <row r="467" spans="1:4">
      <c r="A467" s="151">
        <v>42104</v>
      </c>
      <c r="B467" s="146">
        <v>12.75</v>
      </c>
      <c r="C467" s="151" t="s">
        <v>449</v>
      </c>
      <c r="D467" s="149">
        <v>0.1275</v>
      </c>
    </row>
    <row r="468" spans="1:4">
      <c r="A468" s="151">
        <v>42105</v>
      </c>
      <c r="B468" s="146">
        <v>12.75</v>
      </c>
      <c r="C468" s="151" t="s">
        <v>2176</v>
      </c>
      <c r="D468" s="149">
        <v>0.1275</v>
      </c>
    </row>
    <row r="469" spans="1:4">
      <c r="A469" s="151">
        <v>42106</v>
      </c>
      <c r="B469" s="146">
        <v>12.75</v>
      </c>
      <c r="C469" s="151" t="s">
        <v>2177</v>
      </c>
      <c r="D469" s="149">
        <v>0.1275</v>
      </c>
    </row>
    <row r="470" spans="1:4">
      <c r="A470" s="151">
        <v>42107</v>
      </c>
      <c r="B470" s="146">
        <v>12.75</v>
      </c>
      <c r="C470" s="151" t="s">
        <v>448</v>
      </c>
      <c r="D470" s="149">
        <v>0.1275</v>
      </c>
    </row>
    <row r="471" spans="1:4">
      <c r="A471" s="151">
        <v>42108</v>
      </c>
      <c r="B471" s="146">
        <v>12.75</v>
      </c>
      <c r="C471" s="151" t="s">
        <v>447</v>
      </c>
      <c r="D471" s="149">
        <v>0.1275</v>
      </c>
    </row>
    <row r="472" spans="1:4">
      <c r="A472" s="151">
        <v>42109</v>
      </c>
      <c r="B472" s="146">
        <v>12.75</v>
      </c>
      <c r="C472" s="151" t="s">
        <v>446</v>
      </c>
      <c r="D472" s="149">
        <v>0.1275</v>
      </c>
    </row>
    <row r="473" spans="1:4">
      <c r="A473" s="151">
        <v>42110</v>
      </c>
      <c r="B473" s="146">
        <v>12.75</v>
      </c>
      <c r="C473" s="151" t="s">
        <v>445</v>
      </c>
      <c r="D473" s="149">
        <v>0.1275</v>
      </c>
    </row>
    <row r="474" spans="1:4">
      <c r="A474" s="151">
        <v>42111</v>
      </c>
      <c r="B474" s="146">
        <v>12.75</v>
      </c>
      <c r="C474" s="151" t="s">
        <v>444</v>
      </c>
      <c r="D474" s="149">
        <v>0.1275</v>
      </c>
    </row>
    <row r="475" spans="1:4">
      <c r="A475" s="151">
        <v>42112</v>
      </c>
      <c r="B475" s="146">
        <v>12.75</v>
      </c>
      <c r="C475" s="151" t="s">
        <v>2178</v>
      </c>
      <c r="D475" s="149">
        <v>0.1275</v>
      </c>
    </row>
    <row r="476" spans="1:4">
      <c r="A476" s="151">
        <v>42113</v>
      </c>
      <c r="B476" s="146">
        <v>12.75</v>
      </c>
      <c r="C476" s="151" t="s">
        <v>2179</v>
      </c>
      <c r="D476" s="149">
        <v>0.1275</v>
      </c>
    </row>
    <row r="477" spans="1:4">
      <c r="A477" s="151">
        <v>42114</v>
      </c>
      <c r="B477" s="146">
        <v>12.75</v>
      </c>
      <c r="C477" s="151" t="s">
        <v>443</v>
      </c>
      <c r="D477" s="149">
        <v>0.1275</v>
      </c>
    </row>
    <row r="478" spans="1:4">
      <c r="A478" s="151">
        <v>42115</v>
      </c>
      <c r="B478" s="146">
        <v>12.75</v>
      </c>
      <c r="C478" s="151" t="s">
        <v>2180</v>
      </c>
      <c r="D478" s="149">
        <v>0.1275</v>
      </c>
    </row>
    <row r="479" spans="1:4">
      <c r="A479" s="151">
        <v>42116</v>
      </c>
      <c r="B479" s="146">
        <v>12.75</v>
      </c>
      <c r="C479" s="151" t="s">
        <v>442</v>
      </c>
      <c r="D479" s="149">
        <v>0.1275</v>
      </c>
    </row>
    <row r="480" spans="1:4">
      <c r="A480" s="151">
        <v>42117</v>
      </c>
      <c r="B480" s="146">
        <v>12.75</v>
      </c>
      <c r="C480" s="151" t="s">
        <v>441</v>
      </c>
      <c r="D480" s="149">
        <v>0.1275</v>
      </c>
    </row>
    <row r="481" spans="1:4">
      <c r="A481" s="151">
        <v>42118</v>
      </c>
      <c r="B481" s="146">
        <v>12.75</v>
      </c>
      <c r="C481" s="151" t="s">
        <v>440</v>
      </c>
      <c r="D481" s="149">
        <v>0.1275</v>
      </c>
    </row>
    <row r="482" spans="1:4">
      <c r="A482" s="151">
        <v>42119</v>
      </c>
      <c r="B482" s="146">
        <v>12.75</v>
      </c>
      <c r="C482" s="151" t="s">
        <v>2181</v>
      </c>
      <c r="D482" s="149">
        <v>0.1275</v>
      </c>
    </row>
    <row r="483" spans="1:4">
      <c r="A483" s="151">
        <v>42120</v>
      </c>
      <c r="B483" s="146">
        <v>12.75</v>
      </c>
      <c r="C483" s="151" t="s">
        <v>2182</v>
      </c>
      <c r="D483" s="149">
        <v>0.1275</v>
      </c>
    </row>
    <row r="484" spans="1:4">
      <c r="A484" s="151">
        <v>42121</v>
      </c>
      <c r="B484" s="146">
        <v>12.75</v>
      </c>
      <c r="C484" s="151" t="s">
        <v>439</v>
      </c>
      <c r="D484" s="149">
        <v>0.1275</v>
      </c>
    </row>
    <row r="485" spans="1:4">
      <c r="A485" s="151">
        <v>42122</v>
      </c>
      <c r="B485" s="146">
        <v>12.75</v>
      </c>
      <c r="C485" s="151" t="s">
        <v>438</v>
      </c>
      <c r="D485" s="149">
        <v>0.1275</v>
      </c>
    </row>
    <row r="486" spans="1:4">
      <c r="A486" s="151">
        <v>42123</v>
      </c>
      <c r="B486" s="146">
        <v>12.75</v>
      </c>
      <c r="C486" s="151" t="s">
        <v>437</v>
      </c>
      <c r="D486" s="149">
        <v>0.1275</v>
      </c>
    </row>
    <row r="487" spans="1:4">
      <c r="A487" s="151">
        <v>42124</v>
      </c>
      <c r="B487" s="146">
        <v>13.25</v>
      </c>
      <c r="C487" s="151" t="s">
        <v>436</v>
      </c>
      <c r="D487" s="149">
        <v>0.13250000000000001</v>
      </c>
    </row>
    <row r="488" spans="1:4">
      <c r="A488" s="151">
        <v>42125</v>
      </c>
      <c r="B488" s="146">
        <v>13.25</v>
      </c>
      <c r="C488" s="151" t="s">
        <v>2183</v>
      </c>
      <c r="D488" s="149">
        <v>0.13250000000000001</v>
      </c>
    </row>
    <row r="489" spans="1:4">
      <c r="A489" s="151">
        <v>42126</v>
      </c>
      <c r="B489" s="146">
        <v>13.25</v>
      </c>
      <c r="C489" s="151" t="s">
        <v>2184</v>
      </c>
      <c r="D489" s="149">
        <v>0.13250000000000001</v>
      </c>
    </row>
    <row r="490" spans="1:4">
      <c r="A490" s="151">
        <v>42127</v>
      </c>
      <c r="B490" s="146">
        <v>13.25</v>
      </c>
      <c r="C490" s="151" t="s">
        <v>2185</v>
      </c>
      <c r="D490" s="149">
        <v>0.13250000000000001</v>
      </c>
    </row>
    <row r="491" spans="1:4">
      <c r="A491" s="151">
        <v>42128</v>
      </c>
      <c r="B491" s="146">
        <v>13.25</v>
      </c>
      <c r="C491" s="151" t="s">
        <v>435</v>
      </c>
      <c r="D491" s="149">
        <v>0.13250000000000001</v>
      </c>
    </row>
    <row r="492" spans="1:4">
      <c r="A492" s="151">
        <v>42129</v>
      </c>
      <c r="B492" s="146">
        <v>13.25</v>
      </c>
      <c r="C492" s="151" t="s">
        <v>434</v>
      </c>
      <c r="D492" s="149">
        <v>0.13250000000000001</v>
      </c>
    </row>
    <row r="493" spans="1:4">
      <c r="A493" s="151">
        <v>42130</v>
      </c>
      <c r="B493" s="146">
        <v>13.25</v>
      </c>
      <c r="C493" s="151" t="s">
        <v>433</v>
      </c>
      <c r="D493" s="149">
        <v>0.13250000000000001</v>
      </c>
    </row>
    <row r="494" spans="1:4">
      <c r="A494" s="151">
        <v>42131</v>
      </c>
      <c r="B494" s="146">
        <v>13.25</v>
      </c>
      <c r="C494" s="151" t="s">
        <v>432</v>
      </c>
      <c r="D494" s="149">
        <v>0.13250000000000001</v>
      </c>
    </row>
    <row r="495" spans="1:4">
      <c r="A495" s="151">
        <v>42132</v>
      </c>
      <c r="B495" s="146">
        <v>13.25</v>
      </c>
      <c r="C495" s="151" t="s">
        <v>431</v>
      </c>
      <c r="D495" s="149">
        <v>0.13250000000000001</v>
      </c>
    </row>
    <row r="496" spans="1:4">
      <c r="A496" s="151">
        <v>42133</v>
      </c>
      <c r="B496" s="146">
        <v>13.25</v>
      </c>
      <c r="C496" s="151" t="s">
        <v>2186</v>
      </c>
      <c r="D496" s="149">
        <v>0.13250000000000001</v>
      </c>
    </row>
    <row r="497" spans="1:4">
      <c r="A497" s="151">
        <v>42134</v>
      </c>
      <c r="B497" s="146">
        <v>13.25</v>
      </c>
      <c r="C497" s="151" t="s">
        <v>2187</v>
      </c>
      <c r="D497" s="149">
        <v>0.13250000000000001</v>
      </c>
    </row>
    <row r="498" spans="1:4">
      <c r="A498" s="151">
        <v>42135</v>
      </c>
      <c r="B498" s="146">
        <v>13.25</v>
      </c>
      <c r="C498" s="151" t="s">
        <v>430</v>
      </c>
      <c r="D498" s="149">
        <v>0.13250000000000001</v>
      </c>
    </row>
    <row r="499" spans="1:4">
      <c r="A499" s="151">
        <v>42136</v>
      </c>
      <c r="B499" s="146">
        <v>13.25</v>
      </c>
      <c r="C499" s="151" t="s">
        <v>429</v>
      </c>
      <c r="D499" s="149">
        <v>0.13250000000000001</v>
      </c>
    </row>
    <row r="500" spans="1:4">
      <c r="A500" s="151">
        <v>42137</v>
      </c>
      <c r="B500" s="146">
        <v>13.25</v>
      </c>
      <c r="C500" s="151" t="s">
        <v>428</v>
      </c>
      <c r="D500" s="149">
        <v>0.13250000000000001</v>
      </c>
    </row>
    <row r="501" spans="1:4">
      <c r="A501" s="151">
        <v>42138</v>
      </c>
      <c r="B501" s="146">
        <v>13.25</v>
      </c>
      <c r="C501" s="151" t="s">
        <v>427</v>
      </c>
      <c r="D501" s="149">
        <v>0.13250000000000001</v>
      </c>
    </row>
    <row r="502" spans="1:4">
      <c r="A502" s="151">
        <v>42139</v>
      </c>
      <c r="B502" s="146">
        <v>13.25</v>
      </c>
      <c r="C502" s="151" t="s">
        <v>426</v>
      </c>
      <c r="D502" s="149">
        <v>0.13250000000000001</v>
      </c>
    </row>
    <row r="503" spans="1:4">
      <c r="A503" s="151">
        <v>42140</v>
      </c>
      <c r="B503" s="146">
        <v>13.25</v>
      </c>
      <c r="C503" s="151" t="s">
        <v>2188</v>
      </c>
      <c r="D503" s="149">
        <v>0.13250000000000001</v>
      </c>
    </row>
    <row r="504" spans="1:4">
      <c r="A504" s="151">
        <v>42141</v>
      </c>
      <c r="B504" s="146">
        <v>13.25</v>
      </c>
      <c r="C504" s="151" t="s">
        <v>2189</v>
      </c>
      <c r="D504" s="149">
        <v>0.13250000000000001</v>
      </c>
    </row>
    <row r="505" spans="1:4">
      <c r="A505" s="151">
        <v>42142</v>
      </c>
      <c r="B505" s="146">
        <v>13.25</v>
      </c>
      <c r="C505" s="151" t="s">
        <v>425</v>
      </c>
      <c r="D505" s="149">
        <v>0.13250000000000001</v>
      </c>
    </row>
    <row r="506" spans="1:4">
      <c r="A506" s="151">
        <v>42143</v>
      </c>
      <c r="B506" s="146">
        <v>13.25</v>
      </c>
      <c r="C506" s="151" t="s">
        <v>424</v>
      </c>
      <c r="D506" s="149">
        <v>0.13250000000000001</v>
      </c>
    </row>
    <row r="507" spans="1:4">
      <c r="A507" s="151">
        <v>42144</v>
      </c>
      <c r="B507" s="146">
        <v>13.25</v>
      </c>
      <c r="C507" s="151" t="s">
        <v>423</v>
      </c>
      <c r="D507" s="149">
        <v>0.13250000000000001</v>
      </c>
    </row>
    <row r="508" spans="1:4">
      <c r="A508" s="151">
        <v>42145</v>
      </c>
      <c r="B508" s="146">
        <v>13.25</v>
      </c>
      <c r="C508" s="151" t="s">
        <v>422</v>
      </c>
      <c r="D508" s="149">
        <v>0.13250000000000001</v>
      </c>
    </row>
    <row r="509" spans="1:4">
      <c r="A509" s="151">
        <v>42146</v>
      </c>
      <c r="B509" s="146">
        <v>13.25</v>
      </c>
      <c r="C509" s="151" t="s">
        <v>421</v>
      </c>
      <c r="D509" s="149">
        <v>0.13250000000000001</v>
      </c>
    </row>
    <row r="510" spans="1:4">
      <c r="A510" s="151">
        <v>42147</v>
      </c>
      <c r="B510" s="146">
        <v>13.25</v>
      </c>
      <c r="C510" s="151" t="s">
        <v>2190</v>
      </c>
      <c r="D510" s="149">
        <v>0.13250000000000001</v>
      </c>
    </row>
    <row r="511" spans="1:4">
      <c r="A511" s="151">
        <v>42148</v>
      </c>
      <c r="B511" s="146">
        <v>13.25</v>
      </c>
      <c r="C511" s="151" t="s">
        <v>2191</v>
      </c>
      <c r="D511" s="149">
        <v>0.13250000000000001</v>
      </c>
    </row>
    <row r="512" spans="1:4">
      <c r="A512" s="151">
        <v>42149</v>
      </c>
      <c r="B512" s="146">
        <v>13.25</v>
      </c>
      <c r="C512" s="151" t="s">
        <v>420</v>
      </c>
      <c r="D512" s="149">
        <v>0.13250000000000001</v>
      </c>
    </row>
    <row r="513" spans="1:4">
      <c r="A513" s="151">
        <v>42150</v>
      </c>
      <c r="B513" s="146">
        <v>13.25</v>
      </c>
      <c r="C513" s="151" t="s">
        <v>419</v>
      </c>
      <c r="D513" s="149">
        <v>0.13250000000000001</v>
      </c>
    </row>
    <row r="514" spans="1:4">
      <c r="A514" s="151">
        <v>42151</v>
      </c>
      <c r="B514" s="146">
        <v>13.25</v>
      </c>
      <c r="C514" s="151" t="s">
        <v>418</v>
      </c>
      <c r="D514" s="149">
        <v>0.13250000000000001</v>
      </c>
    </row>
    <row r="515" spans="1:4">
      <c r="A515" s="151">
        <v>42152</v>
      </c>
      <c r="B515" s="146">
        <v>13.25</v>
      </c>
      <c r="C515" s="151" t="s">
        <v>417</v>
      </c>
      <c r="D515" s="149">
        <v>0.13250000000000001</v>
      </c>
    </row>
    <row r="516" spans="1:4">
      <c r="A516" s="151">
        <v>42153</v>
      </c>
      <c r="B516" s="146">
        <v>13.25</v>
      </c>
      <c r="C516" s="151" t="s">
        <v>416</v>
      </c>
      <c r="D516" s="149">
        <v>0.13250000000000001</v>
      </c>
    </row>
    <row r="517" spans="1:4">
      <c r="A517" s="151">
        <v>42154</v>
      </c>
      <c r="B517" s="146">
        <v>13.25</v>
      </c>
      <c r="C517" s="151" t="s">
        <v>2192</v>
      </c>
      <c r="D517" s="149">
        <v>0.13250000000000001</v>
      </c>
    </row>
    <row r="518" spans="1:4">
      <c r="A518" s="151">
        <v>42155</v>
      </c>
      <c r="B518" s="146">
        <v>13.25</v>
      </c>
      <c r="C518" s="151" t="s">
        <v>2193</v>
      </c>
      <c r="D518" s="149">
        <v>0.13250000000000001</v>
      </c>
    </row>
    <row r="519" spans="1:4">
      <c r="A519" s="151">
        <v>42156</v>
      </c>
      <c r="B519" s="146">
        <v>13.25</v>
      </c>
      <c r="C519" s="151" t="s">
        <v>415</v>
      </c>
      <c r="D519" s="149">
        <v>0.13250000000000001</v>
      </c>
    </row>
    <row r="520" spans="1:4">
      <c r="A520" s="151">
        <v>42157</v>
      </c>
      <c r="B520" s="146">
        <v>13.25</v>
      </c>
      <c r="C520" s="151" t="s">
        <v>414</v>
      </c>
      <c r="D520" s="149">
        <v>0.13250000000000001</v>
      </c>
    </row>
    <row r="521" spans="1:4">
      <c r="A521" s="151">
        <v>42158</v>
      </c>
      <c r="B521" s="146">
        <v>13.25</v>
      </c>
      <c r="C521" s="151" t="s">
        <v>413</v>
      </c>
      <c r="D521" s="149">
        <v>0.13250000000000001</v>
      </c>
    </row>
    <row r="522" spans="1:4">
      <c r="A522" s="151">
        <v>42159</v>
      </c>
      <c r="B522" s="146">
        <v>13.75</v>
      </c>
      <c r="C522" s="151" t="s">
        <v>2194</v>
      </c>
      <c r="D522" s="149">
        <v>0.13750000000000001</v>
      </c>
    </row>
    <row r="523" spans="1:4">
      <c r="A523" s="151">
        <v>42160</v>
      </c>
      <c r="B523" s="146">
        <v>13.75</v>
      </c>
      <c r="C523" s="151" t="s">
        <v>412</v>
      </c>
      <c r="D523" s="149">
        <v>0.13750000000000001</v>
      </c>
    </row>
    <row r="524" spans="1:4">
      <c r="A524" s="151">
        <v>42161</v>
      </c>
      <c r="B524" s="146">
        <v>13.75</v>
      </c>
      <c r="C524" s="151" t="s">
        <v>2195</v>
      </c>
      <c r="D524" s="149">
        <v>0.13750000000000001</v>
      </c>
    </row>
    <row r="525" spans="1:4">
      <c r="A525" s="151">
        <v>42162</v>
      </c>
      <c r="B525" s="146">
        <v>13.75</v>
      </c>
      <c r="C525" s="151" t="s">
        <v>2196</v>
      </c>
      <c r="D525" s="149">
        <v>0.13750000000000001</v>
      </c>
    </row>
    <row r="526" spans="1:4">
      <c r="A526" s="151">
        <v>42163</v>
      </c>
      <c r="B526" s="146">
        <v>13.75</v>
      </c>
      <c r="C526" s="151" t="s">
        <v>411</v>
      </c>
      <c r="D526" s="149">
        <v>0.13750000000000001</v>
      </c>
    </row>
    <row r="527" spans="1:4">
      <c r="A527" s="151">
        <v>42164</v>
      </c>
      <c r="B527" s="146">
        <v>13.75</v>
      </c>
      <c r="C527" s="151" t="s">
        <v>410</v>
      </c>
      <c r="D527" s="149">
        <v>0.13750000000000001</v>
      </c>
    </row>
    <row r="528" spans="1:4">
      <c r="A528" s="151">
        <v>42165</v>
      </c>
      <c r="B528" s="146">
        <v>13.75</v>
      </c>
      <c r="C528" s="151" t="s">
        <v>409</v>
      </c>
      <c r="D528" s="149">
        <v>0.13750000000000001</v>
      </c>
    </row>
    <row r="529" spans="1:4">
      <c r="A529" s="151">
        <v>42166</v>
      </c>
      <c r="B529" s="146">
        <v>13.75</v>
      </c>
      <c r="C529" s="151" t="s">
        <v>408</v>
      </c>
      <c r="D529" s="149">
        <v>0.13750000000000001</v>
      </c>
    </row>
    <row r="530" spans="1:4">
      <c r="A530" s="151">
        <v>42167</v>
      </c>
      <c r="B530" s="146">
        <v>13.75</v>
      </c>
      <c r="C530" s="151" t="s">
        <v>407</v>
      </c>
      <c r="D530" s="149">
        <v>0.13750000000000001</v>
      </c>
    </row>
    <row r="531" spans="1:4">
      <c r="A531" s="151">
        <v>42168</v>
      </c>
      <c r="B531" s="146">
        <v>13.75</v>
      </c>
      <c r="C531" s="151" t="s">
        <v>2197</v>
      </c>
      <c r="D531" s="149">
        <v>0.13750000000000001</v>
      </c>
    </row>
    <row r="532" spans="1:4">
      <c r="A532" s="151">
        <v>42169</v>
      </c>
      <c r="B532" s="146">
        <v>13.75</v>
      </c>
      <c r="C532" s="151" t="s">
        <v>2198</v>
      </c>
      <c r="D532" s="149">
        <v>0.13750000000000001</v>
      </c>
    </row>
    <row r="533" spans="1:4">
      <c r="A533" s="151">
        <v>42170</v>
      </c>
      <c r="B533" s="146">
        <v>13.75</v>
      </c>
      <c r="C533" s="151" t="s">
        <v>406</v>
      </c>
      <c r="D533" s="149">
        <v>0.13750000000000001</v>
      </c>
    </row>
    <row r="534" spans="1:4">
      <c r="A534" s="151">
        <v>42171</v>
      </c>
      <c r="B534" s="146">
        <v>13.75</v>
      </c>
      <c r="C534" s="151" t="s">
        <v>405</v>
      </c>
      <c r="D534" s="149">
        <v>0.13750000000000001</v>
      </c>
    </row>
    <row r="535" spans="1:4">
      <c r="A535" s="151">
        <v>42172</v>
      </c>
      <c r="B535" s="146">
        <v>13.75</v>
      </c>
      <c r="C535" s="151" t="s">
        <v>404</v>
      </c>
      <c r="D535" s="149">
        <v>0.13750000000000001</v>
      </c>
    </row>
    <row r="536" spans="1:4">
      <c r="A536" s="151">
        <v>42173</v>
      </c>
      <c r="B536" s="146">
        <v>13.75</v>
      </c>
      <c r="C536" s="151" t="s">
        <v>403</v>
      </c>
      <c r="D536" s="149">
        <v>0.13750000000000001</v>
      </c>
    </row>
    <row r="537" spans="1:4">
      <c r="A537" s="151">
        <v>42174</v>
      </c>
      <c r="B537" s="146">
        <v>13.75</v>
      </c>
      <c r="C537" s="151" t="s">
        <v>402</v>
      </c>
      <c r="D537" s="149">
        <v>0.13750000000000001</v>
      </c>
    </row>
    <row r="538" spans="1:4">
      <c r="A538" s="151">
        <v>42175</v>
      </c>
      <c r="B538" s="146">
        <v>13.75</v>
      </c>
      <c r="C538" s="151" t="s">
        <v>2199</v>
      </c>
      <c r="D538" s="149">
        <v>0.13750000000000001</v>
      </c>
    </row>
    <row r="539" spans="1:4">
      <c r="A539" s="151">
        <v>42176</v>
      </c>
      <c r="B539" s="146">
        <v>13.75</v>
      </c>
      <c r="C539" s="151" t="s">
        <v>2200</v>
      </c>
      <c r="D539" s="149">
        <v>0.13750000000000001</v>
      </c>
    </row>
    <row r="540" spans="1:4">
      <c r="A540" s="151">
        <v>42177</v>
      </c>
      <c r="B540" s="146">
        <v>13.75</v>
      </c>
      <c r="C540" s="151" t="s">
        <v>401</v>
      </c>
      <c r="D540" s="149">
        <v>0.13750000000000001</v>
      </c>
    </row>
    <row r="541" spans="1:4">
      <c r="A541" s="151">
        <v>42178</v>
      </c>
      <c r="B541" s="146">
        <v>13.75</v>
      </c>
      <c r="C541" s="151" t="s">
        <v>400</v>
      </c>
      <c r="D541" s="149">
        <v>0.13750000000000001</v>
      </c>
    </row>
    <row r="542" spans="1:4">
      <c r="A542" s="151">
        <v>42179</v>
      </c>
      <c r="B542" s="146">
        <v>13.75</v>
      </c>
      <c r="C542" s="151" t="s">
        <v>399</v>
      </c>
      <c r="D542" s="149">
        <v>0.13750000000000001</v>
      </c>
    </row>
    <row r="543" spans="1:4">
      <c r="A543" s="151">
        <v>42180</v>
      </c>
      <c r="B543" s="146">
        <v>13.75</v>
      </c>
      <c r="C543" s="151" t="s">
        <v>398</v>
      </c>
      <c r="D543" s="149">
        <v>0.13750000000000001</v>
      </c>
    </row>
    <row r="544" spans="1:4">
      <c r="A544" s="151">
        <v>42181</v>
      </c>
      <c r="B544" s="146">
        <v>13.75</v>
      </c>
      <c r="C544" s="151" t="s">
        <v>397</v>
      </c>
      <c r="D544" s="149">
        <v>0.13750000000000001</v>
      </c>
    </row>
    <row r="545" spans="1:4">
      <c r="A545" s="151">
        <v>42182</v>
      </c>
      <c r="B545" s="146">
        <v>13.75</v>
      </c>
      <c r="C545" s="151" t="s">
        <v>2201</v>
      </c>
      <c r="D545" s="149">
        <v>0.13750000000000001</v>
      </c>
    </row>
    <row r="546" spans="1:4">
      <c r="A546" s="151">
        <v>42183</v>
      </c>
      <c r="B546" s="146">
        <v>13.75</v>
      </c>
      <c r="C546" s="151" t="s">
        <v>2202</v>
      </c>
      <c r="D546" s="149">
        <v>0.13750000000000001</v>
      </c>
    </row>
    <row r="547" spans="1:4">
      <c r="A547" s="151">
        <v>42184</v>
      </c>
      <c r="B547" s="146">
        <v>13.75</v>
      </c>
      <c r="C547" s="151" t="s">
        <v>396</v>
      </c>
      <c r="D547" s="149">
        <v>0.13750000000000001</v>
      </c>
    </row>
    <row r="548" spans="1:4">
      <c r="A548" s="151">
        <v>42185</v>
      </c>
      <c r="B548" s="146">
        <v>13.75</v>
      </c>
      <c r="C548" s="151" t="s">
        <v>395</v>
      </c>
      <c r="D548" s="149">
        <v>0.13750000000000001</v>
      </c>
    </row>
    <row r="549" spans="1:4">
      <c r="A549" s="151">
        <v>42186</v>
      </c>
      <c r="B549" s="146">
        <v>13.75</v>
      </c>
      <c r="C549" s="151" t="s">
        <v>394</v>
      </c>
      <c r="D549" s="149">
        <v>0.13750000000000001</v>
      </c>
    </row>
    <row r="550" spans="1:4">
      <c r="A550" s="151">
        <v>42187</v>
      </c>
      <c r="B550" s="146">
        <v>13.75</v>
      </c>
      <c r="C550" s="151" t="s">
        <v>393</v>
      </c>
      <c r="D550" s="149">
        <v>0.13750000000000001</v>
      </c>
    </row>
    <row r="551" spans="1:4">
      <c r="A551" s="151">
        <v>42188</v>
      </c>
      <c r="B551" s="146">
        <v>13.75</v>
      </c>
      <c r="C551" s="151" t="s">
        <v>392</v>
      </c>
      <c r="D551" s="149">
        <v>0.13750000000000001</v>
      </c>
    </row>
    <row r="552" spans="1:4">
      <c r="A552" s="151">
        <v>42189</v>
      </c>
      <c r="B552" s="146">
        <v>13.75</v>
      </c>
      <c r="C552" s="151" t="s">
        <v>2203</v>
      </c>
      <c r="D552" s="149">
        <v>0.13750000000000001</v>
      </c>
    </row>
    <row r="553" spans="1:4">
      <c r="A553" s="151">
        <v>42190</v>
      </c>
      <c r="B553" s="146">
        <v>13.75</v>
      </c>
      <c r="C553" s="151" t="s">
        <v>2204</v>
      </c>
      <c r="D553" s="149">
        <v>0.13750000000000001</v>
      </c>
    </row>
    <row r="554" spans="1:4">
      <c r="A554" s="151">
        <v>42191</v>
      </c>
      <c r="B554" s="146">
        <v>13.75</v>
      </c>
      <c r="C554" s="151" t="s">
        <v>391</v>
      </c>
      <c r="D554" s="149">
        <v>0.13750000000000001</v>
      </c>
    </row>
    <row r="555" spans="1:4">
      <c r="A555" s="151">
        <v>42192</v>
      </c>
      <c r="B555" s="146">
        <v>13.75</v>
      </c>
      <c r="C555" s="151" t="s">
        <v>390</v>
      </c>
      <c r="D555" s="149">
        <v>0.13750000000000001</v>
      </c>
    </row>
    <row r="556" spans="1:4">
      <c r="A556" s="151">
        <v>42193</v>
      </c>
      <c r="B556" s="146">
        <v>13.75</v>
      </c>
      <c r="C556" s="151" t="s">
        <v>389</v>
      </c>
      <c r="D556" s="149">
        <v>0.13750000000000001</v>
      </c>
    </row>
    <row r="557" spans="1:4">
      <c r="A557" s="151">
        <v>42194</v>
      </c>
      <c r="B557" s="146">
        <v>13.75</v>
      </c>
      <c r="C557" s="151" t="s">
        <v>388</v>
      </c>
      <c r="D557" s="149">
        <v>0.13750000000000001</v>
      </c>
    </row>
    <row r="558" spans="1:4">
      <c r="A558" s="151">
        <v>42195</v>
      </c>
      <c r="B558" s="146">
        <v>13.75</v>
      </c>
      <c r="C558" s="151" t="s">
        <v>387</v>
      </c>
      <c r="D558" s="149">
        <v>0.13750000000000001</v>
      </c>
    </row>
    <row r="559" spans="1:4">
      <c r="A559" s="151">
        <v>42196</v>
      </c>
      <c r="B559" s="146">
        <v>13.75</v>
      </c>
      <c r="C559" s="151" t="s">
        <v>2205</v>
      </c>
      <c r="D559" s="149">
        <v>0.13750000000000001</v>
      </c>
    </row>
    <row r="560" spans="1:4">
      <c r="A560" s="151">
        <v>42197</v>
      </c>
      <c r="B560" s="146">
        <v>13.75</v>
      </c>
      <c r="C560" s="151" t="s">
        <v>2206</v>
      </c>
      <c r="D560" s="149">
        <v>0.13750000000000001</v>
      </c>
    </row>
    <row r="561" spans="1:4">
      <c r="A561" s="151">
        <v>42198</v>
      </c>
      <c r="B561" s="146">
        <v>13.75</v>
      </c>
      <c r="C561" s="151" t="s">
        <v>386</v>
      </c>
      <c r="D561" s="149">
        <v>0.13750000000000001</v>
      </c>
    </row>
    <row r="562" spans="1:4">
      <c r="A562" s="151">
        <v>42199</v>
      </c>
      <c r="B562" s="146">
        <v>13.75</v>
      </c>
      <c r="C562" s="151" t="s">
        <v>385</v>
      </c>
      <c r="D562" s="149">
        <v>0.13750000000000001</v>
      </c>
    </row>
    <row r="563" spans="1:4">
      <c r="A563" s="151">
        <v>42200</v>
      </c>
      <c r="B563" s="146">
        <v>13.75</v>
      </c>
      <c r="C563" s="151" t="s">
        <v>384</v>
      </c>
      <c r="D563" s="149">
        <v>0.13750000000000001</v>
      </c>
    </row>
    <row r="564" spans="1:4">
      <c r="A564" s="151">
        <v>42201</v>
      </c>
      <c r="B564" s="146">
        <v>13.75</v>
      </c>
      <c r="C564" s="151" t="s">
        <v>383</v>
      </c>
      <c r="D564" s="149">
        <v>0.13750000000000001</v>
      </c>
    </row>
    <row r="565" spans="1:4">
      <c r="A565" s="151">
        <v>42202</v>
      </c>
      <c r="B565" s="146">
        <v>13.75</v>
      </c>
      <c r="C565" s="151" t="s">
        <v>382</v>
      </c>
      <c r="D565" s="149">
        <v>0.13750000000000001</v>
      </c>
    </row>
    <row r="566" spans="1:4">
      <c r="A566" s="151">
        <v>42203</v>
      </c>
      <c r="B566" s="146">
        <v>13.75</v>
      </c>
      <c r="C566" s="151" t="s">
        <v>2207</v>
      </c>
      <c r="D566" s="149">
        <v>0.13750000000000001</v>
      </c>
    </row>
    <row r="567" spans="1:4">
      <c r="A567" s="151">
        <v>42204</v>
      </c>
      <c r="B567" s="146">
        <v>13.75</v>
      </c>
      <c r="C567" s="151" t="s">
        <v>2208</v>
      </c>
      <c r="D567" s="149">
        <v>0.13750000000000001</v>
      </c>
    </row>
    <row r="568" spans="1:4">
      <c r="A568" s="151">
        <v>42205</v>
      </c>
      <c r="B568" s="146">
        <v>13.75</v>
      </c>
      <c r="C568" s="151" t="s">
        <v>381</v>
      </c>
      <c r="D568" s="149">
        <v>0.13750000000000001</v>
      </c>
    </row>
    <row r="569" spans="1:4">
      <c r="A569" s="151">
        <v>42206</v>
      </c>
      <c r="B569" s="146">
        <v>13.75</v>
      </c>
      <c r="C569" s="151" t="s">
        <v>380</v>
      </c>
      <c r="D569" s="149">
        <v>0.13750000000000001</v>
      </c>
    </row>
    <row r="570" spans="1:4">
      <c r="A570" s="151">
        <v>42207</v>
      </c>
      <c r="B570" s="146">
        <v>13.75</v>
      </c>
      <c r="C570" s="151" t="s">
        <v>379</v>
      </c>
      <c r="D570" s="149">
        <v>0.13750000000000001</v>
      </c>
    </row>
    <row r="571" spans="1:4">
      <c r="A571" s="151">
        <v>42208</v>
      </c>
      <c r="B571" s="146">
        <v>13.75</v>
      </c>
      <c r="C571" s="151" t="s">
        <v>378</v>
      </c>
      <c r="D571" s="149">
        <v>0.13750000000000001</v>
      </c>
    </row>
    <row r="572" spans="1:4">
      <c r="A572" s="151">
        <v>42209</v>
      </c>
      <c r="B572" s="146">
        <v>13.75</v>
      </c>
      <c r="C572" s="151" t="s">
        <v>377</v>
      </c>
      <c r="D572" s="149">
        <v>0.13750000000000001</v>
      </c>
    </row>
    <row r="573" spans="1:4">
      <c r="A573" s="151">
        <v>42210</v>
      </c>
      <c r="B573" s="146">
        <v>13.75</v>
      </c>
      <c r="C573" s="151" t="s">
        <v>2209</v>
      </c>
      <c r="D573" s="149">
        <v>0.13750000000000001</v>
      </c>
    </row>
    <row r="574" spans="1:4">
      <c r="A574" s="151">
        <v>42211</v>
      </c>
      <c r="B574" s="146">
        <v>13.75</v>
      </c>
      <c r="C574" s="151" t="s">
        <v>2210</v>
      </c>
      <c r="D574" s="149">
        <v>0.13750000000000001</v>
      </c>
    </row>
    <row r="575" spans="1:4">
      <c r="A575" s="151">
        <v>42212</v>
      </c>
      <c r="B575" s="146">
        <v>13.75</v>
      </c>
      <c r="C575" s="151" t="s">
        <v>376</v>
      </c>
      <c r="D575" s="149">
        <v>0.13750000000000001</v>
      </c>
    </row>
    <row r="576" spans="1:4">
      <c r="A576" s="151">
        <v>42213</v>
      </c>
      <c r="B576" s="146">
        <v>13.75</v>
      </c>
      <c r="C576" s="151" t="s">
        <v>375</v>
      </c>
      <c r="D576" s="149">
        <v>0.13750000000000001</v>
      </c>
    </row>
    <row r="577" spans="1:4">
      <c r="A577" s="151">
        <v>42214</v>
      </c>
      <c r="B577" s="146">
        <v>13.75</v>
      </c>
      <c r="C577" s="151" t="s">
        <v>374</v>
      </c>
      <c r="D577" s="149">
        <v>0.13750000000000001</v>
      </c>
    </row>
    <row r="578" spans="1:4">
      <c r="A578" s="151">
        <v>42215</v>
      </c>
      <c r="B578" s="146">
        <v>14.25</v>
      </c>
      <c r="C578" s="151" t="s">
        <v>373</v>
      </c>
      <c r="D578" s="149">
        <v>0.14249999999999999</v>
      </c>
    </row>
    <row r="579" spans="1:4">
      <c r="A579" s="151">
        <v>42216</v>
      </c>
      <c r="B579" s="146">
        <v>14.25</v>
      </c>
      <c r="C579" s="151" t="s">
        <v>372</v>
      </c>
      <c r="D579" s="149">
        <v>0.14249999999999999</v>
      </c>
    </row>
    <row r="580" spans="1:4">
      <c r="A580" s="151">
        <v>42217</v>
      </c>
      <c r="B580" s="146">
        <v>14.25</v>
      </c>
      <c r="C580" s="151" t="s">
        <v>2211</v>
      </c>
      <c r="D580" s="149">
        <v>0.14249999999999999</v>
      </c>
    </row>
    <row r="581" spans="1:4">
      <c r="A581" s="151">
        <v>42218</v>
      </c>
      <c r="B581" s="146">
        <v>14.25</v>
      </c>
      <c r="C581" s="151" t="s">
        <v>2212</v>
      </c>
      <c r="D581" s="149">
        <v>0.14249999999999999</v>
      </c>
    </row>
    <row r="582" spans="1:4">
      <c r="A582" s="151">
        <v>42219</v>
      </c>
      <c r="B582" s="146">
        <v>14.25</v>
      </c>
      <c r="C582" s="151" t="s">
        <v>371</v>
      </c>
      <c r="D582" s="149">
        <v>0.14249999999999999</v>
      </c>
    </row>
    <row r="583" spans="1:4">
      <c r="A583" s="151">
        <v>42220</v>
      </c>
      <c r="B583" s="146">
        <v>14.25</v>
      </c>
      <c r="C583" s="151" t="s">
        <v>370</v>
      </c>
      <c r="D583" s="149">
        <v>0.14249999999999999</v>
      </c>
    </row>
    <row r="584" spans="1:4">
      <c r="A584" s="151">
        <v>42221</v>
      </c>
      <c r="B584" s="146">
        <v>14.25</v>
      </c>
      <c r="C584" s="151" t="s">
        <v>369</v>
      </c>
      <c r="D584" s="149">
        <v>0.14249999999999999</v>
      </c>
    </row>
    <row r="585" spans="1:4">
      <c r="A585" s="151">
        <v>42222</v>
      </c>
      <c r="B585" s="146">
        <v>14.25</v>
      </c>
      <c r="C585" s="151" t="s">
        <v>368</v>
      </c>
      <c r="D585" s="149">
        <v>0.14249999999999999</v>
      </c>
    </row>
    <row r="586" spans="1:4">
      <c r="A586" s="151">
        <v>42223</v>
      </c>
      <c r="B586" s="146">
        <v>14.25</v>
      </c>
      <c r="C586" s="151" t="s">
        <v>367</v>
      </c>
      <c r="D586" s="149">
        <v>0.14249999999999999</v>
      </c>
    </row>
    <row r="587" spans="1:4">
      <c r="A587" s="151">
        <v>42224</v>
      </c>
      <c r="B587" s="146">
        <v>14.25</v>
      </c>
      <c r="C587" s="151" t="s">
        <v>2213</v>
      </c>
      <c r="D587" s="149">
        <v>0.14249999999999999</v>
      </c>
    </row>
    <row r="588" spans="1:4">
      <c r="A588" s="151">
        <v>42225</v>
      </c>
      <c r="B588" s="146">
        <v>14.25</v>
      </c>
      <c r="C588" s="151" t="s">
        <v>2214</v>
      </c>
      <c r="D588" s="149">
        <v>0.14249999999999999</v>
      </c>
    </row>
    <row r="589" spans="1:4">
      <c r="A589" s="151">
        <v>42226</v>
      </c>
      <c r="B589" s="146">
        <v>14.25</v>
      </c>
      <c r="C589" s="151" t="s">
        <v>366</v>
      </c>
      <c r="D589" s="149">
        <v>0.14249999999999999</v>
      </c>
    </row>
    <row r="590" spans="1:4">
      <c r="A590" s="151">
        <v>42227</v>
      </c>
      <c r="B590" s="146">
        <v>14.25</v>
      </c>
      <c r="C590" s="151" t="s">
        <v>365</v>
      </c>
      <c r="D590" s="149">
        <v>0.14249999999999999</v>
      </c>
    </row>
    <row r="591" spans="1:4">
      <c r="A591" s="151">
        <v>42228</v>
      </c>
      <c r="B591" s="146">
        <v>14.25</v>
      </c>
      <c r="C591" s="151" t="s">
        <v>364</v>
      </c>
      <c r="D591" s="149">
        <v>0.14249999999999999</v>
      </c>
    </row>
    <row r="592" spans="1:4">
      <c r="A592" s="151">
        <v>42229</v>
      </c>
      <c r="B592" s="146">
        <v>14.25</v>
      </c>
      <c r="C592" s="151" t="s">
        <v>363</v>
      </c>
      <c r="D592" s="149">
        <v>0.14249999999999999</v>
      </c>
    </row>
    <row r="593" spans="1:4">
      <c r="A593" s="151">
        <v>42230</v>
      </c>
      <c r="B593" s="146">
        <v>14.25</v>
      </c>
      <c r="C593" s="151" t="s">
        <v>362</v>
      </c>
      <c r="D593" s="149">
        <v>0.14249999999999999</v>
      </c>
    </row>
    <row r="594" spans="1:4">
      <c r="A594" s="151">
        <v>42231</v>
      </c>
      <c r="B594" s="146">
        <v>14.25</v>
      </c>
      <c r="C594" s="151" t="s">
        <v>2215</v>
      </c>
      <c r="D594" s="149">
        <v>0.14249999999999999</v>
      </c>
    </row>
    <row r="595" spans="1:4">
      <c r="A595" s="151">
        <v>42232</v>
      </c>
      <c r="B595" s="146">
        <v>14.25</v>
      </c>
      <c r="C595" s="151" t="s">
        <v>2216</v>
      </c>
      <c r="D595" s="149">
        <v>0.14249999999999999</v>
      </c>
    </row>
    <row r="596" spans="1:4">
      <c r="A596" s="151">
        <v>42233</v>
      </c>
      <c r="B596" s="146">
        <v>14.25</v>
      </c>
      <c r="C596" s="151" t="s">
        <v>361</v>
      </c>
      <c r="D596" s="149">
        <v>0.14249999999999999</v>
      </c>
    </row>
    <row r="597" spans="1:4">
      <c r="A597" s="151">
        <v>42234</v>
      </c>
      <c r="B597" s="146">
        <v>14.25</v>
      </c>
      <c r="C597" s="151" t="s">
        <v>360</v>
      </c>
      <c r="D597" s="149">
        <v>0.14249999999999999</v>
      </c>
    </row>
    <row r="598" spans="1:4">
      <c r="A598" s="151">
        <v>42235</v>
      </c>
      <c r="B598" s="146">
        <v>14.25</v>
      </c>
      <c r="C598" s="151" t="s">
        <v>359</v>
      </c>
      <c r="D598" s="149">
        <v>0.14249999999999999</v>
      </c>
    </row>
    <row r="599" spans="1:4">
      <c r="A599" s="151">
        <v>42236</v>
      </c>
      <c r="B599" s="146">
        <v>14.25</v>
      </c>
      <c r="C599" s="151" t="s">
        <v>358</v>
      </c>
      <c r="D599" s="149">
        <v>0.14249999999999999</v>
      </c>
    </row>
    <row r="600" spans="1:4">
      <c r="A600" s="151">
        <v>42237</v>
      </c>
      <c r="B600" s="146">
        <v>14.25</v>
      </c>
      <c r="C600" s="151" t="s">
        <v>357</v>
      </c>
      <c r="D600" s="149">
        <v>0.14249999999999999</v>
      </c>
    </row>
    <row r="601" spans="1:4">
      <c r="A601" s="151">
        <v>42238</v>
      </c>
      <c r="B601" s="146">
        <v>14.25</v>
      </c>
      <c r="C601" s="151" t="s">
        <v>2217</v>
      </c>
      <c r="D601" s="149">
        <v>0.14249999999999999</v>
      </c>
    </row>
    <row r="602" spans="1:4">
      <c r="A602" s="151">
        <v>42239</v>
      </c>
      <c r="B602" s="146">
        <v>14.25</v>
      </c>
      <c r="C602" s="151" t="s">
        <v>2218</v>
      </c>
      <c r="D602" s="149">
        <v>0.14249999999999999</v>
      </c>
    </row>
    <row r="603" spans="1:4">
      <c r="A603" s="151">
        <v>42240</v>
      </c>
      <c r="B603" s="146">
        <v>14.25</v>
      </c>
      <c r="C603" s="151" t="s">
        <v>356</v>
      </c>
      <c r="D603" s="149">
        <v>0.14249999999999999</v>
      </c>
    </row>
    <row r="604" spans="1:4">
      <c r="A604" s="151">
        <v>42241</v>
      </c>
      <c r="B604" s="146">
        <v>14.25</v>
      </c>
      <c r="C604" s="151" t="s">
        <v>355</v>
      </c>
      <c r="D604" s="149">
        <v>0.14249999999999999</v>
      </c>
    </row>
    <row r="605" spans="1:4">
      <c r="A605" s="151">
        <v>42242</v>
      </c>
      <c r="B605" s="146">
        <v>14.25</v>
      </c>
      <c r="C605" s="151" t="s">
        <v>354</v>
      </c>
      <c r="D605" s="149">
        <v>0.14249999999999999</v>
      </c>
    </row>
    <row r="606" spans="1:4">
      <c r="A606" s="151">
        <v>42243</v>
      </c>
      <c r="B606" s="146">
        <v>14.25</v>
      </c>
      <c r="C606" s="151" t="s">
        <v>353</v>
      </c>
      <c r="D606" s="149">
        <v>0.14249999999999999</v>
      </c>
    </row>
    <row r="607" spans="1:4">
      <c r="A607" s="151">
        <v>42244</v>
      </c>
      <c r="B607" s="146">
        <v>14.25</v>
      </c>
      <c r="C607" s="151" t="s">
        <v>352</v>
      </c>
      <c r="D607" s="149">
        <v>0.14249999999999999</v>
      </c>
    </row>
    <row r="608" spans="1:4">
      <c r="A608" s="151">
        <v>42245</v>
      </c>
      <c r="B608" s="146">
        <v>14.25</v>
      </c>
      <c r="C608" s="151" t="s">
        <v>2219</v>
      </c>
      <c r="D608" s="149">
        <v>0.14249999999999999</v>
      </c>
    </row>
    <row r="609" spans="1:4">
      <c r="A609" s="151">
        <v>42246</v>
      </c>
      <c r="B609" s="146">
        <v>14.25</v>
      </c>
      <c r="C609" s="151" t="s">
        <v>2220</v>
      </c>
      <c r="D609" s="149">
        <v>0.14249999999999999</v>
      </c>
    </row>
    <row r="610" spans="1:4">
      <c r="A610" s="151">
        <v>42247</v>
      </c>
      <c r="B610" s="146">
        <v>14.25</v>
      </c>
      <c r="C610" s="151" t="s">
        <v>351</v>
      </c>
      <c r="D610" s="149">
        <v>0.14249999999999999</v>
      </c>
    </row>
    <row r="611" spans="1:4">
      <c r="A611" s="151">
        <v>42248</v>
      </c>
      <c r="B611" s="146">
        <v>14.25</v>
      </c>
      <c r="C611" s="151" t="s">
        <v>350</v>
      </c>
      <c r="D611" s="149">
        <v>0.14249999999999999</v>
      </c>
    </row>
    <row r="612" spans="1:4">
      <c r="A612" s="151">
        <v>42249</v>
      </c>
      <c r="B612" s="146">
        <v>14.25</v>
      </c>
      <c r="C612" s="151" t="s">
        <v>349</v>
      </c>
      <c r="D612" s="149">
        <v>0.14249999999999999</v>
      </c>
    </row>
    <row r="613" spans="1:4">
      <c r="A613" s="151">
        <v>42250</v>
      </c>
      <c r="B613" s="146">
        <v>14.25</v>
      </c>
      <c r="C613" s="151" t="s">
        <v>348</v>
      </c>
      <c r="D613" s="149">
        <v>0.14249999999999999</v>
      </c>
    </row>
    <row r="614" spans="1:4">
      <c r="A614" s="151">
        <v>42251</v>
      </c>
      <c r="B614" s="146">
        <v>14.25</v>
      </c>
      <c r="C614" s="151" t="s">
        <v>347</v>
      </c>
      <c r="D614" s="149">
        <v>0.14249999999999999</v>
      </c>
    </row>
    <row r="615" spans="1:4">
      <c r="A615" s="151">
        <v>42252</v>
      </c>
      <c r="B615" s="146">
        <v>14.25</v>
      </c>
      <c r="C615" s="151" t="s">
        <v>2221</v>
      </c>
      <c r="D615" s="149">
        <v>0.14249999999999999</v>
      </c>
    </row>
    <row r="616" spans="1:4">
      <c r="A616" s="151">
        <v>42253</v>
      </c>
      <c r="B616" s="146">
        <v>14.25</v>
      </c>
      <c r="C616" s="151" t="s">
        <v>2222</v>
      </c>
      <c r="D616" s="149">
        <v>0.14249999999999999</v>
      </c>
    </row>
    <row r="617" spans="1:4">
      <c r="A617" s="151">
        <v>42254</v>
      </c>
      <c r="B617" s="146">
        <v>14.25</v>
      </c>
      <c r="C617" s="151" t="s">
        <v>2223</v>
      </c>
      <c r="D617" s="149">
        <v>0.14249999999999999</v>
      </c>
    </row>
    <row r="618" spans="1:4">
      <c r="A618" s="151">
        <v>42255</v>
      </c>
      <c r="B618" s="146">
        <v>14.25</v>
      </c>
      <c r="C618" s="151" t="s">
        <v>346</v>
      </c>
      <c r="D618" s="149">
        <v>0.14249999999999999</v>
      </c>
    </row>
    <row r="619" spans="1:4">
      <c r="A619" s="151">
        <v>42256</v>
      </c>
      <c r="B619" s="146">
        <v>14.25</v>
      </c>
      <c r="C619" s="151" t="s">
        <v>345</v>
      </c>
      <c r="D619" s="149">
        <v>0.14249999999999999</v>
      </c>
    </row>
    <row r="620" spans="1:4">
      <c r="A620" s="151">
        <v>42257</v>
      </c>
      <c r="B620" s="146">
        <v>14.25</v>
      </c>
      <c r="C620" s="151" t="s">
        <v>344</v>
      </c>
      <c r="D620" s="149">
        <v>0.14249999999999999</v>
      </c>
    </row>
    <row r="621" spans="1:4">
      <c r="A621" s="151">
        <v>42258</v>
      </c>
      <c r="B621" s="146">
        <v>14.25</v>
      </c>
      <c r="C621" s="151" t="s">
        <v>343</v>
      </c>
      <c r="D621" s="149">
        <v>0.14249999999999999</v>
      </c>
    </row>
    <row r="622" spans="1:4">
      <c r="A622" s="151">
        <v>42259</v>
      </c>
      <c r="B622" s="146">
        <v>14.25</v>
      </c>
      <c r="C622" s="151" t="s">
        <v>2224</v>
      </c>
      <c r="D622" s="149">
        <v>0.14249999999999999</v>
      </c>
    </row>
    <row r="623" spans="1:4">
      <c r="A623" s="151">
        <v>42260</v>
      </c>
      <c r="B623" s="146">
        <v>14.25</v>
      </c>
      <c r="C623" s="151" t="s">
        <v>2225</v>
      </c>
      <c r="D623" s="149">
        <v>0.14249999999999999</v>
      </c>
    </row>
    <row r="624" spans="1:4">
      <c r="A624" s="151">
        <v>42261</v>
      </c>
      <c r="B624" s="146">
        <v>14.25</v>
      </c>
      <c r="C624" s="151" t="s">
        <v>342</v>
      </c>
      <c r="D624" s="149">
        <v>0.14249999999999999</v>
      </c>
    </row>
    <row r="625" spans="1:4">
      <c r="A625" s="151">
        <v>42262</v>
      </c>
      <c r="B625" s="146">
        <v>14.25</v>
      </c>
      <c r="C625" s="151" t="s">
        <v>341</v>
      </c>
      <c r="D625" s="149">
        <v>0.14249999999999999</v>
      </c>
    </row>
    <row r="626" spans="1:4">
      <c r="A626" s="151">
        <v>42263</v>
      </c>
      <c r="B626" s="146">
        <v>14.25</v>
      </c>
      <c r="C626" s="151" t="s">
        <v>340</v>
      </c>
      <c r="D626" s="149">
        <v>0.14249999999999999</v>
      </c>
    </row>
    <row r="627" spans="1:4">
      <c r="A627" s="151">
        <v>42264</v>
      </c>
      <c r="B627" s="146">
        <v>14.25</v>
      </c>
      <c r="C627" s="151" t="s">
        <v>339</v>
      </c>
      <c r="D627" s="149">
        <v>0.14249999999999999</v>
      </c>
    </row>
    <row r="628" spans="1:4">
      <c r="A628" s="151">
        <v>42265</v>
      </c>
      <c r="B628" s="146">
        <v>14.25</v>
      </c>
      <c r="C628" s="151" t="s">
        <v>338</v>
      </c>
      <c r="D628" s="149">
        <v>0.14249999999999999</v>
      </c>
    </row>
    <row r="629" spans="1:4">
      <c r="A629" s="151">
        <v>42266</v>
      </c>
      <c r="B629" s="146">
        <v>14.25</v>
      </c>
      <c r="C629" s="151" t="s">
        <v>2226</v>
      </c>
      <c r="D629" s="149">
        <v>0.14249999999999999</v>
      </c>
    </row>
    <row r="630" spans="1:4">
      <c r="A630" s="151">
        <v>42267</v>
      </c>
      <c r="B630" s="146">
        <v>14.25</v>
      </c>
      <c r="C630" s="151" t="s">
        <v>2227</v>
      </c>
      <c r="D630" s="149">
        <v>0.14249999999999999</v>
      </c>
    </row>
    <row r="631" spans="1:4">
      <c r="A631" s="151">
        <v>42268</v>
      </c>
      <c r="B631" s="146">
        <v>14.25</v>
      </c>
      <c r="C631" s="151" t="s">
        <v>337</v>
      </c>
      <c r="D631" s="149">
        <v>0.14249999999999999</v>
      </c>
    </row>
    <row r="632" spans="1:4">
      <c r="A632" s="151">
        <v>42269</v>
      </c>
      <c r="B632" s="146">
        <v>14.25</v>
      </c>
      <c r="C632" s="151" t="s">
        <v>336</v>
      </c>
      <c r="D632" s="149">
        <v>0.14249999999999999</v>
      </c>
    </row>
    <row r="633" spans="1:4">
      <c r="A633" s="151">
        <v>42270</v>
      </c>
      <c r="B633" s="146">
        <v>14.25</v>
      </c>
      <c r="C633" s="151" t="s">
        <v>335</v>
      </c>
      <c r="D633" s="149">
        <v>0.14249999999999999</v>
      </c>
    </row>
    <row r="634" spans="1:4">
      <c r="A634" s="151">
        <v>42271</v>
      </c>
      <c r="B634" s="146">
        <v>14.25</v>
      </c>
      <c r="C634" s="151" t="s">
        <v>334</v>
      </c>
      <c r="D634" s="149">
        <v>0.14249999999999999</v>
      </c>
    </row>
    <row r="635" spans="1:4">
      <c r="A635" s="151">
        <v>42272</v>
      </c>
      <c r="B635" s="146">
        <v>14.25</v>
      </c>
      <c r="C635" s="151" t="s">
        <v>333</v>
      </c>
      <c r="D635" s="149">
        <v>0.14249999999999999</v>
      </c>
    </row>
    <row r="636" spans="1:4">
      <c r="A636" s="151">
        <v>42273</v>
      </c>
      <c r="B636" s="146">
        <v>14.25</v>
      </c>
      <c r="C636" s="151" t="s">
        <v>2228</v>
      </c>
      <c r="D636" s="149">
        <v>0.14249999999999999</v>
      </c>
    </row>
    <row r="637" spans="1:4">
      <c r="A637" s="151">
        <v>42274</v>
      </c>
      <c r="B637" s="146">
        <v>14.25</v>
      </c>
      <c r="C637" s="151" t="s">
        <v>2229</v>
      </c>
      <c r="D637" s="149">
        <v>0.14249999999999999</v>
      </c>
    </row>
    <row r="638" spans="1:4">
      <c r="A638" s="151">
        <v>42275</v>
      </c>
      <c r="B638" s="146">
        <v>14.25</v>
      </c>
      <c r="C638" s="151" t="s">
        <v>332</v>
      </c>
      <c r="D638" s="149">
        <v>0.14249999999999999</v>
      </c>
    </row>
    <row r="639" spans="1:4">
      <c r="A639" s="151">
        <v>42276</v>
      </c>
      <c r="B639" s="146">
        <v>14.25</v>
      </c>
      <c r="C639" s="151" t="s">
        <v>331</v>
      </c>
      <c r="D639" s="149">
        <v>0.14249999999999999</v>
      </c>
    </row>
    <row r="640" spans="1:4">
      <c r="A640" s="151">
        <v>42277</v>
      </c>
      <c r="B640" s="146">
        <v>14.25</v>
      </c>
      <c r="C640" s="151" t="s">
        <v>330</v>
      </c>
      <c r="D640" s="149">
        <v>0.14249999999999999</v>
      </c>
    </row>
    <row r="641" spans="1:4">
      <c r="A641" s="151">
        <v>42278</v>
      </c>
      <c r="B641" s="146">
        <v>14.25</v>
      </c>
      <c r="C641" s="151" t="s">
        <v>329</v>
      </c>
      <c r="D641" s="149">
        <v>0.14249999999999999</v>
      </c>
    </row>
    <row r="642" spans="1:4">
      <c r="A642" s="151">
        <v>42279</v>
      </c>
      <c r="B642" s="146">
        <v>14.25</v>
      </c>
      <c r="C642" s="151" t="s">
        <v>328</v>
      </c>
      <c r="D642" s="149">
        <v>0.14249999999999999</v>
      </c>
    </row>
    <row r="643" spans="1:4">
      <c r="A643" s="151">
        <v>42280</v>
      </c>
      <c r="B643" s="146">
        <v>14.25</v>
      </c>
      <c r="C643" s="151" t="s">
        <v>2230</v>
      </c>
      <c r="D643" s="149">
        <v>0.14249999999999999</v>
      </c>
    </row>
    <row r="644" spans="1:4">
      <c r="A644" s="151">
        <v>42281</v>
      </c>
      <c r="B644" s="146">
        <v>14.25</v>
      </c>
      <c r="C644" s="151" t="s">
        <v>2231</v>
      </c>
      <c r="D644" s="149">
        <v>0.14249999999999999</v>
      </c>
    </row>
    <row r="645" spans="1:4">
      <c r="A645" s="151">
        <v>42282</v>
      </c>
      <c r="B645" s="146">
        <v>14.25</v>
      </c>
      <c r="C645" s="151" t="s">
        <v>327</v>
      </c>
      <c r="D645" s="149">
        <v>0.14249999999999999</v>
      </c>
    </row>
    <row r="646" spans="1:4">
      <c r="A646" s="151">
        <v>42283</v>
      </c>
      <c r="B646" s="146">
        <v>14.25</v>
      </c>
      <c r="C646" s="151" t="s">
        <v>326</v>
      </c>
      <c r="D646" s="149">
        <v>0.14249999999999999</v>
      </c>
    </row>
    <row r="647" spans="1:4">
      <c r="A647" s="151">
        <v>42284</v>
      </c>
      <c r="B647" s="146">
        <v>14.25</v>
      </c>
      <c r="C647" s="151" t="s">
        <v>325</v>
      </c>
      <c r="D647" s="149">
        <v>0.14249999999999999</v>
      </c>
    </row>
    <row r="648" spans="1:4">
      <c r="A648" s="151">
        <v>42285</v>
      </c>
      <c r="B648" s="146">
        <v>14.25</v>
      </c>
      <c r="C648" s="151" t="s">
        <v>324</v>
      </c>
      <c r="D648" s="149">
        <v>0.14249999999999999</v>
      </c>
    </row>
    <row r="649" spans="1:4">
      <c r="A649" s="151">
        <v>42286</v>
      </c>
      <c r="B649" s="146">
        <v>14.25</v>
      </c>
      <c r="C649" s="151" t="s">
        <v>323</v>
      </c>
      <c r="D649" s="149">
        <v>0.14249999999999999</v>
      </c>
    </row>
    <row r="650" spans="1:4">
      <c r="A650" s="151">
        <v>42287</v>
      </c>
      <c r="B650" s="146">
        <v>14.25</v>
      </c>
      <c r="C650" s="151" t="s">
        <v>2232</v>
      </c>
      <c r="D650" s="149">
        <v>0.14249999999999999</v>
      </c>
    </row>
    <row r="651" spans="1:4">
      <c r="A651" s="151">
        <v>42288</v>
      </c>
      <c r="B651" s="146">
        <v>14.25</v>
      </c>
      <c r="C651" s="151" t="s">
        <v>2233</v>
      </c>
      <c r="D651" s="149">
        <v>0.14249999999999999</v>
      </c>
    </row>
    <row r="652" spans="1:4">
      <c r="A652" s="151">
        <v>42289</v>
      </c>
      <c r="B652" s="146">
        <v>14.25</v>
      </c>
      <c r="C652" s="151" t="s">
        <v>2234</v>
      </c>
      <c r="D652" s="149">
        <v>0.14249999999999999</v>
      </c>
    </row>
    <row r="653" spans="1:4">
      <c r="A653" s="151">
        <v>42290</v>
      </c>
      <c r="B653" s="146">
        <v>14.25</v>
      </c>
      <c r="C653" s="151" t="s">
        <v>322</v>
      </c>
      <c r="D653" s="149">
        <v>0.14249999999999999</v>
      </c>
    </row>
    <row r="654" spans="1:4">
      <c r="A654" s="151">
        <v>42291</v>
      </c>
      <c r="B654" s="146">
        <v>14.25</v>
      </c>
      <c r="C654" s="151" t="s">
        <v>321</v>
      </c>
      <c r="D654" s="149">
        <v>0.14249999999999999</v>
      </c>
    </row>
    <row r="655" spans="1:4">
      <c r="A655" s="151">
        <v>42292</v>
      </c>
      <c r="B655" s="146">
        <v>14.25</v>
      </c>
      <c r="C655" s="151" t="s">
        <v>320</v>
      </c>
      <c r="D655" s="149">
        <v>0.14249999999999999</v>
      </c>
    </row>
    <row r="656" spans="1:4">
      <c r="A656" s="151">
        <v>42293</v>
      </c>
      <c r="B656" s="146">
        <v>14.25</v>
      </c>
      <c r="C656" s="151" t="s">
        <v>319</v>
      </c>
      <c r="D656" s="149">
        <v>0.14249999999999999</v>
      </c>
    </row>
    <row r="657" spans="1:4">
      <c r="A657" s="151">
        <v>42294</v>
      </c>
      <c r="B657" s="146">
        <v>14.25</v>
      </c>
      <c r="C657" s="151" t="s">
        <v>2235</v>
      </c>
      <c r="D657" s="149">
        <v>0.14249999999999999</v>
      </c>
    </row>
    <row r="658" spans="1:4">
      <c r="A658" s="151">
        <v>42295</v>
      </c>
      <c r="B658" s="146">
        <v>14.25</v>
      </c>
      <c r="C658" s="151" t="s">
        <v>2236</v>
      </c>
      <c r="D658" s="149">
        <v>0.14249999999999999</v>
      </c>
    </row>
    <row r="659" spans="1:4">
      <c r="A659" s="151">
        <v>42296</v>
      </c>
      <c r="B659" s="146">
        <v>14.25</v>
      </c>
      <c r="C659" s="151" t="s">
        <v>318</v>
      </c>
      <c r="D659" s="149">
        <v>0.14249999999999999</v>
      </c>
    </row>
    <row r="660" spans="1:4">
      <c r="A660" s="151">
        <v>42297</v>
      </c>
      <c r="B660" s="146">
        <v>14.25</v>
      </c>
      <c r="C660" s="151" t="s">
        <v>317</v>
      </c>
      <c r="D660" s="149">
        <v>0.14249999999999999</v>
      </c>
    </row>
    <row r="661" spans="1:4">
      <c r="A661" s="151">
        <v>42298</v>
      </c>
      <c r="B661" s="146">
        <v>14.25</v>
      </c>
      <c r="C661" s="151" t="s">
        <v>316</v>
      </c>
      <c r="D661" s="149">
        <v>0.14249999999999999</v>
      </c>
    </row>
    <row r="662" spans="1:4">
      <c r="A662" s="151">
        <v>42299</v>
      </c>
      <c r="B662" s="146">
        <v>14.25</v>
      </c>
      <c r="C662" s="151" t="s">
        <v>315</v>
      </c>
      <c r="D662" s="149">
        <v>0.14249999999999999</v>
      </c>
    </row>
    <row r="663" spans="1:4">
      <c r="A663" s="151">
        <v>42300</v>
      </c>
      <c r="B663" s="146">
        <v>14.25</v>
      </c>
      <c r="C663" s="151" t="s">
        <v>314</v>
      </c>
      <c r="D663" s="149">
        <v>0.14249999999999999</v>
      </c>
    </row>
    <row r="664" spans="1:4">
      <c r="A664" s="151">
        <v>42301</v>
      </c>
      <c r="B664" s="146">
        <v>14.25</v>
      </c>
      <c r="C664" s="151" t="s">
        <v>2237</v>
      </c>
      <c r="D664" s="149">
        <v>0.14249999999999999</v>
      </c>
    </row>
    <row r="665" spans="1:4">
      <c r="A665" s="151">
        <v>42302</v>
      </c>
      <c r="B665" s="146">
        <v>14.25</v>
      </c>
      <c r="C665" s="151" t="s">
        <v>2238</v>
      </c>
      <c r="D665" s="149">
        <v>0.14249999999999999</v>
      </c>
    </row>
    <row r="666" spans="1:4">
      <c r="A666" s="151">
        <v>42303</v>
      </c>
      <c r="B666" s="146">
        <v>14.25</v>
      </c>
      <c r="C666" s="151" t="s">
        <v>313</v>
      </c>
      <c r="D666" s="149">
        <v>0.14249999999999999</v>
      </c>
    </row>
    <row r="667" spans="1:4">
      <c r="A667" s="151">
        <v>42304</v>
      </c>
      <c r="B667" s="146">
        <v>14.25</v>
      </c>
      <c r="C667" s="151" t="s">
        <v>312</v>
      </c>
      <c r="D667" s="149">
        <v>0.14249999999999999</v>
      </c>
    </row>
    <row r="668" spans="1:4">
      <c r="A668" s="151">
        <v>42305</v>
      </c>
      <c r="B668" s="146">
        <v>14.25</v>
      </c>
      <c r="C668" s="151" t="s">
        <v>311</v>
      </c>
      <c r="D668" s="149">
        <v>0.14249999999999999</v>
      </c>
    </row>
    <row r="669" spans="1:4">
      <c r="A669" s="151">
        <v>42306</v>
      </c>
      <c r="B669" s="146">
        <v>14.25</v>
      </c>
      <c r="C669" s="151" t="s">
        <v>310</v>
      </c>
      <c r="D669" s="149">
        <v>0.14249999999999999</v>
      </c>
    </row>
    <row r="670" spans="1:4">
      <c r="A670" s="151">
        <v>42307</v>
      </c>
      <c r="B670" s="146">
        <v>14.25</v>
      </c>
      <c r="C670" s="151" t="s">
        <v>309</v>
      </c>
      <c r="D670" s="149">
        <v>0.14249999999999999</v>
      </c>
    </row>
    <row r="671" spans="1:4">
      <c r="A671" s="151">
        <v>42308</v>
      </c>
      <c r="B671" s="146">
        <v>14.25</v>
      </c>
      <c r="C671" s="151" t="s">
        <v>2239</v>
      </c>
      <c r="D671" s="149">
        <v>0.14249999999999999</v>
      </c>
    </row>
    <row r="672" spans="1:4">
      <c r="A672" s="151">
        <v>42309</v>
      </c>
      <c r="B672" s="146">
        <v>14.25</v>
      </c>
      <c r="C672" s="151" t="s">
        <v>2240</v>
      </c>
      <c r="D672" s="149">
        <v>0.14249999999999999</v>
      </c>
    </row>
    <row r="673" spans="1:4">
      <c r="A673" s="151">
        <v>42310</v>
      </c>
      <c r="B673" s="146">
        <v>14.25</v>
      </c>
      <c r="C673" s="151" t="s">
        <v>2241</v>
      </c>
      <c r="D673" s="149">
        <v>0.14249999999999999</v>
      </c>
    </row>
    <row r="674" spans="1:4">
      <c r="A674" s="151">
        <v>42311</v>
      </c>
      <c r="B674" s="146">
        <v>14.25</v>
      </c>
      <c r="C674" s="151" t="s">
        <v>308</v>
      </c>
      <c r="D674" s="149">
        <v>0.14249999999999999</v>
      </c>
    </row>
    <row r="675" spans="1:4">
      <c r="A675" s="151">
        <v>42312</v>
      </c>
      <c r="B675" s="146">
        <v>14.25</v>
      </c>
      <c r="C675" s="151" t="s">
        <v>307</v>
      </c>
      <c r="D675" s="149">
        <v>0.14249999999999999</v>
      </c>
    </row>
    <row r="676" spans="1:4">
      <c r="A676" s="151">
        <v>42313</v>
      </c>
      <c r="B676" s="146">
        <v>14.25</v>
      </c>
      <c r="C676" s="151" t="s">
        <v>306</v>
      </c>
      <c r="D676" s="149">
        <v>0.14249999999999999</v>
      </c>
    </row>
    <row r="677" spans="1:4">
      <c r="A677" s="151">
        <v>42314</v>
      </c>
      <c r="B677" s="146">
        <v>14.25</v>
      </c>
      <c r="C677" s="151" t="s">
        <v>305</v>
      </c>
      <c r="D677" s="149">
        <v>0.14249999999999999</v>
      </c>
    </row>
    <row r="678" spans="1:4">
      <c r="A678" s="151">
        <v>42315</v>
      </c>
      <c r="B678" s="146">
        <v>14.25</v>
      </c>
      <c r="C678" s="151" t="s">
        <v>2242</v>
      </c>
      <c r="D678" s="149">
        <v>0.14249999999999999</v>
      </c>
    </row>
    <row r="679" spans="1:4">
      <c r="A679" s="151">
        <v>42316</v>
      </c>
      <c r="B679" s="146">
        <v>14.25</v>
      </c>
      <c r="C679" s="151" t="s">
        <v>2243</v>
      </c>
      <c r="D679" s="149">
        <v>0.14249999999999999</v>
      </c>
    </row>
    <row r="680" spans="1:4">
      <c r="A680" s="151">
        <v>42317</v>
      </c>
      <c r="B680" s="146">
        <v>14.25</v>
      </c>
      <c r="C680" s="151" t="s">
        <v>304</v>
      </c>
      <c r="D680" s="149">
        <v>0.14249999999999999</v>
      </c>
    </row>
    <row r="681" spans="1:4">
      <c r="A681" s="151">
        <v>42318</v>
      </c>
      <c r="B681" s="146">
        <v>14.25</v>
      </c>
      <c r="C681" s="151" t="s">
        <v>303</v>
      </c>
      <c r="D681" s="149">
        <v>0.14249999999999999</v>
      </c>
    </row>
    <row r="682" spans="1:4">
      <c r="A682" s="151">
        <v>42319</v>
      </c>
      <c r="B682" s="146">
        <v>14.25</v>
      </c>
      <c r="C682" s="151" t="s">
        <v>302</v>
      </c>
      <c r="D682" s="149">
        <v>0.14249999999999999</v>
      </c>
    </row>
    <row r="683" spans="1:4">
      <c r="A683" s="151">
        <v>42320</v>
      </c>
      <c r="B683" s="146">
        <v>14.25</v>
      </c>
      <c r="C683" s="151" t="s">
        <v>301</v>
      </c>
      <c r="D683" s="149">
        <v>0.14249999999999999</v>
      </c>
    </row>
    <row r="684" spans="1:4">
      <c r="A684" s="151">
        <v>42321</v>
      </c>
      <c r="B684" s="146">
        <v>14.25</v>
      </c>
      <c r="C684" s="151" t="s">
        <v>300</v>
      </c>
      <c r="D684" s="149">
        <v>0.14249999999999999</v>
      </c>
    </row>
    <row r="685" spans="1:4">
      <c r="A685" s="151">
        <v>42322</v>
      </c>
      <c r="B685" s="146">
        <v>14.25</v>
      </c>
      <c r="C685" s="151" t="s">
        <v>2244</v>
      </c>
      <c r="D685" s="149">
        <v>0.14249999999999999</v>
      </c>
    </row>
    <row r="686" spans="1:4">
      <c r="A686" s="151">
        <v>42323</v>
      </c>
      <c r="B686" s="146">
        <v>14.25</v>
      </c>
      <c r="C686" s="151" t="s">
        <v>2245</v>
      </c>
      <c r="D686" s="149">
        <v>0.14249999999999999</v>
      </c>
    </row>
    <row r="687" spans="1:4">
      <c r="A687" s="151">
        <v>42324</v>
      </c>
      <c r="B687" s="146">
        <v>14.25</v>
      </c>
      <c r="C687" s="151" t="s">
        <v>299</v>
      </c>
      <c r="D687" s="149">
        <v>0.14249999999999999</v>
      </c>
    </row>
    <row r="688" spans="1:4">
      <c r="A688" s="151">
        <v>42325</v>
      </c>
      <c r="B688" s="146">
        <v>14.25</v>
      </c>
      <c r="C688" s="151" t="s">
        <v>298</v>
      </c>
      <c r="D688" s="149">
        <v>0.14249999999999999</v>
      </c>
    </row>
    <row r="689" spans="1:4">
      <c r="A689" s="151">
        <v>42326</v>
      </c>
      <c r="B689" s="146">
        <v>14.25</v>
      </c>
      <c r="C689" s="151" t="s">
        <v>297</v>
      </c>
      <c r="D689" s="149">
        <v>0.14249999999999999</v>
      </c>
    </row>
    <row r="690" spans="1:4">
      <c r="A690" s="151">
        <v>42327</v>
      </c>
      <c r="B690" s="146">
        <v>14.25</v>
      </c>
      <c r="C690" s="151" t="s">
        <v>296</v>
      </c>
      <c r="D690" s="149">
        <v>0.14249999999999999</v>
      </c>
    </row>
    <row r="691" spans="1:4">
      <c r="A691" s="151">
        <v>42328</v>
      </c>
      <c r="B691" s="146">
        <v>14.25</v>
      </c>
      <c r="C691" s="151" t="s">
        <v>295</v>
      </c>
      <c r="D691" s="149">
        <v>0.14249999999999999</v>
      </c>
    </row>
    <row r="692" spans="1:4">
      <c r="A692" s="151">
        <v>42329</v>
      </c>
      <c r="B692" s="146">
        <v>14.25</v>
      </c>
      <c r="C692" s="151" t="s">
        <v>2246</v>
      </c>
      <c r="D692" s="149">
        <v>0.14249999999999999</v>
      </c>
    </row>
    <row r="693" spans="1:4">
      <c r="A693" s="151">
        <v>42330</v>
      </c>
      <c r="B693" s="146">
        <v>14.25</v>
      </c>
      <c r="C693" s="151" t="s">
        <v>2247</v>
      </c>
      <c r="D693" s="149">
        <v>0.14249999999999999</v>
      </c>
    </row>
    <row r="694" spans="1:4">
      <c r="A694" s="151">
        <v>42331</v>
      </c>
      <c r="B694" s="146">
        <v>14.25</v>
      </c>
      <c r="C694" s="151" t="s">
        <v>294</v>
      </c>
      <c r="D694" s="149">
        <v>0.14249999999999999</v>
      </c>
    </row>
    <row r="695" spans="1:4">
      <c r="A695" s="151">
        <v>42332</v>
      </c>
      <c r="B695" s="146">
        <v>14.25</v>
      </c>
      <c r="C695" s="151" t="s">
        <v>293</v>
      </c>
      <c r="D695" s="149">
        <v>0.14249999999999999</v>
      </c>
    </row>
    <row r="696" spans="1:4">
      <c r="A696" s="151">
        <v>42333</v>
      </c>
      <c r="B696" s="146">
        <v>14.25</v>
      </c>
      <c r="C696" s="151" t="s">
        <v>292</v>
      </c>
      <c r="D696" s="149">
        <v>0.14249999999999999</v>
      </c>
    </row>
    <row r="697" spans="1:4">
      <c r="A697" s="151">
        <v>42334</v>
      </c>
      <c r="B697" s="146">
        <v>14.25</v>
      </c>
      <c r="C697" s="151" t="s">
        <v>291</v>
      </c>
      <c r="D697" s="149">
        <v>0.14249999999999999</v>
      </c>
    </row>
    <row r="698" spans="1:4">
      <c r="A698" s="151">
        <v>42335</v>
      </c>
      <c r="B698" s="146">
        <v>14.25</v>
      </c>
      <c r="C698" s="151" t="s">
        <v>290</v>
      </c>
      <c r="D698" s="149">
        <v>0.14249999999999999</v>
      </c>
    </row>
    <row r="699" spans="1:4">
      <c r="A699" s="151">
        <v>42336</v>
      </c>
      <c r="B699" s="146">
        <v>14.25</v>
      </c>
      <c r="C699" s="151" t="s">
        <v>2248</v>
      </c>
      <c r="D699" s="149">
        <v>0.14249999999999999</v>
      </c>
    </row>
    <row r="700" spans="1:4">
      <c r="A700" s="151">
        <v>42337</v>
      </c>
      <c r="B700" s="146">
        <v>14.25</v>
      </c>
      <c r="C700" s="151" t="s">
        <v>2249</v>
      </c>
      <c r="D700" s="149">
        <v>0.14249999999999999</v>
      </c>
    </row>
    <row r="701" spans="1:4">
      <c r="A701" s="151">
        <v>42338</v>
      </c>
      <c r="B701" s="146">
        <v>14.25</v>
      </c>
      <c r="C701" s="151" t="s">
        <v>289</v>
      </c>
      <c r="D701" s="149">
        <v>0.14249999999999999</v>
      </c>
    </row>
    <row r="702" spans="1:4">
      <c r="A702" s="151">
        <v>42339</v>
      </c>
      <c r="B702" s="146">
        <v>14.25</v>
      </c>
      <c r="C702" s="151" t="s">
        <v>288</v>
      </c>
      <c r="D702" s="149">
        <v>0.14249999999999999</v>
      </c>
    </row>
    <row r="703" spans="1:4">
      <c r="A703" s="151">
        <v>42340</v>
      </c>
      <c r="B703" s="146">
        <v>14.25</v>
      </c>
      <c r="C703" s="151" t="s">
        <v>287</v>
      </c>
      <c r="D703" s="149">
        <v>0.14249999999999999</v>
      </c>
    </row>
    <row r="704" spans="1:4">
      <c r="A704" s="151">
        <v>42341</v>
      </c>
      <c r="B704" s="146">
        <v>14.25</v>
      </c>
      <c r="C704" s="151" t="s">
        <v>286</v>
      </c>
      <c r="D704" s="149">
        <v>0.14249999999999999</v>
      </c>
    </row>
    <row r="705" spans="1:4">
      <c r="A705" s="151">
        <v>42342</v>
      </c>
      <c r="B705" s="146">
        <v>14.25</v>
      </c>
      <c r="C705" s="151" t="s">
        <v>285</v>
      </c>
      <c r="D705" s="149">
        <v>0.14249999999999999</v>
      </c>
    </row>
    <row r="706" spans="1:4">
      <c r="A706" s="151">
        <v>42343</v>
      </c>
      <c r="B706" s="146">
        <v>14.25</v>
      </c>
      <c r="C706" s="151" t="s">
        <v>2250</v>
      </c>
      <c r="D706" s="149">
        <v>0.14249999999999999</v>
      </c>
    </row>
    <row r="707" spans="1:4">
      <c r="A707" s="151">
        <v>42344</v>
      </c>
      <c r="B707" s="146">
        <v>14.25</v>
      </c>
      <c r="C707" s="151" t="s">
        <v>2251</v>
      </c>
      <c r="D707" s="149">
        <v>0.14249999999999999</v>
      </c>
    </row>
    <row r="708" spans="1:4">
      <c r="A708" s="151">
        <v>42345</v>
      </c>
      <c r="B708" s="146">
        <v>14.25</v>
      </c>
      <c r="C708" s="151" t="s">
        <v>284</v>
      </c>
      <c r="D708" s="149">
        <v>0.14249999999999999</v>
      </c>
    </row>
    <row r="709" spans="1:4">
      <c r="A709" s="151">
        <v>42346</v>
      </c>
      <c r="B709" s="146">
        <v>14.25</v>
      </c>
      <c r="C709" s="151" t="s">
        <v>283</v>
      </c>
      <c r="D709" s="149">
        <v>0.14249999999999999</v>
      </c>
    </row>
    <row r="710" spans="1:4">
      <c r="A710" s="151">
        <v>42347</v>
      </c>
      <c r="B710" s="146">
        <v>14.25</v>
      </c>
      <c r="C710" s="151" t="s">
        <v>282</v>
      </c>
      <c r="D710" s="149">
        <v>0.14249999999999999</v>
      </c>
    </row>
    <row r="711" spans="1:4">
      <c r="A711" s="151">
        <v>42348</v>
      </c>
      <c r="B711" s="146">
        <v>14.25</v>
      </c>
      <c r="C711" s="151" t="s">
        <v>281</v>
      </c>
      <c r="D711" s="149">
        <v>0.14249999999999999</v>
      </c>
    </row>
    <row r="712" spans="1:4">
      <c r="A712" s="151">
        <v>42349</v>
      </c>
      <c r="B712" s="146">
        <v>14.25</v>
      </c>
      <c r="C712" s="151" t="s">
        <v>280</v>
      </c>
      <c r="D712" s="149">
        <v>0.14249999999999999</v>
      </c>
    </row>
    <row r="713" spans="1:4">
      <c r="A713" s="151">
        <v>42350</v>
      </c>
      <c r="B713" s="146">
        <v>14.25</v>
      </c>
      <c r="C713" s="151" t="s">
        <v>2252</v>
      </c>
      <c r="D713" s="149">
        <v>0.14249999999999999</v>
      </c>
    </row>
    <row r="714" spans="1:4">
      <c r="A714" s="151">
        <v>42351</v>
      </c>
      <c r="B714" s="146">
        <v>14.25</v>
      </c>
      <c r="C714" s="151" t="s">
        <v>2253</v>
      </c>
      <c r="D714" s="149">
        <v>0.14249999999999999</v>
      </c>
    </row>
    <row r="715" spans="1:4">
      <c r="A715" s="151">
        <v>42352</v>
      </c>
      <c r="B715" s="146">
        <v>14.25</v>
      </c>
      <c r="C715" s="151" t="s">
        <v>279</v>
      </c>
      <c r="D715" s="149">
        <v>0.14249999999999999</v>
      </c>
    </row>
    <row r="716" spans="1:4">
      <c r="A716" s="151">
        <v>42353</v>
      </c>
      <c r="B716" s="146">
        <v>14.25</v>
      </c>
      <c r="C716" s="151" t="s">
        <v>278</v>
      </c>
      <c r="D716" s="149">
        <v>0.14249999999999999</v>
      </c>
    </row>
    <row r="717" spans="1:4">
      <c r="A717" s="151">
        <v>42354</v>
      </c>
      <c r="B717" s="146">
        <v>14.25</v>
      </c>
      <c r="C717" s="151" t="s">
        <v>277</v>
      </c>
      <c r="D717" s="149">
        <v>0.14249999999999999</v>
      </c>
    </row>
    <row r="718" spans="1:4">
      <c r="A718" s="151">
        <v>42355</v>
      </c>
      <c r="B718" s="146">
        <v>14.25</v>
      </c>
      <c r="C718" s="151" t="s">
        <v>276</v>
      </c>
      <c r="D718" s="149">
        <v>0.14249999999999999</v>
      </c>
    </row>
    <row r="719" spans="1:4">
      <c r="A719" s="151">
        <v>42356</v>
      </c>
      <c r="B719" s="146">
        <v>14.25</v>
      </c>
      <c r="C719" s="151" t="s">
        <v>275</v>
      </c>
      <c r="D719" s="149">
        <v>0.14249999999999999</v>
      </c>
    </row>
    <row r="720" spans="1:4">
      <c r="A720" s="151">
        <v>42357</v>
      </c>
      <c r="B720" s="146">
        <v>14.25</v>
      </c>
      <c r="C720" s="151" t="s">
        <v>2254</v>
      </c>
      <c r="D720" s="149">
        <v>0.14249999999999999</v>
      </c>
    </row>
    <row r="721" spans="1:4">
      <c r="A721" s="151">
        <v>42358</v>
      </c>
      <c r="B721" s="146">
        <v>14.25</v>
      </c>
      <c r="C721" s="151" t="s">
        <v>2255</v>
      </c>
      <c r="D721" s="149">
        <v>0.14249999999999999</v>
      </c>
    </row>
    <row r="722" spans="1:4">
      <c r="A722" s="151">
        <v>42359</v>
      </c>
      <c r="B722" s="146">
        <v>14.25</v>
      </c>
      <c r="C722" s="151" t="s">
        <v>274</v>
      </c>
      <c r="D722" s="149">
        <v>0.14249999999999999</v>
      </c>
    </row>
    <row r="723" spans="1:4">
      <c r="A723" s="151">
        <v>42360</v>
      </c>
      <c r="B723" s="146">
        <v>14.25</v>
      </c>
      <c r="C723" s="151" t="s">
        <v>273</v>
      </c>
      <c r="D723" s="149">
        <v>0.14249999999999999</v>
      </c>
    </row>
    <row r="724" spans="1:4">
      <c r="A724" s="151">
        <v>42361</v>
      </c>
      <c r="B724" s="146">
        <v>14.25</v>
      </c>
      <c r="C724" s="151" t="s">
        <v>272</v>
      </c>
      <c r="D724" s="149">
        <v>0.14249999999999999</v>
      </c>
    </row>
    <row r="725" spans="1:4">
      <c r="A725" s="151">
        <v>42362</v>
      </c>
      <c r="B725" s="146">
        <v>14.25</v>
      </c>
      <c r="C725" s="151" t="s">
        <v>271</v>
      </c>
      <c r="D725" s="149">
        <v>0.14249999999999999</v>
      </c>
    </row>
    <row r="726" spans="1:4">
      <c r="A726" s="151">
        <v>42363</v>
      </c>
      <c r="B726" s="146">
        <v>14.25</v>
      </c>
      <c r="C726" s="151" t="s">
        <v>2256</v>
      </c>
      <c r="D726" s="149">
        <v>0.14249999999999999</v>
      </c>
    </row>
    <row r="727" spans="1:4">
      <c r="A727" s="151">
        <v>42364</v>
      </c>
      <c r="B727" s="146">
        <v>14.25</v>
      </c>
      <c r="C727" s="151" t="s">
        <v>2257</v>
      </c>
      <c r="D727" s="149">
        <v>0.14249999999999999</v>
      </c>
    </row>
    <row r="728" spans="1:4">
      <c r="A728" s="151">
        <v>42365</v>
      </c>
      <c r="B728" s="146">
        <v>14.25</v>
      </c>
      <c r="C728" s="151" t="s">
        <v>2258</v>
      </c>
      <c r="D728" s="149">
        <v>0.14249999999999999</v>
      </c>
    </row>
    <row r="729" spans="1:4">
      <c r="A729" s="151">
        <v>42366</v>
      </c>
      <c r="B729" s="146">
        <v>14.25</v>
      </c>
      <c r="C729" s="151" t="s">
        <v>270</v>
      </c>
      <c r="D729" s="149">
        <v>0.14249999999999999</v>
      </c>
    </row>
    <row r="730" spans="1:4">
      <c r="A730" s="151">
        <v>42367</v>
      </c>
      <c r="B730" s="146">
        <v>14.25</v>
      </c>
      <c r="C730" s="151" t="s">
        <v>269</v>
      </c>
      <c r="D730" s="149">
        <v>0.14249999999999999</v>
      </c>
    </row>
    <row r="731" spans="1:4">
      <c r="A731" s="151">
        <v>42368</v>
      </c>
      <c r="B731" s="146">
        <v>14.25</v>
      </c>
      <c r="C731" s="151" t="s">
        <v>268</v>
      </c>
      <c r="D731" s="149">
        <v>0.14249999999999999</v>
      </c>
    </row>
    <row r="732" spans="1:4">
      <c r="A732" s="151">
        <v>42369</v>
      </c>
      <c r="B732" s="146">
        <v>14.25</v>
      </c>
      <c r="C732" s="151" t="s">
        <v>267</v>
      </c>
      <c r="D732" s="149">
        <v>0.14249999999999999</v>
      </c>
    </row>
    <row r="733" spans="1:4">
      <c r="A733" s="151">
        <v>42370</v>
      </c>
      <c r="B733" s="146">
        <v>14.25</v>
      </c>
      <c r="C733" s="151" t="s">
        <v>2259</v>
      </c>
      <c r="D733" s="149">
        <v>0.14249999999999999</v>
      </c>
    </row>
    <row r="734" spans="1:4">
      <c r="A734" s="151">
        <v>42371</v>
      </c>
      <c r="B734" s="146">
        <v>14.25</v>
      </c>
      <c r="C734" s="151" t="s">
        <v>2260</v>
      </c>
      <c r="D734" s="149">
        <v>0.14249999999999999</v>
      </c>
    </row>
    <row r="735" spans="1:4">
      <c r="A735" s="151">
        <v>42372</v>
      </c>
      <c r="B735" s="146">
        <v>14.25</v>
      </c>
      <c r="C735" s="151" t="s">
        <v>2261</v>
      </c>
      <c r="D735" s="149">
        <v>0.14249999999999999</v>
      </c>
    </row>
    <row r="736" spans="1:4">
      <c r="A736" s="151">
        <v>42373</v>
      </c>
      <c r="B736" s="146">
        <v>14.25</v>
      </c>
      <c r="C736" s="151" t="s">
        <v>103</v>
      </c>
      <c r="D736" s="149">
        <v>0.14249999999999999</v>
      </c>
    </row>
    <row r="737" spans="1:4">
      <c r="A737" s="151">
        <v>42374</v>
      </c>
      <c r="B737" s="146">
        <v>14.25</v>
      </c>
      <c r="C737" s="151" t="s">
        <v>104</v>
      </c>
      <c r="D737" s="149">
        <v>0.14249999999999999</v>
      </c>
    </row>
    <row r="738" spans="1:4">
      <c r="A738" s="151">
        <v>42375</v>
      </c>
      <c r="B738" s="146">
        <v>14.25</v>
      </c>
      <c r="C738" s="151" t="s">
        <v>105</v>
      </c>
      <c r="D738" s="149">
        <v>0.14249999999999999</v>
      </c>
    </row>
    <row r="739" spans="1:4">
      <c r="A739" s="151">
        <v>42376</v>
      </c>
      <c r="B739" s="146">
        <v>14.25</v>
      </c>
      <c r="C739" s="151" t="s">
        <v>106</v>
      </c>
      <c r="D739" s="149">
        <v>0.14249999999999999</v>
      </c>
    </row>
    <row r="740" spans="1:4">
      <c r="A740" s="151">
        <v>42377</v>
      </c>
      <c r="B740" s="146">
        <v>14.25</v>
      </c>
      <c r="C740" s="151" t="s">
        <v>107</v>
      </c>
      <c r="D740" s="149">
        <v>0.14249999999999999</v>
      </c>
    </row>
    <row r="741" spans="1:4">
      <c r="A741" s="151">
        <v>42378</v>
      </c>
      <c r="B741" s="146">
        <v>14.25</v>
      </c>
      <c r="C741" s="151" t="s">
        <v>2262</v>
      </c>
      <c r="D741" s="149">
        <v>0.14249999999999999</v>
      </c>
    </row>
    <row r="742" spans="1:4">
      <c r="A742" s="151">
        <v>42379</v>
      </c>
      <c r="B742" s="146">
        <v>14.25</v>
      </c>
      <c r="C742" s="151" t="s">
        <v>2263</v>
      </c>
      <c r="D742" s="149">
        <v>0.14249999999999999</v>
      </c>
    </row>
    <row r="743" spans="1:4">
      <c r="A743" s="151">
        <v>42380</v>
      </c>
      <c r="B743" s="146">
        <v>14.25</v>
      </c>
      <c r="C743" s="151" t="s">
        <v>108</v>
      </c>
      <c r="D743" s="149">
        <v>0.14249999999999999</v>
      </c>
    </row>
    <row r="744" spans="1:4">
      <c r="A744" s="151">
        <v>42381</v>
      </c>
      <c r="B744" s="146">
        <v>14.25</v>
      </c>
      <c r="C744" s="151" t="s">
        <v>109</v>
      </c>
      <c r="D744" s="149">
        <v>0.14249999999999999</v>
      </c>
    </row>
    <row r="745" spans="1:4">
      <c r="A745" s="151">
        <v>42382</v>
      </c>
      <c r="B745" s="146">
        <v>14.25</v>
      </c>
      <c r="C745" s="151" t="s">
        <v>110</v>
      </c>
      <c r="D745" s="149">
        <v>0.14249999999999999</v>
      </c>
    </row>
    <row r="746" spans="1:4">
      <c r="A746" s="151">
        <v>42383</v>
      </c>
      <c r="B746" s="146">
        <v>14.25</v>
      </c>
      <c r="C746" s="151" t="s">
        <v>111</v>
      </c>
      <c r="D746" s="149">
        <v>0.14249999999999999</v>
      </c>
    </row>
    <row r="747" spans="1:4">
      <c r="A747" s="151">
        <v>42384</v>
      </c>
      <c r="B747" s="146">
        <v>14.25</v>
      </c>
      <c r="C747" s="151" t="s">
        <v>112</v>
      </c>
      <c r="D747" s="149">
        <v>0.14249999999999999</v>
      </c>
    </row>
    <row r="748" spans="1:4">
      <c r="A748" s="151">
        <v>42385</v>
      </c>
      <c r="B748" s="146">
        <v>14.25</v>
      </c>
      <c r="C748" s="151" t="s">
        <v>2264</v>
      </c>
      <c r="D748" s="149">
        <v>0.14249999999999999</v>
      </c>
    </row>
    <row r="749" spans="1:4">
      <c r="A749" s="151">
        <v>42386</v>
      </c>
      <c r="B749" s="146">
        <v>14.25</v>
      </c>
      <c r="C749" s="151" t="s">
        <v>2265</v>
      </c>
      <c r="D749" s="149">
        <v>0.14249999999999999</v>
      </c>
    </row>
    <row r="750" spans="1:4">
      <c r="A750" s="151">
        <v>42387</v>
      </c>
      <c r="B750" s="146">
        <v>14.25</v>
      </c>
      <c r="C750" s="151" t="s">
        <v>113</v>
      </c>
      <c r="D750" s="149">
        <v>0.14249999999999999</v>
      </c>
    </row>
    <row r="751" spans="1:4">
      <c r="A751" s="151">
        <v>42388</v>
      </c>
      <c r="B751" s="146">
        <v>14.25</v>
      </c>
      <c r="C751" s="151" t="s">
        <v>114</v>
      </c>
      <c r="D751" s="149">
        <v>0.14249999999999999</v>
      </c>
    </row>
    <row r="752" spans="1:4">
      <c r="A752" s="151">
        <v>42389</v>
      </c>
      <c r="B752" s="146">
        <v>14.25</v>
      </c>
      <c r="C752" s="151" t="s">
        <v>115</v>
      </c>
      <c r="D752" s="149">
        <v>0.14249999999999999</v>
      </c>
    </row>
    <row r="753" spans="1:4">
      <c r="A753" s="151">
        <v>42390</v>
      </c>
      <c r="B753" s="146">
        <v>14.25</v>
      </c>
      <c r="C753" s="151" t="s">
        <v>116</v>
      </c>
      <c r="D753" s="149">
        <v>0.14249999999999999</v>
      </c>
    </row>
    <row r="754" spans="1:4">
      <c r="A754" s="151">
        <v>42391</v>
      </c>
      <c r="B754" s="146">
        <v>14.25</v>
      </c>
      <c r="C754" s="151" t="s">
        <v>117</v>
      </c>
      <c r="D754" s="149">
        <v>0.14249999999999999</v>
      </c>
    </row>
    <row r="755" spans="1:4">
      <c r="A755" s="151">
        <v>42392</v>
      </c>
      <c r="B755" s="146">
        <v>14.25</v>
      </c>
      <c r="C755" s="151" t="s">
        <v>2266</v>
      </c>
      <c r="D755" s="149">
        <v>0.14249999999999999</v>
      </c>
    </row>
    <row r="756" spans="1:4">
      <c r="A756" s="151">
        <v>42393</v>
      </c>
      <c r="B756" s="146">
        <v>14.25</v>
      </c>
      <c r="C756" s="151" t="s">
        <v>2267</v>
      </c>
      <c r="D756" s="149">
        <v>0.14249999999999999</v>
      </c>
    </row>
    <row r="757" spans="1:4">
      <c r="A757" s="151">
        <v>42394</v>
      </c>
      <c r="B757" s="146">
        <v>14.25</v>
      </c>
      <c r="C757" s="151" t="s">
        <v>118</v>
      </c>
      <c r="D757" s="149">
        <v>0.14249999999999999</v>
      </c>
    </row>
    <row r="758" spans="1:4">
      <c r="A758" s="151">
        <v>42395</v>
      </c>
      <c r="B758" s="146">
        <v>14.25</v>
      </c>
      <c r="C758" s="151" t="s">
        <v>119</v>
      </c>
      <c r="D758" s="149">
        <v>0.14249999999999999</v>
      </c>
    </row>
    <row r="759" spans="1:4">
      <c r="A759" s="151">
        <v>42396</v>
      </c>
      <c r="B759" s="146">
        <v>14.25</v>
      </c>
      <c r="C759" s="151" t="s">
        <v>120</v>
      </c>
      <c r="D759" s="149">
        <v>0.14249999999999999</v>
      </c>
    </row>
    <row r="760" spans="1:4">
      <c r="A760" s="151">
        <v>42397</v>
      </c>
      <c r="B760" s="146">
        <v>14.25</v>
      </c>
      <c r="C760" s="151" t="s">
        <v>121</v>
      </c>
      <c r="D760" s="149">
        <v>0.14249999999999999</v>
      </c>
    </row>
    <row r="761" spans="1:4">
      <c r="A761" s="151">
        <v>42398</v>
      </c>
      <c r="B761" s="146">
        <v>14.25</v>
      </c>
      <c r="C761" s="151" t="s">
        <v>122</v>
      </c>
      <c r="D761" s="149">
        <v>0.14249999999999999</v>
      </c>
    </row>
    <row r="762" spans="1:4">
      <c r="A762" s="151">
        <v>42399</v>
      </c>
      <c r="B762" s="146">
        <v>14.25</v>
      </c>
      <c r="C762" s="151" t="s">
        <v>2268</v>
      </c>
      <c r="D762" s="149">
        <v>0.14249999999999999</v>
      </c>
    </row>
    <row r="763" spans="1:4">
      <c r="A763" s="151">
        <v>42400</v>
      </c>
      <c r="B763" s="146">
        <v>14.25</v>
      </c>
      <c r="C763" s="151" t="s">
        <v>2269</v>
      </c>
      <c r="D763" s="149">
        <v>0.14249999999999999</v>
      </c>
    </row>
    <row r="764" spans="1:4">
      <c r="A764" s="151">
        <v>42401</v>
      </c>
      <c r="B764" s="146">
        <v>14.25</v>
      </c>
      <c r="C764" s="151" t="s">
        <v>123</v>
      </c>
      <c r="D764" s="149">
        <v>0.14249999999999999</v>
      </c>
    </row>
    <row r="765" spans="1:4">
      <c r="A765" s="151">
        <v>42402</v>
      </c>
      <c r="B765" s="146">
        <v>14.25</v>
      </c>
      <c r="C765" s="151" t="s">
        <v>124</v>
      </c>
      <c r="D765" s="149">
        <v>0.14249999999999999</v>
      </c>
    </row>
    <row r="766" spans="1:4">
      <c r="A766" s="151">
        <v>42403</v>
      </c>
      <c r="B766" s="146">
        <v>14.25</v>
      </c>
      <c r="C766" s="151" t="s">
        <v>125</v>
      </c>
      <c r="D766" s="149">
        <v>0.14249999999999999</v>
      </c>
    </row>
    <row r="767" spans="1:4">
      <c r="A767" s="151">
        <v>42404</v>
      </c>
      <c r="B767" s="146">
        <v>14.25</v>
      </c>
      <c r="C767" s="151" t="s">
        <v>126</v>
      </c>
      <c r="D767" s="149">
        <v>0.14249999999999999</v>
      </c>
    </row>
    <row r="768" spans="1:4">
      <c r="A768" s="151">
        <v>42405</v>
      </c>
      <c r="B768" s="146">
        <v>14.25</v>
      </c>
      <c r="C768" s="151" t="s">
        <v>127</v>
      </c>
      <c r="D768" s="149">
        <v>0.14249999999999999</v>
      </c>
    </row>
    <row r="769" spans="1:4">
      <c r="A769" s="151">
        <v>42406</v>
      </c>
      <c r="B769" s="146">
        <v>14.25</v>
      </c>
      <c r="C769" s="151" t="s">
        <v>2270</v>
      </c>
      <c r="D769" s="149">
        <v>0.14249999999999999</v>
      </c>
    </row>
    <row r="770" spans="1:4">
      <c r="A770" s="151">
        <v>42407</v>
      </c>
      <c r="B770" s="146">
        <v>14.25</v>
      </c>
      <c r="C770" s="151" t="s">
        <v>2271</v>
      </c>
      <c r="D770" s="149">
        <v>0.14249999999999999</v>
      </c>
    </row>
    <row r="771" spans="1:4">
      <c r="A771" s="151">
        <v>42408</v>
      </c>
      <c r="B771" s="146">
        <v>14.25</v>
      </c>
      <c r="C771" s="151" t="s">
        <v>2272</v>
      </c>
      <c r="D771" s="149">
        <v>0.14249999999999999</v>
      </c>
    </row>
    <row r="772" spans="1:4">
      <c r="A772" s="151">
        <v>42409</v>
      </c>
      <c r="B772" s="146">
        <v>14.25</v>
      </c>
      <c r="C772" s="151" t="s">
        <v>2273</v>
      </c>
      <c r="D772" s="149">
        <v>0.14249999999999999</v>
      </c>
    </row>
    <row r="773" spans="1:4">
      <c r="A773" s="151">
        <v>42410</v>
      </c>
      <c r="B773" s="146">
        <v>14.25</v>
      </c>
      <c r="C773" s="151" t="s">
        <v>128</v>
      </c>
      <c r="D773" s="149">
        <v>0.14249999999999999</v>
      </c>
    </row>
    <row r="774" spans="1:4">
      <c r="A774" s="151">
        <v>42411</v>
      </c>
      <c r="B774" s="146">
        <v>14.25</v>
      </c>
      <c r="C774" s="151" t="s">
        <v>129</v>
      </c>
      <c r="D774" s="149">
        <v>0.14249999999999999</v>
      </c>
    </row>
    <row r="775" spans="1:4">
      <c r="A775" s="151">
        <v>42412</v>
      </c>
      <c r="B775" s="146">
        <v>14.25</v>
      </c>
      <c r="C775" s="151" t="s">
        <v>130</v>
      </c>
      <c r="D775" s="149">
        <v>0.14249999999999999</v>
      </c>
    </row>
    <row r="776" spans="1:4">
      <c r="A776" s="151">
        <v>42413</v>
      </c>
      <c r="B776" s="146">
        <v>14.25</v>
      </c>
      <c r="C776" s="151" t="s">
        <v>2274</v>
      </c>
      <c r="D776" s="149">
        <v>0.14249999999999999</v>
      </c>
    </row>
    <row r="777" spans="1:4">
      <c r="A777" s="151">
        <v>42414</v>
      </c>
      <c r="B777" s="146">
        <v>14.25</v>
      </c>
      <c r="C777" s="151" t="s">
        <v>2275</v>
      </c>
      <c r="D777" s="149">
        <v>0.14249999999999999</v>
      </c>
    </row>
    <row r="778" spans="1:4">
      <c r="A778" s="151">
        <v>42415</v>
      </c>
      <c r="B778" s="146">
        <v>14.25</v>
      </c>
      <c r="C778" s="151" t="s">
        <v>131</v>
      </c>
      <c r="D778" s="149">
        <v>0.14249999999999999</v>
      </c>
    </row>
    <row r="779" spans="1:4">
      <c r="A779" s="151">
        <v>42416</v>
      </c>
      <c r="B779" s="146">
        <v>14.25</v>
      </c>
      <c r="C779" s="151" t="s">
        <v>132</v>
      </c>
      <c r="D779" s="149">
        <v>0.14249999999999999</v>
      </c>
    </row>
    <row r="780" spans="1:4">
      <c r="A780" s="151">
        <v>42417</v>
      </c>
      <c r="B780" s="146">
        <v>14.25</v>
      </c>
      <c r="C780" s="151" t="s">
        <v>133</v>
      </c>
      <c r="D780" s="149">
        <v>0.14249999999999999</v>
      </c>
    </row>
    <row r="781" spans="1:4">
      <c r="A781" s="151">
        <v>42418</v>
      </c>
      <c r="B781" s="146">
        <v>14.25</v>
      </c>
      <c r="C781" s="151" t="s">
        <v>134</v>
      </c>
      <c r="D781" s="149">
        <v>0.14249999999999999</v>
      </c>
    </row>
    <row r="782" spans="1:4">
      <c r="A782" s="151">
        <v>42419</v>
      </c>
      <c r="B782" s="146">
        <v>14.25</v>
      </c>
      <c r="C782" s="151" t="s">
        <v>135</v>
      </c>
      <c r="D782" s="149">
        <v>0.14249999999999999</v>
      </c>
    </row>
    <row r="783" spans="1:4">
      <c r="A783" s="151">
        <v>42420</v>
      </c>
      <c r="B783" s="146">
        <v>14.25</v>
      </c>
      <c r="C783" s="151" t="s">
        <v>2276</v>
      </c>
      <c r="D783" s="149">
        <v>0.14249999999999999</v>
      </c>
    </row>
    <row r="784" spans="1:4">
      <c r="A784" s="151">
        <v>42421</v>
      </c>
      <c r="B784" s="146">
        <v>14.25</v>
      </c>
      <c r="C784" s="151" t="s">
        <v>2277</v>
      </c>
      <c r="D784" s="149">
        <v>0.14249999999999999</v>
      </c>
    </row>
    <row r="785" spans="1:4">
      <c r="A785" s="151">
        <v>42422</v>
      </c>
      <c r="B785" s="146">
        <v>14.25</v>
      </c>
      <c r="C785" s="151" t="s">
        <v>136</v>
      </c>
      <c r="D785" s="149">
        <v>0.14249999999999999</v>
      </c>
    </row>
    <row r="786" spans="1:4">
      <c r="A786" s="151">
        <v>42423</v>
      </c>
      <c r="B786" s="146">
        <v>14.25</v>
      </c>
      <c r="C786" s="151" t="s">
        <v>137</v>
      </c>
      <c r="D786" s="149">
        <v>0.14249999999999999</v>
      </c>
    </row>
    <row r="787" spans="1:4">
      <c r="A787" s="151">
        <v>42424</v>
      </c>
      <c r="B787" s="146">
        <v>14.25</v>
      </c>
      <c r="C787" s="151" t="s">
        <v>138</v>
      </c>
      <c r="D787" s="149">
        <v>0.14249999999999999</v>
      </c>
    </row>
    <row r="788" spans="1:4">
      <c r="A788" s="151">
        <v>42425</v>
      </c>
      <c r="B788" s="146">
        <v>14.25</v>
      </c>
      <c r="C788" s="151" t="s">
        <v>139</v>
      </c>
      <c r="D788" s="149">
        <v>0.14249999999999999</v>
      </c>
    </row>
    <row r="789" spans="1:4">
      <c r="A789" s="151">
        <v>42426</v>
      </c>
      <c r="B789" s="146">
        <v>14.25</v>
      </c>
      <c r="C789" s="151" t="s">
        <v>140</v>
      </c>
      <c r="D789" s="149">
        <v>0.14249999999999999</v>
      </c>
    </row>
    <row r="790" spans="1:4">
      <c r="A790" s="151">
        <v>42427</v>
      </c>
      <c r="B790" s="146">
        <v>14.25</v>
      </c>
      <c r="C790" s="151" t="s">
        <v>2278</v>
      </c>
      <c r="D790" s="149">
        <v>0.14249999999999999</v>
      </c>
    </row>
    <row r="791" spans="1:4">
      <c r="A791" s="151">
        <v>42428</v>
      </c>
      <c r="B791" s="146">
        <v>14.25</v>
      </c>
      <c r="C791" s="151" t="s">
        <v>2279</v>
      </c>
      <c r="D791" s="149">
        <v>0.14249999999999999</v>
      </c>
    </row>
    <row r="792" spans="1:4">
      <c r="A792" s="151">
        <v>42429</v>
      </c>
      <c r="B792" s="146">
        <v>14.25</v>
      </c>
      <c r="C792" s="151" t="s">
        <v>141</v>
      </c>
      <c r="D792" s="149">
        <v>0.14249999999999999</v>
      </c>
    </row>
    <row r="793" spans="1:4">
      <c r="A793" s="151">
        <v>42430</v>
      </c>
      <c r="B793" s="146">
        <v>14.25</v>
      </c>
      <c r="C793" s="151" t="s">
        <v>142</v>
      </c>
      <c r="D793" s="149">
        <v>0.14249999999999999</v>
      </c>
    </row>
    <row r="794" spans="1:4">
      <c r="A794" s="151">
        <v>42431</v>
      </c>
      <c r="B794" s="146">
        <v>14.25</v>
      </c>
      <c r="C794" s="151" t="s">
        <v>143</v>
      </c>
      <c r="D794" s="149">
        <v>0.14249999999999999</v>
      </c>
    </row>
    <row r="795" spans="1:4">
      <c r="A795" s="151">
        <v>42432</v>
      </c>
      <c r="B795" s="146">
        <v>14.25</v>
      </c>
      <c r="C795" s="151" t="s">
        <v>144</v>
      </c>
      <c r="D795" s="149">
        <v>0.14249999999999999</v>
      </c>
    </row>
    <row r="796" spans="1:4">
      <c r="A796" s="151">
        <v>42433</v>
      </c>
      <c r="B796" s="146">
        <v>14.25</v>
      </c>
      <c r="C796" s="151" t="s">
        <v>145</v>
      </c>
      <c r="D796" s="149">
        <v>0.14249999999999999</v>
      </c>
    </row>
    <row r="797" spans="1:4">
      <c r="A797" s="151">
        <v>42434</v>
      </c>
      <c r="B797" s="146">
        <v>14.25</v>
      </c>
      <c r="C797" s="151" t="s">
        <v>2280</v>
      </c>
      <c r="D797" s="149">
        <v>0.14249999999999999</v>
      </c>
    </row>
    <row r="798" spans="1:4">
      <c r="A798" s="151">
        <v>42435</v>
      </c>
      <c r="B798" s="146">
        <v>14.25</v>
      </c>
      <c r="C798" s="151" t="s">
        <v>2281</v>
      </c>
      <c r="D798" s="149">
        <v>0.14249999999999999</v>
      </c>
    </row>
    <row r="799" spans="1:4">
      <c r="A799" s="151">
        <v>42436</v>
      </c>
      <c r="B799" s="146">
        <v>14.25</v>
      </c>
      <c r="C799" s="151" t="s">
        <v>146</v>
      </c>
      <c r="D799" s="149">
        <v>0.14249999999999999</v>
      </c>
    </row>
    <row r="800" spans="1:4">
      <c r="A800" s="151">
        <v>42437</v>
      </c>
      <c r="B800" s="146">
        <v>14.25</v>
      </c>
      <c r="C800" s="151" t="s">
        <v>147</v>
      </c>
      <c r="D800" s="149">
        <v>0.14249999999999999</v>
      </c>
    </row>
    <row r="801" spans="1:4">
      <c r="A801" s="151">
        <v>42438</v>
      </c>
      <c r="B801" s="146">
        <v>14.25</v>
      </c>
      <c r="C801" s="151" t="s">
        <v>148</v>
      </c>
      <c r="D801" s="149">
        <v>0.14249999999999999</v>
      </c>
    </row>
    <row r="802" spans="1:4">
      <c r="A802" s="151">
        <v>42439</v>
      </c>
      <c r="B802" s="146">
        <v>14.25</v>
      </c>
      <c r="C802" s="151" t="s">
        <v>149</v>
      </c>
      <c r="D802" s="149">
        <v>0.14249999999999999</v>
      </c>
    </row>
    <row r="803" spans="1:4">
      <c r="A803" s="151">
        <v>42440</v>
      </c>
      <c r="B803" s="146">
        <v>14.25</v>
      </c>
      <c r="C803" s="151" t="s">
        <v>150</v>
      </c>
      <c r="D803" s="149">
        <v>0.14249999999999999</v>
      </c>
    </row>
    <row r="804" spans="1:4">
      <c r="A804" s="151">
        <v>42441</v>
      </c>
      <c r="B804" s="146">
        <v>14.25</v>
      </c>
      <c r="C804" s="151" t="s">
        <v>2282</v>
      </c>
      <c r="D804" s="149">
        <v>0.14249999999999999</v>
      </c>
    </row>
    <row r="805" spans="1:4">
      <c r="A805" s="151">
        <v>42442</v>
      </c>
      <c r="B805" s="146">
        <v>14.25</v>
      </c>
      <c r="C805" s="151" t="s">
        <v>2283</v>
      </c>
      <c r="D805" s="149">
        <v>0.14249999999999999</v>
      </c>
    </row>
    <row r="806" spans="1:4">
      <c r="A806" s="151">
        <v>42443</v>
      </c>
      <c r="B806" s="146">
        <v>14.25</v>
      </c>
      <c r="C806" s="151" t="s">
        <v>151</v>
      </c>
      <c r="D806" s="149">
        <v>0.14249999999999999</v>
      </c>
    </row>
    <row r="807" spans="1:4">
      <c r="A807" s="151">
        <v>42444</v>
      </c>
      <c r="B807" s="146">
        <v>14.25</v>
      </c>
      <c r="C807" s="151" t="s">
        <v>152</v>
      </c>
      <c r="D807" s="149">
        <v>0.14249999999999999</v>
      </c>
    </row>
    <row r="808" spans="1:4">
      <c r="A808" s="151">
        <v>42445</v>
      </c>
      <c r="B808" s="146">
        <v>14.25</v>
      </c>
      <c r="C808" s="151" t="s">
        <v>153</v>
      </c>
      <c r="D808" s="149">
        <v>0.14249999999999999</v>
      </c>
    </row>
    <row r="809" spans="1:4">
      <c r="A809" s="151">
        <v>42446</v>
      </c>
      <c r="B809" s="146">
        <v>14.25</v>
      </c>
      <c r="C809" s="151" t="s">
        <v>154</v>
      </c>
      <c r="D809" s="149">
        <v>0.14249999999999999</v>
      </c>
    </row>
    <row r="810" spans="1:4">
      <c r="A810" s="151">
        <v>42447</v>
      </c>
      <c r="B810" s="146">
        <v>14.25</v>
      </c>
      <c r="C810" s="151" t="s">
        <v>155</v>
      </c>
      <c r="D810" s="149">
        <v>0.14249999999999999</v>
      </c>
    </row>
    <row r="811" spans="1:4">
      <c r="A811" s="151">
        <v>42448</v>
      </c>
      <c r="B811" s="146">
        <v>14.25</v>
      </c>
      <c r="C811" s="151" t="s">
        <v>2284</v>
      </c>
      <c r="D811" s="149">
        <v>0.14249999999999999</v>
      </c>
    </row>
    <row r="812" spans="1:4">
      <c r="A812" s="151">
        <v>42449</v>
      </c>
      <c r="B812" s="146">
        <v>14.25</v>
      </c>
      <c r="C812" s="151" t="s">
        <v>2285</v>
      </c>
      <c r="D812" s="149">
        <v>0.14249999999999999</v>
      </c>
    </row>
    <row r="813" spans="1:4">
      <c r="A813" s="151">
        <v>42450</v>
      </c>
      <c r="B813" s="146">
        <v>14.25</v>
      </c>
      <c r="C813" s="151" t="s">
        <v>156</v>
      </c>
      <c r="D813" s="149">
        <v>0.14249999999999999</v>
      </c>
    </row>
    <row r="814" spans="1:4">
      <c r="A814" s="151">
        <v>42451</v>
      </c>
      <c r="B814" s="146">
        <v>14.25</v>
      </c>
      <c r="C814" s="151" t="s">
        <v>157</v>
      </c>
      <c r="D814" s="149">
        <v>0.14249999999999999</v>
      </c>
    </row>
    <row r="815" spans="1:4">
      <c r="A815" s="151">
        <v>42452</v>
      </c>
      <c r="B815" s="146">
        <v>14.25</v>
      </c>
      <c r="C815" s="151" t="s">
        <v>158</v>
      </c>
      <c r="D815" s="149">
        <v>0.14249999999999999</v>
      </c>
    </row>
    <row r="816" spans="1:4">
      <c r="A816" s="151">
        <v>42453</v>
      </c>
      <c r="B816" s="146">
        <v>14.25</v>
      </c>
      <c r="C816" s="151" t="s">
        <v>159</v>
      </c>
      <c r="D816" s="149">
        <v>0.14249999999999999</v>
      </c>
    </row>
    <row r="817" spans="1:4">
      <c r="A817" s="151">
        <v>42454</v>
      </c>
      <c r="B817" s="146">
        <v>14.25</v>
      </c>
      <c r="C817" s="151" t="s">
        <v>2286</v>
      </c>
      <c r="D817" s="149">
        <v>0.14249999999999999</v>
      </c>
    </row>
    <row r="818" spans="1:4">
      <c r="A818" s="151">
        <v>42455</v>
      </c>
      <c r="B818" s="146">
        <v>14.25</v>
      </c>
      <c r="C818" s="151" t="s">
        <v>2287</v>
      </c>
      <c r="D818" s="149">
        <v>0.14249999999999999</v>
      </c>
    </row>
    <row r="819" spans="1:4">
      <c r="A819" s="151">
        <v>42456</v>
      </c>
      <c r="B819" s="146">
        <v>14.25</v>
      </c>
      <c r="C819" s="151" t="s">
        <v>2288</v>
      </c>
      <c r="D819" s="149">
        <v>0.14249999999999999</v>
      </c>
    </row>
    <row r="820" spans="1:4">
      <c r="A820" s="151">
        <v>42457</v>
      </c>
      <c r="B820" s="146">
        <v>14.25</v>
      </c>
      <c r="C820" s="151" t="s">
        <v>160</v>
      </c>
      <c r="D820" s="149">
        <v>0.14249999999999999</v>
      </c>
    </row>
    <row r="821" spans="1:4">
      <c r="A821" s="151">
        <v>42458</v>
      </c>
      <c r="B821" s="146">
        <v>14.25</v>
      </c>
      <c r="C821" s="151" t="s">
        <v>161</v>
      </c>
      <c r="D821" s="149">
        <v>0.14249999999999999</v>
      </c>
    </row>
    <row r="822" spans="1:4">
      <c r="A822" s="151">
        <v>42459</v>
      </c>
      <c r="B822" s="146">
        <v>14.25</v>
      </c>
      <c r="C822" s="151" t="s">
        <v>162</v>
      </c>
      <c r="D822" s="149">
        <v>0.14249999999999999</v>
      </c>
    </row>
    <row r="823" spans="1:4">
      <c r="A823" s="151">
        <v>42460</v>
      </c>
      <c r="B823" s="146">
        <v>14.25</v>
      </c>
      <c r="C823" s="151" t="s">
        <v>163</v>
      </c>
      <c r="D823" s="149">
        <v>0.14249999999999999</v>
      </c>
    </row>
    <row r="824" spans="1:4">
      <c r="A824" s="151">
        <v>42461</v>
      </c>
      <c r="B824" s="146">
        <v>14.25</v>
      </c>
      <c r="C824" s="151" t="s">
        <v>164</v>
      </c>
      <c r="D824" s="149">
        <v>0.14249999999999999</v>
      </c>
    </row>
    <row r="825" spans="1:4">
      <c r="A825" s="151">
        <v>42462</v>
      </c>
      <c r="B825" s="146">
        <v>14.25</v>
      </c>
      <c r="C825" s="151" t="s">
        <v>2289</v>
      </c>
      <c r="D825" s="149">
        <v>0.14249999999999999</v>
      </c>
    </row>
    <row r="826" spans="1:4">
      <c r="A826" s="151">
        <v>42463</v>
      </c>
      <c r="B826" s="146">
        <v>14.25</v>
      </c>
      <c r="C826" s="151" t="s">
        <v>2290</v>
      </c>
      <c r="D826" s="149">
        <v>0.14249999999999999</v>
      </c>
    </row>
    <row r="827" spans="1:4">
      <c r="A827" s="151">
        <v>42464</v>
      </c>
      <c r="B827" s="146">
        <v>14.25</v>
      </c>
      <c r="C827" s="151" t="s">
        <v>165</v>
      </c>
      <c r="D827" s="149">
        <v>0.14249999999999999</v>
      </c>
    </row>
    <row r="828" spans="1:4">
      <c r="A828" s="151">
        <v>42465</v>
      </c>
      <c r="B828" s="146">
        <v>14.25</v>
      </c>
      <c r="C828" s="151" t="s">
        <v>166</v>
      </c>
      <c r="D828" s="149">
        <v>0.14249999999999999</v>
      </c>
    </row>
    <row r="829" spans="1:4">
      <c r="A829" s="151">
        <v>42466</v>
      </c>
      <c r="B829" s="146">
        <v>14.25</v>
      </c>
      <c r="C829" s="151" t="s">
        <v>167</v>
      </c>
      <c r="D829" s="149">
        <v>0.14249999999999999</v>
      </c>
    </row>
    <row r="830" spans="1:4">
      <c r="A830" s="151">
        <v>42467</v>
      </c>
      <c r="B830" s="146">
        <v>14.25</v>
      </c>
      <c r="C830" s="151" t="s">
        <v>168</v>
      </c>
      <c r="D830" s="149">
        <v>0.14249999999999999</v>
      </c>
    </row>
    <row r="831" spans="1:4">
      <c r="A831" s="151">
        <v>42468</v>
      </c>
      <c r="B831" s="146">
        <v>14.25</v>
      </c>
      <c r="C831" s="151" t="s">
        <v>169</v>
      </c>
      <c r="D831" s="149">
        <v>0.14249999999999999</v>
      </c>
    </row>
    <row r="832" spans="1:4">
      <c r="A832" s="151">
        <v>42469</v>
      </c>
      <c r="B832" s="146">
        <v>14.25</v>
      </c>
      <c r="C832" s="151" t="s">
        <v>2291</v>
      </c>
      <c r="D832" s="149">
        <v>0.14249999999999999</v>
      </c>
    </row>
    <row r="833" spans="1:4">
      <c r="A833" s="151">
        <v>42470</v>
      </c>
      <c r="B833" s="146">
        <v>14.25</v>
      </c>
      <c r="C833" s="151" t="s">
        <v>2292</v>
      </c>
      <c r="D833" s="149">
        <v>0.14249999999999999</v>
      </c>
    </row>
    <row r="834" spans="1:4">
      <c r="A834" s="151">
        <v>42471</v>
      </c>
      <c r="B834" s="146">
        <v>14.25</v>
      </c>
      <c r="C834" s="151" t="s">
        <v>170</v>
      </c>
      <c r="D834" s="149">
        <v>0.14249999999999999</v>
      </c>
    </row>
    <row r="835" spans="1:4">
      <c r="A835" s="151">
        <v>42472</v>
      </c>
      <c r="B835" s="146">
        <v>14.25</v>
      </c>
      <c r="C835" s="151" t="s">
        <v>171</v>
      </c>
      <c r="D835" s="149">
        <v>0.14249999999999999</v>
      </c>
    </row>
    <row r="836" spans="1:4">
      <c r="A836" s="151">
        <v>42473</v>
      </c>
      <c r="B836" s="146">
        <v>14.25</v>
      </c>
      <c r="C836" s="151" t="s">
        <v>172</v>
      </c>
      <c r="D836" s="149">
        <v>0.14249999999999999</v>
      </c>
    </row>
    <row r="837" spans="1:4">
      <c r="A837" s="151">
        <v>42474</v>
      </c>
      <c r="B837" s="146">
        <v>14.25</v>
      </c>
      <c r="C837" s="151" t="s">
        <v>173</v>
      </c>
      <c r="D837" s="149">
        <v>0.14249999999999999</v>
      </c>
    </row>
    <row r="838" spans="1:4">
      <c r="A838" s="151">
        <v>42475</v>
      </c>
      <c r="B838" s="146">
        <v>14.25</v>
      </c>
      <c r="C838" s="151" t="s">
        <v>174</v>
      </c>
      <c r="D838" s="149">
        <v>0.14249999999999999</v>
      </c>
    </row>
    <row r="839" spans="1:4">
      <c r="A839" s="151">
        <v>42476</v>
      </c>
      <c r="B839" s="146">
        <v>14.25</v>
      </c>
      <c r="C839" s="151" t="s">
        <v>2293</v>
      </c>
      <c r="D839" s="149">
        <v>0.14249999999999999</v>
      </c>
    </row>
    <row r="840" spans="1:4">
      <c r="A840" s="151">
        <v>42477</v>
      </c>
      <c r="B840" s="146">
        <v>14.25</v>
      </c>
      <c r="C840" s="151" t="s">
        <v>2294</v>
      </c>
      <c r="D840" s="149">
        <v>0.14249999999999999</v>
      </c>
    </row>
    <row r="841" spans="1:4">
      <c r="A841" s="151">
        <v>42478</v>
      </c>
      <c r="B841" s="146">
        <v>14.25</v>
      </c>
      <c r="C841" s="151" t="s">
        <v>175</v>
      </c>
      <c r="D841" s="149">
        <v>0.14249999999999999</v>
      </c>
    </row>
    <row r="842" spans="1:4">
      <c r="A842" s="151">
        <v>42479</v>
      </c>
      <c r="B842" s="146">
        <v>14.25</v>
      </c>
      <c r="C842" s="151" t="s">
        <v>266</v>
      </c>
      <c r="D842" s="149">
        <v>0.14249999999999999</v>
      </c>
    </row>
    <row r="843" spans="1:4">
      <c r="A843" s="151">
        <v>42480</v>
      </c>
      <c r="B843" s="146">
        <v>14.25</v>
      </c>
      <c r="C843" s="151" t="s">
        <v>265</v>
      </c>
      <c r="D843" s="149">
        <v>0.14249999999999999</v>
      </c>
    </row>
    <row r="844" spans="1:4">
      <c r="A844" s="151">
        <v>42481</v>
      </c>
      <c r="B844" s="146">
        <v>14.25</v>
      </c>
      <c r="C844" s="151" t="s">
        <v>2295</v>
      </c>
      <c r="D844" s="149">
        <v>0.14249999999999999</v>
      </c>
    </row>
    <row r="845" spans="1:4">
      <c r="A845" s="151">
        <v>42482</v>
      </c>
      <c r="B845" s="146">
        <v>14.25</v>
      </c>
      <c r="C845" s="151" t="s">
        <v>264</v>
      </c>
      <c r="D845" s="149">
        <v>0.14249999999999999</v>
      </c>
    </row>
    <row r="846" spans="1:4">
      <c r="A846" s="151">
        <v>42483</v>
      </c>
      <c r="B846" s="146">
        <v>14.25</v>
      </c>
      <c r="C846" s="151" t="s">
        <v>2296</v>
      </c>
      <c r="D846" s="149">
        <v>0.14249999999999999</v>
      </c>
    </row>
    <row r="847" spans="1:4">
      <c r="A847" s="151">
        <v>42484</v>
      </c>
      <c r="B847" s="146">
        <v>14.25</v>
      </c>
      <c r="C847" s="151" t="s">
        <v>2297</v>
      </c>
      <c r="D847" s="149">
        <v>0.14249999999999999</v>
      </c>
    </row>
    <row r="848" spans="1:4">
      <c r="A848" s="151">
        <v>42485</v>
      </c>
      <c r="B848" s="146">
        <v>14.25</v>
      </c>
      <c r="C848" s="151" t="s">
        <v>263</v>
      </c>
      <c r="D848" s="149">
        <v>0.14249999999999999</v>
      </c>
    </row>
    <row r="849" spans="1:4">
      <c r="A849" s="151">
        <v>42486</v>
      </c>
      <c r="B849" s="146">
        <v>14.25</v>
      </c>
      <c r="C849" s="151" t="s">
        <v>262</v>
      </c>
      <c r="D849" s="149">
        <v>0.14249999999999999</v>
      </c>
    </row>
    <row r="850" spans="1:4">
      <c r="A850" s="151">
        <v>42487</v>
      </c>
      <c r="B850" s="146">
        <v>14.25</v>
      </c>
      <c r="C850" s="151" t="s">
        <v>261</v>
      </c>
      <c r="D850" s="149">
        <v>0.14249999999999999</v>
      </c>
    </row>
    <row r="851" spans="1:4">
      <c r="A851" s="151">
        <v>42488</v>
      </c>
      <c r="B851" s="146">
        <v>14.25</v>
      </c>
      <c r="C851" s="151" t="s">
        <v>260</v>
      </c>
      <c r="D851" s="149">
        <v>0.14249999999999999</v>
      </c>
    </row>
    <row r="852" spans="1:4">
      <c r="A852" s="151">
        <v>42489</v>
      </c>
      <c r="B852" s="146">
        <v>14.25</v>
      </c>
      <c r="C852" s="151" t="s">
        <v>259</v>
      </c>
      <c r="D852" s="149">
        <v>0.14249999999999999</v>
      </c>
    </row>
    <row r="853" spans="1:4">
      <c r="A853" s="151">
        <v>42490</v>
      </c>
      <c r="B853" s="146">
        <v>14.25</v>
      </c>
      <c r="C853" s="151" t="s">
        <v>2298</v>
      </c>
      <c r="D853" s="149">
        <v>0.14249999999999999</v>
      </c>
    </row>
    <row r="854" spans="1:4">
      <c r="A854" s="151">
        <v>42491</v>
      </c>
      <c r="B854" s="146">
        <v>15.25</v>
      </c>
      <c r="C854" s="151" t="s">
        <v>2299</v>
      </c>
      <c r="D854" s="149">
        <v>0.14249999999999999</v>
      </c>
    </row>
    <row r="855" spans="1:4">
      <c r="A855" s="151">
        <v>42492</v>
      </c>
      <c r="B855" s="146">
        <v>16.25</v>
      </c>
      <c r="C855" s="151" t="s">
        <v>258</v>
      </c>
      <c r="D855" s="149">
        <v>0.14249999999999999</v>
      </c>
    </row>
    <row r="856" spans="1:4">
      <c r="A856" s="151">
        <v>42493</v>
      </c>
      <c r="B856" s="146">
        <v>17.25</v>
      </c>
      <c r="C856" s="151" t="s">
        <v>257</v>
      </c>
      <c r="D856" s="149">
        <v>0.14249999999999999</v>
      </c>
    </row>
    <row r="857" spans="1:4">
      <c r="A857" s="151">
        <v>42494</v>
      </c>
      <c r="B857" s="146">
        <v>18.25</v>
      </c>
      <c r="C857" s="151" t="s">
        <v>256</v>
      </c>
      <c r="D857" s="149">
        <v>0.14249999999999999</v>
      </c>
    </row>
    <row r="858" spans="1:4">
      <c r="A858" s="151">
        <v>42495</v>
      </c>
      <c r="B858" s="146">
        <v>19.25</v>
      </c>
      <c r="C858" s="151" t="s">
        <v>255</v>
      </c>
      <c r="D858" s="149">
        <v>0.14249999999999999</v>
      </c>
    </row>
    <row r="859" spans="1:4">
      <c r="A859" s="151">
        <v>42496</v>
      </c>
      <c r="B859" s="146">
        <v>20.25</v>
      </c>
      <c r="C859" s="151" t="s">
        <v>254</v>
      </c>
      <c r="D859" s="149">
        <v>0.14249999999999999</v>
      </c>
    </row>
    <row r="860" spans="1:4">
      <c r="A860" s="151">
        <v>42497</v>
      </c>
      <c r="B860" s="146">
        <v>21.25</v>
      </c>
      <c r="C860" s="151" t="s">
        <v>2300</v>
      </c>
      <c r="D860" s="149">
        <v>0.14249999999999999</v>
      </c>
    </row>
    <row r="861" spans="1:4">
      <c r="A861" s="151">
        <v>42498</v>
      </c>
      <c r="B861" s="146">
        <v>22.25</v>
      </c>
      <c r="C861" s="151" t="s">
        <v>2301</v>
      </c>
      <c r="D861" s="149">
        <v>0.14249999999999999</v>
      </c>
    </row>
    <row r="862" spans="1:4">
      <c r="A862" s="151">
        <v>42499</v>
      </c>
      <c r="B862" s="146">
        <v>23.25</v>
      </c>
      <c r="C862" s="151" t="s">
        <v>253</v>
      </c>
      <c r="D862" s="149">
        <v>0.14249999999999999</v>
      </c>
    </row>
    <row r="863" spans="1:4">
      <c r="A863" s="151">
        <v>42500</v>
      </c>
      <c r="B863" s="146">
        <v>24.25</v>
      </c>
      <c r="C863" s="151" t="s">
        <v>252</v>
      </c>
      <c r="D863" s="149">
        <v>0.14249999999999999</v>
      </c>
    </row>
    <row r="864" spans="1:4">
      <c r="A864" s="151">
        <v>42501</v>
      </c>
      <c r="B864" s="146">
        <v>25.25</v>
      </c>
      <c r="C864" s="151" t="s">
        <v>251</v>
      </c>
      <c r="D864" s="149">
        <v>0.14249999999999999</v>
      </c>
    </row>
    <row r="865" spans="1:4">
      <c r="A865" s="151">
        <v>42502</v>
      </c>
      <c r="B865" s="146">
        <v>26.25</v>
      </c>
      <c r="C865" s="151" t="s">
        <v>250</v>
      </c>
      <c r="D865" s="149">
        <v>0.14249999999999999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L145"/>
  <sheetViews>
    <sheetView workbookViewId="0"/>
  </sheetViews>
  <sheetFormatPr defaultRowHeight="12.75"/>
  <sheetData>
    <row r="145" spans="12:12">
      <c r="L145" s="276"/>
    </row>
  </sheetData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:I16"/>
  <sheetViews>
    <sheetView workbookViewId="0"/>
  </sheetViews>
  <sheetFormatPr defaultRowHeight="12.75"/>
  <cols>
    <col min="1" max="1" width="9.140625" style="516"/>
    <col min="2" max="3" width="10.140625" bestFit="1" customWidth="1"/>
    <col min="9" max="9" width="10.140625" bestFit="1" customWidth="1"/>
  </cols>
  <sheetData>
    <row r="1" spans="1:9">
      <c r="B1" s="151">
        <v>42609</v>
      </c>
      <c r="C1" s="151">
        <v>42640</v>
      </c>
    </row>
    <row r="2" spans="1:9">
      <c r="A2" s="152" t="s">
        <v>2305</v>
      </c>
      <c r="B2" s="528">
        <v>16</v>
      </c>
      <c r="C2" s="528">
        <v>10</v>
      </c>
      <c r="H2" s="152" t="s">
        <v>2304</v>
      </c>
      <c r="I2" s="151">
        <v>42640</v>
      </c>
    </row>
    <row r="3" spans="1:9">
      <c r="A3" s="152" t="s">
        <v>2306</v>
      </c>
      <c r="B3" s="528">
        <v>15</v>
      </c>
      <c r="C3" s="528">
        <v>5</v>
      </c>
    </row>
    <row r="4" spans="1:9">
      <c r="A4" s="152" t="s">
        <v>2307</v>
      </c>
      <c r="B4" s="528">
        <v>17</v>
      </c>
      <c r="C4" s="528">
        <v>17</v>
      </c>
    </row>
    <row r="5" spans="1:9">
      <c r="A5" s="152" t="s">
        <v>2308</v>
      </c>
      <c r="B5" s="528">
        <v>11</v>
      </c>
      <c r="C5" s="528">
        <v>18</v>
      </c>
    </row>
    <row r="6" spans="1:9">
      <c r="A6" s="152" t="s">
        <v>2309</v>
      </c>
      <c r="B6" s="528">
        <v>13</v>
      </c>
      <c r="C6" s="528">
        <v>19</v>
      </c>
    </row>
    <row r="7" spans="1:9">
      <c r="A7" s="152" t="s">
        <v>2310</v>
      </c>
      <c r="B7" s="528"/>
    </row>
    <row r="8" spans="1:9">
      <c r="B8" s="528"/>
    </row>
    <row r="9" spans="1:9">
      <c r="B9">
        <f ca="1">MAX(OFFSET(B2,0,0,3))</f>
        <v>17</v>
      </c>
      <c r="C9">
        <f t="array" ref="C9">MATCH(MONTH(I2),MONTH(B1:C1))</f>
        <v>2</v>
      </c>
      <c r="D9">
        <f>C9-1</f>
        <v>1</v>
      </c>
    </row>
    <row r="11" spans="1:9">
      <c r="C11">
        <f t="array" aca="1" ref="C11" ca="1">LARGE((OFFSET(B2,0,MATCH(MONTH(I2),MONTH(B1:C1))-1,5)),1)</f>
        <v>19</v>
      </c>
    </row>
    <row r="14" spans="1:9">
      <c r="C14">
        <f t="array" aca="1" ref="C14" ca="1">MATCH(C11,OFFSET(B2,0,MATCH(MONTH(I2),MONTH(B1:C1))-1,6),0)</f>
        <v>5</v>
      </c>
    </row>
    <row r="16" spans="1:9">
      <c r="C16" t="str">
        <f ca="1">INDEX(A2:A8,MATCH(C11,OFFSET(B2,0,1,6),0))</f>
        <v>AE</v>
      </c>
    </row>
  </sheetData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H946"/>
  <sheetViews>
    <sheetView workbookViewId="0"/>
  </sheetViews>
  <sheetFormatPr defaultRowHeight="12.75"/>
  <cols>
    <col min="1" max="1" width="11.28515625" style="549" customWidth="1"/>
    <col min="2" max="2" width="18" style="549" customWidth="1"/>
    <col min="3" max="3" width="45.140625" style="549" customWidth="1"/>
    <col min="4" max="6" width="9.140625" style="549"/>
    <col min="7" max="7" width="10.140625" style="549" bestFit="1" customWidth="1"/>
    <col min="8" max="16384" width="9.140625" style="549"/>
  </cols>
  <sheetData>
    <row r="1" spans="1:8" ht="13.5" thickBot="1">
      <c r="A1" s="569" t="s">
        <v>2358</v>
      </c>
      <c r="B1" s="568" t="s">
        <v>2357</v>
      </c>
      <c r="C1" s="567" t="s">
        <v>2356</v>
      </c>
      <c r="G1" s="229">
        <v>42669</v>
      </c>
    </row>
    <row r="2" spans="1:8" ht="13.5" thickBot="1">
      <c r="A2" s="563">
        <v>36892</v>
      </c>
      <c r="B2" s="562" t="s">
        <v>2352</v>
      </c>
      <c r="C2" s="561" t="s">
        <v>2353</v>
      </c>
      <c r="G2" s="229">
        <v>43009</v>
      </c>
      <c r="H2" s="549">
        <f>NETWORKDAYS(G1,G2,$A$2:$A$937)</f>
        <v>234</v>
      </c>
    </row>
    <row r="3" spans="1:8" ht="13.5" thickBot="1">
      <c r="A3" s="563">
        <v>36948</v>
      </c>
      <c r="B3" s="562" t="s">
        <v>2352</v>
      </c>
      <c r="C3" s="561" t="s">
        <v>2351</v>
      </c>
      <c r="G3" s="229">
        <v>43034</v>
      </c>
      <c r="H3" s="575">
        <f>NETWORKDAYS(G2,G3,$A$2:$A$937)</f>
        <v>18</v>
      </c>
    </row>
    <row r="4" spans="1:8" ht="13.5" thickBot="1">
      <c r="A4" s="563">
        <v>36949</v>
      </c>
      <c r="B4" s="562" t="s">
        <v>2341</v>
      </c>
      <c r="C4" s="561" t="s">
        <v>2351</v>
      </c>
      <c r="G4" s="229">
        <v>43101</v>
      </c>
      <c r="H4" s="575">
        <f t="shared" ref="H4" si="0">NETWORKDAYS(G3,G4,$A$2:$A$937)</f>
        <v>44</v>
      </c>
    </row>
    <row r="5" spans="1:8" ht="13.5" thickBot="1">
      <c r="A5" s="563">
        <v>36994</v>
      </c>
      <c r="B5" s="562" t="s">
        <v>2350</v>
      </c>
      <c r="C5" s="561" t="s">
        <v>2349</v>
      </c>
    </row>
    <row r="6" spans="1:8" ht="13.5" thickBot="1">
      <c r="A6" s="563">
        <v>37002</v>
      </c>
      <c r="B6" s="562" t="s">
        <v>2354</v>
      </c>
      <c r="C6" s="561" t="s">
        <v>2348</v>
      </c>
    </row>
    <row r="7" spans="1:8" ht="13.5" thickBot="1">
      <c r="A7" s="563">
        <v>37012</v>
      </c>
      <c r="B7" s="562" t="s">
        <v>2341</v>
      </c>
      <c r="C7" s="561" t="s">
        <v>2347</v>
      </c>
    </row>
    <row r="8" spans="1:8" ht="13.5" thickBot="1">
      <c r="A8" s="563">
        <v>37056</v>
      </c>
      <c r="B8" s="562" t="s">
        <v>2346</v>
      </c>
      <c r="C8" s="561" t="s">
        <v>2345</v>
      </c>
    </row>
    <row r="9" spans="1:8" ht="13.5" thickBot="1">
      <c r="A9" s="563">
        <v>37141</v>
      </c>
      <c r="B9" s="562" t="s">
        <v>2350</v>
      </c>
      <c r="C9" s="561" t="s">
        <v>2344</v>
      </c>
    </row>
    <row r="10" spans="1:8" ht="14.25" thickBot="1">
      <c r="A10" s="563">
        <v>37176</v>
      </c>
      <c r="B10" s="562" t="s">
        <v>2350</v>
      </c>
      <c r="C10" s="561" t="s">
        <v>2343</v>
      </c>
    </row>
    <row r="11" spans="1:8" ht="13.5" thickBot="1">
      <c r="A11" s="563">
        <v>37197</v>
      </c>
      <c r="B11" s="562" t="s">
        <v>2350</v>
      </c>
      <c r="C11" s="561" t="s">
        <v>2342</v>
      </c>
    </row>
    <row r="12" spans="1:8" ht="13.5" thickBot="1">
      <c r="A12" s="563">
        <v>37210</v>
      </c>
      <c r="B12" s="562" t="s">
        <v>2346</v>
      </c>
      <c r="C12" s="561" t="s">
        <v>2340</v>
      </c>
    </row>
    <row r="13" spans="1:8" ht="13.5" thickBot="1">
      <c r="A13" s="563">
        <v>37250</v>
      </c>
      <c r="B13" s="562" t="s">
        <v>2341</v>
      </c>
      <c r="C13" s="561" t="s">
        <v>2338</v>
      </c>
    </row>
    <row r="14" spans="1:8" ht="13.5" thickBot="1">
      <c r="A14" s="560">
        <v>37257</v>
      </c>
      <c r="B14" s="559" t="s">
        <v>2341</v>
      </c>
      <c r="C14" s="558" t="s">
        <v>2353</v>
      </c>
    </row>
    <row r="15" spans="1:8" ht="13.5" thickBot="1">
      <c r="A15" s="557">
        <v>37298</v>
      </c>
      <c r="B15" s="556" t="s">
        <v>2352</v>
      </c>
      <c r="C15" s="555" t="s">
        <v>2351</v>
      </c>
    </row>
    <row r="16" spans="1:8" ht="13.5" thickBot="1">
      <c r="A16" s="557">
        <v>37299</v>
      </c>
      <c r="B16" s="556" t="s">
        <v>2341</v>
      </c>
      <c r="C16" s="555" t="s">
        <v>2351</v>
      </c>
    </row>
    <row r="17" spans="1:3" ht="13.5" thickBot="1">
      <c r="A17" s="557">
        <v>37344</v>
      </c>
      <c r="B17" s="556" t="s">
        <v>2350</v>
      </c>
      <c r="C17" s="555" t="s">
        <v>2349</v>
      </c>
    </row>
    <row r="18" spans="1:3" ht="13.5" thickBot="1">
      <c r="A18" s="557">
        <v>37367</v>
      </c>
      <c r="B18" s="556" t="s">
        <v>2355</v>
      </c>
      <c r="C18" s="555" t="s">
        <v>2348</v>
      </c>
    </row>
    <row r="19" spans="1:3" ht="13.5" thickBot="1">
      <c r="A19" s="557">
        <v>37377</v>
      </c>
      <c r="B19" s="556" t="s">
        <v>2339</v>
      </c>
      <c r="C19" s="555" t="s">
        <v>2347</v>
      </c>
    </row>
    <row r="20" spans="1:3" ht="13.5" thickBot="1">
      <c r="A20" s="557">
        <v>37406</v>
      </c>
      <c r="B20" s="556" t="s">
        <v>2346</v>
      </c>
      <c r="C20" s="555" t="s">
        <v>2345</v>
      </c>
    </row>
    <row r="21" spans="1:3" ht="13.5" thickBot="1">
      <c r="A21" s="557">
        <v>37506</v>
      </c>
      <c r="B21" s="556" t="s">
        <v>2354</v>
      </c>
      <c r="C21" s="555" t="s">
        <v>2344</v>
      </c>
    </row>
    <row r="22" spans="1:3" ht="14.25" thickBot="1">
      <c r="A22" s="557">
        <v>37541</v>
      </c>
      <c r="B22" s="556" t="s">
        <v>2354</v>
      </c>
      <c r="C22" s="555" t="s">
        <v>2343</v>
      </c>
    </row>
    <row r="23" spans="1:3" ht="13.5" thickBot="1">
      <c r="A23" s="557">
        <v>37562</v>
      </c>
      <c r="B23" s="556" t="s">
        <v>2354</v>
      </c>
      <c r="C23" s="555" t="s">
        <v>2342</v>
      </c>
    </row>
    <row r="24" spans="1:3" ht="13.5" thickBot="1">
      <c r="A24" s="557">
        <v>37575</v>
      </c>
      <c r="B24" s="556" t="s">
        <v>2350</v>
      </c>
      <c r="C24" s="555" t="s">
        <v>2340</v>
      </c>
    </row>
    <row r="25" spans="1:3" ht="13.5" thickBot="1">
      <c r="A25" s="557">
        <v>37615</v>
      </c>
      <c r="B25" s="556" t="s">
        <v>2339</v>
      </c>
      <c r="C25" s="555" t="s">
        <v>2338</v>
      </c>
    </row>
    <row r="26" spans="1:3" ht="13.5" thickBot="1">
      <c r="A26" s="566">
        <v>37622</v>
      </c>
      <c r="B26" s="565" t="s">
        <v>2339</v>
      </c>
      <c r="C26" s="564" t="s">
        <v>2353</v>
      </c>
    </row>
    <row r="27" spans="1:3" ht="13.5" thickBot="1">
      <c r="A27" s="563">
        <v>37683</v>
      </c>
      <c r="B27" s="562" t="s">
        <v>2352</v>
      </c>
      <c r="C27" s="561" t="s">
        <v>2351</v>
      </c>
    </row>
    <row r="28" spans="1:3" ht="13.5" thickBot="1">
      <c r="A28" s="563">
        <v>37684</v>
      </c>
      <c r="B28" s="562" t="s">
        <v>2341</v>
      </c>
      <c r="C28" s="561" t="s">
        <v>2351</v>
      </c>
    </row>
    <row r="29" spans="1:3" ht="13.5" thickBot="1">
      <c r="A29" s="563">
        <v>37729</v>
      </c>
      <c r="B29" s="562" t="s">
        <v>2350</v>
      </c>
      <c r="C29" s="561" t="s">
        <v>2349</v>
      </c>
    </row>
    <row r="30" spans="1:3" ht="13.5" thickBot="1">
      <c r="A30" s="563">
        <v>37732</v>
      </c>
      <c r="B30" s="562" t="s">
        <v>2352</v>
      </c>
      <c r="C30" s="561" t="s">
        <v>2348</v>
      </c>
    </row>
    <row r="31" spans="1:3" ht="13.5" thickBot="1">
      <c r="A31" s="563">
        <v>37742</v>
      </c>
      <c r="B31" s="562" t="s">
        <v>2346</v>
      </c>
      <c r="C31" s="561" t="s">
        <v>2347</v>
      </c>
    </row>
    <row r="32" spans="1:3" ht="13.5" thickBot="1">
      <c r="A32" s="563">
        <v>37791</v>
      </c>
      <c r="B32" s="562" t="s">
        <v>2346</v>
      </c>
      <c r="C32" s="561" t="s">
        <v>2345</v>
      </c>
    </row>
    <row r="33" spans="1:3" ht="13.5" thickBot="1">
      <c r="A33" s="563">
        <v>37871</v>
      </c>
      <c r="B33" s="562" t="s">
        <v>2355</v>
      </c>
      <c r="C33" s="561" t="s">
        <v>2344</v>
      </c>
    </row>
    <row r="34" spans="1:3" ht="14.25" thickBot="1">
      <c r="A34" s="563">
        <v>37906</v>
      </c>
      <c r="B34" s="562" t="s">
        <v>2355</v>
      </c>
      <c r="C34" s="561" t="s">
        <v>2343</v>
      </c>
    </row>
    <row r="35" spans="1:3" ht="13.5" thickBot="1">
      <c r="A35" s="563">
        <v>37927</v>
      </c>
      <c r="B35" s="562" t="s">
        <v>2355</v>
      </c>
      <c r="C35" s="561" t="s">
        <v>2342</v>
      </c>
    </row>
    <row r="36" spans="1:3" ht="13.5" thickBot="1">
      <c r="A36" s="563">
        <v>37940</v>
      </c>
      <c r="B36" s="562" t="s">
        <v>2354</v>
      </c>
      <c r="C36" s="561" t="s">
        <v>2340</v>
      </c>
    </row>
    <row r="37" spans="1:3" ht="13.5" thickBot="1">
      <c r="A37" s="563">
        <v>37980</v>
      </c>
      <c r="B37" s="562" t="s">
        <v>2346</v>
      </c>
      <c r="C37" s="561" t="s">
        <v>2338</v>
      </c>
    </row>
    <row r="38" spans="1:3" ht="13.5" thickBot="1">
      <c r="A38" s="560">
        <v>37987</v>
      </c>
      <c r="B38" s="559" t="s">
        <v>2346</v>
      </c>
      <c r="C38" s="558" t="s">
        <v>2353</v>
      </c>
    </row>
    <row r="39" spans="1:3" ht="13.5" thickBot="1">
      <c r="A39" s="557">
        <v>38040</v>
      </c>
      <c r="B39" s="556" t="s">
        <v>2352</v>
      </c>
      <c r="C39" s="555" t="s">
        <v>2351</v>
      </c>
    </row>
    <row r="40" spans="1:3" ht="13.5" thickBot="1">
      <c r="A40" s="557">
        <v>38041</v>
      </c>
      <c r="B40" s="556" t="s">
        <v>2341</v>
      </c>
      <c r="C40" s="555" t="s">
        <v>2351</v>
      </c>
    </row>
    <row r="41" spans="1:3" ht="13.5" thickBot="1">
      <c r="A41" s="557">
        <v>38086</v>
      </c>
      <c r="B41" s="556" t="s">
        <v>2350</v>
      </c>
      <c r="C41" s="555" t="s">
        <v>2349</v>
      </c>
    </row>
    <row r="42" spans="1:3" ht="13.5" thickBot="1">
      <c r="A42" s="557">
        <v>38098</v>
      </c>
      <c r="B42" s="556" t="s">
        <v>2339</v>
      </c>
      <c r="C42" s="555" t="s">
        <v>2348</v>
      </c>
    </row>
    <row r="43" spans="1:3" ht="13.5" thickBot="1">
      <c r="A43" s="557">
        <v>38108</v>
      </c>
      <c r="B43" s="556" t="s">
        <v>2354</v>
      </c>
      <c r="C43" s="555" t="s">
        <v>2347</v>
      </c>
    </row>
    <row r="44" spans="1:3" ht="13.5" thickBot="1">
      <c r="A44" s="557">
        <v>38148</v>
      </c>
      <c r="B44" s="556" t="s">
        <v>2346</v>
      </c>
      <c r="C44" s="555" t="s">
        <v>2345</v>
      </c>
    </row>
    <row r="45" spans="1:3" ht="13.5" thickBot="1">
      <c r="A45" s="557">
        <v>38237</v>
      </c>
      <c r="B45" s="556" t="s">
        <v>2341</v>
      </c>
      <c r="C45" s="555" t="s">
        <v>2344</v>
      </c>
    </row>
    <row r="46" spans="1:3" ht="14.25" thickBot="1">
      <c r="A46" s="557">
        <v>38272</v>
      </c>
      <c r="B46" s="556" t="s">
        <v>2341</v>
      </c>
      <c r="C46" s="555" t="s">
        <v>2343</v>
      </c>
    </row>
    <row r="47" spans="1:3" ht="13.5" thickBot="1">
      <c r="A47" s="557">
        <v>38293</v>
      </c>
      <c r="B47" s="556" t="s">
        <v>2341</v>
      </c>
      <c r="C47" s="555" t="s">
        <v>2342</v>
      </c>
    </row>
    <row r="48" spans="1:3" ht="13.5" thickBot="1">
      <c r="A48" s="557">
        <v>38306</v>
      </c>
      <c r="B48" s="556" t="s">
        <v>2352</v>
      </c>
      <c r="C48" s="555" t="s">
        <v>2340</v>
      </c>
    </row>
    <row r="49" spans="1:3" ht="13.5" thickBot="1">
      <c r="A49" s="557">
        <v>38346</v>
      </c>
      <c r="B49" s="556" t="s">
        <v>2354</v>
      </c>
      <c r="C49" s="555" t="s">
        <v>2338</v>
      </c>
    </row>
    <row r="50" spans="1:3" ht="13.5" thickBot="1">
      <c r="A50" s="566">
        <v>38353</v>
      </c>
      <c r="B50" s="565" t="s">
        <v>2354</v>
      </c>
      <c r="C50" s="564" t="s">
        <v>2353</v>
      </c>
    </row>
    <row r="51" spans="1:3" ht="13.5" thickBot="1">
      <c r="A51" s="563">
        <v>38390</v>
      </c>
      <c r="B51" s="562" t="s">
        <v>2352</v>
      </c>
      <c r="C51" s="561" t="s">
        <v>2351</v>
      </c>
    </row>
    <row r="52" spans="1:3" ht="13.5" thickBot="1">
      <c r="A52" s="563">
        <v>38391</v>
      </c>
      <c r="B52" s="562" t="s">
        <v>2341</v>
      </c>
      <c r="C52" s="561" t="s">
        <v>2351</v>
      </c>
    </row>
    <row r="53" spans="1:3" ht="13.5" thickBot="1">
      <c r="A53" s="563">
        <v>38436</v>
      </c>
      <c r="B53" s="562" t="s">
        <v>2350</v>
      </c>
      <c r="C53" s="561" t="s">
        <v>2349</v>
      </c>
    </row>
    <row r="54" spans="1:3" ht="13.5" thickBot="1">
      <c r="A54" s="563">
        <v>38463</v>
      </c>
      <c r="B54" s="562" t="s">
        <v>2346</v>
      </c>
      <c r="C54" s="561" t="s">
        <v>2348</v>
      </c>
    </row>
    <row r="55" spans="1:3" ht="13.5" thickBot="1">
      <c r="A55" s="563">
        <v>38473</v>
      </c>
      <c r="B55" s="562" t="s">
        <v>2355</v>
      </c>
      <c r="C55" s="561" t="s">
        <v>2347</v>
      </c>
    </row>
    <row r="56" spans="1:3" ht="13.5" thickBot="1">
      <c r="A56" s="563">
        <v>38498</v>
      </c>
      <c r="B56" s="562" t="s">
        <v>2346</v>
      </c>
      <c r="C56" s="561" t="s">
        <v>2345</v>
      </c>
    </row>
    <row r="57" spans="1:3" ht="13.5" thickBot="1">
      <c r="A57" s="563">
        <v>38602</v>
      </c>
      <c r="B57" s="562" t="s">
        <v>2339</v>
      </c>
      <c r="C57" s="561" t="s">
        <v>2344</v>
      </c>
    </row>
    <row r="58" spans="1:3" ht="14.25" thickBot="1">
      <c r="A58" s="563">
        <v>38637</v>
      </c>
      <c r="B58" s="562" t="s">
        <v>2339</v>
      </c>
      <c r="C58" s="561" t="s">
        <v>2343</v>
      </c>
    </row>
    <row r="59" spans="1:3" ht="13.5" thickBot="1">
      <c r="A59" s="563">
        <v>38658</v>
      </c>
      <c r="B59" s="562" t="s">
        <v>2339</v>
      </c>
      <c r="C59" s="561" t="s">
        <v>2342</v>
      </c>
    </row>
    <row r="60" spans="1:3" ht="13.5" thickBot="1">
      <c r="A60" s="563">
        <v>38671</v>
      </c>
      <c r="B60" s="562" t="s">
        <v>2341</v>
      </c>
      <c r="C60" s="561" t="s">
        <v>2340</v>
      </c>
    </row>
    <row r="61" spans="1:3" ht="13.5" thickBot="1">
      <c r="A61" s="563">
        <v>38711</v>
      </c>
      <c r="B61" s="562" t="s">
        <v>2355</v>
      </c>
      <c r="C61" s="561" t="s">
        <v>2338</v>
      </c>
    </row>
    <row r="62" spans="1:3" ht="13.5" thickBot="1">
      <c r="A62" s="560">
        <v>38718</v>
      </c>
      <c r="B62" s="559" t="s">
        <v>2355</v>
      </c>
      <c r="C62" s="558" t="s">
        <v>2353</v>
      </c>
    </row>
    <row r="63" spans="1:3" ht="13.5" thickBot="1">
      <c r="A63" s="557">
        <v>38775</v>
      </c>
      <c r="B63" s="556" t="s">
        <v>2352</v>
      </c>
      <c r="C63" s="555" t="s">
        <v>2351</v>
      </c>
    </row>
    <row r="64" spans="1:3" ht="13.5" thickBot="1">
      <c r="A64" s="557">
        <v>38776</v>
      </c>
      <c r="B64" s="556" t="s">
        <v>2341</v>
      </c>
      <c r="C64" s="555" t="s">
        <v>2351</v>
      </c>
    </row>
    <row r="65" spans="1:3" ht="13.5" thickBot="1">
      <c r="A65" s="557">
        <v>38821</v>
      </c>
      <c r="B65" s="556" t="s">
        <v>2350</v>
      </c>
      <c r="C65" s="555" t="s">
        <v>2349</v>
      </c>
    </row>
    <row r="66" spans="1:3" ht="13.5" thickBot="1">
      <c r="A66" s="557">
        <v>38828</v>
      </c>
      <c r="B66" s="556" t="s">
        <v>2350</v>
      </c>
      <c r="C66" s="555" t="s">
        <v>2348</v>
      </c>
    </row>
    <row r="67" spans="1:3" ht="13.5" thickBot="1">
      <c r="A67" s="557">
        <v>38838</v>
      </c>
      <c r="B67" s="556" t="s">
        <v>2352</v>
      </c>
      <c r="C67" s="555" t="s">
        <v>2347</v>
      </c>
    </row>
    <row r="68" spans="1:3" ht="13.5" thickBot="1">
      <c r="A68" s="557">
        <v>38883</v>
      </c>
      <c r="B68" s="556" t="s">
        <v>2346</v>
      </c>
      <c r="C68" s="555" t="s">
        <v>2345</v>
      </c>
    </row>
    <row r="69" spans="1:3" ht="13.5" thickBot="1">
      <c r="A69" s="557">
        <v>38967</v>
      </c>
      <c r="B69" s="556" t="s">
        <v>2346</v>
      </c>
      <c r="C69" s="555" t="s">
        <v>2344</v>
      </c>
    </row>
    <row r="70" spans="1:3" ht="14.25" thickBot="1">
      <c r="A70" s="557">
        <v>39002</v>
      </c>
      <c r="B70" s="556" t="s">
        <v>2346</v>
      </c>
      <c r="C70" s="555" t="s">
        <v>2343</v>
      </c>
    </row>
    <row r="71" spans="1:3" ht="13.5" thickBot="1">
      <c r="A71" s="557">
        <v>39023</v>
      </c>
      <c r="B71" s="556" t="s">
        <v>2346</v>
      </c>
      <c r="C71" s="555" t="s">
        <v>2342</v>
      </c>
    </row>
    <row r="72" spans="1:3" ht="13.5" thickBot="1">
      <c r="A72" s="557">
        <v>39036</v>
      </c>
      <c r="B72" s="556" t="s">
        <v>2339</v>
      </c>
      <c r="C72" s="555" t="s">
        <v>2340</v>
      </c>
    </row>
    <row r="73" spans="1:3" ht="13.5" thickBot="1">
      <c r="A73" s="557">
        <v>39076</v>
      </c>
      <c r="B73" s="556" t="s">
        <v>2352</v>
      </c>
      <c r="C73" s="555" t="s">
        <v>2338</v>
      </c>
    </row>
    <row r="74" spans="1:3" ht="13.5" thickBot="1">
      <c r="A74" s="566">
        <v>39083</v>
      </c>
      <c r="B74" s="565" t="s">
        <v>2352</v>
      </c>
      <c r="C74" s="564" t="s">
        <v>2353</v>
      </c>
    </row>
    <row r="75" spans="1:3" ht="13.5" thickBot="1">
      <c r="A75" s="563">
        <v>39132</v>
      </c>
      <c r="B75" s="562" t="s">
        <v>2352</v>
      </c>
      <c r="C75" s="561" t="s">
        <v>2351</v>
      </c>
    </row>
    <row r="76" spans="1:3" ht="13.5" thickBot="1">
      <c r="A76" s="563">
        <v>39133</v>
      </c>
      <c r="B76" s="562" t="s">
        <v>2341</v>
      </c>
      <c r="C76" s="561" t="s">
        <v>2351</v>
      </c>
    </row>
    <row r="77" spans="1:3" ht="13.5" thickBot="1">
      <c r="A77" s="563">
        <v>39178</v>
      </c>
      <c r="B77" s="562" t="s">
        <v>2350</v>
      </c>
      <c r="C77" s="561" t="s">
        <v>2349</v>
      </c>
    </row>
    <row r="78" spans="1:3" ht="13.5" thickBot="1">
      <c r="A78" s="563">
        <v>39193</v>
      </c>
      <c r="B78" s="562" t="s">
        <v>2354</v>
      </c>
      <c r="C78" s="561" t="s">
        <v>2348</v>
      </c>
    </row>
    <row r="79" spans="1:3" ht="13.5" thickBot="1">
      <c r="A79" s="563">
        <v>39203</v>
      </c>
      <c r="B79" s="562" t="s">
        <v>2341</v>
      </c>
      <c r="C79" s="561" t="s">
        <v>2347</v>
      </c>
    </row>
    <row r="80" spans="1:3" ht="13.5" thickBot="1">
      <c r="A80" s="563">
        <v>39240</v>
      </c>
      <c r="B80" s="562" t="s">
        <v>2346</v>
      </c>
      <c r="C80" s="561" t="s">
        <v>2345</v>
      </c>
    </row>
    <row r="81" spans="1:3" ht="13.5" thickBot="1">
      <c r="A81" s="563">
        <v>39332</v>
      </c>
      <c r="B81" s="562" t="s">
        <v>2350</v>
      </c>
      <c r="C81" s="561" t="s">
        <v>2344</v>
      </c>
    </row>
    <row r="82" spans="1:3" ht="14.25" thickBot="1">
      <c r="A82" s="563">
        <v>39367</v>
      </c>
      <c r="B82" s="562" t="s">
        <v>2350</v>
      </c>
      <c r="C82" s="561" t="s">
        <v>2343</v>
      </c>
    </row>
    <row r="83" spans="1:3" ht="13.5" thickBot="1">
      <c r="A83" s="563">
        <v>39388</v>
      </c>
      <c r="B83" s="562" t="s">
        <v>2350</v>
      </c>
      <c r="C83" s="561" t="s">
        <v>2342</v>
      </c>
    </row>
    <row r="84" spans="1:3" ht="13.5" thickBot="1">
      <c r="A84" s="563">
        <v>39401</v>
      </c>
      <c r="B84" s="562" t="s">
        <v>2346</v>
      </c>
      <c r="C84" s="561" t="s">
        <v>2340</v>
      </c>
    </row>
    <row r="85" spans="1:3" ht="13.5" thickBot="1">
      <c r="A85" s="563">
        <v>39441</v>
      </c>
      <c r="B85" s="562" t="s">
        <v>2341</v>
      </c>
      <c r="C85" s="561" t="s">
        <v>2338</v>
      </c>
    </row>
    <row r="86" spans="1:3" ht="13.5" thickBot="1">
      <c r="A86" s="560">
        <v>39448</v>
      </c>
      <c r="B86" s="559" t="s">
        <v>2341</v>
      </c>
      <c r="C86" s="558" t="s">
        <v>2353</v>
      </c>
    </row>
    <row r="87" spans="1:3" ht="13.5" thickBot="1">
      <c r="A87" s="557">
        <v>39482</v>
      </c>
      <c r="B87" s="556" t="s">
        <v>2352</v>
      </c>
      <c r="C87" s="555" t="s">
        <v>2351</v>
      </c>
    </row>
    <row r="88" spans="1:3" ht="13.5" thickBot="1">
      <c r="A88" s="557">
        <v>39483</v>
      </c>
      <c r="B88" s="556" t="s">
        <v>2341</v>
      </c>
      <c r="C88" s="555" t="s">
        <v>2351</v>
      </c>
    </row>
    <row r="89" spans="1:3" ht="13.5" thickBot="1">
      <c r="A89" s="557">
        <v>39528</v>
      </c>
      <c r="B89" s="556" t="s">
        <v>2350</v>
      </c>
      <c r="C89" s="555" t="s">
        <v>2349</v>
      </c>
    </row>
    <row r="90" spans="1:3" ht="13.5" thickBot="1">
      <c r="A90" s="557">
        <v>39559</v>
      </c>
      <c r="B90" s="556" t="s">
        <v>2352</v>
      </c>
      <c r="C90" s="555" t="s">
        <v>2348</v>
      </c>
    </row>
    <row r="91" spans="1:3" ht="13.5" thickBot="1">
      <c r="A91" s="557">
        <v>39569</v>
      </c>
      <c r="B91" s="556" t="s">
        <v>2346</v>
      </c>
      <c r="C91" s="555" t="s">
        <v>2347</v>
      </c>
    </row>
    <row r="92" spans="1:3" ht="13.5" thickBot="1">
      <c r="A92" s="557">
        <v>39590</v>
      </c>
      <c r="B92" s="556" t="s">
        <v>2346</v>
      </c>
      <c r="C92" s="555" t="s">
        <v>2345</v>
      </c>
    </row>
    <row r="93" spans="1:3" ht="13.5" thickBot="1">
      <c r="A93" s="557">
        <v>39698</v>
      </c>
      <c r="B93" s="556" t="s">
        <v>2355</v>
      </c>
      <c r="C93" s="555" t="s">
        <v>2344</v>
      </c>
    </row>
    <row r="94" spans="1:3" ht="14.25" thickBot="1">
      <c r="A94" s="557">
        <v>39733</v>
      </c>
      <c r="B94" s="556" t="s">
        <v>2355</v>
      </c>
      <c r="C94" s="555" t="s">
        <v>2343</v>
      </c>
    </row>
    <row r="95" spans="1:3" ht="13.5" thickBot="1">
      <c r="A95" s="557">
        <v>39754</v>
      </c>
      <c r="B95" s="556" t="s">
        <v>2355</v>
      </c>
      <c r="C95" s="555" t="s">
        <v>2342</v>
      </c>
    </row>
    <row r="96" spans="1:3" ht="13.5" thickBot="1">
      <c r="A96" s="557">
        <v>39767</v>
      </c>
      <c r="B96" s="556" t="s">
        <v>2354</v>
      </c>
      <c r="C96" s="555" t="s">
        <v>2340</v>
      </c>
    </row>
    <row r="97" spans="1:3" ht="13.5" thickBot="1">
      <c r="A97" s="557">
        <v>39807</v>
      </c>
      <c r="B97" s="556" t="s">
        <v>2346</v>
      </c>
      <c r="C97" s="555" t="s">
        <v>2338</v>
      </c>
    </row>
    <row r="98" spans="1:3" ht="13.5" thickBot="1">
      <c r="A98" s="566">
        <v>39814</v>
      </c>
      <c r="B98" s="565" t="s">
        <v>2346</v>
      </c>
      <c r="C98" s="564" t="s">
        <v>2353</v>
      </c>
    </row>
    <row r="99" spans="1:3" ht="13.5" thickBot="1">
      <c r="A99" s="563">
        <v>39867</v>
      </c>
      <c r="B99" s="562" t="s">
        <v>2352</v>
      </c>
      <c r="C99" s="561" t="s">
        <v>2351</v>
      </c>
    </row>
    <row r="100" spans="1:3" ht="13.5" thickBot="1">
      <c r="A100" s="563">
        <v>39868</v>
      </c>
      <c r="B100" s="562" t="s">
        <v>2341</v>
      </c>
      <c r="C100" s="561" t="s">
        <v>2351</v>
      </c>
    </row>
    <row r="101" spans="1:3" ht="13.5" thickBot="1">
      <c r="A101" s="563">
        <v>39913</v>
      </c>
      <c r="B101" s="562" t="s">
        <v>2350</v>
      </c>
      <c r="C101" s="561" t="s">
        <v>2349</v>
      </c>
    </row>
    <row r="102" spans="1:3" ht="13.5" thickBot="1">
      <c r="A102" s="563">
        <v>39924</v>
      </c>
      <c r="B102" s="562" t="s">
        <v>2341</v>
      </c>
      <c r="C102" s="561" t="s">
        <v>2348</v>
      </c>
    </row>
    <row r="103" spans="1:3" ht="13.5" thickBot="1">
      <c r="A103" s="563">
        <v>39934</v>
      </c>
      <c r="B103" s="562" t="s">
        <v>2350</v>
      </c>
      <c r="C103" s="561" t="s">
        <v>2347</v>
      </c>
    </row>
    <row r="104" spans="1:3" ht="13.5" thickBot="1">
      <c r="A104" s="563">
        <v>39975</v>
      </c>
      <c r="B104" s="562" t="s">
        <v>2346</v>
      </c>
      <c r="C104" s="561" t="s">
        <v>2345</v>
      </c>
    </row>
    <row r="105" spans="1:3" ht="13.5" thickBot="1">
      <c r="A105" s="563">
        <v>40063</v>
      </c>
      <c r="B105" s="562" t="s">
        <v>2352</v>
      </c>
      <c r="C105" s="561" t="s">
        <v>2344</v>
      </c>
    </row>
    <row r="106" spans="1:3" ht="14.25" thickBot="1">
      <c r="A106" s="563">
        <v>40098</v>
      </c>
      <c r="B106" s="562" t="s">
        <v>2352</v>
      </c>
      <c r="C106" s="561" t="s">
        <v>2343</v>
      </c>
    </row>
    <row r="107" spans="1:3" ht="13.5" thickBot="1">
      <c r="A107" s="563">
        <v>40119</v>
      </c>
      <c r="B107" s="562" t="s">
        <v>2352</v>
      </c>
      <c r="C107" s="561" t="s">
        <v>2342</v>
      </c>
    </row>
    <row r="108" spans="1:3" ht="13.5" thickBot="1">
      <c r="A108" s="563">
        <v>40132</v>
      </c>
      <c r="B108" s="562" t="s">
        <v>2355</v>
      </c>
      <c r="C108" s="561" t="s">
        <v>2340</v>
      </c>
    </row>
    <row r="109" spans="1:3" ht="13.5" thickBot="1">
      <c r="A109" s="563">
        <v>40172</v>
      </c>
      <c r="B109" s="562" t="s">
        <v>2350</v>
      </c>
      <c r="C109" s="561" t="s">
        <v>2338</v>
      </c>
    </row>
    <row r="110" spans="1:3" ht="13.5" thickBot="1">
      <c r="A110" s="560">
        <v>40179</v>
      </c>
      <c r="B110" s="559" t="s">
        <v>2350</v>
      </c>
      <c r="C110" s="558" t="s">
        <v>2353</v>
      </c>
    </row>
    <row r="111" spans="1:3" ht="13.5" thickBot="1">
      <c r="A111" s="557">
        <v>40224</v>
      </c>
      <c r="B111" s="556" t="s">
        <v>2352</v>
      </c>
      <c r="C111" s="555" t="s">
        <v>2351</v>
      </c>
    </row>
    <row r="112" spans="1:3" ht="13.5" thickBot="1">
      <c r="A112" s="557">
        <v>40225</v>
      </c>
      <c r="B112" s="556" t="s">
        <v>2341</v>
      </c>
      <c r="C112" s="555" t="s">
        <v>2351</v>
      </c>
    </row>
    <row r="113" spans="1:3" ht="13.5" thickBot="1">
      <c r="A113" s="557">
        <v>40270</v>
      </c>
      <c r="B113" s="556" t="s">
        <v>2350</v>
      </c>
      <c r="C113" s="555" t="s">
        <v>2349</v>
      </c>
    </row>
    <row r="114" spans="1:3" ht="13.5" thickBot="1">
      <c r="A114" s="557">
        <v>40289</v>
      </c>
      <c r="B114" s="556" t="s">
        <v>2339</v>
      </c>
      <c r="C114" s="555" t="s">
        <v>2348</v>
      </c>
    </row>
    <row r="115" spans="1:3" ht="13.5" thickBot="1">
      <c r="A115" s="557">
        <v>40299</v>
      </c>
      <c r="B115" s="556" t="s">
        <v>2354</v>
      </c>
      <c r="C115" s="555" t="s">
        <v>2347</v>
      </c>
    </row>
    <row r="116" spans="1:3" ht="13.5" thickBot="1">
      <c r="A116" s="557">
        <v>40332</v>
      </c>
      <c r="B116" s="556" t="s">
        <v>2346</v>
      </c>
      <c r="C116" s="555" t="s">
        <v>2345</v>
      </c>
    </row>
    <row r="117" spans="1:3" ht="13.5" thickBot="1">
      <c r="A117" s="557">
        <v>40428</v>
      </c>
      <c r="B117" s="556" t="s">
        <v>2341</v>
      </c>
      <c r="C117" s="555" t="s">
        <v>2344</v>
      </c>
    </row>
    <row r="118" spans="1:3" ht="14.25" thickBot="1">
      <c r="A118" s="557">
        <v>40463</v>
      </c>
      <c r="B118" s="556" t="s">
        <v>2341</v>
      </c>
      <c r="C118" s="555" t="s">
        <v>2343</v>
      </c>
    </row>
    <row r="119" spans="1:3" ht="13.5" thickBot="1">
      <c r="A119" s="557">
        <v>40484</v>
      </c>
      <c r="B119" s="556" t="s">
        <v>2341</v>
      </c>
      <c r="C119" s="555" t="s">
        <v>2342</v>
      </c>
    </row>
    <row r="120" spans="1:3" ht="13.5" thickBot="1">
      <c r="A120" s="557">
        <v>40497</v>
      </c>
      <c r="B120" s="556" t="s">
        <v>2352</v>
      </c>
      <c r="C120" s="555" t="s">
        <v>2340</v>
      </c>
    </row>
    <row r="121" spans="1:3" ht="13.5" thickBot="1">
      <c r="A121" s="557">
        <v>40537</v>
      </c>
      <c r="B121" s="556" t="s">
        <v>2354</v>
      </c>
      <c r="C121" s="555" t="s">
        <v>2338</v>
      </c>
    </row>
    <row r="122" spans="1:3" ht="13.5" thickBot="1">
      <c r="A122" s="566">
        <v>40544</v>
      </c>
      <c r="B122" s="565" t="s">
        <v>2354</v>
      </c>
      <c r="C122" s="564" t="s">
        <v>2353</v>
      </c>
    </row>
    <row r="123" spans="1:3" ht="13.5" thickBot="1">
      <c r="A123" s="563">
        <v>40609</v>
      </c>
      <c r="B123" s="562" t="s">
        <v>2352</v>
      </c>
      <c r="C123" s="561" t="s">
        <v>2351</v>
      </c>
    </row>
    <row r="124" spans="1:3" ht="13.5" thickBot="1">
      <c r="A124" s="563">
        <v>40610</v>
      </c>
      <c r="B124" s="562" t="s">
        <v>2341</v>
      </c>
      <c r="C124" s="561" t="s">
        <v>2351</v>
      </c>
    </row>
    <row r="125" spans="1:3" ht="13.5" thickBot="1">
      <c r="A125" s="563">
        <v>40654</v>
      </c>
      <c r="B125" s="562" t="s">
        <v>2346</v>
      </c>
      <c r="C125" s="561" t="s">
        <v>2349</v>
      </c>
    </row>
    <row r="126" spans="1:3" ht="13.5" thickBot="1">
      <c r="A126" s="563">
        <v>40655</v>
      </c>
      <c r="B126" s="562" t="s">
        <v>2350</v>
      </c>
      <c r="C126" s="561" t="s">
        <v>2348</v>
      </c>
    </row>
    <row r="127" spans="1:3" ht="13.5" thickBot="1">
      <c r="A127" s="563">
        <v>40664</v>
      </c>
      <c r="B127" s="562" t="s">
        <v>2355</v>
      </c>
      <c r="C127" s="561" t="s">
        <v>2347</v>
      </c>
    </row>
    <row r="128" spans="1:3" ht="13.5" thickBot="1">
      <c r="A128" s="563">
        <v>40717</v>
      </c>
      <c r="B128" s="562" t="s">
        <v>2346</v>
      </c>
      <c r="C128" s="561" t="s">
        <v>2345</v>
      </c>
    </row>
    <row r="129" spans="1:3" ht="13.5" thickBot="1">
      <c r="A129" s="563">
        <v>40793</v>
      </c>
      <c r="B129" s="562" t="s">
        <v>2339</v>
      </c>
      <c r="C129" s="561" t="s">
        <v>2344</v>
      </c>
    </row>
    <row r="130" spans="1:3" ht="14.25" thickBot="1">
      <c r="A130" s="563">
        <v>40828</v>
      </c>
      <c r="B130" s="562" t="s">
        <v>2339</v>
      </c>
      <c r="C130" s="561" t="s">
        <v>2343</v>
      </c>
    </row>
    <row r="131" spans="1:3" ht="13.5" thickBot="1">
      <c r="A131" s="563">
        <v>40849</v>
      </c>
      <c r="B131" s="562" t="s">
        <v>2339</v>
      </c>
      <c r="C131" s="561" t="s">
        <v>2342</v>
      </c>
    </row>
    <row r="132" spans="1:3" ht="13.5" thickBot="1">
      <c r="A132" s="563">
        <v>40862</v>
      </c>
      <c r="B132" s="562" t="s">
        <v>2341</v>
      </c>
      <c r="C132" s="561" t="s">
        <v>2340</v>
      </c>
    </row>
    <row r="133" spans="1:3" ht="13.5" thickBot="1">
      <c r="A133" s="563">
        <v>40902</v>
      </c>
      <c r="B133" s="562" t="s">
        <v>2355</v>
      </c>
      <c r="C133" s="561" t="s">
        <v>2338</v>
      </c>
    </row>
    <row r="134" spans="1:3" ht="13.5" thickBot="1">
      <c r="A134" s="560">
        <v>40909</v>
      </c>
      <c r="B134" s="559" t="s">
        <v>2355</v>
      </c>
      <c r="C134" s="558" t="s">
        <v>2353</v>
      </c>
    </row>
    <row r="135" spans="1:3" ht="13.5" thickBot="1">
      <c r="A135" s="557">
        <v>40959</v>
      </c>
      <c r="B135" s="556" t="s">
        <v>2352</v>
      </c>
      <c r="C135" s="555" t="s">
        <v>2351</v>
      </c>
    </row>
    <row r="136" spans="1:3" ht="13.5" thickBot="1">
      <c r="A136" s="557">
        <v>40960</v>
      </c>
      <c r="B136" s="556" t="s">
        <v>2341</v>
      </c>
      <c r="C136" s="555" t="s">
        <v>2351</v>
      </c>
    </row>
    <row r="137" spans="1:3" ht="13.5" thickBot="1">
      <c r="A137" s="557">
        <v>41005</v>
      </c>
      <c r="B137" s="556" t="s">
        <v>2350</v>
      </c>
      <c r="C137" s="555" t="s">
        <v>2349</v>
      </c>
    </row>
    <row r="138" spans="1:3" ht="13.5" thickBot="1">
      <c r="A138" s="557">
        <v>41020</v>
      </c>
      <c r="B138" s="556" t="s">
        <v>2354</v>
      </c>
      <c r="C138" s="555" t="s">
        <v>2348</v>
      </c>
    </row>
    <row r="139" spans="1:3" ht="13.5" thickBot="1">
      <c r="A139" s="557">
        <v>41030</v>
      </c>
      <c r="B139" s="556" t="s">
        <v>2341</v>
      </c>
      <c r="C139" s="555" t="s">
        <v>2347</v>
      </c>
    </row>
    <row r="140" spans="1:3" ht="13.5" thickBot="1">
      <c r="A140" s="557">
        <v>41067</v>
      </c>
      <c r="B140" s="556" t="s">
        <v>2346</v>
      </c>
      <c r="C140" s="555" t="s">
        <v>2345</v>
      </c>
    </row>
    <row r="141" spans="1:3" ht="13.5" thickBot="1">
      <c r="A141" s="557">
        <v>41159</v>
      </c>
      <c r="B141" s="556" t="s">
        <v>2350</v>
      </c>
      <c r="C141" s="555" t="s">
        <v>2344</v>
      </c>
    </row>
    <row r="142" spans="1:3" ht="14.25" thickBot="1">
      <c r="A142" s="557">
        <v>41194</v>
      </c>
      <c r="B142" s="556" t="s">
        <v>2350</v>
      </c>
      <c r="C142" s="555" t="s">
        <v>2343</v>
      </c>
    </row>
    <row r="143" spans="1:3" ht="13.5" thickBot="1">
      <c r="A143" s="557">
        <v>41215</v>
      </c>
      <c r="B143" s="556" t="s">
        <v>2350</v>
      </c>
      <c r="C143" s="555" t="s">
        <v>2342</v>
      </c>
    </row>
    <row r="144" spans="1:3" ht="13.5" thickBot="1">
      <c r="A144" s="557">
        <v>41228</v>
      </c>
      <c r="B144" s="556" t="s">
        <v>2346</v>
      </c>
      <c r="C144" s="555" t="s">
        <v>2340</v>
      </c>
    </row>
    <row r="145" spans="1:3" ht="13.5" thickBot="1">
      <c r="A145" s="557">
        <v>41268</v>
      </c>
      <c r="B145" s="556" t="s">
        <v>2341</v>
      </c>
      <c r="C145" s="555" t="s">
        <v>2338</v>
      </c>
    </row>
    <row r="146" spans="1:3" ht="13.5" thickBot="1">
      <c r="A146" s="566">
        <v>41275</v>
      </c>
      <c r="B146" s="565" t="s">
        <v>2341</v>
      </c>
      <c r="C146" s="564" t="s">
        <v>2353</v>
      </c>
    </row>
    <row r="147" spans="1:3" ht="13.5" thickBot="1">
      <c r="A147" s="563">
        <v>41316</v>
      </c>
      <c r="B147" s="562" t="s">
        <v>2352</v>
      </c>
      <c r="C147" s="561" t="s">
        <v>2351</v>
      </c>
    </row>
    <row r="148" spans="1:3" ht="13.5" thickBot="1">
      <c r="A148" s="563">
        <v>41317</v>
      </c>
      <c r="B148" s="562" t="s">
        <v>2341</v>
      </c>
      <c r="C148" s="561" t="s">
        <v>2351</v>
      </c>
    </row>
    <row r="149" spans="1:3" ht="13.5" thickBot="1">
      <c r="A149" s="563">
        <v>41362</v>
      </c>
      <c r="B149" s="562" t="s">
        <v>2350</v>
      </c>
      <c r="C149" s="561" t="s">
        <v>2349</v>
      </c>
    </row>
    <row r="150" spans="1:3" ht="13.5" thickBot="1">
      <c r="A150" s="563">
        <v>41385</v>
      </c>
      <c r="B150" s="562" t="s">
        <v>2355</v>
      </c>
      <c r="C150" s="561" t="s">
        <v>2348</v>
      </c>
    </row>
    <row r="151" spans="1:3" ht="13.5" thickBot="1">
      <c r="A151" s="563">
        <v>41395</v>
      </c>
      <c r="B151" s="562" t="s">
        <v>2339</v>
      </c>
      <c r="C151" s="561" t="s">
        <v>2347</v>
      </c>
    </row>
    <row r="152" spans="1:3" ht="13.5" thickBot="1">
      <c r="A152" s="563">
        <v>41424</v>
      </c>
      <c r="B152" s="562" t="s">
        <v>2346</v>
      </c>
      <c r="C152" s="561" t="s">
        <v>2345</v>
      </c>
    </row>
    <row r="153" spans="1:3" ht="13.5" thickBot="1">
      <c r="A153" s="563">
        <v>41524</v>
      </c>
      <c r="B153" s="562" t="s">
        <v>2354</v>
      </c>
      <c r="C153" s="561" t="s">
        <v>2344</v>
      </c>
    </row>
    <row r="154" spans="1:3" ht="14.25" thickBot="1">
      <c r="A154" s="563">
        <v>41559</v>
      </c>
      <c r="B154" s="562" t="s">
        <v>2354</v>
      </c>
      <c r="C154" s="561" t="s">
        <v>2343</v>
      </c>
    </row>
    <row r="155" spans="1:3" ht="13.5" thickBot="1">
      <c r="A155" s="563">
        <v>41580</v>
      </c>
      <c r="B155" s="562" t="s">
        <v>2354</v>
      </c>
      <c r="C155" s="561" t="s">
        <v>2342</v>
      </c>
    </row>
    <row r="156" spans="1:3" ht="13.5" thickBot="1">
      <c r="A156" s="563">
        <v>41593</v>
      </c>
      <c r="B156" s="562" t="s">
        <v>2350</v>
      </c>
      <c r="C156" s="561" t="s">
        <v>2340</v>
      </c>
    </row>
    <row r="157" spans="1:3" ht="13.5" thickBot="1">
      <c r="A157" s="563">
        <v>41633</v>
      </c>
      <c r="B157" s="562" t="s">
        <v>2339</v>
      </c>
      <c r="C157" s="561" t="s">
        <v>2338</v>
      </c>
    </row>
    <row r="158" spans="1:3" ht="13.5" thickBot="1">
      <c r="A158" s="560">
        <v>41640</v>
      </c>
      <c r="B158" s="559" t="s">
        <v>2339</v>
      </c>
      <c r="C158" s="558" t="s">
        <v>2353</v>
      </c>
    </row>
    <row r="159" spans="1:3" ht="13.5" thickBot="1">
      <c r="A159" s="557">
        <v>41701</v>
      </c>
      <c r="B159" s="556" t="s">
        <v>2352</v>
      </c>
      <c r="C159" s="555" t="s">
        <v>2351</v>
      </c>
    </row>
    <row r="160" spans="1:3" ht="13.5" thickBot="1">
      <c r="A160" s="557">
        <v>41702</v>
      </c>
      <c r="B160" s="556" t="s">
        <v>2341</v>
      </c>
      <c r="C160" s="555" t="s">
        <v>2351</v>
      </c>
    </row>
    <row r="161" spans="1:3" ht="13.5" thickBot="1">
      <c r="A161" s="557">
        <v>41747</v>
      </c>
      <c r="B161" s="556" t="s">
        <v>2350</v>
      </c>
      <c r="C161" s="555" t="s">
        <v>2349</v>
      </c>
    </row>
    <row r="162" spans="1:3" ht="13.5" thickBot="1">
      <c r="A162" s="557">
        <v>41750</v>
      </c>
      <c r="B162" s="556" t="s">
        <v>2352</v>
      </c>
      <c r="C162" s="555" t="s">
        <v>2348</v>
      </c>
    </row>
    <row r="163" spans="1:3" ht="13.5" thickBot="1">
      <c r="A163" s="557">
        <v>41760</v>
      </c>
      <c r="B163" s="556" t="s">
        <v>2346</v>
      </c>
      <c r="C163" s="555" t="s">
        <v>2347</v>
      </c>
    </row>
    <row r="164" spans="1:3" ht="13.5" thickBot="1">
      <c r="A164" s="557">
        <v>41809</v>
      </c>
      <c r="B164" s="556" t="s">
        <v>2346</v>
      </c>
      <c r="C164" s="555" t="s">
        <v>2345</v>
      </c>
    </row>
    <row r="165" spans="1:3" ht="13.5" thickBot="1">
      <c r="A165" s="557">
        <v>41889</v>
      </c>
      <c r="B165" s="556" t="s">
        <v>2355</v>
      </c>
      <c r="C165" s="555" t="s">
        <v>2344</v>
      </c>
    </row>
    <row r="166" spans="1:3" ht="14.25" thickBot="1">
      <c r="A166" s="557">
        <v>41924</v>
      </c>
      <c r="B166" s="556" t="s">
        <v>2355</v>
      </c>
      <c r="C166" s="555" t="s">
        <v>2343</v>
      </c>
    </row>
    <row r="167" spans="1:3" ht="13.5" thickBot="1">
      <c r="A167" s="557">
        <v>41945</v>
      </c>
      <c r="B167" s="556" t="s">
        <v>2355</v>
      </c>
      <c r="C167" s="555" t="s">
        <v>2342</v>
      </c>
    </row>
    <row r="168" spans="1:3" ht="13.5" thickBot="1">
      <c r="A168" s="557">
        <v>41958</v>
      </c>
      <c r="B168" s="556" t="s">
        <v>2354</v>
      </c>
      <c r="C168" s="555" t="s">
        <v>2340</v>
      </c>
    </row>
    <row r="169" spans="1:3" ht="13.5" thickBot="1">
      <c r="A169" s="557">
        <v>41998</v>
      </c>
      <c r="B169" s="556" t="s">
        <v>2346</v>
      </c>
      <c r="C169" s="555" t="s">
        <v>2338</v>
      </c>
    </row>
    <row r="170" spans="1:3" ht="13.5" thickBot="1">
      <c r="A170" s="566">
        <v>42005</v>
      </c>
      <c r="B170" s="565" t="s">
        <v>2346</v>
      </c>
      <c r="C170" s="564" t="s">
        <v>2353</v>
      </c>
    </row>
    <row r="171" spans="1:3" ht="13.5" thickBot="1">
      <c r="A171" s="563">
        <v>42051</v>
      </c>
      <c r="B171" s="562" t="s">
        <v>2352</v>
      </c>
      <c r="C171" s="561" t="s">
        <v>2351</v>
      </c>
    </row>
    <row r="172" spans="1:3" ht="13.5" thickBot="1">
      <c r="A172" s="563">
        <v>42052</v>
      </c>
      <c r="B172" s="562" t="s">
        <v>2341</v>
      </c>
      <c r="C172" s="561" t="s">
        <v>2351</v>
      </c>
    </row>
    <row r="173" spans="1:3" ht="13.5" thickBot="1">
      <c r="A173" s="563">
        <v>42097</v>
      </c>
      <c r="B173" s="562" t="s">
        <v>2350</v>
      </c>
      <c r="C173" s="561" t="s">
        <v>2349</v>
      </c>
    </row>
    <row r="174" spans="1:3" ht="13.5" thickBot="1">
      <c r="A174" s="563">
        <v>42115</v>
      </c>
      <c r="B174" s="562" t="s">
        <v>2341</v>
      </c>
      <c r="C174" s="561" t="s">
        <v>2348</v>
      </c>
    </row>
    <row r="175" spans="1:3" ht="13.5" thickBot="1">
      <c r="A175" s="563">
        <v>42125</v>
      </c>
      <c r="B175" s="562" t="s">
        <v>2350</v>
      </c>
      <c r="C175" s="561" t="s">
        <v>2347</v>
      </c>
    </row>
    <row r="176" spans="1:3" ht="13.5" thickBot="1">
      <c r="A176" s="563">
        <v>42159</v>
      </c>
      <c r="B176" s="562" t="s">
        <v>2346</v>
      </c>
      <c r="C176" s="561" t="s">
        <v>2345</v>
      </c>
    </row>
    <row r="177" spans="1:3" ht="13.5" thickBot="1">
      <c r="A177" s="563">
        <v>42254</v>
      </c>
      <c r="B177" s="562" t="s">
        <v>2352</v>
      </c>
      <c r="C177" s="561" t="s">
        <v>2344</v>
      </c>
    </row>
    <row r="178" spans="1:3" ht="14.25" thickBot="1">
      <c r="A178" s="563">
        <v>42289</v>
      </c>
      <c r="B178" s="562" t="s">
        <v>2352</v>
      </c>
      <c r="C178" s="561" t="s">
        <v>2343</v>
      </c>
    </row>
    <row r="179" spans="1:3" ht="13.5" thickBot="1">
      <c r="A179" s="563">
        <v>42310</v>
      </c>
      <c r="B179" s="562" t="s">
        <v>2352</v>
      </c>
      <c r="C179" s="561" t="s">
        <v>2342</v>
      </c>
    </row>
    <row r="180" spans="1:3" ht="13.5" thickBot="1">
      <c r="A180" s="563">
        <v>42323</v>
      </c>
      <c r="B180" s="562" t="s">
        <v>2355</v>
      </c>
      <c r="C180" s="561" t="s">
        <v>2340</v>
      </c>
    </row>
    <row r="181" spans="1:3" ht="13.5" thickBot="1">
      <c r="A181" s="563">
        <v>42363</v>
      </c>
      <c r="B181" s="562" t="s">
        <v>2350</v>
      </c>
      <c r="C181" s="561" t="s">
        <v>2338</v>
      </c>
    </row>
    <row r="182" spans="1:3" ht="13.5" thickBot="1">
      <c r="A182" s="560">
        <v>42370</v>
      </c>
      <c r="B182" s="559" t="s">
        <v>2350</v>
      </c>
      <c r="C182" s="558" t="s">
        <v>2353</v>
      </c>
    </row>
    <row r="183" spans="1:3" ht="13.5" thickBot="1">
      <c r="A183" s="557">
        <v>42408</v>
      </c>
      <c r="B183" s="556" t="s">
        <v>2352</v>
      </c>
      <c r="C183" s="555" t="s">
        <v>2351</v>
      </c>
    </row>
    <row r="184" spans="1:3" ht="13.5" thickBot="1">
      <c r="A184" s="557">
        <v>42409</v>
      </c>
      <c r="B184" s="556" t="s">
        <v>2341</v>
      </c>
      <c r="C184" s="555" t="s">
        <v>2351</v>
      </c>
    </row>
    <row r="185" spans="1:3" ht="13.5" thickBot="1">
      <c r="A185" s="557">
        <v>42454</v>
      </c>
      <c r="B185" s="556" t="s">
        <v>2350</v>
      </c>
      <c r="C185" s="555" t="s">
        <v>2349</v>
      </c>
    </row>
    <row r="186" spans="1:3" ht="13.5" thickBot="1">
      <c r="A186" s="557">
        <v>42481</v>
      </c>
      <c r="B186" s="556" t="s">
        <v>2346</v>
      </c>
      <c r="C186" s="555" t="s">
        <v>2348</v>
      </c>
    </row>
    <row r="187" spans="1:3" ht="13.5" thickBot="1">
      <c r="A187" s="557">
        <v>42491</v>
      </c>
      <c r="B187" s="556" t="s">
        <v>2355</v>
      </c>
      <c r="C187" s="555" t="s">
        <v>2347</v>
      </c>
    </row>
    <row r="188" spans="1:3" ht="13.5" thickBot="1">
      <c r="A188" s="557">
        <v>42516</v>
      </c>
      <c r="B188" s="556" t="s">
        <v>2346</v>
      </c>
      <c r="C188" s="555" t="s">
        <v>2345</v>
      </c>
    </row>
    <row r="189" spans="1:3" ht="13.5" thickBot="1">
      <c r="A189" s="557">
        <v>42620</v>
      </c>
      <c r="B189" s="556" t="s">
        <v>2339</v>
      </c>
      <c r="C189" s="555" t="s">
        <v>2344</v>
      </c>
    </row>
    <row r="190" spans="1:3" ht="14.25" thickBot="1">
      <c r="A190" s="557">
        <v>42655</v>
      </c>
      <c r="B190" s="556" t="s">
        <v>2339</v>
      </c>
      <c r="C190" s="555" t="s">
        <v>2343</v>
      </c>
    </row>
    <row r="191" spans="1:3" ht="13.5" thickBot="1">
      <c r="A191" s="557">
        <v>42676</v>
      </c>
      <c r="B191" s="556" t="s">
        <v>2339</v>
      </c>
      <c r="C191" s="555" t="s">
        <v>2342</v>
      </c>
    </row>
    <row r="192" spans="1:3" ht="13.5" thickBot="1">
      <c r="A192" s="557">
        <v>42689</v>
      </c>
      <c r="B192" s="556" t="s">
        <v>2341</v>
      </c>
      <c r="C192" s="555" t="s">
        <v>2340</v>
      </c>
    </row>
    <row r="193" spans="1:3" ht="13.5" thickBot="1">
      <c r="A193" s="557">
        <v>42729</v>
      </c>
      <c r="B193" s="556" t="s">
        <v>2355</v>
      </c>
      <c r="C193" s="555" t="s">
        <v>2338</v>
      </c>
    </row>
    <row r="194" spans="1:3" ht="13.5" thickBot="1">
      <c r="A194" s="566">
        <v>42736</v>
      </c>
      <c r="B194" s="565" t="s">
        <v>2355</v>
      </c>
      <c r="C194" s="564" t="s">
        <v>2353</v>
      </c>
    </row>
    <row r="195" spans="1:3" ht="13.5" thickBot="1">
      <c r="A195" s="563">
        <v>42793</v>
      </c>
      <c r="B195" s="562" t="s">
        <v>2352</v>
      </c>
      <c r="C195" s="561" t="s">
        <v>2351</v>
      </c>
    </row>
    <row r="196" spans="1:3" ht="13.5" thickBot="1">
      <c r="A196" s="563">
        <v>42794</v>
      </c>
      <c r="B196" s="562" t="s">
        <v>2341</v>
      </c>
      <c r="C196" s="561" t="s">
        <v>2351</v>
      </c>
    </row>
    <row r="197" spans="1:3" ht="13.5" thickBot="1">
      <c r="A197" s="563">
        <v>42839</v>
      </c>
      <c r="B197" s="562" t="s">
        <v>2350</v>
      </c>
      <c r="C197" s="561" t="s">
        <v>2349</v>
      </c>
    </row>
    <row r="198" spans="1:3" ht="13.5" thickBot="1">
      <c r="A198" s="563">
        <v>42846</v>
      </c>
      <c r="B198" s="562" t="s">
        <v>2350</v>
      </c>
      <c r="C198" s="561" t="s">
        <v>2348</v>
      </c>
    </row>
    <row r="199" spans="1:3" ht="13.5" thickBot="1">
      <c r="A199" s="563">
        <v>42856</v>
      </c>
      <c r="B199" s="562" t="s">
        <v>2352</v>
      </c>
      <c r="C199" s="561" t="s">
        <v>2347</v>
      </c>
    </row>
    <row r="200" spans="1:3" ht="13.5" thickBot="1">
      <c r="A200" s="563">
        <v>42901</v>
      </c>
      <c r="B200" s="562" t="s">
        <v>2346</v>
      </c>
      <c r="C200" s="561" t="s">
        <v>2345</v>
      </c>
    </row>
    <row r="201" spans="1:3" ht="13.5" thickBot="1">
      <c r="A201" s="563">
        <v>42985</v>
      </c>
      <c r="B201" s="562" t="s">
        <v>2346</v>
      </c>
      <c r="C201" s="561" t="s">
        <v>2344</v>
      </c>
    </row>
    <row r="202" spans="1:3" ht="14.25" thickBot="1">
      <c r="A202" s="563">
        <v>43020</v>
      </c>
      <c r="B202" s="562" t="s">
        <v>2346</v>
      </c>
      <c r="C202" s="561" t="s">
        <v>2343</v>
      </c>
    </row>
    <row r="203" spans="1:3" ht="13.5" thickBot="1">
      <c r="A203" s="563">
        <v>43041</v>
      </c>
      <c r="B203" s="562" t="s">
        <v>2346</v>
      </c>
      <c r="C203" s="561" t="s">
        <v>2342</v>
      </c>
    </row>
    <row r="204" spans="1:3" ht="13.5" thickBot="1">
      <c r="A204" s="563">
        <v>43054</v>
      </c>
      <c r="B204" s="562" t="s">
        <v>2339</v>
      </c>
      <c r="C204" s="561" t="s">
        <v>2340</v>
      </c>
    </row>
    <row r="205" spans="1:3" ht="13.5" thickBot="1">
      <c r="A205" s="563">
        <v>43094</v>
      </c>
      <c r="B205" s="562" t="s">
        <v>2352</v>
      </c>
      <c r="C205" s="561" t="s">
        <v>2338</v>
      </c>
    </row>
    <row r="206" spans="1:3" ht="13.5" thickBot="1">
      <c r="A206" s="560">
        <v>43101</v>
      </c>
      <c r="B206" s="559" t="s">
        <v>2352</v>
      </c>
      <c r="C206" s="558" t="s">
        <v>2353</v>
      </c>
    </row>
    <row r="207" spans="1:3" ht="13.5" thickBot="1">
      <c r="A207" s="557">
        <v>43143</v>
      </c>
      <c r="B207" s="556" t="s">
        <v>2352</v>
      </c>
      <c r="C207" s="555" t="s">
        <v>2351</v>
      </c>
    </row>
    <row r="208" spans="1:3" ht="13.5" thickBot="1">
      <c r="A208" s="557">
        <v>43144</v>
      </c>
      <c r="B208" s="556" t="s">
        <v>2341</v>
      </c>
      <c r="C208" s="555" t="s">
        <v>2351</v>
      </c>
    </row>
    <row r="209" spans="1:3" ht="13.5" thickBot="1">
      <c r="A209" s="557">
        <v>43189</v>
      </c>
      <c r="B209" s="556" t="s">
        <v>2350</v>
      </c>
      <c r="C209" s="555" t="s">
        <v>2349</v>
      </c>
    </row>
    <row r="210" spans="1:3" ht="13.5" thickBot="1">
      <c r="A210" s="557">
        <v>43211</v>
      </c>
      <c r="B210" s="556" t="s">
        <v>2354</v>
      </c>
      <c r="C210" s="555" t="s">
        <v>2348</v>
      </c>
    </row>
    <row r="211" spans="1:3" ht="13.5" thickBot="1">
      <c r="A211" s="557">
        <v>43221</v>
      </c>
      <c r="B211" s="556" t="s">
        <v>2341</v>
      </c>
      <c r="C211" s="555" t="s">
        <v>2347</v>
      </c>
    </row>
    <row r="212" spans="1:3" ht="13.5" thickBot="1">
      <c r="A212" s="557">
        <v>43251</v>
      </c>
      <c r="B212" s="556" t="s">
        <v>2346</v>
      </c>
      <c r="C212" s="555" t="s">
        <v>2345</v>
      </c>
    </row>
    <row r="213" spans="1:3" ht="13.5" thickBot="1">
      <c r="A213" s="557">
        <v>43350</v>
      </c>
      <c r="B213" s="556" t="s">
        <v>2350</v>
      </c>
      <c r="C213" s="555" t="s">
        <v>2344</v>
      </c>
    </row>
    <row r="214" spans="1:3" ht="14.25" thickBot="1">
      <c r="A214" s="557">
        <v>43385</v>
      </c>
      <c r="B214" s="556" t="s">
        <v>2350</v>
      </c>
      <c r="C214" s="555" t="s">
        <v>2343</v>
      </c>
    </row>
    <row r="215" spans="1:3" ht="13.5" thickBot="1">
      <c r="A215" s="557">
        <v>43406</v>
      </c>
      <c r="B215" s="556" t="s">
        <v>2350</v>
      </c>
      <c r="C215" s="555" t="s">
        <v>2342</v>
      </c>
    </row>
    <row r="216" spans="1:3" ht="13.5" thickBot="1">
      <c r="A216" s="557">
        <v>43419</v>
      </c>
      <c r="B216" s="556" t="s">
        <v>2346</v>
      </c>
      <c r="C216" s="555" t="s">
        <v>2340</v>
      </c>
    </row>
    <row r="217" spans="1:3" ht="13.5" thickBot="1">
      <c r="A217" s="557">
        <v>43459</v>
      </c>
      <c r="B217" s="556" t="s">
        <v>2341</v>
      </c>
      <c r="C217" s="555" t="s">
        <v>2338</v>
      </c>
    </row>
    <row r="218" spans="1:3" ht="13.5" thickBot="1">
      <c r="A218" s="566">
        <v>43466</v>
      </c>
      <c r="B218" s="565" t="s">
        <v>2341</v>
      </c>
      <c r="C218" s="564" t="s">
        <v>2353</v>
      </c>
    </row>
    <row r="219" spans="1:3" ht="13.5" thickBot="1">
      <c r="A219" s="563">
        <v>43528</v>
      </c>
      <c r="B219" s="562" t="s">
        <v>2352</v>
      </c>
      <c r="C219" s="561" t="s">
        <v>2351</v>
      </c>
    </row>
    <row r="220" spans="1:3" ht="13.5" thickBot="1">
      <c r="A220" s="563">
        <v>43529</v>
      </c>
      <c r="B220" s="562" t="s">
        <v>2341</v>
      </c>
      <c r="C220" s="561" t="s">
        <v>2351</v>
      </c>
    </row>
    <row r="221" spans="1:3" ht="13.5" thickBot="1">
      <c r="A221" s="563">
        <v>43574</v>
      </c>
      <c r="B221" s="562" t="s">
        <v>2350</v>
      </c>
      <c r="C221" s="561" t="s">
        <v>2349</v>
      </c>
    </row>
    <row r="222" spans="1:3" ht="13.5" thickBot="1">
      <c r="A222" s="563">
        <v>43576</v>
      </c>
      <c r="B222" s="562" t="s">
        <v>2355</v>
      </c>
      <c r="C222" s="561" t="s">
        <v>2348</v>
      </c>
    </row>
    <row r="223" spans="1:3" ht="13.5" thickBot="1">
      <c r="A223" s="563">
        <v>43586</v>
      </c>
      <c r="B223" s="562" t="s">
        <v>2339</v>
      </c>
      <c r="C223" s="561" t="s">
        <v>2347</v>
      </c>
    </row>
    <row r="224" spans="1:3" ht="13.5" thickBot="1">
      <c r="A224" s="563">
        <v>43636</v>
      </c>
      <c r="B224" s="562" t="s">
        <v>2346</v>
      </c>
      <c r="C224" s="561" t="s">
        <v>2345</v>
      </c>
    </row>
    <row r="225" spans="1:3" ht="13.5" thickBot="1">
      <c r="A225" s="563">
        <v>43715</v>
      </c>
      <c r="B225" s="562" t="s">
        <v>2354</v>
      </c>
      <c r="C225" s="561" t="s">
        <v>2344</v>
      </c>
    </row>
    <row r="226" spans="1:3" ht="14.25" thickBot="1">
      <c r="A226" s="563">
        <v>43750</v>
      </c>
      <c r="B226" s="562" t="s">
        <v>2354</v>
      </c>
      <c r="C226" s="561" t="s">
        <v>2343</v>
      </c>
    </row>
    <row r="227" spans="1:3" ht="13.5" thickBot="1">
      <c r="A227" s="563">
        <v>43771</v>
      </c>
      <c r="B227" s="562" t="s">
        <v>2354</v>
      </c>
      <c r="C227" s="561" t="s">
        <v>2342</v>
      </c>
    </row>
    <row r="228" spans="1:3" ht="13.5" thickBot="1">
      <c r="A228" s="563">
        <v>43784</v>
      </c>
      <c r="B228" s="562" t="s">
        <v>2350</v>
      </c>
      <c r="C228" s="561" t="s">
        <v>2340</v>
      </c>
    </row>
    <row r="229" spans="1:3" ht="13.5" thickBot="1">
      <c r="A229" s="563">
        <v>43824</v>
      </c>
      <c r="B229" s="562" t="s">
        <v>2339</v>
      </c>
      <c r="C229" s="561" t="s">
        <v>2338</v>
      </c>
    </row>
    <row r="230" spans="1:3" ht="13.5" thickBot="1">
      <c r="A230" s="560">
        <v>43831</v>
      </c>
      <c r="B230" s="559" t="s">
        <v>2339</v>
      </c>
      <c r="C230" s="558" t="s">
        <v>2353</v>
      </c>
    </row>
    <row r="231" spans="1:3" ht="13.5" thickBot="1">
      <c r="A231" s="557">
        <v>43885</v>
      </c>
      <c r="B231" s="556" t="s">
        <v>2352</v>
      </c>
      <c r="C231" s="555" t="s">
        <v>2351</v>
      </c>
    </row>
    <row r="232" spans="1:3" ht="13.5" thickBot="1">
      <c r="A232" s="557">
        <v>43886</v>
      </c>
      <c r="B232" s="556" t="s">
        <v>2341</v>
      </c>
      <c r="C232" s="555" t="s">
        <v>2351</v>
      </c>
    </row>
    <row r="233" spans="1:3" ht="13.5" thickBot="1">
      <c r="A233" s="557">
        <v>43931</v>
      </c>
      <c r="B233" s="556" t="s">
        <v>2350</v>
      </c>
      <c r="C233" s="555" t="s">
        <v>2349</v>
      </c>
    </row>
    <row r="234" spans="1:3" ht="13.5" thickBot="1">
      <c r="A234" s="557">
        <v>43942</v>
      </c>
      <c r="B234" s="556" t="s">
        <v>2341</v>
      </c>
      <c r="C234" s="555" t="s">
        <v>2348</v>
      </c>
    </row>
    <row r="235" spans="1:3" ht="13.5" thickBot="1">
      <c r="A235" s="557">
        <v>43952</v>
      </c>
      <c r="B235" s="556" t="s">
        <v>2350</v>
      </c>
      <c r="C235" s="555" t="s">
        <v>2347</v>
      </c>
    </row>
    <row r="236" spans="1:3" ht="13.5" thickBot="1">
      <c r="A236" s="557">
        <v>43993</v>
      </c>
      <c r="B236" s="556" t="s">
        <v>2346</v>
      </c>
      <c r="C236" s="555" t="s">
        <v>2345</v>
      </c>
    </row>
    <row r="237" spans="1:3" ht="13.5" thickBot="1">
      <c r="A237" s="557">
        <v>44081</v>
      </c>
      <c r="B237" s="556" t="s">
        <v>2352</v>
      </c>
      <c r="C237" s="555" t="s">
        <v>2344</v>
      </c>
    </row>
    <row r="238" spans="1:3" ht="14.25" thickBot="1">
      <c r="A238" s="557">
        <v>44116</v>
      </c>
      <c r="B238" s="556" t="s">
        <v>2352</v>
      </c>
      <c r="C238" s="555" t="s">
        <v>2343</v>
      </c>
    </row>
    <row r="239" spans="1:3" ht="13.5" thickBot="1">
      <c r="A239" s="557">
        <v>44137</v>
      </c>
      <c r="B239" s="556" t="s">
        <v>2352</v>
      </c>
      <c r="C239" s="555" t="s">
        <v>2342</v>
      </c>
    </row>
    <row r="240" spans="1:3" ht="13.5" thickBot="1">
      <c r="A240" s="557">
        <v>44150</v>
      </c>
      <c r="B240" s="556" t="s">
        <v>2355</v>
      </c>
      <c r="C240" s="555" t="s">
        <v>2340</v>
      </c>
    </row>
    <row r="241" spans="1:3" ht="13.5" thickBot="1">
      <c r="A241" s="557">
        <v>44190</v>
      </c>
      <c r="B241" s="556" t="s">
        <v>2350</v>
      </c>
      <c r="C241" s="555" t="s">
        <v>2338</v>
      </c>
    </row>
    <row r="242" spans="1:3" ht="13.5" thickBot="1">
      <c r="A242" s="566">
        <v>44197</v>
      </c>
      <c r="B242" s="565" t="s">
        <v>2350</v>
      </c>
      <c r="C242" s="564" t="s">
        <v>2353</v>
      </c>
    </row>
    <row r="243" spans="1:3" ht="13.5" thickBot="1">
      <c r="A243" s="563">
        <v>44242</v>
      </c>
      <c r="B243" s="562" t="s">
        <v>2352</v>
      </c>
      <c r="C243" s="561" t="s">
        <v>2351</v>
      </c>
    </row>
    <row r="244" spans="1:3" ht="13.5" thickBot="1">
      <c r="A244" s="563">
        <v>44243</v>
      </c>
      <c r="B244" s="562" t="s">
        <v>2341</v>
      </c>
      <c r="C244" s="561" t="s">
        <v>2351</v>
      </c>
    </row>
    <row r="245" spans="1:3" ht="13.5" thickBot="1">
      <c r="A245" s="563">
        <v>44288</v>
      </c>
      <c r="B245" s="562" t="s">
        <v>2350</v>
      </c>
      <c r="C245" s="561" t="s">
        <v>2349</v>
      </c>
    </row>
    <row r="246" spans="1:3" ht="13.5" thickBot="1">
      <c r="A246" s="563">
        <v>44307</v>
      </c>
      <c r="B246" s="562" t="s">
        <v>2339</v>
      </c>
      <c r="C246" s="561" t="s">
        <v>2348</v>
      </c>
    </row>
    <row r="247" spans="1:3" ht="13.5" thickBot="1">
      <c r="A247" s="563">
        <v>44317</v>
      </c>
      <c r="B247" s="562" t="s">
        <v>2354</v>
      </c>
      <c r="C247" s="561" t="s">
        <v>2347</v>
      </c>
    </row>
    <row r="248" spans="1:3" ht="13.5" thickBot="1">
      <c r="A248" s="563">
        <v>44350</v>
      </c>
      <c r="B248" s="562" t="s">
        <v>2346</v>
      </c>
      <c r="C248" s="561" t="s">
        <v>2345</v>
      </c>
    </row>
    <row r="249" spans="1:3" ht="13.5" thickBot="1">
      <c r="A249" s="563">
        <v>44446</v>
      </c>
      <c r="B249" s="562" t="s">
        <v>2341</v>
      </c>
      <c r="C249" s="561" t="s">
        <v>2344</v>
      </c>
    </row>
    <row r="250" spans="1:3" ht="14.25" thickBot="1">
      <c r="A250" s="563">
        <v>44481</v>
      </c>
      <c r="B250" s="562" t="s">
        <v>2341</v>
      </c>
      <c r="C250" s="561" t="s">
        <v>2343</v>
      </c>
    </row>
    <row r="251" spans="1:3" ht="13.5" thickBot="1">
      <c r="A251" s="563">
        <v>44502</v>
      </c>
      <c r="B251" s="562" t="s">
        <v>2341</v>
      </c>
      <c r="C251" s="561" t="s">
        <v>2342</v>
      </c>
    </row>
    <row r="252" spans="1:3" ht="13.5" thickBot="1">
      <c r="A252" s="563">
        <v>44515</v>
      </c>
      <c r="B252" s="562" t="s">
        <v>2352</v>
      </c>
      <c r="C252" s="561" t="s">
        <v>2340</v>
      </c>
    </row>
    <row r="253" spans="1:3" ht="13.5" thickBot="1">
      <c r="A253" s="563">
        <v>44555</v>
      </c>
      <c r="B253" s="562" t="s">
        <v>2354</v>
      </c>
      <c r="C253" s="561" t="s">
        <v>2338</v>
      </c>
    </row>
    <row r="254" spans="1:3" ht="13.5" thickBot="1">
      <c r="A254" s="560">
        <v>44562</v>
      </c>
      <c r="B254" s="559" t="s">
        <v>2354</v>
      </c>
      <c r="C254" s="558" t="s">
        <v>2353</v>
      </c>
    </row>
    <row r="255" spans="1:3" ht="13.5" thickBot="1">
      <c r="A255" s="557">
        <v>44620</v>
      </c>
      <c r="B255" s="556" t="s">
        <v>2352</v>
      </c>
      <c r="C255" s="555" t="s">
        <v>2351</v>
      </c>
    </row>
    <row r="256" spans="1:3" ht="13.5" thickBot="1">
      <c r="A256" s="557">
        <v>44621</v>
      </c>
      <c r="B256" s="556" t="s">
        <v>2341</v>
      </c>
      <c r="C256" s="555" t="s">
        <v>2351</v>
      </c>
    </row>
    <row r="257" spans="1:3" ht="13.5" thickBot="1">
      <c r="A257" s="557">
        <v>44666</v>
      </c>
      <c r="B257" s="556" t="s">
        <v>2350</v>
      </c>
      <c r="C257" s="555" t="s">
        <v>2349</v>
      </c>
    </row>
    <row r="258" spans="1:3" ht="13.5" thickBot="1">
      <c r="A258" s="557">
        <v>44672</v>
      </c>
      <c r="B258" s="556" t="s">
        <v>2346</v>
      </c>
      <c r="C258" s="555" t="s">
        <v>2348</v>
      </c>
    </row>
    <row r="259" spans="1:3" ht="13.5" thickBot="1">
      <c r="A259" s="557">
        <v>44682</v>
      </c>
      <c r="B259" s="556" t="s">
        <v>2355</v>
      </c>
      <c r="C259" s="555" t="s">
        <v>2347</v>
      </c>
    </row>
    <row r="260" spans="1:3" ht="13.5" thickBot="1">
      <c r="A260" s="557">
        <v>44728</v>
      </c>
      <c r="B260" s="556" t="s">
        <v>2346</v>
      </c>
      <c r="C260" s="555" t="s">
        <v>2345</v>
      </c>
    </row>
    <row r="261" spans="1:3" ht="13.5" thickBot="1">
      <c r="A261" s="557">
        <v>44811</v>
      </c>
      <c r="B261" s="556" t="s">
        <v>2339</v>
      </c>
      <c r="C261" s="555" t="s">
        <v>2344</v>
      </c>
    </row>
    <row r="262" spans="1:3" ht="14.25" thickBot="1">
      <c r="A262" s="557">
        <v>44846</v>
      </c>
      <c r="B262" s="556" t="s">
        <v>2339</v>
      </c>
      <c r="C262" s="555" t="s">
        <v>2343</v>
      </c>
    </row>
    <row r="263" spans="1:3" ht="13.5" thickBot="1">
      <c r="A263" s="557">
        <v>44867</v>
      </c>
      <c r="B263" s="556" t="s">
        <v>2339</v>
      </c>
      <c r="C263" s="555" t="s">
        <v>2342</v>
      </c>
    </row>
    <row r="264" spans="1:3" ht="13.5" thickBot="1">
      <c r="A264" s="557">
        <v>44880</v>
      </c>
      <c r="B264" s="556" t="s">
        <v>2341</v>
      </c>
      <c r="C264" s="555" t="s">
        <v>2340</v>
      </c>
    </row>
    <row r="265" spans="1:3" ht="13.5" thickBot="1">
      <c r="A265" s="557">
        <v>44920</v>
      </c>
      <c r="B265" s="556" t="s">
        <v>2355</v>
      </c>
      <c r="C265" s="555" t="s">
        <v>2338</v>
      </c>
    </row>
    <row r="266" spans="1:3" ht="13.5" thickBot="1">
      <c r="A266" s="566">
        <v>44927</v>
      </c>
      <c r="B266" s="565" t="s">
        <v>2355</v>
      </c>
      <c r="C266" s="564" t="s">
        <v>2353</v>
      </c>
    </row>
    <row r="267" spans="1:3" ht="13.5" thickBot="1">
      <c r="A267" s="563">
        <v>44977</v>
      </c>
      <c r="B267" s="562" t="s">
        <v>2352</v>
      </c>
      <c r="C267" s="561" t="s">
        <v>2351</v>
      </c>
    </row>
    <row r="268" spans="1:3" ht="13.5" thickBot="1">
      <c r="A268" s="563">
        <v>44978</v>
      </c>
      <c r="B268" s="562" t="s">
        <v>2341</v>
      </c>
      <c r="C268" s="561" t="s">
        <v>2351</v>
      </c>
    </row>
    <row r="269" spans="1:3" ht="13.5" thickBot="1">
      <c r="A269" s="563">
        <v>45023</v>
      </c>
      <c r="B269" s="562" t="s">
        <v>2350</v>
      </c>
      <c r="C269" s="561" t="s">
        <v>2349</v>
      </c>
    </row>
    <row r="270" spans="1:3" ht="13.5" thickBot="1">
      <c r="A270" s="563">
        <v>45037</v>
      </c>
      <c r="B270" s="562" t="s">
        <v>2350</v>
      </c>
      <c r="C270" s="561" t="s">
        <v>2348</v>
      </c>
    </row>
    <row r="271" spans="1:3" ht="13.5" thickBot="1">
      <c r="A271" s="563">
        <v>45047</v>
      </c>
      <c r="B271" s="562" t="s">
        <v>2352</v>
      </c>
      <c r="C271" s="561" t="s">
        <v>2347</v>
      </c>
    </row>
    <row r="272" spans="1:3" ht="13.5" thickBot="1">
      <c r="A272" s="563">
        <v>45085</v>
      </c>
      <c r="B272" s="562" t="s">
        <v>2346</v>
      </c>
      <c r="C272" s="561" t="s">
        <v>2345</v>
      </c>
    </row>
    <row r="273" spans="1:3" ht="13.5" thickBot="1">
      <c r="A273" s="563">
        <v>45176</v>
      </c>
      <c r="B273" s="562" t="s">
        <v>2346</v>
      </c>
      <c r="C273" s="561" t="s">
        <v>2344</v>
      </c>
    </row>
    <row r="274" spans="1:3" ht="14.25" thickBot="1">
      <c r="A274" s="563">
        <v>45211</v>
      </c>
      <c r="B274" s="562" t="s">
        <v>2346</v>
      </c>
      <c r="C274" s="561" t="s">
        <v>2343</v>
      </c>
    </row>
    <row r="275" spans="1:3" ht="13.5" thickBot="1">
      <c r="A275" s="563">
        <v>45232</v>
      </c>
      <c r="B275" s="562" t="s">
        <v>2346</v>
      </c>
      <c r="C275" s="561" t="s">
        <v>2342</v>
      </c>
    </row>
    <row r="276" spans="1:3" ht="13.5" thickBot="1">
      <c r="A276" s="563">
        <v>45245</v>
      </c>
      <c r="B276" s="562" t="s">
        <v>2339</v>
      </c>
      <c r="C276" s="561" t="s">
        <v>2340</v>
      </c>
    </row>
    <row r="277" spans="1:3" ht="13.5" thickBot="1">
      <c r="A277" s="563">
        <v>45285</v>
      </c>
      <c r="B277" s="562" t="s">
        <v>2352</v>
      </c>
      <c r="C277" s="561" t="s">
        <v>2338</v>
      </c>
    </row>
    <row r="278" spans="1:3" ht="13.5" thickBot="1">
      <c r="A278" s="560">
        <v>45292</v>
      </c>
      <c r="B278" s="559" t="s">
        <v>2352</v>
      </c>
      <c r="C278" s="558" t="s">
        <v>2353</v>
      </c>
    </row>
    <row r="279" spans="1:3" ht="13.5" thickBot="1">
      <c r="A279" s="557">
        <v>45334</v>
      </c>
      <c r="B279" s="556" t="s">
        <v>2352</v>
      </c>
      <c r="C279" s="555" t="s">
        <v>2351</v>
      </c>
    </row>
    <row r="280" spans="1:3" ht="13.5" thickBot="1">
      <c r="A280" s="557">
        <v>45335</v>
      </c>
      <c r="B280" s="556" t="s">
        <v>2341</v>
      </c>
      <c r="C280" s="555" t="s">
        <v>2351</v>
      </c>
    </row>
    <row r="281" spans="1:3" ht="13.5" thickBot="1">
      <c r="A281" s="557">
        <v>45380</v>
      </c>
      <c r="B281" s="556" t="s">
        <v>2350</v>
      </c>
      <c r="C281" s="555" t="s">
        <v>2349</v>
      </c>
    </row>
    <row r="282" spans="1:3" ht="13.5" thickBot="1">
      <c r="A282" s="557">
        <v>45403</v>
      </c>
      <c r="B282" s="556" t="s">
        <v>2355</v>
      </c>
      <c r="C282" s="555" t="s">
        <v>2348</v>
      </c>
    </row>
    <row r="283" spans="1:3" ht="13.5" thickBot="1">
      <c r="A283" s="557">
        <v>45413</v>
      </c>
      <c r="B283" s="556" t="s">
        <v>2339</v>
      </c>
      <c r="C283" s="555" t="s">
        <v>2347</v>
      </c>
    </row>
    <row r="284" spans="1:3" ht="13.5" thickBot="1">
      <c r="A284" s="557">
        <v>45442</v>
      </c>
      <c r="B284" s="556" t="s">
        <v>2346</v>
      </c>
      <c r="C284" s="555" t="s">
        <v>2345</v>
      </c>
    </row>
    <row r="285" spans="1:3" ht="13.5" thickBot="1">
      <c r="A285" s="557">
        <v>45542</v>
      </c>
      <c r="B285" s="556" t="s">
        <v>2354</v>
      </c>
      <c r="C285" s="555" t="s">
        <v>2344</v>
      </c>
    </row>
    <row r="286" spans="1:3" ht="14.25" thickBot="1">
      <c r="A286" s="557">
        <v>45577</v>
      </c>
      <c r="B286" s="556" t="s">
        <v>2354</v>
      </c>
      <c r="C286" s="555" t="s">
        <v>2343</v>
      </c>
    </row>
    <row r="287" spans="1:3" ht="13.5" thickBot="1">
      <c r="A287" s="557">
        <v>45598</v>
      </c>
      <c r="B287" s="556" t="s">
        <v>2354</v>
      </c>
      <c r="C287" s="555" t="s">
        <v>2342</v>
      </c>
    </row>
    <row r="288" spans="1:3" ht="13.5" thickBot="1">
      <c r="A288" s="557">
        <v>45611</v>
      </c>
      <c r="B288" s="556" t="s">
        <v>2350</v>
      </c>
      <c r="C288" s="555" t="s">
        <v>2340</v>
      </c>
    </row>
    <row r="289" spans="1:3" ht="13.5" thickBot="1">
      <c r="A289" s="557">
        <v>45651</v>
      </c>
      <c r="B289" s="556" t="s">
        <v>2339</v>
      </c>
      <c r="C289" s="555" t="s">
        <v>2338</v>
      </c>
    </row>
    <row r="290" spans="1:3" ht="13.5" thickBot="1">
      <c r="A290" s="566">
        <v>45658</v>
      </c>
      <c r="B290" s="565" t="s">
        <v>2339</v>
      </c>
      <c r="C290" s="564" t="s">
        <v>2353</v>
      </c>
    </row>
    <row r="291" spans="1:3" ht="13.5" thickBot="1">
      <c r="A291" s="563">
        <v>45719</v>
      </c>
      <c r="B291" s="562" t="s">
        <v>2352</v>
      </c>
      <c r="C291" s="561" t="s">
        <v>2351</v>
      </c>
    </row>
    <row r="292" spans="1:3" ht="13.5" thickBot="1">
      <c r="A292" s="563">
        <v>45720</v>
      </c>
      <c r="B292" s="562" t="s">
        <v>2341</v>
      </c>
      <c r="C292" s="561" t="s">
        <v>2351</v>
      </c>
    </row>
    <row r="293" spans="1:3" ht="13.5" thickBot="1">
      <c r="A293" s="563">
        <v>45765</v>
      </c>
      <c r="B293" s="562" t="s">
        <v>2350</v>
      </c>
      <c r="C293" s="561" t="s">
        <v>2349</v>
      </c>
    </row>
    <row r="294" spans="1:3" ht="13.5" thickBot="1">
      <c r="A294" s="563">
        <v>45768</v>
      </c>
      <c r="B294" s="562" t="s">
        <v>2352</v>
      </c>
      <c r="C294" s="561" t="s">
        <v>2348</v>
      </c>
    </row>
    <row r="295" spans="1:3" ht="13.5" thickBot="1">
      <c r="A295" s="563">
        <v>45778</v>
      </c>
      <c r="B295" s="562" t="s">
        <v>2346</v>
      </c>
      <c r="C295" s="561" t="s">
        <v>2347</v>
      </c>
    </row>
    <row r="296" spans="1:3" ht="13.5" thickBot="1">
      <c r="A296" s="563">
        <v>45827</v>
      </c>
      <c r="B296" s="562" t="s">
        <v>2346</v>
      </c>
      <c r="C296" s="561" t="s">
        <v>2345</v>
      </c>
    </row>
    <row r="297" spans="1:3" ht="13.5" thickBot="1">
      <c r="A297" s="563">
        <v>45907</v>
      </c>
      <c r="B297" s="562" t="s">
        <v>2355</v>
      </c>
      <c r="C297" s="561" t="s">
        <v>2344</v>
      </c>
    </row>
    <row r="298" spans="1:3" ht="14.25" thickBot="1">
      <c r="A298" s="563">
        <v>45942</v>
      </c>
      <c r="B298" s="562" t="s">
        <v>2355</v>
      </c>
      <c r="C298" s="561" t="s">
        <v>2343</v>
      </c>
    </row>
    <row r="299" spans="1:3" ht="13.5" thickBot="1">
      <c r="A299" s="563">
        <v>45963</v>
      </c>
      <c r="B299" s="562" t="s">
        <v>2355</v>
      </c>
      <c r="C299" s="561" t="s">
        <v>2342</v>
      </c>
    </row>
    <row r="300" spans="1:3" ht="13.5" thickBot="1">
      <c r="A300" s="563">
        <v>45976</v>
      </c>
      <c r="B300" s="562" t="s">
        <v>2354</v>
      </c>
      <c r="C300" s="561" t="s">
        <v>2340</v>
      </c>
    </row>
    <row r="301" spans="1:3" ht="13.5" thickBot="1">
      <c r="A301" s="563">
        <v>46016</v>
      </c>
      <c r="B301" s="562" t="s">
        <v>2346</v>
      </c>
      <c r="C301" s="561" t="s">
        <v>2338</v>
      </c>
    </row>
    <row r="302" spans="1:3" ht="13.5" thickBot="1">
      <c r="A302" s="560">
        <v>46023</v>
      </c>
      <c r="B302" s="559" t="s">
        <v>2346</v>
      </c>
      <c r="C302" s="558" t="s">
        <v>2353</v>
      </c>
    </row>
    <row r="303" spans="1:3" ht="13.5" thickBot="1">
      <c r="A303" s="557">
        <v>46069</v>
      </c>
      <c r="B303" s="556" t="s">
        <v>2352</v>
      </c>
      <c r="C303" s="555" t="s">
        <v>2351</v>
      </c>
    </row>
    <row r="304" spans="1:3" ht="13.5" thickBot="1">
      <c r="A304" s="557">
        <v>46070</v>
      </c>
      <c r="B304" s="556" t="s">
        <v>2341</v>
      </c>
      <c r="C304" s="555" t="s">
        <v>2351</v>
      </c>
    </row>
    <row r="305" spans="1:3" ht="13.5" thickBot="1">
      <c r="A305" s="557">
        <v>46115</v>
      </c>
      <c r="B305" s="556" t="s">
        <v>2350</v>
      </c>
      <c r="C305" s="555" t="s">
        <v>2349</v>
      </c>
    </row>
    <row r="306" spans="1:3" ht="13.5" thickBot="1">
      <c r="A306" s="557">
        <v>46133</v>
      </c>
      <c r="B306" s="556" t="s">
        <v>2341</v>
      </c>
      <c r="C306" s="555" t="s">
        <v>2348</v>
      </c>
    </row>
    <row r="307" spans="1:3" ht="13.5" thickBot="1">
      <c r="A307" s="557">
        <v>46143</v>
      </c>
      <c r="B307" s="556" t="s">
        <v>2350</v>
      </c>
      <c r="C307" s="555" t="s">
        <v>2347</v>
      </c>
    </row>
    <row r="308" spans="1:3" ht="13.5" thickBot="1">
      <c r="A308" s="557">
        <v>46177</v>
      </c>
      <c r="B308" s="556" t="s">
        <v>2346</v>
      </c>
      <c r="C308" s="555" t="s">
        <v>2345</v>
      </c>
    </row>
    <row r="309" spans="1:3" ht="13.5" thickBot="1">
      <c r="A309" s="557">
        <v>46272</v>
      </c>
      <c r="B309" s="556" t="s">
        <v>2352</v>
      </c>
      <c r="C309" s="555" t="s">
        <v>2344</v>
      </c>
    </row>
    <row r="310" spans="1:3" ht="14.25" thickBot="1">
      <c r="A310" s="557">
        <v>46307</v>
      </c>
      <c r="B310" s="556" t="s">
        <v>2352</v>
      </c>
      <c r="C310" s="555" t="s">
        <v>2343</v>
      </c>
    </row>
    <row r="311" spans="1:3" ht="13.5" thickBot="1">
      <c r="A311" s="557">
        <v>46328</v>
      </c>
      <c r="B311" s="556" t="s">
        <v>2352</v>
      </c>
      <c r="C311" s="555" t="s">
        <v>2342</v>
      </c>
    </row>
    <row r="312" spans="1:3" ht="13.5" thickBot="1">
      <c r="A312" s="557">
        <v>46341</v>
      </c>
      <c r="B312" s="556" t="s">
        <v>2355</v>
      </c>
      <c r="C312" s="555" t="s">
        <v>2340</v>
      </c>
    </row>
    <row r="313" spans="1:3" ht="13.5" thickBot="1">
      <c r="A313" s="557">
        <v>46381</v>
      </c>
      <c r="B313" s="556" t="s">
        <v>2350</v>
      </c>
      <c r="C313" s="555" t="s">
        <v>2338</v>
      </c>
    </row>
    <row r="314" spans="1:3" ht="13.5" thickBot="1">
      <c r="A314" s="566">
        <v>46388</v>
      </c>
      <c r="B314" s="565" t="s">
        <v>2350</v>
      </c>
      <c r="C314" s="564" t="s">
        <v>2353</v>
      </c>
    </row>
    <row r="315" spans="1:3" ht="13.5" thickBot="1">
      <c r="A315" s="563">
        <v>46426</v>
      </c>
      <c r="B315" s="562" t="s">
        <v>2352</v>
      </c>
      <c r="C315" s="561" t="s">
        <v>2351</v>
      </c>
    </row>
    <row r="316" spans="1:3" ht="13.5" thickBot="1">
      <c r="A316" s="563">
        <v>46427</v>
      </c>
      <c r="B316" s="562" t="s">
        <v>2341</v>
      </c>
      <c r="C316" s="561" t="s">
        <v>2351</v>
      </c>
    </row>
    <row r="317" spans="1:3" ht="13.5" thickBot="1">
      <c r="A317" s="563">
        <v>46472</v>
      </c>
      <c r="B317" s="562" t="s">
        <v>2350</v>
      </c>
      <c r="C317" s="561" t="s">
        <v>2349</v>
      </c>
    </row>
    <row r="318" spans="1:3" ht="13.5" thickBot="1">
      <c r="A318" s="563">
        <v>46498</v>
      </c>
      <c r="B318" s="562" t="s">
        <v>2339</v>
      </c>
      <c r="C318" s="561" t="s">
        <v>2348</v>
      </c>
    </row>
    <row r="319" spans="1:3" ht="13.5" thickBot="1">
      <c r="A319" s="563">
        <v>46508</v>
      </c>
      <c r="B319" s="562" t="s">
        <v>2354</v>
      </c>
      <c r="C319" s="561" t="s">
        <v>2347</v>
      </c>
    </row>
    <row r="320" spans="1:3" ht="13.5" thickBot="1">
      <c r="A320" s="563">
        <v>46534</v>
      </c>
      <c r="B320" s="562" t="s">
        <v>2346</v>
      </c>
      <c r="C320" s="561" t="s">
        <v>2345</v>
      </c>
    </row>
    <row r="321" spans="1:3" ht="13.5" thickBot="1">
      <c r="A321" s="563">
        <v>46637</v>
      </c>
      <c r="B321" s="562" t="s">
        <v>2341</v>
      </c>
      <c r="C321" s="561" t="s">
        <v>2344</v>
      </c>
    </row>
    <row r="322" spans="1:3" ht="14.25" thickBot="1">
      <c r="A322" s="563">
        <v>46672</v>
      </c>
      <c r="B322" s="562" t="s">
        <v>2341</v>
      </c>
      <c r="C322" s="561" t="s">
        <v>2343</v>
      </c>
    </row>
    <row r="323" spans="1:3" ht="13.5" thickBot="1">
      <c r="A323" s="563">
        <v>46693</v>
      </c>
      <c r="B323" s="562" t="s">
        <v>2341</v>
      </c>
      <c r="C323" s="561" t="s">
        <v>2342</v>
      </c>
    </row>
    <row r="324" spans="1:3" ht="13.5" thickBot="1">
      <c r="A324" s="563">
        <v>46706</v>
      </c>
      <c r="B324" s="562" t="s">
        <v>2352</v>
      </c>
      <c r="C324" s="561" t="s">
        <v>2340</v>
      </c>
    </row>
    <row r="325" spans="1:3" ht="13.5" thickBot="1">
      <c r="A325" s="563">
        <v>46746</v>
      </c>
      <c r="B325" s="562" t="s">
        <v>2354</v>
      </c>
      <c r="C325" s="561" t="s">
        <v>2338</v>
      </c>
    </row>
    <row r="326" spans="1:3" ht="13.5" thickBot="1">
      <c r="A326" s="560">
        <v>46753</v>
      </c>
      <c r="B326" s="559" t="s">
        <v>2354</v>
      </c>
      <c r="C326" s="558" t="s">
        <v>2353</v>
      </c>
    </row>
    <row r="327" spans="1:3" ht="13.5" thickBot="1">
      <c r="A327" s="557">
        <v>46811</v>
      </c>
      <c r="B327" s="556" t="s">
        <v>2352</v>
      </c>
      <c r="C327" s="555" t="s">
        <v>2351</v>
      </c>
    </row>
    <row r="328" spans="1:3" ht="13.5" thickBot="1">
      <c r="A328" s="557">
        <v>46812</v>
      </c>
      <c r="B328" s="556" t="s">
        <v>2341</v>
      </c>
      <c r="C328" s="555" t="s">
        <v>2351</v>
      </c>
    </row>
    <row r="329" spans="1:3" ht="13.5" thickBot="1">
      <c r="A329" s="557">
        <v>46857</v>
      </c>
      <c r="B329" s="556" t="s">
        <v>2350</v>
      </c>
      <c r="C329" s="555" t="s">
        <v>2349</v>
      </c>
    </row>
    <row r="330" spans="1:3" ht="13.5" thickBot="1">
      <c r="A330" s="557">
        <v>46864</v>
      </c>
      <c r="B330" s="556" t="s">
        <v>2350</v>
      </c>
      <c r="C330" s="555" t="s">
        <v>2348</v>
      </c>
    </row>
    <row r="331" spans="1:3" ht="13.5" thickBot="1">
      <c r="A331" s="557">
        <v>46874</v>
      </c>
      <c r="B331" s="556" t="s">
        <v>2352</v>
      </c>
      <c r="C331" s="555" t="s">
        <v>2347</v>
      </c>
    </row>
    <row r="332" spans="1:3" ht="13.5" thickBot="1">
      <c r="A332" s="557">
        <v>46919</v>
      </c>
      <c r="B332" s="556" t="s">
        <v>2346</v>
      </c>
      <c r="C332" s="555" t="s">
        <v>2345</v>
      </c>
    </row>
    <row r="333" spans="1:3" ht="13.5" thickBot="1">
      <c r="A333" s="557">
        <v>47003</v>
      </c>
      <c r="B333" s="556" t="s">
        <v>2346</v>
      </c>
      <c r="C333" s="555" t="s">
        <v>2344</v>
      </c>
    </row>
    <row r="334" spans="1:3" ht="14.25" thickBot="1">
      <c r="A334" s="557">
        <v>47038</v>
      </c>
      <c r="B334" s="556" t="s">
        <v>2346</v>
      </c>
      <c r="C334" s="555" t="s">
        <v>2343</v>
      </c>
    </row>
    <row r="335" spans="1:3" ht="13.5" thickBot="1">
      <c r="A335" s="557">
        <v>47059</v>
      </c>
      <c r="B335" s="556" t="s">
        <v>2346</v>
      </c>
      <c r="C335" s="555" t="s">
        <v>2342</v>
      </c>
    </row>
    <row r="336" spans="1:3" ht="13.5" thickBot="1">
      <c r="A336" s="557">
        <v>47072</v>
      </c>
      <c r="B336" s="556" t="s">
        <v>2339</v>
      </c>
      <c r="C336" s="555" t="s">
        <v>2340</v>
      </c>
    </row>
    <row r="337" spans="1:3" ht="13.5" thickBot="1">
      <c r="A337" s="557">
        <v>47112</v>
      </c>
      <c r="B337" s="556" t="s">
        <v>2352</v>
      </c>
      <c r="C337" s="555" t="s">
        <v>2338</v>
      </c>
    </row>
    <row r="338" spans="1:3" ht="13.5" thickBot="1">
      <c r="A338" s="566">
        <v>47119</v>
      </c>
      <c r="B338" s="565" t="s">
        <v>2352</v>
      </c>
      <c r="C338" s="564" t="s">
        <v>2353</v>
      </c>
    </row>
    <row r="339" spans="1:3" ht="13.5" thickBot="1">
      <c r="A339" s="563">
        <v>47161</v>
      </c>
      <c r="B339" s="562" t="s">
        <v>2352</v>
      </c>
      <c r="C339" s="561" t="s">
        <v>2351</v>
      </c>
    </row>
    <row r="340" spans="1:3" ht="13.5" thickBot="1">
      <c r="A340" s="563">
        <v>47162</v>
      </c>
      <c r="B340" s="562" t="s">
        <v>2341</v>
      </c>
      <c r="C340" s="561" t="s">
        <v>2351</v>
      </c>
    </row>
    <row r="341" spans="1:3" ht="13.5" thickBot="1">
      <c r="A341" s="563">
        <v>47207</v>
      </c>
      <c r="B341" s="562" t="s">
        <v>2350</v>
      </c>
      <c r="C341" s="561" t="s">
        <v>2349</v>
      </c>
    </row>
    <row r="342" spans="1:3" ht="13.5" thickBot="1">
      <c r="A342" s="563">
        <v>47229</v>
      </c>
      <c r="B342" s="562" t="s">
        <v>2354</v>
      </c>
      <c r="C342" s="561" t="s">
        <v>2348</v>
      </c>
    </row>
    <row r="343" spans="1:3" ht="13.5" thickBot="1">
      <c r="A343" s="563">
        <v>47239</v>
      </c>
      <c r="B343" s="562" t="s">
        <v>2341</v>
      </c>
      <c r="C343" s="561" t="s">
        <v>2347</v>
      </c>
    </row>
    <row r="344" spans="1:3" ht="13.5" thickBot="1">
      <c r="A344" s="563">
        <v>47269</v>
      </c>
      <c r="B344" s="562" t="s">
        <v>2346</v>
      </c>
      <c r="C344" s="561" t="s">
        <v>2345</v>
      </c>
    </row>
    <row r="345" spans="1:3" ht="13.5" thickBot="1">
      <c r="A345" s="563">
        <v>47368</v>
      </c>
      <c r="B345" s="562" t="s">
        <v>2350</v>
      </c>
      <c r="C345" s="561" t="s">
        <v>2344</v>
      </c>
    </row>
    <row r="346" spans="1:3" ht="14.25" thickBot="1">
      <c r="A346" s="563">
        <v>47403</v>
      </c>
      <c r="B346" s="562" t="s">
        <v>2350</v>
      </c>
      <c r="C346" s="561" t="s">
        <v>2343</v>
      </c>
    </row>
    <row r="347" spans="1:3" ht="13.5" thickBot="1">
      <c r="A347" s="563">
        <v>47424</v>
      </c>
      <c r="B347" s="562" t="s">
        <v>2350</v>
      </c>
      <c r="C347" s="561" t="s">
        <v>2342</v>
      </c>
    </row>
    <row r="348" spans="1:3" ht="13.5" thickBot="1">
      <c r="A348" s="563">
        <v>47437</v>
      </c>
      <c r="B348" s="562" t="s">
        <v>2346</v>
      </c>
      <c r="C348" s="561" t="s">
        <v>2340</v>
      </c>
    </row>
    <row r="349" spans="1:3" ht="13.5" thickBot="1">
      <c r="A349" s="563">
        <v>47477</v>
      </c>
      <c r="B349" s="562" t="s">
        <v>2341</v>
      </c>
      <c r="C349" s="561" t="s">
        <v>2338</v>
      </c>
    </row>
    <row r="350" spans="1:3" ht="13.5" thickBot="1">
      <c r="A350" s="560">
        <v>47484</v>
      </c>
      <c r="B350" s="559" t="s">
        <v>2341</v>
      </c>
      <c r="C350" s="558" t="s">
        <v>2353</v>
      </c>
    </row>
    <row r="351" spans="1:3" ht="13.5" thickBot="1">
      <c r="A351" s="557">
        <v>47546</v>
      </c>
      <c r="B351" s="556" t="s">
        <v>2352</v>
      </c>
      <c r="C351" s="555" t="s">
        <v>2351</v>
      </c>
    </row>
    <row r="352" spans="1:3" ht="13.5" thickBot="1">
      <c r="A352" s="557">
        <v>47547</v>
      </c>
      <c r="B352" s="556" t="s">
        <v>2341</v>
      </c>
      <c r="C352" s="555" t="s">
        <v>2351</v>
      </c>
    </row>
    <row r="353" spans="1:3" ht="13.5" thickBot="1">
      <c r="A353" s="557">
        <v>47592</v>
      </c>
      <c r="B353" s="556" t="s">
        <v>2350</v>
      </c>
      <c r="C353" s="555" t="s">
        <v>2349</v>
      </c>
    </row>
    <row r="354" spans="1:3" ht="13.5" thickBot="1">
      <c r="A354" s="557">
        <v>47594</v>
      </c>
      <c r="B354" s="556" t="s">
        <v>2355</v>
      </c>
      <c r="C354" s="555" t="s">
        <v>2348</v>
      </c>
    </row>
    <row r="355" spans="1:3" ht="13.5" thickBot="1">
      <c r="A355" s="557">
        <v>47604</v>
      </c>
      <c r="B355" s="556" t="s">
        <v>2339</v>
      </c>
      <c r="C355" s="555" t="s">
        <v>2347</v>
      </c>
    </row>
    <row r="356" spans="1:3" ht="13.5" thickBot="1">
      <c r="A356" s="557">
        <v>47654</v>
      </c>
      <c r="B356" s="556" t="s">
        <v>2346</v>
      </c>
      <c r="C356" s="555" t="s">
        <v>2345</v>
      </c>
    </row>
    <row r="357" spans="1:3" ht="13.5" thickBot="1">
      <c r="A357" s="557">
        <v>47733</v>
      </c>
      <c r="B357" s="556" t="s">
        <v>2354</v>
      </c>
      <c r="C357" s="555" t="s">
        <v>2344</v>
      </c>
    </row>
    <row r="358" spans="1:3" ht="14.25" thickBot="1">
      <c r="A358" s="557">
        <v>47768</v>
      </c>
      <c r="B358" s="556" t="s">
        <v>2354</v>
      </c>
      <c r="C358" s="555" t="s">
        <v>2343</v>
      </c>
    </row>
    <row r="359" spans="1:3" ht="13.5" thickBot="1">
      <c r="A359" s="557">
        <v>47789</v>
      </c>
      <c r="B359" s="556" t="s">
        <v>2354</v>
      </c>
      <c r="C359" s="555" t="s">
        <v>2342</v>
      </c>
    </row>
    <row r="360" spans="1:3" ht="13.5" thickBot="1">
      <c r="A360" s="557">
        <v>47802</v>
      </c>
      <c r="B360" s="556" t="s">
        <v>2350</v>
      </c>
      <c r="C360" s="555" t="s">
        <v>2340</v>
      </c>
    </row>
    <row r="361" spans="1:3" ht="13.5" thickBot="1">
      <c r="A361" s="557">
        <v>47842</v>
      </c>
      <c r="B361" s="556" t="s">
        <v>2339</v>
      </c>
      <c r="C361" s="555" t="s">
        <v>2338</v>
      </c>
    </row>
    <row r="362" spans="1:3" ht="13.5" thickBot="1">
      <c r="A362" s="566">
        <v>47849</v>
      </c>
      <c r="B362" s="565" t="s">
        <v>2339</v>
      </c>
      <c r="C362" s="564" t="s">
        <v>2353</v>
      </c>
    </row>
    <row r="363" spans="1:3" ht="13.5" thickBot="1">
      <c r="A363" s="563">
        <v>47903</v>
      </c>
      <c r="B363" s="562" t="s">
        <v>2352</v>
      </c>
      <c r="C363" s="561" t="s">
        <v>2351</v>
      </c>
    </row>
    <row r="364" spans="1:3" ht="13.5" thickBot="1">
      <c r="A364" s="563">
        <v>47904</v>
      </c>
      <c r="B364" s="562" t="s">
        <v>2341</v>
      </c>
      <c r="C364" s="561" t="s">
        <v>2351</v>
      </c>
    </row>
    <row r="365" spans="1:3" ht="13.5" thickBot="1">
      <c r="A365" s="563">
        <v>47949</v>
      </c>
      <c r="B365" s="562" t="s">
        <v>2350</v>
      </c>
      <c r="C365" s="561" t="s">
        <v>2349</v>
      </c>
    </row>
    <row r="366" spans="1:3" ht="13.5" thickBot="1">
      <c r="A366" s="563">
        <v>47959</v>
      </c>
      <c r="B366" s="562" t="s">
        <v>2352</v>
      </c>
      <c r="C366" s="561" t="s">
        <v>2348</v>
      </c>
    </row>
    <row r="367" spans="1:3" ht="13.5" thickBot="1">
      <c r="A367" s="563">
        <v>47969</v>
      </c>
      <c r="B367" s="562" t="s">
        <v>2346</v>
      </c>
      <c r="C367" s="561" t="s">
        <v>2347</v>
      </c>
    </row>
    <row r="368" spans="1:3" ht="13.5" thickBot="1">
      <c r="A368" s="563">
        <v>48011</v>
      </c>
      <c r="B368" s="562" t="s">
        <v>2346</v>
      </c>
      <c r="C368" s="561" t="s">
        <v>2345</v>
      </c>
    </row>
    <row r="369" spans="1:3" ht="13.5" thickBot="1">
      <c r="A369" s="563">
        <v>48098</v>
      </c>
      <c r="B369" s="562" t="s">
        <v>2355</v>
      </c>
      <c r="C369" s="561" t="s">
        <v>2344</v>
      </c>
    </row>
    <row r="370" spans="1:3" ht="14.25" thickBot="1">
      <c r="A370" s="563">
        <v>48133</v>
      </c>
      <c r="B370" s="562" t="s">
        <v>2355</v>
      </c>
      <c r="C370" s="561" t="s">
        <v>2343</v>
      </c>
    </row>
    <row r="371" spans="1:3" ht="13.5" thickBot="1">
      <c r="A371" s="563">
        <v>48154</v>
      </c>
      <c r="B371" s="562" t="s">
        <v>2355</v>
      </c>
      <c r="C371" s="561" t="s">
        <v>2342</v>
      </c>
    </row>
    <row r="372" spans="1:3" ht="13.5" thickBot="1">
      <c r="A372" s="563">
        <v>48167</v>
      </c>
      <c r="B372" s="562" t="s">
        <v>2354</v>
      </c>
      <c r="C372" s="561" t="s">
        <v>2340</v>
      </c>
    </row>
    <row r="373" spans="1:3" ht="13.5" thickBot="1">
      <c r="A373" s="563">
        <v>48207</v>
      </c>
      <c r="B373" s="562" t="s">
        <v>2346</v>
      </c>
      <c r="C373" s="561" t="s">
        <v>2338</v>
      </c>
    </row>
    <row r="374" spans="1:3" ht="13.5" thickBot="1">
      <c r="A374" s="560">
        <v>48214</v>
      </c>
      <c r="B374" s="559" t="s">
        <v>2346</v>
      </c>
      <c r="C374" s="558" t="s">
        <v>2353</v>
      </c>
    </row>
    <row r="375" spans="1:3" ht="13.5" thickBot="1">
      <c r="A375" s="557">
        <v>48253</v>
      </c>
      <c r="B375" s="556" t="s">
        <v>2352</v>
      </c>
      <c r="C375" s="555" t="s">
        <v>2351</v>
      </c>
    </row>
    <row r="376" spans="1:3" ht="13.5" thickBot="1">
      <c r="A376" s="557">
        <v>48254</v>
      </c>
      <c r="B376" s="556" t="s">
        <v>2341</v>
      </c>
      <c r="C376" s="555" t="s">
        <v>2351</v>
      </c>
    </row>
    <row r="377" spans="1:3" ht="13.5" thickBot="1">
      <c r="A377" s="557">
        <v>48299</v>
      </c>
      <c r="B377" s="556" t="s">
        <v>2350</v>
      </c>
      <c r="C377" s="555" t="s">
        <v>2349</v>
      </c>
    </row>
    <row r="378" spans="1:3" ht="13.5" thickBot="1">
      <c r="A378" s="557">
        <v>48325</v>
      </c>
      <c r="B378" s="556" t="s">
        <v>2339</v>
      </c>
      <c r="C378" s="555" t="s">
        <v>2348</v>
      </c>
    </row>
    <row r="379" spans="1:3" ht="13.5" thickBot="1">
      <c r="A379" s="557">
        <v>48335</v>
      </c>
      <c r="B379" s="556" t="s">
        <v>2354</v>
      </c>
      <c r="C379" s="555" t="s">
        <v>2347</v>
      </c>
    </row>
    <row r="380" spans="1:3" ht="13.5" thickBot="1">
      <c r="A380" s="557">
        <v>48361</v>
      </c>
      <c r="B380" s="556" t="s">
        <v>2346</v>
      </c>
      <c r="C380" s="555" t="s">
        <v>2345</v>
      </c>
    </row>
    <row r="381" spans="1:3" ht="13.5" thickBot="1">
      <c r="A381" s="557">
        <v>48464</v>
      </c>
      <c r="B381" s="556" t="s">
        <v>2341</v>
      </c>
      <c r="C381" s="555" t="s">
        <v>2344</v>
      </c>
    </row>
    <row r="382" spans="1:3" ht="14.25" thickBot="1">
      <c r="A382" s="557">
        <v>48499</v>
      </c>
      <c r="B382" s="556" t="s">
        <v>2341</v>
      </c>
      <c r="C382" s="555" t="s">
        <v>2343</v>
      </c>
    </row>
    <row r="383" spans="1:3" ht="13.5" thickBot="1">
      <c r="A383" s="557">
        <v>48520</v>
      </c>
      <c r="B383" s="556" t="s">
        <v>2341</v>
      </c>
      <c r="C383" s="555" t="s">
        <v>2342</v>
      </c>
    </row>
    <row r="384" spans="1:3" ht="13.5" thickBot="1">
      <c r="A384" s="557">
        <v>48533</v>
      </c>
      <c r="B384" s="556" t="s">
        <v>2352</v>
      </c>
      <c r="C384" s="555" t="s">
        <v>2340</v>
      </c>
    </row>
    <row r="385" spans="1:3" ht="13.5" thickBot="1">
      <c r="A385" s="557">
        <v>48573</v>
      </c>
      <c r="B385" s="556" t="s">
        <v>2354</v>
      </c>
      <c r="C385" s="555" t="s">
        <v>2338</v>
      </c>
    </row>
    <row r="386" spans="1:3" ht="13.5" thickBot="1">
      <c r="A386" s="560">
        <v>48580</v>
      </c>
      <c r="B386" s="559" t="s">
        <v>2354</v>
      </c>
      <c r="C386" s="558" t="s">
        <v>2353</v>
      </c>
    </row>
    <row r="387" spans="1:3" ht="13.5" thickBot="1">
      <c r="A387" s="563">
        <v>48638</v>
      </c>
      <c r="B387" s="562" t="s">
        <v>2352</v>
      </c>
      <c r="C387" s="561" t="s">
        <v>2351</v>
      </c>
    </row>
    <row r="388" spans="1:3" ht="13.5" thickBot="1">
      <c r="A388" s="563">
        <v>48639</v>
      </c>
      <c r="B388" s="562" t="s">
        <v>2341</v>
      </c>
      <c r="C388" s="561" t="s">
        <v>2351</v>
      </c>
    </row>
    <row r="389" spans="1:3" ht="13.5" thickBot="1">
      <c r="A389" s="563">
        <v>48684</v>
      </c>
      <c r="B389" s="562" t="s">
        <v>2350</v>
      </c>
      <c r="C389" s="561" t="s">
        <v>2349</v>
      </c>
    </row>
    <row r="390" spans="1:3" ht="13.5" thickBot="1">
      <c r="A390" s="563">
        <v>48690</v>
      </c>
      <c r="B390" s="562" t="s">
        <v>2346</v>
      </c>
      <c r="C390" s="561" t="s">
        <v>2348</v>
      </c>
    </row>
    <row r="391" spans="1:3" ht="13.5" thickBot="1">
      <c r="A391" s="563">
        <v>48700</v>
      </c>
      <c r="B391" s="562" t="s">
        <v>2355</v>
      </c>
      <c r="C391" s="561" t="s">
        <v>2347</v>
      </c>
    </row>
    <row r="392" spans="1:3" ht="13.5" thickBot="1">
      <c r="A392" s="563">
        <v>48746</v>
      </c>
      <c r="B392" s="562" t="s">
        <v>2346</v>
      </c>
      <c r="C392" s="561" t="s">
        <v>2345</v>
      </c>
    </row>
    <row r="393" spans="1:3" ht="13.5" thickBot="1">
      <c r="A393" s="563">
        <v>48829</v>
      </c>
      <c r="B393" s="562" t="s">
        <v>2339</v>
      </c>
      <c r="C393" s="561" t="s">
        <v>2344</v>
      </c>
    </row>
    <row r="394" spans="1:3" ht="14.25" thickBot="1">
      <c r="A394" s="563">
        <v>48864</v>
      </c>
      <c r="B394" s="562" t="s">
        <v>2339</v>
      </c>
      <c r="C394" s="561" t="s">
        <v>2343</v>
      </c>
    </row>
    <row r="395" spans="1:3" ht="13.5" thickBot="1">
      <c r="A395" s="563">
        <v>48885</v>
      </c>
      <c r="B395" s="562" t="s">
        <v>2339</v>
      </c>
      <c r="C395" s="561" t="s">
        <v>2342</v>
      </c>
    </row>
    <row r="396" spans="1:3" ht="13.5" thickBot="1">
      <c r="A396" s="563">
        <v>48898</v>
      </c>
      <c r="B396" s="562" t="s">
        <v>2341</v>
      </c>
      <c r="C396" s="561" t="s">
        <v>2340</v>
      </c>
    </row>
    <row r="397" spans="1:3" ht="13.5" thickBot="1">
      <c r="A397" s="563">
        <v>48938</v>
      </c>
      <c r="B397" s="562" t="s">
        <v>2355</v>
      </c>
      <c r="C397" s="561" t="s">
        <v>2338</v>
      </c>
    </row>
    <row r="398" spans="1:3" ht="13.5" thickBot="1">
      <c r="A398" s="560">
        <v>48945</v>
      </c>
      <c r="B398" s="559" t="s">
        <v>2355</v>
      </c>
      <c r="C398" s="558" t="s">
        <v>2353</v>
      </c>
    </row>
    <row r="399" spans="1:3" ht="13.5" thickBot="1">
      <c r="A399" s="557">
        <v>48995</v>
      </c>
      <c r="B399" s="556" t="s">
        <v>2352</v>
      </c>
      <c r="C399" s="555" t="s">
        <v>2351</v>
      </c>
    </row>
    <row r="400" spans="1:3" ht="13.5" thickBot="1">
      <c r="A400" s="557">
        <v>48996</v>
      </c>
      <c r="B400" s="556" t="s">
        <v>2341</v>
      </c>
      <c r="C400" s="555" t="s">
        <v>2351</v>
      </c>
    </row>
    <row r="401" spans="1:3" ht="13.5" thickBot="1">
      <c r="A401" s="557">
        <v>49041</v>
      </c>
      <c r="B401" s="556" t="s">
        <v>2350</v>
      </c>
      <c r="C401" s="555" t="s">
        <v>2349</v>
      </c>
    </row>
    <row r="402" spans="1:3" ht="13.5" thickBot="1">
      <c r="A402" s="557">
        <v>49055</v>
      </c>
      <c r="B402" s="556" t="s">
        <v>2350</v>
      </c>
      <c r="C402" s="555" t="s">
        <v>2348</v>
      </c>
    </row>
    <row r="403" spans="1:3" ht="13.5" thickBot="1">
      <c r="A403" s="557">
        <v>49065</v>
      </c>
      <c r="B403" s="556" t="s">
        <v>2352</v>
      </c>
      <c r="C403" s="555" t="s">
        <v>2347</v>
      </c>
    </row>
    <row r="404" spans="1:3" ht="13.5" thickBot="1">
      <c r="A404" s="557">
        <v>49103</v>
      </c>
      <c r="B404" s="556" t="s">
        <v>2346</v>
      </c>
      <c r="C404" s="555" t="s">
        <v>2345</v>
      </c>
    </row>
    <row r="405" spans="1:3" ht="13.5" thickBot="1">
      <c r="A405" s="557">
        <v>49194</v>
      </c>
      <c r="B405" s="556" t="s">
        <v>2346</v>
      </c>
      <c r="C405" s="555" t="s">
        <v>2344</v>
      </c>
    </row>
    <row r="406" spans="1:3" ht="14.25" thickBot="1">
      <c r="A406" s="557">
        <v>49229</v>
      </c>
      <c r="B406" s="556" t="s">
        <v>2346</v>
      </c>
      <c r="C406" s="555" t="s">
        <v>2343</v>
      </c>
    </row>
    <row r="407" spans="1:3" ht="13.5" thickBot="1">
      <c r="A407" s="557">
        <v>49250</v>
      </c>
      <c r="B407" s="556" t="s">
        <v>2346</v>
      </c>
      <c r="C407" s="555" t="s">
        <v>2342</v>
      </c>
    </row>
    <row r="408" spans="1:3" ht="13.5" thickBot="1">
      <c r="A408" s="557">
        <v>49263</v>
      </c>
      <c r="B408" s="556" t="s">
        <v>2339</v>
      </c>
      <c r="C408" s="555" t="s">
        <v>2340</v>
      </c>
    </row>
    <row r="409" spans="1:3" ht="13.5" thickBot="1">
      <c r="A409" s="557">
        <v>49303</v>
      </c>
      <c r="B409" s="556" t="s">
        <v>2352</v>
      </c>
      <c r="C409" s="555" t="s">
        <v>2338</v>
      </c>
    </row>
    <row r="410" spans="1:3" ht="13.5" thickBot="1">
      <c r="A410" s="566">
        <v>49310</v>
      </c>
      <c r="B410" s="565" t="s">
        <v>2352</v>
      </c>
      <c r="C410" s="564" t="s">
        <v>2353</v>
      </c>
    </row>
    <row r="411" spans="1:3" ht="13.5" thickBot="1">
      <c r="A411" s="563">
        <v>49345</v>
      </c>
      <c r="B411" s="562" t="s">
        <v>2352</v>
      </c>
      <c r="C411" s="561" t="s">
        <v>2351</v>
      </c>
    </row>
    <row r="412" spans="1:3" ht="13.5" thickBot="1">
      <c r="A412" s="563">
        <v>49346</v>
      </c>
      <c r="B412" s="562" t="s">
        <v>2341</v>
      </c>
      <c r="C412" s="561" t="s">
        <v>2351</v>
      </c>
    </row>
    <row r="413" spans="1:3" ht="13.5" thickBot="1">
      <c r="A413" s="563">
        <v>49391</v>
      </c>
      <c r="B413" s="562" t="s">
        <v>2350</v>
      </c>
      <c r="C413" s="561" t="s">
        <v>2349</v>
      </c>
    </row>
    <row r="414" spans="1:3" ht="13.5" thickBot="1">
      <c r="A414" s="563">
        <v>49420</v>
      </c>
      <c r="B414" s="562" t="s">
        <v>2354</v>
      </c>
      <c r="C414" s="561" t="s">
        <v>2348</v>
      </c>
    </row>
    <row r="415" spans="1:3" ht="13.5" thickBot="1">
      <c r="A415" s="563">
        <v>49430</v>
      </c>
      <c r="B415" s="562" t="s">
        <v>2341</v>
      </c>
      <c r="C415" s="561" t="s">
        <v>2347</v>
      </c>
    </row>
    <row r="416" spans="1:3" ht="13.5" thickBot="1">
      <c r="A416" s="563">
        <v>49453</v>
      </c>
      <c r="B416" s="562" t="s">
        <v>2346</v>
      </c>
      <c r="C416" s="561" t="s">
        <v>2345</v>
      </c>
    </row>
    <row r="417" spans="1:3" ht="13.5" thickBot="1">
      <c r="A417" s="563">
        <v>49559</v>
      </c>
      <c r="B417" s="562" t="s">
        <v>2350</v>
      </c>
      <c r="C417" s="561" t="s">
        <v>2344</v>
      </c>
    </row>
    <row r="418" spans="1:3" ht="14.25" thickBot="1">
      <c r="A418" s="563">
        <v>49594</v>
      </c>
      <c r="B418" s="562" t="s">
        <v>2350</v>
      </c>
      <c r="C418" s="561" t="s">
        <v>2343</v>
      </c>
    </row>
    <row r="419" spans="1:3" ht="13.5" thickBot="1">
      <c r="A419" s="563">
        <v>49615</v>
      </c>
      <c r="B419" s="562" t="s">
        <v>2350</v>
      </c>
      <c r="C419" s="561" t="s">
        <v>2342</v>
      </c>
    </row>
    <row r="420" spans="1:3" ht="13.5" thickBot="1">
      <c r="A420" s="563">
        <v>49628</v>
      </c>
      <c r="B420" s="562" t="s">
        <v>2346</v>
      </c>
      <c r="C420" s="561" t="s">
        <v>2340</v>
      </c>
    </row>
    <row r="421" spans="1:3" ht="13.5" thickBot="1">
      <c r="A421" s="563">
        <v>49668</v>
      </c>
      <c r="B421" s="562" t="s">
        <v>2341</v>
      </c>
      <c r="C421" s="561" t="s">
        <v>2338</v>
      </c>
    </row>
    <row r="422" spans="1:3" ht="13.5" thickBot="1">
      <c r="A422" s="560">
        <v>49675</v>
      </c>
      <c r="B422" s="559" t="s">
        <v>2341</v>
      </c>
      <c r="C422" s="558" t="s">
        <v>2353</v>
      </c>
    </row>
    <row r="423" spans="1:3" ht="13.5" thickBot="1">
      <c r="A423" s="557">
        <v>49730</v>
      </c>
      <c r="B423" s="556" t="s">
        <v>2352</v>
      </c>
      <c r="C423" s="555" t="s">
        <v>2351</v>
      </c>
    </row>
    <row r="424" spans="1:3" ht="13.5" thickBot="1">
      <c r="A424" s="557">
        <v>49731</v>
      </c>
      <c r="B424" s="556" t="s">
        <v>2341</v>
      </c>
      <c r="C424" s="555" t="s">
        <v>2351</v>
      </c>
    </row>
    <row r="425" spans="1:3" ht="13.5" thickBot="1">
      <c r="A425" s="557">
        <v>49776</v>
      </c>
      <c r="B425" s="556" t="s">
        <v>2350</v>
      </c>
      <c r="C425" s="555" t="s">
        <v>2349</v>
      </c>
    </row>
    <row r="426" spans="1:3" ht="13.5" thickBot="1">
      <c r="A426" s="557">
        <v>49786</v>
      </c>
      <c r="B426" s="556" t="s">
        <v>2352</v>
      </c>
      <c r="C426" s="555" t="s">
        <v>2348</v>
      </c>
    </row>
    <row r="427" spans="1:3" ht="13.5" thickBot="1">
      <c r="A427" s="557">
        <v>49796</v>
      </c>
      <c r="B427" s="556" t="s">
        <v>2346</v>
      </c>
      <c r="C427" s="555" t="s">
        <v>2347</v>
      </c>
    </row>
    <row r="428" spans="1:3" ht="13.5" thickBot="1">
      <c r="A428" s="557">
        <v>49838</v>
      </c>
      <c r="B428" s="556" t="s">
        <v>2346</v>
      </c>
      <c r="C428" s="555" t="s">
        <v>2345</v>
      </c>
    </row>
    <row r="429" spans="1:3" ht="13.5" thickBot="1">
      <c r="A429" s="557">
        <v>49925</v>
      </c>
      <c r="B429" s="556" t="s">
        <v>2355</v>
      </c>
      <c r="C429" s="555" t="s">
        <v>2344</v>
      </c>
    </row>
    <row r="430" spans="1:3" ht="14.25" thickBot="1">
      <c r="A430" s="557">
        <v>49960</v>
      </c>
      <c r="B430" s="556" t="s">
        <v>2355</v>
      </c>
      <c r="C430" s="555" t="s">
        <v>2343</v>
      </c>
    </row>
    <row r="431" spans="1:3" ht="13.5" thickBot="1">
      <c r="A431" s="557">
        <v>49981</v>
      </c>
      <c r="B431" s="556" t="s">
        <v>2355</v>
      </c>
      <c r="C431" s="555" t="s">
        <v>2342</v>
      </c>
    </row>
    <row r="432" spans="1:3" ht="13.5" thickBot="1">
      <c r="A432" s="557">
        <v>49994</v>
      </c>
      <c r="B432" s="556" t="s">
        <v>2354</v>
      </c>
      <c r="C432" s="555" t="s">
        <v>2340</v>
      </c>
    </row>
    <row r="433" spans="1:3" ht="13.5" thickBot="1">
      <c r="A433" s="557">
        <v>50034</v>
      </c>
      <c r="B433" s="556" t="s">
        <v>2346</v>
      </c>
      <c r="C433" s="555" t="s">
        <v>2338</v>
      </c>
    </row>
    <row r="434" spans="1:3" ht="13.5" thickBot="1">
      <c r="A434" s="566">
        <v>50041</v>
      </c>
      <c r="B434" s="565" t="s">
        <v>2346</v>
      </c>
      <c r="C434" s="564" t="s">
        <v>2353</v>
      </c>
    </row>
    <row r="435" spans="1:3" ht="13.5" thickBot="1">
      <c r="A435" s="563">
        <v>50087</v>
      </c>
      <c r="B435" s="562" t="s">
        <v>2352</v>
      </c>
      <c r="C435" s="561" t="s">
        <v>2351</v>
      </c>
    </row>
    <row r="436" spans="1:3" ht="13.5" thickBot="1">
      <c r="A436" s="563">
        <v>50088</v>
      </c>
      <c r="B436" s="562" t="s">
        <v>2341</v>
      </c>
      <c r="C436" s="561" t="s">
        <v>2351</v>
      </c>
    </row>
    <row r="437" spans="1:3" ht="13.5" thickBot="1">
      <c r="A437" s="563">
        <v>50133</v>
      </c>
      <c r="B437" s="562" t="s">
        <v>2350</v>
      </c>
      <c r="C437" s="561" t="s">
        <v>2349</v>
      </c>
    </row>
    <row r="438" spans="1:3" ht="13.5" thickBot="1">
      <c r="A438" s="563">
        <v>50151</v>
      </c>
      <c r="B438" s="562" t="s">
        <v>2341</v>
      </c>
      <c r="C438" s="561" t="s">
        <v>2348</v>
      </c>
    </row>
    <row r="439" spans="1:3" ht="13.5" thickBot="1">
      <c r="A439" s="563">
        <v>50161</v>
      </c>
      <c r="B439" s="562" t="s">
        <v>2350</v>
      </c>
      <c r="C439" s="561" t="s">
        <v>2347</v>
      </c>
    </row>
    <row r="440" spans="1:3" ht="13.5" thickBot="1">
      <c r="A440" s="563">
        <v>50195</v>
      </c>
      <c r="B440" s="562" t="s">
        <v>2346</v>
      </c>
      <c r="C440" s="561" t="s">
        <v>2345</v>
      </c>
    </row>
    <row r="441" spans="1:3" ht="13.5" thickBot="1">
      <c r="A441" s="563">
        <v>50290</v>
      </c>
      <c r="B441" s="562" t="s">
        <v>2352</v>
      </c>
      <c r="C441" s="561" t="s">
        <v>2344</v>
      </c>
    </row>
    <row r="442" spans="1:3" ht="14.25" thickBot="1">
      <c r="A442" s="563">
        <v>50325</v>
      </c>
      <c r="B442" s="562" t="s">
        <v>2352</v>
      </c>
      <c r="C442" s="561" t="s">
        <v>2343</v>
      </c>
    </row>
    <row r="443" spans="1:3" ht="13.5" thickBot="1">
      <c r="A443" s="563">
        <v>50346</v>
      </c>
      <c r="B443" s="562" t="s">
        <v>2352</v>
      </c>
      <c r="C443" s="561" t="s">
        <v>2342</v>
      </c>
    </row>
    <row r="444" spans="1:3" ht="13.5" thickBot="1">
      <c r="A444" s="563">
        <v>50359</v>
      </c>
      <c r="B444" s="562" t="s">
        <v>2355</v>
      </c>
      <c r="C444" s="561" t="s">
        <v>2340</v>
      </c>
    </row>
    <row r="445" spans="1:3" ht="13.5" thickBot="1">
      <c r="A445" s="563">
        <v>50399</v>
      </c>
      <c r="B445" s="562" t="s">
        <v>2350</v>
      </c>
      <c r="C445" s="561" t="s">
        <v>2338</v>
      </c>
    </row>
    <row r="446" spans="1:3" ht="13.5" thickBot="1">
      <c r="A446" s="560">
        <v>50406</v>
      </c>
      <c r="B446" s="559" t="s">
        <v>2350</v>
      </c>
      <c r="C446" s="558" t="s">
        <v>2353</v>
      </c>
    </row>
    <row r="447" spans="1:3" ht="13.5" thickBot="1">
      <c r="A447" s="557">
        <v>50472</v>
      </c>
      <c r="B447" s="556" t="s">
        <v>2352</v>
      </c>
      <c r="C447" s="555" t="s">
        <v>2351</v>
      </c>
    </row>
    <row r="448" spans="1:3" ht="13.5" thickBot="1">
      <c r="A448" s="557">
        <v>50473</v>
      </c>
      <c r="B448" s="556" t="s">
        <v>2341</v>
      </c>
      <c r="C448" s="555" t="s">
        <v>2351</v>
      </c>
    </row>
    <row r="449" spans="1:3" ht="13.5" thickBot="1">
      <c r="A449" s="557">
        <v>50516</v>
      </c>
      <c r="B449" s="556" t="s">
        <v>2339</v>
      </c>
      <c r="C449" s="555" t="s">
        <v>2348</v>
      </c>
    </row>
    <row r="450" spans="1:3" ht="13.5" thickBot="1">
      <c r="A450" s="557">
        <v>50518</v>
      </c>
      <c r="B450" s="556" t="s">
        <v>2350</v>
      </c>
      <c r="C450" s="555" t="s">
        <v>2349</v>
      </c>
    </row>
    <row r="451" spans="1:3" ht="13.5" thickBot="1">
      <c r="A451" s="557">
        <v>50526</v>
      </c>
      <c r="B451" s="556" t="s">
        <v>2354</v>
      </c>
      <c r="C451" s="555" t="s">
        <v>2347</v>
      </c>
    </row>
    <row r="452" spans="1:3" ht="13.5" thickBot="1">
      <c r="A452" s="557">
        <v>50580</v>
      </c>
      <c r="B452" s="556" t="s">
        <v>2346</v>
      </c>
      <c r="C452" s="555" t="s">
        <v>2345</v>
      </c>
    </row>
    <row r="453" spans="1:3" ht="13.5" thickBot="1">
      <c r="A453" s="557">
        <v>50655</v>
      </c>
      <c r="B453" s="556" t="s">
        <v>2341</v>
      </c>
      <c r="C453" s="555" t="s">
        <v>2344</v>
      </c>
    </row>
    <row r="454" spans="1:3" ht="14.25" thickBot="1">
      <c r="A454" s="557">
        <v>50690</v>
      </c>
      <c r="B454" s="556" t="s">
        <v>2341</v>
      </c>
      <c r="C454" s="555" t="s">
        <v>2343</v>
      </c>
    </row>
    <row r="455" spans="1:3" ht="13.5" thickBot="1">
      <c r="A455" s="557">
        <v>50711</v>
      </c>
      <c r="B455" s="556" t="s">
        <v>2341</v>
      </c>
      <c r="C455" s="555" t="s">
        <v>2342</v>
      </c>
    </row>
    <row r="456" spans="1:3" ht="13.5" thickBot="1">
      <c r="A456" s="557">
        <v>50724</v>
      </c>
      <c r="B456" s="556" t="s">
        <v>2352</v>
      </c>
      <c r="C456" s="555" t="s">
        <v>2340</v>
      </c>
    </row>
    <row r="457" spans="1:3" ht="13.5" thickBot="1">
      <c r="A457" s="557">
        <v>50764</v>
      </c>
      <c r="B457" s="556" t="s">
        <v>2354</v>
      </c>
      <c r="C457" s="555" t="s">
        <v>2338</v>
      </c>
    </row>
    <row r="458" spans="1:3" ht="13.5" thickBot="1">
      <c r="A458" s="566">
        <v>50771</v>
      </c>
      <c r="B458" s="565" t="s">
        <v>2354</v>
      </c>
      <c r="C458" s="564" t="s">
        <v>2353</v>
      </c>
    </row>
    <row r="459" spans="1:3" ht="13.5" thickBot="1">
      <c r="A459" s="563">
        <v>50822</v>
      </c>
      <c r="B459" s="562" t="s">
        <v>2352</v>
      </c>
      <c r="C459" s="561" t="s">
        <v>2351</v>
      </c>
    </row>
    <row r="460" spans="1:3" ht="13.5" thickBot="1">
      <c r="A460" s="563">
        <v>50823</v>
      </c>
      <c r="B460" s="562" t="s">
        <v>2341</v>
      </c>
      <c r="C460" s="561" t="s">
        <v>2351</v>
      </c>
    </row>
    <row r="461" spans="1:3" ht="13.5" thickBot="1">
      <c r="A461" s="563">
        <v>50868</v>
      </c>
      <c r="B461" s="562" t="s">
        <v>2350</v>
      </c>
      <c r="C461" s="561" t="s">
        <v>2349</v>
      </c>
    </row>
    <row r="462" spans="1:3" ht="13.5" thickBot="1">
      <c r="A462" s="563">
        <v>50881</v>
      </c>
      <c r="B462" s="562" t="s">
        <v>2346</v>
      </c>
      <c r="C462" s="561" t="s">
        <v>2348</v>
      </c>
    </row>
    <row r="463" spans="1:3" ht="13.5" thickBot="1">
      <c r="A463" s="563">
        <v>50891</v>
      </c>
      <c r="B463" s="562" t="s">
        <v>2355</v>
      </c>
      <c r="C463" s="561" t="s">
        <v>2347</v>
      </c>
    </row>
    <row r="464" spans="1:3" ht="13.5" thickBot="1">
      <c r="A464" s="563">
        <v>50930</v>
      </c>
      <c r="B464" s="562" t="s">
        <v>2346</v>
      </c>
      <c r="C464" s="561" t="s">
        <v>2345</v>
      </c>
    </row>
    <row r="465" spans="1:3" ht="13.5" thickBot="1">
      <c r="A465" s="563">
        <v>51020</v>
      </c>
      <c r="B465" s="562" t="s">
        <v>2339</v>
      </c>
      <c r="C465" s="561" t="s">
        <v>2344</v>
      </c>
    </row>
    <row r="466" spans="1:3" ht="14.25" thickBot="1">
      <c r="A466" s="563">
        <v>51055</v>
      </c>
      <c r="B466" s="562" t="s">
        <v>2339</v>
      </c>
      <c r="C466" s="561" t="s">
        <v>2343</v>
      </c>
    </row>
    <row r="467" spans="1:3" ht="13.5" thickBot="1">
      <c r="A467" s="563">
        <v>51076</v>
      </c>
      <c r="B467" s="562" t="s">
        <v>2339</v>
      </c>
      <c r="C467" s="561" t="s">
        <v>2342</v>
      </c>
    </row>
    <row r="468" spans="1:3" ht="13.5" thickBot="1">
      <c r="A468" s="563">
        <v>51089</v>
      </c>
      <c r="B468" s="562" t="s">
        <v>2341</v>
      </c>
      <c r="C468" s="561" t="s">
        <v>2340</v>
      </c>
    </row>
    <row r="469" spans="1:3" ht="13.5" thickBot="1">
      <c r="A469" s="563">
        <v>51129</v>
      </c>
      <c r="B469" s="562" t="s">
        <v>2355</v>
      </c>
      <c r="C469" s="561" t="s">
        <v>2338</v>
      </c>
    </row>
    <row r="470" spans="1:3" ht="13.5" thickBot="1">
      <c r="A470" s="560">
        <v>51136</v>
      </c>
      <c r="B470" s="559" t="s">
        <v>2355</v>
      </c>
      <c r="C470" s="558" t="s">
        <v>2353</v>
      </c>
    </row>
    <row r="471" spans="1:3" ht="13.5" thickBot="1">
      <c r="A471" s="557">
        <v>51179</v>
      </c>
      <c r="B471" s="556" t="s">
        <v>2352</v>
      </c>
      <c r="C471" s="555" t="s">
        <v>2351</v>
      </c>
    </row>
    <row r="472" spans="1:3" ht="13.5" thickBot="1">
      <c r="A472" s="557">
        <v>51180</v>
      </c>
      <c r="B472" s="556" t="s">
        <v>2341</v>
      </c>
      <c r="C472" s="555" t="s">
        <v>2351</v>
      </c>
    </row>
    <row r="473" spans="1:3" ht="13.5" thickBot="1">
      <c r="A473" s="557">
        <v>51225</v>
      </c>
      <c r="B473" s="556" t="s">
        <v>2350</v>
      </c>
      <c r="C473" s="555" t="s">
        <v>2349</v>
      </c>
    </row>
    <row r="474" spans="1:3" ht="13.5" thickBot="1">
      <c r="A474" s="557">
        <v>51247</v>
      </c>
      <c r="B474" s="556" t="s">
        <v>2354</v>
      </c>
      <c r="C474" s="555" t="s">
        <v>2348</v>
      </c>
    </row>
    <row r="475" spans="1:3" ht="13.5" thickBot="1">
      <c r="A475" s="557">
        <v>51257</v>
      </c>
      <c r="B475" s="556" t="s">
        <v>2341</v>
      </c>
      <c r="C475" s="555" t="s">
        <v>2347</v>
      </c>
    </row>
    <row r="476" spans="1:3" ht="13.5" thickBot="1">
      <c r="A476" s="557">
        <v>51287</v>
      </c>
      <c r="B476" s="556" t="s">
        <v>2346</v>
      </c>
      <c r="C476" s="555" t="s">
        <v>2345</v>
      </c>
    </row>
    <row r="477" spans="1:3" ht="13.5" thickBot="1">
      <c r="A477" s="557">
        <v>51386</v>
      </c>
      <c r="B477" s="556" t="s">
        <v>2350</v>
      </c>
      <c r="C477" s="555" t="s">
        <v>2344</v>
      </c>
    </row>
    <row r="478" spans="1:3" ht="14.25" thickBot="1">
      <c r="A478" s="557">
        <v>51421</v>
      </c>
      <c r="B478" s="556" t="s">
        <v>2350</v>
      </c>
      <c r="C478" s="555" t="s">
        <v>2343</v>
      </c>
    </row>
    <row r="479" spans="1:3" ht="13.5" thickBot="1">
      <c r="A479" s="557">
        <v>51442</v>
      </c>
      <c r="B479" s="556" t="s">
        <v>2350</v>
      </c>
      <c r="C479" s="555" t="s">
        <v>2342</v>
      </c>
    </row>
    <row r="480" spans="1:3" ht="13.5" thickBot="1">
      <c r="A480" s="557">
        <v>51455</v>
      </c>
      <c r="B480" s="556" t="s">
        <v>2346</v>
      </c>
      <c r="C480" s="555" t="s">
        <v>2340</v>
      </c>
    </row>
    <row r="481" spans="1:3" ht="13.5" thickBot="1">
      <c r="A481" s="557">
        <v>51495</v>
      </c>
      <c r="B481" s="556" t="s">
        <v>2341</v>
      </c>
      <c r="C481" s="555" t="s">
        <v>2338</v>
      </c>
    </row>
    <row r="482" spans="1:3" ht="13.5" thickBot="1">
      <c r="A482" s="566">
        <v>51502</v>
      </c>
      <c r="B482" s="565" t="s">
        <v>2341</v>
      </c>
      <c r="C482" s="564" t="s">
        <v>2353</v>
      </c>
    </row>
    <row r="483" spans="1:3" ht="13.5" thickBot="1">
      <c r="A483" s="563">
        <v>51564</v>
      </c>
      <c r="B483" s="562" t="s">
        <v>2352</v>
      </c>
      <c r="C483" s="561" t="s">
        <v>2351</v>
      </c>
    </row>
    <row r="484" spans="1:3" ht="13.5" thickBot="1">
      <c r="A484" s="563">
        <v>51565</v>
      </c>
      <c r="B484" s="562" t="s">
        <v>2341</v>
      </c>
      <c r="C484" s="561" t="s">
        <v>2351</v>
      </c>
    </row>
    <row r="485" spans="1:3" ht="13.5" thickBot="1">
      <c r="A485" s="563">
        <v>51610</v>
      </c>
      <c r="B485" s="562" t="s">
        <v>2350</v>
      </c>
      <c r="C485" s="561" t="s">
        <v>2349</v>
      </c>
    </row>
    <row r="486" spans="1:3" ht="13.5" thickBot="1">
      <c r="A486" s="563">
        <v>51612</v>
      </c>
      <c r="B486" s="562" t="s">
        <v>2355</v>
      </c>
      <c r="C486" s="561" t="s">
        <v>2348</v>
      </c>
    </row>
    <row r="487" spans="1:3" ht="13.5" thickBot="1">
      <c r="A487" s="563">
        <v>51622</v>
      </c>
      <c r="B487" s="562" t="s">
        <v>2339</v>
      </c>
      <c r="C487" s="561" t="s">
        <v>2347</v>
      </c>
    </row>
    <row r="488" spans="1:3" ht="13.5" thickBot="1">
      <c r="A488" s="563">
        <v>51672</v>
      </c>
      <c r="B488" s="562" t="s">
        <v>2346</v>
      </c>
      <c r="C488" s="561" t="s">
        <v>2345</v>
      </c>
    </row>
    <row r="489" spans="1:3" ht="13.5" thickBot="1">
      <c r="A489" s="563">
        <v>51751</v>
      </c>
      <c r="B489" s="562" t="s">
        <v>2354</v>
      </c>
      <c r="C489" s="561" t="s">
        <v>2344</v>
      </c>
    </row>
    <row r="490" spans="1:3" ht="14.25" thickBot="1">
      <c r="A490" s="563">
        <v>51786</v>
      </c>
      <c r="B490" s="562" t="s">
        <v>2354</v>
      </c>
      <c r="C490" s="561" t="s">
        <v>2343</v>
      </c>
    </row>
    <row r="491" spans="1:3" ht="13.5" thickBot="1">
      <c r="A491" s="563">
        <v>51807</v>
      </c>
      <c r="B491" s="562" t="s">
        <v>2354</v>
      </c>
      <c r="C491" s="561" t="s">
        <v>2342</v>
      </c>
    </row>
    <row r="492" spans="1:3" ht="13.5" thickBot="1">
      <c r="A492" s="563">
        <v>51820</v>
      </c>
      <c r="B492" s="562" t="s">
        <v>2350</v>
      </c>
      <c r="C492" s="561" t="s">
        <v>2340</v>
      </c>
    </row>
    <row r="493" spans="1:3" ht="13.5" thickBot="1">
      <c r="A493" s="563">
        <v>51860</v>
      </c>
      <c r="B493" s="562" t="s">
        <v>2339</v>
      </c>
      <c r="C493" s="561" t="s">
        <v>2338</v>
      </c>
    </row>
    <row r="494" spans="1:3" ht="13.5" thickBot="1">
      <c r="A494" s="560">
        <v>51867</v>
      </c>
      <c r="B494" s="559" t="s">
        <v>2339</v>
      </c>
      <c r="C494" s="558" t="s">
        <v>2353</v>
      </c>
    </row>
    <row r="495" spans="1:3" ht="13.5" thickBot="1">
      <c r="A495" s="557">
        <v>51914</v>
      </c>
      <c r="B495" s="556" t="s">
        <v>2352</v>
      </c>
      <c r="C495" s="555" t="s">
        <v>2351</v>
      </c>
    </row>
    <row r="496" spans="1:3" ht="13.5" thickBot="1">
      <c r="A496" s="557">
        <v>51915</v>
      </c>
      <c r="B496" s="556" t="s">
        <v>2341</v>
      </c>
      <c r="C496" s="555" t="s">
        <v>2351</v>
      </c>
    </row>
    <row r="497" spans="1:3" ht="13.5" thickBot="1">
      <c r="A497" s="557">
        <v>51960</v>
      </c>
      <c r="B497" s="556" t="s">
        <v>2350</v>
      </c>
      <c r="C497" s="555" t="s">
        <v>2349</v>
      </c>
    </row>
    <row r="498" spans="1:3" ht="13.5" thickBot="1">
      <c r="A498" s="557">
        <v>51977</v>
      </c>
      <c r="B498" s="556" t="s">
        <v>2352</v>
      </c>
      <c r="C498" s="555" t="s">
        <v>2348</v>
      </c>
    </row>
    <row r="499" spans="1:3" ht="13.5" thickBot="1">
      <c r="A499" s="557">
        <v>51987</v>
      </c>
      <c r="B499" s="556" t="s">
        <v>2346</v>
      </c>
      <c r="C499" s="555" t="s">
        <v>2347</v>
      </c>
    </row>
    <row r="500" spans="1:3" ht="13.5" thickBot="1">
      <c r="A500" s="557">
        <v>52022</v>
      </c>
      <c r="B500" s="556" t="s">
        <v>2346</v>
      </c>
      <c r="C500" s="555" t="s">
        <v>2345</v>
      </c>
    </row>
    <row r="501" spans="1:3" ht="13.5" thickBot="1">
      <c r="A501" s="557">
        <v>52116</v>
      </c>
      <c r="B501" s="556" t="s">
        <v>2355</v>
      </c>
      <c r="C501" s="555" t="s">
        <v>2344</v>
      </c>
    </row>
    <row r="502" spans="1:3" ht="14.25" thickBot="1">
      <c r="A502" s="557">
        <v>52151</v>
      </c>
      <c r="B502" s="556" t="s">
        <v>2355</v>
      </c>
      <c r="C502" s="555" t="s">
        <v>2343</v>
      </c>
    </row>
    <row r="503" spans="1:3" ht="13.5" thickBot="1">
      <c r="A503" s="557">
        <v>52172</v>
      </c>
      <c r="B503" s="556" t="s">
        <v>2355</v>
      </c>
      <c r="C503" s="555" t="s">
        <v>2342</v>
      </c>
    </row>
    <row r="504" spans="1:3" ht="13.5" thickBot="1">
      <c r="A504" s="557">
        <v>52185</v>
      </c>
      <c r="B504" s="556" t="s">
        <v>2354</v>
      </c>
      <c r="C504" s="555" t="s">
        <v>2340</v>
      </c>
    </row>
    <row r="505" spans="1:3" ht="13.5" thickBot="1">
      <c r="A505" s="557">
        <v>52225</v>
      </c>
      <c r="B505" s="556" t="s">
        <v>2346</v>
      </c>
      <c r="C505" s="555" t="s">
        <v>2338</v>
      </c>
    </row>
    <row r="506" spans="1:3" ht="13.5" thickBot="1">
      <c r="A506" s="566">
        <v>52232</v>
      </c>
      <c r="B506" s="565" t="s">
        <v>2346</v>
      </c>
      <c r="C506" s="564" t="s">
        <v>2353</v>
      </c>
    </row>
    <row r="507" spans="1:3" ht="13.5" thickBot="1">
      <c r="A507" s="563">
        <v>52271</v>
      </c>
      <c r="B507" s="562" t="s">
        <v>2352</v>
      </c>
      <c r="C507" s="561" t="s">
        <v>2351</v>
      </c>
    </row>
    <row r="508" spans="1:3" ht="13.5" thickBot="1">
      <c r="A508" s="563">
        <v>52272</v>
      </c>
      <c r="B508" s="562" t="s">
        <v>2341</v>
      </c>
      <c r="C508" s="561" t="s">
        <v>2351</v>
      </c>
    </row>
    <row r="509" spans="1:3" ht="13.5" thickBot="1">
      <c r="A509" s="563">
        <v>52317</v>
      </c>
      <c r="B509" s="562" t="s">
        <v>2350</v>
      </c>
      <c r="C509" s="561" t="s">
        <v>2349</v>
      </c>
    </row>
    <row r="510" spans="1:3" ht="13.5" thickBot="1">
      <c r="A510" s="563">
        <v>52342</v>
      </c>
      <c r="B510" s="562" t="s">
        <v>2341</v>
      </c>
      <c r="C510" s="561" t="s">
        <v>2348</v>
      </c>
    </row>
    <row r="511" spans="1:3" ht="13.5" thickBot="1">
      <c r="A511" s="563">
        <v>52352</v>
      </c>
      <c r="B511" s="562" t="s">
        <v>2350</v>
      </c>
      <c r="C511" s="561" t="s">
        <v>2347</v>
      </c>
    </row>
    <row r="512" spans="1:3" ht="13.5" thickBot="1">
      <c r="A512" s="563">
        <v>52379</v>
      </c>
      <c r="B512" s="562" t="s">
        <v>2346</v>
      </c>
      <c r="C512" s="561" t="s">
        <v>2345</v>
      </c>
    </row>
    <row r="513" spans="1:3" ht="13.5" thickBot="1">
      <c r="A513" s="563">
        <v>52481</v>
      </c>
      <c r="B513" s="562" t="s">
        <v>2352</v>
      </c>
      <c r="C513" s="561" t="s">
        <v>2344</v>
      </c>
    </row>
    <row r="514" spans="1:3" ht="14.25" thickBot="1">
      <c r="A514" s="563">
        <v>52516</v>
      </c>
      <c r="B514" s="562" t="s">
        <v>2352</v>
      </c>
      <c r="C514" s="561" t="s">
        <v>2343</v>
      </c>
    </row>
    <row r="515" spans="1:3" ht="13.5" thickBot="1">
      <c r="A515" s="563">
        <v>52537</v>
      </c>
      <c r="B515" s="562" t="s">
        <v>2352</v>
      </c>
      <c r="C515" s="561" t="s">
        <v>2342</v>
      </c>
    </row>
    <row r="516" spans="1:3" ht="13.5" thickBot="1">
      <c r="A516" s="563">
        <v>52550</v>
      </c>
      <c r="B516" s="562" t="s">
        <v>2355</v>
      </c>
      <c r="C516" s="561" t="s">
        <v>2340</v>
      </c>
    </row>
    <row r="517" spans="1:3" ht="13.5" thickBot="1">
      <c r="A517" s="563">
        <v>52590</v>
      </c>
      <c r="B517" s="562" t="s">
        <v>2350</v>
      </c>
      <c r="C517" s="561" t="s">
        <v>2338</v>
      </c>
    </row>
    <row r="518" spans="1:3" ht="13.5" thickBot="1">
      <c r="A518" s="560">
        <v>52597</v>
      </c>
      <c r="B518" s="559" t="s">
        <v>2350</v>
      </c>
      <c r="C518" s="558" t="s">
        <v>2353</v>
      </c>
    </row>
    <row r="519" spans="1:3" ht="13.5" thickBot="1">
      <c r="A519" s="557">
        <v>52656</v>
      </c>
      <c r="B519" s="556" t="s">
        <v>2352</v>
      </c>
      <c r="C519" s="555" t="s">
        <v>2351</v>
      </c>
    </row>
    <row r="520" spans="1:3" ht="13.5" thickBot="1">
      <c r="A520" s="557">
        <v>52657</v>
      </c>
      <c r="B520" s="556" t="s">
        <v>2341</v>
      </c>
      <c r="C520" s="555" t="s">
        <v>2351</v>
      </c>
    </row>
    <row r="521" spans="1:3" ht="13.5" thickBot="1">
      <c r="A521" s="557">
        <v>52702</v>
      </c>
      <c r="B521" s="556" t="s">
        <v>2350</v>
      </c>
      <c r="C521" s="555" t="s">
        <v>2349</v>
      </c>
    </row>
    <row r="522" spans="1:3" ht="13.5" thickBot="1">
      <c r="A522" s="557">
        <v>52708</v>
      </c>
      <c r="B522" s="556" t="s">
        <v>2346</v>
      </c>
      <c r="C522" s="555" t="s">
        <v>2348</v>
      </c>
    </row>
    <row r="523" spans="1:3" ht="13.5" thickBot="1">
      <c r="A523" s="557">
        <v>52718</v>
      </c>
      <c r="B523" s="556" t="s">
        <v>2355</v>
      </c>
      <c r="C523" s="555" t="s">
        <v>2347</v>
      </c>
    </row>
    <row r="524" spans="1:3" ht="13.5" thickBot="1">
      <c r="A524" s="557">
        <v>52764</v>
      </c>
      <c r="B524" s="556" t="s">
        <v>2346</v>
      </c>
      <c r="C524" s="555" t="s">
        <v>2345</v>
      </c>
    </row>
    <row r="525" spans="1:3" ht="13.5" thickBot="1">
      <c r="A525" s="557">
        <v>52847</v>
      </c>
      <c r="B525" s="556" t="s">
        <v>2339</v>
      </c>
      <c r="C525" s="555" t="s">
        <v>2344</v>
      </c>
    </row>
    <row r="526" spans="1:3" ht="14.25" thickBot="1">
      <c r="A526" s="557">
        <v>52882</v>
      </c>
      <c r="B526" s="556" t="s">
        <v>2339</v>
      </c>
      <c r="C526" s="555" t="s">
        <v>2343</v>
      </c>
    </row>
    <row r="527" spans="1:3" ht="13.5" thickBot="1">
      <c r="A527" s="557">
        <v>52903</v>
      </c>
      <c r="B527" s="556" t="s">
        <v>2339</v>
      </c>
      <c r="C527" s="555" t="s">
        <v>2342</v>
      </c>
    </row>
    <row r="528" spans="1:3" ht="13.5" thickBot="1">
      <c r="A528" s="557">
        <v>52916</v>
      </c>
      <c r="B528" s="556" t="s">
        <v>2341</v>
      </c>
      <c r="C528" s="555" t="s">
        <v>2340</v>
      </c>
    </row>
    <row r="529" spans="1:3" ht="13.5" thickBot="1">
      <c r="A529" s="560">
        <v>52956</v>
      </c>
      <c r="B529" s="559" t="s">
        <v>2355</v>
      </c>
      <c r="C529" s="558" t="s">
        <v>2338</v>
      </c>
    </row>
    <row r="530" spans="1:3" ht="13.5" thickBot="1">
      <c r="A530" s="566">
        <v>52963</v>
      </c>
      <c r="B530" s="565" t="s">
        <v>2355</v>
      </c>
      <c r="C530" s="564" t="s">
        <v>2353</v>
      </c>
    </row>
    <row r="531" spans="1:3" ht="13.5" thickBot="1">
      <c r="A531" s="563">
        <v>53013</v>
      </c>
      <c r="B531" s="562" t="s">
        <v>2352</v>
      </c>
      <c r="C531" s="561" t="s">
        <v>2351</v>
      </c>
    </row>
    <row r="532" spans="1:3" ht="13.5" thickBot="1">
      <c r="A532" s="563">
        <v>53014</v>
      </c>
      <c r="B532" s="562" t="s">
        <v>2341</v>
      </c>
      <c r="C532" s="561" t="s">
        <v>2351</v>
      </c>
    </row>
    <row r="533" spans="1:3" ht="13.5" thickBot="1">
      <c r="A533" s="563">
        <v>53059</v>
      </c>
      <c r="B533" s="562" t="s">
        <v>2350</v>
      </c>
      <c r="C533" s="561" t="s">
        <v>2349</v>
      </c>
    </row>
    <row r="534" spans="1:3" ht="13.5" thickBot="1">
      <c r="A534" s="563">
        <v>53073</v>
      </c>
      <c r="B534" s="562" t="s">
        <v>2350</v>
      </c>
      <c r="C534" s="561" t="s">
        <v>2348</v>
      </c>
    </row>
    <row r="535" spans="1:3" ht="13.5" thickBot="1">
      <c r="A535" s="563">
        <v>53083</v>
      </c>
      <c r="B535" s="562" t="s">
        <v>2352</v>
      </c>
      <c r="C535" s="561" t="s">
        <v>2347</v>
      </c>
    </row>
    <row r="536" spans="1:3" ht="13.5" thickBot="1">
      <c r="A536" s="563">
        <v>53121</v>
      </c>
      <c r="B536" s="562" t="s">
        <v>2346</v>
      </c>
      <c r="C536" s="561" t="s">
        <v>2345</v>
      </c>
    </row>
    <row r="537" spans="1:3" ht="13.5" thickBot="1">
      <c r="A537" s="563">
        <v>53212</v>
      </c>
      <c r="B537" s="562" t="s">
        <v>2346</v>
      </c>
      <c r="C537" s="561" t="s">
        <v>2344</v>
      </c>
    </row>
    <row r="538" spans="1:3" ht="14.25" thickBot="1">
      <c r="A538" s="563">
        <v>53247</v>
      </c>
      <c r="B538" s="562" t="s">
        <v>2346</v>
      </c>
      <c r="C538" s="561" t="s">
        <v>2343</v>
      </c>
    </row>
    <row r="539" spans="1:3" ht="13.5" thickBot="1">
      <c r="A539" s="563">
        <v>53268</v>
      </c>
      <c r="B539" s="562" t="s">
        <v>2346</v>
      </c>
      <c r="C539" s="561" t="s">
        <v>2342</v>
      </c>
    </row>
    <row r="540" spans="1:3" ht="13.5" thickBot="1">
      <c r="A540" s="563">
        <v>53281</v>
      </c>
      <c r="B540" s="562" t="s">
        <v>2339</v>
      </c>
      <c r="C540" s="561" t="s">
        <v>2340</v>
      </c>
    </row>
    <row r="541" spans="1:3" ht="13.5" thickBot="1">
      <c r="A541" s="563">
        <v>53321</v>
      </c>
      <c r="B541" s="562" t="s">
        <v>2352</v>
      </c>
      <c r="C541" s="561" t="s">
        <v>2338</v>
      </c>
    </row>
    <row r="542" spans="1:3" ht="13.5" thickBot="1">
      <c r="A542" s="560">
        <v>53328</v>
      </c>
      <c r="B542" s="559" t="s">
        <v>2352</v>
      </c>
      <c r="C542" s="558" t="s">
        <v>2353</v>
      </c>
    </row>
    <row r="543" spans="1:3" ht="13.5" thickBot="1">
      <c r="A543" s="557">
        <v>53363</v>
      </c>
      <c r="B543" s="556" t="s">
        <v>2352</v>
      </c>
      <c r="C543" s="555" t="s">
        <v>2351</v>
      </c>
    </row>
    <row r="544" spans="1:3" ht="13.5" thickBot="1">
      <c r="A544" s="557">
        <v>53364</v>
      </c>
      <c r="B544" s="556" t="s">
        <v>2341</v>
      </c>
      <c r="C544" s="555" t="s">
        <v>2351</v>
      </c>
    </row>
    <row r="545" spans="1:3" ht="13.5" thickBot="1">
      <c r="A545" s="557">
        <v>53409</v>
      </c>
      <c r="B545" s="556" t="s">
        <v>2350</v>
      </c>
      <c r="C545" s="555" t="s">
        <v>2349</v>
      </c>
    </row>
    <row r="546" spans="1:3" ht="13.5" thickBot="1">
      <c r="A546" s="557">
        <v>53438</v>
      </c>
      <c r="B546" s="556" t="s">
        <v>2354</v>
      </c>
      <c r="C546" s="555" t="s">
        <v>2348</v>
      </c>
    </row>
    <row r="547" spans="1:3" ht="13.5" thickBot="1">
      <c r="A547" s="557">
        <v>53448</v>
      </c>
      <c r="B547" s="556" t="s">
        <v>2341</v>
      </c>
      <c r="C547" s="555" t="s">
        <v>2347</v>
      </c>
    </row>
    <row r="548" spans="1:3" ht="13.5" thickBot="1">
      <c r="A548" s="557">
        <v>53471</v>
      </c>
      <c r="B548" s="556" t="s">
        <v>2346</v>
      </c>
      <c r="C548" s="555" t="s">
        <v>2345</v>
      </c>
    </row>
    <row r="549" spans="1:3" ht="13.5" thickBot="1">
      <c r="A549" s="557">
        <v>53577</v>
      </c>
      <c r="B549" s="556" t="s">
        <v>2350</v>
      </c>
      <c r="C549" s="555" t="s">
        <v>2344</v>
      </c>
    </row>
    <row r="550" spans="1:3" ht="14.25" thickBot="1">
      <c r="A550" s="557">
        <v>53612</v>
      </c>
      <c r="B550" s="556" t="s">
        <v>2350</v>
      </c>
      <c r="C550" s="555" t="s">
        <v>2343</v>
      </c>
    </row>
    <row r="551" spans="1:3" ht="13.5" thickBot="1">
      <c r="A551" s="557">
        <v>53633</v>
      </c>
      <c r="B551" s="556" t="s">
        <v>2350</v>
      </c>
      <c r="C551" s="555" t="s">
        <v>2342</v>
      </c>
    </row>
    <row r="552" spans="1:3" ht="13.5" thickBot="1">
      <c r="A552" s="557">
        <v>53646</v>
      </c>
      <c r="B552" s="556" t="s">
        <v>2346</v>
      </c>
      <c r="C552" s="555" t="s">
        <v>2340</v>
      </c>
    </row>
    <row r="553" spans="1:3" ht="13.5" thickBot="1">
      <c r="A553" s="557">
        <v>53686</v>
      </c>
      <c r="B553" s="556" t="s">
        <v>2341</v>
      </c>
      <c r="C553" s="555" t="s">
        <v>2338</v>
      </c>
    </row>
    <row r="554" spans="1:3" ht="13.5" thickBot="1">
      <c r="A554" s="566">
        <v>53693</v>
      </c>
      <c r="B554" s="565" t="s">
        <v>2341</v>
      </c>
      <c r="C554" s="564" t="s">
        <v>2353</v>
      </c>
    </row>
    <row r="555" spans="1:3" ht="13.5" thickBot="1">
      <c r="A555" s="563">
        <v>53748</v>
      </c>
      <c r="B555" s="562" t="s">
        <v>2352</v>
      </c>
      <c r="C555" s="561" t="s">
        <v>2351</v>
      </c>
    </row>
    <row r="556" spans="1:3" ht="13.5" thickBot="1">
      <c r="A556" s="563">
        <v>53749</v>
      </c>
      <c r="B556" s="562" t="s">
        <v>2341</v>
      </c>
      <c r="C556" s="561" t="s">
        <v>2351</v>
      </c>
    </row>
    <row r="557" spans="1:3" ht="13.5" thickBot="1">
      <c r="A557" s="563">
        <v>53794</v>
      </c>
      <c r="B557" s="562" t="s">
        <v>2350</v>
      </c>
      <c r="C557" s="561" t="s">
        <v>2349</v>
      </c>
    </row>
    <row r="558" spans="1:3" ht="13.5" thickBot="1">
      <c r="A558" s="563">
        <v>53803</v>
      </c>
      <c r="B558" s="562" t="s">
        <v>2341</v>
      </c>
      <c r="C558" s="561" t="s">
        <v>2348</v>
      </c>
    </row>
    <row r="559" spans="1:3" ht="13.5" thickBot="1">
      <c r="A559" s="563">
        <v>53813</v>
      </c>
      <c r="B559" s="562" t="s">
        <v>2339</v>
      </c>
      <c r="C559" s="561" t="s">
        <v>2347</v>
      </c>
    </row>
    <row r="560" spans="1:3" ht="13.5" thickBot="1">
      <c r="A560" s="563">
        <v>53856</v>
      </c>
      <c r="B560" s="562" t="s">
        <v>2346</v>
      </c>
      <c r="C560" s="561" t="s">
        <v>2345</v>
      </c>
    </row>
    <row r="561" spans="1:3" ht="13.5" thickBot="1">
      <c r="A561" s="563">
        <v>53942</v>
      </c>
      <c r="B561" s="562" t="s">
        <v>2354</v>
      </c>
      <c r="C561" s="561" t="s">
        <v>2344</v>
      </c>
    </row>
    <row r="562" spans="1:3" ht="14.25" thickBot="1">
      <c r="A562" s="563">
        <v>53977</v>
      </c>
      <c r="B562" s="562" t="s">
        <v>2354</v>
      </c>
      <c r="C562" s="561" t="s">
        <v>2343</v>
      </c>
    </row>
    <row r="563" spans="1:3" ht="13.5" thickBot="1">
      <c r="A563" s="563">
        <v>53998</v>
      </c>
      <c r="B563" s="562" t="s">
        <v>2354</v>
      </c>
      <c r="C563" s="561" t="s">
        <v>2342</v>
      </c>
    </row>
    <row r="564" spans="1:3" ht="13.5" thickBot="1">
      <c r="A564" s="563">
        <v>54011</v>
      </c>
      <c r="B564" s="562" t="s">
        <v>2350</v>
      </c>
      <c r="C564" s="561" t="s">
        <v>2340</v>
      </c>
    </row>
    <row r="565" spans="1:3" ht="13.5" thickBot="1">
      <c r="A565" s="563">
        <v>54051</v>
      </c>
      <c r="B565" s="562" t="s">
        <v>2339</v>
      </c>
      <c r="C565" s="561" t="s">
        <v>2338</v>
      </c>
    </row>
    <row r="566" spans="1:3" ht="13.5" thickBot="1">
      <c r="A566" s="560">
        <v>54058</v>
      </c>
      <c r="B566" s="559" t="s">
        <v>2339</v>
      </c>
      <c r="C566" s="558" t="s">
        <v>2353</v>
      </c>
    </row>
    <row r="567" spans="1:3" ht="13.5" thickBot="1">
      <c r="A567" s="557">
        <v>54105</v>
      </c>
      <c r="B567" s="556" t="s">
        <v>2352</v>
      </c>
      <c r="C567" s="555" t="s">
        <v>2351</v>
      </c>
    </row>
    <row r="568" spans="1:3" ht="13.5" thickBot="1">
      <c r="A568" s="557">
        <v>54106</v>
      </c>
      <c r="B568" s="556" t="s">
        <v>2341</v>
      </c>
      <c r="C568" s="555" t="s">
        <v>2351</v>
      </c>
    </row>
    <row r="569" spans="1:3" ht="13.5" thickBot="1">
      <c r="A569" s="557">
        <v>54151</v>
      </c>
      <c r="B569" s="556" t="s">
        <v>2350</v>
      </c>
      <c r="C569" s="555" t="s">
        <v>2349</v>
      </c>
    </row>
    <row r="570" spans="1:3" ht="13.5" thickBot="1">
      <c r="A570" s="557">
        <v>54169</v>
      </c>
      <c r="B570" s="556" t="s">
        <v>2341</v>
      </c>
      <c r="C570" s="555" t="s">
        <v>2348</v>
      </c>
    </row>
    <row r="571" spans="1:3" ht="13.5" thickBot="1">
      <c r="A571" s="557">
        <v>54179</v>
      </c>
      <c r="B571" s="556" t="s">
        <v>2350</v>
      </c>
      <c r="C571" s="555" t="s">
        <v>2347</v>
      </c>
    </row>
    <row r="572" spans="1:3" ht="13.5" thickBot="1">
      <c r="A572" s="557">
        <v>54213</v>
      </c>
      <c r="B572" s="556" t="s">
        <v>2346</v>
      </c>
      <c r="C572" s="555" t="s">
        <v>2345</v>
      </c>
    </row>
    <row r="573" spans="1:3" ht="13.5" thickBot="1">
      <c r="A573" s="557">
        <v>54308</v>
      </c>
      <c r="B573" s="556" t="s">
        <v>2352</v>
      </c>
      <c r="C573" s="555" t="s">
        <v>2344</v>
      </c>
    </row>
    <row r="574" spans="1:3" ht="14.25" thickBot="1">
      <c r="A574" s="557">
        <v>54343</v>
      </c>
      <c r="B574" s="556" t="s">
        <v>2352</v>
      </c>
      <c r="C574" s="555" t="s">
        <v>2343</v>
      </c>
    </row>
    <row r="575" spans="1:3" ht="13.5" thickBot="1">
      <c r="A575" s="557">
        <v>54364</v>
      </c>
      <c r="B575" s="556" t="s">
        <v>2352</v>
      </c>
      <c r="C575" s="555" t="s">
        <v>2342</v>
      </c>
    </row>
    <row r="576" spans="1:3" ht="13.5" thickBot="1">
      <c r="A576" s="557">
        <v>54377</v>
      </c>
      <c r="B576" s="556" t="s">
        <v>2355</v>
      </c>
      <c r="C576" s="555" t="s">
        <v>2340</v>
      </c>
    </row>
    <row r="577" spans="1:3" ht="13.5" thickBot="1">
      <c r="A577" s="557">
        <v>54417</v>
      </c>
      <c r="B577" s="556" t="s">
        <v>2350</v>
      </c>
      <c r="C577" s="555" t="s">
        <v>2338</v>
      </c>
    </row>
    <row r="578" spans="1:3" ht="13.5" thickBot="1">
      <c r="A578" s="566">
        <v>54424</v>
      </c>
      <c r="B578" s="565" t="s">
        <v>2350</v>
      </c>
      <c r="C578" s="564" t="s">
        <v>2353</v>
      </c>
    </row>
    <row r="579" spans="1:3" ht="13.5" thickBot="1">
      <c r="A579" s="563">
        <v>54483</v>
      </c>
      <c r="B579" s="562" t="s">
        <v>2352</v>
      </c>
      <c r="C579" s="561" t="s">
        <v>2351</v>
      </c>
    </row>
    <row r="580" spans="1:3" ht="13.5" thickBot="1">
      <c r="A580" s="563">
        <v>54484</v>
      </c>
      <c r="B580" s="562" t="s">
        <v>2341</v>
      </c>
      <c r="C580" s="561" t="s">
        <v>2351</v>
      </c>
    </row>
    <row r="581" spans="1:3" ht="13.5" thickBot="1">
      <c r="A581" s="563">
        <v>54529</v>
      </c>
      <c r="B581" s="562" t="s">
        <v>2350</v>
      </c>
      <c r="C581" s="561" t="s">
        <v>2349</v>
      </c>
    </row>
    <row r="582" spans="1:3" ht="13.5" thickBot="1">
      <c r="A582" s="563">
        <v>54534</v>
      </c>
      <c r="B582" s="562" t="s">
        <v>2339</v>
      </c>
      <c r="C582" s="561" t="s">
        <v>2348</v>
      </c>
    </row>
    <row r="583" spans="1:3" ht="13.5" thickBot="1">
      <c r="A583" s="563">
        <v>54544</v>
      </c>
      <c r="B583" s="562" t="s">
        <v>2354</v>
      </c>
      <c r="C583" s="561" t="s">
        <v>2347</v>
      </c>
    </row>
    <row r="584" spans="1:3" ht="13.5" thickBot="1">
      <c r="A584" s="563">
        <v>54591</v>
      </c>
      <c r="B584" s="562" t="s">
        <v>2346</v>
      </c>
      <c r="C584" s="561" t="s">
        <v>2345</v>
      </c>
    </row>
    <row r="585" spans="1:3" ht="13.5" thickBot="1">
      <c r="A585" s="563">
        <v>54673</v>
      </c>
      <c r="B585" s="562" t="s">
        <v>2341</v>
      </c>
      <c r="C585" s="561" t="s">
        <v>2344</v>
      </c>
    </row>
    <row r="586" spans="1:3" ht="14.25" thickBot="1">
      <c r="A586" s="563">
        <v>54708</v>
      </c>
      <c r="B586" s="562" t="s">
        <v>2341</v>
      </c>
      <c r="C586" s="561" t="s">
        <v>2343</v>
      </c>
    </row>
    <row r="587" spans="1:3" ht="13.5" thickBot="1">
      <c r="A587" s="563">
        <v>54729</v>
      </c>
      <c r="B587" s="562" t="s">
        <v>2341</v>
      </c>
      <c r="C587" s="561" t="s">
        <v>2342</v>
      </c>
    </row>
    <row r="588" spans="1:3" ht="13.5" thickBot="1">
      <c r="A588" s="563">
        <v>54742</v>
      </c>
      <c r="B588" s="562" t="s">
        <v>2352</v>
      </c>
      <c r="C588" s="561" t="s">
        <v>2340</v>
      </c>
    </row>
    <row r="589" spans="1:3" ht="13.5" thickBot="1">
      <c r="A589" s="563">
        <v>54782</v>
      </c>
      <c r="B589" s="562" t="s">
        <v>2354</v>
      </c>
      <c r="C589" s="561" t="s">
        <v>2338</v>
      </c>
    </row>
    <row r="590" spans="1:3" ht="13.5" thickBot="1">
      <c r="A590" s="560">
        <v>54789</v>
      </c>
      <c r="B590" s="559" t="s">
        <v>2354</v>
      </c>
      <c r="C590" s="558" t="s">
        <v>2353</v>
      </c>
    </row>
    <row r="591" spans="1:3" ht="13.5" thickBot="1">
      <c r="A591" s="557">
        <v>54840</v>
      </c>
      <c r="B591" s="556" t="s">
        <v>2352</v>
      </c>
      <c r="C591" s="555" t="s">
        <v>2351</v>
      </c>
    </row>
    <row r="592" spans="1:3" ht="13.5" thickBot="1">
      <c r="A592" s="557">
        <v>54841</v>
      </c>
      <c r="B592" s="556" t="s">
        <v>2341</v>
      </c>
      <c r="C592" s="555" t="s">
        <v>2351</v>
      </c>
    </row>
    <row r="593" spans="1:3" ht="13.5" thickBot="1">
      <c r="A593" s="557">
        <v>54886</v>
      </c>
      <c r="B593" s="556" t="s">
        <v>2350</v>
      </c>
      <c r="C593" s="555" t="s">
        <v>2349</v>
      </c>
    </row>
    <row r="594" spans="1:3" ht="13.5" thickBot="1">
      <c r="A594" s="557">
        <v>54899</v>
      </c>
      <c r="B594" s="556" t="s">
        <v>2346</v>
      </c>
      <c r="C594" s="555" t="s">
        <v>2348</v>
      </c>
    </row>
    <row r="595" spans="1:3" ht="13.5" thickBot="1">
      <c r="A595" s="557">
        <v>54909</v>
      </c>
      <c r="B595" s="556" t="s">
        <v>2355</v>
      </c>
      <c r="C595" s="555" t="s">
        <v>2347</v>
      </c>
    </row>
    <row r="596" spans="1:3" ht="13.5" thickBot="1">
      <c r="A596" s="557">
        <v>54948</v>
      </c>
      <c r="B596" s="556" t="s">
        <v>2346</v>
      </c>
      <c r="C596" s="555" t="s">
        <v>2345</v>
      </c>
    </row>
    <row r="597" spans="1:3" ht="13.5" thickBot="1">
      <c r="A597" s="557">
        <v>55038</v>
      </c>
      <c r="B597" s="556" t="s">
        <v>2339</v>
      </c>
      <c r="C597" s="555" t="s">
        <v>2344</v>
      </c>
    </row>
    <row r="598" spans="1:3" ht="14.25" thickBot="1">
      <c r="A598" s="557">
        <v>55073</v>
      </c>
      <c r="B598" s="556" t="s">
        <v>2339</v>
      </c>
      <c r="C598" s="555" t="s">
        <v>2343</v>
      </c>
    </row>
    <row r="599" spans="1:3" ht="13.5" thickBot="1">
      <c r="A599" s="557">
        <v>55094</v>
      </c>
      <c r="B599" s="556" t="s">
        <v>2339</v>
      </c>
      <c r="C599" s="555" t="s">
        <v>2342</v>
      </c>
    </row>
    <row r="600" spans="1:3" ht="13.5" thickBot="1">
      <c r="A600" s="557">
        <v>55107</v>
      </c>
      <c r="B600" s="556" t="s">
        <v>2341</v>
      </c>
      <c r="C600" s="555" t="s">
        <v>2340</v>
      </c>
    </row>
    <row r="601" spans="1:3" ht="13.5" thickBot="1">
      <c r="A601" s="557">
        <v>55147</v>
      </c>
      <c r="B601" s="556" t="s">
        <v>2355</v>
      </c>
      <c r="C601" s="555" t="s">
        <v>2338</v>
      </c>
    </row>
    <row r="602" spans="1:3" ht="13.5" thickBot="1">
      <c r="A602" s="566">
        <v>55154</v>
      </c>
      <c r="B602" s="565" t="s">
        <v>2355</v>
      </c>
      <c r="C602" s="564" t="s">
        <v>2353</v>
      </c>
    </row>
    <row r="603" spans="1:3" ht="13.5" thickBot="1">
      <c r="A603" s="563">
        <v>55197</v>
      </c>
      <c r="B603" s="562" t="s">
        <v>2352</v>
      </c>
      <c r="C603" s="561" t="s">
        <v>2351</v>
      </c>
    </row>
    <row r="604" spans="1:3" ht="13.5" thickBot="1">
      <c r="A604" s="563">
        <v>55198</v>
      </c>
      <c r="B604" s="562" t="s">
        <v>2341</v>
      </c>
      <c r="C604" s="561" t="s">
        <v>2351</v>
      </c>
    </row>
    <row r="605" spans="1:3" ht="13.5" thickBot="1">
      <c r="A605" s="563">
        <v>55243</v>
      </c>
      <c r="B605" s="562" t="s">
        <v>2350</v>
      </c>
      <c r="C605" s="561" t="s">
        <v>2349</v>
      </c>
    </row>
    <row r="606" spans="1:3" ht="13.5" thickBot="1">
      <c r="A606" s="563">
        <v>55264</v>
      </c>
      <c r="B606" s="562" t="s">
        <v>2350</v>
      </c>
      <c r="C606" s="561" t="s">
        <v>2348</v>
      </c>
    </row>
    <row r="607" spans="1:3" ht="13.5" thickBot="1">
      <c r="A607" s="563">
        <v>55274</v>
      </c>
      <c r="B607" s="562" t="s">
        <v>2352</v>
      </c>
      <c r="C607" s="561" t="s">
        <v>2347</v>
      </c>
    </row>
    <row r="608" spans="1:3" ht="13.5" thickBot="1">
      <c r="A608" s="563">
        <v>55305</v>
      </c>
      <c r="B608" s="562" t="s">
        <v>2346</v>
      </c>
      <c r="C608" s="561" t="s">
        <v>2345</v>
      </c>
    </row>
    <row r="609" spans="1:3" ht="13.5" thickBot="1">
      <c r="A609" s="563">
        <v>55403</v>
      </c>
      <c r="B609" s="562" t="s">
        <v>2346</v>
      </c>
      <c r="C609" s="561" t="s">
        <v>2344</v>
      </c>
    </row>
    <row r="610" spans="1:3" ht="14.25" thickBot="1">
      <c r="A610" s="563">
        <v>55438</v>
      </c>
      <c r="B610" s="562" t="s">
        <v>2346</v>
      </c>
      <c r="C610" s="561" t="s">
        <v>2343</v>
      </c>
    </row>
    <row r="611" spans="1:3" ht="13.5" thickBot="1">
      <c r="A611" s="563">
        <v>55459</v>
      </c>
      <c r="B611" s="562" t="s">
        <v>2346</v>
      </c>
      <c r="C611" s="561" t="s">
        <v>2342</v>
      </c>
    </row>
    <row r="612" spans="1:3" ht="13.5" thickBot="1">
      <c r="A612" s="563">
        <v>55472</v>
      </c>
      <c r="B612" s="562" t="s">
        <v>2339</v>
      </c>
      <c r="C612" s="561" t="s">
        <v>2340</v>
      </c>
    </row>
    <row r="613" spans="1:3" ht="13.5" thickBot="1">
      <c r="A613" s="563">
        <v>55512</v>
      </c>
      <c r="B613" s="562" t="s">
        <v>2352</v>
      </c>
      <c r="C613" s="561" t="s">
        <v>2338</v>
      </c>
    </row>
    <row r="614" spans="1:3" ht="13.5" thickBot="1">
      <c r="A614" s="560">
        <v>55519</v>
      </c>
      <c r="B614" s="559" t="s">
        <v>2352</v>
      </c>
      <c r="C614" s="558" t="s">
        <v>2353</v>
      </c>
    </row>
    <row r="615" spans="1:3" ht="13.5" thickBot="1">
      <c r="A615" s="557">
        <v>55582</v>
      </c>
      <c r="B615" s="556" t="s">
        <v>2352</v>
      </c>
      <c r="C615" s="555" t="s">
        <v>2351</v>
      </c>
    </row>
    <row r="616" spans="1:3" ht="13.5" thickBot="1">
      <c r="A616" s="557">
        <v>55583</v>
      </c>
      <c r="B616" s="556" t="s">
        <v>2341</v>
      </c>
      <c r="C616" s="555" t="s">
        <v>2351</v>
      </c>
    </row>
    <row r="617" spans="1:3" ht="13.5" thickBot="1">
      <c r="A617" s="557">
        <v>55628</v>
      </c>
      <c r="B617" s="556" t="s">
        <v>2350</v>
      </c>
      <c r="C617" s="555" t="s">
        <v>2349</v>
      </c>
    </row>
    <row r="618" spans="1:3" ht="13.5" thickBot="1">
      <c r="A618" s="557">
        <v>55630</v>
      </c>
      <c r="B618" s="556" t="s">
        <v>2355</v>
      </c>
      <c r="C618" s="555" t="s">
        <v>2348</v>
      </c>
    </row>
    <row r="619" spans="1:3" ht="13.5" thickBot="1">
      <c r="A619" s="557">
        <v>55640</v>
      </c>
      <c r="B619" s="556" t="s">
        <v>2339</v>
      </c>
      <c r="C619" s="555" t="s">
        <v>2347</v>
      </c>
    </row>
    <row r="620" spans="1:3" ht="13.5" thickBot="1">
      <c r="A620" s="557">
        <v>55690</v>
      </c>
      <c r="B620" s="556" t="s">
        <v>2346</v>
      </c>
      <c r="C620" s="555" t="s">
        <v>2345</v>
      </c>
    </row>
    <row r="621" spans="1:3" ht="13.5" thickBot="1">
      <c r="A621" s="557">
        <v>55769</v>
      </c>
      <c r="B621" s="556" t="s">
        <v>2354</v>
      </c>
      <c r="C621" s="555" t="s">
        <v>2344</v>
      </c>
    </row>
    <row r="622" spans="1:3" ht="14.25" thickBot="1">
      <c r="A622" s="557">
        <v>55804</v>
      </c>
      <c r="B622" s="556" t="s">
        <v>2354</v>
      </c>
      <c r="C622" s="555" t="s">
        <v>2343</v>
      </c>
    </row>
    <row r="623" spans="1:3" ht="13.5" thickBot="1">
      <c r="A623" s="557">
        <v>55825</v>
      </c>
      <c r="B623" s="556" t="s">
        <v>2354</v>
      </c>
      <c r="C623" s="555" t="s">
        <v>2342</v>
      </c>
    </row>
    <row r="624" spans="1:3" ht="13.5" thickBot="1">
      <c r="A624" s="557">
        <v>55838</v>
      </c>
      <c r="B624" s="556" t="s">
        <v>2350</v>
      </c>
      <c r="C624" s="555" t="s">
        <v>2340</v>
      </c>
    </row>
    <row r="625" spans="1:3" ht="13.5" thickBot="1">
      <c r="A625" s="557">
        <v>55878</v>
      </c>
      <c r="B625" s="556" t="s">
        <v>2339</v>
      </c>
      <c r="C625" s="555" t="s">
        <v>2338</v>
      </c>
    </row>
    <row r="626" spans="1:3" ht="13.5" thickBot="1">
      <c r="A626" s="566">
        <v>55885</v>
      </c>
      <c r="B626" s="565" t="s">
        <v>2339</v>
      </c>
      <c r="C626" s="564" t="s">
        <v>2353</v>
      </c>
    </row>
    <row r="627" spans="1:3" ht="13.5" thickBot="1">
      <c r="A627" s="563">
        <v>55932</v>
      </c>
      <c r="B627" s="562" t="s">
        <v>2352</v>
      </c>
      <c r="C627" s="561" t="s">
        <v>2351</v>
      </c>
    </row>
    <row r="628" spans="1:3" ht="13.5" thickBot="1">
      <c r="A628" s="563">
        <v>55933</v>
      </c>
      <c r="B628" s="562" t="s">
        <v>2341</v>
      </c>
      <c r="C628" s="561" t="s">
        <v>2351</v>
      </c>
    </row>
    <row r="629" spans="1:3" ht="13.5" thickBot="1">
      <c r="A629" s="563">
        <v>55978</v>
      </c>
      <c r="B629" s="562" t="s">
        <v>2350</v>
      </c>
      <c r="C629" s="561" t="s">
        <v>2349</v>
      </c>
    </row>
    <row r="630" spans="1:3" ht="13.5" thickBot="1">
      <c r="A630" s="563">
        <v>55995</v>
      </c>
      <c r="B630" s="562" t="s">
        <v>2352</v>
      </c>
      <c r="C630" s="561" t="s">
        <v>2348</v>
      </c>
    </row>
    <row r="631" spans="1:3" ht="13.5" thickBot="1">
      <c r="A631" s="563">
        <v>56005</v>
      </c>
      <c r="B631" s="562" t="s">
        <v>2346</v>
      </c>
      <c r="C631" s="561" t="s">
        <v>2347</v>
      </c>
    </row>
    <row r="632" spans="1:3" ht="13.5" thickBot="1">
      <c r="A632" s="563">
        <v>56040</v>
      </c>
      <c r="B632" s="562" t="s">
        <v>2346</v>
      </c>
      <c r="C632" s="561" t="s">
        <v>2345</v>
      </c>
    </row>
    <row r="633" spans="1:3" ht="13.5" thickBot="1">
      <c r="A633" s="563">
        <v>56134</v>
      </c>
      <c r="B633" s="562" t="s">
        <v>2355</v>
      </c>
      <c r="C633" s="561" t="s">
        <v>2344</v>
      </c>
    </row>
    <row r="634" spans="1:3" ht="14.25" thickBot="1">
      <c r="A634" s="563">
        <v>56169</v>
      </c>
      <c r="B634" s="562" t="s">
        <v>2355</v>
      </c>
      <c r="C634" s="561" t="s">
        <v>2343</v>
      </c>
    </row>
    <row r="635" spans="1:3" ht="13.5" thickBot="1">
      <c r="A635" s="563">
        <v>56190</v>
      </c>
      <c r="B635" s="562" t="s">
        <v>2355</v>
      </c>
      <c r="C635" s="561" t="s">
        <v>2342</v>
      </c>
    </row>
    <row r="636" spans="1:3" ht="13.5" thickBot="1">
      <c r="A636" s="563">
        <v>56203</v>
      </c>
      <c r="B636" s="562" t="s">
        <v>2354</v>
      </c>
      <c r="C636" s="561" t="s">
        <v>2340</v>
      </c>
    </row>
    <row r="637" spans="1:3" ht="13.5" thickBot="1">
      <c r="A637" s="563">
        <v>56243</v>
      </c>
      <c r="B637" s="562" t="s">
        <v>2346</v>
      </c>
      <c r="C637" s="561" t="s">
        <v>2338</v>
      </c>
    </row>
    <row r="638" spans="1:3" ht="13.5" thickBot="1">
      <c r="A638" s="560">
        <v>56250</v>
      </c>
      <c r="B638" s="559" t="s">
        <v>2346</v>
      </c>
      <c r="C638" s="558" t="s">
        <v>2353</v>
      </c>
    </row>
    <row r="639" spans="1:3" ht="13.5" thickBot="1">
      <c r="A639" s="557">
        <v>56289</v>
      </c>
      <c r="B639" s="556" t="s">
        <v>2352</v>
      </c>
      <c r="C639" s="555" t="s">
        <v>2351</v>
      </c>
    </row>
    <row r="640" spans="1:3" ht="13.5" thickBot="1">
      <c r="A640" s="557">
        <v>56290</v>
      </c>
      <c r="B640" s="556" t="s">
        <v>2341</v>
      </c>
      <c r="C640" s="555" t="s">
        <v>2351</v>
      </c>
    </row>
    <row r="641" spans="1:3" ht="13.5" thickBot="1">
      <c r="A641" s="557">
        <v>56335</v>
      </c>
      <c r="B641" s="556" t="s">
        <v>2350</v>
      </c>
      <c r="C641" s="555" t="s">
        <v>2349</v>
      </c>
    </row>
    <row r="642" spans="1:3" ht="13.5" thickBot="1">
      <c r="A642" s="557">
        <v>56360</v>
      </c>
      <c r="B642" s="556" t="s">
        <v>2341</v>
      </c>
      <c r="C642" s="555" t="s">
        <v>2348</v>
      </c>
    </row>
    <row r="643" spans="1:3" ht="13.5" thickBot="1">
      <c r="A643" s="557">
        <v>56370</v>
      </c>
      <c r="B643" s="556" t="s">
        <v>2350</v>
      </c>
      <c r="C643" s="555" t="s">
        <v>2347</v>
      </c>
    </row>
    <row r="644" spans="1:3" ht="13.5" thickBot="1">
      <c r="A644" s="557">
        <v>56397</v>
      </c>
      <c r="B644" s="556" t="s">
        <v>2346</v>
      </c>
      <c r="C644" s="555" t="s">
        <v>2345</v>
      </c>
    </row>
    <row r="645" spans="1:3" ht="13.5" thickBot="1">
      <c r="A645" s="557">
        <v>56499</v>
      </c>
      <c r="B645" s="556" t="s">
        <v>2352</v>
      </c>
      <c r="C645" s="555" t="s">
        <v>2344</v>
      </c>
    </row>
    <row r="646" spans="1:3" ht="14.25" thickBot="1">
      <c r="A646" s="557">
        <v>56534</v>
      </c>
      <c r="B646" s="556" t="s">
        <v>2352</v>
      </c>
      <c r="C646" s="555" t="s">
        <v>2343</v>
      </c>
    </row>
    <row r="647" spans="1:3" ht="13.5" thickBot="1">
      <c r="A647" s="557">
        <v>56555</v>
      </c>
      <c r="B647" s="556" t="s">
        <v>2352</v>
      </c>
      <c r="C647" s="555" t="s">
        <v>2342</v>
      </c>
    </row>
    <row r="648" spans="1:3" ht="13.5" thickBot="1">
      <c r="A648" s="557">
        <v>56568</v>
      </c>
      <c r="B648" s="556" t="s">
        <v>2355</v>
      </c>
      <c r="C648" s="555" t="s">
        <v>2340</v>
      </c>
    </row>
    <row r="649" spans="1:3" ht="13.5" thickBot="1">
      <c r="A649" s="557">
        <v>56608</v>
      </c>
      <c r="B649" s="556" t="s">
        <v>2350</v>
      </c>
      <c r="C649" s="555" t="s">
        <v>2338</v>
      </c>
    </row>
    <row r="650" spans="1:3" ht="13.5" thickBot="1">
      <c r="A650" s="566">
        <v>56615</v>
      </c>
      <c r="B650" s="565" t="s">
        <v>2350</v>
      </c>
      <c r="C650" s="564" t="s">
        <v>2353</v>
      </c>
    </row>
    <row r="651" spans="1:3" ht="13.5" thickBot="1">
      <c r="A651" s="563">
        <v>56674</v>
      </c>
      <c r="B651" s="562" t="s">
        <v>2352</v>
      </c>
      <c r="C651" s="561" t="s">
        <v>2351</v>
      </c>
    </row>
    <row r="652" spans="1:3" ht="13.5" thickBot="1">
      <c r="A652" s="563">
        <v>56675</v>
      </c>
      <c r="B652" s="562" t="s">
        <v>2341</v>
      </c>
      <c r="C652" s="561" t="s">
        <v>2351</v>
      </c>
    </row>
    <row r="653" spans="1:3" ht="13.5" thickBot="1">
      <c r="A653" s="563">
        <v>56720</v>
      </c>
      <c r="B653" s="562" t="s">
        <v>2350</v>
      </c>
      <c r="C653" s="561" t="s">
        <v>2349</v>
      </c>
    </row>
    <row r="654" spans="1:3" ht="13.5" thickBot="1">
      <c r="A654" s="563">
        <v>56725</v>
      </c>
      <c r="B654" s="562" t="s">
        <v>2339</v>
      </c>
      <c r="C654" s="561" t="s">
        <v>2348</v>
      </c>
    </row>
    <row r="655" spans="1:3" ht="13.5" thickBot="1">
      <c r="A655" s="563">
        <v>56735</v>
      </c>
      <c r="B655" s="562" t="s">
        <v>2354</v>
      </c>
      <c r="C655" s="561" t="s">
        <v>2347</v>
      </c>
    </row>
    <row r="656" spans="1:3" ht="13.5" thickBot="1">
      <c r="A656" s="563">
        <v>56782</v>
      </c>
      <c r="B656" s="562" t="s">
        <v>2346</v>
      </c>
      <c r="C656" s="561" t="s">
        <v>2345</v>
      </c>
    </row>
    <row r="657" spans="1:3" ht="13.5" thickBot="1">
      <c r="A657" s="563">
        <v>56864</v>
      </c>
      <c r="B657" s="562" t="s">
        <v>2341</v>
      </c>
      <c r="C657" s="561" t="s">
        <v>2344</v>
      </c>
    </row>
    <row r="658" spans="1:3" ht="14.25" thickBot="1">
      <c r="A658" s="563">
        <v>56899</v>
      </c>
      <c r="B658" s="562" t="s">
        <v>2341</v>
      </c>
      <c r="C658" s="561" t="s">
        <v>2343</v>
      </c>
    </row>
    <row r="659" spans="1:3" ht="13.5" thickBot="1">
      <c r="A659" s="563">
        <v>56920</v>
      </c>
      <c r="B659" s="562" t="s">
        <v>2341</v>
      </c>
      <c r="C659" s="561" t="s">
        <v>2342</v>
      </c>
    </row>
    <row r="660" spans="1:3" ht="13.5" thickBot="1">
      <c r="A660" s="563">
        <v>56933</v>
      </c>
      <c r="B660" s="562" t="s">
        <v>2352</v>
      </c>
      <c r="C660" s="561" t="s">
        <v>2340</v>
      </c>
    </row>
    <row r="661" spans="1:3" ht="13.5" thickBot="1">
      <c r="A661" s="563">
        <v>56973</v>
      </c>
      <c r="B661" s="562" t="s">
        <v>2354</v>
      </c>
      <c r="C661" s="561" t="s">
        <v>2338</v>
      </c>
    </row>
    <row r="662" spans="1:3" ht="13.5" thickBot="1">
      <c r="A662" s="560">
        <v>56980</v>
      </c>
      <c r="B662" s="559" t="s">
        <v>2354</v>
      </c>
      <c r="C662" s="558" t="s">
        <v>2353</v>
      </c>
    </row>
    <row r="663" spans="1:3" ht="13.5" thickBot="1">
      <c r="A663" s="557">
        <v>57024</v>
      </c>
      <c r="B663" s="556" t="s">
        <v>2352</v>
      </c>
      <c r="C663" s="555" t="s">
        <v>2351</v>
      </c>
    </row>
    <row r="664" spans="1:3" ht="13.5" thickBot="1">
      <c r="A664" s="557">
        <v>57025</v>
      </c>
      <c r="B664" s="556" t="s">
        <v>2341</v>
      </c>
      <c r="C664" s="555" t="s">
        <v>2351</v>
      </c>
    </row>
    <row r="665" spans="1:3" ht="13.5" thickBot="1">
      <c r="A665" s="557">
        <v>57070</v>
      </c>
      <c r="B665" s="556" t="s">
        <v>2350</v>
      </c>
      <c r="C665" s="555" t="s">
        <v>2349</v>
      </c>
    </row>
    <row r="666" spans="1:3" ht="13.5" thickBot="1">
      <c r="A666" s="557">
        <v>57091</v>
      </c>
      <c r="B666" s="556" t="s">
        <v>2350</v>
      </c>
      <c r="C666" s="555" t="s">
        <v>2348</v>
      </c>
    </row>
    <row r="667" spans="1:3" ht="13.5" thickBot="1">
      <c r="A667" s="557">
        <v>57101</v>
      </c>
      <c r="B667" s="556" t="s">
        <v>2352</v>
      </c>
      <c r="C667" s="555" t="s">
        <v>2347</v>
      </c>
    </row>
    <row r="668" spans="1:3" ht="13.5" thickBot="1">
      <c r="A668" s="557">
        <v>57132</v>
      </c>
      <c r="B668" s="556" t="s">
        <v>2346</v>
      </c>
      <c r="C668" s="555" t="s">
        <v>2345</v>
      </c>
    </row>
    <row r="669" spans="1:3" ht="13.5" thickBot="1">
      <c r="A669" s="557">
        <v>57230</v>
      </c>
      <c r="B669" s="556" t="s">
        <v>2346</v>
      </c>
      <c r="C669" s="555" t="s">
        <v>2344</v>
      </c>
    </row>
    <row r="670" spans="1:3" ht="14.25" thickBot="1">
      <c r="A670" s="557">
        <v>57265</v>
      </c>
      <c r="B670" s="556" t="s">
        <v>2346</v>
      </c>
      <c r="C670" s="555" t="s">
        <v>2343</v>
      </c>
    </row>
    <row r="671" spans="1:3" ht="13.5" thickBot="1">
      <c r="A671" s="557">
        <v>57286</v>
      </c>
      <c r="B671" s="556" t="s">
        <v>2346</v>
      </c>
      <c r="C671" s="555" t="s">
        <v>2342</v>
      </c>
    </row>
    <row r="672" spans="1:3" ht="13.5" thickBot="1">
      <c r="A672" s="557">
        <v>57299</v>
      </c>
      <c r="B672" s="556" t="s">
        <v>2339</v>
      </c>
      <c r="C672" s="555" t="s">
        <v>2340</v>
      </c>
    </row>
    <row r="673" spans="1:3" ht="13.5" thickBot="1">
      <c r="A673" s="557">
        <v>57339</v>
      </c>
      <c r="B673" s="556" t="s">
        <v>2352</v>
      </c>
      <c r="C673" s="555" t="s">
        <v>2338</v>
      </c>
    </row>
    <row r="674" spans="1:3" ht="13.5" thickBot="1">
      <c r="A674" s="566">
        <v>57346</v>
      </c>
      <c r="B674" s="565" t="s">
        <v>2352</v>
      </c>
      <c r="C674" s="564" t="s">
        <v>2353</v>
      </c>
    </row>
    <row r="675" spans="1:3" ht="13.5" thickBot="1">
      <c r="A675" s="563">
        <v>57409</v>
      </c>
      <c r="B675" s="562" t="s">
        <v>2352</v>
      </c>
      <c r="C675" s="561" t="s">
        <v>2351</v>
      </c>
    </row>
    <row r="676" spans="1:3" ht="13.5" thickBot="1">
      <c r="A676" s="563">
        <v>57410</v>
      </c>
      <c r="B676" s="562" t="s">
        <v>2341</v>
      </c>
      <c r="C676" s="561" t="s">
        <v>2351</v>
      </c>
    </row>
    <row r="677" spans="1:3" ht="13.5" thickBot="1">
      <c r="A677" s="563">
        <v>57455</v>
      </c>
      <c r="B677" s="562" t="s">
        <v>2350</v>
      </c>
      <c r="C677" s="561" t="s">
        <v>2349</v>
      </c>
    </row>
    <row r="678" spans="1:3" ht="13.5" thickBot="1">
      <c r="A678" s="563">
        <v>57456</v>
      </c>
      <c r="B678" s="562" t="s">
        <v>2354</v>
      </c>
      <c r="C678" s="561" t="s">
        <v>2348</v>
      </c>
    </row>
    <row r="679" spans="1:3" ht="13.5" thickBot="1">
      <c r="A679" s="563">
        <v>57466</v>
      </c>
      <c r="B679" s="562" t="s">
        <v>2341</v>
      </c>
      <c r="C679" s="561" t="s">
        <v>2347</v>
      </c>
    </row>
    <row r="680" spans="1:3" ht="13.5" thickBot="1">
      <c r="A680" s="563">
        <v>57517</v>
      </c>
      <c r="B680" s="562" t="s">
        <v>2346</v>
      </c>
      <c r="C680" s="561" t="s">
        <v>2345</v>
      </c>
    </row>
    <row r="681" spans="1:3" ht="13.5" thickBot="1">
      <c r="A681" s="563">
        <v>57595</v>
      </c>
      <c r="B681" s="562" t="s">
        <v>2350</v>
      </c>
      <c r="C681" s="561" t="s">
        <v>2344</v>
      </c>
    </row>
    <row r="682" spans="1:3" ht="14.25" thickBot="1">
      <c r="A682" s="563">
        <v>57630</v>
      </c>
      <c r="B682" s="562" t="s">
        <v>2350</v>
      </c>
      <c r="C682" s="561" t="s">
        <v>2343</v>
      </c>
    </row>
    <row r="683" spans="1:3" ht="13.5" thickBot="1">
      <c r="A683" s="563">
        <v>57651</v>
      </c>
      <c r="B683" s="562" t="s">
        <v>2350</v>
      </c>
      <c r="C683" s="561" t="s">
        <v>2342</v>
      </c>
    </row>
    <row r="684" spans="1:3" ht="13.5" thickBot="1">
      <c r="A684" s="563">
        <v>57664</v>
      </c>
      <c r="B684" s="562" t="s">
        <v>2346</v>
      </c>
      <c r="C684" s="561" t="s">
        <v>2340</v>
      </c>
    </row>
    <row r="685" spans="1:3" ht="13.5" thickBot="1">
      <c r="A685" s="563">
        <v>57704</v>
      </c>
      <c r="B685" s="562" t="s">
        <v>2341</v>
      </c>
      <c r="C685" s="561" t="s">
        <v>2338</v>
      </c>
    </row>
    <row r="686" spans="1:3" ht="13.5" thickBot="1">
      <c r="A686" s="560">
        <v>57711</v>
      </c>
      <c r="B686" s="559" t="s">
        <v>2341</v>
      </c>
      <c r="C686" s="558" t="s">
        <v>2353</v>
      </c>
    </row>
    <row r="687" spans="1:3" ht="13.5" thickBot="1">
      <c r="A687" s="557">
        <v>57766</v>
      </c>
      <c r="B687" s="556" t="s">
        <v>2352</v>
      </c>
      <c r="C687" s="555" t="s">
        <v>2351</v>
      </c>
    </row>
    <row r="688" spans="1:3" ht="13.5" thickBot="1">
      <c r="A688" s="557">
        <v>57767</v>
      </c>
      <c r="B688" s="556" t="s">
        <v>2341</v>
      </c>
      <c r="C688" s="555" t="s">
        <v>2351</v>
      </c>
    </row>
    <row r="689" spans="1:3" ht="13.5" thickBot="1">
      <c r="A689" s="557">
        <v>57812</v>
      </c>
      <c r="B689" s="556" t="s">
        <v>2350</v>
      </c>
      <c r="C689" s="555" t="s">
        <v>2349</v>
      </c>
    </row>
    <row r="690" spans="1:3" ht="13.5" thickBot="1">
      <c r="A690" s="557">
        <v>57821</v>
      </c>
      <c r="B690" s="556" t="s">
        <v>2355</v>
      </c>
      <c r="C690" s="555" t="s">
        <v>2348</v>
      </c>
    </row>
    <row r="691" spans="1:3" ht="13.5" thickBot="1">
      <c r="A691" s="557">
        <v>57831</v>
      </c>
      <c r="B691" s="556" t="s">
        <v>2339</v>
      </c>
      <c r="C691" s="555" t="s">
        <v>2347</v>
      </c>
    </row>
    <row r="692" spans="1:3" ht="13.5" thickBot="1">
      <c r="A692" s="557">
        <v>57874</v>
      </c>
      <c r="B692" s="556" t="s">
        <v>2346</v>
      </c>
      <c r="C692" s="555" t="s">
        <v>2345</v>
      </c>
    </row>
    <row r="693" spans="1:3" ht="13.5" thickBot="1">
      <c r="A693" s="557">
        <v>57960</v>
      </c>
      <c r="B693" s="556" t="s">
        <v>2354</v>
      </c>
      <c r="C693" s="555" t="s">
        <v>2344</v>
      </c>
    </row>
    <row r="694" spans="1:3" ht="14.25" thickBot="1">
      <c r="A694" s="557">
        <v>57995</v>
      </c>
      <c r="B694" s="556" t="s">
        <v>2354</v>
      </c>
      <c r="C694" s="555" t="s">
        <v>2343</v>
      </c>
    </row>
    <row r="695" spans="1:3" ht="13.5" thickBot="1">
      <c r="A695" s="557">
        <v>58016</v>
      </c>
      <c r="B695" s="556" t="s">
        <v>2354</v>
      </c>
      <c r="C695" s="555" t="s">
        <v>2342</v>
      </c>
    </row>
    <row r="696" spans="1:3" ht="13.5" thickBot="1">
      <c r="A696" s="557">
        <v>58029</v>
      </c>
      <c r="B696" s="556" t="s">
        <v>2350</v>
      </c>
      <c r="C696" s="555" t="s">
        <v>2340</v>
      </c>
    </row>
    <row r="697" spans="1:3" ht="13.5" thickBot="1">
      <c r="A697" s="557">
        <v>58069</v>
      </c>
      <c r="B697" s="556" t="s">
        <v>2339</v>
      </c>
      <c r="C697" s="555" t="s">
        <v>2338</v>
      </c>
    </row>
    <row r="698" spans="1:3" ht="13.5" thickBot="1">
      <c r="A698" s="566">
        <v>58076</v>
      </c>
      <c r="B698" s="565" t="s">
        <v>2339</v>
      </c>
      <c r="C698" s="564" t="s">
        <v>2353</v>
      </c>
    </row>
    <row r="699" spans="1:3" ht="13.5" thickBot="1">
      <c r="A699" s="563">
        <v>58116</v>
      </c>
      <c r="B699" s="562" t="s">
        <v>2352</v>
      </c>
      <c r="C699" s="561" t="s">
        <v>2351</v>
      </c>
    </row>
    <row r="700" spans="1:3" ht="13.5" thickBot="1">
      <c r="A700" s="563">
        <v>58117</v>
      </c>
      <c r="B700" s="562" t="s">
        <v>2341</v>
      </c>
      <c r="C700" s="561" t="s">
        <v>2351</v>
      </c>
    </row>
    <row r="701" spans="1:3" ht="13.5" thickBot="1">
      <c r="A701" s="563">
        <v>58162</v>
      </c>
      <c r="B701" s="562" t="s">
        <v>2350</v>
      </c>
      <c r="C701" s="561" t="s">
        <v>2349</v>
      </c>
    </row>
    <row r="702" spans="1:3" ht="13.5" thickBot="1">
      <c r="A702" s="563">
        <v>58186</v>
      </c>
      <c r="B702" s="562" t="s">
        <v>2352</v>
      </c>
      <c r="C702" s="561" t="s">
        <v>2348</v>
      </c>
    </row>
    <row r="703" spans="1:3" ht="13.5" thickBot="1">
      <c r="A703" s="563">
        <v>58196</v>
      </c>
      <c r="B703" s="562" t="s">
        <v>2346</v>
      </c>
      <c r="C703" s="561" t="s">
        <v>2347</v>
      </c>
    </row>
    <row r="704" spans="1:3" ht="13.5" thickBot="1">
      <c r="A704" s="563">
        <v>58224</v>
      </c>
      <c r="B704" s="562" t="s">
        <v>2346</v>
      </c>
      <c r="C704" s="561" t="s">
        <v>2345</v>
      </c>
    </row>
    <row r="705" spans="1:3" ht="13.5" thickBot="1">
      <c r="A705" s="563">
        <v>58325</v>
      </c>
      <c r="B705" s="562" t="s">
        <v>2355</v>
      </c>
      <c r="C705" s="561" t="s">
        <v>2344</v>
      </c>
    </row>
    <row r="706" spans="1:3" ht="14.25" thickBot="1">
      <c r="A706" s="563">
        <v>58360</v>
      </c>
      <c r="B706" s="562" t="s">
        <v>2355</v>
      </c>
      <c r="C706" s="561" t="s">
        <v>2343</v>
      </c>
    </row>
    <row r="707" spans="1:3" ht="13.5" thickBot="1">
      <c r="A707" s="563">
        <v>58381</v>
      </c>
      <c r="B707" s="562" t="s">
        <v>2355</v>
      </c>
      <c r="C707" s="561" t="s">
        <v>2342</v>
      </c>
    </row>
    <row r="708" spans="1:3" ht="13.5" thickBot="1">
      <c r="A708" s="563">
        <v>58394</v>
      </c>
      <c r="B708" s="562" t="s">
        <v>2354</v>
      </c>
      <c r="C708" s="561" t="s">
        <v>2340</v>
      </c>
    </row>
    <row r="709" spans="1:3" ht="13.5" thickBot="1">
      <c r="A709" s="563">
        <v>58434</v>
      </c>
      <c r="B709" s="562" t="s">
        <v>2346</v>
      </c>
      <c r="C709" s="561" t="s">
        <v>2338</v>
      </c>
    </row>
    <row r="710" spans="1:3" ht="13.5" thickBot="1">
      <c r="A710" s="560">
        <v>58441</v>
      </c>
      <c r="B710" s="559" t="s">
        <v>2346</v>
      </c>
      <c r="C710" s="558" t="s">
        <v>2353</v>
      </c>
    </row>
    <row r="711" spans="1:3" ht="13.5" thickBot="1">
      <c r="A711" s="557">
        <v>58501</v>
      </c>
      <c r="B711" s="556" t="s">
        <v>2352</v>
      </c>
      <c r="C711" s="555" t="s">
        <v>2351</v>
      </c>
    </row>
    <row r="712" spans="1:3" ht="13.5" thickBot="1">
      <c r="A712" s="557">
        <v>58502</v>
      </c>
      <c r="B712" s="556" t="s">
        <v>2341</v>
      </c>
      <c r="C712" s="555" t="s">
        <v>2351</v>
      </c>
    </row>
    <row r="713" spans="1:3" ht="13.5" thickBot="1">
      <c r="A713" s="557">
        <v>58547</v>
      </c>
      <c r="B713" s="556" t="s">
        <v>2350</v>
      </c>
      <c r="C713" s="555" t="s">
        <v>2349</v>
      </c>
    </row>
    <row r="714" spans="1:3" ht="13.5" thickBot="1">
      <c r="A714" s="557">
        <v>58552</v>
      </c>
      <c r="B714" s="556" t="s">
        <v>2339</v>
      </c>
      <c r="C714" s="555" t="s">
        <v>2348</v>
      </c>
    </row>
    <row r="715" spans="1:3" ht="13.5" thickBot="1">
      <c r="A715" s="557">
        <v>58562</v>
      </c>
      <c r="B715" s="556" t="s">
        <v>2354</v>
      </c>
      <c r="C715" s="555" t="s">
        <v>2347</v>
      </c>
    </row>
    <row r="716" spans="1:3" ht="13.5" thickBot="1">
      <c r="A716" s="557">
        <v>58609</v>
      </c>
      <c r="B716" s="556" t="s">
        <v>2346</v>
      </c>
      <c r="C716" s="555" t="s">
        <v>2345</v>
      </c>
    </row>
    <row r="717" spans="1:3" ht="13.5" thickBot="1">
      <c r="A717" s="557">
        <v>58691</v>
      </c>
      <c r="B717" s="556" t="s">
        <v>2341</v>
      </c>
      <c r="C717" s="555" t="s">
        <v>2344</v>
      </c>
    </row>
    <row r="718" spans="1:3" ht="14.25" thickBot="1">
      <c r="A718" s="557">
        <v>58726</v>
      </c>
      <c r="B718" s="556" t="s">
        <v>2341</v>
      </c>
      <c r="C718" s="555" t="s">
        <v>2343</v>
      </c>
    </row>
    <row r="719" spans="1:3" ht="13.5" thickBot="1">
      <c r="A719" s="557">
        <v>58747</v>
      </c>
      <c r="B719" s="556" t="s">
        <v>2341</v>
      </c>
      <c r="C719" s="555" t="s">
        <v>2342</v>
      </c>
    </row>
    <row r="720" spans="1:3" ht="13.5" thickBot="1">
      <c r="A720" s="557">
        <v>58760</v>
      </c>
      <c r="B720" s="556" t="s">
        <v>2352</v>
      </c>
      <c r="C720" s="555" t="s">
        <v>2340</v>
      </c>
    </row>
    <row r="721" spans="1:3" ht="13.5" thickBot="1">
      <c r="A721" s="557">
        <v>58800</v>
      </c>
      <c r="B721" s="556" t="s">
        <v>2354</v>
      </c>
      <c r="C721" s="555" t="s">
        <v>2338</v>
      </c>
    </row>
    <row r="722" spans="1:3" ht="13.5" thickBot="1">
      <c r="A722" s="566">
        <v>58807</v>
      </c>
      <c r="B722" s="565" t="s">
        <v>2354</v>
      </c>
      <c r="C722" s="564" t="s">
        <v>2353</v>
      </c>
    </row>
    <row r="723" spans="1:3" ht="13.5" thickBot="1">
      <c r="A723" s="563">
        <v>58858</v>
      </c>
      <c r="B723" s="562" t="s">
        <v>2352</v>
      </c>
      <c r="C723" s="561" t="s">
        <v>2351</v>
      </c>
    </row>
    <row r="724" spans="1:3" ht="13.5" thickBot="1">
      <c r="A724" s="563">
        <v>58859</v>
      </c>
      <c r="B724" s="562" t="s">
        <v>2341</v>
      </c>
      <c r="C724" s="561" t="s">
        <v>2351</v>
      </c>
    </row>
    <row r="725" spans="1:3" ht="13.5" thickBot="1">
      <c r="A725" s="563">
        <v>58904</v>
      </c>
      <c r="B725" s="562" t="s">
        <v>2350</v>
      </c>
      <c r="C725" s="561" t="s">
        <v>2349</v>
      </c>
    </row>
    <row r="726" spans="1:3" ht="13.5" thickBot="1">
      <c r="A726" s="563">
        <v>58917</v>
      </c>
      <c r="B726" s="562" t="s">
        <v>2346</v>
      </c>
      <c r="C726" s="561" t="s">
        <v>2348</v>
      </c>
    </row>
    <row r="727" spans="1:3" ht="13.5" thickBot="1">
      <c r="A727" s="563">
        <v>58927</v>
      </c>
      <c r="B727" s="562" t="s">
        <v>2355</v>
      </c>
      <c r="C727" s="561" t="s">
        <v>2347</v>
      </c>
    </row>
    <row r="728" spans="1:3" ht="13.5" thickBot="1">
      <c r="A728" s="563">
        <v>58966</v>
      </c>
      <c r="B728" s="562" t="s">
        <v>2346</v>
      </c>
      <c r="C728" s="561" t="s">
        <v>2345</v>
      </c>
    </row>
    <row r="729" spans="1:3" ht="13.5" thickBot="1">
      <c r="A729" s="563">
        <v>59056</v>
      </c>
      <c r="B729" s="562" t="s">
        <v>2339</v>
      </c>
      <c r="C729" s="561" t="s">
        <v>2344</v>
      </c>
    </row>
    <row r="730" spans="1:3" ht="14.25" thickBot="1">
      <c r="A730" s="563">
        <v>59091</v>
      </c>
      <c r="B730" s="562" t="s">
        <v>2339</v>
      </c>
      <c r="C730" s="561" t="s">
        <v>2343</v>
      </c>
    </row>
    <row r="731" spans="1:3" ht="13.5" thickBot="1">
      <c r="A731" s="563">
        <v>59112</v>
      </c>
      <c r="B731" s="562" t="s">
        <v>2339</v>
      </c>
      <c r="C731" s="561" t="s">
        <v>2342</v>
      </c>
    </row>
    <row r="732" spans="1:3" ht="13.5" thickBot="1">
      <c r="A732" s="563">
        <v>59125</v>
      </c>
      <c r="B732" s="562" t="s">
        <v>2341</v>
      </c>
      <c r="C732" s="561" t="s">
        <v>2340</v>
      </c>
    </row>
    <row r="733" spans="1:3" ht="13.5" thickBot="1">
      <c r="A733" s="563">
        <v>59165</v>
      </c>
      <c r="B733" s="562" t="s">
        <v>2355</v>
      </c>
      <c r="C733" s="561" t="s">
        <v>2338</v>
      </c>
    </row>
    <row r="734" spans="1:3" ht="13.5" thickBot="1">
      <c r="A734" s="560">
        <v>59172</v>
      </c>
      <c r="B734" s="559" t="s">
        <v>2355</v>
      </c>
      <c r="C734" s="558" t="s">
        <v>2353</v>
      </c>
    </row>
    <row r="735" spans="1:3" ht="13.5" thickBot="1">
      <c r="A735" s="557">
        <v>59208</v>
      </c>
      <c r="B735" s="556" t="s">
        <v>2352</v>
      </c>
      <c r="C735" s="555" t="s">
        <v>2351</v>
      </c>
    </row>
    <row r="736" spans="1:3" ht="13.5" thickBot="1">
      <c r="A736" s="557">
        <v>59209</v>
      </c>
      <c r="B736" s="556" t="s">
        <v>2341</v>
      </c>
      <c r="C736" s="555" t="s">
        <v>2351</v>
      </c>
    </row>
    <row r="737" spans="1:3" ht="13.5" thickBot="1">
      <c r="A737" s="557">
        <v>59254</v>
      </c>
      <c r="B737" s="556" t="s">
        <v>2350</v>
      </c>
      <c r="C737" s="555" t="s">
        <v>2349</v>
      </c>
    </row>
    <row r="738" spans="1:3" ht="13.5" thickBot="1">
      <c r="A738" s="557">
        <v>59282</v>
      </c>
      <c r="B738" s="556" t="s">
        <v>2350</v>
      </c>
      <c r="C738" s="555" t="s">
        <v>2348</v>
      </c>
    </row>
    <row r="739" spans="1:3" ht="13.5" thickBot="1">
      <c r="A739" s="557">
        <v>59292</v>
      </c>
      <c r="B739" s="556" t="s">
        <v>2352</v>
      </c>
      <c r="C739" s="555" t="s">
        <v>2347</v>
      </c>
    </row>
    <row r="740" spans="1:3" ht="13.5" thickBot="1">
      <c r="A740" s="557">
        <v>59316</v>
      </c>
      <c r="B740" s="556" t="s">
        <v>2346</v>
      </c>
      <c r="C740" s="555" t="s">
        <v>2345</v>
      </c>
    </row>
    <row r="741" spans="1:3" ht="13.5" thickBot="1">
      <c r="A741" s="557">
        <v>59421</v>
      </c>
      <c r="B741" s="556" t="s">
        <v>2346</v>
      </c>
      <c r="C741" s="555" t="s">
        <v>2344</v>
      </c>
    </row>
    <row r="742" spans="1:3" ht="14.25" thickBot="1">
      <c r="A742" s="557">
        <v>59456</v>
      </c>
      <c r="B742" s="556" t="s">
        <v>2346</v>
      </c>
      <c r="C742" s="555" t="s">
        <v>2343</v>
      </c>
    </row>
    <row r="743" spans="1:3" ht="13.5" thickBot="1">
      <c r="A743" s="557">
        <v>59477</v>
      </c>
      <c r="B743" s="556" t="s">
        <v>2346</v>
      </c>
      <c r="C743" s="555" t="s">
        <v>2342</v>
      </c>
    </row>
    <row r="744" spans="1:3" ht="13.5" thickBot="1">
      <c r="A744" s="557">
        <v>59490</v>
      </c>
      <c r="B744" s="556" t="s">
        <v>2339</v>
      </c>
      <c r="C744" s="555" t="s">
        <v>2340</v>
      </c>
    </row>
    <row r="745" spans="1:3" ht="13.5" thickBot="1">
      <c r="A745" s="557">
        <v>59530</v>
      </c>
      <c r="B745" s="556" t="s">
        <v>2352</v>
      </c>
      <c r="C745" s="555" t="s">
        <v>2338</v>
      </c>
    </row>
    <row r="746" spans="1:3" ht="13.5" thickBot="1">
      <c r="A746" s="566">
        <v>59537</v>
      </c>
      <c r="B746" s="565" t="s">
        <v>2352</v>
      </c>
      <c r="C746" s="564" t="s">
        <v>2353</v>
      </c>
    </row>
    <row r="747" spans="1:3" ht="13.5" thickBot="1">
      <c r="A747" s="563">
        <v>59593</v>
      </c>
      <c r="B747" s="562" t="s">
        <v>2352</v>
      </c>
      <c r="C747" s="561" t="s">
        <v>2351</v>
      </c>
    </row>
    <row r="748" spans="1:3" ht="13.5" thickBot="1">
      <c r="A748" s="563">
        <v>59594</v>
      </c>
      <c r="B748" s="562" t="s">
        <v>2341</v>
      </c>
      <c r="C748" s="561" t="s">
        <v>2351</v>
      </c>
    </row>
    <row r="749" spans="1:3" ht="13.5" thickBot="1">
      <c r="A749" s="563">
        <v>59639</v>
      </c>
      <c r="B749" s="562" t="s">
        <v>2350</v>
      </c>
      <c r="C749" s="561" t="s">
        <v>2349</v>
      </c>
    </row>
    <row r="750" spans="1:3" ht="13.5" thickBot="1">
      <c r="A750" s="563">
        <v>59647</v>
      </c>
      <c r="B750" s="562" t="s">
        <v>2354</v>
      </c>
      <c r="C750" s="561" t="s">
        <v>2348</v>
      </c>
    </row>
    <row r="751" spans="1:3" ht="13.5" thickBot="1">
      <c r="A751" s="563">
        <v>59657</v>
      </c>
      <c r="B751" s="562" t="s">
        <v>2341</v>
      </c>
      <c r="C751" s="561" t="s">
        <v>2347</v>
      </c>
    </row>
    <row r="752" spans="1:3" ht="13.5" thickBot="1">
      <c r="A752" s="563">
        <v>59701</v>
      </c>
      <c r="B752" s="562" t="s">
        <v>2346</v>
      </c>
      <c r="C752" s="561" t="s">
        <v>2345</v>
      </c>
    </row>
    <row r="753" spans="1:3" ht="13.5" thickBot="1">
      <c r="A753" s="563">
        <v>59786</v>
      </c>
      <c r="B753" s="562" t="s">
        <v>2350</v>
      </c>
      <c r="C753" s="561" t="s">
        <v>2344</v>
      </c>
    </row>
    <row r="754" spans="1:3" ht="14.25" thickBot="1">
      <c r="A754" s="563">
        <v>59821</v>
      </c>
      <c r="B754" s="562" t="s">
        <v>2350</v>
      </c>
      <c r="C754" s="561" t="s">
        <v>2343</v>
      </c>
    </row>
    <row r="755" spans="1:3" ht="13.5" thickBot="1">
      <c r="A755" s="563">
        <v>59842</v>
      </c>
      <c r="B755" s="562" t="s">
        <v>2350</v>
      </c>
      <c r="C755" s="561" t="s">
        <v>2342</v>
      </c>
    </row>
    <row r="756" spans="1:3" ht="13.5" thickBot="1">
      <c r="A756" s="563">
        <v>59855</v>
      </c>
      <c r="B756" s="562" t="s">
        <v>2346</v>
      </c>
      <c r="C756" s="561" t="s">
        <v>2340</v>
      </c>
    </row>
    <row r="757" spans="1:3" ht="13.5" thickBot="1">
      <c r="A757" s="563">
        <v>59895</v>
      </c>
      <c r="B757" s="562" t="s">
        <v>2341</v>
      </c>
      <c r="C757" s="561" t="s">
        <v>2338</v>
      </c>
    </row>
    <row r="758" spans="1:3" ht="13.5" thickBot="1">
      <c r="A758" s="560">
        <v>59902</v>
      </c>
      <c r="B758" s="559" t="s">
        <v>2341</v>
      </c>
      <c r="C758" s="558" t="s">
        <v>2353</v>
      </c>
    </row>
    <row r="759" spans="1:3" ht="13.5" thickBot="1">
      <c r="A759" s="557">
        <v>59950</v>
      </c>
      <c r="B759" s="556" t="s">
        <v>2352</v>
      </c>
      <c r="C759" s="555" t="s">
        <v>2351</v>
      </c>
    </row>
    <row r="760" spans="1:3" ht="13.5" thickBot="1">
      <c r="A760" s="557">
        <v>59951</v>
      </c>
      <c r="B760" s="556" t="s">
        <v>2341</v>
      </c>
      <c r="C760" s="555" t="s">
        <v>2351</v>
      </c>
    </row>
    <row r="761" spans="1:3" ht="13.5" thickBot="1">
      <c r="A761" s="557">
        <v>59996</v>
      </c>
      <c r="B761" s="556" t="s">
        <v>2350</v>
      </c>
      <c r="C761" s="555" t="s">
        <v>2349</v>
      </c>
    </row>
    <row r="762" spans="1:3" ht="13.5" thickBot="1">
      <c r="A762" s="557">
        <v>60013</v>
      </c>
      <c r="B762" s="556" t="s">
        <v>2352</v>
      </c>
      <c r="C762" s="555" t="s">
        <v>2348</v>
      </c>
    </row>
    <row r="763" spans="1:3" ht="13.5" thickBot="1">
      <c r="A763" s="557">
        <v>60023</v>
      </c>
      <c r="B763" s="556" t="s">
        <v>2346</v>
      </c>
      <c r="C763" s="555" t="s">
        <v>2347</v>
      </c>
    </row>
    <row r="764" spans="1:3" ht="13.5" thickBot="1">
      <c r="A764" s="557">
        <v>60058</v>
      </c>
      <c r="B764" s="556" t="s">
        <v>2346</v>
      </c>
      <c r="C764" s="555" t="s">
        <v>2345</v>
      </c>
    </row>
    <row r="765" spans="1:3" ht="13.5" thickBot="1">
      <c r="A765" s="557">
        <v>60152</v>
      </c>
      <c r="B765" s="556" t="s">
        <v>2355</v>
      </c>
      <c r="C765" s="555" t="s">
        <v>2344</v>
      </c>
    </row>
    <row r="766" spans="1:3" ht="14.25" thickBot="1">
      <c r="A766" s="557">
        <v>60187</v>
      </c>
      <c r="B766" s="556" t="s">
        <v>2355</v>
      </c>
      <c r="C766" s="555" t="s">
        <v>2343</v>
      </c>
    </row>
    <row r="767" spans="1:3" ht="13.5" thickBot="1">
      <c r="A767" s="557">
        <v>60208</v>
      </c>
      <c r="B767" s="556" t="s">
        <v>2355</v>
      </c>
      <c r="C767" s="555" t="s">
        <v>2342</v>
      </c>
    </row>
    <row r="768" spans="1:3" ht="13.5" thickBot="1">
      <c r="A768" s="557">
        <v>60221</v>
      </c>
      <c r="B768" s="556" t="s">
        <v>2354</v>
      </c>
      <c r="C768" s="555" t="s">
        <v>2340</v>
      </c>
    </row>
    <row r="769" spans="1:3" ht="13.5" thickBot="1">
      <c r="A769" s="557">
        <v>60261</v>
      </c>
      <c r="B769" s="556" t="s">
        <v>2346</v>
      </c>
      <c r="C769" s="555" t="s">
        <v>2338</v>
      </c>
    </row>
    <row r="770" spans="1:3" ht="13.5" thickBot="1">
      <c r="A770" s="566">
        <v>60268</v>
      </c>
      <c r="B770" s="565" t="s">
        <v>2346</v>
      </c>
      <c r="C770" s="564" t="s">
        <v>2353</v>
      </c>
    </row>
    <row r="771" spans="1:3" ht="13.5" thickBot="1">
      <c r="A771" s="563">
        <v>60307</v>
      </c>
      <c r="B771" s="562" t="s">
        <v>2352</v>
      </c>
      <c r="C771" s="561" t="s">
        <v>2351</v>
      </c>
    </row>
    <row r="772" spans="1:3" ht="13.5" thickBot="1">
      <c r="A772" s="563">
        <v>60308</v>
      </c>
      <c r="B772" s="562" t="s">
        <v>2341</v>
      </c>
      <c r="C772" s="561" t="s">
        <v>2351</v>
      </c>
    </row>
    <row r="773" spans="1:3" ht="13.5" thickBot="1">
      <c r="A773" s="563">
        <v>60353</v>
      </c>
      <c r="B773" s="562" t="s">
        <v>2350</v>
      </c>
      <c r="C773" s="561" t="s">
        <v>2349</v>
      </c>
    </row>
    <row r="774" spans="1:3" ht="13.5" thickBot="1">
      <c r="A774" s="563">
        <v>60378</v>
      </c>
      <c r="B774" s="562" t="s">
        <v>2341</v>
      </c>
      <c r="C774" s="561" t="s">
        <v>2348</v>
      </c>
    </row>
    <row r="775" spans="1:3" ht="13.5" thickBot="1">
      <c r="A775" s="563">
        <v>60388</v>
      </c>
      <c r="B775" s="562" t="s">
        <v>2350</v>
      </c>
      <c r="C775" s="561" t="s">
        <v>2347</v>
      </c>
    </row>
    <row r="776" spans="1:3" ht="13.5" thickBot="1">
      <c r="A776" s="563">
        <v>60415</v>
      </c>
      <c r="B776" s="562" t="s">
        <v>2346</v>
      </c>
      <c r="C776" s="561" t="s">
        <v>2345</v>
      </c>
    </row>
    <row r="777" spans="1:3" ht="13.5" thickBot="1">
      <c r="A777" s="563">
        <v>60517</v>
      </c>
      <c r="B777" s="562" t="s">
        <v>2352</v>
      </c>
      <c r="C777" s="561" t="s">
        <v>2344</v>
      </c>
    </row>
    <row r="778" spans="1:3" ht="14.25" thickBot="1">
      <c r="A778" s="563">
        <v>60552</v>
      </c>
      <c r="B778" s="562" t="s">
        <v>2352</v>
      </c>
      <c r="C778" s="561" t="s">
        <v>2343</v>
      </c>
    </row>
    <row r="779" spans="1:3" ht="13.5" thickBot="1">
      <c r="A779" s="563">
        <v>60573</v>
      </c>
      <c r="B779" s="562" t="s">
        <v>2352</v>
      </c>
      <c r="C779" s="561" t="s">
        <v>2342</v>
      </c>
    </row>
    <row r="780" spans="1:3" ht="13.5" thickBot="1">
      <c r="A780" s="563">
        <v>60586</v>
      </c>
      <c r="B780" s="562" t="s">
        <v>2355</v>
      </c>
      <c r="C780" s="561" t="s">
        <v>2340</v>
      </c>
    </row>
    <row r="781" spans="1:3" ht="13.5" thickBot="1">
      <c r="A781" s="563">
        <v>60626</v>
      </c>
      <c r="B781" s="562" t="s">
        <v>2350</v>
      </c>
      <c r="C781" s="561" t="s">
        <v>2338</v>
      </c>
    </row>
    <row r="782" spans="1:3" ht="13.5" thickBot="1">
      <c r="A782" s="560">
        <v>60633</v>
      </c>
      <c r="B782" s="559" t="s">
        <v>2350</v>
      </c>
      <c r="C782" s="558" t="s">
        <v>2353</v>
      </c>
    </row>
    <row r="783" spans="1:3" ht="13.5" thickBot="1">
      <c r="A783" s="557">
        <v>60685</v>
      </c>
      <c r="B783" s="556" t="s">
        <v>2352</v>
      </c>
      <c r="C783" s="555" t="s">
        <v>2351</v>
      </c>
    </row>
    <row r="784" spans="1:3" ht="13.5" thickBot="1">
      <c r="A784" s="557">
        <v>60686</v>
      </c>
      <c r="B784" s="556" t="s">
        <v>2341</v>
      </c>
      <c r="C784" s="555" t="s">
        <v>2351</v>
      </c>
    </row>
    <row r="785" spans="1:3" ht="13.5" thickBot="1">
      <c r="A785" s="557">
        <v>60731</v>
      </c>
      <c r="B785" s="556" t="s">
        <v>2350</v>
      </c>
      <c r="C785" s="555" t="s">
        <v>2349</v>
      </c>
    </row>
    <row r="786" spans="1:3" ht="13.5" thickBot="1">
      <c r="A786" s="557">
        <v>60743</v>
      </c>
      <c r="B786" s="556" t="s">
        <v>2339</v>
      </c>
      <c r="C786" s="555" t="s">
        <v>2348</v>
      </c>
    </row>
    <row r="787" spans="1:3" ht="13.5" thickBot="1">
      <c r="A787" s="557">
        <v>60753</v>
      </c>
      <c r="B787" s="556" t="s">
        <v>2354</v>
      </c>
      <c r="C787" s="555" t="s">
        <v>2347</v>
      </c>
    </row>
    <row r="788" spans="1:3" ht="13.5" thickBot="1">
      <c r="A788" s="557">
        <v>60793</v>
      </c>
      <c r="B788" s="556" t="s">
        <v>2346</v>
      </c>
      <c r="C788" s="555" t="s">
        <v>2345</v>
      </c>
    </row>
    <row r="789" spans="1:3" ht="13.5" thickBot="1">
      <c r="A789" s="557">
        <v>60882</v>
      </c>
      <c r="B789" s="556" t="s">
        <v>2341</v>
      </c>
      <c r="C789" s="555" t="s">
        <v>2344</v>
      </c>
    </row>
    <row r="790" spans="1:3" ht="14.25" thickBot="1">
      <c r="A790" s="557">
        <v>60917</v>
      </c>
      <c r="B790" s="556" t="s">
        <v>2341</v>
      </c>
      <c r="C790" s="555" t="s">
        <v>2343</v>
      </c>
    </row>
    <row r="791" spans="1:3" ht="13.5" thickBot="1">
      <c r="A791" s="557">
        <v>60938</v>
      </c>
      <c r="B791" s="556" t="s">
        <v>2341</v>
      </c>
      <c r="C791" s="555" t="s">
        <v>2342</v>
      </c>
    </row>
    <row r="792" spans="1:3" ht="13.5" thickBot="1">
      <c r="A792" s="557">
        <v>60951</v>
      </c>
      <c r="B792" s="556" t="s">
        <v>2352</v>
      </c>
      <c r="C792" s="555" t="s">
        <v>2340</v>
      </c>
    </row>
    <row r="793" spans="1:3" ht="13.5" thickBot="1">
      <c r="A793" s="557">
        <v>60991</v>
      </c>
      <c r="B793" s="556" t="s">
        <v>2354</v>
      </c>
      <c r="C793" s="555" t="s">
        <v>2338</v>
      </c>
    </row>
    <row r="794" spans="1:3" ht="13.5" thickBot="1">
      <c r="A794" s="566">
        <v>60998</v>
      </c>
      <c r="B794" s="565" t="s">
        <v>2354</v>
      </c>
      <c r="C794" s="564" t="s">
        <v>2353</v>
      </c>
    </row>
    <row r="795" spans="1:3" ht="13.5" thickBot="1">
      <c r="A795" s="563">
        <v>61042</v>
      </c>
      <c r="B795" s="562" t="s">
        <v>2352</v>
      </c>
      <c r="C795" s="561" t="s">
        <v>2351</v>
      </c>
    </row>
    <row r="796" spans="1:3" ht="13.5" thickBot="1">
      <c r="A796" s="563">
        <v>61043</v>
      </c>
      <c r="B796" s="562" t="s">
        <v>2341</v>
      </c>
      <c r="C796" s="561" t="s">
        <v>2351</v>
      </c>
    </row>
    <row r="797" spans="1:3" ht="13.5" thickBot="1">
      <c r="A797" s="563">
        <v>61088</v>
      </c>
      <c r="B797" s="562" t="s">
        <v>2350</v>
      </c>
      <c r="C797" s="561" t="s">
        <v>2349</v>
      </c>
    </row>
    <row r="798" spans="1:3" ht="13.5" thickBot="1">
      <c r="A798" s="563">
        <v>61108</v>
      </c>
      <c r="B798" s="562" t="s">
        <v>2346</v>
      </c>
      <c r="C798" s="561" t="s">
        <v>2348</v>
      </c>
    </row>
    <row r="799" spans="1:3" ht="13.5" thickBot="1">
      <c r="A799" s="563">
        <v>61118</v>
      </c>
      <c r="B799" s="562" t="s">
        <v>2355</v>
      </c>
      <c r="C799" s="561" t="s">
        <v>2347</v>
      </c>
    </row>
    <row r="800" spans="1:3" ht="13.5" thickBot="1">
      <c r="A800" s="563">
        <v>61150</v>
      </c>
      <c r="B800" s="562" t="s">
        <v>2346</v>
      </c>
      <c r="C800" s="561" t="s">
        <v>2345</v>
      </c>
    </row>
    <row r="801" spans="1:3" ht="13.5" thickBot="1">
      <c r="A801" s="563">
        <v>61247</v>
      </c>
      <c r="B801" s="562" t="s">
        <v>2339</v>
      </c>
      <c r="C801" s="561" t="s">
        <v>2344</v>
      </c>
    </row>
    <row r="802" spans="1:3" ht="14.25" thickBot="1">
      <c r="A802" s="563">
        <v>61282</v>
      </c>
      <c r="B802" s="562" t="s">
        <v>2339</v>
      </c>
      <c r="C802" s="561" t="s">
        <v>2343</v>
      </c>
    </row>
    <row r="803" spans="1:3" ht="13.5" thickBot="1">
      <c r="A803" s="563">
        <v>61303</v>
      </c>
      <c r="B803" s="562" t="s">
        <v>2339</v>
      </c>
      <c r="C803" s="561" t="s">
        <v>2342</v>
      </c>
    </row>
    <row r="804" spans="1:3" ht="13.5" thickBot="1">
      <c r="A804" s="563">
        <v>61316</v>
      </c>
      <c r="B804" s="562" t="s">
        <v>2341</v>
      </c>
      <c r="C804" s="561" t="s">
        <v>2340</v>
      </c>
    </row>
    <row r="805" spans="1:3" ht="13.5" thickBot="1">
      <c r="A805" s="563">
        <v>61356</v>
      </c>
      <c r="B805" s="562" t="s">
        <v>2355</v>
      </c>
      <c r="C805" s="561" t="s">
        <v>2338</v>
      </c>
    </row>
    <row r="806" spans="1:3" ht="13.5" thickBot="1">
      <c r="A806" s="560">
        <v>61363</v>
      </c>
      <c r="B806" s="559" t="s">
        <v>2355</v>
      </c>
      <c r="C806" s="558" t="s">
        <v>2353</v>
      </c>
    </row>
    <row r="807" spans="1:3" ht="13.5" thickBot="1">
      <c r="A807" s="557">
        <v>61427</v>
      </c>
      <c r="B807" s="556" t="s">
        <v>2352</v>
      </c>
      <c r="C807" s="555" t="s">
        <v>2351</v>
      </c>
    </row>
    <row r="808" spans="1:3" ht="13.5" thickBot="1">
      <c r="A808" s="557">
        <v>61428</v>
      </c>
      <c r="B808" s="556" t="s">
        <v>2341</v>
      </c>
      <c r="C808" s="555" t="s">
        <v>2351</v>
      </c>
    </row>
    <row r="809" spans="1:3" ht="13.5" thickBot="1">
      <c r="A809" s="557">
        <v>61473</v>
      </c>
      <c r="B809" s="556" t="s">
        <v>2350</v>
      </c>
      <c r="C809" s="555" t="s">
        <v>2349</v>
      </c>
    </row>
    <row r="810" spans="1:3" ht="13.5" thickBot="1">
      <c r="A810" s="557">
        <v>61474</v>
      </c>
      <c r="B810" s="556" t="s">
        <v>2354</v>
      </c>
      <c r="C810" s="555" t="s">
        <v>2348</v>
      </c>
    </row>
    <row r="811" spans="1:3" ht="13.5" thickBot="1">
      <c r="A811" s="557">
        <v>61484</v>
      </c>
      <c r="B811" s="556" t="s">
        <v>2341</v>
      </c>
      <c r="C811" s="555" t="s">
        <v>2347</v>
      </c>
    </row>
    <row r="812" spans="1:3" ht="13.5" thickBot="1">
      <c r="A812" s="557">
        <v>61535</v>
      </c>
      <c r="B812" s="556" t="s">
        <v>2346</v>
      </c>
      <c r="C812" s="555" t="s">
        <v>2345</v>
      </c>
    </row>
    <row r="813" spans="1:3" ht="13.5" thickBot="1">
      <c r="A813" s="557">
        <v>61613</v>
      </c>
      <c r="B813" s="556" t="s">
        <v>2350</v>
      </c>
      <c r="C813" s="555" t="s">
        <v>2344</v>
      </c>
    </row>
    <row r="814" spans="1:3" ht="14.25" thickBot="1">
      <c r="A814" s="557">
        <v>61648</v>
      </c>
      <c r="B814" s="556" t="s">
        <v>2350</v>
      </c>
      <c r="C814" s="555" t="s">
        <v>2343</v>
      </c>
    </row>
    <row r="815" spans="1:3" ht="13.5" thickBot="1">
      <c r="A815" s="557">
        <v>61669</v>
      </c>
      <c r="B815" s="556" t="s">
        <v>2350</v>
      </c>
      <c r="C815" s="555" t="s">
        <v>2342</v>
      </c>
    </row>
    <row r="816" spans="1:3" ht="13.5" thickBot="1">
      <c r="A816" s="557">
        <v>61682</v>
      </c>
      <c r="B816" s="556" t="s">
        <v>2346</v>
      </c>
      <c r="C816" s="555" t="s">
        <v>2340</v>
      </c>
    </row>
    <row r="817" spans="1:3" ht="13.5" thickBot="1">
      <c r="A817" s="557">
        <v>61722</v>
      </c>
      <c r="B817" s="556" t="s">
        <v>2341</v>
      </c>
      <c r="C817" s="555" t="s">
        <v>2338</v>
      </c>
    </row>
    <row r="818" spans="1:3" ht="13.5" thickBot="1">
      <c r="A818" s="566">
        <v>61729</v>
      </c>
      <c r="B818" s="565" t="s">
        <v>2341</v>
      </c>
      <c r="C818" s="564" t="s">
        <v>2353</v>
      </c>
    </row>
    <row r="819" spans="1:3" ht="13.5" thickBot="1">
      <c r="A819" s="563">
        <v>61784</v>
      </c>
      <c r="B819" s="562" t="s">
        <v>2352</v>
      </c>
      <c r="C819" s="561" t="s">
        <v>2351</v>
      </c>
    </row>
    <row r="820" spans="1:3" ht="13.5" thickBot="1">
      <c r="A820" s="563">
        <v>61785</v>
      </c>
      <c r="B820" s="562" t="s">
        <v>2341</v>
      </c>
      <c r="C820" s="561" t="s">
        <v>2351</v>
      </c>
    </row>
    <row r="821" spans="1:3" ht="13.5" thickBot="1">
      <c r="A821" s="563">
        <v>61830</v>
      </c>
      <c r="B821" s="562" t="s">
        <v>2350</v>
      </c>
      <c r="C821" s="561" t="s">
        <v>2349</v>
      </c>
    </row>
    <row r="822" spans="1:3" ht="13.5" thickBot="1">
      <c r="A822" s="563">
        <v>61839</v>
      </c>
      <c r="B822" s="562" t="s">
        <v>2355</v>
      </c>
      <c r="C822" s="561" t="s">
        <v>2348</v>
      </c>
    </row>
    <row r="823" spans="1:3" ht="13.5" thickBot="1">
      <c r="A823" s="563">
        <v>61849</v>
      </c>
      <c r="B823" s="562" t="s">
        <v>2339</v>
      </c>
      <c r="C823" s="561" t="s">
        <v>2347</v>
      </c>
    </row>
    <row r="824" spans="1:3" ht="13.5" thickBot="1">
      <c r="A824" s="563">
        <v>61892</v>
      </c>
      <c r="B824" s="562" t="s">
        <v>2346</v>
      </c>
      <c r="C824" s="561" t="s">
        <v>2345</v>
      </c>
    </row>
    <row r="825" spans="1:3" ht="13.5" thickBot="1">
      <c r="A825" s="563">
        <v>61978</v>
      </c>
      <c r="B825" s="562" t="s">
        <v>2354</v>
      </c>
      <c r="C825" s="561" t="s">
        <v>2344</v>
      </c>
    </row>
    <row r="826" spans="1:3" ht="14.25" thickBot="1">
      <c r="A826" s="563">
        <v>62013</v>
      </c>
      <c r="B826" s="562" t="s">
        <v>2354</v>
      </c>
      <c r="C826" s="561" t="s">
        <v>2343</v>
      </c>
    </row>
    <row r="827" spans="1:3" ht="13.5" thickBot="1">
      <c r="A827" s="563">
        <v>62034</v>
      </c>
      <c r="B827" s="562" t="s">
        <v>2354</v>
      </c>
      <c r="C827" s="561" t="s">
        <v>2342</v>
      </c>
    </row>
    <row r="828" spans="1:3" ht="13.5" thickBot="1">
      <c r="A828" s="563">
        <v>62047</v>
      </c>
      <c r="B828" s="562" t="s">
        <v>2350</v>
      </c>
      <c r="C828" s="561" t="s">
        <v>2340</v>
      </c>
    </row>
    <row r="829" spans="1:3" ht="13.5" thickBot="1">
      <c r="A829" s="563">
        <v>62087</v>
      </c>
      <c r="B829" s="562" t="s">
        <v>2339</v>
      </c>
      <c r="C829" s="561" t="s">
        <v>2338</v>
      </c>
    </row>
    <row r="830" spans="1:3" ht="13.5" thickBot="1">
      <c r="A830" s="560">
        <v>62094</v>
      </c>
      <c r="B830" s="559" t="s">
        <v>2339</v>
      </c>
      <c r="C830" s="558" t="s">
        <v>2353</v>
      </c>
    </row>
    <row r="831" spans="1:3" ht="13.5" thickBot="1">
      <c r="A831" s="557">
        <v>62134</v>
      </c>
      <c r="B831" s="556" t="s">
        <v>2352</v>
      </c>
      <c r="C831" s="555" t="s">
        <v>2351</v>
      </c>
    </row>
    <row r="832" spans="1:3" ht="13.5" thickBot="1">
      <c r="A832" s="557">
        <v>62135</v>
      </c>
      <c r="B832" s="556" t="s">
        <v>2341</v>
      </c>
      <c r="C832" s="555" t="s">
        <v>2351</v>
      </c>
    </row>
    <row r="833" spans="1:3" ht="13.5" thickBot="1">
      <c r="A833" s="557">
        <v>62180</v>
      </c>
      <c r="B833" s="556" t="s">
        <v>2350</v>
      </c>
      <c r="C833" s="555" t="s">
        <v>2349</v>
      </c>
    </row>
    <row r="834" spans="1:3" ht="13.5" thickBot="1">
      <c r="A834" s="557">
        <v>62204</v>
      </c>
      <c r="B834" s="556" t="s">
        <v>2352</v>
      </c>
      <c r="C834" s="555" t="s">
        <v>2348</v>
      </c>
    </row>
    <row r="835" spans="1:3" ht="13.5" thickBot="1">
      <c r="A835" s="557">
        <v>62214</v>
      </c>
      <c r="B835" s="556" t="s">
        <v>2346</v>
      </c>
      <c r="C835" s="555" t="s">
        <v>2347</v>
      </c>
    </row>
    <row r="836" spans="1:3" ht="13.5" thickBot="1">
      <c r="A836" s="557">
        <v>62242</v>
      </c>
      <c r="B836" s="556" t="s">
        <v>2346</v>
      </c>
      <c r="C836" s="555" t="s">
        <v>2345</v>
      </c>
    </row>
    <row r="837" spans="1:3" ht="13.5" thickBot="1">
      <c r="A837" s="557">
        <v>62343</v>
      </c>
      <c r="B837" s="556" t="s">
        <v>2355</v>
      </c>
      <c r="C837" s="555" t="s">
        <v>2344</v>
      </c>
    </row>
    <row r="838" spans="1:3" ht="14.25" thickBot="1">
      <c r="A838" s="557">
        <v>62378</v>
      </c>
      <c r="B838" s="556" t="s">
        <v>2355</v>
      </c>
      <c r="C838" s="555" t="s">
        <v>2343</v>
      </c>
    </row>
    <row r="839" spans="1:3" ht="13.5" thickBot="1">
      <c r="A839" s="557">
        <v>62399</v>
      </c>
      <c r="B839" s="556" t="s">
        <v>2355</v>
      </c>
      <c r="C839" s="555" t="s">
        <v>2342</v>
      </c>
    </row>
    <row r="840" spans="1:3" ht="13.5" thickBot="1">
      <c r="A840" s="557">
        <v>62412</v>
      </c>
      <c r="B840" s="556" t="s">
        <v>2354</v>
      </c>
      <c r="C840" s="555" t="s">
        <v>2340</v>
      </c>
    </row>
    <row r="841" spans="1:3" ht="13.5" thickBot="1">
      <c r="A841" s="557">
        <v>62452</v>
      </c>
      <c r="B841" s="556" t="s">
        <v>2346</v>
      </c>
      <c r="C841" s="555" t="s">
        <v>2338</v>
      </c>
    </row>
    <row r="842" spans="1:3" ht="13.5" thickBot="1">
      <c r="A842" s="566">
        <v>62459</v>
      </c>
      <c r="B842" s="565" t="s">
        <v>2346</v>
      </c>
      <c r="C842" s="564" t="s">
        <v>2353</v>
      </c>
    </row>
    <row r="843" spans="1:3" ht="13.5" thickBot="1">
      <c r="A843" s="563">
        <v>62519</v>
      </c>
      <c r="B843" s="562" t="s">
        <v>2352</v>
      </c>
      <c r="C843" s="561" t="s">
        <v>2351</v>
      </c>
    </row>
    <row r="844" spans="1:3" ht="13.5" thickBot="1">
      <c r="A844" s="563">
        <v>62520</v>
      </c>
      <c r="B844" s="562" t="s">
        <v>2341</v>
      </c>
      <c r="C844" s="561" t="s">
        <v>2351</v>
      </c>
    </row>
    <row r="845" spans="1:3" ht="13.5" thickBot="1">
      <c r="A845" s="563">
        <v>62565</v>
      </c>
      <c r="B845" s="562" t="s">
        <v>2350</v>
      </c>
      <c r="C845" s="561" t="s">
        <v>2349</v>
      </c>
    </row>
    <row r="846" spans="1:3" ht="13.5" thickBot="1">
      <c r="A846" s="563">
        <v>62569</v>
      </c>
      <c r="B846" s="562" t="s">
        <v>2341</v>
      </c>
      <c r="C846" s="561" t="s">
        <v>2348</v>
      </c>
    </row>
    <row r="847" spans="1:3" ht="13.5" thickBot="1">
      <c r="A847" s="563">
        <v>62579</v>
      </c>
      <c r="B847" s="562" t="s">
        <v>2350</v>
      </c>
      <c r="C847" s="561" t="s">
        <v>2347</v>
      </c>
    </row>
    <row r="848" spans="1:3" ht="13.5" thickBot="1">
      <c r="A848" s="563">
        <v>62627</v>
      </c>
      <c r="B848" s="562" t="s">
        <v>2346</v>
      </c>
      <c r="C848" s="561" t="s">
        <v>2345</v>
      </c>
    </row>
    <row r="849" spans="1:3" ht="13.5" thickBot="1">
      <c r="A849" s="563">
        <v>62708</v>
      </c>
      <c r="B849" s="562" t="s">
        <v>2352</v>
      </c>
      <c r="C849" s="561" t="s">
        <v>2344</v>
      </c>
    </row>
    <row r="850" spans="1:3" ht="14.25" thickBot="1">
      <c r="A850" s="563">
        <v>62743</v>
      </c>
      <c r="B850" s="562" t="s">
        <v>2352</v>
      </c>
      <c r="C850" s="561" t="s">
        <v>2343</v>
      </c>
    </row>
    <row r="851" spans="1:3" ht="13.5" thickBot="1">
      <c r="A851" s="563">
        <v>62764</v>
      </c>
      <c r="B851" s="562" t="s">
        <v>2352</v>
      </c>
      <c r="C851" s="561" t="s">
        <v>2342</v>
      </c>
    </row>
    <row r="852" spans="1:3" ht="13.5" thickBot="1">
      <c r="A852" s="563">
        <v>62777</v>
      </c>
      <c r="B852" s="562" t="s">
        <v>2355</v>
      </c>
      <c r="C852" s="561" t="s">
        <v>2340</v>
      </c>
    </row>
    <row r="853" spans="1:3" ht="13.5" thickBot="1">
      <c r="A853" s="563">
        <v>62817</v>
      </c>
      <c r="B853" s="562" t="s">
        <v>2350</v>
      </c>
      <c r="C853" s="561" t="s">
        <v>2338</v>
      </c>
    </row>
    <row r="854" spans="1:3" ht="13.5" thickBot="1">
      <c r="A854" s="560">
        <v>62824</v>
      </c>
      <c r="B854" s="559" t="s">
        <v>2350</v>
      </c>
      <c r="C854" s="558" t="s">
        <v>2353</v>
      </c>
    </row>
    <row r="855" spans="1:3" ht="13.5" thickBot="1">
      <c r="A855" s="557">
        <v>62876</v>
      </c>
      <c r="B855" s="556" t="s">
        <v>2352</v>
      </c>
      <c r="C855" s="555" t="s">
        <v>2351</v>
      </c>
    </row>
    <row r="856" spans="1:3" ht="13.5" thickBot="1">
      <c r="A856" s="557">
        <v>62877</v>
      </c>
      <c r="B856" s="556" t="s">
        <v>2341</v>
      </c>
      <c r="C856" s="555" t="s">
        <v>2351</v>
      </c>
    </row>
    <row r="857" spans="1:3" ht="13.5" thickBot="1">
      <c r="A857" s="557">
        <v>62922</v>
      </c>
      <c r="B857" s="556" t="s">
        <v>2350</v>
      </c>
      <c r="C857" s="555" t="s">
        <v>2349</v>
      </c>
    </row>
    <row r="858" spans="1:3" ht="13.5" thickBot="1">
      <c r="A858" s="557">
        <v>62935</v>
      </c>
      <c r="B858" s="556" t="s">
        <v>2346</v>
      </c>
      <c r="C858" s="555" t="s">
        <v>2348</v>
      </c>
    </row>
    <row r="859" spans="1:3" ht="13.5" thickBot="1">
      <c r="A859" s="557">
        <v>62945</v>
      </c>
      <c r="B859" s="556" t="s">
        <v>2355</v>
      </c>
      <c r="C859" s="555" t="s">
        <v>2347</v>
      </c>
    </row>
    <row r="860" spans="1:3" ht="13.5" thickBot="1">
      <c r="A860" s="557">
        <v>62984</v>
      </c>
      <c r="B860" s="556" t="s">
        <v>2346</v>
      </c>
      <c r="C860" s="555" t="s">
        <v>2345</v>
      </c>
    </row>
    <row r="861" spans="1:3" ht="13.5" thickBot="1">
      <c r="A861" s="557">
        <v>63074</v>
      </c>
      <c r="B861" s="556" t="s">
        <v>2339</v>
      </c>
      <c r="C861" s="555" t="s">
        <v>2344</v>
      </c>
    </row>
    <row r="862" spans="1:3" ht="14.25" thickBot="1">
      <c r="A862" s="557">
        <v>63109</v>
      </c>
      <c r="B862" s="556" t="s">
        <v>2339</v>
      </c>
      <c r="C862" s="555" t="s">
        <v>2343</v>
      </c>
    </row>
    <row r="863" spans="1:3" ht="13.5" thickBot="1">
      <c r="A863" s="557">
        <v>63130</v>
      </c>
      <c r="B863" s="556" t="s">
        <v>2339</v>
      </c>
      <c r="C863" s="555" t="s">
        <v>2342</v>
      </c>
    </row>
    <row r="864" spans="1:3" ht="13.5" thickBot="1">
      <c r="A864" s="557">
        <v>63143</v>
      </c>
      <c r="B864" s="556" t="s">
        <v>2341</v>
      </c>
      <c r="C864" s="555" t="s">
        <v>2340</v>
      </c>
    </row>
    <row r="865" spans="1:3" ht="13.5" thickBot="1">
      <c r="A865" s="557">
        <v>63183</v>
      </c>
      <c r="B865" s="556" t="s">
        <v>2355</v>
      </c>
      <c r="C865" s="555" t="s">
        <v>2338</v>
      </c>
    </row>
    <row r="866" spans="1:3" ht="13.5" thickBot="1">
      <c r="A866" s="566">
        <v>63190</v>
      </c>
      <c r="B866" s="565" t="s">
        <v>2355</v>
      </c>
      <c r="C866" s="564" t="s">
        <v>2353</v>
      </c>
    </row>
    <row r="867" spans="1:3" ht="13.5" thickBot="1">
      <c r="A867" s="563">
        <v>63226</v>
      </c>
      <c r="B867" s="562" t="s">
        <v>2352</v>
      </c>
      <c r="C867" s="561" t="s">
        <v>2351</v>
      </c>
    </row>
    <row r="868" spans="1:3" ht="13.5" thickBot="1">
      <c r="A868" s="563">
        <v>63227</v>
      </c>
      <c r="B868" s="562" t="s">
        <v>2341</v>
      </c>
      <c r="C868" s="561" t="s">
        <v>2351</v>
      </c>
    </row>
    <row r="869" spans="1:3" ht="13.5" thickBot="1">
      <c r="A869" s="563">
        <v>63272</v>
      </c>
      <c r="B869" s="562" t="s">
        <v>2350</v>
      </c>
      <c r="C869" s="561" t="s">
        <v>2349</v>
      </c>
    </row>
    <row r="870" spans="1:3" ht="13.5" thickBot="1">
      <c r="A870" s="563">
        <v>63300</v>
      </c>
      <c r="B870" s="562" t="s">
        <v>2350</v>
      </c>
      <c r="C870" s="561" t="s">
        <v>2348</v>
      </c>
    </row>
    <row r="871" spans="1:3" ht="13.5" thickBot="1">
      <c r="A871" s="563">
        <v>63310</v>
      </c>
      <c r="B871" s="562" t="s">
        <v>2352</v>
      </c>
      <c r="C871" s="561" t="s">
        <v>2347</v>
      </c>
    </row>
    <row r="872" spans="1:3" ht="13.5" thickBot="1">
      <c r="A872" s="563">
        <v>63334</v>
      </c>
      <c r="B872" s="562" t="s">
        <v>2346</v>
      </c>
      <c r="C872" s="561" t="s">
        <v>2345</v>
      </c>
    </row>
    <row r="873" spans="1:3" ht="13.5" thickBot="1">
      <c r="A873" s="563">
        <v>63439</v>
      </c>
      <c r="B873" s="562" t="s">
        <v>2346</v>
      </c>
      <c r="C873" s="561" t="s">
        <v>2344</v>
      </c>
    </row>
    <row r="874" spans="1:3" ht="14.25" thickBot="1">
      <c r="A874" s="563">
        <v>63474</v>
      </c>
      <c r="B874" s="562" t="s">
        <v>2346</v>
      </c>
      <c r="C874" s="561" t="s">
        <v>2343</v>
      </c>
    </row>
    <row r="875" spans="1:3" ht="13.5" thickBot="1">
      <c r="A875" s="563">
        <v>63495</v>
      </c>
      <c r="B875" s="562" t="s">
        <v>2346</v>
      </c>
      <c r="C875" s="561" t="s">
        <v>2342</v>
      </c>
    </row>
    <row r="876" spans="1:3" ht="13.5" thickBot="1">
      <c r="A876" s="563">
        <v>63508</v>
      </c>
      <c r="B876" s="562" t="s">
        <v>2339</v>
      </c>
      <c r="C876" s="561" t="s">
        <v>2340</v>
      </c>
    </row>
    <row r="877" spans="1:3" ht="13.5" thickBot="1">
      <c r="A877" s="563">
        <v>63548</v>
      </c>
      <c r="B877" s="562" t="s">
        <v>2352</v>
      </c>
      <c r="C877" s="561" t="s">
        <v>2338</v>
      </c>
    </row>
    <row r="878" spans="1:3" ht="13.5" thickBot="1">
      <c r="A878" s="560">
        <v>63555</v>
      </c>
      <c r="B878" s="559" t="s">
        <v>2352</v>
      </c>
      <c r="C878" s="558" t="s">
        <v>2353</v>
      </c>
    </row>
    <row r="879" spans="1:3" ht="13.5" thickBot="1">
      <c r="A879" s="557">
        <v>63611</v>
      </c>
      <c r="B879" s="556" t="s">
        <v>2352</v>
      </c>
      <c r="C879" s="555" t="s">
        <v>2351</v>
      </c>
    </row>
    <row r="880" spans="1:3" ht="13.5" thickBot="1">
      <c r="A880" s="557">
        <v>63612</v>
      </c>
      <c r="B880" s="556" t="s">
        <v>2341</v>
      </c>
      <c r="C880" s="555" t="s">
        <v>2351</v>
      </c>
    </row>
    <row r="881" spans="1:3" ht="13.5" thickBot="1">
      <c r="A881" s="557">
        <v>63657</v>
      </c>
      <c r="B881" s="556" t="s">
        <v>2350</v>
      </c>
      <c r="C881" s="555" t="s">
        <v>2349</v>
      </c>
    </row>
    <row r="882" spans="1:3" ht="13.5" thickBot="1">
      <c r="A882" s="557">
        <v>63665</v>
      </c>
      <c r="B882" s="556" t="s">
        <v>2354</v>
      </c>
      <c r="C882" s="555" t="s">
        <v>2348</v>
      </c>
    </row>
    <row r="883" spans="1:3" ht="13.5" thickBot="1">
      <c r="A883" s="557">
        <v>63675</v>
      </c>
      <c r="B883" s="556" t="s">
        <v>2341</v>
      </c>
      <c r="C883" s="555" t="s">
        <v>2347</v>
      </c>
    </row>
    <row r="884" spans="1:3" ht="13.5" thickBot="1">
      <c r="A884" s="557">
        <v>63719</v>
      </c>
      <c r="B884" s="556" t="s">
        <v>2346</v>
      </c>
      <c r="C884" s="555" t="s">
        <v>2345</v>
      </c>
    </row>
    <row r="885" spans="1:3" ht="13.5" thickBot="1">
      <c r="A885" s="557">
        <v>63804</v>
      </c>
      <c r="B885" s="556" t="s">
        <v>2350</v>
      </c>
      <c r="C885" s="555" t="s">
        <v>2344</v>
      </c>
    </row>
    <row r="886" spans="1:3" ht="14.25" thickBot="1">
      <c r="A886" s="557">
        <v>63839</v>
      </c>
      <c r="B886" s="556" t="s">
        <v>2350</v>
      </c>
      <c r="C886" s="555" t="s">
        <v>2343</v>
      </c>
    </row>
    <row r="887" spans="1:3" ht="13.5" thickBot="1">
      <c r="A887" s="557">
        <v>63860</v>
      </c>
      <c r="B887" s="556" t="s">
        <v>2350</v>
      </c>
      <c r="C887" s="555" t="s">
        <v>2342</v>
      </c>
    </row>
    <row r="888" spans="1:3" ht="13.5" thickBot="1">
      <c r="A888" s="557">
        <v>63873</v>
      </c>
      <c r="B888" s="556" t="s">
        <v>2346</v>
      </c>
      <c r="C888" s="555" t="s">
        <v>2340</v>
      </c>
    </row>
    <row r="889" spans="1:3" ht="13.5" thickBot="1">
      <c r="A889" s="557">
        <v>63913</v>
      </c>
      <c r="B889" s="556" t="s">
        <v>2341</v>
      </c>
      <c r="C889" s="555" t="s">
        <v>2338</v>
      </c>
    </row>
    <row r="890" spans="1:3" ht="13.5" thickBot="1">
      <c r="A890" s="566">
        <v>63920</v>
      </c>
      <c r="B890" s="565" t="s">
        <v>2341</v>
      </c>
      <c r="C890" s="564" t="s">
        <v>2353</v>
      </c>
    </row>
    <row r="891" spans="1:3" ht="13.5" thickBot="1">
      <c r="A891" s="563">
        <v>63968</v>
      </c>
      <c r="B891" s="562" t="s">
        <v>2352</v>
      </c>
      <c r="C891" s="561" t="s">
        <v>2351</v>
      </c>
    </row>
    <row r="892" spans="1:3" ht="13.5" thickBot="1">
      <c r="A892" s="563">
        <v>63969</v>
      </c>
      <c r="B892" s="562" t="s">
        <v>2341</v>
      </c>
      <c r="C892" s="561" t="s">
        <v>2351</v>
      </c>
    </row>
    <row r="893" spans="1:3" ht="13.5" thickBot="1">
      <c r="A893" s="563">
        <v>64014</v>
      </c>
      <c r="B893" s="562" t="s">
        <v>2350</v>
      </c>
      <c r="C893" s="561" t="s">
        <v>2349</v>
      </c>
    </row>
    <row r="894" spans="1:3" ht="13.5" thickBot="1">
      <c r="A894" s="563">
        <v>64030</v>
      </c>
      <c r="B894" s="562" t="s">
        <v>2355</v>
      </c>
      <c r="C894" s="561" t="s">
        <v>2348</v>
      </c>
    </row>
    <row r="895" spans="1:3" ht="13.5" thickBot="1">
      <c r="A895" s="563">
        <v>64040</v>
      </c>
      <c r="B895" s="562" t="s">
        <v>2339</v>
      </c>
      <c r="C895" s="561" t="s">
        <v>2347</v>
      </c>
    </row>
    <row r="896" spans="1:3" ht="13.5" thickBot="1">
      <c r="A896" s="563">
        <v>64076</v>
      </c>
      <c r="B896" s="562" t="s">
        <v>2346</v>
      </c>
      <c r="C896" s="561" t="s">
        <v>2345</v>
      </c>
    </row>
    <row r="897" spans="1:3" ht="13.5" thickBot="1">
      <c r="A897" s="563">
        <v>64169</v>
      </c>
      <c r="B897" s="562" t="s">
        <v>2354</v>
      </c>
      <c r="C897" s="561" t="s">
        <v>2344</v>
      </c>
    </row>
    <row r="898" spans="1:3" ht="14.25" thickBot="1">
      <c r="A898" s="563">
        <v>64204</v>
      </c>
      <c r="B898" s="562" t="s">
        <v>2354</v>
      </c>
      <c r="C898" s="561" t="s">
        <v>2343</v>
      </c>
    </row>
    <row r="899" spans="1:3" ht="13.5" thickBot="1">
      <c r="A899" s="563">
        <v>64225</v>
      </c>
      <c r="B899" s="562" t="s">
        <v>2354</v>
      </c>
      <c r="C899" s="561" t="s">
        <v>2342</v>
      </c>
    </row>
    <row r="900" spans="1:3" ht="13.5" thickBot="1">
      <c r="A900" s="563">
        <v>64238</v>
      </c>
      <c r="B900" s="562" t="s">
        <v>2350</v>
      </c>
      <c r="C900" s="561" t="s">
        <v>2340</v>
      </c>
    </row>
    <row r="901" spans="1:3" ht="13.5" thickBot="1">
      <c r="A901" s="563">
        <v>64278</v>
      </c>
      <c r="B901" s="562" t="s">
        <v>2339</v>
      </c>
      <c r="C901" s="561" t="s">
        <v>2338</v>
      </c>
    </row>
    <row r="902" spans="1:3" ht="13.5" thickBot="1">
      <c r="A902" s="560">
        <v>64285</v>
      </c>
      <c r="B902" s="559" t="s">
        <v>2339</v>
      </c>
      <c r="C902" s="558" t="s">
        <v>2353</v>
      </c>
    </row>
    <row r="903" spans="1:3" ht="13.5" thickBot="1">
      <c r="A903" s="557">
        <v>64346</v>
      </c>
      <c r="B903" s="556" t="s">
        <v>2352</v>
      </c>
      <c r="C903" s="555" t="s">
        <v>2351</v>
      </c>
    </row>
    <row r="904" spans="1:3" ht="13.5" thickBot="1">
      <c r="A904" s="557">
        <v>64347</v>
      </c>
      <c r="B904" s="556" t="s">
        <v>2341</v>
      </c>
      <c r="C904" s="555" t="s">
        <v>2351</v>
      </c>
    </row>
    <row r="905" spans="1:3" ht="13.5" thickBot="1">
      <c r="A905" s="557">
        <v>64392</v>
      </c>
      <c r="B905" s="556" t="s">
        <v>2350</v>
      </c>
      <c r="C905" s="555" t="s">
        <v>2349</v>
      </c>
    </row>
    <row r="906" spans="1:3" ht="13.5" thickBot="1">
      <c r="A906" s="557">
        <v>64396</v>
      </c>
      <c r="B906" s="556" t="s">
        <v>2341</v>
      </c>
      <c r="C906" s="555" t="s">
        <v>2348</v>
      </c>
    </row>
    <row r="907" spans="1:3" ht="13.5" thickBot="1">
      <c r="A907" s="557">
        <v>64406</v>
      </c>
      <c r="B907" s="556" t="s">
        <v>2350</v>
      </c>
      <c r="C907" s="555" t="s">
        <v>2347</v>
      </c>
    </row>
    <row r="908" spans="1:3" ht="13.5" thickBot="1">
      <c r="A908" s="557">
        <v>64454</v>
      </c>
      <c r="B908" s="556" t="s">
        <v>2346</v>
      </c>
      <c r="C908" s="555" t="s">
        <v>2345</v>
      </c>
    </row>
    <row r="909" spans="1:3" ht="13.5" thickBot="1">
      <c r="A909" s="557">
        <v>64535</v>
      </c>
      <c r="B909" s="556" t="s">
        <v>2352</v>
      </c>
      <c r="C909" s="555" t="s">
        <v>2344</v>
      </c>
    </row>
    <row r="910" spans="1:3" ht="14.25" thickBot="1">
      <c r="A910" s="557">
        <v>64570</v>
      </c>
      <c r="B910" s="556" t="s">
        <v>2352</v>
      </c>
      <c r="C910" s="555" t="s">
        <v>2343</v>
      </c>
    </row>
    <row r="911" spans="1:3" ht="13.5" thickBot="1">
      <c r="A911" s="557">
        <v>64591</v>
      </c>
      <c r="B911" s="556" t="s">
        <v>2352</v>
      </c>
      <c r="C911" s="555" t="s">
        <v>2342</v>
      </c>
    </row>
    <row r="912" spans="1:3" ht="13.5" thickBot="1">
      <c r="A912" s="557">
        <v>64604</v>
      </c>
      <c r="B912" s="556" t="s">
        <v>2355</v>
      </c>
      <c r="C912" s="555" t="s">
        <v>2340</v>
      </c>
    </row>
    <row r="913" spans="1:3" ht="13.5" thickBot="1">
      <c r="A913" s="557">
        <v>64644</v>
      </c>
      <c r="B913" s="556" t="s">
        <v>2350</v>
      </c>
      <c r="C913" s="555" t="s">
        <v>2338</v>
      </c>
    </row>
    <row r="914" spans="1:3" ht="13.5" thickBot="1">
      <c r="A914" s="566">
        <v>64651</v>
      </c>
      <c r="B914" s="565" t="s">
        <v>2350</v>
      </c>
      <c r="C914" s="564" t="s">
        <v>2353</v>
      </c>
    </row>
    <row r="915" spans="1:3" ht="13.5" thickBot="1">
      <c r="A915" s="563">
        <v>64703</v>
      </c>
      <c r="B915" s="562" t="s">
        <v>2352</v>
      </c>
      <c r="C915" s="561" t="s">
        <v>2351</v>
      </c>
    </row>
    <row r="916" spans="1:3" ht="13.5" thickBot="1">
      <c r="A916" s="563">
        <v>64704</v>
      </c>
      <c r="B916" s="562" t="s">
        <v>2341</v>
      </c>
      <c r="C916" s="561" t="s">
        <v>2351</v>
      </c>
    </row>
    <row r="917" spans="1:3" ht="13.5" thickBot="1">
      <c r="A917" s="563">
        <v>64749</v>
      </c>
      <c r="B917" s="562" t="s">
        <v>2350</v>
      </c>
      <c r="C917" s="561" t="s">
        <v>2349</v>
      </c>
    </row>
    <row r="918" spans="1:3" ht="13.5" thickBot="1">
      <c r="A918" s="563">
        <v>64761</v>
      </c>
      <c r="B918" s="562" t="s">
        <v>2339</v>
      </c>
      <c r="C918" s="561" t="s">
        <v>2348</v>
      </c>
    </row>
    <row r="919" spans="1:3" ht="13.5" thickBot="1">
      <c r="A919" s="563">
        <v>64771</v>
      </c>
      <c r="B919" s="562" t="s">
        <v>2354</v>
      </c>
      <c r="C919" s="561" t="s">
        <v>2347</v>
      </c>
    </row>
    <row r="920" spans="1:3" ht="13.5" thickBot="1">
      <c r="A920" s="563">
        <v>64811</v>
      </c>
      <c r="B920" s="562" t="s">
        <v>2346</v>
      </c>
      <c r="C920" s="561" t="s">
        <v>2345</v>
      </c>
    </row>
    <row r="921" spans="1:3" ht="13.5" thickBot="1">
      <c r="A921" s="563">
        <v>64900</v>
      </c>
      <c r="B921" s="562" t="s">
        <v>2341</v>
      </c>
      <c r="C921" s="561" t="s">
        <v>2344</v>
      </c>
    </row>
    <row r="922" spans="1:3" ht="14.25" thickBot="1">
      <c r="A922" s="563">
        <v>64935</v>
      </c>
      <c r="B922" s="562" t="s">
        <v>2341</v>
      </c>
      <c r="C922" s="561" t="s">
        <v>2343</v>
      </c>
    </row>
    <row r="923" spans="1:3" ht="13.5" thickBot="1">
      <c r="A923" s="563">
        <v>64956</v>
      </c>
      <c r="B923" s="562" t="s">
        <v>2341</v>
      </c>
      <c r="C923" s="561" t="s">
        <v>2342</v>
      </c>
    </row>
    <row r="924" spans="1:3" ht="13.5" thickBot="1">
      <c r="A924" s="563">
        <v>64969</v>
      </c>
      <c r="B924" s="562" t="s">
        <v>2352</v>
      </c>
      <c r="C924" s="561" t="s">
        <v>2340</v>
      </c>
    </row>
    <row r="925" spans="1:3" ht="13.5" thickBot="1">
      <c r="A925" s="563">
        <v>65009</v>
      </c>
      <c r="B925" s="562" t="s">
        <v>2354</v>
      </c>
      <c r="C925" s="561" t="s">
        <v>2338</v>
      </c>
    </row>
    <row r="926" spans="1:3" ht="13.5" thickBot="1">
      <c r="A926" s="560">
        <v>65016</v>
      </c>
      <c r="B926" s="559" t="s">
        <v>2341</v>
      </c>
      <c r="C926" s="558" t="s">
        <v>2353</v>
      </c>
    </row>
    <row r="927" spans="1:3" ht="13.5" thickBot="1">
      <c r="A927" s="557">
        <v>65060</v>
      </c>
      <c r="B927" s="556" t="s">
        <v>2352</v>
      </c>
      <c r="C927" s="555" t="s">
        <v>2351</v>
      </c>
    </row>
    <row r="928" spans="1:3" ht="13.5" thickBot="1">
      <c r="A928" s="557">
        <v>65061</v>
      </c>
      <c r="B928" s="556" t="s">
        <v>2341</v>
      </c>
      <c r="C928" s="555" t="s">
        <v>2351</v>
      </c>
    </row>
    <row r="929" spans="1:3" ht="13.5" thickBot="1">
      <c r="A929" s="557">
        <v>65106</v>
      </c>
      <c r="B929" s="556" t="s">
        <v>2350</v>
      </c>
      <c r="C929" s="555" t="s">
        <v>2349</v>
      </c>
    </row>
    <row r="930" spans="1:3" ht="13.5" thickBot="1">
      <c r="A930" s="557">
        <v>65126</v>
      </c>
      <c r="B930" s="556" t="s">
        <v>2346</v>
      </c>
      <c r="C930" s="555" t="s">
        <v>2348</v>
      </c>
    </row>
    <row r="931" spans="1:3" ht="13.5" thickBot="1">
      <c r="A931" s="557">
        <v>65136</v>
      </c>
      <c r="B931" s="556" t="s">
        <v>2339</v>
      </c>
      <c r="C931" s="555" t="s">
        <v>2347</v>
      </c>
    </row>
    <row r="932" spans="1:3" ht="13.5" thickBot="1">
      <c r="A932" s="557">
        <v>65168</v>
      </c>
      <c r="B932" s="556" t="s">
        <v>2346</v>
      </c>
      <c r="C932" s="555" t="s">
        <v>2345</v>
      </c>
    </row>
    <row r="933" spans="1:3" ht="13.5" thickBot="1">
      <c r="A933" s="557">
        <v>65265</v>
      </c>
      <c r="B933" s="556" t="s">
        <v>2339</v>
      </c>
      <c r="C933" s="555" t="s">
        <v>2344</v>
      </c>
    </row>
    <row r="934" spans="1:3" ht="14.25" thickBot="1">
      <c r="A934" s="557">
        <v>65300</v>
      </c>
      <c r="B934" s="556" t="s">
        <v>2339</v>
      </c>
      <c r="C934" s="555" t="s">
        <v>2343</v>
      </c>
    </row>
    <row r="935" spans="1:3" ht="13.5" thickBot="1">
      <c r="A935" s="557">
        <v>65321</v>
      </c>
      <c r="B935" s="556" t="s">
        <v>2339</v>
      </c>
      <c r="C935" s="555" t="s">
        <v>2342</v>
      </c>
    </row>
    <row r="936" spans="1:3" ht="13.5" thickBot="1">
      <c r="A936" s="557">
        <v>65334</v>
      </c>
      <c r="B936" s="556" t="s">
        <v>2341</v>
      </c>
      <c r="C936" s="555" t="s">
        <v>2340</v>
      </c>
    </row>
    <row r="937" spans="1:3" ht="13.5" thickBot="1">
      <c r="A937" s="557">
        <v>65374</v>
      </c>
      <c r="B937" s="556" t="s">
        <v>2339</v>
      </c>
      <c r="C937" s="555" t="s">
        <v>2338</v>
      </c>
    </row>
    <row r="938" spans="1:3">
      <c r="A938" s="554" t="s">
        <v>2337</v>
      </c>
    </row>
    <row r="940" spans="1:3">
      <c r="A940" s="553" t="s">
        <v>2336</v>
      </c>
    </row>
    <row r="942" spans="1:3">
      <c r="A942" s="553" t="s">
        <v>2335</v>
      </c>
    </row>
    <row r="944" spans="1:3">
      <c r="A944" s="553" t="s">
        <v>2334</v>
      </c>
    </row>
    <row r="946" spans="1:1">
      <c r="A946" s="553" t="s">
        <v>2333</v>
      </c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43</vt:i4>
      </vt:variant>
      <vt:variant>
        <vt:lpstr>Intervalos Nomeados</vt:lpstr>
      </vt:variant>
      <vt:variant>
        <vt:i4>21</vt:i4>
      </vt:variant>
    </vt:vector>
  </HeadingPairs>
  <TitlesOfParts>
    <vt:vector size="64" baseType="lpstr">
      <vt:lpstr>Painel</vt:lpstr>
      <vt:lpstr>Valor da Carteira</vt:lpstr>
      <vt:lpstr>Carteira</vt:lpstr>
      <vt:lpstr>Cotação</vt:lpstr>
      <vt:lpstr>NTN-B Principal 150519</vt:lpstr>
      <vt:lpstr>Operações</vt:lpstr>
      <vt:lpstr>NTN-B Principal 150824</vt:lpstr>
      <vt:lpstr>TítulosDisponíveisCompra</vt:lpstr>
      <vt:lpstr>TítulosNegociaçãoTD</vt:lpstr>
      <vt:lpstr>HistóricoAlterações</vt:lpstr>
      <vt:lpstr>Edita&amp;Melhorias</vt:lpstr>
      <vt:lpstr>ExtratoConsolidado</vt:lpstr>
      <vt:lpstr>Instrucoes</vt:lpstr>
      <vt:lpstr>LTN 010118</vt:lpstr>
      <vt:lpstr>LTN 010119</vt:lpstr>
      <vt:lpstr>LTN 010123</vt:lpstr>
      <vt:lpstr>LFT 010323</vt:lpstr>
      <vt:lpstr>LFT 010321</vt:lpstr>
      <vt:lpstr>NTN-B Principal 150535</vt:lpstr>
      <vt:lpstr>Saldo inicial</vt:lpstr>
      <vt:lpstr>ExtratoAnalítico</vt:lpstr>
      <vt:lpstr>Compras</vt:lpstr>
      <vt:lpstr>Gráficos_II</vt:lpstr>
      <vt:lpstr>Rentabilidade</vt:lpstr>
      <vt:lpstr>Taxa</vt:lpstr>
      <vt:lpstr>Comparativo</vt:lpstr>
      <vt:lpstr>Gráficos</vt:lpstr>
      <vt:lpstr>Estratégias-Compra</vt:lpstr>
      <vt:lpstr>Cupons</vt:lpstr>
      <vt:lpstr>LTN 010117</vt:lpstr>
      <vt:lpstr>LTN 010120</vt:lpstr>
      <vt:lpstr>LTN 010121</vt:lpstr>
      <vt:lpstr>NTN-B 150535</vt:lpstr>
      <vt:lpstr>NTN-B Principal 150545</vt:lpstr>
      <vt:lpstr>NTN-F 010125</vt:lpstr>
      <vt:lpstr>NTN-F 010127</vt:lpstr>
      <vt:lpstr>&lt;</vt:lpstr>
      <vt:lpstr>LTN2021</vt:lpstr>
      <vt:lpstr>LTN2023</vt:lpstr>
      <vt:lpstr>Selic</vt:lpstr>
      <vt:lpstr>&gt;</vt:lpstr>
      <vt:lpstr>Testes</vt:lpstr>
      <vt:lpstr>Feriados</vt:lpstr>
      <vt:lpstr>AnoBase</vt:lpstr>
      <vt:lpstr>graf_LFT010321</vt:lpstr>
      <vt:lpstr>graf_LFT0103212</vt:lpstr>
      <vt:lpstr>graf_LFT0103213</vt:lpstr>
      <vt:lpstr>graf_LTN010121</vt:lpstr>
      <vt:lpstr>graf_LTN0101212</vt:lpstr>
      <vt:lpstr>graf_NTNBp150535</vt:lpstr>
      <vt:lpstr>graf_NTNBp1505352</vt:lpstr>
      <vt:lpstr>graf_NTNBp1505353</vt:lpstr>
      <vt:lpstr>gráfico1</vt:lpstr>
      <vt:lpstr>grafico2</vt:lpstr>
      <vt:lpstr>gráfico2</vt:lpstr>
      <vt:lpstr>HOME</vt:lpstr>
      <vt:lpstr>linha_maxima_titulos</vt:lpstr>
      <vt:lpstr>listadetitulos</vt:lpstr>
      <vt:lpstr>TítulosDisponíveisCompra!tesouro_direto_precos_e_taxas_dos_titulos</vt:lpstr>
      <vt:lpstr>titulos_disponiveis</vt:lpstr>
      <vt:lpstr>titulosdacarteira</vt:lpstr>
      <vt:lpstr>TítulosDisponíveis</vt:lpstr>
      <vt:lpstr>titulosnacarteira</vt:lpstr>
      <vt:lpstr>versao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</dc:creator>
  <dc:description>Atributo: planilha faz a leitura diretamente no site da STN, conforme realidade situaçaõ entre 08/08/201.6 a  04/10/2016.</dc:description>
  <cp:lastModifiedBy>Ricardo Felippe Ramos</cp:lastModifiedBy>
  <dcterms:created xsi:type="dcterms:W3CDTF">2016-01-09T13:01:50Z</dcterms:created>
  <dcterms:modified xsi:type="dcterms:W3CDTF">2017-07-31T21:44:45Z</dcterms:modified>
</cp:coreProperties>
</file>